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66925"/>
  <mc:AlternateContent xmlns:mc="http://schemas.openxmlformats.org/markup-compatibility/2006">
    <mc:Choice Requires="x15">
      <x15ac:absPath xmlns:x15ac="http://schemas.microsoft.com/office/spreadsheetml/2010/11/ac" url="U:\userFiles\Behrang\Building_Inventory\Mapped_In_Out_Letters\"/>
    </mc:Choice>
  </mc:AlternateContent>
  <xr:revisionPtr revIDLastSave="0" documentId="13_ncr:1_{7FD783E2-DE62-46B2-A5ED-93A454015D10}" xr6:coauthVersionLast="47" xr6:coauthVersionMax="47" xr10:uidLastSave="{00000000-0000-0000-0000-000000000000}"/>
  <bookViews>
    <workbookView xWindow="-28920" yWindow="-120" windowWidth="29040" windowHeight="15840" firstSheet="6" activeTab="6" xr2:uid="{00000000-000D-0000-FFFF-FFFF00000000}"/>
  </bookViews>
  <sheets>
    <sheet name="County Overview Table" sheetId="2" state="hidden" r:id="rId1"/>
    <sheet name="Community Engagement Tracker" sheetId="3" state="hidden" r:id="rId2"/>
    <sheet name="Building Inventory Issues" sheetId="4" state="hidden" r:id="rId3"/>
    <sheet name="SummerFall Estimates" sheetId="7" state="hidden" r:id="rId4"/>
    <sheet name="FEMA County Status" sheetId="8" state="hidden" r:id="rId5"/>
    <sheet name="Community Feedback" sheetId="9" state="hidden" r:id="rId6"/>
    <sheet name="SFHA Change Letters" sheetId="11" r:id="rId7"/>
    <sheet name="Kanawha QC Tracker" sheetId="15" state="hidden" r:id="rId8"/>
    <sheet name="Barbour" sheetId="22" state="hidden" r:id="rId9"/>
    <sheet name="Berkeley" sheetId="23" state="hidden" r:id="rId10"/>
    <sheet name="Braxton" sheetId="24" state="hidden" r:id="rId11"/>
    <sheet name="Brooke" sheetId="25" state="hidden" r:id="rId12"/>
    <sheet name="Boone" sheetId="26" state="hidden" r:id="rId13"/>
    <sheet name="Cabell" sheetId="27" state="hidden" r:id="rId14"/>
    <sheet name="Calhoun" sheetId="28" state="hidden" r:id="rId15"/>
    <sheet name="Clay" sheetId="29" state="hidden" r:id="rId16"/>
    <sheet name="Doddridge" sheetId="30" state="hidden" r:id="rId17"/>
    <sheet name="Fayette" sheetId="31" state="hidden" r:id="rId18"/>
    <sheet name="Gilmer" sheetId="32" state="hidden" r:id="rId19"/>
    <sheet name="Grant" sheetId="33" state="hidden" r:id="rId20"/>
    <sheet name="Greenbrier" sheetId="34" state="hidden" r:id="rId21"/>
    <sheet name="Hampshire" sheetId="35" state="hidden" r:id="rId22"/>
    <sheet name="Hancock" sheetId="36" state="hidden" r:id="rId23"/>
    <sheet name="Hardy" sheetId="37" state="hidden" r:id="rId24"/>
    <sheet name="Harrison" sheetId="38" state="hidden" r:id="rId25"/>
    <sheet name="Jackson" sheetId="39" state="hidden" r:id="rId26"/>
    <sheet name="Jefferson" sheetId="40" state="hidden" r:id="rId27"/>
    <sheet name="Kanawha" sheetId="41" state="hidden" r:id="rId28"/>
    <sheet name="Lewis" sheetId="42" state="hidden" r:id="rId29"/>
    <sheet name="Lincoln" sheetId="43" state="hidden" r:id="rId30"/>
    <sheet name="Logan" sheetId="44" state="hidden" r:id="rId31"/>
    <sheet name="Mason" sheetId="45" state="hidden" r:id="rId32"/>
    <sheet name="Marion" sheetId="46" state="hidden" r:id="rId33"/>
    <sheet name="Marshall" sheetId="47" state="hidden" r:id="rId34"/>
    <sheet name="McDowell" sheetId="48" state="hidden" r:id="rId35"/>
    <sheet name="Mercer" sheetId="49" state="hidden" r:id="rId36"/>
    <sheet name="Mineral" sheetId="50" state="hidden" r:id="rId37"/>
    <sheet name="Mingo" sheetId="51" state="hidden" r:id="rId38"/>
    <sheet name="Monongalia" sheetId="52" state="hidden" r:id="rId39"/>
    <sheet name="Monroe" sheetId="53" state="hidden" r:id="rId40"/>
    <sheet name="Morgan" sheetId="54" state="hidden" r:id="rId41"/>
    <sheet name="Nicholas" sheetId="55" state="hidden" r:id="rId42"/>
    <sheet name="Ohio" sheetId="56" state="hidden" r:id="rId43"/>
    <sheet name="Pendleton" sheetId="57" state="hidden" r:id="rId44"/>
    <sheet name="Pleasants" sheetId="58" state="hidden" r:id="rId45"/>
    <sheet name="Pocahontas" sheetId="59" state="hidden" r:id="rId46"/>
    <sheet name="Preston" sheetId="60" state="hidden" r:id="rId47"/>
    <sheet name="Putnam" sheetId="61" state="hidden" r:id="rId48"/>
    <sheet name="Raleigh" sheetId="62" state="hidden" r:id="rId49"/>
    <sheet name="Randolph" sheetId="63" state="hidden" r:id="rId50"/>
    <sheet name="Ritchie" sheetId="64" state="hidden" r:id="rId51"/>
    <sheet name="Roane" sheetId="65" state="hidden" r:id="rId52"/>
    <sheet name="Summers" sheetId="66" state="hidden" r:id="rId53"/>
    <sheet name="Taylor" sheetId="67" state="hidden" r:id="rId54"/>
    <sheet name="Tucker" sheetId="68" state="hidden" r:id="rId55"/>
    <sheet name="Tyler" sheetId="69" state="hidden" r:id="rId56"/>
    <sheet name="Upshur" sheetId="70" state="hidden" r:id="rId57"/>
    <sheet name="Wayne" sheetId="71" state="hidden" r:id="rId58"/>
    <sheet name="Webster" sheetId="72" state="hidden" r:id="rId59"/>
    <sheet name="Wetzel" sheetId="73" state="hidden" r:id="rId60"/>
    <sheet name="Wirt" sheetId="74" state="hidden" r:id="rId61"/>
    <sheet name="Wood" sheetId="75" state="hidden" r:id="rId62"/>
    <sheet name="Wyoming" sheetId="76" state="hidden" r:id="rId63"/>
    <sheet name="Phase 1 OverView Table " sheetId="77" state="hidden" r:id="rId64"/>
    <sheet name="Phase 2 OverView Table " sheetId="78" state="hidden" r:id="rId65"/>
  </sheets>
  <definedNames>
    <definedName name="_xlnm._FilterDatabase" localSheetId="12" hidden="1">Boone!$A$1:$AC$1029</definedName>
    <definedName name="_xlnm._FilterDatabase" localSheetId="28" hidden="1">Lewis!$A$1:$AA$1010</definedName>
    <definedName name="_xlnm._FilterDatabase" localSheetId="50" hidden="1">Ritchie!$A$1:$AA$72</definedName>
    <definedName name="_xlnm._FilterDatabase" localSheetId="6" hidden="1">'SFHA Change Letters'!$A$2:$M$279</definedName>
    <definedName name="_xlnm._FilterDatabase" localSheetId="55" hidden="1">Tyler!$A$1:$AA$48</definedName>
    <definedName name="_xlnm._FilterDatabase" localSheetId="56" hidden="1">Upshur!$A$1:$AC$1039</definedName>
    <definedName name="_xlnm._FilterDatabase" localSheetId="60" hidden="1">Wirt!$A$1:$AA$190</definedName>
    <definedName name="_xlnm._FilterDatabase" localSheetId="61" hidden="1">Wood!$A$1:$K$1172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53" i="11" l="1"/>
  <c r="L1" i="11" s="1"/>
  <c r="L55" i="11"/>
  <c r="L56" i="11"/>
  <c r="L63" i="11"/>
  <c r="L86" i="11"/>
  <c r="L91" i="11"/>
  <c r="L49" i="11"/>
  <c r="K1" i="11"/>
  <c r="J1" i="11"/>
  <c r="I1" i="11"/>
  <c r="E17" i="77"/>
  <c r="E16" i="77"/>
  <c r="E15" i="77"/>
  <c r="E14" i="77"/>
  <c r="E13" i="77"/>
  <c r="B82" i="76"/>
  <c r="B90" i="75"/>
  <c r="C37" i="75"/>
  <c r="C34" i="75"/>
  <c r="C90" i="75" s="1"/>
  <c r="B105" i="74"/>
  <c r="G65" i="74"/>
  <c r="B63" i="74"/>
  <c r="G211" i="73"/>
  <c r="C211" i="73"/>
  <c r="B211" i="73"/>
  <c r="B209" i="73"/>
  <c r="G266" i="71"/>
  <c r="B266" i="71"/>
  <c r="G98" i="70"/>
  <c r="C63" i="70"/>
  <c r="C45" i="70"/>
  <c r="C12" i="70"/>
  <c r="C97" i="70" s="1"/>
  <c r="B50" i="69"/>
  <c r="F62" i="68"/>
  <c r="C88" i="65"/>
  <c r="C83" i="65"/>
  <c r="B83" i="65"/>
  <c r="C475" i="63"/>
  <c r="B475" i="63"/>
  <c r="B98" i="62"/>
  <c r="B177" i="61"/>
  <c r="G139" i="61"/>
  <c r="G140" i="61" s="1"/>
  <c r="G136" i="61"/>
  <c r="G133" i="61"/>
  <c r="G130" i="61"/>
  <c r="G129" i="61"/>
  <c r="G126" i="61"/>
  <c r="G123" i="61"/>
  <c r="G119" i="61"/>
  <c r="G120" i="61" s="1"/>
  <c r="G114" i="61"/>
  <c r="G111" i="61"/>
  <c r="G107" i="61"/>
  <c r="G108" i="61" s="1"/>
  <c r="G104" i="61"/>
  <c r="G101" i="61"/>
  <c r="G96" i="61"/>
  <c r="G92" i="61"/>
  <c r="G93" i="61" s="1"/>
  <c r="G89" i="61"/>
  <c r="G86" i="61"/>
  <c r="G83" i="61"/>
  <c r="G80" i="61"/>
  <c r="G77" i="61"/>
  <c r="G74" i="61"/>
  <c r="G71" i="61"/>
  <c r="G68" i="61"/>
  <c r="G65" i="61"/>
  <c r="G64" i="61"/>
  <c r="G61" i="61"/>
  <c r="G58" i="61"/>
  <c r="G55" i="61"/>
  <c r="G52" i="61"/>
  <c r="G49" i="61"/>
  <c r="G46" i="61"/>
  <c r="G43" i="61"/>
  <c r="G42" i="61"/>
  <c r="G39" i="61"/>
  <c r="G36" i="61"/>
  <c r="G33" i="61"/>
  <c r="G30" i="61"/>
  <c r="G27" i="61"/>
  <c r="G24" i="61"/>
  <c r="G21" i="61"/>
  <c r="G18" i="61"/>
  <c r="G15" i="61"/>
  <c r="G12" i="61"/>
  <c r="G9" i="61"/>
  <c r="G6" i="61"/>
  <c r="G3" i="61"/>
  <c r="B94" i="60"/>
  <c r="B32" i="58"/>
  <c r="G305" i="57"/>
  <c r="C305" i="57"/>
  <c r="B305" i="57"/>
  <c r="G64" i="56"/>
  <c r="G53" i="56"/>
  <c r="B41" i="56"/>
  <c r="G35" i="56"/>
  <c r="G31" i="56"/>
  <c r="B78" i="53"/>
  <c r="B55" i="52"/>
  <c r="G251" i="51"/>
  <c r="C251" i="51"/>
  <c r="B251" i="51"/>
  <c r="B63" i="50"/>
  <c r="B68" i="49"/>
  <c r="B86" i="48"/>
  <c r="F98" i="47"/>
  <c r="F86" i="47"/>
  <c r="G159" i="46"/>
  <c r="C159" i="46"/>
  <c r="B159" i="46"/>
  <c r="G258" i="45"/>
  <c r="C258" i="45"/>
  <c r="B258" i="45"/>
  <c r="C16" i="45"/>
  <c r="B303" i="44"/>
  <c r="C276" i="44"/>
  <c r="C255" i="44"/>
  <c r="C254" i="44"/>
  <c r="D253" i="44"/>
  <c r="C238" i="44"/>
  <c r="C237" i="44"/>
  <c r="C174" i="44"/>
  <c r="C170" i="44"/>
  <c r="C169" i="44"/>
  <c r="H160" i="44"/>
  <c r="H159" i="44"/>
  <c r="H145" i="44"/>
  <c r="H144" i="44"/>
  <c r="C131" i="44"/>
  <c r="C129" i="44"/>
  <c r="C125" i="44"/>
  <c r="C120" i="44"/>
  <c r="T66" i="44"/>
  <c r="T61" i="44"/>
  <c r="T53" i="44"/>
  <c r="T30" i="44"/>
  <c r="D28" i="44"/>
  <c r="D26" i="44"/>
  <c r="C26" i="44"/>
  <c r="C28" i="44" s="1"/>
  <c r="D25" i="44"/>
  <c r="T23" i="44"/>
  <c r="C20" i="44"/>
  <c r="C303" i="44" s="1"/>
  <c r="T19" i="44"/>
  <c r="C17" i="44"/>
  <c r="T14" i="44"/>
  <c r="C11" i="44"/>
  <c r="T8" i="44"/>
  <c r="B8" i="44"/>
  <c r="F4" i="44"/>
  <c r="E4" i="44"/>
  <c r="C4" i="44"/>
  <c r="C2" i="44"/>
  <c r="C245" i="43"/>
  <c r="B245" i="43"/>
  <c r="C200" i="42"/>
  <c r="B200" i="42"/>
  <c r="G72" i="42"/>
  <c r="B72" i="42"/>
  <c r="G27" i="42"/>
  <c r="B447" i="41"/>
  <c r="G443" i="41"/>
  <c r="D441" i="41"/>
  <c r="B440" i="41"/>
  <c r="M438" i="41"/>
  <c r="C336" i="41"/>
  <c r="C337" i="41" s="1"/>
  <c r="C335" i="41"/>
  <c r="C328" i="41"/>
  <c r="M225" i="41"/>
  <c r="C209" i="41"/>
  <c r="C204" i="41"/>
  <c r="C191" i="41"/>
  <c r="C183" i="41"/>
  <c r="C176" i="41"/>
  <c r="C166" i="41"/>
  <c r="C163" i="41"/>
  <c r="C162" i="41"/>
  <c r="M161" i="41"/>
  <c r="G140" i="41"/>
  <c r="C131" i="41"/>
  <c r="C126" i="41"/>
  <c r="M105" i="41"/>
  <c r="B40" i="40"/>
  <c r="G154" i="39"/>
  <c r="B147" i="39"/>
  <c r="C236" i="38"/>
  <c r="B236" i="38"/>
  <c r="B22" i="36"/>
  <c r="G287" i="35"/>
  <c r="C287" i="35"/>
  <c r="B287" i="35"/>
  <c r="B100" i="31"/>
  <c r="G191" i="28"/>
  <c r="C191" i="28"/>
  <c r="B191" i="28"/>
  <c r="G88" i="27"/>
  <c r="G352" i="26"/>
  <c r="B352" i="26"/>
  <c r="C350" i="26"/>
  <c r="C346" i="26"/>
  <c r="C342" i="26"/>
  <c r="C338" i="26"/>
  <c r="C334" i="26"/>
  <c r="C330" i="26"/>
  <c r="C326" i="26"/>
  <c r="F322" i="26"/>
  <c r="C322" i="26"/>
  <c r="C318" i="26"/>
  <c r="C314" i="26"/>
  <c r="C310" i="26"/>
  <c r="C306" i="26"/>
  <c r="C299" i="26"/>
  <c r="C300" i="26" s="1"/>
  <c r="E298" i="26"/>
  <c r="D298" i="26"/>
  <c r="C294" i="26"/>
  <c r="D292" i="26"/>
  <c r="C287" i="26"/>
  <c r="C283" i="26"/>
  <c r="C279" i="26"/>
  <c r="C275" i="26"/>
  <c r="C267" i="26"/>
  <c r="C268" i="26" s="1"/>
  <c r="C260" i="26"/>
  <c r="C245" i="26"/>
  <c r="C229" i="26"/>
  <c r="C231" i="26" s="1"/>
  <c r="C352" i="26" s="1"/>
  <c r="P15" i="26"/>
  <c r="N3" i="26"/>
  <c r="C42" i="25"/>
  <c r="D335" i="24"/>
  <c r="F119" i="23"/>
  <c r="B119" i="23"/>
  <c r="C229" i="22"/>
  <c r="B225" i="22"/>
  <c r="C230" i="22" s="1"/>
  <c r="H4" i="22"/>
  <c r="M21" i="2"/>
  <c r="C226" i="22" l="1"/>
  <c r="G115" i="61"/>
  <c r="C329" i="41"/>
  <c r="D336" i="24"/>
  <c r="G116" i="61" l="1"/>
  <c r="G177" i="61" s="1"/>
  <c r="C330" i="41"/>
  <c r="D337" i="24"/>
  <c r="D338" i="24" l="1"/>
  <c r="D339" i="24" s="1"/>
  <c r="C331" i="41"/>
  <c r="C333" i="41" s="1"/>
  <c r="C440" i="41" s="1"/>
  <c r="D340" i="24" l="1"/>
  <c r="D341" i="24" s="1"/>
  <c r="E344" i="24" s="1"/>
</calcChain>
</file>

<file path=xl/sharedStrings.xml><?xml version="1.0" encoding="utf-8"?>
<sst xmlns="http://schemas.openxmlformats.org/spreadsheetml/2006/main" count="19045" uniqueCount="3592">
  <si>
    <t>County</t>
  </si>
  <si>
    <t>Region</t>
  </si>
  <si>
    <t>Essential Facilities</t>
  </si>
  <si>
    <t>McDowell</t>
  </si>
  <si>
    <t>Jackie</t>
  </si>
  <si>
    <t>Bishop</t>
  </si>
  <si>
    <t>Jaimee</t>
  </si>
  <si>
    <t>Hartford</t>
  </si>
  <si>
    <t>Behrang</t>
  </si>
  <si>
    <t>Mercer</t>
  </si>
  <si>
    <t>Meagan</t>
  </si>
  <si>
    <t>Sara</t>
  </si>
  <si>
    <t>Annie</t>
  </si>
  <si>
    <t>Monroe</t>
  </si>
  <si>
    <t>Raleigh</t>
  </si>
  <si>
    <t>Caleb</t>
  </si>
  <si>
    <t>Heather</t>
  </si>
  <si>
    <t>Summers</t>
  </si>
  <si>
    <t>Weston</t>
  </si>
  <si>
    <t>Wyoming</t>
  </si>
  <si>
    <t>Cabell</t>
  </si>
  <si>
    <t>Lincoln</t>
  </si>
  <si>
    <t>Hannah</t>
  </si>
  <si>
    <t>Logan</t>
  </si>
  <si>
    <t>Mason</t>
  </si>
  <si>
    <t>Kyle</t>
  </si>
  <si>
    <t>Mingo</t>
  </si>
  <si>
    <t>David</t>
  </si>
  <si>
    <t>Wayne</t>
  </si>
  <si>
    <t>Boone</t>
  </si>
  <si>
    <t>Clay</t>
  </si>
  <si>
    <t>Kanawha</t>
  </si>
  <si>
    <t>Putnam</t>
  </si>
  <si>
    <t>Fayette</t>
  </si>
  <si>
    <t>Greenbrier</t>
  </si>
  <si>
    <t>Nicholas</t>
  </si>
  <si>
    <t>Pocahontas</t>
  </si>
  <si>
    <t>Rachel</t>
  </si>
  <si>
    <t>Webster</t>
  </si>
  <si>
    <t>Calhoun</t>
  </si>
  <si>
    <t>Jackson</t>
  </si>
  <si>
    <t>Pleasants</t>
  </si>
  <si>
    <t>Ritchie</t>
  </si>
  <si>
    <t>Roane</t>
  </si>
  <si>
    <t>Tyler</t>
  </si>
  <si>
    <t>Wirt</t>
  </si>
  <si>
    <t>Wood</t>
  </si>
  <si>
    <t>Doddridge</t>
  </si>
  <si>
    <t>Harrison</t>
  </si>
  <si>
    <t xml:space="preserve">Marion </t>
  </si>
  <si>
    <t>Monongalia</t>
  </si>
  <si>
    <t>Preston</t>
  </si>
  <si>
    <t>Taylor</t>
  </si>
  <si>
    <t>Barbour</t>
  </si>
  <si>
    <t>Braxton</t>
  </si>
  <si>
    <t>Gilmer</t>
  </si>
  <si>
    <t>Jacob</t>
  </si>
  <si>
    <t>Lewis</t>
  </si>
  <si>
    <t>Randolph</t>
  </si>
  <si>
    <t>Tucker</t>
  </si>
  <si>
    <t>Upshur</t>
  </si>
  <si>
    <t>Grant</t>
  </si>
  <si>
    <t>Hampshire</t>
  </si>
  <si>
    <t>Hardy</t>
  </si>
  <si>
    <t>Mineral</t>
  </si>
  <si>
    <t>Pendleton</t>
  </si>
  <si>
    <t>Berkeley</t>
  </si>
  <si>
    <t>Jefferson</t>
  </si>
  <si>
    <t>Morgan</t>
  </si>
  <si>
    <t>Rachel/Jaimee</t>
  </si>
  <si>
    <t>Marshall</t>
  </si>
  <si>
    <t>Ohio</t>
  </si>
  <si>
    <t>Wetzel</t>
  </si>
  <si>
    <t>Brooke</t>
  </si>
  <si>
    <t>Hancock</t>
  </si>
  <si>
    <t>Status</t>
  </si>
  <si>
    <t>Notes</t>
  </si>
  <si>
    <t>Version</t>
  </si>
  <si>
    <t>Technician</t>
  </si>
  <si>
    <t>Verified_By</t>
  </si>
  <si>
    <t>Tabular_QCed_by</t>
  </si>
  <si>
    <t>Reviewed for depth grid and floodway</t>
  </si>
  <si>
    <t>Number_of_Points</t>
  </si>
  <si>
    <t>Number_of_Primary_Structures</t>
  </si>
  <si>
    <t>Editing_Status</t>
  </si>
  <si>
    <t>Editing_Completion_Percentage</t>
  </si>
  <si>
    <t>V1_QC_Status</t>
  </si>
  <si>
    <t>V1_QC_Completion_Percentage</t>
  </si>
  <si>
    <t>General_Status_Updated</t>
  </si>
  <si>
    <t>Editing_and_QC_Status_Updated</t>
  </si>
  <si>
    <t>Script Re-runs for Year Built</t>
  </si>
  <si>
    <t>Updated on Flood tool with M-YearBuilt- Maneesh</t>
  </si>
  <si>
    <t>Completed</t>
  </si>
  <si>
    <t>Points added to updated AE</t>
  </si>
  <si>
    <t>Behrang/Annie/Behrang (final review)</t>
  </si>
  <si>
    <t>3,858 of 3,858 pts</t>
  </si>
  <si>
    <t>Aaron</t>
  </si>
  <si>
    <t>David/Olivia</t>
  </si>
  <si>
    <t>Olivia/Morgan/Behrang</t>
  </si>
  <si>
    <t>4,819 of 4,819 pts</t>
  </si>
  <si>
    <t>Not Necessary</t>
  </si>
  <si>
    <t>Dan/Bishop/Cameron (started adding points to updated AE but didn't finish)</t>
  </si>
  <si>
    <t>Hartford/Annie/Liz/Jacob</t>
  </si>
  <si>
    <t>Caleb\Rachel\Jaimee/Behrang (final review)</t>
  </si>
  <si>
    <t>TBD</t>
  </si>
  <si>
    <t>9,755 of 11,608 pts</t>
  </si>
  <si>
    <t>Heather/Bishop (added points to updated AE)</t>
  </si>
  <si>
    <t>Liz/Behrang/Jaimee</t>
  </si>
  <si>
    <t>Behrang/Jacob/Rachel (final review)/Behrang (final review)</t>
  </si>
  <si>
    <t>4,390 of 4,390 pts</t>
  </si>
  <si>
    <t>Liz/Behrang (final review)</t>
  </si>
  <si>
    <t>3,261 of 3,261</t>
  </si>
  <si>
    <t>Caleb/Annie</t>
  </si>
  <si>
    <t>Annie/Jaimee</t>
  </si>
  <si>
    <t>Liz/Rachel/Behrang (final review)</t>
  </si>
  <si>
    <t>9,343 of 9,343 pts</t>
  </si>
  <si>
    <t>David (added pts)/Jaimee/Behrang (final review)</t>
  </si>
  <si>
    <t>1,941 of 1,941 pts</t>
  </si>
  <si>
    <t>Heather/Rachel (final review)/Behrang (final review)</t>
  </si>
  <si>
    <t>3,522 of 3,522 pts</t>
  </si>
  <si>
    <t>Caleb/Kyle</t>
  </si>
  <si>
    <t>Kyle/Annie (final review)</t>
  </si>
  <si>
    <t>2,962 of 2,962 pts</t>
  </si>
  <si>
    <t>Fixing address issues; Revised &amp; updated with the new script (2020)</t>
  </si>
  <si>
    <t>Liz/David</t>
  </si>
  <si>
    <t>Caleb/Liz</t>
  </si>
  <si>
    <t>Caleb/Behrang</t>
  </si>
  <si>
    <t>10,948 of 10,948 pts</t>
  </si>
  <si>
    <t>re-ran script v25</t>
  </si>
  <si>
    <t>Hartford/Gabe/Behrang (final review)</t>
  </si>
  <si>
    <t>Rachael T.</t>
  </si>
  <si>
    <t>2,773 of 2,773 pts</t>
  </si>
  <si>
    <t>Jaimee/Liz/Cameron/Behrang (final review)</t>
  </si>
  <si>
    <t>1638 of 1,638 pts</t>
  </si>
  <si>
    <t>Revised &amp; updated with the new script (2020)</t>
  </si>
  <si>
    <t>Annie/Colin</t>
  </si>
  <si>
    <t>Kevin/Colin/Behrang</t>
  </si>
  <si>
    <t>Gabe/Kevin/Behrang</t>
  </si>
  <si>
    <t>7,859 of 7,859 pts</t>
  </si>
  <si>
    <t>re-ran script v39</t>
  </si>
  <si>
    <t>Yiting/Rachel/Jaimee</t>
  </si>
  <si>
    <t>Jaimee/Behrang (final review)</t>
  </si>
  <si>
    <t>5890 of 5890 pts</t>
  </si>
  <si>
    <t>Daniel</t>
  </si>
  <si>
    <t>Liz</t>
  </si>
  <si>
    <t>Kevin/Jaimee/Behrang (final review)</t>
  </si>
  <si>
    <t>2,529 of 2,529 pts</t>
  </si>
  <si>
    <t>Gabe/Hartford</t>
  </si>
  <si>
    <t>Annie/Sara/Rachel (final review)/Behrang (final review)</t>
  </si>
  <si>
    <t>4017 of 4017 pts</t>
  </si>
  <si>
    <r>
      <rPr>
        <sz val="10"/>
        <color rgb="FF000000"/>
        <rFont val="Arial"/>
        <family val="2"/>
      </rPr>
      <t>Kyle</t>
    </r>
    <r>
      <rPr>
        <i/>
        <sz val="10"/>
        <color rgb="FF000000"/>
        <rFont val="Arial"/>
        <family val="2"/>
      </rPr>
      <t>/</t>
    </r>
    <r>
      <rPr>
        <sz val="10"/>
        <color rgb="FF000000"/>
        <rFont val="Arial"/>
        <family val="2"/>
      </rPr>
      <t>Jacob/Behrang (final review)</t>
    </r>
  </si>
  <si>
    <t>9875 of 10367</t>
  </si>
  <si>
    <t>David/Morgan</t>
  </si>
  <si>
    <t>Hartford/Behrang (final review)</t>
  </si>
  <si>
    <t>5,089 of 5,089 pts</t>
  </si>
  <si>
    <t>Gabe</t>
  </si>
  <si>
    <t>David/Kevin</t>
  </si>
  <si>
    <t>4,208 of 4,208 pts</t>
  </si>
  <si>
    <r>
      <rPr>
        <sz val="10"/>
        <color rgb="FF000000"/>
        <rFont val="Arial"/>
        <family val="2"/>
      </rPr>
      <t>Johnna/Jacob</t>
    </r>
    <r>
      <rPr>
        <sz val="10"/>
        <color rgb="FFCC0000"/>
        <rFont val="Arial"/>
        <family val="2"/>
      </rPr>
      <t>/</t>
    </r>
    <r>
      <rPr>
        <sz val="10"/>
        <color rgb="FF000000"/>
        <rFont val="Arial"/>
        <family val="2"/>
      </rPr>
      <t>Bishop/Weston/Hannah/Sara/Jackeline</t>
    </r>
  </si>
  <si>
    <r>
      <rPr>
        <b/>
        <sz val="10"/>
        <rFont val="Arial"/>
        <family val="2"/>
      </rPr>
      <t>Liz</t>
    </r>
    <r>
      <rPr>
        <sz val="10"/>
        <rFont val="Arial"/>
        <family val="2"/>
      </rPr>
      <t xml:space="preserve"> (QCing Jacob)</t>
    </r>
    <r>
      <rPr>
        <i/>
        <sz val="10"/>
        <color rgb="FFCC0000"/>
        <rFont val="Arial"/>
        <family val="2"/>
      </rPr>
      <t>/</t>
    </r>
    <r>
      <rPr>
        <i/>
        <sz val="10"/>
        <rFont val="Arial"/>
        <family val="2"/>
      </rPr>
      <t>Hartford (QCing Bishop)/</t>
    </r>
    <r>
      <rPr>
        <sz val="10"/>
        <rFont val="Arial"/>
        <family val="2"/>
      </rPr>
      <t>Annie</t>
    </r>
    <r>
      <rPr>
        <i/>
        <sz val="10"/>
        <rFont val="Arial"/>
        <family val="2"/>
      </rPr>
      <t xml:space="preserve"> (QCing Weston &amp; 1 quad each for Sara/Hannah/Jackie)/Rachel (QCed 1 quad each for Sara/Hannah/Jackie)/</t>
    </r>
    <r>
      <rPr>
        <i/>
        <sz val="10"/>
        <color rgb="FFCC0000"/>
        <rFont val="Arial"/>
        <family val="2"/>
      </rPr>
      <t>Meagan</t>
    </r>
    <r>
      <rPr>
        <i/>
        <sz val="10"/>
        <rFont val="Arial"/>
        <family val="2"/>
      </rPr>
      <t xml:space="preserve"> (Section 3- minus the new intern quads &amp; Section 2B)/</t>
    </r>
    <r>
      <rPr>
        <i/>
        <sz val="10"/>
        <color rgb="FFCC0000"/>
        <rFont val="Arial"/>
        <family val="2"/>
      </rPr>
      <t>Gabe</t>
    </r>
    <r>
      <rPr>
        <i/>
        <sz val="10"/>
        <rFont val="Arial"/>
        <family val="2"/>
      </rPr>
      <t xml:space="preserve"> (Section 2A)/Heather (section1)</t>
    </r>
  </si>
  <si>
    <t>See Kanawha QC tracker tab/Behrang (final review)</t>
  </si>
  <si>
    <t>25,924 of 36,285 pts</t>
  </si>
  <si>
    <r>
      <rPr>
        <sz val="10"/>
        <color rgb="FF000000"/>
        <rFont val="Arial"/>
        <family val="2"/>
      </rPr>
      <t>Jaimee/</t>
    </r>
    <r>
      <rPr>
        <i/>
        <sz val="10"/>
        <color rgb="FF000000"/>
        <rFont val="Arial"/>
        <family val="2"/>
      </rPr>
      <t>Hartford</t>
    </r>
    <r>
      <rPr>
        <sz val="10"/>
        <color rgb="FF000000"/>
        <rFont val="Arial"/>
        <family val="2"/>
      </rPr>
      <t>/Behrang (final review)</t>
    </r>
  </si>
  <si>
    <t>5429 of 5429 pts</t>
  </si>
  <si>
    <t>5429 of 5429</t>
  </si>
  <si>
    <t>Heather/Logan/Cameron</t>
  </si>
  <si>
    <r>
      <rPr>
        <sz val="10"/>
        <rFont val="Arial"/>
        <family val="2"/>
      </rPr>
      <t>Rachel</t>
    </r>
    <r>
      <rPr>
        <b/>
        <sz val="10"/>
        <rFont val="Arial"/>
        <family val="2"/>
      </rPr>
      <t>/</t>
    </r>
    <r>
      <rPr>
        <sz val="10"/>
        <rFont val="Arial"/>
        <family val="2"/>
      </rPr>
      <t>Hartford (QCing Logan)/Heather (QCing Cameron)</t>
    </r>
  </si>
  <si>
    <r>
      <rPr>
        <sz val="10"/>
        <color rgb="FF000000"/>
        <rFont val="Arial"/>
        <family val="2"/>
      </rPr>
      <t>Hannah (quads12to26 &amp; 62to71)</t>
    </r>
    <r>
      <rPr>
        <i/>
        <sz val="10"/>
        <color rgb="FFCC0000"/>
        <rFont val="Arial"/>
        <family val="2"/>
      </rPr>
      <t>/</t>
    </r>
    <r>
      <rPr>
        <sz val="10"/>
        <color rgb="FF000000"/>
        <rFont val="Arial"/>
        <family val="2"/>
      </rPr>
      <t>Weston (quads 1to11 &amp; 27to40)/Sara (quads 41to61)/Behrang (final review)</t>
    </r>
  </si>
  <si>
    <t>1391 of 7978 pts</t>
  </si>
  <si>
    <t>Kyle/Rachael T./Bishop/Jacob/Behrang (finishing quad 57)</t>
  </si>
  <si>
    <r>
      <rPr>
        <sz val="10"/>
        <color rgb="FF000000"/>
        <rFont val="Arial"/>
        <family val="2"/>
      </rPr>
      <t>Annie</t>
    </r>
    <r>
      <rPr>
        <b/>
        <sz val="10"/>
        <color rgb="FF000000"/>
        <rFont val="Arial"/>
        <family val="2"/>
      </rPr>
      <t xml:space="preserve"> </t>
    </r>
    <r>
      <rPr>
        <sz val="10"/>
        <color rgb="FF000000"/>
        <rFont val="Arial"/>
        <family val="2"/>
      </rPr>
      <t>(QCing quads 45to50)/Jacob (QCed quads in "Bishop" project)/</t>
    </r>
    <r>
      <rPr>
        <sz val="10"/>
        <color rgb="FF000000"/>
        <rFont val="Arial"/>
        <family val="2"/>
      </rPr>
      <t>Behrang</t>
    </r>
    <r>
      <rPr>
        <sz val="10"/>
        <color rgb="FF000000"/>
        <rFont val="Arial"/>
        <family val="2"/>
      </rPr>
      <t xml:space="preserve"> (QCing points in main project)</t>
    </r>
  </si>
  <si>
    <t>Annie/Behrang/Behrang (final review)</t>
  </si>
  <si>
    <t>4,664 of 15,062 pts</t>
  </si>
  <si>
    <t>Olivia/Hartford</t>
  </si>
  <si>
    <t>Cameron/Annie (final review)</t>
  </si>
  <si>
    <t>6798 of 6798 pts</t>
  </si>
  <si>
    <t>2410 of 6798 pts</t>
  </si>
  <si>
    <t>Yiting</t>
  </si>
  <si>
    <t>Behrang/Annie</t>
  </si>
  <si>
    <t>Rachel/Behrang/Behrang (final review)</t>
  </si>
  <si>
    <t>4,628 of 4,628 pts</t>
  </si>
  <si>
    <t>Adding points to updated AE as part of tabular</t>
  </si>
  <si>
    <r>
      <rPr>
        <sz val="10"/>
        <color rgb="FF000000"/>
        <rFont val="Arial"/>
        <family val="2"/>
      </rPr>
      <t>Jaimee/Eric/Walter</t>
    </r>
    <r>
      <rPr>
        <b/>
        <sz val="10"/>
        <color rgb="FF000000"/>
        <rFont val="Arial"/>
        <family val="2"/>
      </rPr>
      <t>/</t>
    </r>
    <r>
      <rPr>
        <sz val="10"/>
        <color rgb="FF000000"/>
        <rFont val="Arial"/>
        <family val="2"/>
      </rPr>
      <t>Jacob</t>
    </r>
  </si>
  <si>
    <t>Behrang/Morgan</t>
  </si>
  <si>
    <t>Morgan/Behrang (final review)</t>
  </si>
  <si>
    <t>6497 of 6497 pts</t>
  </si>
  <si>
    <t>5275 of 6497 pts</t>
  </si>
  <si>
    <t>points added to updated AE; checked against 2020 assessment data (10/9/2020)</t>
  </si>
  <si>
    <t>Gabe/Liz</t>
  </si>
  <si>
    <t>Kevin/Liz</t>
  </si>
  <si>
    <t>Kevin/Jaimee</t>
  </si>
  <si>
    <t>15,714 of 15,714 pts</t>
  </si>
  <si>
    <t xml:space="preserve">re-ran script v30 </t>
  </si>
  <si>
    <t>Points added to updated AE; checked against 2020 assessment info</t>
  </si>
  <si>
    <t>Kevin/David</t>
  </si>
  <si>
    <r>
      <t>Rachel/Behrang/</t>
    </r>
    <r>
      <rPr>
        <b/>
        <i/>
        <sz val="10"/>
        <rFont val="Arial"/>
        <family val="2"/>
      </rPr>
      <t>Annie</t>
    </r>
  </si>
  <si>
    <t>12,317 of 12,317 pts</t>
  </si>
  <si>
    <t>re-running script v31</t>
  </si>
  <si>
    <t>Gabe/Kevin/Caleb/Behrang (final review)</t>
  </si>
  <si>
    <t>4,142 of 4,142 pts</t>
  </si>
  <si>
    <r>
      <rPr>
        <b/>
        <sz val="10"/>
        <color rgb="FF000000"/>
        <rFont val="Arial"/>
        <family val="2"/>
      </rPr>
      <t>Cameron/</t>
    </r>
    <r>
      <rPr>
        <sz val="10"/>
        <color rgb="FF000000"/>
        <rFont val="Arial"/>
        <family val="2"/>
      </rPr>
      <t>Logan</t>
    </r>
  </si>
  <si>
    <t>Jaimee/Jacob</t>
  </si>
  <si>
    <t>11374 of 12398 pts</t>
  </si>
  <si>
    <t>Kevin</t>
  </si>
  <si>
    <t>Annie/Annie (final review)</t>
  </si>
  <si>
    <t>5,759 of 5,759 pts</t>
  </si>
  <si>
    <t>points added to updated AE; checked against 2020 assessment data (10/8/2020)</t>
  </si>
  <si>
    <t>Colin</t>
  </si>
  <si>
    <t>Kevin/Caleb</t>
  </si>
  <si>
    <t>Gabe/Behrang (final review)</t>
  </si>
  <si>
    <t>2,635 of 2,635 pts</t>
  </si>
  <si>
    <t>re-ran script v16</t>
  </si>
  <si>
    <t>Heather/Behrang</t>
  </si>
  <si>
    <t>3,424 of 3,424 pts</t>
  </si>
  <si>
    <t>3,424 of 3,424</t>
  </si>
  <si>
    <t>Johnna</t>
  </si>
  <si>
    <t>Dan</t>
  </si>
  <si>
    <t>4,599 of 4,599 pts</t>
  </si>
  <si>
    <t xml:space="preserve">Points added to updated AE </t>
  </si>
  <si>
    <r>
      <t>Jaimee/Gabe</t>
    </r>
    <r>
      <rPr>
        <b/>
        <i/>
        <sz val="10"/>
        <rFont val="Arial"/>
        <family val="2"/>
      </rPr>
      <t>/</t>
    </r>
    <r>
      <rPr>
        <sz val="10"/>
        <color rgb="FF000000"/>
        <rFont val="Arial"/>
        <family val="2"/>
      </rPr>
      <t>Weston</t>
    </r>
    <r>
      <rPr>
        <i/>
        <sz val="10"/>
        <rFont val="Arial"/>
        <family val="2"/>
      </rPr>
      <t xml:space="preserve"> (fixing points still marked as incorrect)</t>
    </r>
  </si>
  <si>
    <t>David (Quads 1-14)/Jacob (Quads 15-23)/Behrang (final review)</t>
  </si>
  <si>
    <t>6,616 of 6,616 pts</t>
  </si>
  <si>
    <t>Structures added to updated AE and new Advisory A</t>
  </si>
  <si>
    <t>Jaimee/Heather (added points to new Advisory A fpb)</t>
  </si>
  <si>
    <t>David/Rachel/Hartford/Behrang (final review)</t>
  </si>
  <si>
    <t>2955 of 2955 pts</t>
  </si>
  <si>
    <t>Annie/Behrang (final review)</t>
  </si>
  <si>
    <t>2,135 of 2,135 pts</t>
  </si>
  <si>
    <t>Colin/Johnna</t>
  </si>
  <si>
    <t>Gabe/Annie</t>
  </si>
  <si>
    <t>3,138 of 3,138 pts</t>
  </si>
  <si>
    <t>re-ran script for v20</t>
  </si>
  <si>
    <t>Gabe/Annie (final review)</t>
  </si>
  <si>
    <t>7,787 of 7,787 pts</t>
  </si>
  <si>
    <t>Olivia/Annie (added points)</t>
  </si>
  <si>
    <r>
      <t>Aaron/Annie</t>
    </r>
    <r>
      <rPr>
        <b/>
        <i/>
        <sz val="10"/>
        <rFont val="Arial"/>
        <family val="2"/>
      </rPr>
      <t>/</t>
    </r>
    <r>
      <rPr>
        <sz val="10"/>
        <color rgb="FF000000"/>
        <rFont val="Arial"/>
        <family val="2"/>
      </rPr>
      <t>Bishop/Meagan</t>
    </r>
    <r>
      <rPr>
        <b/>
        <sz val="10"/>
        <rFont val="Arial"/>
        <family val="2"/>
      </rPr>
      <t xml:space="preserve"> (checking updated AE)</t>
    </r>
  </si>
  <si>
    <t>Gabe/David/Rachel/Behrang (final review)</t>
  </si>
  <si>
    <t>8,039 of 8,039 pts</t>
  </si>
  <si>
    <t>Points added to new version of updated AE</t>
  </si>
  <si>
    <t>Dan/Behrang</t>
  </si>
  <si>
    <t>Kevin/Gabe</t>
  </si>
  <si>
    <t>9,926 of 9,926 pts</t>
  </si>
  <si>
    <t>re-ran script v24</t>
  </si>
  <si>
    <t>Yes</t>
  </si>
  <si>
    <r>
      <rPr>
        <sz val="10"/>
        <rFont val="Arial"/>
        <family val="2"/>
      </rPr>
      <t>Caleb</t>
    </r>
    <r>
      <rPr>
        <b/>
        <sz val="10"/>
        <rFont val="Arial"/>
        <family val="2"/>
      </rPr>
      <t xml:space="preserve"> (Quads 1-36)/</t>
    </r>
    <r>
      <rPr>
        <sz val="10"/>
        <rFont val="Arial"/>
        <family val="2"/>
      </rPr>
      <t>Annie</t>
    </r>
    <r>
      <rPr>
        <b/>
        <sz val="10"/>
        <rFont val="Arial"/>
        <family val="2"/>
      </rPr>
      <t>/</t>
    </r>
    <r>
      <rPr>
        <sz val="10"/>
        <rFont val="Arial"/>
        <family val="2"/>
      </rPr>
      <t>Hartford</t>
    </r>
    <r>
      <rPr>
        <b/>
        <sz val="10"/>
        <rFont val="Arial"/>
        <family val="2"/>
      </rPr>
      <t xml:space="preserve"> (Quads 37-156)</t>
    </r>
  </si>
  <si>
    <t>Caleb/Hartford/ /Behrang (final review)</t>
  </si>
  <si>
    <t>5774 of 5774 pts</t>
  </si>
  <si>
    <r>
      <t>Morgan/Meagan</t>
    </r>
    <r>
      <rPr>
        <b/>
        <i/>
        <sz val="10"/>
        <rFont val="Arial"/>
        <family val="2"/>
      </rPr>
      <t xml:space="preserve"> </t>
    </r>
    <r>
      <rPr>
        <sz val="10"/>
        <color rgb="FF000000"/>
        <rFont val="Arial"/>
        <family val="2"/>
      </rPr>
      <t>(added points to updated AE)</t>
    </r>
  </si>
  <si>
    <t>3,704 of 3,704 pts</t>
  </si>
  <si>
    <t>Heather/Jaimee/Annie &amp; Behrang/Behrang (final review)</t>
  </si>
  <si>
    <t>4,690 of 4,900 pts</t>
  </si>
  <si>
    <t>points added to updated AE; checked against 2020 assessment data</t>
  </si>
  <si>
    <t>Gabe/Annie/Behrang (final review)</t>
  </si>
  <si>
    <t>4,147 of 4,147 pts</t>
  </si>
  <si>
    <t>re-ran script v14</t>
  </si>
  <si>
    <t>Morgan/Annie/Jaimee/Annie (final review)</t>
  </si>
  <si>
    <t>2,092 of 2,092 pts</t>
  </si>
  <si>
    <t>Rachel/Jackie/Liz(added points to updated AE &amp; finalized tabular)/Behrang (final review)</t>
  </si>
  <si>
    <t>2,633 of 2,633 pts</t>
  </si>
  <si>
    <t>Points added to updated AE &amp; all points revised for Year Built</t>
  </si>
  <si>
    <r>
      <t>Morgan</t>
    </r>
    <r>
      <rPr>
        <i/>
        <sz val="10"/>
        <rFont val="Arial"/>
        <family val="2"/>
      </rPr>
      <t xml:space="preserve"> </t>
    </r>
  </si>
  <si>
    <t>David/Dan</t>
  </si>
  <si>
    <t>Dan/Kevin/Morgan/Behrang (final review)</t>
  </si>
  <si>
    <t>3,256 of 3,256 pts</t>
  </si>
  <si>
    <t>David/Behrang (final review)</t>
  </si>
  <si>
    <t>4503 of 4503</t>
  </si>
  <si>
    <r>
      <rPr>
        <sz val="10"/>
        <color rgb="FF000000"/>
        <rFont val="Arial"/>
        <family val="2"/>
      </rPr>
      <t>Aaron/Behrang/Jaimee/Kyle</t>
    </r>
    <r>
      <rPr>
        <i/>
        <sz val="10"/>
        <color rgb="FF000000"/>
        <rFont val="Arial"/>
        <family val="2"/>
      </rPr>
      <t>/</t>
    </r>
    <r>
      <rPr>
        <sz val="10"/>
        <color rgb="FF000000"/>
        <rFont val="Arial"/>
        <family val="2"/>
      </rPr>
      <t>Hartford</t>
    </r>
  </si>
  <si>
    <t>Hartford/Rachel/Behrang (final review)</t>
  </si>
  <si>
    <t>10,645 of 10,645 pts</t>
  </si>
  <si>
    <t>4866 of 10645 pts</t>
  </si>
  <si>
    <t>Colin/Dan</t>
  </si>
  <si>
    <t>Behrang/Gabe</t>
  </si>
  <si>
    <t>4,050 of 4,050 pts</t>
  </si>
  <si>
    <t xml:space="preserve">Eric </t>
  </si>
  <si>
    <t>5,760 of 5,760 pts</t>
  </si>
  <si>
    <t>5760 of 5760</t>
  </si>
  <si>
    <t>Added points to updated AE</t>
  </si>
  <si>
    <t>2,674 of 2,674 pts</t>
  </si>
  <si>
    <t>Updated with Wirt_FPB_Updated_AE_Composite_1Pct_1m_smth10_p20210302_utm83</t>
  </si>
  <si>
    <t xml:space="preserve">Morgan </t>
  </si>
  <si>
    <r>
      <rPr>
        <sz val="10"/>
        <color rgb="FF000000"/>
        <rFont val="Arial"/>
        <family val="2"/>
      </rPr>
      <t>Gabe/Jaimee/Hartford</t>
    </r>
    <r>
      <rPr>
        <b/>
        <sz val="10"/>
        <color rgb="FF000000"/>
        <rFont val="Arial"/>
        <family val="2"/>
      </rPr>
      <t>/</t>
    </r>
    <r>
      <rPr>
        <sz val="10"/>
        <color rgb="FF000000"/>
        <rFont val="Arial"/>
        <family val="2"/>
      </rPr>
      <t>Meagan</t>
    </r>
  </si>
  <si>
    <t>10962 of 10,962 pts</t>
  </si>
  <si>
    <t>10962 of 10962</t>
  </si>
  <si>
    <t>points added to updated AE</t>
  </si>
  <si>
    <t>Kevin/David/Dan</t>
  </si>
  <si>
    <t>Kevin/Jaimee/Annie (final review)</t>
  </si>
  <si>
    <t>11,217 of 11,217 pts</t>
  </si>
  <si>
    <t>re-ran script v21</t>
  </si>
  <si>
    <t>yellow fill = needs revised</t>
  </si>
  <si>
    <t>Red Italics are current editors</t>
  </si>
  <si>
    <t>green fill = completed</t>
  </si>
  <si>
    <t>Bold name are future editors</t>
  </si>
  <si>
    <t>Need to re-run BIE script after flood query is updated</t>
  </si>
  <si>
    <t>Community Name</t>
  </si>
  <si>
    <t>Incorporated/ Unincorporated</t>
  </si>
  <si>
    <t>WV RPDC Region</t>
  </si>
  <si>
    <t>Elevation Certificates</t>
  </si>
  <si>
    <t>Minus Rated Structures</t>
  </si>
  <si>
    <t>Mitigated Structures
(Elevated)</t>
  </si>
  <si>
    <t>Buyout
Properties</t>
  </si>
  <si>
    <t>Contact</t>
  </si>
  <si>
    <t>BARBOUR COUNTY</t>
  </si>
  <si>
    <t>Barbour County*</t>
  </si>
  <si>
    <t>Unincorporated</t>
  </si>
  <si>
    <t>Belington</t>
  </si>
  <si>
    <t>Incorporated</t>
  </si>
  <si>
    <t>Junior</t>
  </si>
  <si>
    <t>Philippi</t>
  </si>
  <si>
    <t>BERKELEY COUNTY</t>
  </si>
  <si>
    <t>Berkeley County*</t>
  </si>
  <si>
    <t>Martinsburg</t>
  </si>
  <si>
    <t>Hedgesville</t>
  </si>
  <si>
    <t>BOONE COUNTY</t>
  </si>
  <si>
    <t>Boone County*</t>
  </si>
  <si>
    <t>Madison</t>
  </si>
  <si>
    <t>Whitesville</t>
  </si>
  <si>
    <t>Danville</t>
  </si>
  <si>
    <t>Sylvester</t>
  </si>
  <si>
    <t>BRAXTON COUNTY</t>
  </si>
  <si>
    <t>Braxton County*</t>
  </si>
  <si>
    <t>Burnsville</t>
  </si>
  <si>
    <t>Flatwoods</t>
  </si>
  <si>
    <t>Sutton</t>
  </si>
  <si>
    <t>Gassaway</t>
  </si>
  <si>
    <t>BROOKE COUNTY</t>
  </si>
  <si>
    <t>Brooke County*</t>
  </si>
  <si>
    <t>Bethany</t>
  </si>
  <si>
    <t>Follansbee</t>
  </si>
  <si>
    <t>Weirton**</t>
  </si>
  <si>
    <t>Wellsburg</t>
  </si>
  <si>
    <t>Beech Bottom</t>
  </si>
  <si>
    <t>Windsor Heights</t>
  </si>
  <si>
    <t>CABELL COUNTY</t>
  </si>
  <si>
    <t>Cabell County*</t>
  </si>
  <si>
    <t>KC Hoard/Michelle Brown</t>
  </si>
  <si>
    <t>Barboursville</t>
  </si>
  <si>
    <t>Huntington**</t>
  </si>
  <si>
    <t>Milton</t>
  </si>
  <si>
    <t>CALHOUN COUNTY</t>
  </si>
  <si>
    <t>Calhoun County*</t>
  </si>
  <si>
    <t>Grantsville</t>
  </si>
  <si>
    <t>CLAY COUNTY</t>
  </si>
  <si>
    <t>Clay County*</t>
  </si>
  <si>
    <t>DODDRIDGE COUNTY</t>
  </si>
  <si>
    <t>Doddridge County*</t>
  </si>
  <si>
    <t>West Union</t>
  </si>
  <si>
    <t>FAYETTE COUNTY</t>
  </si>
  <si>
    <t>Ansted</t>
  </si>
  <si>
    <t>Meadow Bridge</t>
  </si>
  <si>
    <t>Montgomery**</t>
  </si>
  <si>
    <t>Oak Hill</t>
  </si>
  <si>
    <t>Pax</t>
  </si>
  <si>
    <t>Thurmond</t>
  </si>
  <si>
    <t>Fayetteville</t>
  </si>
  <si>
    <t>Gauley Bridge</t>
  </si>
  <si>
    <t>Smithers**</t>
  </si>
  <si>
    <t>Mount Hope</t>
  </si>
  <si>
    <t>Fayette County*</t>
  </si>
  <si>
    <t>GILMER COUNTY</t>
  </si>
  <si>
    <t>Gilmer County*</t>
  </si>
  <si>
    <t>Glenville</t>
  </si>
  <si>
    <t>Sand Fork</t>
  </si>
  <si>
    <t>GRANT COUNTY</t>
  </si>
  <si>
    <t>Grant County*</t>
  </si>
  <si>
    <t>Petersburg</t>
  </si>
  <si>
    <t>Bayard</t>
  </si>
  <si>
    <t>GREENBRIER COUNTY</t>
  </si>
  <si>
    <t>Greenbrier County*</t>
  </si>
  <si>
    <t>Kelly Banton</t>
  </si>
  <si>
    <t>Community-verified, sent possible new ones 8/6</t>
  </si>
  <si>
    <t>Alderson**</t>
  </si>
  <si>
    <t>Ronceverte</t>
  </si>
  <si>
    <t>Rupert</t>
  </si>
  <si>
    <t>White Sulphur Springs</t>
  </si>
  <si>
    <t>Bo Belshee</t>
  </si>
  <si>
    <t>Community-verified, sent possiblenew ones 8/6</t>
  </si>
  <si>
    <t>Rainelle</t>
  </si>
  <si>
    <t>Falling Springs</t>
  </si>
  <si>
    <t>Quinwood</t>
  </si>
  <si>
    <t>Lewisburg</t>
  </si>
  <si>
    <t>HAMPSHIRE COUNTY</t>
  </si>
  <si>
    <t>Hampshire County*</t>
  </si>
  <si>
    <t>Capon Bridge</t>
  </si>
  <si>
    <t>Romney</t>
  </si>
  <si>
    <t>HANCOCK COUNTY</t>
  </si>
  <si>
    <t>Hancock County*</t>
  </si>
  <si>
    <t>Chester</t>
  </si>
  <si>
    <t>New Cumberland</t>
  </si>
  <si>
    <t>HARDY COUNTY</t>
  </si>
  <si>
    <t>Hardy County*</t>
  </si>
  <si>
    <t>Moorefield</t>
  </si>
  <si>
    <t>Wardensville</t>
  </si>
  <si>
    <t>HARRISON COUNTY</t>
  </si>
  <si>
    <t>Harrison County*</t>
  </si>
  <si>
    <t>Anmoore</t>
  </si>
  <si>
    <t>Bridgeport</t>
  </si>
  <si>
    <t>Clarksburg</t>
  </si>
  <si>
    <t>Lost Creek</t>
  </si>
  <si>
    <t>Lumberport</t>
  </si>
  <si>
    <t>Nutter Fort</t>
  </si>
  <si>
    <t>Shinnston</t>
  </si>
  <si>
    <t>Stonewood</t>
  </si>
  <si>
    <t>West Milford</t>
  </si>
  <si>
    <t>Salem</t>
  </si>
  <si>
    <t>JACKSON COUNTY</t>
  </si>
  <si>
    <t>Jackson County*</t>
  </si>
  <si>
    <t>Ripley</t>
  </si>
  <si>
    <t>Ravenswood</t>
  </si>
  <si>
    <t>JEFFERSON COUNTY</t>
  </si>
  <si>
    <t>Jefferson County*</t>
  </si>
  <si>
    <t>Bolivar</t>
  </si>
  <si>
    <t>Charles Town</t>
  </si>
  <si>
    <t>Harpers Ferry, Town Of</t>
  </si>
  <si>
    <t>Ranson</t>
  </si>
  <si>
    <t>Edward Erfurt</t>
  </si>
  <si>
    <t>Shepherdstown</t>
  </si>
  <si>
    <t>KANAWHA COUNTY</t>
  </si>
  <si>
    <t>Kanawha County*</t>
  </si>
  <si>
    <t>Buyouts: Stephanie Petruso</t>
  </si>
  <si>
    <t>Belle</t>
  </si>
  <si>
    <t>Cedar Grove</t>
  </si>
  <si>
    <t>Charleston</t>
  </si>
  <si>
    <t>Chesapeake</t>
  </si>
  <si>
    <t>Clendenin</t>
  </si>
  <si>
    <t>Dunbar</t>
  </si>
  <si>
    <t>East Bank</t>
  </si>
  <si>
    <t>Glasgow</t>
  </si>
  <si>
    <t>Marmet</t>
  </si>
  <si>
    <t>Nitro**</t>
  </si>
  <si>
    <t>Pratt</t>
  </si>
  <si>
    <t>St. Albans</t>
  </si>
  <si>
    <t>South Charleston</t>
  </si>
  <si>
    <t>Buyouts: Sent possible buyout search results to Steve DeBarr 8/2</t>
  </si>
  <si>
    <t>Handley</t>
  </si>
  <si>
    <t>LEWIS COUNTY</t>
  </si>
  <si>
    <t>Lewis County*</t>
  </si>
  <si>
    <t>Jane Lew</t>
  </si>
  <si>
    <t>LINCOLN COUNTY</t>
  </si>
  <si>
    <t>Lincoln County*</t>
  </si>
  <si>
    <t>Hamlin</t>
  </si>
  <si>
    <t>West Hamlin</t>
  </si>
  <si>
    <t>LOGAN COUNTY</t>
  </si>
  <si>
    <t>Logan County*</t>
  </si>
  <si>
    <t>Chapmanville</t>
  </si>
  <si>
    <t>Mitchell Heights</t>
  </si>
  <si>
    <t>Man</t>
  </si>
  <si>
    <t>West Logan</t>
  </si>
  <si>
    <t>MARION COUNTY</t>
  </si>
  <si>
    <t>Marion County*</t>
  </si>
  <si>
    <t>Barrackville</t>
  </si>
  <si>
    <t>Fairmont</t>
  </si>
  <si>
    <t>Fairview</t>
  </si>
  <si>
    <t>Farmington</t>
  </si>
  <si>
    <t>Mannington</t>
  </si>
  <si>
    <t>Monongah</t>
  </si>
  <si>
    <t>Rivesville</t>
  </si>
  <si>
    <t>Worthington</t>
  </si>
  <si>
    <t>Pleasant Valley</t>
  </si>
  <si>
    <t>White Hall</t>
  </si>
  <si>
    <t>MARSHALL COUNTY</t>
  </si>
  <si>
    <t>Marshall County*</t>
  </si>
  <si>
    <t>Benwood</t>
  </si>
  <si>
    <t>Glen Dale</t>
  </si>
  <si>
    <t>Mcmechen</t>
  </si>
  <si>
    <t>Moundsville</t>
  </si>
  <si>
    <t>Cameron</t>
  </si>
  <si>
    <t>Wheeling**</t>
  </si>
  <si>
    <t>MASON COUNTY</t>
  </si>
  <si>
    <t>Mason County*</t>
  </si>
  <si>
    <t>Leon</t>
  </si>
  <si>
    <t>New Haven</t>
  </si>
  <si>
    <t>Point Pleasant</t>
  </si>
  <si>
    <t>Henderson</t>
  </si>
  <si>
    <t>MCDOWELL COUNTY</t>
  </si>
  <si>
    <t>McDowell County*</t>
  </si>
  <si>
    <t>Anawalt</t>
  </si>
  <si>
    <t>Davy</t>
  </si>
  <si>
    <t>Gary</t>
  </si>
  <si>
    <t>Iaeger</t>
  </si>
  <si>
    <t>Keystone</t>
  </si>
  <si>
    <t>Kimball</t>
  </si>
  <si>
    <t>Northfork</t>
  </si>
  <si>
    <t>War</t>
  </si>
  <si>
    <t>Welch</t>
  </si>
  <si>
    <t>Bradshaw</t>
  </si>
  <si>
    <t>MERCER COUNTY</t>
  </si>
  <si>
    <t>Mercer County*</t>
  </si>
  <si>
    <t>Bramwell</t>
  </si>
  <si>
    <t>Oakvale</t>
  </si>
  <si>
    <t>Princeton</t>
  </si>
  <si>
    <t>Ben Love</t>
  </si>
  <si>
    <t>Ben mentioend that he will work on getting EC for essential facilitiesfrom appropriate person</t>
  </si>
  <si>
    <t>Athens</t>
  </si>
  <si>
    <t>Bluefield</t>
  </si>
  <si>
    <t>MINERAL COUNTY</t>
  </si>
  <si>
    <t>Mineral County*</t>
  </si>
  <si>
    <t>Keyser</t>
  </si>
  <si>
    <t>Piedmont</t>
  </si>
  <si>
    <t>Ridgeley</t>
  </si>
  <si>
    <t>Carpendale</t>
  </si>
  <si>
    <t>Elk Garden</t>
  </si>
  <si>
    <t>MINGO COUNTY</t>
  </si>
  <si>
    <t>Mingo County*</t>
  </si>
  <si>
    <t>Delbarton</t>
  </si>
  <si>
    <t>Gilbert</t>
  </si>
  <si>
    <t>Kermit</t>
  </si>
  <si>
    <t>Williamson</t>
  </si>
  <si>
    <t>Matewan</t>
  </si>
  <si>
    <t>MONONGALIA COUNTY</t>
  </si>
  <si>
    <t>Monongalia County*</t>
  </si>
  <si>
    <t>Blacksville</t>
  </si>
  <si>
    <t>Morgantown</t>
  </si>
  <si>
    <t>Granville</t>
  </si>
  <si>
    <t>Star City</t>
  </si>
  <si>
    <t>Westover</t>
  </si>
  <si>
    <t>MONROE COUNTY</t>
  </si>
  <si>
    <t>Monroe County*</t>
  </si>
  <si>
    <t>Peterstown</t>
  </si>
  <si>
    <t>Melissa Raines</t>
  </si>
  <si>
    <t>Does not know where EC's are</t>
  </si>
  <si>
    <t>Union</t>
  </si>
  <si>
    <t>MORGAN COUNTY</t>
  </si>
  <si>
    <t>Morgan County*</t>
  </si>
  <si>
    <t>Alex Moore</t>
  </si>
  <si>
    <t>Bath</t>
  </si>
  <si>
    <t>Paw Paw</t>
  </si>
  <si>
    <t>NICHOLAS COUNTY</t>
  </si>
  <si>
    <t>Nicholas County*</t>
  </si>
  <si>
    <t>Richwood</t>
  </si>
  <si>
    <t>Summersville</t>
  </si>
  <si>
    <t>OHIO COUNTY</t>
  </si>
  <si>
    <t>Ohio County*</t>
  </si>
  <si>
    <t>Clearview</t>
  </si>
  <si>
    <t>West Liberty</t>
  </si>
  <si>
    <t>Triadelphia</t>
  </si>
  <si>
    <t>Valley Grove</t>
  </si>
  <si>
    <t>Bethlehem</t>
  </si>
  <si>
    <t>PENDLETON COUNTY</t>
  </si>
  <si>
    <t>Pendleton County*</t>
  </si>
  <si>
    <t>Franklin</t>
  </si>
  <si>
    <t>PLEASANTS COUNTY</t>
  </si>
  <si>
    <t>Pleasants County*</t>
  </si>
  <si>
    <t>July 20211</t>
  </si>
  <si>
    <t>Tina Oldfield</t>
  </si>
  <si>
    <t>St. Mary's</t>
  </si>
  <si>
    <t>Belmont</t>
  </si>
  <si>
    <t>POCAHONTAS COUNTY</t>
  </si>
  <si>
    <t>Pocahontas County*</t>
  </si>
  <si>
    <t>Durbin</t>
  </si>
  <si>
    <t>Marlinton</t>
  </si>
  <si>
    <t>Hillsboro</t>
  </si>
  <si>
    <t>PRESTON COUNTY</t>
  </si>
  <si>
    <t>Preston County*</t>
  </si>
  <si>
    <t>Clark Nicklow</t>
  </si>
  <si>
    <t>Tunnelton</t>
  </si>
  <si>
    <t>Albright</t>
  </si>
  <si>
    <t>Bruceton Mills</t>
  </si>
  <si>
    <t>Rowlesburg</t>
  </si>
  <si>
    <t>Kingwood</t>
  </si>
  <si>
    <t>Terra Alta</t>
  </si>
  <si>
    <t>Newburg</t>
  </si>
  <si>
    <t>Reedsville</t>
  </si>
  <si>
    <t>Masontown</t>
  </si>
  <si>
    <t>Brandonville</t>
  </si>
  <si>
    <t>PUTNAM COUNTY</t>
  </si>
  <si>
    <t>Bancroft</t>
  </si>
  <si>
    <t>Buffalo</t>
  </si>
  <si>
    <t>Hurricane</t>
  </si>
  <si>
    <t>Eleanor</t>
  </si>
  <si>
    <t>Winfield</t>
  </si>
  <si>
    <t>Putnam County*</t>
  </si>
  <si>
    <t>Poca</t>
  </si>
  <si>
    <t>RALEIGH COUNTY</t>
  </si>
  <si>
    <t>Raleigh County*</t>
  </si>
  <si>
    <t>Beckley</t>
  </si>
  <si>
    <t>Lester</t>
  </si>
  <si>
    <t>Rhodell</t>
  </si>
  <si>
    <t>Sophia</t>
  </si>
  <si>
    <t>Mabscott</t>
  </si>
  <si>
    <t>RANDOLPH COUNTY</t>
  </si>
  <si>
    <t>Womelsdorf (Coalton)</t>
  </si>
  <si>
    <t>Harman, Town Of</t>
  </si>
  <si>
    <t>Huttonsville</t>
  </si>
  <si>
    <t>Montrose</t>
  </si>
  <si>
    <t>Mill Creek</t>
  </si>
  <si>
    <t>Beverly</t>
  </si>
  <si>
    <t>Elkins</t>
  </si>
  <si>
    <t>Randolph County*</t>
  </si>
  <si>
    <t>RITCHIE COUNTY</t>
  </si>
  <si>
    <t>Ritchie County*</t>
  </si>
  <si>
    <t>Harrisville</t>
  </si>
  <si>
    <t>Cairo</t>
  </si>
  <si>
    <t>Ellenboro</t>
  </si>
  <si>
    <t>Pennsboro</t>
  </si>
  <si>
    <t>Auburn</t>
  </si>
  <si>
    <t>Pullman</t>
  </si>
  <si>
    <t>ROANE COUNTY</t>
  </si>
  <si>
    <t>Roane County*</t>
  </si>
  <si>
    <t>Reedy</t>
  </si>
  <si>
    <t>Spencer</t>
  </si>
  <si>
    <t>SUMMERS COUNTY</t>
  </si>
  <si>
    <t>Summers County*</t>
  </si>
  <si>
    <t>Hinton</t>
  </si>
  <si>
    <t>TAYLOR COUNTY</t>
  </si>
  <si>
    <t>Taylor County*</t>
  </si>
  <si>
    <t>Flemington</t>
  </si>
  <si>
    <t>Grafton</t>
  </si>
  <si>
    <t>TUCKER COUNTY</t>
  </si>
  <si>
    <t>Tucker County*</t>
  </si>
  <si>
    <t>Hendricks</t>
  </si>
  <si>
    <t>Hambleton</t>
  </si>
  <si>
    <t>Parsons</t>
  </si>
  <si>
    <t>Thomas</t>
  </si>
  <si>
    <t>Davis</t>
  </si>
  <si>
    <t>TYLER COUNTY</t>
  </si>
  <si>
    <t>Tyler County*</t>
  </si>
  <si>
    <t>Middlebourne</t>
  </si>
  <si>
    <t>Paden City**</t>
  </si>
  <si>
    <t>Sistersville</t>
  </si>
  <si>
    <t>Friendly</t>
  </si>
  <si>
    <t>UPSHUR COUNTY</t>
  </si>
  <si>
    <t>Upshur County*</t>
  </si>
  <si>
    <t>Buckhannon</t>
  </si>
  <si>
    <t>ECs: Jay Hollen</t>
  </si>
  <si>
    <t>WAYNE COUNTY</t>
  </si>
  <si>
    <t>Wayne County*</t>
  </si>
  <si>
    <t>Fort Gay</t>
  </si>
  <si>
    <t>Kenova</t>
  </si>
  <si>
    <t>Ceredo</t>
  </si>
  <si>
    <t>WEBSTER COUNTY</t>
  </si>
  <si>
    <t>Webster County*</t>
  </si>
  <si>
    <t>Addison</t>
  </si>
  <si>
    <t>Camden-On-Gauley</t>
  </si>
  <si>
    <t>Cowen</t>
  </si>
  <si>
    <t>WETZEL COUNTY</t>
  </si>
  <si>
    <t>Wetzel County*</t>
  </si>
  <si>
    <t>New Martinsville</t>
  </si>
  <si>
    <t>Pine Grove</t>
  </si>
  <si>
    <t>Hundred</t>
  </si>
  <si>
    <t>Smithfield</t>
  </si>
  <si>
    <t>WIRT COUNTY</t>
  </si>
  <si>
    <t>Wirt County*</t>
  </si>
  <si>
    <t>Elizabeth</t>
  </si>
  <si>
    <t>WOOD COUNTY</t>
  </si>
  <si>
    <t>Wood County*</t>
  </si>
  <si>
    <t>North Hills</t>
  </si>
  <si>
    <t>Parkersburg</t>
  </si>
  <si>
    <t>Vienna</t>
  </si>
  <si>
    <t>Williamstown</t>
  </si>
  <si>
    <t>WYOMING COUNTY</t>
  </si>
  <si>
    <t>Oceana</t>
  </si>
  <si>
    <t>Pineville</t>
  </si>
  <si>
    <t>Mullens</t>
  </si>
  <si>
    <t>Wyoming County*</t>
  </si>
  <si>
    <t xml:space="preserve"> </t>
  </si>
  <si>
    <t>WV LOCATION</t>
  </si>
  <si>
    <t>Bldg. First Floor Height - Elevated Structure</t>
  </si>
  <si>
    <t>XY</t>
  </si>
  <si>
    <t>City</t>
  </si>
  <si>
    <t>Property ID (Building or Parcel)</t>
  </si>
  <si>
    <t>Parcel ID (GIS PID)</t>
  </si>
  <si>
    <t>Modified Parcel ID (Parcel Shift or Assessment Record Location)</t>
  </si>
  <si>
    <t>E-911 Address</t>
  </si>
  <si>
    <t>Flood Tool/Parcel Viewer Link</t>
  </si>
  <si>
    <t>Bldg. Pic</t>
  </si>
  <si>
    <t>Pict. Google</t>
  </si>
  <si>
    <t>Issue</t>
  </si>
  <si>
    <t xml:space="preserve">Bldg. Year or Mtigation Year </t>
  </si>
  <si>
    <t>Building Value</t>
  </si>
  <si>
    <t>Area</t>
  </si>
  <si>
    <t>Foundation Type</t>
  </si>
  <si>
    <t>Fnd. Code</t>
  </si>
  <si>
    <t>First Floor Height (ft.)</t>
  </si>
  <si>
    <t>Internal Notes</t>
  </si>
  <si>
    <t>Mit.</t>
  </si>
  <si>
    <t>Posted by</t>
  </si>
  <si>
    <t>Posted Date</t>
  </si>
  <si>
    <t>Corrected by</t>
  </si>
  <si>
    <t>Corrected Date</t>
  </si>
  <si>
    <t>Editor notes</t>
  </si>
  <si>
    <t xml:space="preserve">Greenbrier </t>
  </si>
  <si>
    <t>13-14-0010-0342-0000_496</t>
  </si>
  <si>
    <t>13-14-0010-0342-0000</t>
  </si>
  <si>
    <t>496 ISLAND PARK RD, Ronceverte, WV, 24970</t>
  </si>
  <si>
    <t>http://www.mapwv.gov/floodtest/?wkid=102100&amp;x=-8957197&amp;y=4543766&amp;l=12&amp;v=1</t>
  </si>
  <si>
    <t>https://goo.gl/maps/pLvPZfWWtjbAd6ZZ8</t>
  </si>
  <si>
    <t>Overvalue</t>
  </si>
  <si>
    <t xml:space="preserve">Probably overvalued.  October 2016 StreetView after June 2016 flood shows structure in poor condition.  Check BRIM database for Island Prk.  Neighboring commercial property across street with value.  Adjust price to $75,000.  </t>
  </si>
  <si>
    <t>KAD</t>
  </si>
  <si>
    <t>Kevin S</t>
  </si>
  <si>
    <r>
      <rPr>
        <sz val="11"/>
        <rFont val="Arial"/>
        <family val="2"/>
      </rPr>
      <t xml:space="preserve">Adjusted building value to 75000 and changed Building value source to Assessment Neighbor; </t>
    </r>
    <r>
      <rPr>
        <b/>
        <sz val="11"/>
        <rFont val="Arial"/>
        <family val="2"/>
      </rPr>
      <t>No BRIM values</t>
    </r>
  </si>
  <si>
    <t>13-14-0015-0131-0000_383</t>
  </si>
  <si>
    <t>13-14-0015-0131-0000</t>
  </si>
  <si>
    <t xml:space="preserve">
383 MONROE AVE, Ronceverte, WV, 24970</t>
  </si>
  <si>
    <t>https://www.mapwv.gov/flood/map/?wkid=102100&amp;x=-8957727&amp;y=4543543&amp;l=12&amp;v=2</t>
  </si>
  <si>
    <t>https://goo.gl/maps/d7QWKojUQKZyxPys5</t>
  </si>
  <si>
    <t>Buyout Parcel</t>
  </si>
  <si>
    <t>Dilapidated structure on mitigated property.  Verify with community or SHMO.  Ensure parcel mapped correctly.  Parcels may need to be shifted to NE. Additional picture:  https://goo.gl/maps/ivUfE9RGTr5aUWpp7</t>
  </si>
  <si>
    <t>Different Assessment record data issue</t>
  </si>
  <si>
    <t>45-07-016A-0120-0000_36</t>
  </si>
  <si>
    <t>58 RIPPLING WATER WAY, TALCOTT, WV, 24981</t>
  </si>
  <si>
    <t>https://www.mapwv.gov/flood/map/?wkid=102100&amp;x=-8987769&amp;y=4533251&amp;l=12&amp;v=2</t>
  </si>
  <si>
    <t>https://goo.gl/maps/8aEP8uzdCSvFuDkS9</t>
  </si>
  <si>
    <t>Foundation &amp; FFH</t>
  </si>
  <si>
    <t>Pile</t>
  </si>
  <si>
    <t>Foundation Type Piles; 28 steps; estimate 15 ft.</t>
  </si>
  <si>
    <t>Y</t>
  </si>
  <si>
    <t>45-07-016A-0118-0000_58</t>
  </si>
  <si>
    <t>45-07-016A-0117-0000_68</t>
  </si>
  <si>
    <t>45-07-016A-0113-0000_102</t>
  </si>
  <si>
    <t>102 RIPPLING WATER WAY, TALCOTT, WV, 24981</t>
  </si>
  <si>
    <t>https://www.mapwv.gov/flood/map/?wkid=102100&amp;x=-8987802&amp;y=4533119&amp;l=12&amp;v=2</t>
  </si>
  <si>
    <t>https://www.google.com/maps/@37.6716803,-80.7389083,3a,75y,154.27h,75.86t/data=!3m6!1e1!3m4!1sMd9Dcr9hDffUgvv8GDOCVg!2e0!7i3328!8i1664</t>
  </si>
  <si>
    <t>27-09-0002-0151-0000_32966</t>
  </si>
  <si>
    <t>32966 COAL HERITAGE RD, KEYSTONE, WV, 24868</t>
  </si>
  <si>
    <t>https://www.mapwv.gov/flood/map/?wkid=102100&amp;x=-9066292&amp;y=4497290&amp;l=13&amp;v=2</t>
  </si>
  <si>
    <t>https://goo.gl/maps/UFSvA8fG8AqrihrB8</t>
  </si>
  <si>
    <t>Solid Wall</t>
  </si>
  <si>
    <t>Solid wall foundation. 14 steps, 8 blocks.  Estimate 8 ft.  Flood vents</t>
  </si>
  <si>
    <t>Northfolk</t>
  </si>
  <si>
    <t>27-12-0002-0021-0000_125</t>
  </si>
  <si>
    <t xml:space="preserve">
125 CREEKSIDE DR, NORTHFORK, WV, 24868</t>
  </si>
  <si>
    <t>https://www.mapwv.gov/flood/map/?wkid=102100&amp;x=-9064917&amp;y=4497051&amp;l=13&amp;v=2</t>
  </si>
  <si>
    <t>Value</t>
  </si>
  <si>
    <t>Unknown</t>
  </si>
  <si>
    <t xml:space="preserve">Mobile Home is a doublewide and not singlewide but singlewide value better represents neighboring values of similar properties.  </t>
  </si>
  <si>
    <t>27-02-0003-0145-0000_167</t>
  </si>
  <si>
    <t>167 JENKINJONES MTN RD, ANAWALT, WV, 24808</t>
  </si>
  <si>
    <t>https://www.mapwv.gov/flood/map/?wkid=102100&amp;x=-9065427&amp;y=4485729&amp;l=13&amp;v=2</t>
  </si>
  <si>
    <t>https://goo.gl/maps/he9VGRboWcdiakad6</t>
  </si>
  <si>
    <t xml:space="preserve">Elevated doublewide mobile home.  </t>
  </si>
  <si>
    <t>27-07-0004-0077-0000_5883</t>
  </si>
  <si>
    <t>5883 BLACK DIAMOND HWY, GARY, WV, 24836</t>
  </si>
  <si>
    <t>https://goo.gl/maps/U3yw9YGKeCELXRm39</t>
  </si>
  <si>
    <t>Elevated commercial property.  Flood vents</t>
  </si>
  <si>
    <t xml:space="preserve">
55-05-0004-0014-0001_5232</t>
  </si>
  <si>
    <t>55-05-0004-0014-0000</t>
  </si>
  <si>
    <t>55-05-0004-0014-0001</t>
  </si>
  <si>
    <t>5232 INTERSTATE HWY, HANOVER, WV, 24839</t>
  </si>
  <si>
    <t>https://www.mapwv.gov/flood/map/?wkid=102100&amp;x=-9105076&amp;y=4517336&amp;l=12&amp;v=2</t>
  </si>
  <si>
    <t>Parcel Shift</t>
  </si>
  <si>
    <t>Building Year Unknown for tax exempt property. Structure located in buyout property.  Buyout property parcel should be shifted southeast.</t>
  </si>
  <si>
    <t>I do not think this is a parcel shift; data issue: different assessment record</t>
  </si>
  <si>
    <t>55-05-0004-0014-0001_5232</t>
  </si>
  <si>
    <t>55-05-0004-0014-0003</t>
  </si>
  <si>
    <t>5216 INTERSTATE HWY, HANOVER, WV, 24839</t>
  </si>
  <si>
    <t>https://www.mapwv.gov/flood/map/?wkid=102100&amp;x=-9105103&amp;y=4517369&amp;l=12&amp;v=2</t>
  </si>
  <si>
    <t>Also owner of Parcel 14.2</t>
  </si>
  <si>
    <t>Kevin S.</t>
  </si>
  <si>
    <t>Not a parcel shift; different assessment record; no changes needed</t>
  </si>
  <si>
    <t>55-05-0004-0013-0000_5196</t>
  </si>
  <si>
    <t>55-05-0004-0013-0000</t>
  </si>
  <si>
    <t>5196 INTERSTATE HWY, HANOVER, WV, 24839</t>
  </si>
  <si>
    <t>https://www.mapwv.gov/flood/map/?wkid=102100&amp;x=-9105145&amp;y=4517388&amp;l=13&amp;v=2</t>
  </si>
  <si>
    <t>https://goo.gl/maps/HuAKo42YsG1gowp17</t>
  </si>
  <si>
    <t>Verified with building sketch diagram and assessory structures</t>
  </si>
  <si>
    <t xml:space="preserve">
55-05-0004-0012-0000_5172 </t>
  </si>
  <si>
    <t>55-05-0004-0014-0002,</t>
  </si>
  <si>
    <t>55-05-0004-0012-0000</t>
  </si>
  <si>
    <t>5172 INTERSTATE HWY, HANOVER, WV, 24839</t>
  </si>
  <si>
    <t>https://www.mapwv.gov/flood/map/?wkid=102100&amp;x=-9105146&amp;y=4517414&amp;l=12&amp;v=2</t>
  </si>
  <si>
    <t>Google StreetView 2008 imagery does not show newer building.  Verified on 2010 NAIP imagery.  Mobile home year 2010.  Building dimensions match.</t>
  </si>
  <si>
    <t>Did not see parcel shift; different assessment record does eixist; adjusted e-911 address</t>
  </si>
  <si>
    <t>55-05-0004-0004-0003_5046</t>
  </si>
  <si>
    <t>55-05-0004-0004-0003</t>
  </si>
  <si>
    <t>5046 INTERSTATE HWY, HANOVER, WV, 24839</t>
  </si>
  <si>
    <t>https://www.mapwv.gov/flood/map/?wkid=102100&amp;x=-9105330&amp;y=4517628&amp;l=12&amp;v=2</t>
  </si>
  <si>
    <t>Mobile Homes don't have basements.  Year built for Real Double Wide Mobile Home is 1988 (Post-FIRM). Mobile Home replacement cost = $30,210.</t>
  </si>
  <si>
    <t>55-05-0004-0004-0003_5058</t>
  </si>
  <si>
    <t>5058 INTERSTATE HWY, HANOVER, WV, 24839</t>
  </si>
  <si>
    <t xml:space="preserve">Wrong building replacement value $35,500 which is total appraisal of both structures.  From assessment record should be Dwelling Value of $16,220 for 1957 home. </t>
  </si>
  <si>
    <t>55-05-0004-0004-0000</t>
  </si>
  <si>
    <t>5088 INTERSTATE HWY, HANOVER, WV, 24839</t>
  </si>
  <si>
    <t>https://www.mapwv.gov/flood/map/?wkid=102100&amp;x=-9105281&amp;y=4517561&amp;l=13&amp;v=2</t>
  </si>
  <si>
    <t>Real Single Wide Mobile Home in OBY section; value = $13,480 Replace Cost - not $35,030.  Building year = 1986.  Occupancy Class = RES2 (Mobile Home).</t>
  </si>
  <si>
    <t>Adjusted value for mobile home to adjusted replace cost due to low building grade</t>
  </si>
  <si>
    <t>55-05-0004-0004-0000_5078</t>
  </si>
  <si>
    <t>5078 INTERSTATE HWY, HANOVER, WV, 24839</t>
  </si>
  <si>
    <t>Value &amp; Year</t>
  </si>
  <si>
    <t>Double-Wide.  Building year 2009. Building value $37,000 - not $54,100</t>
  </si>
  <si>
    <t>Used Double Wide median value; this structure existed prior to 2003; build date cannot be verified</t>
  </si>
  <si>
    <t>37.560959 -81.793127</t>
  </si>
  <si>
    <t>55-05-0004-0004-0000_5080</t>
  </si>
  <si>
    <t>5080 Interstate Highway, IAEGER, WV, 24839</t>
  </si>
  <si>
    <t>https://www.mapwv.gov/flood/map/?wkid=102100&amp;x=-9105275&amp;y=4517582&amp;l=13&amp;v=2</t>
  </si>
  <si>
    <t>https://www.google.com/maps/@37.5611267,-81.7939867,3a,75y,224.25h,90.69t/data=!3m6!1e1!3m4!1sq_L8QpQl5Lio5k9eaxNbwg!2e0!7i3328!8i1664</t>
  </si>
  <si>
    <t>Primary</t>
  </si>
  <si>
    <t>Needs to be marked as primary; this structure is Card 1 based on 2007 and 2009 imagery</t>
  </si>
  <si>
    <t xml:space="preserve">10-01-111D-0008-0000_2337 </t>
  </si>
  <si>
    <t>10-01-111D-0007-0000</t>
  </si>
  <si>
    <t>10-01-111D-0008-0000</t>
  </si>
  <si>
    <t xml:space="preserve">2337 SEWELL CREEK RD, RAINELLE, WV, 25962 </t>
  </si>
  <si>
    <t>https://www.mapwv.gov/flood/map/?wkid=102100&amp;x=-8997815&amp;y=4568145&amp;l=13&amp;v=2</t>
  </si>
  <si>
    <t>(1) Building ID  10-01-111D-0007-0000_2337 (wrong) should be 10-01-111D-0008-0000_2337 (correct).  The building ID is based on the CORRECT parcel number, even if the building is located in a wrongly mapped parcel.  We presume that that the mapping will eventually be corrected.  It appears that the correct building value of $34,900 for Parcel 8 (https://mapwv.gov/assessment//Detail/?PID=1001111D000800000000) is being accessed.  Flood Tool Map location:  https://www.mapwv.gov/flood/map/?wkid=102100&amp;x=-8997815&amp;y=4568145&amp;l=13&amp;v=2</t>
  </si>
  <si>
    <t>RY</t>
  </si>
  <si>
    <t>In the Flood Tool Risk Panel it will display Parcel 7 for the property because of the parcel shift,  but the correct Building ID should be 10-01-111D-0008-0000_2337 to indicate this building is supposed to be in Parcel 8.  In other words, the Building ID should be correct (10-01-111D-0008-0000_2337 with Parcel 8) event though Risk Tab View shows the Parcel ID as Parcel 7 (10-01-111D-0007-0000).  When the tax parcel is re-mapped correctly then Parcel 8 will display on the Risk Tab. </t>
  </si>
  <si>
    <t xml:space="preserve">10-01-111D-0006-0000_2309 </t>
  </si>
  <si>
    <t>10-01-111D-0005-0000</t>
  </si>
  <si>
    <t>10-01-111D-0006-0000</t>
  </si>
  <si>
    <t xml:space="preserve">2309 SEWELL CREEK RD, RAINELLE, WV, 25962 </t>
  </si>
  <si>
    <t xml:space="preserve"> Building ID 10-01-111D-0005-0000_2309 (wrong) should be 10-01-111D-0006-0000_2309 (correct).  The Building should be moved to Parcel 6 so it is pulling the correct assessment record information.  The mobile home is in Parcel 5 and not in the flood zone.  The correct assessment record is a small 1910 conventional home valued at $7100 (https://mapwv.gov/assessment//Detail/?PID=1001111D000600000000)</t>
  </si>
  <si>
    <t>Flood Tool Map Location:  https://www.mapwv.gov/flood/map/?wkid=102100&amp;x=-8997842&amp;y=4568190&amp;l=13&amp;v=2</t>
  </si>
  <si>
    <t>37.343932 -81.211947</t>
  </si>
  <si>
    <t>No ID</t>
  </si>
  <si>
    <t>28-02-0004-0044-0001</t>
  </si>
  <si>
    <t>No Address</t>
  </si>
  <si>
    <t>http://mapwv.gov/parcel/?wkid=102100&amp;x=-9040472&amp;y=4487155&amp;l=11</t>
  </si>
  <si>
    <t>Primary Structure/No Address</t>
  </si>
  <si>
    <t>Crawl</t>
  </si>
  <si>
    <t>Needs to be marked as a primary structure</t>
  </si>
  <si>
    <t>KS</t>
  </si>
  <si>
    <t>37.343866 -81.211875</t>
  </si>
  <si>
    <t>28-02-0005-0059-0000_3791</t>
  </si>
  <si>
    <t>28-02-0005-0059-0000</t>
  </si>
  <si>
    <t>3791 SANDLICK RD, BLUEFIELD, WV, 24701</t>
  </si>
  <si>
    <t>http://mapwv.gov/parcel/?wkid=102100&amp;x=-9040465&amp;y=4487149&amp;l=13</t>
  </si>
  <si>
    <t>Building Appraisal</t>
  </si>
  <si>
    <t>Building appraisal needs modified given there was an unaccounted for mobile home in the parcel</t>
  </si>
  <si>
    <t>37.343556, -81.212221</t>
  </si>
  <si>
    <t>28-02-0005-0060-0000</t>
  </si>
  <si>
    <t>3807 SANDLICK RD, BLUEFIELD, WV, 24701</t>
  </si>
  <si>
    <t>http://mapwv.gov/parcel/?wkid=102100&amp;x=-9040502&amp;y=4487105&amp;l=12</t>
  </si>
  <si>
    <t>\\gistc-filesrv2\hazardData\Working\aSFHA_bSF\userFiles\Kevin S\Mercer_County_Route_2\Images\28-02-0004-0042-0000_3863_NO_ID_STRUCTURE</t>
  </si>
  <si>
    <t>Primary Structure</t>
  </si>
  <si>
    <t>Needs to be marked as a primary structure; structure appears in top left part of image</t>
  </si>
  <si>
    <t>May be vacant. Assessment says vacant, Zillow &amp; Trulia say 2020 assessed value is $2300, older imagery makes it look like there used to be an attached garage so maybe that part of the house was damaged. Marked for deletion -RY</t>
  </si>
  <si>
    <t>37.344909 -81.221536</t>
  </si>
  <si>
    <t>NO ID</t>
  </si>
  <si>
    <t>28-02-0004-0005-0000</t>
  </si>
  <si>
    <t>4743 SANDLICK RD, BLUEFIELD, WV, 24701</t>
  </si>
  <si>
    <t>http://mapwv.gov/parcel/?wkid=102100&amp;x=-9041581&amp;y=4487328&amp;l=13</t>
  </si>
  <si>
    <t>\\gistc-filesrv2\hazardData\Working\aSFHA_bSF\userFiles\Kevin S\Mercer_County_Route_2\Images\NO_ID_STRUCTURE_NEAR_28-02-0011-0133-0000_180_1</t>
  </si>
  <si>
    <t>Needs to be marked as a primary structure; use sigle wide median mobile home value; unknown construction year</t>
  </si>
  <si>
    <t>37.353768 -81.229355</t>
  </si>
  <si>
    <t>28-11-0051-0156-0005</t>
  </si>
  <si>
    <t>5601 SANDLICK RD, BLUEFIELD, WV, 24701</t>
  </si>
  <si>
    <t>http://mapwv.gov/parcel/?wkid=102100&amp;x=-9042394&amp;y=4488506&amp;l=12</t>
  </si>
  <si>
    <t>\\gistc-filesrv2\hazardData\Working\aSFHA_bSF\userFiles\Kevin S\Mercer_County_Route_2\Images\NO_ID_NEAR_28-11-0051-0135-0000_5483_2</t>
  </si>
  <si>
    <t>Primary Structure/Building Year/Foundation/FFH</t>
  </si>
  <si>
    <t>Pier or Crawlspace</t>
  </si>
  <si>
    <t>2 or 5</t>
  </si>
  <si>
    <t>Needs to be marked as a primary structure; difficult to tell if it is pier or crawspace because of the width of the porch</t>
  </si>
  <si>
    <t>Left the foundation and FFH alone given it is most likely a crawlspace</t>
  </si>
  <si>
    <t>37.35835 -81.232035</t>
  </si>
  <si>
    <t>28-11-0051-0148-0000_5988</t>
  </si>
  <si>
    <t>28-11-0051-0148-0000</t>
  </si>
  <si>
    <t>5988 SANDLICK RD, BLUEFIELD, WV, 24701</t>
  </si>
  <si>
    <t>http://mapwv.gov/parcel/?wkid=102100&amp;x=-9042713&amp;y=4489172&amp;l=13</t>
  </si>
  <si>
    <t>Building Appraisal/Area</t>
  </si>
  <si>
    <t>Need to split building appraisal given there was an unaccounted for primary structure</t>
  </si>
  <si>
    <t>Needed to add the area too</t>
  </si>
  <si>
    <t>37.358288 -81.231944</t>
  </si>
  <si>
    <t>http://mapwv.gov/parcel/?wkid=102100&amp;x=-9042702&amp;y=4489163&amp;l=13</t>
  </si>
  <si>
    <t>\\gistc-filesrv2\hazardData\Working\aSFHA_bSF\userFiles\Kevin S\Mercer_County_Route_2\Images\NO_ID_NEAR_28-11-0051-0148-0000_5988__28-11-0051-0148-0000_5988</t>
  </si>
  <si>
    <t>Primary Structure/Address/Building Appraisal/Area</t>
  </si>
  <si>
    <t>Slab</t>
  </si>
  <si>
    <t>Needed to be makred as a primary structure; structure is on the right in the picture</t>
  </si>
  <si>
    <t>37.359382 -81.233413</t>
  </si>
  <si>
    <t>28-11-0051-0146-0000_6106</t>
  </si>
  <si>
    <t>28-11-0051-0146-0000</t>
  </si>
  <si>
    <t>6106 SANDLICK RD, PRINCETON, WV, 24740</t>
  </si>
  <si>
    <t>http://mapwv.gov/parcel/?wkid=102100&amp;x=-9042880&amp;y=4489325&amp;l=12</t>
  </si>
  <si>
    <t>\\gistc-filesrv2\hazardData\Working\aSFHA_bSF\userFiles\Kevin S\Mercer_County_Route_2\Images\28-11-0051-0146-0000_6106_2</t>
  </si>
  <si>
    <t>Building Appraisal/Area/Building Year</t>
  </si>
  <si>
    <t>Split building appraisal because of two structures; building appraisal is based on Building Card 1 and OBY Card 1 (Large Garage)</t>
  </si>
  <si>
    <t>37.368687 -81.222425</t>
  </si>
  <si>
    <t>28-11-045M-0008-0000_2757</t>
  </si>
  <si>
    <t>28-11-045M-0008-0000</t>
  </si>
  <si>
    <t>2757 HUGHES RD, ROCK, WV, 24747</t>
  </si>
  <si>
    <t>http://mapwv.gov/parcel/?wkid=102100&amp;x=-9041644&amp;y=4490628&amp;l=12</t>
  </si>
  <si>
    <t>\\gistc-filesrv2\hazardData\Working\aSFHA_bSF\userFiles\Kevin S\Mercer_County_Route_2\Images\28-11-045M-0008-0000_2757_1</t>
  </si>
  <si>
    <t>Critical Infrastructure</t>
  </si>
  <si>
    <t>Should be marked as Federal Government critical infrastructure</t>
  </si>
  <si>
    <t>37.369078 -81.222466</t>
  </si>
  <si>
    <t>28-11-045M-0005-0000_2787</t>
  </si>
  <si>
    <t>28-11-045M-0005-0000</t>
  </si>
  <si>
    <t>2787 ROCK RD, ROCK, WV, 24747</t>
  </si>
  <si>
    <t>http://mapwv.gov/parcel/?wkid=102100&amp;x=-9041644&amp;y=4490680&amp;l=13</t>
  </si>
  <si>
    <t>\\gistc-filesrv2\hazardData\Working\aSFHA_bSF\userFiles\Kevin S\Mercer_County_Route_2\Images\28-11-045M-0005-0000_2787_2</t>
  </si>
  <si>
    <t>FFH</t>
  </si>
  <si>
    <t>Structure should already be listed as Crawlspace but is at least 5 feet (8 steps) in height</t>
  </si>
  <si>
    <t>37.369489 -81.222326</t>
  </si>
  <si>
    <t>28-11-045M-0002-0000_2807</t>
  </si>
  <si>
    <t>28-11-045M-0002-0000</t>
  </si>
  <si>
    <t>2807 ROCK RD, ROCK, WV, 24747</t>
  </si>
  <si>
    <t>http://mapwv.gov/parcel/?wkid=102100&amp;x=-9041621&amp;y=4490736&amp;l=13</t>
  </si>
  <si>
    <t>\\gistc-filesrv2\hazardData\Working\aSFHA_bSF\userFiles\Kevin S\Mercer_County_Route_2\Images\28-11-045M-0002-0000_2807_3</t>
  </si>
  <si>
    <t>Structure should already be listed as Crawlspace but is at least 5 feet on furthest right side of structure; based on contour lines decrease from stairs</t>
  </si>
  <si>
    <t>37.370683 -81.222629</t>
  </si>
  <si>
    <t>28-11-045L-0025-0000</t>
  </si>
  <si>
    <t>2898 ROCK RD, ROCK, WV, 24747</t>
  </si>
  <si>
    <t>http://mapwv.gov/parcel/?wkid=102100&amp;x=-9041686&amp;y=4490923&amp;l=12</t>
  </si>
  <si>
    <t>\\gistc-filesrv2\hazardData\Working\aSFHA_bSF\userFiles\Kevin S\Mercer_County_Route_2\Images\NO_ID_NEAR_28-11-045L-0019-0000_2899_1</t>
  </si>
  <si>
    <t>Primary Structure/No Assessment/Foundation/FFH</t>
  </si>
  <si>
    <t>Needs to be marked as a primary structure; might be elevated. Verify with Kurt</t>
  </si>
  <si>
    <t>This structure was found in another assessment; declared to be a solid wall foundation with FFH of 7 feet</t>
  </si>
  <si>
    <t>37.371348 -81.223128</t>
  </si>
  <si>
    <t>28-11-045L-0022-0000_2958</t>
  </si>
  <si>
    <t>28-11-045L-0022-0000</t>
  </si>
  <si>
    <t>2958 ROCK RD, ROCK, WV, 24747</t>
  </si>
  <si>
    <t>http://mapwv.gov/parcel/?wkid=102100&amp;x=-9041717&amp;y=4491002&amp;l=13</t>
  </si>
  <si>
    <t>\\gistc-filesrv2\hazardData\Working\aSFHA_bSF\userFiles\Kevin S\Mercer_County_Route_2\Images\28-11-045L-0022-0000_2958_2
\\gistc-filesrv2\hazardData\Working\aSFHA_bSF\userFiles\Kevin S\Mercer_County_Route_2\Images\28-11-045L-0022-0000_2958_1</t>
  </si>
  <si>
    <t>Foundation/FFH</t>
  </si>
  <si>
    <t>Structure seems to be elevated (8 feet, 13 steps), there is a garage on the bottom; Verify with Kurt</t>
  </si>
  <si>
    <t>37.372121 -81.223657</t>
  </si>
  <si>
    <t>28-11-045L-0014-0000</t>
  </si>
  <si>
    <t>3019 ROCK RD, ROCK, WV, 24747</t>
  </si>
  <si>
    <t>http://mapwv.gov/parcel/?wkid=102100&amp;x=-9041767&amp;y=4491093&amp;l=13</t>
  </si>
  <si>
    <t>\\gistc-filesrv2\hazardData\Working\aSFHA_bSF\userFiles\Kevin S\Mercer_County_Route_2\Images\NO_ID_NEAR_28-11-045L-0022-0000_2958</t>
  </si>
  <si>
    <t>Dilapidated</t>
  </si>
  <si>
    <t>Unsure whether this is primary; it is definitely a dilapidated structure and the assessment gives it no values; verify with Kurt</t>
  </si>
  <si>
    <r>
      <t xml:space="preserve">Needs further review; structure is dilapidated but possbily livable, hard to tel from street view; no value in assessment; Updated 6/7/21: large drop in building value in 2018 suggests that the home does in fact have an appraisal of $0 as listed in assessment; Need to check with Kurt/Maneesh. </t>
    </r>
    <r>
      <rPr>
        <b/>
        <sz val="10"/>
        <color rgb="FF990000"/>
        <rFont val="Arial"/>
        <family val="2"/>
      </rPr>
      <t>RY Update 7/14/2021: This is marked for deletion. The structure has deteriorated between the 2009 street view image and date of Kevin's photo &amp; the property is very overgrown in Kevin's photo as well. Seems clear no one is living here. Assessment values it at $0, large price drop over time.</t>
    </r>
  </si>
  <si>
    <t>37.420525 -81.243022</t>
  </si>
  <si>
    <t>28-07-0002-0034-0000</t>
  </si>
  <si>
    <t>340 VALLEY ST, MATOAKA, WV, 24736</t>
  </si>
  <si>
    <t>http://mapwv.gov/parcel/?wkid=102100&amp;x=-9043920&amp;y=4497886&amp;l=12</t>
  </si>
  <si>
    <t>\\gistc-filesrv2\hazardData\Working\aSFHA_bSF\userFiles\Kevin S\Mercer_County_Route_2\Images\NO_ID_NEAR_28-07-0002-0014-0000_330
\\gistc-filesrv2\hazardData\Working\aSFHA_bSF\userFiles\Kevin S\Mercer_County_Route_2\Images\NO_ID_NEAR_28-07-0002-0014-0000_330__28-07-0002-0035-0000_400</t>
  </si>
  <si>
    <t>Primary structure/Critical infrastructure</t>
  </si>
  <si>
    <t>Mark as a primary structure; this is a church</t>
  </si>
  <si>
    <t>37.420756 -81.243749</t>
  </si>
  <si>
    <t>28-07-0001-0122-0000</t>
  </si>
  <si>
    <t>410 VALLEY ST, MATOAKA, WV, 24736</t>
  </si>
  <si>
    <t>http://mapwv.gov/parcel/?wkid=102100&amp;x=-9044005&amp;y=4497919&amp;l=13</t>
  </si>
  <si>
    <t>\\gistc-filesrv2\hazardData\Working\aSFHA_bSF\userFiles\Kevin S\Mercer_County_Route_2\Images\NO_ID_NEAR_28-07-0001-0121-0000_414_1</t>
  </si>
  <si>
    <t>Primary structure</t>
  </si>
  <si>
    <t>Mark as a primary structure; this has an assessment</t>
  </si>
  <si>
    <t>37.419843 -81.244355</t>
  </si>
  <si>
    <t>28-07-0001-0104-0000_111</t>
  </si>
  <si>
    <t>28-07-0001-0104-0000</t>
  </si>
  <si>
    <t>111 MERCER AVE, MATOAKA, WV, 24736</t>
  </si>
  <si>
    <t>http://mapwv.gov/parcel/?wkid=102100&amp;x=-9044087&amp;y=4497798&amp;l=13</t>
  </si>
  <si>
    <t>\\gistc-filesrv2\hazardData\Working\aSFHA_bSF\userFiles\Kevin S\Mercer_County_Route_2\Images\28-07-0001-0104-0000_111_BURNED</t>
  </si>
  <si>
    <t>Mark as Delete</t>
  </si>
  <si>
    <t>Recent fire has severely damaged this structure; this should probably be marked as delete; verify with Kurt</t>
  </si>
  <si>
    <t>37.418664 -81.244732</t>
  </si>
  <si>
    <t>28-07-0001-0162-0000</t>
  </si>
  <si>
    <t>http://mapwv.gov/parcel/?wkid=102100&amp;x=-9044132&amp;y=4497620&amp;l=12</t>
  </si>
  <si>
    <t>\\gistc-filesrv2\hazardData\Working\aSFHA_bSF\userFiles\Kevin S\Mercer_County_Route_2\Images\NO_ID_NEAR_28-07-0001-0159-0000_210</t>
  </si>
  <si>
    <t>New structure; not in imagery; use single wide median building appraisal</t>
  </si>
  <si>
    <t>37.419586 -81.243626</t>
  </si>
  <si>
    <t>28-07-0001-0147-0000</t>
  </si>
  <si>
    <t>28-07-0001-0148-0000</t>
  </si>
  <si>
    <t>170 1ST AVE, MATOAKA, WV, 24736</t>
  </si>
  <si>
    <t>http://mapwv.gov/parcel/?wkid=102100&amp;x=-9044000&amp;y=4497753&amp;l=13</t>
  </si>
  <si>
    <t>https://goo.gl/maps/DVnHKt98Astgn13o7</t>
  </si>
  <si>
    <t>Primary/Critical infrastructure</t>
  </si>
  <si>
    <t>Mark as primary structure; different assessment record; Post office</t>
  </si>
  <si>
    <t>45-07-016A-0119-0000_48</t>
  </si>
  <si>
    <t>48 RIPPLING WATER WAY, TALCOTT, WV, 24981</t>
  </si>
  <si>
    <t>https://www.mapwv.gov/flood/map/?wkid=102100&amp;x=-8987773&amp;y=4533229&amp;l=13&amp;v=2</t>
  </si>
  <si>
    <t>https://goo.gl/maps/C7SL8csM3P3hciK39</t>
  </si>
  <si>
    <t>37.419213 -81.243583</t>
  </si>
  <si>
    <t>28-07-0001-0152-0000</t>
  </si>
  <si>
    <t>194 1ST AVE, MATOAKA, WV, 24736</t>
  </si>
  <si>
    <t>http://mapwv.gov/parcel/?wkid=102100&amp;x=-9044001&amp;y=4497702&amp;l=13</t>
  </si>
  <si>
    <t>https://goo.gl/maps/KP55oYNXoU3UBnVQ7</t>
  </si>
  <si>
    <t>Mark as a primary structure; site address outside of parcel; assessment exists</t>
  </si>
  <si>
    <t>37.419407 -81.243222</t>
  </si>
  <si>
    <t>28-07-0002-0070-0000</t>
  </si>
  <si>
    <t>179 1st ave, MATOAKA, WV, 24736</t>
  </si>
  <si>
    <t>http://mapwv.gov/parcel/?wkid=102100&amp;x=-9043947&amp;y=4497727&amp;l=13</t>
  </si>
  <si>
    <t>https://goo.gl/maps/7nieq9wv7xgSwLaRA</t>
  </si>
  <si>
    <t>37.420146 -81.243088</t>
  </si>
  <si>
    <t>28-07-0002-0065-0000</t>
  </si>
  <si>
    <t>28-07-0002-0064-0000</t>
  </si>
  <si>
    <t>http://mapwv.gov/parcel/?wkid=102100&amp;x=-9043942&amp;y=4497845&amp;l=13</t>
  </si>
  <si>
    <t>https://goo.gl/maps/f4KRoGDxrBCH8Bs77</t>
  </si>
  <si>
    <t>Primary Structure/Address</t>
  </si>
  <si>
    <t>Mark as a primary structure; different assessment record; missing an address</t>
  </si>
  <si>
    <t>37.420151 -81.242787</t>
  </si>
  <si>
    <t>28-07-0002-0075-0000</t>
  </si>
  <si>
    <t>327 VALLEY ST, MATOAKA, WV, 24736</t>
  </si>
  <si>
    <t>http://mapwv.gov/parcel/?wkid=102100&amp;x=-9043903&amp;y=4497833&amp;l=12</t>
  </si>
  <si>
    <t>https://goo.gl/maps/fprYo8jwG1DoZsMi6</t>
  </si>
  <si>
    <t>Mark as a primary structure</t>
  </si>
  <si>
    <t>41-06-0002-0014-0000_7286</t>
  </si>
  <si>
    <t>7286 COAL CITY RD, Rhodell, WV, 25915</t>
  </si>
  <si>
    <t>https://www.mapwv.gov/flood/map/?wkid=102100&amp;x=-9050971&amp;y=4524148&amp;l=12&amp;v=2</t>
  </si>
  <si>
    <t>N</t>
  </si>
  <si>
    <t>https://goo.gl/maps/iubqX2oLaixBoVip9</t>
  </si>
  <si>
    <t>Building Year and FFH</t>
  </si>
  <si>
    <t>Pier</t>
  </si>
  <si>
    <t>Mobile home on piers/posts; 8 steps; 5 ft.  Structure FFH not above BFE.</t>
  </si>
  <si>
    <t>Appears to be solid wall not posts foundation type</t>
  </si>
  <si>
    <t>37.419953 -81.242783</t>
  </si>
  <si>
    <t>28-07-0002-0074-0000</t>
  </si>
  <si>
    <t>321 VALLEY ST, MATOAKA, WV, 24736</t>
  </si>
  <si>
    <t>http://mapwv.gov/parcel/?wkid=102100&amp;x=-9043914&amp;y=4497766&amp;l=12</t>
  </si>
  <si>
    <t>\\gistc-filesrv2\hazardData\Working\aSFHA_bSF\userFiles\Kevin S\Mercer_County_Route_2\Images\NO_ID_NEAR_28-07-0002-0069-0000_171_1</t>
  </si>
  <si>
    <t>This should be a primary structure; no assessment record; former high school building</t>
  </si>
  <si>
    <t>Counted it as a COM8 structure and used RSMeans</t>
  </si>
  <si>
    <t>37.419458 -81.242807</t>
  </si>
  <si>
    <t>28-07-0002-0073-0000</t>
  </si>
  <si>
    <t>121 2ND AVE, MATOAKA, WV, 24736</t>
  </si>
  <si>
    <t>http://mapwv.gov/parcel/?wkid=102100&amp;x=-9043911&amp;y=4497735&amp;l=13</t>
  </si>
  <si>
    <t>https://goo.gl/maps/DcmkqJYXyFnxNT978</t>
  </si>
  <si>
    <t>This should be a primary structure; no assessment record; large 2 story structure</t>
  </si>
  <si>
    <t>37.419895 -81.24317</t>
  </si>
  <si>
    <t>28-07-0002-0067-0000</t>
  </si>
  <si>
    <t>139 1ST AVE, MATOAKA, WV, 24736</t>
  </si>
  <si>
    <t>http://mapwv.gov/parcel/?wkid=102100&amp;x=-9043946&amp;y=4497793&amp;l=12</t>
  </si>
  <si>
    <t>https://goo.gl/maps/MDiN24uAVWDpnXZP7</t>
  </si>
  <si>
    <t>This should be a primary structure; no assessment record</t>
  </si>
  <si>
    <t>37.41925 -81.242104</t>
  </si>
  <si>
    <t>28-07-0002-0079-0000</t>
  </si>
  <si>
    <t>102 2ND AVE, MATOAKA, WV, 24736</t>
  </si>
  <si>
    <t>http://mapwv.gov/parcel/?wkid=102100&amp;x=-9043830&amp;y=4497707&amp;l=13</t>
  </si>
  <si>
    <t>This is a primary structure; assessments exist; site address outside of parcel</t>
  </si>
  <si>
    <t>37.418527 -81.24446</t>
  </si>
  <si>
    <t>28-07-0001-0177-0000</t>
  </si>
  <si>
    <t>104 BARGER ST, MATOAKA, WV, 24736</t>
  </si>
  <si>
    <t>http://mapwv.gov/parcel/?wkid=102100&amp;x=-9044095&amp;y=4497605&amp;l=13</t>
  </si>
  <si>
    <t>This is a primary structure; assessment exists; site address outside of parcel</t>
  </si>
  <si>
    <t>37.418288 -81.244097</t>
  </si>
  <si>
    <t>28-07-0001-0185-0000</t>
  </si>
  <si>
    <t>105 BARGER ST, MATOAKA, WV, 24736</t>
  </si>
  <si>
    <t>http://mapwv.gov/parcel/?wkid=102100&amp;x=-9044043&amp;y=4497569&amp;l=13</t>
  </si>
  <si>
    <t>\\gistc-filesrv2\hazardData\Working\aSFHA_bSF\userFiles\Kevin S\Mercer_County_Route_2\Images\28-07-0001-0186-0000_107_2</t>
  </si>
  <si>
    <t>37.418139 -81.244196</t>
  </si>
  <si>
    <t>28-07-0001-0187-0000</t>
  </si>
  <si>
    <t>109 BARGER ST, MATOAKA, WV, 24736</t>
  </si>
  <si>
    <t>http://mapwv.gov/parcel/?wkid=102100&amp;x=-9044058&amp;y=4497550&amp;l=13</t>
  </si>
  <si>
    <t>https://goo.gl/maps/hzRa3aGekEVhvH2c6</t>
  </si>
  <si>
    <t>37.417691 -81.244421</t>
  </si>
  <si>
    <t>28-07-0001-0193-0000</t>
  </si>
  <si>
    <t>119 BARGER ST, MATOAKA, WV, 24736</t>
  </si>
  <si>
    <t>http://mapwv.gov/parcel/?wkid=102100&amp;x=-9044086&amp;y=4497487&amp;l=13</t>
  </si>
  <si>
    <t>Very low building appraisal; ask Kurt if we should count this structure; site address outside of parcel</t>
  </si>
  <si>
    <t>37.417664 -81.244903</t>
  </si>
  <si>
    <t>28-07-0001-0154-0000</t>
  </si>
  <si>
    <t>http://mapwv.gov/parcel/?wkid=102100&amp;x=-9044143&amp;y=4497486&amp;l=13</t>
  </si>
  <si>
    <t>This is a primary structure; no address</t>
  </si>
  <si>
    <t>37.417811 -81.244993</t>
  </si>
  <si>
    <t>28-07-0001-0155-0000</t>
  </si>
  <si>
    <t>220 BRIDGE ST, MATOAKA, WV, 24736</t>
  </si>
  <si>
    <t>http://mapwv.gov/parcel/?wkid=102100&amp;x=-9044151&amp;y=4497511&amp;l=13</t>
  </si>
  <si>
    <t>This is a primary structure; assessment exists; site address outside of parcel; very low building appraisal; ask Kurt if we should count this structure</t>
  </si>
  <si>
    <t>37.418038 -81.244774</t>
  </si>
  <si>
    <t>28-07-0001-0171-0000</t>
  </si>
  <si>
    <t>http://mapwv.gov/parcel/?wkid=102100&amp;x=-9044124&amp;y=4497538&amp;l=13</t>
  </si>
  <si>
    <t>Primary Structure; No Address</t>
  </si>
  <si>
    <t>37.417799 -81.244827</t>
  </si>
  <si>
    <t>28-07-0001-0168-0000</t>
  </si>
  <si>
    <t>http://mapwv.gov/parcel/?wkid=102100&amp;x=-9044132&amp;y=4497503&amp;l=13</t>
  </si>
  <si>
    <t>This is a primary structure; no address; structure is in the floodway</t>
  </si>
  <si>
    <t>37.416592 -81.260008</t>
  </si>
  <si>
    <t>28-11-029M-0149-0000_240</t>
  </si>
  <si>
    <t>28-11-029M-0149-0000</t>
  </si>
  <si>
    <t>240 WINCHESTER ST, MATOAKA, WV, 24736</t>
  </si>
  <si>
    <t>http://mapwv.gov/parcel/?wkid=102100&amp;x=-9045823&amp;y=4497336&amp;l=12</t>
  </si>
  <si>
    <t>Outside of Floodplain</t>
  </si>
  <si>
    <t>Structure should be in the overlapping advisory and effective floodplains</t>
  </si>
  <si>
    <t>37.416276 -81.26162</t>
  </si>
  <si>
    <t>28-11-029M-0006-0000</t>
  </si>
  <si>
    <t>120 WINCHESTER ST, MATOAKA, WV, 24736</t>
  </si>
  <si>
    <t>http://mapwv.gov/parcel/?wkid=102100&amp;x=-9045995&amp;y=4497290&amp;l=13</t>
  </si>
  <si>
    <t>\\gistc-filesrv2\hazardData\Working\aSFHA_bSF\userFiles\Kevin S\Mercer_County_Route_2\Images\28-11-029M-0009-0000_131</t>
  </si>
  <si>
    <t>Primary Structure;No Assessment</t>
  </si>
  <si>
    <t>This appears to be a mobile home; it appears in the top center of the image; there is no assessment record; building year should be based on imagery</t>
  </si>
  <si>
    <t>37.415462 -81.263574</t>
  </si>
  <si>
    <t>28-11-029M-0017-0000</t>
  </si>
  <si>
    <t>329 LAMAR RD, PRINCETON, WV, 24740</t>
  </si>
  <si>
    <t>http://mapwv.gov/parcel/?wkid=102100&amp;x=-9046209&amp;y=4497172&amp;l=12</t>
  </si>
  <si>
    <t>\\gistc-filesrv2\hazardData\Working\aSFHA_bSF\userFiles\Kevin S\Mercer_County_Route_2\Images\NEW_STRUCTURE_NEAR_28-11-029M-0002-0000_267</t>
  </si>
  <si>
    <t>Primary Structure; No Assessment</t>
  </si>
  <si>
    <t>This is a mobile home; there is no assessment record; building year should be based on imagery</t>
  </si>
  <si>
    <t>37.433362 -81.247615</t>
  </si>
  <si>
    <t>28-11-0023-0037-0000_289</t>
  </si>
  <si>
    <t>28-11-0023-0037-0000</t>
  </si>
  <si>
    <t>289 HIAWATHA ST, MATOAKA, WV, 24736</t>
  </si>
  <si>
    <t>http://mapwv.gov/parcel/?wkid=102100&amp;x=-9044445&amp;y=4499688&amp;l=12</t>
  </si>
  <si>
    <t>\\gistc-filesrv2\hazardData\Working\aSFHA_bSF\userFiles\Kevin S\Mercer_County_Route_2\Images\28-11-0023-0037-0000_289_1</t>
  </si>
  <si>
    <t>Based in the image, it appears to be solid wall and not a crawlspace; check with Kurt</t>
  </si>
  <si>
    <t>2/92021</t>
  </si>
  <si>
    <r>
      <t xml:space="preserve">Did not change; I think it is fake brick, </t>
    </r>
    <r>
      <rPr>
        <b/>
        <sz val="10"/>
        <rFont val="Arial"/>
        <family val="2"/>
      </rPr>
      <t>Behrang 7/19/2021: Modified to solid wall and FFH of 4</t>
    </r>
  </si>
  <si>
    <t>37.434224 -81.24734</t>
  </si>
  <si>
    <t>28-11-0023-0027-0000_351</t>
  </si>
  <si>
    <t>28-11-0023-0027-0000</t>
  </si>
  <si>
    <t>351 HIAWATHA ST, MATOAKA, WV, 24736</t>
  </si>
  <si>
    <t>http://mapwv.gov/parcel/?wkid=102100&amp;x=-9044420&amp;y=4499815&amp;l=13</t>
  </si>
  <si>
    <t>\\gistc-filesrv2\hazardData\Working\aSFHA_bSF\userFiles\Kevin S\Mercer_County_Route_2\Images\28-11-0023-0027-0000_351_1__28-11-0023-0026-0000_373</t>
  </si>
  <si>
    <t>Structure is on the left side of the image; it appears to have a solid wall foundation; not a slab on grade</t>
  </si>
  <si>
    <t>KS, Behrang</t>
  </si>
  <si>
    <t>2/9/2021, 7/19/2021</t>
  </si>
  <si>
    <r>
      <t xml:space="preserve">Not changing because the structure is not that tall, </t>
    </r>
    <r>
      <rPr>
        <b/>
        <sz val="10"/>
        <rFont val="Arial"/>
        <family val="2"/>
      </rPr>
      <t>Behrang 7/19/2021: Foundation type modified to solid wall and FFH to 3</t>
    </r>
  </si>
  <si>
    <t>37.439128 -81.244867</t>
  </si>
  <si>
    <t>28-11-0023-0065-0003_2545</t>
  </si>
  <si>
    <t>28-11-0023-0065-0003</t>
  </si>
  <si>
    <t>2535 ARISTA MOUNTAIN RD, MATOAKA, WV, 24736</t>
  </si>
  <si>
    <t>http://mapwv.gov/parcel/?wkid=102100&amp;x=-9044136&amp;y=4500497&amp;l=13</t>
  </si>
  <si>
    <t>Building Appraisal/ Address</t>
  </si>
  <si>
    <t>This structure needs to split values because of two mobile homes listed in the assessment; the address number was also incorrect</t>
  </si>
  <si>
    <t>37.438852 -81.244843</t>
  </si>
  <si>
    <t>2517 ARISTA MOUNTAIN RD, MATOAKA, WV, 24736</t>
  </si>
  <si>
    <t>http://mapwv.gov/parcel/?wkid=102100&amp;x=-9044131&amp;y=4500452&amp;l=13</t>
  </si>
  <si>
    <t xml:space="preserve">\\gistc-filesrv2\hazardData\Working\aSFHA_bSF\userFiles\Kevin S\Mercer_County_Route_2\Images\NO_ID_NEAR_28-11-0023-0065-0003_2545
</t>
  </si>
  <si>
    <t>Primary structure, used to the values from the first mobile home listed in the assessment</t>
  </si>
  <si>
    <t>37.439161 -81.245028</t>
  </si>
  <si>
    <t>2545 ARISTA MOUNTAIN RD, MATOAKA, WV, 24736</t>
  </si>
  <si>
    <t>http://mapwv.gov/parcel/?wkid=102100&amp;x=-9044156&amp;y=4500492&amp;l=13</t>
  </si>
  <si>
    <t>\\gistc-filesrv2\hazardData\Working\aSFHA_bSF\userFiles\Kevin S\Mercer_County_Route_2\Images\28-11-0023-0065-0003_2545__NO_ID_NEAR_28-11-0023-0065-0003_2545</t>
  </si>
  <si>
    <t>Primary Structure/No Assessment</t>
  </si>
  <si>
    <t>THis is a primary structure based on the image (smoke coming out of the trailer), may want to use assessment neighbor because these trailers appear to be poor construction grade; no assessment</t>
  </si>
  <si>
    <t>37.419342 -81.193274</t>
  </si>
  <si>
    <t>28-11-031F-0106-0000</t>
  </si>
  <si>
    <t>28-11-031F-0105-0000</t>
  </si>
  <si>
    <t>3730 MATOAKA RD, ROCK, WV, 24747</t>
  </si>
  <si>
    <t>http://mapwv.gov/parcel/?wkid=102100&amp;x=-9038385&amp;y=4497716&amp;l=12</t>
  </si>
  <si>
    <t>\\gistc-filesrv2\hazardData\Working\aSFHA_bSF\userFiles\Kevin S\Mercer_County_Route_2\Images\NO_ID_NEAR_28-11-0031-0043-0000_3698</t>
  </si>
  <si>
    <t>Primary Structure/Different Assessment Record</t>
  </si>
  <si>
    <t>This is a primary structure; assessment record is found in another parcel</t>
  </si>
  <si>
    <t>37.419568 -81.193372</t>
  </si>
  <si>
    <t>28-11-031F-0108-0000</t>
  </si>
  <si>
    <t>202 SUMMERHILL ST, ROCK, WV, 24747</t>
  </si>
  <si>
    <t>http://mapwv.gov/parcel/?wkid=102100&amp;x=-9038399&amp;y=4497758&amp;l=13</t>
  </si>
  <si>
    <t>This is aprimary structure; on the edge of the floodplain; some imagery show this structure in the floodplain</t>
  </si>
  <si>
    <t>37.420487 -81.195546</t>
  </si>
  <si>
    <t>28-11-031F-0085-0000</t>
  </si>
  <si>
    <t>28-11-031F-0084-0000</t>
  </si>
  <si>
    <t>3878 MATOAKA RD, LASHMEET, WV, 24733</t>
  </si>
  <si>
    <t>http://mapwv.gov/parcel/?wkid=102100&amp;x=-9038640&amp;y=4497884&amp;l=12</t>
  </si>
  <si>
    <t>\\gistc-filesrv2\hazardData\Working\aSFHA_bSF\userFiles\Kevin S\Mercer_County_Route_2\Images\NO_ID_NEAR_28-11-031F-0104-0000_3752_1</t>
  </si>
  <si>
    <t>This is a primary structure and is critical infrastructure; different assessment record issue</t>
  </si>
  <si>
    <t>37.420952 -81.197044</t>
  </si>
  <si>
    <t>28-11-031F-0041-0000_3970</t>
  </si>
  <si>
    <t>28-11-031F-0041-0000</t>
  </si>
  <si>
    <t>3970 MATOAKA RD, LASHMEET, WV, 24733</t>
  </si>
  <si>
    <t>http://mapwv.gov/parcel/?wkid=102100&amp;x=-9038821&amp;y=4497944&amp;l=13</t>
  </si>
  <si>
    <t>\\gistc-filesrv2\hazardData\Working\aSFHA_bSF\userFiles\Kevin S\Mercer_County_Route_2\Images\28-11-031F-0041-0000_3970_2</t>
  </si>
  <si>
    <t>This is an EMS location for ambulances for Princeton hospital</t>
  </si>
  <si>
    <t>Not going to be making this critical infrastructure since it is not a hospital</t>
  </si>
  <si>
    <t>37.421935 -81.201254</t>
  </si>
  <si>
    <t>28-11-031F-0019-0000_4226</t>
  </si>
  <si>
    <t>28-11-031F-0019-0000</t>
  </si>
  <si>
    <t>4226 MATOAKA RD, ROCK, WV, 24747</t>
  </si>
  <si>
    <t>http://mapwv.gov/parcel/?wkid=102100&amp;x=-9039285&amp;y=4498077&amp;l=13</t>
  </si>
  <si>
    <t>\\gistc-filesrv2\hazardData\Working\aSFHA_bSF\userFiles\Kevin S\Mercer_County_Route_2\Images\28-11-031F-0019-0000_4226_1</t>
  </si>
  <si>
    <t>This is a Post Office</t>
  </si>
  <si>
    <t>37.422194 -81.201925</t>
  </si>
  <si>
    <t>28-11-031F-0015-0002</t>
  </si>
  <si>
    <t>http://mapwv.gov/parcel/?wkid=102100&amp;x=-9039356&amp;y=4498121&amp;l=13</t>
  </si>
  <si>
    <t>\\gistc-filesrv2\hazardData\Working\aSFHA_bSF\userFiles\Kevin S\Mercer_County_Route_2\Images\NEW_NO_ID_NEAR_28-11-031F-0017-0000_4236_2</t>
  </si>
  <si>
    <t>New Structure - Primary</t>
  </si>
  <si>
    <t>This is a new structure and is not in the imagery; an assessment does exist</t>
  </si>
  <si>
    <t>37.436234 -81.196932</t>
  </si>
  <si>
    <t>28-11-0024-0071-0000_3400</t>
  </si>
  <si>
    <t>28-11-0024-0071-0000</t>
  </si>
  <si>
    <t>3400 LITTLE RICH CRK , ROCK, WV, 24733</t>
  </si>
  <si>
    <t>http://mapwv.gov/parcel/?wkid=102100&amp;x=-9038804&amp;y=4500086&amp;l=13</t>
  </si>
  <si>
    <t>\\gistc-filesrv2\hazardData\Working\aSFHA_bSF\userFiles\Kevin S\Mercer_County_Route_2\Images\28-11-0024-0071-0000_3400_1
\\gistc-filesrv2\hazardData\Working\aSFHA_bSF\userFiles\Kevin S\Mercer_County_Route_2\Images\28-11-0024-0071-0000_3400_4</t>
  </si>
  <si>
    <t>Based on the porch, it appears on pile, but based on the images, it looks like the base of the structure is touching the ground under the porch; ask Kurt what foundation code would make since; significant improvements have been done for this structure based on tax parcel history</t>
  </si>
  <si>
    <t>Marked it as pile but I still want it to be checked</t>
  </si>
  <si>
    <t>37.448107 -81.164474</t>
  </si>
  <si>
    <t>28-11-0025-0011-0000</t>
  </si>
  <si>
    <t>283 TRACTOR LN, ROCK, WV, 24747</t>
  </si>
  <si>
    <t>http://mapwv.gov/parcel/?wkid=102100&amp;x=-9035188&amp;y=4501735&amp;l=12</t>
  </si>
  <si>
    <t>\\gistc-filesrv2\hazardData\Working\aSFHA_bSF\userFiles\Kevin S\Mercer_County_Route_2\Images\28-11-0025-0011-0000_275__NO_ID_2</t>
  </si>
  <si>
    <t>Structure appears to the right of the 2 story house in the image; Appears to be a mobile home; not listed in the assessment record</t>
  </si>
  <si>
    <t>37.442398 -81.135139</t>
  </si>
  <si>
    <t>28-11-0026-0002-0000_280</t>
  </si>
  <si>
    <t>28-11-0026-0002-0000</t>
  </si>
  <si>
    <t>28-11-0025-0022-0000</t>
  </si>
  <si>
    <t>280 LUSK HOLLOW RD, ROCK, WV, 24747</t>
  </si>
  <si>
    <t>http://mapwv.gov/parcel/?wkid=102100&amp;x=-9031916&amp;y=4500952&amp;l=13</t>
  </si>
  <si>
    <t>Different Assessment Record</t>
  </si>
  <si>
    <t>Assessment exists; values need to be adjusted given to structures in the assessment</t>
  </si>
  <si>
    <t>37.434331 -81.110032</t>
  </si>
  <si>
    <t>28-11-0026-0032-0000_7547</t>
  </si>
  <si>
    <t>28-11-0026-0032-0000</t>
  </si>
  <si>
    <t>7547 BECKLEY RD, PRINCETON, WV, 24740</t>
  </si>
  <si>
    <t>http://mapwv.gov/parcel/?wkid=102100&amp;x=-9029125&amp;y=4499826&amp;l=12</t>
  </si>
  <si>
    <t>\\gistc-filesrv2\hazardData\Working\aSFHA_bSF\userFiles\Kevin S\Mercer_County_Route_2\Images\28-11-0026-0032-0000_7547_2</t>
  </si>
  <si>
    <r>
      <rPr>
        <sz val="11"/>
        <rFont val="Arial"/>
        <family val="2"/>
      </rPr>
      <t xml:space="preserve">https://goo.gl/maps/XtHtX99ZmG1VLU5N9
</t>
    </r>
    <r>
      <rPr>
        <u/>
        <sz val="11"/>
        <color rgb="FF1155CC"/>
        <rFont val="Arial"/>
        <family val="2"/>
      </rPr>
      <t>https://goo.gl/maps/dZC9tcfj2CJbSdNa6</t>
    </r>
  </si>
  <si>
    <t>Foundation/FFH/Building Appraisal</t>
  </si>
  <si>
    <t>Based on imagery, this is an elevated structure (only garages on the ground level) even though the assessment says basement in the OBY; 8 feet tall (14 steps); also remove the Modified building appraisal</t>
  </si>
  <si>
    <t>37.431095 -81.110283</t>
  </si>
  <si>
    <t>28-11-0026-0042-0004</t>
  </si>
  <si>
    <t>7396 BECKLEY RD, PRINCETON, WV, 24740</t>
  </si>
  <si>
    <t>http://mapwv.gov/parcel/?wkid=102100&amp;x=-9029155&amp;y=4499372&amp;l=13</t>
  </si>
  <si>
    <t xml:space="preserve">\\gistc-filesrv2\hazardData\Working\aSFHA_bSF\userFiles\Kevin S\Mercer_County_Route_2\Images\NO_ID_NEAR_28-11-0026-0042-0003_7346
</t>
  </si>
  <si>
    <t>Primary Structure/Site Address Outside of Parcel</t>
  </si>
  <si>
    <t>Structure is primary and assessment exists; address point is currently outside of the parcel</t>
  </si>
  <si>
    <t>37.423366 -81.122182</t>
  </si>
  <si>
    <t>6176 BECKLEY RD, PRINCETON, WV, 24740</t>
  </si>
  <si>
    <t>http://mapwv.gov/parcel/?wkid=102100&amp;x=-9030482&amp;y=4498281&amp;l=13</t>
  </si>
  <si>
    <t>\\gistc-filesrv2\hazardData\Working\aSFHA_bSF\userFiles\Kevin S\Mercer_County_Route_2\Images\NO_ID_NEAR_28-11-0033-0016-0001_128_2</t>
  </si>
  <si>
    <t>Post?</t>
  </si>
  <si>
    <t>This probably should be a primary structure;elevated camper off of its wheels; this also appears to be posts, does not look like crawlspace</t>
  </si>
  <si>
    <t>37.420569 -81.122309</t>
  </si>
  <si>
    <t>28-11-0033-0017-0000_164</t>
  </si>
  <si>
    <t>28-11-0033-0017-0000</t>
  </si>
  <si>
    <t>164 LOW WATER RD, PRINCETON, WV, 24740</t>
  </si>
  <si>
    <t>http://mapwv.gov/parcel/?wkid=102100&amp;x=-9030485&amp;y=4497889&amp;l=12</t>
  </si>
  <si>
    <t>\\gistc-filesrv2\hazardData\Working\aSFHA_bSF\userFiles\Kevin S\Mercer_County_Route_2\Images\28-11-0033-0016-0001_128__28-11-0033-0017-0000_164_1</t>
  </si>
  <si>
    <t>Elevated structure; appears to be solid wall at about 6 feet</t>
  </si>
  <si>
    <t>37.420715 -81.1239</t>
  </si>
  <si>
    <t>28-11-0033-0006-0000</t>
  </si>
  <si>
    <t>http://mapwv.gov/parcel/?wkid=102100&amp;x=-9030659&amp;y=4497892&amp;l=12</t>
  </si>
  <si>
    <t>\\gistc-filesrv2\hazardData\Working\aSFHA_bSF\userFiles\Kevin S\Mercer_County_Route_2\Images\NO_ID_NEAR_28-11-0033-0006-0000_5924</t>
  </si>
  <si>
    <t>New mobile home structure; not sure exactly which parcel this is located in; no assessment record</t>
  </si>
  <si>
    <t>37.41012 -81.140793</t>
  </si>
  <si>
    <t>28-11-0032-0084-0000_4659</t>
  </si>
  <si>
    <t>28-11-0032-0084-0000</t>
  </si>
  <si>
    <t>4659 BECKLEY RD, PRINCETON, WV, 24740</t>
  </si>
  <si>
    <t>http://mapwv.gov/parcel/?wkid=102100&amp;x=-9032541&amp;y=4496428&amp;l=12</t>
  </si>
  <si>
    <t>https://goo.gl/maps/K3RfXcYZUZJNyWRb7</t>
  </si>
  <si>
    <t>Building Appraisal/Year</t>
  </si>
  <si>
    <t>Adjust building appraisal; change of about 10,000 dollars</t>
  </si>
  <si>
    <t>37.409837 -81.141149</t>
  </si>
  <si>
    <t>28-11-0032-0084-0000_134</t>
  </si>
  <si>
    <t>134 SOARING EAGLE LN, PRINCETON, WV, 24740</t>
  </si>
  <si>
    <t>http://mapwv.gov/parcel/?wkid=102100&amp;x=-9032590&amp;y=4496389&amp;l=12</t>
  </si>
  <si>
    <t>\\gistc-filesrv2\hazardData\Working\aSFHA_bSF\userFiles\Kevin S\Mercer_County_Route_2\Images\28-11-0032-0084-0000_134_1</t>
  </si>
  <si>
    <t>Building Appraisal/Year/Floodplain</t>
  </si>
  <si>
    <t>Adjust building appraisal given a change; mobe the point into the overlapping floodplain</t>
  </si>
  <si>
    <t>37.408986 -81.143416</t>
  </si>
  <si>
    <t>28-11-0032-0083-0000_155</t>
  </si>
  <si>
    <t>28-11-0032-0083-0000</t>
  </si>
  <si>
    <t>155 HAWKS NEST AVE, PRINCETON, WV, 24740</t>
  </si>
  <si>
    <t>http://mapwv.gov/parcel/?wkid=102100&amp;x=-9032842&amp;y=4496273&amp;l=13</t>
  </si>
  <si>
    <t>Floodplain</t>
  </si>
  <si>
    <t>Porch is in the floodway; move the point to this location</t>
  </si>
  <si>
    <t>37.408336 -81.142756</t>
  </si>
  <si>
    <t>28-11-0032-0083-0000_253</t>
  </si>
  <si>
    <t>253 SOARING EAGLE LN, PRINCETON, WV, 24740</t>
  </si>
  <si>
    <t>http://mapwv.gov/parcel/?wkid=102100&amp;x=-9032757&amp;y=4496164&amp;l=13</t>
  </si>
  <si>
    <t>Point off of Structure</t>
  </si>
  <si>
    <t>Move the point onto the structure</t>
  </si>
  <si>
    <t>37.408757 -81.142325</t>
  </si>
  <si>
    <t>28-11-0032-0083-0000_226</t>
  </si>
  <si>
    <t>226 SOARING EAGLE LN, PRINCETON, WV, 24740</t>
  </si>
  <si>
    <t>http://mapwv.gov/parcel/?wkid=102100&amp;x=-9032714&amp;y=4496231&amp;l=13</t>
  </si>
  <si>
    <t>37.409201 -81.142006</t>
  </si>
  <si>
    <t>205 SOARING EAGLE LN, PRINCETON, WV, 24740</t>
  </si>
  <si>
    <t>http://mapwv.gov/parcel/?wkid=102100&amp;x=-9032681&amp;y=4496295&amp;l=13</t>
  </si>
  <si>
    <t>\\gistc-filesrv2\hazardData\Working\aSFHA_bSF\userFiles\Kevin S\Mercer_County_Route_2\Images\28-11-0032-0083-0000_210__NO_ID_NEAR_28-11-0032-0084-0000_193</t>
  </si>
  <si>
    <t>Primary Structure/Building Appraisal</t>
  </si>
  <si>
    <t>This is a primary structure</t>
  </si>
  <si>
    <t>37.409205 -81.141101</t>
  </si>
  <si>
    <t>152 SOARING EAGLE LN, PRINCETON, WV, 24740</t>
  </si>
  <si>
    <t>http://mapwv.gov/parcel/?wkid=102100&amp;x=-9032582&amp;y=4496297&amp;l=13</t>
  </si>
  <si>
    <t xml:space="preserve">\\gistc-filesrv2\hazardData\Working\aSFHA_bSF\userFiles\Kevin S\Mercer_County_Route_2\Images\28-11-0032-0084-0000_160__NO_ID_2
</t>
  </si>
  <si>
    <t>This is a new primary structure</t>
  </si>
  <si>
    <t>37.406131 -81.148329</t>
  </si>
  <si>
    <t>28-11-0039-0216-0000_672</t>
  </si>
  <si>
    <t>28-11-0039-0216-0000</t>
  </si>
  <si>
    <t>672 MATOAKA RD, ROCK, WV, 24747</t>
  </si>
  <si>
    <t>http://mapwv.gov/parcel/?wkid=102100&amp;x=-9033394&amp;y=4495865&amp;l=12</t>
  </si>
  <si>
    <t>\\gistc-filesrv2\hazardData\Working\aSFHA_bSF\userFiles\Kevin S\Mercer_County_Route_2\Images\28-11-0039-0216-0000_672_2</t>
  </si>
  <si>
    <t>https://goo.gl/maps/tYgkuhAXMf6VBv9R6</t>
  </si>
  <si>
    <t>Foundation/FFH/Point off of Structure</t>
  </si>
  <si>
    <t>Given this is a Post-FIRM, it should be elevated with NO BASEMENT (like the assessment says); adjust the height to about 6 feet but verify with Kurt first; move point onto the structure</t>
  </si>
  <si>
    <r>
      <t xml:space="preserve">Will need to verify with Kurt and Manessh, </t>
    </r>
    <r>
      <rPr>
        <b/>
        <sz val="10"/>
        <rFont val="Arial"/>
        <family val="2"/>
      </rPr>
      <t>Behrang 7/19/2021: Already corrected.</t>
    </r>
  </si>
  <si>
    <t>37.406053 -81.148792</t>
  </si>
  <si>
    <t>28-11-0039-0027-0004_696</t>
  </si>
  <si>
    <t>28-11-0039-0027-0004</t>
  </si>
  <si>
    <t>696 MATOAKA RD, ROCK, WV, 24747</t>
  </si>
  <si>
    <t>http://mapwv.gov/parcel/?wkid=102100&amp;x=-9033440&amp;y=4495855&amp;l=13</t>
  </si>
  <si>
    <t>\\gistc-filesrv2\hazardData\Working\aSFHA_bSF\userFiles\Kevin S\Mercer_County_Route_2\Images\28-11-0039-0027-0004_696_1</t>
  </si>
  <si>
    <t>https://goo.gl/maps/CexvbAYb9iMRzJsT8</t>
  </si>
  <si>
    <t>Not Sure</t>
  </si>
  <si>
    <t>Appears to be elevated; In the assessment it is listed as a crawspace, but it appears higher than the average crawlspace; verify with Kurt first</t>
  </si>
  <si>
    <t>Went with solid wall foundation and 6 feet tall</t>
  </si>
  <si>
    <t>37.404925 -81.150087</t>
  </si>
  <si>
    <t>28-11-0039-0067-0001</t>
  </si>
  <si>
    <t>28-11-0039-0068-0000</t>
  </si>
  <si>
    <t>785 MATOAKA RD, ROCK, WV, 24747</t>
  </si>
  <si>
    <t>http://mapwv.gov/parcel/?wkid=102100&amp;x=-9033585&amp;y=4495695&amp;l=13</t>
  </si>
  <si>
    <t>https://goo.gl/maps/ZrvLkWRrwA36cdzs7</t>
  </si>
  <si>
    <t>This is aprimary structure; asessment exist but in a different parcel</t>
  </si>
  <si>
    <t>37.403835 -81.156779</t>
  </si>
  <si>
    <t>28-11-0039-0037-0002_1175</t>
  </si>
  <si>
    <t>28-11-0039-0037-0002</t>
  </si>
  <si>
    <t>1175 MATOAKA RD, ROCK, WV, 24747</t>
  </si>
  <si>
    <t>http://mapwv.gov/parcel/?wkid=102100&amp;x=-9034325&amp;y=4495553&amp;l=13</t>
  </si>
  <si>
    <t xml:space="preserve">\\gistc-filesrv2\hazardData\Working\aSFHA_bSF\userFiles\Kevin S\Mercer_County_Route_2\Images\28-11-0039-0037-0002_1175
</t>
  </si>
  <si>
    <t>Modified appraisal and area given there is a second structure in this parcel</t>
  </si>
  <si>
    <t>37.403935 -81.156477</t>
  </si>
  <si>
    <t>1159 MATOAKA RD, ROCK, WV, 24747</t>
  </si>
  <si>
    <t>http://mapwv.gov/parcel/?wkid=102100&amp;x=-9034297&amp;y=4495572&amp;l=13</t>
  </si>
  <si>
    <t>\\gistc-filesrv2\hazardData\Working\aSFHA_bSF\userFiles\Kevin S\Mercer_County_Route_2\Images\28-11-0039-0037-0002_1175__NO_ID</t>
  </si>
  <si>
    <t>Primary Structure/Building Appraisal/Area</t>
  </si>
  <si>
    <t>This is a primary structure and has an assessment; adjusted values given there is another structure in the parcel</t>
  </si>
  <si>
    <t>37.403847 -81.158134</t>
  </si>
  <si>
    <t>28-11-0039-0033-0000</t>
  </si>
  <si>
    <t>http://mapwv.gov/parcel/?wkid=102100&amp;x=-9034474&amp;y=4495539&amp;l=12</t>
  </si>
  <si>
    <t>https://goo.gl/maps/Vh1N7xNAyiimntMx9</t>
  </si>
  <si>
    <t>Seems to be a primary structure but is also dilapidated with a very low cost; there is no address</t>
  </si>
  <si>
    <t>37.429157 -81.104617</t>
  </si>
  <si>
    <t>28-11-0026-0138-0000</t>
  </si>
  <si>
    <t>http://mapwv.gov/parcel/?wkid=102100&amp;x=-9028525&amp;y=4499094&amp;l=13</t>
  </si>
  <si>
    <t>\\gistc-filesrv2\hazardData\Working\aSFHA_bSF\userFiles\Kevin S\Mercer_County_Route_2\Images\NO_ID_NEAR_28-11-0026-0140-0001_127_1
\\gistc-filesrv2\hazardData\Working\aSFHA_bSF\userFiles\Kevin S\Mercer_County_Route_2\Images\NO_ID_NEAR_28-11-0026-0140-0001_127_2</t>
  </si>
  <si>
    <t>Primary Struture/No Assessment</t>
  </si>
  <si>
    <t>Camper that is unable to be rermoved from its location based on imagery; use single wide mobile home value or a lower value than that</t>
  </si>
  <si>
    <t>37.423466 -81.074197</t>
  </si>
  <si>
    <t>28-11-0034-0017-0000_3498</t>
  </si>
  <si>
    <t>28-11-0034-0017-0000</t>
  </si>
  <si>
    <t>3498 GARDNER RD, PRINCETON, WV, 24740</t>
  </si>
  <si>
    <t>http://mapwv.gov/parcel/?wkid=102100&amp;x=-9025138&amp;y=4498298&amp;l=12</t>
  </si>
  <si>
    <t>https://goo.gl/maps/9SANbW3D9QZyzEox6</t>
  </si>
  <si>
    <t>Based on different imagery and the assessment, this structure no longer exists</t>
  </si>
  <si>
    <t>37.417422 -81.071014</t>
  </si>
  <si>
    <t>28-11-0034-0019-0002_2915</t>
  </si>
  <si>
    <t>28-11-0034-0019-0002</t>
  </si>
  <si>
    <t>2915 BRICKYARD RD, PRINCETON, WV, 24740</t>
  </si>
  <si>
    <t>http://mapwv.gov/parcel/?wkid=102100&amp;x=-9024788&amp;y=4497453&amp;l=13</t>
  </si>
  <si>
    <t>\\gistc-filesrv2\hazardData\Working\aSFHA_bSF\userFiles\Kevin S\Mercer_County_Route_2\Images\28-11-0034-0019-0002_2915</t>
  </si>
  <si>
    <t>Move point into the overlapping floodplain</t>
  </si>
  <si>
    <t>37.386246 -81.055544</t>
  </si>
  <si>
    <t>28-05-0009-0081-0000_1961</t>
  </si>
  <si>
    <t>28-05-0009-0081-0000</t>
  </si>
  <si>
    <t>1961 ATHENS RD, PRINCETON, WV, 24740</t>
  </si>
  <si>
    <t>http://mapwv.gov/parcel/?wkid=102100&amp;x=-9023060&amp;y=4493084&amp;l=13</t>
  </si>
  <si>
    <t>Move the point into the overlapping floodplain</t>
  </si>
  <si>
    <t>37.386179 -81.055698</t>
  </si>
  <si>
    <t>28-05-0009-0082-0000_1951</t>
  </si>
  <si>
    <t>28-05-0009-0082-0000</t>
  </si>
  <si>
    <t>1951 ATHENS RD, PRINCETON, WV, 24740</t>
  </si>
  <si>
    <t>http://mapwv.gov/parcel/?wkid=102100&amp;x=-9023078&amp;y=4493072&amp;l=13</t>
  </si>
  <si>
    <t>Appraisal</t>
  </si>
  <si>
    <t>Adjust the building appraisal given there are two structures in this parcel</t>
  </si>
  <si>
    <t>37.386379 -81.055879</t>
  </si>
  <si>
    <t>1941 ATHENS RD, PRINCETON, WV, 24740</t>
  </si>
  <si>
    <t>http://mapwv.gov/parcel/?wkid=102100&amp;x=-9023095&amp;y=4493104&amp;l=13</t>
  </si>
  <si>
    <t>https://goo.gl/maps/9J3zVhd6iKDX6sZx8</t>
  </si>
  <si>
    <t>This is a primary structure and is listed in the assessment record</t>
  </si>
  <si>
    <t>37.384845 -81.057944</t>
  </si>
  <si>
    <t>28-05-0009-0090-0003</t>
  </si>
  <si>
    <t>http://mapwv.gov/parcel/?wkid=102100&amp;x=-9023325&amp;y=4492881&amp;l=12</t>
  </si>
  <si>
    <t>https://goo.gl/maps/p85Mz65wjwWuzMRC6</t>
  </si>
  <si>
    <t>Primary Structure/No Assessement/Address</t>
  </si>
  <si>
    <t>This appears to be a mobile home; Use as single wide or lower value; no assessment record or address</t>
  </si>
  <si>
    <t>37.38432 -81.057715</t>
  </si>
  <si>
    <t>28-05-0017-0098-0001_134</t>
  </si>
  <si>
    <t>28-05-0017-0098-0001</t>
  </si>
  <si>
    <t>134 BAILEY HOLLOW RD, PRINCETON, WV, 24740</t>
  </si>
  <si>
    <t>http://mapwv.gov/parcel/?wkid=102100&amp;x=-9023308&amp;y=4492805&amp;l=13</t>
  </si>
  <si>
    <t xml:space="preserve">\\gistc-filesrv2\hazardData\Working\aSFHA_bSF\userFiles\Kevin S\Mercer_County_Route_2\Images\28-05-0017-0099-0000_176__28-05-0017-0098-0001_134_2
</t>
  </si>
  <si>
    <t>https://goo.gl/maps/FbU3ghFfZpCNYm8v5</t>
  </si>
  <si>
    <t>The lowest adjacent grade of this structure seems to be a garage, so the FFH would then be 8 feet higher</t>
  </si>
  <si>
    <t>37.370334 -81.05859</t>
  </si>
  <si>
    <t>28-05-0017-0159-0000_326</t>
  </si>
  <si>
    <t>28-05-0017-0159-0000</t>
  </si>
  <si>
    <t>326 PILOT ST, PRINCETON, WV, 24740</t>
  </si>
  <si>
    <t>http://mapwv.gov/parcel/?wkid=102100&amp;x=-9023402&amp;y=4490853&amp;l=13</t>
  </si>
  <si>
    <t>Move the point into the overlapping floodplain; some imagery show this structure in both floodplains</t>
  </si>
  <si>
    <t>37.371186 -81.05925</t>
  </si>
  <si>
    <t>188 SMOKY ST, PRINCETON, WV, 24740</t>
  </si>
  <si>
    <t>http://mapwv.gov/parcel/?wkid=102100&amp;x=-9023479&amp;y=4490978&amp;l=13</t>
  </si>
  <si>
    <t>Deck brings mobile home into the floodplain; calculate building appraisal based on another mobile home in the park</t>
  </si>
  <si>
    <t>37.375528 -81.066004</t>
  </si>
  <si>
    <t>28-05-0017-0074-0000_201</t>
  </si>
  <si>
    <t>28-05-0017-0074-0000</t>
  </si>
  <si>
    <t>201 OLD PISGAH RD, PRINCETON, WV, 24740</t>
  </si>
  <si>
    <t>http://mapwv.gov/parcel/?wkid=102100&amp;x=-9024207&amp;y=4491582&amp;l=12</t>
  </si>
  <si>
    <t>https://goo.gl/maps/iPLnKRSWMPhaEqVb6</t>
  </si>
  <si>
    <t>Address</t>
  </si>
  <si>
    <t>Seems to be missing an address, previous site address data had an addresses listed but not any more; may need to let Kevin Kuhn know about this issue</t>
  </si>
  <si>
    <t>JP</t>
  </si>
  <si>
    <t>address appears in parcel viewer</t>
  </si>
  <si>
    <t>37.376431 -81.06658</t>
  </si>
  <si>
    <t>28-05-0017-0077-0000_950</t>
  </si>
  <si>
    <t>28-05-0017-0077-0000</t>
  </si>
  <si>
    <t>950 ATHENS RD, PRINCETON, WV, 24740</t>
  </si>
  <si>
    <t>http://mapwv.gov/parcel/?wkid=102100&amp;x=-9024296&amp;y=4491701&amp;l=13</t>
  </si>
  <si>
    <t>https://goo.gl/maps/AFFHtL1MBnLDWMSh6</t>
  </si>
  <si>
    <t>Based on imagery, this structure no longer exists; assessment for for another structure</t>
  </si>
  <si>
    <t>37.376069 -81.06671</t>
  </si>
  <si>
    <t>28-05-0017-0076-0000_922</t>
  </si>
  <si>
    <t>28-05-0017-0076-0000</t>
  </si>
  <si>
    <t>922 ATHENS RD, PRINCETON, WV, 24740</t>
  </si>
  <si>
    <t>http://mapwv.gov/parcel/?wkid=102100&amp;x=-9024301&amp;y=4491655&amp;l=13</t>
  </si>
  <si>
    <t>Structure values should be derived from another asssessment record</t>
  </si>
  <si>
    <t>37.379254 -81.06539</t>
  </si>
  <si>
    <t>28-05-0017-0063-0000_1181</t>
  </si>
  <si>
    <t>28-05-0017-0063-0000</t>
  </si>
  <si>
    <t>1181 ATHENS RD, PRINCETON, WV, 24740</t>
  </si>
  <si>
    <t>http://mapwv.gov/parcel/?wkid=102100&amp;x=-9024161&amp;y=4492106&amp;l=12</t>
  </si>
  <si>
    <t>\\gistc-filesrv2\hazardData\Working\aSFHA_bSF\userFiles\Kevin S\Mercer_County_Route_2\Images\NO_ID_NEAR_28-05-0017-0063-0000_1181_4</t>
  </si>
  <si>
    <t>https://goo.gl/maps/qrdxnW8UYYQayzv48</t>
  </si>
  <si>
    <t>Structure is no longer present</t>
  </si>
  <si>
    <t>37.380435 -81.064575</t>
  </si>
  <si>
    <t>28-05-0017-0355-0000_1269</t>
  </si>
  <si>
    <t>28-05-0017-0355-0000</t>
  </si>
  <si>
    <t>1269 ATHENS RD, PRINCETON, WV, 24740</t>
  </si>
  <si>
    <t>http://mapwv.gov/parcel/?wkid=102100&amp;x=-9024059&amp;y=4492274&amp;l=13</t>
  </si>
  <si>
    <t>Move the point into the floodway</t>
  </si>
  <si>
    <t>37.380991 -81.064164</t>
  </si>
  <si>
    <t>28-05-0017-0357-0000_1309</t>
  </si>
  <si>
    <t>28-05-0017-0357-0000</t>
  </si>
  <si>
    <t>1309 ATHENS RD, PRINCETON, WV, 24740</t>
  </si>
  <si>
    <t>http://mapwv.gov/parcel/?wkid=102100&amp;x=-9024007&amp;y=4492352&amp;l=13</t>
  </si>
  <si>
    <t>\\gistc-filesrv2\hazardData\Working\aSFHA_bSF\userFiles\Kevin S\Mercer_County_Route_2\Images\28-05-0017-0357-0000_1309_2</t>
  </si>
  <si>
    <t>https://goo.gl/maps/Z98en3PsZ9RXLaez5</t>
  </si>
  <si>
    <t>Appraisal/Area/Year</t>
  </si>
  <si>
    <t>Building information based on Card 1 in the assessment</t>
  </si>
  <si>
    <t>37.380867 -81.064303</t>
  </si>
  <si>
    <t>1299 ATHENS RD, PRINCETON, WV, 24740</t>
  </si>
  <si>
    <t>http://mapwv.gov/parcel/?wkid=102100&amp;x=-9024030&amp;y=4492321&amp;l=12</t>
  </si>
  <si>
    <t>\\gistc-filesrv2\hazardData\Working\aSFHA_bSF\userFiles\Kevin S\Mercer_County_Route_2\Images\NO_ID_NEAR_28-05-0017-0357-0000_1309</t>
  </si>
  <si>
    <t>https://goo.gl/maps/Bq8YX9Kp444oexqF6</t>
  </si>
  <si>
    <t>Primary structure/Appraisal/Area/Year/Address</t>
  </si>
  <si>
    <t>Structure is primary and based on Card 2; address was derived from the site address point 1299-1319 ATHENS RD, PRINCETON, WV, 24740 on the Parcel Viewer</t>
  </si>
  <si>
    <t>37.381521 -81.063939</t>
  </si>
  <si>
    <t>28-05-0017-0361-0000</t>
  </si>
  <si>
    <t>1351 ATHENS RD, PRINCETON, WV, 24740</t>
  </si>
  <si>
    <t>http://mapwv.gov/parcel/?wkid=102100&amp;x=-9023972&amp;y=4492409&amp;l=12</t>
  </si>
  <si>
    <t>\\gistc-filesrv2\hazardData\Working\aSFHA_bSF\userFiles\Kevin S\Mercer_County_Route_2\Images\NO_ID_NEAR_28-05-0017-0364-0000_1385</t>
  </si>
  <si>
    <t>https://goo.gl/maps/3pUGe4gmtJYh8ebb8</t>
  </si>
  <si>
    <t>Primary Structure/Hazard Occupancy Code</t>
  </si>
  <si>
    <t>This is a primary structure and does have an assessment; Hazard Occupancy Code will need to be changed; even though it is a mobile home it is being used as a business; ask if it needs to be RES2 or a COM value</t>
  </si>
  <si>
    <t>37.383652 -81.061662</t>
  </si>
  <si>
    <t>28-05-0017-0066-0000_154</t>
  </si>
  <si>
    <t>28-05-0017-0066-0000</t>
  </si>
  <si>
    <t>154 SCOTT KNOB RD, PRINCETON, WV, 24740</t>
  </si>
  <si>
    <t>http://mapwv.gov/parcel/?wkid=102100&amp;x=-9023739&amp;y=4492722&amp;l=13</t>
  </si>
  <si>
    <t>This structure was given the wrong appraisal; one too many zeros</t>
  </si>
  <si>
    <t>37.383515 -81.061761</t>
  </si>
  <si>
    <t>146 SCOTT KNOB RD, PRINCETON, WV, 24740</t>
  </si>
  <si>
    <t>http://mapwv.gov/parcel/?wkid=102100&amp;x=-9023750&amp;y=4492702&amp;l=13</t>
  </si>
  <si>
    <t>Primary/Appraisal</t>
  </si>
  <si>
    <t>Structure has a value of $0; we need to verify if delapidated structures like this need to count or not; verify with Kurt or Maneesh;</t>
  </si>
  <si>
    <t>It appears that Annie made the most recent correction to this, added appraisal and noted it in the comments</t>
  </si>
  <si>
    <t>37.383643 -81.060635</t>
  </si>
  <si>
    <t>28-05-0017-0069-0002</t>
  </si>
  <si>
    <t>1595 ATHENS RD, PRINCETON, WV, 24740</t>
  </si>
  <si>
    <t>http://mapwv.gov/parcel/?wkid=102100&amp;x=-9023624&amp;y=4492720&amp;l=13</t>
  </si>
  <si>
    <t>https://goo.gl/maps/VRyJWwt5sUPpc7tv7</t>
  </si>
  <si>
    <t>Mobile home based on imagery; give single wide value or a lower value if deemed poor</t>
  </si>
  <si>
    <t>37.383667 -81.060479</t>
  </si>
  <si>
    <t>28-05-0017-0072-0000</t>
  </si>
  <si>
    <t>http://mapwv.gov/parcel/?wkid=102100&amp;x=-9023609&amp;y=4492722&amp;l=13</t>
  </si>
  <si>
    <t>https://goo.gl/maps/16q73GVS9mbnjEfq7</t>
  </si>
  <si>
    <t>Primary Structure/No Assessment/ Address</t>
  </si>
  <si>
    <t>Checked point and looks like it has been corrected by Annie since Kevin last reviewed it</t>
  </si>
  <si>
    <t>37.403883 -81.164594</t>
  </si>
  <si>
    <t>28-11-0039-0028-0000</t>
  </si>
  <si>
    <t>303 TOMAHAWK LOOP, ROCK, WV, 24747</t>
  </si>
  <si>
    <t>http://mapwv.gov/parcel/?wkid=102100&amp;x=-9035193&amp;y=4495538&amp;l=12</t>
  </si>
  <si>
    <t>\\gistc-filesrv2\hazardData\Working\aSFHA_bSF\userFiles\Kevin S\Mercer_County_Route_2\Images\28-11-0039-0028-0000_293__NO_ID__28-11-0039-0028-0000_231_NOT_PRESENT</t>
  </si>
  <si>
    <t>New Structure - Primary/Site Address Outside of Parcel/Year</t>
  </si>
  <si>
    <t>New mobile home structure; Use the current year; site address is outside of the parcel geometry</t>
  </si>
  <si>
    <t>37.404154 -81.163974</t>
  </si>
  <si>
    <t>28-11-0039-0028-0000_226</t>
  </si>
  <si>
    <t>226 ARROWHEAD AVE, ROCK, WV, 24747</t>
  </si>
  <si>
    <t>http://mapwv.gov/parcel/?wkid=102100&amp;x=-9035130&amp;y=4495587&amp;l=13</t>
  </si>
  <si>
    <t>\\gistc-filesrv2\hazardData\Working\aSFHA_bSF\userFiles\Kevin S\Mercer_County_Route_2\Images\28-11-0039-0028-0000_226__NO_ID</t>
  </si>
  <si>
    <t>Adjust appraisal based on dividing the replace cost by the number of structures in the parcle; mobile homes in this parcel are old/dilapidated</t>
  </si>
  <si>
    <t>37.403855 -81.164122</t>
  </si>
  <si>
    <t>28-11-0039-0028-0000_231</t>
  </si>
  <si>
    <t>231 ARROWHEAD AVE, ROCK, WV, 24747</t>
  </si>
  <si>
    <t>http://mapwv.gov/parcel/?wkid=102100&amp;x=-9035148&amp;y=4495545&amp;l=13</t>
  </si>
  <si>
    <t>37.402801 -81.162011</t>
  </si>
  <si>
    <t>28-11-0039-0028-0000_153</t>
  </si>
  <si>
    <t>153 TOMAHAWK LOOP, KEGLEY, WV, 24731</t>
  </si>
  <si>
    <t>http://mapwv.gov/parcel/?wkid=102100&amp;x=-9034911&amp;y=4495398&amp;l=12</t>
  </si>
  <si>
    <t>\\gistc-filesrv2\hazardData\Working\aSFHA_bSF\userFiles\Kevin S\Mercer_County_Route_2\Images\28-11-0039-0028-0000_114__28-11-0039-0028-0000_111</t>
  </si>
  <si>
    <t>37.403563 -81.162068</t>
  </si>
  <si>
    <t>28-11-0039-0028-0000_114</t>
  </si>
  <si>
    <t>114 ARROWHEAD AVE, ROCK, WV, 24747</t>
  </si>
  <si>
    <t>http://mapwv.gov/parcel/?wkid=102100&amp;x=-9034918&amp;y=4495504&amp;l=12</t>
  </si>
  <si>
    <t>Adjust appraisal based on dividing the replace cost by the number of structures in the parcel; mobile homes in this parcel are old/dilapidated</t>
  </si>
  <si>
    <t>37.403223 -81.162122</t>
  </si>
  <si>
    <t>28-11-0039-0028-0000_111</t>
  </si>
  <si>
    <t>111 ARROWHEAD AVE, ROCK, WV, 24747</t>
  </si>
  <si>
    <t>http://mapwv.gov/parcel/?wkid=102100&amp;x=-9034924&amp;y=4495458&amp;l=12</t>
  </si>
  <si>
    <t>37.403676 -81.162453</t>
  </si>
  <si>
    <t>28-11-0039-0028-0000_134</t>
  </si>
  <si>
    <t>134 ARROWHEAD AVE, ROCK, WV, 24747</t>
  </si>
  <si>
    <t>http://mapwv.gov/parcel/?wkid=102100&amp;x=-9034956&amp;y=4495523&amp;l=12</t>
  </si>
  <si>
    <t>\\gistc-filesrv2\hazardData\Working\aSFHA_bSF\userFiles\Kevin S\Mercer_County_Route_2\Images\28-11-0039-0028-0000_134__28-11-0039-0028-0000_155</t>
  </si>
  <si>
    <t>37.403455 -81.162875</t>
  </si>
  <si>
    <t>28-11-0039-0028-0000_155</t>
  </si>
  <si>
    <t>155 ARROWHEAD AVE, ROCK, WV, 24747</t>
  </si>
  <si>
    <t>http://mapwv.gov/parcel/?wkid=102100&amp;x=-9035005&amp;y=4495491&amp;l=12</t>
  </si>
  <si>
    <t>37.403303 -81.162414</t>
  </si>
  <si>
    <t>28-11-0039-0028-0000_135</t>
  </si>
  <si>
    <t>135 ARROWHEAD AVE, ROCK, WV, 24747</t>
  </si>
  <si>
    <t>http://mapwv.gov/parcel/?wkid=102100&amp;x=-9034962&amp;y=4495473&amp;l=12</t>
  </si>
  <si>
    <t>\\gistc-filesrv2\hazardData\Working\aSFHA_bSF\userFiles\Kevin S\Mercer_County_Route_2\Images\28-11-0039-0028-0000_155__28-11-0039-0028-0000_111__28-11-0039-0028-0000_135_NOT_PRESENT</t>
  </si>
  <si>
    <t>37.403723 -81.163721</t>
  </si>
  <si>
    <t>28-11-0039-0028-0000_205</t>
  </si>
  <si>
    <t>205 ARROWHEAD AVE, ROCK, WV, 24747</t>
  </si>
  <si>
    <t>http://mapwv.gov/parcel/?wkid=102100&amp;x=-9035096&amp;y=4495527&amp;l=12</t>
  </si>
  <si>
    <t>\\gistc-filesrv2\hazardData\Working\aSFHA_bSF\userFiles\Kevin S\Mercer_County_Route_2\Images\28-11-0039-0028-0000_212__28-11-0039-0028-0000_205</t>
  </si>
  <si>
    <t>37.40394 -81.163294</t>
  </si>
  <si>
    <t>28-11-0039-0028-0000_186</t>
  </si>
  <si>
    <t>186 ARROWHEAD AVE, ROCK, WV, 24747</t>
  </si>
  <si>
    <t>http://mapwv.gov/parcel/?wkid=102100&amp;x=-9035053&amp;y=4495558&amp;l=13</t>
  </si>
  <si>
    <t>\\gistc-filesrv2\hazardData\Working\aSFHA_bSF\userFiles\Kevin S\Mercer_County_Route_2\Images\28-11-0039-0028-0000_186</t>
  </si>
  <si>
    <t>Adjust appraisal based on dividing the replace cost by the number of structures in the parcel mobile homes in this parcel are old/dilapidated</t>
  </si>
  <si>
    <t>37.404039 -81.163616</t>
  </si>
  <si>
    <t>28-11-0039-0028-0000_212</t>
  </si>
  <si>
    <t>212 ARROWHEAD AVE, ROCK, WV, 24747</t>
  </si>
  <si>
    <t>http://mapwv.gov/parcel/?wkid=102100&amp;x=-9035092&amp;y=4495573&amp;l=13</t>
  </si>
  <si>
    <t>\\gistc-filesrv2\hazardData\Working\aSFHA_bSF\userFiles\Kevin S\Mercer_County_Route_2\Images\28-11-0039-0028-0000_212_1</t>
  </si>
  <si>
    <t>37.403587 -81.163282</t>
  </si>
  <si>
    <t>28-11-0039-0028-0000_179</t>
  </si>
  <si>
    <t>179 ARROWHEAD AVE, ROCK, WV, 24747</t>
  </si>
  <si>
    <t>http://mapwv.gov/parcel/?wkid=102100&amp;x=-9035046&amp;y=4495511&amp;l=12</t>
  </si>
  <si>
    <t>\\gistc-filesrv2\hazardData\Working\aSFHA_bSF\userFiles\Kevin S\Mercer_County_Route_2\Images\28-11-0039-0028-0000_155</t>
  </si>
  <si>
    <t>37.403238 -81.163378</t>
  </si>
  <si>
    <t>28-11-0039-0028-0000_233</t>
  </si>
  <si>
    <t>233 TOMAHAWK LOOP, ROCK, WV, 24747</t>
  </si>
  <si>
    <t>http://mapwv.gov/parcel/?wkid=102100&amp;x=-9035062&amp;y=4495453&amp;l=12</t>
  </si>
  <si>
    <t>37.403356 -81.163752</t>
  </si>
  <si>
    <t>28-11-0039-0028-0000_261</t>
  </si>
  <si>
    <t>261 TOMAHAWK LOOP, ROCK, WV, 24747</t>
  </si>
  <si>
    <t>http://mapwv.gov/parcel/?wkid=102100&amp;x=-9035123&amp;y=4495481&amp;l=12</t>
  </si>
  <si>
    <t>37.402931 -81.162428</t>
  </si>
  <si>
    <t>28-11-0039-0028-0000_177</t>
  </si>
  <si>
    <t>177 TOMAHAWK LOOP, KEGLEY, WV, 24731</t>
  </si>
  <si>
    <t>http://mapwv.gov/parcel/?wkid=102100&amp;x=-9034948&amp;y=4495414&amp;l=12</t>
  </si>
  <si>
    <t>37.403088 -81.162887</t>
  </si>
  <si>
    <t>28-11-0039-0028-0000_203</t>
  </si>
  <si>
    <t>203 TOMAHAWK LOOP, ROCK, WV, 24747</t>
  </si>
  <si>
    <t>http://mapwv.gov/parcel/?wkid=102100&amp;x=-9035003&amp;y=4495437&amp;l=12</t>
  </si>
  <si>
    <t>37.558936 -80.938772</t>
  </si>
  <si>
    <t>45-06-0008-0045-0000_9996</t>
  </si>
  <si>
    <t>45-06-0008-0045-0000</t>
  </si>
  <si>
    <t>9996 S STATE ROUTE 20, PIPESTEM, WV, 25979</t>
  </si>
  <si>
    <t>http://mapwv.gov/parcel/?wkid=102100&amp;x=-9010056&amp;y=4517291&amp;l=12</t>
  </si>
  <si>
    <t>Mobile home does not exist in the 2020 imagery</t>
  </si>
  <si>
    <t>Jacob K</t>
  </si>
  <si>
    <t>37.562766 -80.928208</t>
  </si>
  <si>
    <t>45-06-0009-0003-0000_9998</t>
  </si>
  <si>
    <t>45-06-0009-0003-0000</t>
  </si>
  <si>
    <t>45-06-0009-0003-0002</t>
  </si>
  <si>
    <t>9998 S STATE ROUTE 20, PIPESTEM, WV, 25979</t>
  </si>
  <si>
    <t>http://mapwv.gov/parcel/?wkid=102100&amp;x=-9008877&amp;y=4517849&amp;l=12</t>
  </si>
  <si>
    <t>Move structure into the overlapping floodplain</t>
  </si>
  <si>
    <t>37.562722 -80.928595</t>
  </si>
  <si>
    <t>45-06-0009-0003-0000_9997</t>
  </si>
  <si>
    <t>9997 S STATE ROUTE 20, PIPESTEM, WV, 25979</t>
  </si>
  <si>
    <t>http://mapwv.gov/parcel/?wkid=102100&amp;x=-9008928&amp;y=4517832&amp;l=12</t>
  </si>
  <si>
    <t>37.566831 -80.921783</t>
  </si>
  <si>
    <t>45-06-0005-0051-0003_9999</t>
  </si>
  <si>
    <t>45-06-0005-0051-0003</t>
  </si>
  <si>
    <t>45-06-0005-0062-0000</t>
  </si>
  <si>
    <t>9999 S STATE ROUTE 20, PIPESTEM, WV, 25979</t>
  </si>
  <si>
    <t>http://mapwv.gov/parcel/?wkid=102100&amp;x=-9008148&amp;y=4518406&amp;l=12</t>
  </si>
  <si>
    <t>37.567916 -80.920674</t>
  </si>
  <si>
    <t>45-06-0005-0038-0003_13212</t>
  </si>
  <si>
    <t>45-06-0005-0038-0003</t>
  </si>
  <si>
    <t>13212 S STATE ROUTE 20, PIPESTEM, WV, 25979</t>
  </si>
  <si>
    <t>http://mapwv.gov/parcel/?wkid=102100&amp;x=-9008043&amp;y=4518560&amp;l=12</t>
  </si>
  <si>
    <t>Floodplain/Year</t>
  </si>
  <si>
    <t>Move point into the overlapping floodplain; Cannot determine building year based on historical imagery</t>
  </si>
  <si>
    <t>Jacob K JP</t>
  </si>
  <si>
    <t>3/25/21 6/7/21</t>
  </si>
  <si>
    <t>Fixed one issue, but year built still undetermined. Updated on 6/7/21: I determined that it is post firm. This mobile home is not present in 1982 historical imagery. There is a building in that general vicinity but it is much smaller than the mobile home and located NE of the building in question</t>
  </si>
  <si>
    <t>37.568154 -80.920319</t>
  </si>
  <si>
    <t>45-06-0005-0038-0008_13240</t>
  </si>
  <si>
    <t>45-06-0005-0038-0008</t>
  </si>
  <si>
    <t>13240 S STATE ROUTE 20, PIPESTEM, WV, 25979</t>
  </si>
  <si>
    <t>http://mapwv.gov/parcel/?wkid=102100&amp;x=-9008008&amp;y=4518587&amp;l=12</t>
  </si>
  <si>
    <t>Jacob K; JP</t>
  </si>
  <si>
    <t>3/25/21; 6/7/21</t>
  </si>
  <si>
    <t>Fixed one issue, but year built still undetermined. Updated on 6/7/21: Could not determine the year but marked as 0; present in 1982 imagery but not in 1967 imagery</t>
  </si>
  <si>
    <t>37.572487 -80.913565</t>
  </si>
  <si>
    <t>45-06-0005-0040-0002_13726</t>
  </si>
  <si>
    <t>45-06-0005-0040-0002</t>
  </si>
  <si>
    <t>13726 S STATE ROUTE 20, PIPESTEM, WV, 25979</t>
  </si>
  <si>
    <t>http://mapwv.gov/parcel/?wkid=102100&amp;x=-9007250&amp;y=4519198&amp;l=12</t>
  </si>
  <si>
    <t>Year</t>
  </si>
  <si>
    <t>Pre-FIRM</t>
  </si>
  <si>
    <t>Appeared in 1967 historical imagery</t>
  </si>
  <si>
    <t>37.577179 -80.910643</t>
  </si>
  <si>
    <t>45-06-0005-0022-0000_57</t>
  </si>
  <si>
    <t>45-06-0005-0022-0000</t>
  </si>
  <si>
    <t>57 STRATTIS LN, PIPESTEM, WV, 25979</t>
  </si>
  <si>
    <t>http://mapwv.gov/parcel/?wkid=102100&amp;x=-9006924&amp;y=4519857&amp;l=13</t>
  </si>
  <si>
    <t>Move point into the overlapping floodplain; adjust building appraisal</t>
  </si>
  <si>
    <t>37.576896 -80.910813</t>
  </si>
  <si>
    <t>74 STRATTIS LN, PIPESTEM, WV, 25979</t>
  </si>
  <si>
    <t>http://mapwv.gov/parcel/?wkid=102100&amp;x=-9006939&amp;y=4519831&amp;l=13</t>
  </si>
  <si>
    <t>https://goo.gl/maps/V3BLb7TDzYXLNvu69</t>
  </si>
  <si>
    <t>Structure is primary</t>
  </si>
  <si>
    <t>37.579539 -80.911412</t>
  </si>
  <si>
    <t>45-06-0005-0009-0002</t>
  </si>
  <si>
    <t>14258 S STATE ROUTE 20, PIPESTEM, WV, 25979</t>
  </si>
  <si>
    <t>http://mapwv.gov/parcel/?wkid=102100&amp;x=-9007014&amp;y=4520192&amp;l=12</t>
  </si>
  <si>
    <t>https://goo.gl/maps/rs1L9pxwYu5ybn5R8</t>
  </si>
  <si>
    <t>37.588811 -80.915421</t>
  </si>
  <si>
    <t>45-06-0001-0018-0000_7</t>
  </si>
  <si>
    <t>45-06-0001-0018-0000</t>
  </si>
  <si>
    <t>7 TOBACCO RUN, PIPESTEM, WV, 25979</t>
  </si>
  <si>
    <t>http://mapwv.gov/parcel/?wkid=102100&amp;x=-9007456&amp;y=4521499&amp;l=13</t>
  </si>
  <si>
    <t xml:space="preserve">\\gistc-filesrv2\hazardData\Working\aSFHA_bSF\userFiles\Kevin S\ImageOutput\45-06-0001-0018-0000_7_NOT_A_PRIMARY_STRUCTURE
</t>
  </si>
  <si>
    <t>Camper is able to be moved so it is not a primary structure</t>
  </si>
  <si>
    <t>37.59102 -80.91516</t>
  </si>
  <si>
    <t>45-06-0002-0025-0000_15076</t>
  </si>
  <si>
    <t>45-06-0002-0025-0000</t>
  </si>
  <si>
    <t>15076 S STATE ROUTE 20, PIPESTEM, WV, 25979</t>
  </si>
  <si>
    <t>http://mapwv.gov/parcel/?wkid=102100&amp;x=-9007441&amp;y=4521806&amp;l=13</t>
  </si>
  <si>
    <t>\\gistc-filesrv2\hazardData\Working\aSFHA_bSF\userFiles\Kevin S\ImageOutput\45-06-0002-0025-0000_15076</t>
  </si>
  <si>
    <t>https://goo.gl/maps/XnY7D1buLRG58ixo9</t>
  </si>
  <si>
    <t>Point off of Structure/Year/Building Appraisal</t>
  </si>
  <si>
    <t>Move point onto structure; lower the appraisal, overvalued; cannot determine the building year</t>
  </si>
  <si>
    <t>1/27/2021; 6/7/21</t>
  </si>
  <si>
    <t>Fix appraisal issue, not year; Updated 6/7: Pre-Firm, present in 1967 imagery</t>
  </si>
  <si>
    <t>37.590877 -80.915252</t>
  </si>
  <si>
    <t>45-06-0002-0025-0000_15066</t>
  </si>
  <si>
    <t>15066 S STATE ROUTE 20, PIPESTEM, WV, 25979</t>
  </si>
  <si>
    <t>http://mapwv.gov/parcel/?wkid=102100&amp;x=-9007445&amp;y=4521785&amp;l=13</t>
  </si>
  <si>
    <r>
      <rPr>
        <u/>
        <sz val="11"/>
        <color rgb="FF1155CC"/>
        <rFont val="Arial"/>
        <family val="2"/>
      </rPr>
      <t>https://goo.gl/maps/XnY7D1buLRG58ixo9</t>
    </r>
    <r>
      <rPr>
        <sz val="11"/>
        <rFont val="Arial"/>
        <family val="2"/>
      </rPr>
      <t>9</t>
    </r>
  </si>
  <si>
    <t>Year/Building Appraisal</t>
  </si>
  <si>
    <t>lower the appraisal, overvalued; cannot determine the building year</t>
  </si>
  <si>
    <t>37.728589 -80.885365</t>
  </si>
  <si>
    <t>45-03-0031-0040-0000_9999</t>
  </si>
  <si>
    <t>45-03-0031-0040-0000</t>
  </si>
  <si>
    <t>9999 MINI HERB STORE RD, HINTON, WV, 25985</t>
  </si>
  <si>
    <t>http://mapwv.gov/parcel/?wkid=102100&amp;x=-9004109&amp;y=4541149&amp;l=12</t>
  </si>
  <si>
    <t>Post-FIRM (&gt; 1984)</t>
  </si>
  <si>
    <t>Verified based on historical imagery</t>
  </si>
  <si>
    <t>37.725823 -80.888599</t>
  </si>
  <si>
    <t>45-03-0031-0004-0000_17</t>
  </si>
  <si>
    <t>45-03-0031-0004-0000</t>
  </si>
  <si>
    <t>17 HERSHEY LN, HINTON, WV, 25951</t>
  </si>
  <si>
    <t>http://mapwv.gov/parcel/?wkid=102100&amp;x=-9004475&amp;y=4540774&amp;l=11</t>
  </si>
  <si>
    <t>Cannot determine the Building Year</t>
  </si>
  <si>
    <t>37.724406 -80.890456</t>
  </si>
  <si>
    <t>45-03-0031-0003-0000_9</t>
  </si>
  <si>
    <t>45-03-0031-0003-0000</t>
  </si>
  <si>
    <t>9 MINI HERB STORE RD, HINTON, WV, 25951</t>
  </si>
  <si>
    <t>http://mapwv.gov/parcel/?wkid=102100&amp;x=-9004684&amp;y=4540568&amp;l=12</t>
  </si>
  <si>
    <t>Structure is no longer present based on imagery</t>
  </si>
  <si>
    <t>37.724194 -80.892202</t>
  </si>
  <si>
    <t>45-03-0031-0023-0001_4</t>
  </si>
  <si>
    <t>45-03-0031-0023-0001</t>
  </si>
  <si>
    <t>4 S MULLENS RD, HINTON, WV, 25951</t>
  </si>
  <si>
    <t>http://mapwv.gov/parcel/?wkid=102100&amp;x=-9004877&amp;y=4540531&amp;l=12</t>
  </si>
  <si>
    <t>37.723086 -80.891882</t>
  </si>
  <si>
    <t>45-03-0031-0025-0004_85</t>
  </si>
  <si>
    <t>45-03-0031-0025-0004</t>
  </si>
  <si>
    <t>45-03-0031-0025-0001</t>
  </si>
  <si>
    <t>85 BEYMER LN, HINTON, WV, 25951</t>
  </si>
  <si>
    <t>http://mapwv.gov/parcel/?wkid=102100&amp;x=-9004841&amp;y=4540376&amp;l=12</t>
  </si>
  <si>
    <t>Different Assessment Record/Building Appraisal</t>
  </si>
  <si>
    <t>Assessment determined based on building sketch; adjust building appraisal; for some reason the total building appraisal for the assessment is $222800</t>
  </si>
  <si>
    <t>37.723851 -80.891021</t>
  </si>
  <si>
    <t>45-03-0031-0025-0001_26</t>
  </si>
  <si>
    <t>26 BEYMER LN, HINTON, WV, 25951</t>
  </si>
  <si>
    <t>http://mapwv.gov/parcel/?wkid=102100&amp;x=-9004744&amp;y=4540478&amp;l=12</t>
  </si>
  <si>
    <t>Subtracting Card 1 from total assessment building appraisal to calculate this structure</t>
  </si>
  <si>
    <t>37.709837 -80.889765</t>
  </si>
  <si>
    <t>45-03-0031-0028-0000</t>
  </si>
  <si>
    <t>http://mapwv.gov/parcel/?wkid=102100&amp;x=-9004598&amp;y=4538512&amp;l=13</t>
  </si>
  <si>
    <t>\\gistc-filesrv2\hazardData\Working\aSFHA_bSF\userFiles\Kevin S\ImageOutput\NO_ID_CAMPER_NORTH_HINTON_5</t>
  </si>
  <si>
    <t>Verify with Kurt; this appears to be a camper surrounded by permanent structures</t>
  </si>
  <si>
    <r>
      <t xml:space="preserve">checked again and confirmed its a campground called bass lake park; according to their website they allow extended stays, so it would be hard to tell which structures are semi-permanent (parked year round), seasonal, or temporary. </t>
    </r>
    <r>
      <rPr>
        <b/>
        <sz val="10"/>
        <color rgb="FFCC0000"/>
        <rFont val="Arial"/>
        <family val="2"/>
      </rPr>
      <t xml:space="preserve">RY Update 6/10/2021: Tried to look at older imagery to see if it has been there for a long time, but the imagery there is blurry and it's difficult to tell </t>
    </r>
  </si>
  <si>
    <t>37.712123 -80.889952</t>
  </si>
  <si>
    <t>http://mapwv.gov/parcel/?wkid=102100&amp;x=-9004628&amp;y=4538837&amp;l=13</t>
  </si>
  <si>
    <t>\\gistc-filesrv2\hazardData\Working\aSFHA_bSF\userFiles\Kevin S\ImageOutput\NO_ID_CAMPER_NORTH_HINTON_4</t>
  </si>
  <si>
    <t>Look raised off the ground, but can't tell if it's on wheels or not</t>
  </si>
  <si>
    <t>37.712285 -80.890015</t>
  </si>
  <si>
    <t>http://mapwv.gov/parcel/?wkid=102100&amp;x=-9004629&amp;y=4538861&amp;l=13</t>
  </si>
  <si>
    <t>\\gistc-filesrv2\hazardData\Working\aSFHA_bSF\userFiles\Kevin S\ImageOutput\NO_ID_CAMPER_NORTH_HINTON_3</t>
  </si>
  <si>
    <t>37.712394 -80.890004</t>
  </si>
  <si>
    <t>http://mapwv.gov/parcel/?wkid=102100&amp;x=-9004632&amp;y=4538874&amp;l=13</t>
  </si>
  <si>
    <t xml:space="preserve">\\gistc-filesrv2\hazardData\Working\aSFHA_bSF\userFiles\Kevin S\ImageOutput\NO_ID_CAMPER_NORTH_HINTON_2
</t>
  </si>
  <si>
    <t>37.712501 -80.890065</t>
  </si>
  <si>
    <t>http://mapwv.gov/parcel/?wkid=102100&amp;x=-9004636&amp;y=4538891&amp;l=13</t>
  </si>
  <si>
    <t>\\gistc-filesrv2\hazardData\Working\aSFHA_bSF\userFiles\Kevin S\ImageOutput\NO_ID_CAMPER_NORTH_HINTON_7</t>
  </si>
  <si>
    <t>37.71283 -80.890124</t>
  </si>
  <si>
    <t>http://mapwv.gov/parcel/?wkid=102100&amp;x=-9004641&amp;y=4538933&amp;l=13</t>
  </si>
  <si>
    <t>\\gistc-filesrv2\hazardData\Working\aSFHA_bSF\userFiles\Kevin S\ImageOutput\NO_ID_CAMPER_NORTH_HINTON_8</t>
  </si>
  <si>
    <t>37.708732 -80.888794</t>
  </si>
  <si>
    <t>45-03-0034-0001-0000_144</t>
  </si>
  <si>
    <t>45-03-0034-0001-0000</t>
  </si>
  <si>
    <t>144 BASS LAKE CIR, HINTON, WV, 25951</t>
  </si>
  <si>
    <t>http://mapwv.gov/parcel/?wkid=102100&amp;x=-9004492&amp;y=4538357&amp;l=13</t>
  </si>
  <si>
    <t>37.709108 -80.889603</t>
  </si>
  <si>
    <t>45-03-0034-0001-0000_81</t>
  </si>
  <si>
    <t>81 BASS LAKE CIR, HINTON, WV, 25951</t>
  </si>
  <si>
    <t>http://mapwv.gov/parcel/?wkid=102100&amp;x=-9004579&amp;y=4538414&amp;l=13</t>
  </si>
  <si>
    <t>&lt; 1967</t>
  </si>
  <si>
    <t>Appears to be a mobile home park, mobile homes appear in 1967 (Pre-FIRM) in historical imagery</t>
  </si>
  <si>
    <t>37.709025 -80.889608</t>
  </si>
  <si>
    <t>45-03-0034-0001-0000_77</t>
  </si>
  <si>
    <t>77 BASS LAKE CIR, HINTON, WV, 25951</t>
  </si>
  <si>
    <t>http://mapwv.gov/parcel/?wkid=102100&amp;x=-9004581&amp;y=4538397&amp;l=13</t>
  </si>
  <si>
    <t>37.708945 -80.88955</t>
  </si>
  <si>
    <t>45-03-0034-0001-0000_75</t>
  </si>
  <si>
    <t>75 BASS LAKE CIR, HINTON, WV, 25951</t>
  </si>
  <si>
    <t>http://mapwv.gov/parcel/?wkid=102100&amp;x=-9004577&amp;y=4538388&amp;l=13</t>
  </si>
  <si>
    <t>37.708841 -80.889518</t>
  </si>
  <si>
    <t>45-03-0034-0001-0000_69</t>
  </si>
  <si>
    <t>69 BASS LAKE CIR, HINTON, WV, 25951</t>
  </si>
  <si>
    <t>http://mapwv.gov/parcel/?wkid=102100&amp;x=-9004571&amp;y=4538371&amp;l=13</t>
  </si>
  <si>
    <t>37.708771 -80.889507</t>
  </si>
  <si>
    <t>45-03-0034-0001-0000_65</t>
  </si>
  <si>
    <t>65 BASS LAKE CIR, HINTON, WV, 25951</t>
  </si>
  <si>
    <t>http://mapwv.gov/parcel/?wkid=102100&amp;x=-9004571&amp;y=4538363&amp;l=13</t>
  </si>
  <si>
    <t>37.708689 -80.889492</t>
  </si>
  <si>
    <t>45-03-0034-0001-0000_61</t>
  </si>
  <si>
    <t>61 BASS LAKE CIR, HINTON, WV, 25951</t>
  </si>
  <si>
    <t>http://mapwv.gov/parcel/?wkid=102100&amp;x=-9004570&amp;y=4538350&amp;l=13</t>
  </si>
  <si>
    <t>37.708619 -80.889447</t>
  </si>
  <si>
    <t>45-03-0034-0001-0000_55</t>
  </si>
  <si>
    <t>55 BASS LAKE CIR, HINTON, WV, 25951</t>
  </si>
  <si>
    <t>http://mapwv.gov/parcel/?wkid=102100&amp;x=-9004567&amp;y=4538341&amp;l=13</t>
  </si>
  <si>
    <t>37.70854 -80.889435</t>
  </si>
  <si>
    <t>45-03-0034-0001-0000_53</t>
  </si>
  <si>
    <t>53 BASS LAKE CIR, HINTON, WV, 25951</t>
  </si>
  <si>
    <t>http://mapwv.gov/parcel/?wkid=102100&amp;x=-9004563&amp;y=4538330&amp;l=13</t>
  </si>
  <si>
    <t>37.709015 -80.888863</t>
  </si>
  <si>
    <t>45-03-0034-0001-0000_106</t>
  </si>
  <si>
    <t>106 BASS LAKE CIR, HINTON, WV, 25951</t>
  </si>
  <si>
    <t>http://mapwv.gov/parcel/?wkid=102100&amp;x=-9004501&amp;y=4538401&amp;l=13</t>
  </si>
  <si>
    <t>37.708921 -80.889086</t>
  </si>
  <si>
    <t>45-03-0034-0001-0000_72</t>
  </si>
  <si>
    <t>72 BASS LAKE CIR, HINTON, WV, 25951</t>
  </si>
  <si>
    <t>http://mapwv.gov/parcel/?wkid=102100&amp;x=-9004528&amp;y=4538383&amp;l=13</t>
  </si>
  <si>
    <t>37.70883 -80.889036</t>
  </si>
  <si>
    <t>45-03-0034-0001-0000_62</t>
  </si>
  <si>
    <t>62 BASS LAKE CIR, HINTON, WV, 25951</t>
  </si>
  <si>
    <t>http://mapwv.gov/parcel/?wkid=102100&amp;x=-9004525&amp;y=4538370&amp;l=13</t>
  </si>
  <si>
    <t>37.708738 -80.889078</t>
  </si>
  <si>
    <t>45-03-0034-0001-0000_58</t>
  </si>
  <si>
    <t>58 BASS LAKE CIR, HINTON, WV, 25951</t>
  </si>
  <si>
    <t>http://mapwv.gov/parcel/?wkid=102100&amp;x=-9004531&amp;y=4538358&amp;l=13</t>
  </si>
  <si>
    <t>37.708646 -80.889019</t>
  </si>
  <si>
    <t>45-03-0034-0001-0000_38</t>
  </si>
  <si>
    <t>38 BASS LAKE CIR, HINTON, WV, 25951</t>
  </si>
  <si>
    <t>http://mapwv.gov/parcel/?wkid=102100&amp;x=-9004527&amp;y=4538341&amp;l=13</t>
  </si>
  <si>
    <t>37.708663 -80.888766</t>
  </si>
  <si>
    <t>45-03-0034-0001-0000_22</t>
  </si>
  <si>
    <t>22 BASS LAKE CIR, HINTON, WV, 25951</t>
  </si>
  <si>
    <t>http://mapwv.gov/parcel/?wkid=102100&amp;x=-9004492&amp;y=4538349&amp;l=13</t>
  </si>
  <si>
    <t>37.707705 -80.888766</t>
  </si>
  <si>
    <t>45-03-0034-0003-0000_37</t>
  </si>
  <si>
    <t>45-03-0034-0003-0000</t>
  </si>
  <si>
    <t>37 BOBCAT DR, HINTON, WV, 25951</t>
  </si>
  <si>
    <t>http://mapwv.gov/parcel/?wkid=102100&amp;x=-9004406&amp;y=4538121&amp;l=10</t>
  </si>
  <si>
    <t>Use BRIM</t>
  </si>
  <si>
    <t>Some parts of the building appears to have been built in 1982 based on historical imagery but unsure if it is a part of the currrent structure; use BRIM data to see if values are there for the building appraisal</t>
  </si>
  <si>
    <t>BB</t>
  </si>
  <si>
    <t>Behrang already fixed this</t>
  </si>
  <si>
    <t>37.701868 -80.886285</t>
  </si>
  <si>
    <t>45-03-0034-0003-0001_594</t>
  </si>
  <si>
    <t>45-03-0034-0003-0001</t>
  </si>
  <si>
    <t>594 BOBCAT DR, HINTON, WV, 25951</t>
  </si>
  <si>
    <t>http://mapwv.gov/parcel/?wkid=102100&amp;x=-9004202&amp;y=4537421&amp;l=10</t>
  </si>
  <si>
    <t>Post-FIRM (1982 - 1996)</t>
  </si>
  <si>
    <t>This is a Post-FIRM structure</t>
  </si>
  <si>
    <t>37.673491 -80.896823</t>
  </si>
  <si>
    <t>41-07-019B-0137-0000_153</t>
  </si>
  <si>
    <t>41-07-019B-0137-0000</t>
  </si>
  <si>
    <t>153 SOUTHSIDE DR, HINTON, WV, 25951</t>
  </si>
  <si>
    <t>http://mapwv.gov/parcel/?wkid=102100&amp;x=-9005393&amp;y=4533392&amp;l=12</t>
  </si>
  <si>
    <t>Point Off of Structure/Year</t>
  </si>
  <si>
    <t>Pre-FIRM &lt;1967</t>
  </si>
  <si>
    <t>Move point onto the structure; structure verified in historical imagery</t>
  </si>
  <si>
    <t>Strucutre changes depending on how closely you zoom</t>
  </si>
  <si>
    <t>37.670466 -80.896056</t>
  </si>
  <si>
    <t>45-05-0011-0026-0000_1608</t>
  </si>
  <si>
    <t>45-05-0011-0026-0000</t>
  </si>
  <si>
    <t>1608 HINTON BYP, HINTON, WV, 25951</t>
  </si>
  <si>
    <t>http://mapwv.gov/parcel/?wkid=102100&amp;x=-9005308&amp;y=4532976&amp;l=13</t>
  </si>
  <si>
    <t>Building Year could not be determined</t>
  </si>
  <si>
    <t>37.659665 -80.902948</t>
  </si>
  <si>
    <t>45-05-011A-0019-0000</t>
  </si>
  <si>
    <t>11082 BEECH RUN RD, HINTON, WV, 25951</t>
  </si>
  <si>
    <t>http://mapwv.gov/parcel/?wkid=102100&amp;x=-9006070&amp;y=4531457&amp;l=13</t>
  </si>
  <si>
    <t>This structure is primary</t>
  </si>
  <si>
    <t>37.658786 -80.903706</t>
  </si>
  <si>
    <t>45-05-011A-0016-0000_11024</t>
  </si>
  <si>
    <t>45-05-011A-0016-0000</t>
  </si>
  <si>
    <t>11024 BEECH RUN RD, HINTON, WV, 25951</t>
  </si>
  <si>
    <t>http://mapwv.gov/parcel/?wkid=102100&amp;x=-9006156&amp;y=4531330&amp;l=13</t>
  </si>
  <si>
    <t>37.658013 -80.904497</t>
  </si>
  <si>
    <t>45-05-011A-0032-0000_10952</t>
  </si>
  <si>
    <t>45-05-011A-0032-0000</t>
  </si>
  <si>
    <t>10952 BEECH RUN RD, HINTON, WV, 25951</t>
  </si>
  <si>
    <t>http://mapwv.gov/parcel/?wkid=102100&amp;x=-9006243&amp;y=4531229&amp;l=13</t>
  </si>
  <si>
    <t>37.656092 -80.906987</t>
  </si>
  <si>
    <t>45-05-0011-0125-0000_10796</t>
  </si>
  <si>
    <t>45-05-0011-0125-0000</t>
  </si>
  <si>
    <t>10796 BEECH RUN RD, HINTON, WV, 25951</t>
  </si>
  <si>
    <t>http://mapwv.gov/parcel/?wkid=102100&amp;x=-9006517&amp;y=4530944&amp;l=13</t>
  </si>
  <si>
    <t>structure verified in historical imagery</t>
  </si>
  <si>
    <t>37.655977 -80.908601</t>
  </si>
  <si>
    <t>45-05-0011-0134-0002</t>
  </si>
  <si>
    <t>45-05-0011-0131-0000</t>
  </si>
  <si>
    <t>http://mapwv.gov/parcel/?wkid=102100&amp;x=-9006703&amp;y=4530935&amp;l=13</t>
  </si>
  <si>
    <t>Primary Structure/No Address/Different Assessment Record</t>
  </si>
  <si>
    <t>37.655775 -80.908141</t>
  </si>
  <si>
    <t>10712 BEECH RUN RD, HINTON, WV, 25951</t>
  </si>
  <si>
    <t>http://mapwv.gov/parcel/?wkid=102100&amp;x=-9006651&amp;y=4530900&amp;l=12</t>
  </si>
  <si>
    <t>37.653985 -80.929367</t>
  </si>
  <si>
    <t>45-05-0010-0030-0012</t>
  </si>
  <si>
    <t>9724 BEECH RUN RD, HINTON, WV, 25951</t>
  </si>
  <si>
    <t>http://mapwv.gov/parcel/?wkid=102100&amp;x=-9009007&amp;y=4530660&amp;l=13</t>
  </si>
  <si>
    <t>Primary Structure/No Assessment/Year</t>
  </si>
  <si>
    <t>This should be an assessment; No Assessment Record, use Assessment Neighbor; this is a Pre-FIRM structure</t>
  </si>
  <si>
    <t>Found assessment in a neighboring parcel</t>
  </si>
  <si>
    <t>37.654073 -80.891828</t>
  </si>
  <si>
    <t>45-05-0011-0075-0001_308</t>
  </si>
  <si>
    <t>45-05-0011-0075-0001</t>
  </si>
  <si>
    <t>308 HINTON BYP, HINTON, WV, 25951</t>
  </si>
  <si>
    <t>http://mapwv.gov/parcel/?wkid=102100&amp;x=-9004839&amp;y=4530669&amp;l=11</t>
  </si>
  <si>
    <t>Unneeded Data Issue</t>
  </si>
  <si>
    <t>This structure has an assessment record</t>
  </si>
  <si>
    <t>37.651497 -80.888949</t>
  </si>
  <si>
    <t>45-05-0011-0157-0000_80</t>
  </si>
  <si>
    <t>45-05-0011-0157-0000</t>
  </si>
  <si>
    <t>80 HINTON BYP, HINTON, WV, 25951</t>
  </si>
  <si>
    <t>http://mapwv.gov/parcel/?wkid=102100&amp;x=-9004510&amp;y=4530309&amp;l=12</t>
  </si>
  <si>
    <t>37.645695 -80.883461</t>
  </si>
  <si>
    <t>45-04-0010-0219-0001_414</t>
  </si>
  <si>
    <t>45-04-0010-0219-0001</t>
  </si>
  <si>
    <t>45-04-0010-0219-0003</t>
  </si>
  <si>
    <t>414 RIVERSIDE DR, HINTON, WV, 25951</t>
  </si>
  <si>
    <t>http://mapwv.gov/parcel/?wkid=102100&amp;x=-9003898&amp;y=4529496&amp;l=12</t>
  </si>
  <si>
    <t>Different Assessment Record/Floodplain</t>
  </si>
  <si>
    <t>Different Assessment Record Issue; move structure into the overlapping floodplain</t>
  </si>
  <si>
    <t>37.645891 -80.883465</t>
  </si>
  <si>
    <t>45-04-0010-0219-0003_412</t>
  </si>
  <si>
    <t>45-04-0010-0219-0002</t>
  </si>
  <si>
    <t>412 RIVERSIDE DR, HINTON, WV, 25951</t>
  </si>
  <si>
    <t>http://mapwv.gov/parcel/?wkid=102100&amp;x=-9003897&amp;y=4529510&amp;l=13</t>
  </si>
  <si>
    <t>Different Assessment Record/Building Appraisal/Area/Year</t>
  </si>
  <si>
    <t>Card 1; Different Assessment Record</t>
  </si>
  <si>
    <t>37.645967 -80.883468</t>
  </si>
  <si>
    <t>45-04-0010-0219-0000_410</t>
  </si>
  <si>
    <t>45-04-0010-0219-0000</t>
  </si>
  <si>
    <t>410 RIVERSIDE DR, HINTON, WV, 25951</t>
  </si>
  <si>
    <t>http://mapwv.gov/parcel/?wkid=102100&amp;x=-9003897&amp;y=4529529&amp;l=13</t>
  </si>
  <si>
    <t>Card 2; Different Assessment Record</t>
  </si>
  <si>
    <t>37.646102 -80.883471</t>
  </si>
  <si>
    <t>45-04-0010-0219-0000_408</t>
  </si>
  <si>
    <t>408 RIVERSIDE DR, HINTON, WV, 25951</t>
  </si>
  <si>
    <t>http://mapwv.gov/parcel/?wkid=102100&amp;x=-9003899&amp;y=4529551&amp;l=13</t>
  </si>
  <si>
    <t>Different Assessment Record/Building Appraisal/Area/Year/Floodplain</t>
  </si>
  <si>
    <t>Card 4; Different Assessment Record; move the point into the overlapping floodplain</t>
  </si>
  <si>
    <t>37.651135 -80.882725</t>
  </si>
  <si>
    <t>45-04-0009-0038-0000_9999</t>
  </si>
  <si>
    <t>45-04-0009-0038-0000</t>
  </si>
  <si>
    <t>9999 GREENBRIER DR, HINTON, WV, 25951</t>
  </si>
  <si>
    <t>http://mapwv.gov/parcel/?wkid=102100&amp;x=-9003817&amp;y=4530257&amp;l=13</t>
  </si>
  <si>
    <t>move the point into the overlapping floodplain</t>
  </si>
  <si>
    <t>37.651107 -80.882581</t>
  </si>
  <si>
    <t>45-04-0009-0039-0000_203</t>
  </si>
  <si>
    <t>45-04-0009-0039-0000</t>
  </si>
  <si>
    <t>203 GREENBRIER DR, HINTON, WV, 25951</t>
  </si>
  <si>
    <t>http://mapwv.gov/parcel/?wkid=102100&amp;x=-9003805&amp;y=4530255&amp;l=13</t>
  </si>
  <si>
    <t>37.6513 -80.865825</t>
  </si>
  <si>
    <t>45-04-0012-0051-0000_1210</t>
  </si>
  <si>
    <t>1210 EDMOND ST, HINTON, WV, 25951</t>
  </si>
  <si>
    <t>http://mapwv.gov/parcel/?wkid=102100&amp;x=-9001941&amp;y=4530272&amp;l=13</t>
  </si>
  <si>
    <t>Remove No Assessment data issue and the modified building appraisal</t>
  </si>
  <si>
    <t>37.654576 -80.884834</t>
  </si>
  <si>
    <t>45-04-0009-0053-0000</t>
  </si>
  <si>
    <t>592 STOKES DR, HINTON, WV, 25951</t>
  </si>
  <si>
    <t>http://mapwv.gov/parcel/?wkid=102100&amp;x=-9004045&amp;y=4530750&amp;l=12</t>
  </si>
  <si>
    <t>37.655154 -80.885896</t>
  </si>
  <si>
    <t>45-04-0009-0052-0004_512</t>
  </si>
  <si>
    <t>45-04-0009-0052-0004</t>
  </si>
  <si>
    <t>512 STOKES DR, HINTON, WV, 25951</t>
  </si>
  <si>
    <t>http://mapwv.gov/parcel/?wkid=102100&amp;x=-9004174&amp;y=4530833&amp;l=12</t>
  </si>
  <si>
    <t>37.655345 -80.88649</t>
  </si>
  <si>
    <t>45-04-0009-0052-0002_606</t>
  </si>
  <si>
    <t>45-04-0009-0052-0002</t>
  </si>
  <si>
    <t>606 STOKES DR, HINTON, WV, 25951</t>
  </si>
  <si>
    <t>http://mapwv.gov/parcel/?wkid=102100&amp;x=-9004240&amp;y=4530859&amp;l=12</t>
  </si>
  <si>
    <t>37.655786 -80.887297</t>
  </si>
  <si>
    <t>45-04-0008-0006-0001_600</t>
  </si>
  <si>
    <t>45-04-0008-0006-0001</t>
  </si>
  <si>
    <t>600 STOKES DR, HINTON, WV, 25951</t>
  </si>
  <si>
    <t>http://mapwv.gov/parcel/?wkid=102100&amp;x=-9004324&amp;y=4530909&amp;l=12</t>
  </si>
  <si>
    <t>37.655355 -80.889772</t>
  </si>
  <si>
    <t>45-04-0008-0002-0000_9998</t>
  </si>
  <si>
    <t>45-04-0008-0002-0000</t>
  </si>
  <si>
    <t>9998 STOKES DR, HINTON, WV, 25951</t>
  </si>
  <si>
    <t>http://mapwv.gov/parcel/?wkid=102100&amp;x=-9004597&amp;y=4530852&amp;l=12</t>
  </si>
  <si>
    <t>Address Data Issue/Year</t>
  </si>
  <si>
    <t>Change data issue to Wrong Address; Building year verified with NAIP</t>
  </si>
  <si>
    <t>37.661418 -80.893162</t>
  </si>
  <si>
    <t>45-04-0007-0094-0000_307</t>
  </si>
  <si>
    <t>45-04-0007-0094-0000</t>
  </si>
  <si>
    <t>307 MAIN ST, HINTON, WV, 25951</t>
  </si>
  <si>
    <t>http://mapwv.gov/parcel/?wkid=102100&amp;x=-9004974&amp;y=4531708&amp;l=13</t>
  </si>
  <si>
    <t>Cannot verify the building year</t>
  </si>
  <si>
    <t>37.662017 -80.8936</t>
  </si>
  <si>
    <t>45-04-0007-0090-0000_198</t>
  </si>
  <si>
    <t>45-04-0007-0090-0000</t>
  </si>
  <si>
    <t>198 PLEASANT ST, HINTON, WV, 25951</t>
  </si>
  <si>
    <t>http://mapwv.gov/parcel/?wkid=102100&amp;x=-9005012&amp;y=4531792&amp;l=13</t>
  </si>
  <si>
    <t>Building year based on OBY assessment</t>
  </si>
  <si>
    <t>37.663134 -80.894809</t>
  </si>
  <si>
    <t>45-04-0007-0038-0000_288</t>
  </si>
  <si>
    <t>45-04-0007-0038-0000</t>
  </si>
  <si>
    <t>288 MAIN ST, HINTON, WV, 25951</t>
  </si>
  <si>
    <t>http://mapwv.gov/parcel/?wkid=102100&amp;x=-9005146&amp;y=4531941&amp;l=13</t>
  </si>
  <si>
    <t>\\gistc-filesrv2\hazardData\Working\aSFHA_bSF\userFiles\Kevin S\ImageOutput\5-04-0007-0038-0000_288_NOT_A_PRIMARY_STRUCTURE</t>
  </si>
  <si>
    <t>Structure was field verified to not be a primary structure</t>
  </si>
  <si>
    <t>37.664629 -80.894035</t>
  </si>
  <si>
    <t>45-04-0007-0064-0000_201</t>
  </si>
  <si>
    <t>45-04-0007-0064-0000</t>
  </si>
  <si>
    <t>201 3rd/JEFFERSON ST, HINTON, WV, 25951</t>
  </si>
  <si>
    <t>http://mapwv.gov/parcel/?wkid=102100&amp;x=-9005067&amp;y=4532149&amp;l=13</t>
  </si>
  <si>
    <t>This structure has an assessment record; remove appraisal and area modified</t>
  </si>
  <si>
    <t>37.666623 -80.894322</t>
  </si>
  <si>
    <t>45-04-0007-0003-0001_212</t>
  </si>
  <si>
    <t>45-04-0007-0003-0001</t>
  </si>
  <si>
    <t>212 MAIN ST, HINTON, WV, 25951</t>
  </si>
  <si>
    <t>http://mapwv.gov/parcel/?wkid=102100&amp;x=-9005100&amp;y=4532434&amp;l=12</t>
  </si>
  <si>
    <t>Pre-FIRM (&lt;1967)</t>
  </si>
  <si>
    <t>Building year verified with historical imagery</t>
  </si>
  <si>
    <t>37.666438 -80.895037</t>
  </si>
  <si>
    <t>45-04-0007-0008-0000_105</t>
  </si>
  <si>
    <t>45-04-0007-0008-0000</t>
  </si>
  <si>
    <t>105 2nd/ADAMS ST, HINTON, WV, 25951</t>
  </si>
  <si>
    <t>http://mapwv.gov/parcel/?wkid=102100&amp;x=-9005183&amp;y=4532398&amp;l=13</t>
  </si>
  <si>
    <t>45-04-0007-0008-0000_103</t>
  </si>
  <si>
    <t>103 2nd/ADAMS ST, HINTON, WV, 25951</t>
  </si>
  <si>
    <t>http://mapwv.gov/parcel/?wkid=102100&amp;x=-9005199&amp;y=4532344&amp;l=13</t>
  </si>
  <si>
    <t>Point off of Structure/Year</t>
  </si>
  <si>
    <t>Move point back onto structure; building year could not be verified</t>
  </si>
  <si>
    <t>37.652749 -80.860342</t>
  </si>
  <si>
    <t>45-02-0010-0020-0000_100</t>
  </si>
  <si>
    <t>45-02-0010-0020-0000</t>
  </si>
  <si>
    <t>100 WILLOWWOOD RD, HINTON, WV, 25951</t>
  </si>
  <si>
    <t>http://mapwv.gov/parcel/?wkid=102100&amp;x=-9001328&amp;y=4530477&amp;l=12</t>
  </si>
  <si>
    <t>\\gistc-filesrv2\hazardData\Working\aSFHA_bSF\userFiles\Kevin S\ImageOutput\45-02-0010-0020-0000_100_SHOULD_NOT_BE_PRIMARY</t>
  </si>
  <si>
    <t>Not a primary structure</t>
  </si>
  <si>
    <t>37.652599 -80.859245</t>
  </si>
  <si>
    <t>45-02-0010-0020-0000_152</t>
  </si>
  <si>
    <t>45-02-0010-0023-0000</t>
  </si>
  <si>
    <t>152 WILLOWWOOD RD, HINTON, WV, 25951</t>
  </si>
  <si>
    <t>http://mapwv.gov/parcel/?wkid=102100&amp;x=-9001212&amp;y=4530467&amp;l=12</t>
  </si>
  <si>
    <t>Found assessment in another parcel</t>
  </si>
  <si>
    <t>37.652529 -80.859011</t>
  </si>
  <si>
    <t>45-02-0010-0020-0000_174</t>
  </si>
  <si>
    <t>45-02-0010-0141-0000</t>
  </si>
  <si>
    <t>174 WILLOWWOOD RD, HINTON, WV, 25951</t>
  </si>
  <si>
    <t>http://mapwv.gov/parcel/?wkid=102100&amp;x=-9001177&amp;y=4530452&amp;l=12</t>
  </si>
  <si>
    <t xml:space="preserve">\\gistc-filesrv2\hazardData\Working\aSFHA_bSF\userFiles\Kevin S\ImageOutput\45-02-0010-0020-0000_174_1
</t>
  </si>
  <si>
    <t>37.652443 -80.858552</t>
  </si>
  <si>
    <t>45-02-0010-0021-0000_210</t>
  </si>
  <si>
    <t>45-02-0010-0021-0000</t>
  </si>
  <si>
    <t>45-02-0010-0022-0000</t>
  </si>
  <si>
    <t>210 WILLOWWOOD RD, HINTON, WV, 25951</t>
  </si>
  <si>
    <t>http://mapwv.gov/parcel/?wkid=102100&amp;x=-9001124&amp;y=4530442&amp;l=12</t>
  </si>
  <si>
    <t>There was already a Different Assessment Record data issue but the wrong assessment was linked</t>
  </si>
  <si>
    <t>37.65224 -80.857988</t>
  </si>
  <si>
    <t>45-02-0010-0141-0000_216</t>
  </si>
  <si>
    <t>45-02-0011-0051-0001</t>
  </si>
  <si>
    <t>216 WILLOWWOOD RD, HINTON, WV, 25951</t>
  </si>
  <si>
    <t>http://mapwv.gov/parcel/?wkid=102100&amp;x=-9001061&amp;y=4530411&amp;l=11</t>
  </si>
  <si>
    <t>37.651998 -80.857535</t>
  </si>
  <si>
    <t>45-02-0011-0052-0000</t>
  </si>
  <si>
    <t>18 ORIOLE TRCE, HINTON, WV, 25951</t>
  </si>
  <si>
    <t>http://mapwv.gov/parcel/?wkid=102100&amp;x=-9001015&amp;y=4530381&amp;l=13</t>
  </si>
  <si>
    <t>This is a primary structure; Different Assessment Record</t>
  </si>
  <si>
    <t>37.651957 -80.857329</t>
  </si>
  <si>
    <t>45-02-0010-0022-0000_19</t>
  </si>
  <si>
    <t>45-02-0011-0053-0000</t>
  </si>
  <si>
    <t>19 ORIOLE TRCE, HINTON, WV, 25951</t>
  </si>
  <si>
    <t>http://mapwv.gov/parcel/?wkid=102100&amp;x=-9000996&amp;y=4530376&amp;l=13</t>
  </si>
  <si>
    <t>The assessment is in a different parcel</t>
  </si>
  <si>
    <t>37.651863 -80.856863</t>
  </si>
  <si>
    <t>45-02-0011-0051-0001_304</t>
  </si>
  <si>
    <t>45-02-0011-0055-0000</t>
  </si>
  <si>
    <t>304 WILLOWWOOD RD, HINTON, WV, 25951</t>
  </si>
  <si>
    <t>http://mapwv.gov/parcel/?wkid=102100&amp;x=-9000937&amp;y=4530360&amp;l=12</t>
  </si>
  <si>
    <t>\\gistc-filesrv2\hazardData\Working\aSFHA_bSF\userFiles\Kevin S\ImageOutput\45-02-0011-0051-0001_304</t>
  </si>
  <si>
    <t>Different Assessment/Foundation/FFH</t>
  </si>
  <si>
    <t>This assessment is in a different parcel; has a solid wall foundation with 5 feet (8 steps)</t>
  </si>
  <si>
    <t>37.651794 -80.856533</t>
  </si>
  <si>
    <t>45-02-0011-0051-0000_322</t>
  </si>
  <si>
    <t>45-02-0011-0051-0000</t>
  </si>
  <si>
    <t>45-02-0011-0056-0000</t>
  </si>
  <si>
    <t>322 WILLOWWOOD RD, HINTON, WV, 25951</t>
  </si>
  <si>
    <t>http://mapwv.gov/parcel/?wkid=102100&amp;x=-9000910&amp;y=4530353&amp;l=12</t>
  </si>
  <si>
    <t>\\gistc-filesrv2\hazardData\Working\aSFHA_bSF\userFiles\Kevin S\ImageOutput\45-02-0011-0051-0000_322</t>
  </si>
  <si>
    <t>This assessment is in a different parcel; has a pier foundation with 5 feet (8 steps); verify with Kurt for this one</t>
  </si>
  <si>
    <r>
      <t xml:space="preserve">Cannot determine if this is correct so agree to verfity with Kurt, </t>
    </r>
    <r>
      <rPr>
        <b/>
        <sz val="10"/>
        <rFont val="Arial"/>
        <family val="2"/>
      </rPr>
      <t>Behrang 7/19/2021: Fixed.</t>
    </r>
  </si>
  <si>
    <t>37.65176 -80.856236</t>
  </si>
  <si>
    <t>45-02-0011-0052-0000_338</t>
  </si>
  <si>
    <t>45-02-0011-0057-0000</t>
  </si>
  <si>
    <t>338 WILLOWWOOD RD, HINTON, WV, 25951</t>
  </si>
  <si>
    <t>http://mapwv.gov/parcel/?wkid=102100&amp;x=-9000875&amp;y=4530344&amp;l=12</t>
  </si>
  <si>
    <t>\\gistc-filesrv2\hazardData\Working\aSFHA_bSF\userFiles\Kevin S\ImageOutput\45-02-0011-0052-0000_338</t>
  </si>
  <si>
    <t>This assessment is in a different parcel; has a pile foundation with 8 feet;</t>
  </si>
  <si>
    <t>Modified. Looks like Kevin used the default FFH for pile.</t>
  </si>
  <si>
    <t>37.65161 -80.855737</t>
  </si>
  <si>
    <t>45-02-0011-0053-0000_356</t>
  </si>
  <si>
    <t>45-02-0010-0029-0000</t>
  </si>
  <si>
    <t>356 WILLOWWOOD RD, HINTON, WV, 25951</t>
  </si>
  <si>
    <t>http://mapwv.gov/parcel/?wkid=102100&amp;x=-9000810&amp;y=4530322&amp;l=13</t>
  </si>
  <si>
    <t>Different Assessment</t>
  </si>
  <si>
    <t>This assessment is in a different parcel;</t>
  </si>
  <si>
    <t>37.651798 -80.855489</t>
  </si>
  <si>
    <t>45-02-0011-0054-0000_377</t>
  </si>
  <si>
    <t>45-02-0011-0054-0000</t>
  </si>
  <si>
    <t>45-02-0010-0030-0000</t>
  </si>
  <si>
    <t>377 WILLOWWOOD RD, HINTON, WV, 25951</t>
  </si>
  <si>
    <t>http://mapwv.gov/parcel/?wkid=102100&amp;x=-9000773&amp;y=4530348&amp;l=12</t>
  </si>
  <si>
    <t>37.653098 -80.847702</t>
  </si>
  <si>
    <t>45-02-0010-0033-0006_846</t>
  </si>
  <si>
    <t>45-02-0010-0033-0006</t>
  </si>
  <si>
    <t>45-02-0010-0033-0003</t>
  </si>
  <si>
    <t>846 WILLOWWOOD RD, HINTON, WV, 25951</t>
  </si>
  <si>
    <t>http://mapwv.gov/parcel/?wkid=102100&amp;x=-8999923&amp;y=4530532&amp;l=13</t>
  </si>
  <si>
    <t>\\gistc-filesrv2\hazardData\Working\aSFHA_bSF\userFiles\Kevin S\ImageOutput\45-02-0010-0033-0006_846</t>
  </si>
  <si>
    <t>This structure is elevated on the backside, but the image is not clear enough to determine the foundation type and height; verify with Kurt; it should at least be 7 feet elevated given the water height estimates</t>
  </si>
  <si>
    <t>37.65333 -80.847372</t>
  </si>
  <si>
    <t>45-02-0010-0033-0005_872</t>
  </si>
  <si>
    <t>45-02-0010-0033-0005</t>
  </si>
  <si>
    <t>872 WILLOWWOOD RD, HINTON, WV, 25951</t>
  </si>
  <si>
    <t>http://mapwv.gov/parcel/?wkid=102100&amp;x=-8999886&amp;y=4530564&amp;l=13</t>
  </si>
  <si>
    <t>\\gistc-filesrv2\hazardData\Working\aSFHA_bSF\userFiles\Kevin S\ImageOutput\45-02-0010-0033-0005_872</t>
  </si>
  <si>
    <t>Foundation</t>
  </si>
  <si>
    <t>I know this is probably an elevated structure but cannot quite determine based on image; the elevation may need to be removed until verified</t>
  </si>
  <si>
    <t>Behrang 7/19/2021: The elevation already removed.</t>
  </si>
  <si>
    <t>37.653726 -80.846837</t>
  </si>
  <si>
    <t>45-02-0010-0033-0007_910</t>
  </si>
  <si>
    <t>45-02-0010-0033-0007</t>
  </si>
  <si>
    <t>910 WILLOWWOOD RD, HINTON, WV, 25951</t>
  </si>
  <si>
    <t>http://mapwv.gov/parcel/?wkid=102100&amp;x=-8999818&amp;y=4530618&amp;l=12</t>
  </si>
  <si>
    <t>\\gistc-filesrv2\hazardData\Working\aSFHA_bSF\userFiles\Kevin S\ImageOutput\45-02-0010-0033-0007_910</t>
  </si>
  <si>
    <t>Cinder block foundation; not sure if its stable or how it should be listed under the foundation code. Verify with Kurt</t>
  </si>
  <si>
    <t>Behrang 7/19/2021: Was already modified to piers. Changed FFH to 6.</t>
  </si>
  <si>
    <t>37.654072 -80.846394</t>
  </si>
  <si>
    <t>45-02-0010-0033-0002_956</t>
  </si>
  <si>
    <t>45-02-0010-0033-0002</t>
  </si>
  <si>
    <t>956 WILLOWWOOD RD, HINTON, WV, 25951</t>
  </si>
  <si>
    <t>https://www.mapwv.gov/parcel/?wkid=102100&amp;x=-8999781&amp;y=4530662&amp;l=13</t>
  </si>
  <si>
    <t>\\gistc-filesrv2\hazardData\Working\aSFHA_bSF\userFiles\Kevin S\ImageOutput\45-02-0010-0033-0002_956_1
\\gistc-filesrv2\hazardData\Working\aSFHA_bSF\userFiles\Kevin S\ImageOutput\45-02-0010-0033-0002_956_2</t>
  </si>
  <si>
    <t xml:space="preserve">Pile foundation elevated to about 10 feet </t>
  </si>
  <si>
    <t>37.654707 -80.845749</t>
  </si>
  <si>
    <t>45-02-0010-0035-0000_1008</t>
  </si>
  <si>
    <t>45-02-0010-0035-0000</t>
  </si>
  <si>
    <t>1008 WILLOWWOOD RD, HINTON, WV, 25951</t>
  </si>
  <si>
    <t>https://www.mapwv.gov/parcel/?wkid=102100&amp;x=-8999701&amp;y=4530761&amp;l=12</t>
  </si>
  <si>
    <t>\\gistc-filesrv2\hazardData\Working\aSFHA_bSF\userFiles\Kevin S\ImageOutput\45-02-0010-0035-0000_1008</t>
  </si>
  <si>
    <t>Foundation/FFH/Year</t>
  </si>
  <si>
    <t>Structure was placed at site in 2000; pile foundation elevated to about 7 feet</t>
  </si>
  <si>
    <t>37.654887 -80.845533</t>
  </si>
  <si>
    <t>45-02-0010-0036-0000_1018</t>
  </si>
  <si>
    <t>45-02-0010-0036-0000</t>
  </si>
  <si>
    <t>1018 WILLOWWOOD RD, HINTON, WV, 25951</t>
  </si>
  <si>
    <t>https://www.mapwv.gov/parcel/?wkid=102100&amp;x=-8999674&amp;y=4530786&amp;l=12</t>
  </si>
  <si>
    <t>\\gistc-filesrv2\hazardData\Working\aSFHA_bSF\userFiles\Kevin S\ImageOutput\45-02-0010-0036-0000_1018</t>
  </si>
  <si>
    <t>37.655764 -80.84446</t>
  </si>
  <si>
    <t>45-02-0011-0075-0000_1102</t>
  </si>
  <si>
    <t>45-02-0011-0075-0000</t>
  </si>
  <si>
    <t>1102 WILLOWWOOD RD, HINTON, WV, 25951</t>
  </si>
  <si>
    <t>https://www.mapwv.gov/parcel/?wkid=102100&amp;x=-8999561&amp;y=4530907&amp;l=12</t>
  </si>
  <si>
    <t>\\gistc-filesrv2\hazardData\Working\aSFHA_bSF\userFiles\Kevin S\ImageOutput\45-02-0011-0075-0000_1102</t>
  </si>
  <si>
    <t>Solid Wall foundation elevated to about 11 feet; Height determined by changes to DEM values in Flood Tool</t>
  </si>
  <si>
    <t>37.65633 -80.84368</t>
  </si>
  <si>
    <t>45-02-0011-0081-0000</t>
  </si>
  <si>
    <t>1166 WILLOWWOOD RD, HINTON, WV, 25951</t>
  </si>
  <si>
    <t>https://www.mapwv.gov/parcel/?wkid=102100&amp;x=-8999480&amp;y=4530988&amp;l=13</t>
  </si>
  <si>
    <t>\\gistc-filesrv2\hazardData\Working\aSFHA_bSF\userFiles\Kevin S\ImageOutput\NO_ID_NEAR_45-02-0011-0075-0000_1102</t>
  </si>
  <si>
    <t>Primary Structure/No Assessment Record/Year/Foundation/FFH</t>
  </si>
  <si>
    <t>This structure is elevated but it is hard to determine the foundation and height at the lowest adjacent grade; may want to verify with Kurt but will most likely need a better photo</t>
  </si>
  <si>
    <t>Behrang 7/19/2021: Marked as primary with different assessment in 45-02-0011-0084-0000</t>
  </si>
  <si>
    <t>37.657259 -80.842201</t>
  </si>
  <si>
    <t>45-02-0011-0092-0000_1266</t>
  </si>
  <si>
    <t>45-02-0011-0092-0000</t>
  </si>
  <si>
    <t>1266 WILLOWWOOD RD, HINTON, WV, 25951</t>
  </si>
  <si>
    <t>https://www.mapwv.gov/parcel/?wkid=102100&amp;x=-8999311&amp;y=4531118&amp;l=13</t>
  </si>
  <si>
    <t>\\gistc-filesrv2\hazardData\Working\aSFHA_bSF\userFiles\Kevin S\ImageOutput\45-02-0011-0092-0000_1266_1</t>
  </si>
  <si>
    <t>Height based on a rough estimation of the number of stairs (20 steps)</t>
  </si>
  <si>
    <t>37.65733 -80.842036</t>
  </si>
  <si>
    <t>45-02-0011-0093-0000_1274</t>
  </si>
  <si>
    <t>45-02-0011-0093-0000</t>
  </si>
  <si>
    <t>1274 WILLOWWOOD RD, HINTON, WV, 25951</t>
  </si>
  <si>
    <t>https://www.mapwv.gov/parcel/?wkid=102100&amp;x=-8999294&amp;y=4531132&amp;l=13</t>
  </si>
  <si>
    <t>\\gistc-filesrv2\hazardData\Working\aSFHA_bSF\userFiles\Kevin S\ImageOutput\45-02-0011-0093-0000_1274</t>
  </si>
  <si>
    <t>Pier?</t>
  </si>
  <si>
    <t>I believe this is pier since it is not as elevated (roughly 8 steps)</t>
  </si>
  <si>
    <t>37.657426 -80.841838</t>
  </si>
  <si>
    <t>45-02-0011-0095-0000_1288</t>
  </si>
  <si>
    <t>45-02-0011-0095-0000</t>
  </si>
  <si>
    <t>1288 WILLOWWOOD RD, HINTON, WV, 25951</t>
  </si>
  <si>
    <t>https://www.mapwv.gov/parcel/?wkid=102100&amp;x=-8999269&amp;y=4531147&amp;l=13</t>
  </si>
  <si>
    <t>\\gistc-filesrv2\hazardData\Working\aSFHA_bSF\userFiles\Kevin S\ImageOutput\45-02-0011-0095-0000_1288</t>
  </si>
  <si>
    <t>7 feet at the lowest adjacent grade; height is around 5 feet at the front of the structure; calculated height based on DEM values</t>
  </si>
  <si>
    <t>37.657666 -80.841582</t>
  </si>
  <si>
    <t>45-02-0011-0097-0000_1318</t>
  </si>
  <si>
    <t>45-02-0011-0097-0000</t>
  </si>
  <si>
    <t>1318 WILLOWWOOD RD, HINTON, WV, 25951</t>
  </si>
  <si>
    <t>https://www.mapwv.gov/parcel/?wkid=102100&amp;x=-8999241&amp;y=4531174&amp;l=13</t>
  </si>
  <si>
    <t>\\gistc-filesrv2\hazardData\Working\aSFHA_bSF\userFiles\Kevin S\ImageOutput\45-02-0011-0097-0000_1318</t>
  </si>
  <si>
    <t>Estimated about 7 feet in height near the lowest adjacent grade</t>
  </si>
  <si>
    <t>37.659606 -80.835131</t>
  </si>
  <si>
    <t>45-02-007A-0016-0000_1728</t>
  </si>
  <si>
    <t>45-02-007A-0016-0000</t>
  </si>
  <si>
    <t>1728 WILLOWWOOD RD, HINTON, WV, 25951</t>
  </si>
  <si>
    <t>https://www.mapwv.gov/parcel/?wkid=102100&amp;x=-8998693&amp;y=4531404&amp;l=13</t>
  </si>
  <si>
    <t>\\gistc-filesrv2\hazardData\Working\aSFHA_bSF\userFiles\Kevin S\ImageOutput\45-02-007A-0016-0000_1728</t>
  </si>
  <si>
    <t>Solid Wall?</t>
  </si>
  <si>
    <t>Not sure if this is a basement or solid wall foundation; it is an older structure and it appears the bottom area is completely exposed; a door cannot be seen for the bottom area</t>
  </si>
  <si>
    <t>37.657423 -80.838132</t>
  </si>
  <si>
    <t>45-02-0010-0081-0000_2955</t>
  </si>
  <si>
    <t>45-02-0010-0081-0000</t>
  </si>
  <si>
    <t>2955 GREENBRIER DR, HINTON, WV, 25951</t>
  </si>
  <si>
    <t>https://www.mapwv.gov/parcel/?wkid=102100&amp;x=-8998855&amp;y=4531145&amp;l=11</t>
  </si>
  <si>
    <t>Cannot determine building year from historical imagery</t>
  </si>
  <si>
    <t>37.658541 -80.831812</t>
  </si>
  <si>
    <t>45-02-0011-0061-0000_3307</t>
  </si>
  <si>
    <t>45-02-0011-0061-0000</t>
  </si>
  <si>
    <t>3307 GREENBRIER DR, HINTON, WV, 25951</t>
  </si>
  <si>
    <t>https://www.mapwv.gov/parcel/?wkid=102100&amp;x=-8998151&amp;y=4531297&amp;l=13</t>
  </si>
  <si>
    <t>This is a Pre-FIRM structure based on historical imagery</t>
  </si>
  <si>
    <t>37.658539 -80.826325</t>
  </si>
  <si>
    <t>45-02-0011-0114-0000_3611</t>
  </si>
  <si>
    <t>45-02-0011-0114-0000</t>
  </si>
  <si>
    <t>3611 GREENBRIER DR, HINTON, WV, 25951</t>
  </si>
  <si>
    <t>https://www.mapwv.gov/parcel/?wkid=102100&amp;x=-8997541&amp;y=4531299&amp;l=13</t>
  </si>
  <si>
    <t>https://goo.gl/maps/tVHBzaUfuNqmabxj8</t>
  </si>
  <si>
    <t>Appears to be partially elevated; maybe pier; talk with Kurt; new field verification will need to be done</t>
  </si>
  <si>
    <t>Behrang 7/19/2021: Modified to piers.</t>
  </si>
  <si>
    <t>37.658475 -80.825934</t>
  </si>
  <si>
    <t>45-02-0011-0115-0000_3629</t>
  </si>
  <si>
    <t>45-02-0011-0115-0000</t>
  </si>
  <si>
    <t>3629 GREENBRIER DR, HINTON, WV, 25951</t>
  </si>
  <si>
    <t>https://www.mapwv.gov/parcel/?wkid=102100&amp;x=-8997486&amp;y=4531279&amp;l=13</t>
  </si>
  <si>
    <t>https://goo.gl/maps/1qzCghUo8VHNwswS6</t>
  </si>
  <si>
    <t>???</t>
  </si>
  <si>
    <t>Might be Pier,pile, or partially solid wall depedning on imagery; verify with Kurt</t>
  </si>
  <si>
    <t>Behrang 7/19/2021: Already modified to piles</t>
  </si>
  <si>
    <t>37.650177 -80.810332</t>
  </si>
  <si>
    <t>45-02-0011-0025-0007</t>
  </si>
  <si>
    <t>4709 GREENBRIER DR, HINTON, WV, 25951</t>
  </si>
  <si>
    <t>https://www.mapwv.gov/parcel/?wkid=102100&amp;x=-8995805&amp;y=4530090&amp;l=12</t>
  </si>
  <si>
    <t>https://goo.gl/maps/jvq8HBPZhe4Kh8jy9</t>
  </si>
  <si>
    <t>Primary Structure/Year</t>
  </si>
  <si>
    <t>This should probably be a primary structure; this is a greenhouse shop</t>
  </si>
  <si>
    <t>37.644289 -80.808086</t>
  </si>
  <si>
    <t>45-02-0011-0042-0000</t>
  </si>
  <si>
    <t>5131 GREENBRIER DR, HINTON, WV, 25951</t>
  </si>
  <si>
    <t>https://www.mapwv.gov/parcel/?wkid=102100&amp;x=-8995506&amp;y=4529285&amp;l=12</t>
  </si>
  <si>
    <t>https://goo.gl/maps/8GJr4oSxEPhW8Pyc6</t>
  </si>
  <si>
    <t>This is a primary structure; this has an assessment</t>
  </si>
  <si>
    <t>37.641545 37.641545</t>
  </si>
  <si>
    <t>45-02-0011-9999-9999_5259</t>
  </si>
  <si>
    <t>None</t>
  </si>
  <si>
    <t>5259 GREENBRIER DR, HINTON, WV, 25951</t>
  </si>
  <si>
    <t>https://www.mapwv.gov/parcel/?wkid=102100&amp;x=-8995252&amp;y=4528908&amp;l=13</t>
  </si>
  <si>
    <t>https://goo.gl/maps/Km7mQVKz5zVFKpvL9</t>
  </si>
  <si>
    <t>No Parcel Geometry/Year</t>
  </si>
  <si>
    <t>This structure needs to have a No Parcel Geometry Issues; building year cannot be determined; not sure what the foundation type is</t>
  </si>
  <si>
    <t>37.652333 -80.809432</t>
  </si>
  <si>
    <t>45-07-0017-0067-0001_3296</t>
  </si>
  <si>
    <t>45-07-0017-0067-0001</t>
  </si>
  <si>
    <t>45-07-0017-0067-0000</t>
  </si>
  <si>
    <t>3296 WILLOWWOOD RD, HINTON, WV, 25951</t>
  </si>
  <si>
    <t>https://www.mapwv.gov/parcel/?wkid=102100&amp;x=-8995660&amp;y=4530433&amp;l=12</t>
  </si>
  <si>
    <t>Site Address Outside of Parcel</t>
  </si>
  <si>
    <t>Wrong data issue; should be site address outside of parcel and not different assessment record</t>
  </si>
  <si>
    <t>37.653559 -80.810937</t>
  </si>
  <si>
    <t>45-02-0011-0008-0004_3138</t>
  </si>
  <si>
    <t>45-02-0011-0008-0004</t>
  </si>
  <si>
    <t>3138 WILLOWWOOD RD, HINTON, WV, 25951</t>
  </si>
  <si>
    <t>https://www.mapwv.gov/parcel/?wkid=102100&amp;x=-8995826&amp;y=4530597&amp;l=12</t>
  </si>
  <si>
    <t>\\gistc-filesrv2\hazardData\Working\aSFHA_bSF\userFiles\Kevin S\ImageOutput\45-02-0011-0008-0004_3138_1</t>
  </si>
  <si>
    <t>Appears to be about 10 feet tall; image is fairly course</t>
  </si>
  <si>
    <t>37.655232 -80.816193</t>
  </si>
  <si>
    <t>45-02-0011-0010-0002</t>
  </si>
  <si>
    <t>2830 WILLOWWOOD RD, HINTON, WV, 25951</t>
  </si>
  <si>
    <t>https://www.mapwv.gov/parcel/?wkid=102100&amp;x=-8996412&amp;y=4530838&amp;l=13</t>
  </si>
  <si>
    <t>\\gistc-filesrv2\hazardData\Working\aSFHA_bSF\userFiles\Kevin S\ImageOutput\NO_ID_NEAR_45-02-0011-0010-0000_2770_1</t>
  </si>
  <si>
    <t>Post-FIRM (&gt;2003)</t>
  </si>
  <si>
    <t>This appears to be a primary structure (maybe a small cabin); this is a Post-FIRM structure; no assessment record</t>
  </si>
  <si>
    <t>37.655362 -80.816902</t>
  </si>
  <si>
    <t>45-02-0011-0010-0000_2770</t>
  </si>
  <si>
    <t>45-02-0011-0010-0000</t>
  </si>
  <si>
    <t>2770 WILLOWWOOD RD, HINTON, WV, 25951</t>
  </si>
  <si>
    <t>https://www.mapwv.gov/parcel/?wkid=102100&amp;x=-8996497&amp;y=4530855&amp;l=13</t>
  </si>
  <si>
    <t>\\gistc-filesrv2\hazardData\Working\aSFHA_bSF\userFiles\Kevin S\ImageOutput\45-02-0011-0010-0000_2770_1</t>
  </si>
  <si>
    <t>Solid Wall foundation at about 8 feet in height</t>
  </si>
  <si>
    <t>37.656876 -80.820468</t>
  </si>
  <si>
    <t>45-02-0010-0100-0000_2572</t>
  </si>
  <si>
    <t>45-02-0010-0100-0000</t>
  </si>
  <si>
    <t>45-02-0010-0101-0000</t>
  </si>
  <si>
    <t>2572 WILLOWWOOD RD, HINTON, WV, 25951</t>
  </si>
  <si>
    <t>https://www.mapwv.gov/parcel/?wkid=102100&amp;x=-8996892&amp;y=4531067&amp;l=12</t>
  </si>
  <si>
    <t>\\gistc-filesrv2\hazardData\Working\aSFHA_bSF\userFiles\Kevin S\ImageOutput\45-02-0010-0100-0000_2572</t>
  </si>
  <si>
    <t>Solid Wall foundation at about 10 feet in height</t>
  </si>
  <si>
    <t>37.657257 -80.821182</t>
  </si>
  <si>
    <t>45-02-0010-0098-0000_2524</t>
  </si>
  <si>
    <t>45-02-0010-0098-0000</t>
  </si>
  <si>
    <t>45-02-0010-0099-0000</t>
  </si>
  <si>
    <t>2524 WILLOWWOOD RD, HINTON, WV, 25951</t>
  </si>
  <si>
    <t>https://www.mapwv.gov/parcel/?wkid=102100&amp;x=-8996971&amp;y=4531118&amp;l=12</t>
  </si>
  <si>
    <t>\\gistc-filesrv2\hazardData\Working\aSFHA_bSF\userFiles\Kevin S\ImageOutput\45-02-0010-0098-0000_2524</t>
  </si>
  <si>
    <t>Foundation/FFH/Floodplain</t>
  </si>
  <si>
    <t>Solid wall foundation at about 12 feet in height (20 steps); move the point into the floodway</t>
  </si>
  <si>
    <t>37.657593 -80.821723</t>
  </si>
  <si>
    <t>45-02-0010-0097-0000_9999</t>
  </si>
  <si>
    <t>45-02-0010-0097-0000</t>
  </si>
  <si>
    <t>9999 WILLOWWOOD RD, HINTON, WV, 25951</t>
  </si>
  <si>
    <t>https://www.mapwv.gov/parcel/?wkid=102100&amp;x=-8997031&amp;y=4531161&amp;l=12</t>
  </si>
  <si>
    <t>\\gistc-filesrv2\hazardData\Working\aSFHA_bSF\userFiles\Kevin S\ImageOutput\45-02-0010-0097-0000_9999</t>
  </si>
  <si>
    <t>Solid wall foundation (has a garage) at about 10 feet in height</t>
  </si>
  <si>
    <t>37.658243 -80.822207</t>
  </si>
  <si>
    <t>45-02-0010-0096-0001_2439</t>
  </si>
  <si>
    <t>45-02-0010-0096-0001</t>
  </si>
  <si>
    <t>2439 WILLOWWOOD RD, HINTON, WV, 25951</t>
  </si>
  <si>
    <t>https://www.mapwv.gov/parcel/?wkid=102100&amp;x=-8997082&amp;y=4531258&amp;l=12</t>
  </si>
  <si>
    <t>Move the point into the advisory floodplain</t>
  </si>
  <si>
    <t>37.658255 -80.82279</t>
  </si>
  <si>
    <t>45-02-0011-0112-0000_2418</t>
  </si>
  <si>
    <t>45-02-0011-0112-0000</t>
  </si>
  <si>
    <t>2418 WILLOWWOOD RD, HINTON, WV, 25951</t>
  </si>
  <si>
    <t>https://www.mapwv.gov/parcel/?wkid=102100&amp;x=-8997146&amp;y=4531257&amp;l=12</t>
  </si>
  <si>
    <t>\\gistc-filesrv2\hazardData\Working\aSFHA_bSF\userFiles\Kevin S\ImageOutput\45-02-0010-0096-0001_2439_2</t>
  </si>
  <si>
    <t>Crawlspace</t>
  </si>
  <si>
    <t>This structure is a mobile home at about 5 feet; assessment record may not be right</t>
  </si>
  <si>
    <t>37.631943 -80.802091</t>
  </si>
  <si>
    <t>45-02-0015-0023-0000_26</t>
  </si>
  <si>
    <t>45-02-0015-0023-0000</t>
  </si>
  <si>
    <t>26 BOWERS LN, HINTON, WV, 25951</t>
  </si>
  <si>
    <t>https://www.mapwv.gov/parcel/?wkid=102100&amp;x=-8994854&amp;y=4527553&amp;l=13</t>
  </si>
  <si>
    <t>Structure seems to have have year, but was not derived from the assessment; Pre-FIRM structure based on historical imagery</t>
  </si>
  <si>
    <t>37.631512 -80.801644</t>
  </si>
  <si>
    <t>131 FISH N TALES CIR, HINTON, WV, 25951</t>
  </si>
  <si>
    <t>https://www.mapwv.gov/parcel/?wkid=102100&amp;x=-8994793&amp;y=4527505&amp;l=13</t>
  </si>
  <si>
    <t xml:space="preserve">\\gistc-filesrv2\hazardData\Working\aSFHA_bSF\userFiles\Kevin S\ImageOutput\NO_ID_IN_CAMPGROUND_1
\\gistc-filesrv2\hazardData\Working\aSFHA_bSF\userFiles\Kevin S\ImageOutput\NO_ID_IN_CAMPGROUND_2
</t>
  </si>
  <si>
    <t xml:space="preserve"> Post-FIRM (2007)</t>
  </si>
  <si>
    <t>This structure seems to be a camper surrounded by permanent structures adn cannot be removed from the site; year is based on NAIP imagery</t>
  </si>
  <si>
    <t>Unsure of what appraisal value to assign a camper</t>
  </si>
  <si>
    <t>37.63045 -80.799508</t>
  </si>
  <si>
    <t>45-02-0015-0033-0000_21189</t>
  </si>
  <si>
    <t>45-02-0015-0033-0000</t>
  </si>
  <si>
    <t>21189 STATE ROUTE 12, HINTON, WV, 25951</t>
  </si>
  <si>
    <t>https://www.mapwv.gov/parcel/?wkid=102100&amp;x=-8994567&amp;y=4527347&amp;l=13</t>
  </si>
  <si>
    <t>https://goo.gl/maps/TT3LEHcaGycMvqyNA</t>
  </si>
  <si>
    <t>Move point into the overlapping advisory floodplain</t>
  </si>
  <si>
    <t>37.630259 -80.798342</t>
  </si>
  <si>
    <t>45-02-0015-0035-0000_21136</t>
  </si>
  <si>
    <t>45-02-0015-0035-0000</t>
  </si>
  <si>
    <t>21136 STATE ROUTE 12, HINTON, WV, 25951</t>
  </si>
  <si>
    <t>https://www.mapwv.gov/parcel/?wkid=102100&amp;x=-8994425&amp;y=4527312&amp;l=13</t>
  </si>
  <si>
    <t>Move point onto the structure</t>
  </si>
  <si>
    <t>37.630169 -80.797875</t>
  </si>
  <si>
    <t>45-02-0015-0036-0000_21086</t>
  </si>
  <si>
    <t>45-02-0015-0036-0000</t>
  </si>
  <si>
    <t>21086 STATE ROUTE 12, HINTON, WV, 25951</t>
  </si>
  <si>
    <t>https://www.mapwv.gov/parcel/?wkid=102100&amp;x=-8994379&amp;y=4527303&amp;l=13</t>
  </si>
  <si>
    <t>37.629821 -80.796682</t>
  </si>
  <si>
    <t>45-02-0015-0037-0000_21030</t>
  </si>
  <si>
    <t>45-02-0015-0037-0000</t>
  </si>
  <si>
    <t>21030 STATE ROUTE 12, HINTON, WV, 25951</t>
  </si>
  <si>
    <t>https://www.mapwv.gov/parcel/?wkid=102100&amp;x=-8994234&amp;y=4527253&amp;l=12</t>
  </si>
  <si>
    <t>37.625763 -80.791753</t>
  </si>
  <si>
    <t>45-02-0015-0017-0000_9999</t>
  </si>
  <si>
    <t>45-02-0015-0017-0000</t>
  </si>
  <si>
    <t>9999 MILBURN LN, HINTON, WV, 25951</t>
  </si>
  <si>
    <t>https://www.mapwv.gov/parcel/?wkid=102100&amp;x=-8993692&amp;y=4526692&amp;l=13</t>
  </si>
  <si>
    <t>This structue was not identified in the imagery; mark as delete</t>
  </si>
  <si>
    <t>37.625905 -80.791786</t>
  </si>
  <si>
    <t>45-02-0015-0017-0000_9998</t>
  </si>
  <si>
    <t>9998 MILBURN LN, HINTON, WV, 25951</t>
  </si>
  <si>
    <t>https://www.mapwv.gov/parcel/?wkid=102100&amp;x=-8993695&amp;y=4526713&amp;l=13</t>
  </si>
  <si>
    <t>\\gistc-filesrv2\hazardData\Working\aSFHA_bSF\userFiles\Kevin S\ImageOutput\45-02-0015-0017-0000_9998</t>
  </si>
  <si>
    <t>Building Year cannot be determined from imagery</t>
  </si>
  <si>
    <t>37.626058 -80.791817</t>
  </si>
  <si>
    <t>45-02-0015-0017-0000_9997</t>
  </si>
  <si>
    <t>9997 MILBURN LN, HINTON, WV, 25951</t>
  </si>
  <si>
    <t>https://www.mapwv.gov/parcel/?wkid=102100&amp;x=-8993699&amp;y=4526732&amp;l=13</t>
  </si>
  <si>
    <t>\\gistc-filesrv2\hazardData\Working\aSFHA_bSF\userFiles\Kevin S\ImageOutput\45-02-0015-0017-0000_9997_1</t>
  </si>
  <si>
    <t>37.626499 -80.791964</t>
  </si>
  <si>
    <t>45-02-0015-0017-0000_9996</t>
  </si>
  <si>
    <t>9996 MILBURN LN, HINTON, WV, 25951</t>
  </si>
  <si>
    <t>https://www.mapwv.gov/parcel/?wkid=102100&amp;x=-8993716&amp;y=4526793&amp;l=13</t>
  </si>
  <si>
    <t>\\gistc-filesrv2\hazardData\Working\aSFHA_bSF\userFiles\Kevin S\ImageOutput\45-02-0015-0017-0000_9996_2</t>
  </si>
  <si>
    <t>Post- FIRM (1982 -1990)</t>
  </si>
  <si>
    <t xml:space="preserve">Building is Post-FIRM </t>
  </si>
  <si>
    <t>37.626718 -80.792072</t>
  </si>
  <si>
    <t>45-02-0015-0017-0000_9995</t>
  </si>
  <si>
    <t>9995 MILBURN LN, HINTON, WV, 25951</t>
  </si>
  <si>
    <t>https://www.mapwv.gov/parcel/?wkid=102100&amp;x=-8993729&amp;y=4526824&amp;l=13</t>
  </si>
  <si>
    <t>\\gistc-filesrv2\hazardData\Working\aSFHA_bSF\userFiles\Kevin S\ImageOutput\45-02-0015-0017-0000_9995_3</t>
  </si>
  <si>
    <t>Post-FIRM (2007)</t>
  </si>
  <si>
    <t>Building is Post-FIRM based on NAIP imagery</t>
  </si>
  <si>
    <t>37.62771 -80.792844</t>
  </si>
  <si>
    <t>45-02-0015-0038-0000_9994</t>
  </si>
  <si>
    <t>45-02-0015-0038-0000</t>
  </si>
  <si>
    <t>9994 MILBURN LN, HINTON, WV, 25951</t>
  </si>
  <si>
    <t>https://www.mapwv.gov/parcel/?wkid=102100&amp;x=-8993811&amp;y=4526965&amp;l=13</t>
  </si>
  <si>
    <t>\\gistc-filesrv2\hazardData\Working\aSFHA_bSF\userFiles\Kevin S\ImageOutput\45-02-0015-0017-0000_9995_1
\\gistc-filesrv2\hazardData\Working\aSFHA_bSF\userFiles\Kevin S\ImageOutput\45-02-0015-0017-0000_9995_2</t>
  </si>
  <si>
    <t>37.631256 -80.796747</t>
  </si>
  <si>
    <t>45-07-0020-0115-0000_812</t>
  </si>
  <si>
    <t>45-07-0020-0115-0000</t>
  </si>
  <si>
    <t>812 CAMP LIGHTFOOT RD, HINTON, WV, 25951</t>
  </si>
  <si>
    <t>https://www.mapwv.gov/parcel/?wkid=102100&amp;x=-8994255&amp;y=4527463&amp;l=13</t>
  </si>
  <si>
    <t>Move structure into the floodway, structure is right on the edge</t>
  </si>
  <si>
    <t>37.630176 -80.793473</t>
  </si>
  <si>
    <t>45-07-0020-0119-0000_9999</t>
  </si>
  <si>
    <t>45-07-0020-0119-0000</t>
  </si>
  <si>
    <t>9999 GRANDPA MEADOWS WAY, HINTON, WV, 25951</t>
  </si>
  <si>
    <t>https://www.mapwv.gov/parcel/?wkid=102100&amp;x=-8993885&amp;y=4527313&amp;l=13</t>
  </si>
  <si>
    <t>37.629882 -80.792754</t>
  </si>
  <si>
    <t>82 GRANDPA MEADOWS WAY, Hinton, WV, 25951</t>
  </si>
  <si>
    <t>https://www.mapwv.gov/parcel/?wkid=102100&amp;x=-8993808&amp;y=4527277&amp;l=13</t>
  </si>
  <si>
    <t>Structure is primary; structure has an assessment record; Construction year (2020) is newer than the manufactured year (1992) listed in assessment</t>
  </si>
  <si>
    <t>37.618333 -80.791428</t>
  </si>
  <si>
    <t>45-02-0015-0045-0000_54</t>
  </si>
  <si>
    <t>45-02-0015-0045-0000</t>
  </si>
  <si>
    <t>54 TURTLE BEACH, HINTON, WV, 25951</t>
  </si>
  <si>
    <t>https://www.mapwv.gov/parcel/?wkid=102100&amp;x=-8993666&amp;y=4525643&amp;l=13</t>
  </si>
  <si>
    <t>https://goo.gl/maps/pS2VwPyeRxw7PUKu6</t>
  </si>
  <si>
    <t>Structure with a garage underneath, first flood appears to be about 10 feet high</t>
  </si>
  <si>
    <t>37.618542 -80.791134</t>
  </si>
  <si>
    <t>45-02-0015-0044-0000</t>
  </si>
  <si>
    <t>https://www.mapwv.gov/parcel/?wkid=102100&amp;x=-8993625&amp;y=4525676&amp;l=13</t>
  </si>
  <si>
    <t>\\gistc-filesrv2\hazardData\Working\aSFHA_bSF\userFiles\Kevin S\ImageOutput\NO_ID_NEAR_NORTH_45-02-0018-0017-0000_166</t>
  </si>
  <si>
    <t>Primary Structure/No Assessment/No Address/Year/Foundation/FFH</t>
  </si>
  <si>
    <t>New structure with no assessment and no address</t>
  </si>
  <si>
    <t>Combined this and the next strucutre together for area and appraisal</t>
  </si>
  <si>
    <t>37.618461 -80.791119</t>
  </si>
  <si>
    <t>https://www.mapwv.gov/parcel/?wkid=102100&amp;x=-8993625&amp;y=4525663&amp;l=13</t>
  </si>
  <si>
    <t>37.618529 -80.790642</t>
  </si>
  <si>
    <t>45-02-0015-0044-0000_138</t>
  </si>
  <si>
    <t>138 TURTLE BEACH, HINTON, WV, 25951</t>
  </si>
  <si>
    <t>https://www.mapwv.gov/parcel/?wkid=102100&amp;x=-8993567&amp;y=4525677&amp;l=13</t>
  </si>
  <si>
    <t>Structure is Pre-FIRM based on historical imagery</t>
  </si>
  <si>
    <t>37.615721 -80.790572</t>
  </si>
  <si>
    <t>45-02-0018-0027-0001_44</t>
  </si>
  <si>
    <t>45-02-0018-0027-0001</t>
  </si>
  <si>
    <t>44 POLARIS DR, HINTON, WV, 25951</t>
  </si>
  <si>
    <t>https://www.mapwv.gov/parcel/?wkid=102100&amp;x=-8993562&amp;y=4525278&amp;l=13</t>
  </si>
  <si>
    <t>This is just a camper that can be moved from its location</t>
  </si>
  <si>
    <t>37.615622 -80.790851</t>
  </si>
  <si>
    <t>45-02-0018-0027-0001_39</t>
  </si>
  <si>
    <t>39 POLARIS DR, HINTON, WV, 25951</t>
  </si>
  <si>
    <t>https://www.mapwv.gov/parcel/?wkid=102100&amp;x=-8993596&amp;y=4525263&amp;l=13</t>
  </si>
  <si>
    <t>Post-FIRM (1982 -1990)</t>
  </si>
  <si>
    <t>Verified to be a Post-FIRM structure based on historical imagery</t>
  </si>
  <si>
    <t>37.615485 -80.791049</t>
  </si>
  <si>
    <t>45-02-0018-0027-0001_488</t>
  </si>
  <si>
    <t>488 ROCKY BOTTOM RD, HINTON, WV, 25951</t>
  </si>
  <si>
    <t>https://www.mapwv.gov/parcel/?wkid=102100&amp;x=-8993608&amp;y=4525244&amp;l=13</t>
  </si>
  <si>
    <t>Year/Floodplain</t>
  </si>
  <si>
    <t>Post-FIRM (1990 - 2006)</t>
  </si>
  <si>
    <t>Verified to be a Post-FIRM structure based on historical imagery; move point into overlapping floodplain area</t>
  </si>
  <si>
    <t>37.611967 -80.79313</t>
  </si>
  <si>
    <t>45-02-0018-0016-0000_146</t>
  </si>
  <si>
    <t>45-02-0018-0016-0000</t>
  </si>
  <si>
    <t>146 ROCKY BOTTOM RD, HINTON, WV, 25951</t>
  </si>
  <si>
    <t>https://www.mapwv.gov/parcel/?wkid=102100&amp;x=-8993855&amp;y=4524747&amp;l=13</t>
  </si>
  <si>
    <t>\\gistc-filesrv2\hazardData\Working\aSFHA_bSF\userFiles\Kevin S\ImageOutput\45-02-0018-0016-0000_146_1</t>
  </si>
  <si>
    <t>Structure with a pile foundation (about 10 feet)</t>
  </si>
  <si>
    <t>37.612087 -80.792798</t>
  </si>
  <si>
    <t>45-02-0018-0017-0000_166</t>
  </si>
  <si>
    <t>45-02-0018-0017-0000</t>
  </si>
  <si>
    <t>166 ROCKY BOTTOM RD, HINTON, WV, 25951</t>
  </si>
  <si>
    <t>https://www.mapwv.gov/parcel/?wkid=102100&amp;x=-8993807&amp;y=4524759&amp;l=13</t>
  </si>
  <si>
    <t>\\gistc-filesrv2\hazardData\Working\aSFHA_bSF\userFiles\Kevin S\ImageOutput\45-02-0018-0017-0000_166</t>
  </si>
  <si>
    <t>37.613767 -80.79111</t>
  </si>
  <si>
    <t>45-02-0018-0027-0001_107</t>
  </si>
  <si>
    <t>107 LEO DR, HINTON, WV, 25951</t>
  </si>
  <si>
    <t>https://www.mapwv.gov/parcel/?wkid=102100&amp;x=-8993619&amp;y=4525001&amp;l=13</t>
  </si>
  <si>
    <t>Post-FIRM (2018)</t>
  </si>
  <si>
    <t>Post-FIRM structure based on NAIP imagery</t>
  </si>
  <si>
    <t>37.613972 -80.791262</t>
  </si>
  <si>
    <t>45-02-0018-0027-0001_82</t>
  </si>
  <si>
    <t>82 LEO DR, HINTON, WV, 25951</t>
  </si>
  <si>
    <t>https://www.mapwv.gov/parcel/?wkid=102100&amp;x=-8993637&amp;y=4525036&amp;l=13</t>
  </si>
  <si>
    <t>Post-FIRM (2020)</t>
  </si>
  <si>
    <t>37.613561 -80.791583</t>
  </si>
  <si>
    <t>45-02-0018-0027-0001_122</t>
  </si>
  <si>
    <t>122 LEO DR, HINTON, WV, 25951</t>
  </si>
  <si>
    <t>https://www.mapwv.gov/parcel/?wkid=102100&amp;x=-8993677&amp;y=4524980&amp;l=13</t>
  </si>
  <si>
    <t>Post-FIRM (2014)</t>
  </si>
  <si>
    <t>37.613798 -80.79173</t>
  </si>
  <si>
    <t>45-02-0018-0027-0001_105</t>
  </si>
  <si>
    <t>105 VIRGO DR, HINTON, WV, 25951</t>
  </si>
  <si>
    <t>https://www.mapwv.gov/parcel/?wkid=102100&amp;x=-8993690&amp;y=4525006&amp;l=13</t>
  </si>
  <si>
    <t>Post-FIRM (1990 - 1996)</t>
  </si>
  <si>
    <t>Post-FIRM structure based on historical imagery</t>
  </si>
  <si>
    <t>37.614481 -80.791263</t>
  </si>
  <si>
    <t>45-02-0018-0027-0001_57</t>
  </si>
  <si>
    <t>57 VIRGO DR, HINTOT, WV, 25951</t>
  </si>
  <si>
    <t>https://www.mapwv.gov/parcel/?wkid=102100&amp;x=-8993649&amp;y=4525100&amp;l=13</t>
  </si>
  <si>
    <t>Post-FIRM</t>
  </si>
  <si>
    <t>Post-FIRM structure based on NAIP or historical imagery</t>
  </si>
  <si>
    <t>37.614199 -80.791149</t>
  </si>
  <si>
    <t>45-02-0018-0027-0001_72</t>
  </si>
  <si>
    <t>72 LEO DR, HINTON, WV, 25951</t>
  </si>
  <si>
    <t>https://www.mapwv.gov/parcel/?wkid=102100&amp;x=-8993620&amp;y=4525063&amp;l=13</t>
  </si>
  <si>
    <t>37.614344 -80.791087</t>
  </si>
  <si>
    <t>45-02-0018-0027-0001_62</t>
  </si>
  <si>
    <t>62 LEO DR, HINTON, WV, 25951</t>
  </si>
  <si>
    <t>https://www.mapwv.gov/parcel/?wkid=102100&amp;x=-8993622&amp;y=4525087&amp;l=13</t>
  </si>
  <si>
    <t>37.61498 -80.791007</t>
  </si>
  <si>
    <t>45-02-0018-0027-0001_21</t>
  </si>
  <si>
    <t>21 VIRGO DR, HINTON, WV, 25951</t>
  </si>
  <si>
    <t>https://www.mapwv.gov/parcel/?wkid=102100&amp;x=-8993610&amp;y=4525173&amp;l=13</t>
  </si>
  <si>
    <t>37.614774 -80.791057</t>
  </si>
  <si>
    <t>45-02-0018-0027-0001_29</t>
  </si>
  <si>
    <t>29 VIRGO DR, HINTON, WV, 25951</t>
  </si>
  <si>
    <t>https://www.mapwv.gov/parcel/?wkid=102100&amp;x=-8993624&amp;y=4525145&amp;l=13</t>
  </si>
  <si>
    <t>37.614573 -80.790983</t>
  </si>
  <si>
    <t>45-02-0018-0027-0001_46</t>
  </si>
  <si>
    <t>46 LEO DR, HINTON, WV, 25951</t>
  </si>
  <si>
    <t>https://www.mapwv.gov/parcel/?wkid=102100&amp;x=-8993604&amp;y=4525120&amp;l=13</t>
  </si>
  <si>
    <t>37.614718 -80.790916</t>
  </si>
  <si>
    <t>45-02-0018-0027-0001_32</t>
  </si>
  <si>
    <t>32 LEO DR, HINTON, WV, 25951</t>
  </si>
  <si>
    <t>https://www.mapwv.gov/parcel/?wkid=102100&amp;x=-8993597&amp;y=4525137&amp;l=13</t>
  </si>
  <si>
    <t>37.612019 -80.796372</t>
  </si>
  <si>
    <t>45-02-0018-0013-0000_19686</t>
  </si>
  <si>
    <t>45-02-0018-0013-0000</t>
  </si>
  <si>
    <t>19686 STATE ROUTE 12, HINTON, WV, 25951</t>
  </si>
  <si>
    <t>https://www.mapwv.gov/parcel/?wkid=102100&amp;x=-8994213&amp;y=4524758&amp;l=12</t>
  </si>
  <si>
    <t>https://goo.gl/maps/h8VLDUjRi93dQCqC6</t>
  </si>
  <si>
    <t>Year/Foundation/FFH/Hazard Occupancy Code</t>
  </si>
  <si>
    <t>Pile foundation structure at roughly 10 -12 feet tall; could not determine the build year; remove the RES4 hazard occupancy code, should be RES1</t>
  </si>
  <si>
    <t>37.608788 -80.806554</t>
  </si>
  <si>
    <t>45-02-0018-0009-0007</t>
  </si>
  <si>
    <t>19070 STATE ROUTE 12, HINTON, WV, 25951</t>
  </si>
  <si>
    <t>https://www.mapwv.gov/parcel/?wkid=102100&amp;x=-8995346&amp;y=4524305&amp;l=12</t>
  </si>
  <si>
    <t>https://goo.gl/maps/wSKEeV4Eq7gxd6Z7A</t>
  </si>
  <si>
    <t>Post-FIRM (1996 -2003)</t>
  </si>
  <si>
    <t>Primary structure with no assessment; Not really sure what the foundation type should be, may want to ask Kurt; this is a Post-FIRM structure based on historical imagery</t>
  </si>
  <si>
    <r>
      <t>created point, everything is updated except Foundation, waiting on Kurt verification for foundation</t>
    </r>
    <r>
      <rPr>
        <b/>
        <sz val="10"/>
        <rFont val="Arial"/>
        <family val="2"/>
      </rPr>
      <t xml:space="preserve"> </t>
    </r>
    <r>
      <rPr>
        <b/>
        <sz val="10"/>
        <color rgb="FFCC0000"/>
        <rFont val="Arial"/>
        <family val="2"/>
      </rPr>
      <t>RY Update 7/14/2021: The street view image is from 2015. In 2019, the building appraisal dropped to zero. I marked this for deletion.</t>
    </r>
  </si>
  <si>
    <t>37.608419 -80.806775</t>
  </si>
  <si>
    <t>45-02-0018-0009-0021_19030</t>
  </si>
  <si>
    <t>45-02-0018-0009-0021</t>
  </si>
  <si>
    <t>19030 STATE ROUTE 12, HINTON, WV, 25951</t>
  </si>
  <si>
    <t>https://www.mapwv.gov/parcel/?wkid=102100&amp;x=-8995365&amp;y=4524246&amp;l=12</t>
  </si>
  <si>
    <t>\\gistc-filesrv2\hazardData\Working\aSFHA_bSF\userFiles\Kevin S\ImageOutput\45-02-0018-0009-0021_19030_2</t>
  </si>
  <si>
    <t>https://goo.gl/maps/gpJxWTUZtUme64nN9</t>
  </si>
  <si>
    <t>10 - 12</t>
  </si>
  <si>
    <t>Pile foundation structure at roughly 10- 12 feet tall first flood height</t>
  </si>
  <si>
    <t>37.606395 -80.806428</t>
  </si>
  <si>
    <t>45-02-0018-0009-0011_32</t>
  </si>
  <si>
    <t>45-02-0018-0009-0011</t>
  </si>
  <si>
    <t>32 BLACK HAWK LN, HINTON, WV, 25951</t>
  </si>
  <si>
    <t>https://www.mapwv.gov/parcel/?wkid=102100&amp;x=-8995331&amp;y=4523961&amp;l=12</t>
  </si>
  <si>
    <t>\\gistc-filesrv2\hazardData\Working\aSFHA_bSF\userFiles\Kevin S\ImageOutput\45-02-0018-0009-0011_32_1</t>
  </si>
  <si>
    <t>https://goo.gl/maps/hYW4SRuTk9qCokJP8</t>
  </si>
  <si>
    <t>8 -10</t>
  </si>
  <si>
    <t>Pile foundation, maybe about 8 -10 feet in height</t>
  </si>
  <si>
    <t>37.587226 -80.792991</t>
  </si>
  <si>
    <t>45-01-0007-0044-0000_22</t>
  </si>
  <si>
    <t>45-01-0007-0044-0000</t>
  </si>
  <si>
    <t>22 ROMANELLO DR, FOREST HILL, WV, 24935</t>
  </si>
  <si>
    <t>https://www.mapwv.gov/parcel/?wkid=102100&amp;x=-8993824&amp;y=4521268&amp;l=12</t>
  </si>
  <si>
    <t>https://goo.gl/maps/nVJiB4rxDJsAsCFF6</t>
  </si>
  <si>
    <t>Appraisal/FFH</t>
  </si>
  <si>
    <t>Adjustment on FFH to 4-5 feet; adjustment on appraisal</t>
  </si>
  <si>
    <r>
      <t xml:space="preserve">Not sure what to adjust appraisal to, the picture makes it look like a 77000 house, not sure how much to adjust by; Updated 6/7/21: Wanted to check with Maneesh and Kurt why the appraisal should be adjusted, as it matches the $77k home in the parcel. </t>
    </r>
    <r>
      <rPr>
        <b/>
        <sz val="10"/>
        <color rgb="FFCC0000"/>
        <rFont val="Arial"/>
        <family val="2"/>
      </rPr>
      <t>RY Update 6/10/2021: I don't think there's any reason to change the appraisal. I think the assessment is correct.</t>
    </r>
  </si>
  <si>
    <t>37.587699 -80.793292</t>
  </si>
  <si>
    <t>45-01-0007-0044-0000_16994</t>
  </si>
  <si>
    <t>16994 STATE ROUTE 12, FOREST HILL, WV, 24935</t>
  </si>
  <si>
    <t>https://www.mapwv.gov/parcel/?wkid=102100&amp;x=-8993866&amp;y=4521344&amp;l=13</t>
  </si>
  <si>
    <t>https://goo.gl/maps/Pxo155Fia46YeknG7</t>
  </si>
  <si>
    <t>Pre-FIRM structure</t>
  </si>
  <si>
    <t>37.588111 -80.793008</t>
  </si>
  <si>
    <t>45-01-0007-0044-0000_62</t>
  </si>
  <si>
    <t>62 ROMANELLO DR, FOREST HILL, WV, 24935</t>
  </si>
  <si>
    <t>https://www.mapwv.gov/parcel/?wkid=102100&amp;x=-8993822&amp;y=4521396&amp;l=13</t>
  </si>
  <si>
    <t>https://goo.gl/maps/Scf1sRGj8J7XLRN79</t>
  </si>
  <si>
    <t>37.583448 -80.790704</t>
  </si>
  <si>
    <t>45-01-0007-0058-0003</t>
  </si>
  <si>
    <t>https://www.mapwv.gov/parcel/?wkid=102100&amp;x=-8993577&amp;y=4520741&amp;l=13</t>
  </si>
  <si>
    <t>Primary Structure - New/Year</t>
  </si>
  <si>
    <t>Appears to be a new mobile home; no assessment yet</t>
  </si>
  <si>
    <t>37.60419 -80.788743</t>
  </si>
  <si>
    <t>45-07-0023-0032-0000_3560</t>
  </si>
  <si>
    <t>45-07-0023-0032-0000</t>
  </si>
  <si>
    <t>3560 CAMP LIGHTFOOT RD, HINTON, WV, 25951</t>
  </si>
  <si>
    <t>https://www.mapwv.gov/parcel/?wkid=102100&amp;x=-8993361&amp;y=4523659&amp;l=12</t>
  </si>
  <si>
    <t>Based on imagery, I cannot confirm when this was constructed</t>
  </si>
  <si>
    <t>2/2.2021</t>
  </si>
  <si>
    <t>37.60905 -80.782865</t>
  </si>
  <si>
    <t>45-01-0003-0100-0001_96</t>
  </si>
  <si>
    <t>45-01-0003-0100-0001</t>
  </si>
  <si>
    <t>96 BROOKSIDE DR, FOREST HILL, WV, 24935</t>
  </si>
  <si>
    <t>https://www.mapwv.gov/parcel/?wkid=102100&amp;x=-8992692&amp;y=4524336&amp;l=12</t>
  </si>
  <si>
    <t>Post-FIRM (1996 - 2003)</t>
  </si>
  <si>
    <t>Post-FIRM structure</t>
  </si>
  <si>
    <t>37.609527 -80.78298</t>
  </si>
  <si>
    <t>45-01-0003-0097-0000_133</t>
  </si>
  <si>
    <t>45-01-0003-0097-0000</t>
  </si>
  <si>
    <t>133 BROOKSIDE DR, FOREST HILL, WV, 24935</t>
  </si>
  <si>
    <t>https://www.mapwv.gov/parcel/?wkid=102100&amp;x=-8992701&amp;y=4524410&amp;l=11</t>
  </si>
  <si>
    <t>37.647945 -80.751406</t>
  </si>
  <si>
    <t>45-07-0018-0156-0000_217</t>
  </si>
  <si>
    <t>45-07-0018-0156-0000</t>
  </si>
  <si>
    <t>217 BARGER SPRINGS RD, TALCOTT, WV, 24981</t>
  </si>
  <si>
    <t>http://mapwv.gov/parcel/?wkid=102100&amp;x=-8989198&amp;y=4529815&amp;l=12</t>
  </si>
  <si>
    <t>\\gistc-filesrv2\hazardData\Working\aSFHA_bSF\userFiles\Kevin S\ImageOutput\45-07-0018-0156-0000_217</t>
  </si>
  <si>
    <t>8 - 10</t>
  </si>
  <si>
    <t>37.648437 -80.75446</t>
  </si>
  <si>
    <t>45-07-0018-0114-0001_149</t>
  </si>
  <si>
    <t>45-07-0018-0114-0001</t>
  </si>
  <si>
    <t>149 BILL PERDUE RD, TALCOTT, WV, 24981</t>
  </si>
  <si>
    <t>http://mapwv.gov/parcel/?wkid=102100&amp;x=-8989538&amp;y=4529882&amp;l=12</t>
  </si>
  <si>
    <t>\\gistc-filesrv2\hazardData\Working\aSFHA_bSF\userFiles\Kevin S\ImageOutput\45-07-0018-0114-0001_149</t>
  </si>
  <si>
    <t>Solid Wall foundation, maybe about 8 -10 feet in height</t>
  </si>
  <si>
    <t>37.648001 -80.755377</t>
  </si>
  <si>
    <t>45-07-0018-0114-0000_219</t>
  </si>
  <si>
    <t>45-07-0018-0114-0000</t>
  </si>
  <si>
    <t>219 BILL PERDUE RD, TALCOTT, WV, 24981</t>
  </si>
  <si>
    <t>http://mapwv.gov/parcel/?wkid=102100&amp;x=-8989648&amp;y=4529817&amp;l=12</t>
  </si>
  <si>
    <t>Structure no longer exists</t>
  </si>
  <si>
    <t>37.648188 -80.756756</t>
  </si>
  <si>
    <t>45-07-0018-0112-0002_267</t>
  </si>
  <si>
    <t>45-07-0018-0112-0002</t>
  </si>
  <si>
    <t>267 BILL PERDUE RD, TALCOTT, WV, 24981</t>
  </si>
  <si>
    <t>http://mapwv.gov/parcel/?wkid=102100&amp;x=-8989807&amp;y=4529845&amp;l=13</t>
  </si>
  <si>
    <t>\\gistc-filesrv2\hazardData\Working\aSFHA_bSF\userFiles\Kevin S\ImageOutput\45-07-0018-0112-0002_267_2</t>
  </si>
  <si>
    <t>Year/Hazard Occupancy Code</t>
  </si>
  <si>
    <t>Newer structure; change Hazard Occupancy Code to RES2</t>
  </si>
  <si>
    <t>37.648238 -80.757129</t>
  </si>
  <si>
    <t>45-07-0018-0112-0001</t>
  </si>
  <si>
    <t>319 BILL PERDUE RD, TALCOTT, WV, 24981</t>
  </si>
  <si>
    <t>http://mapwv.gov/parcel/?wkid=102100&amp;x=-8989847&amp;y=4529848&amp;l=13</t>
  </si>
  <si>
    <t>New structure with no assessment; probably a mobile home; not field verified</t>
  </si>
  <si>
    <t>created point, everything is filled in, just not field verified</t>
  </si>
  <si>
    <t>37.648391 -80.759721</t>
  </si>
  <si>
    <t>45-07-0018-0109-0002_441</t>
  </si>
  <si>
    <t>45-07-0018-0109-0002</t>
  </si>
  <si>
    <t>441 BILL PERDUE RD, TALCOTT, WV, 24981</t>
  </si>
  <si>
    <t>http://mapwv.gov/parcel/?wkid=102100&amp;x=-8990125&amp;y=4529866&amp;l=12</t>
  </si>
  <si>
    <t>37.650044 -80.762516</t>
  </si>
  <si>
    <t>45-07-0018-0105-0014_334</t>
  </si>
  <si>
    <t>45-07-0018-0105-0014</t>
  </si>
  <si>
    <t>334 ALLIGATOR LN, TALCOTT, WV, 24981</t>
  </si>
  <si>
    <t>http://mapwv.gov/parcel/?wkid=102100&amp;x=-8990436&amp;y=4530104&amp;l=13</t>
  </si>
  <si>
    <t>\\gistc-filesrv2\hazardData\Working\aSFHA_bSF\userFiles\Kevin S\ImageOutput\45-07-0018-0105-0014_334_2</t>
  </si>
  <si>
    <t>Solid Wall Foundation; appears to be about 15 feet first floor height</t>
  </si>
  <si>
    <t>37.646256 -80.764525</t>
  </si>
  <si>
    <t>45-07-0024-0097-0000</t>
  </si>
  <si>
    <t>https://www.mapwv.gov/parcel/?wkid=102100&amp;x=-8990660&amp;y=4529563&amp;l=12</t>
  </si>
  <si>
    <t xml:space="preserve">\\gistc-filesrv2\hazardData\Working\aSFHA_bSF\userFiles\Kevin S\ImageOutput\No_ID_NEAR_45-07-0024-0048-0000_260
</t>
  </si>
  <si>
    <t>Primary Structure/No Address/FFH</t>
  </si>
  <si>
    <t>This is a primary structure with an assessment record; not sure the foundation type but is about 5 feet first floor height (8 steps); no address exists</t>
  </si>
  <si>
    <t>37.646082 -80.764822</t>
  </si>
  <si>
    <t>45-07-0024-0047-0001_254</t>
  </si>
  <si>
    <t>45-07-0024-0047-0001</t>
  </si>
  <si>
    <t>45-07-0024-0047-0000</t>
  </si>
  <si>
    <t>254 DANIEL LN, TALCOTT, WV, 24981</t>
  </si>
  <si>
    <t>https://www.mapwv.gov/parcel/?wkid=102100&amp;x=-8990693&amp;y=4529549&amp;l=13</t>
  </si>
  <si>
    <t>\\gistc-filesrv2\hazardData\Working\aSFHA_bSF\userFiles\Kevin S\ImageOutput\45-07-0024-0047-0001_254_1</t>
  </si>
  <si>
    <t>Post-FIRM structure with a pile foundation and appears to be about 8 feet in FFH</t>
  </si>
  <si>
    <t>37.449693, -80.776715</t>
  </si>
  <si>
    <t>Monroe County</t>
  </si>
  <si>
    <t>32-03-0021-0029-0000_9999</t>
  </si>
  <si>
    <t>https://mapwv.gov/flood/map/?wkid=102100&amp;x=-8992023&amp;y=4501975&amp;l=12&amp;v=2</t>
  </si>
  <si>
    <t>Incorrect address. Instead of 9999 use main building number 130.</t>
  </si>
  <si>
    <t>Checked this point and looks like someone else already corrected it without filling out this spreadsheet</t>
  </si>
  <si>
    <t>28-10-0011-0263-0001</t>
  </si>
  <si>
    <t>Shows as residential; needs to be changed to COM 4</t>
  </si>
  <si>
    <t>Does not have coordinates/address/etc., but only one structure in that parcel so I assumed that is what this was referring to</t>
  </si>
  <si>
    <t>02-08-0001-0030-0000</t>
  </si>
  <si>
    <t>3458 WHITINGS NECK RD, Martinsburg, WV, 25404</t>
  </si>
  <si>
    <t>https://mapwv.gov/flood/map/?wkid=102100&amp;x=-8663709.624319939&amp;y=4797892.4446773315&amp;l=13&amp;v=2</t>
  </si>
  <si>
    <t>Building 3458A needs deleted, it's a barn (per Heather Williams, Floodplain Administrator)</t>
  </si>
  <si>
    <t>REY</t>
  </si>
  <si>
    <t>02-02-018B-0031-0001_253</t>
  </si>
  <si>
    <t>02-02-018B-0031-0001</t>
  </si>
  <si>
    <t>253 Vienna Way, Martinsburg, WV 25404</t>
  </si>
  <si>
    <t>https://mapwv.gov/Assessment/Detail/?PID=0202018B003100010000</t>
  </si>
  <si>
    <t>Structure 253 should be marked as the primary structure, modify first floor height to 5.4 ft, delete the points on the 2 accessory structures</t>
  </si>
  <si>
    <t>multiple</t>
  </si>
  <si>
    <t>Multiple points needing edits per Kurt's email dated 5/13/21 (Berkeley County Building Edits)</t>
  </si>
  <si>
    <t>REY &amp; BB</t>
  </si>
  <si>
    <t>Behrang deleted structures marked for deletion and checked 109-Aux parcels; Rachel completed remainder of spreadsheet</t>
  </si>
  <si>
    <t>Complete</t>
  </si>
  <si>
    <t>Tabular QC</t>
  </si>
  <si>
    <t>Number of Counties</t>
  </si>
  <si>
    <t>Number of Total Points</t>
  </si>
  <si>
    <t>Number of Site Addresses/Primary Structures</t>
  </si>
  <si>
    <t>Summer Counties</t>
  </si>
  <si>
    <t>Fall Counties</t>
  </si>
  <si>
    <t>Summer</t>
  </si>
  <si>
    <t>Fall Semester</t>
  </si>
  <si>
    <t>Marion</t>
  </si>
  <si>
    <t>Rough estimation, interns will not be working from start to finish on a single county, ususally 2 people (1 editor, 1 QCer)</t>
  </si>
  <si>
    <t>13-14 weeks for Summer</t>
  </si>
  <si>
    <t>40 hours a week</t>
  </si>
  <si>
    <t>Liz^</t>
  </si>
  <si>
    <t>Mingo (8 of 15 weeks)</t>
  </si>
  <si>
    <t>David^</t>
  </si>
  <si>
    <t>Ohio (8.25 weeks)</t>
  </si>
  <si>
    <t>Caleb^</t>
  </si>
  <si>
    <t>Ritchie (2 weeks)</t>
  </si>
  <si>
    <t>Wetzel (7 weeks)</t>
  </si>
  <si>
    <t>Behrang^</t>
  </si>
  <si>
    <t>Calhoun (2.5 weeks)</t>
  </si>
  <si>
    <t>Logan (6.25 of 18.25 weeks)</t>
  </si>
  <si>
    <t>Annie^</t>
  </si>
  <si>
    <t>Roane (6.25 weeks)</t>
  </si>
  <si>
    <t>Grant (2 weeks)</t>
  </si>
  <si>
    <t>Kanawha (14 of 40.75 weeks)</t>
  </si>
  <si>
    <t>Boone (14.5 weeks)</t>
  </si>
  <si>
    <t>Heather*</t>
  </si>
  <si>
    <t>Braxton (5.5 weeks)</t>
  </si>
  <si>
    <t>Cabell (3.5 of 11.5 weeks)</t>
  </si>
  <si>
    <t>Gilmer (3.5 weeks)</t>
  </si>
  <si>
    <t>Hartford*</t>
  </si>
  <si>
    <t>Barbour (4.75 weeks)</t>
  </si>
  <si>
    <t>Wood (5.25 of 13.75 weeks)</t>
  </si>
  <si>
    <t>Tucker (3 weeks)</t>
  </si>
  <si>
    <t>Yiting*</t>
  </si>
  <si>
    <t>Marshall (5.5 weeks)</t>
  </si>
  <si>
    <t>Mason (8 weeks)</t>
  </si>
  <si>
    <t>Rachel**</t>
  </si>
  <si>
    <t>Doddridge (3.75 weeks)</t>
  </si>
  <si>
    <t>Jaimee**</t>
  </si>
  <si>
    <t>Clay (4.5 weeks)</t>
  </si>
  <si>
    <t>Wirt (2 weeks)</t>
  </si>
  <si>
    <t>Logan (12 of 18.25 weeks)</t>
  </si>
  <si>
    <t>Olivia</t>
  </si>
  <si>
    <t>Berkeley (2 weeks)</t>
  </si>
  <si>
    <t>Brooke (3.75 weeks)</t>
  </si>
  <si>
    <t>Mingo (7 of 15 weeks)</t>
  </si>
  <si>
    <t>Upshur (5.5 weeks)</t>
  </si>
  <si>
    <t>Wood (8.5 of 13.75 weeks)</t>
  </si>
  <si>
    <t>Gabe***</t>
  </si>
  <si>
    <t>Cabell (8 of 11.5 weeks)</t>
  </si>
  <si>
    <t>Aaron****</t>
  </si>
  <si>
    <t>Putnam (3 weeks)</t>
  </si>
  <si>
    <t>Morgan (4.5 weeks)</t>
  </si>
  <si>
    <t>Wyoming (1 week)</t>
  </si>
  <si>
    <t>Pleasants (1 week)</t>
  </si>
  <si>
    <t>Tyler (1 week)</t>
  </si>
  <si>
    <t>McDowell (1 week)</t>
  </si>
  <si>
    <t>Jackson (2 weeks)</t>
  </si>
  <si>
    <t>Last checks for counties</t>
  </si>
  <si>
    <t>*13 weeks</t>
  </si>
  <si>
    <t>**Will only work on one county</t>
  </si>
  <si>
    <t>*** Will not start until June (only half of summer)</t>
  </si>
  <si>
    <t>****Only working a maximum of 15-20 hours</t>
  </si>
  <si>
    <t>^Working only half the weeks on editing, other responsibilities</t>
  </si>
  <si>
    <t>Fall Semester (17-18 weeks, 20 hrs a week)</t>
  </si>
  <si>
    <t>Weeks are doubled given only 20 hours a week (except for Johnna and Dan)</t>
  </si>
  <si>
    <t>Liz*</t>
  </si>
  <si>
    <t>Pendleton (6.5 weeks)</t>
  </si>
  <si>
    <t>David*</t>
  </si>
  <si>
    <t>Harrison (8 of 25.5 weeks)</t>
  </si>
  <si>
    <t>Caleb*</t>
  </si>
  <si>
    <t>Lincoln (8 out of 20 weeks)</t>
  </si>
  <si>
    <t>Behrang**</t>
  </si>
  <si>
    <t>Annie**</t>
  </si>
  <si>
    <t>Kanawha (17 of 40.75 weeks)</t>
  </si>
  <si>
    <t>Kanawha (9.25 of 40.75 weeks)</t>
  </si>
  <si>
    <t>Taylor (5 weeks)</t>
  </si>
  <si>
    <t>Lincoln (12 of 20 weeks)</t>
  </si>
  <si>
    <t>Hardy (9.5 weeks)</t>
  </si>
  <si>
    <t>Wayne (8.5 of 26 weeks)</t>
  </si>
  <si>
    <t>Wayne (17.5 of 26 weeks)</t>
  </si>
  <si>
    <t>Hampshire (14.5 weeks)</t>
  </si>
  <si>
    <t>Randolph (14.5 weeks)</t>
  </si>
  <si>
    <t>Lewis (13.5 weeks)</t>
  </si>
  <si>
    <t>Marion (17.5 weeks)</t>
  </si>
  <si>
    <t>Harrison (17.5 of 25.5 weeks)</t>
  </si>
  <si>
    <t>* Works on other assignments, only works on county half the time</t>
  </si>
  <si>
    <t>**No new county (maybe)</t>
  </si>
  <si>
    <t>Expected_Completion_Time_to_Tabular_QC</t>
  </si>
  <si>
    <t>BI_Editing_Status</t>
  </si>
  <si>
    <t>BI_V1_QC_Status</t>
  </si>
  <si>
    <t>BI_Tabular_QC_Status</t>
  </si>
  <si>
    <t>BIE_Script_Status</t>
  </si>
  <si>
    <t>BIF_Script_Status</t>
  </si>
  <si>
    <t>Updated_AE_Redelineation</t>
  </si>
  <si>
    <t>Depth_Grid_For_FAST</t>
  </si>
  <si>
    <t>BOF_Script_Status</t>
  </si>
  <si>
    <t>BLRA_Script_Status</t>
  </si>
  <si>
    <t>FloodTool_Status</t>
  </si>
  <si>
    <t>Fall_2020_Completion</t>
  </si>
  <si>
    <t>Sheet_Updated</t>
  </si>
  <si>
    <t>Ready-HEC-RAS/HAZUS</t>
  </si>
  <si>
    <t>3 weeks</t>
  </si>
  <si>
    <t>Ready-HEC-RAS</t>
  </si>
  <si>
    <t>1 week</t>
  </si>
  <si>
    <t>2 weeks</t>
  </si>
  <si>
    <t>4 weeks</t>
  </si>
  <si>
    <t>9 weeks</t>
  </si>
  <si>
    <t>19.75 weeks</t>
  </si>
  <si>
    <t>No</t>
  </si>
  <si>
    <t>37 weeks</t>
  </si>
  <si>
    <t>16.5 weeks</t>
  </si>
  <si>
    <t>30 weeks</t>
  </si>
  <si>
    <t>28 weeks</t>
  </si>
  <si>
    <t>76 weeks</t>
  </si>
  <si>
    <t>12 weeks</t>
  </si>
  <si>
    <t>1.5 weeks</t>
  </si>
  <si>
    <t>2.5 weeks</t>
  </si>
  <si>
    <t>4.5 weeks</t>
  </si>
  <si>
    <t>27.5 weeks</t>
  </si>
  <si>
    <t>We had to revise Doddridge after getting the updated AE FPB (completed 2/11/2021)</t>
  </si>
  <si>
    <t>25 weeks</t>
  </si>
  <si>
    <t>10.5 weeks</t>
  </si>
  <si>
    <t>8 weeks</t>
  </si>
  <si>
    <t>8.5 weeks</t>
  </si>
  <si>
    <t>11.5 weeks</t>
  </si>
  <si>
    <t>3.75 weeks</t>
  </si>
  <si>
    <t>2.25 weeks</t>
  </si>
  <si>
    <t>7 weeks</t>
  </si>
  <si>
    <t>2.75 weeks</t>
  </si>
  <si>
    <t>0.5 weeks</t>
  </si>
  <si>
    <t>*Assuming 20 hour work week working full time on an assignment</t>
  </si>
  <si>
    <t>For editing, 1000 pts = 1 week</t>
  </si>
  <si>
    <t>For V1 QCing, 1500 pts = 1 week</t>
  </si>
  <si>
    <t>For Tabular QCing, 250 primary structures = 1 week (Primary structures usually account for about 20% of total points)</t>
  </si>
  <si>
    <t>Structure</t>
  </si>
  <si>
    <t>Parcel ID</t>
  </si>
  <si>
    <t>Flood tool Link</t>
  </si>
  <si>
    <t>Intern Revising</t>
  </si>
  <si>
    <t>Comments</t>
  </si>
  <si>
    <t>Princeton City Hall</t>
  </si>
  <si>
    <t>800 Bee Street</t>
  </si>
  <si>
    <t>28-10-0020-0031-0001</t>
  </si>
  <si>
    <t>https://www.mapwv.gov/flood/map/?wkid=102100&amp;x=-9027230&amp;y=4489598&amp;l=11&amp;v=2</t>
  </si>
  <si>
    <t>Fixed</t>
  </si>
  <si>
    <t>Commercial Structure</t>
  </si>
  <si>
    <t>326 Ingleside Road</t>
  </si>
  <si>
    <t>28-10-0020-0008-0001</t>
  </si>
  <si>
    <t>https://www.mapwv.gov/flood/map/?wkid=102100&amp;x=-9027793&amp;y=4489210&amp;l=11&amp;v=2</t>
  </si>
  <si>
    <t>1210 Stafford Drive</t>
  </si>
  <si>
    <t>28-10-0015-0332-0000</t>
  </si>
  <si>
    <t>https://www.mapwv.gov/flood/map/?wkid=102100&amp;x=-9027641&amp;y=4489802&amp;l=11&amp;v=2</t>
  </si>
  <si>
    <t>The point represents two building in the parcel, and the total assessment has been calculated.</t>
  </si>
  <si>
    <t>Princeton Rescue Squad Training Center and Emergency Shelter</t>
  </si>
  <si>
    <t>708 Maple Street</t>
  </si>
  <si>
    <t>28-10-0015-0411-0001</t>
  </si>
  <si>
    <t>https://www.mapwv.gov/flood/map/?wkid=102100&amp;x=-9026984&amp;y=4490043&amp;l=11&amp;v=2</t>
  </si>
  <si>
    <t>There is not a building in this Parcel.</t>
  </si>
  <si>
    <t>715 Maple Street</t>
  </si>
  <si>
    <t>28-10-0016-0260-0000</t>
  </si>
  <si>
    <t>https://www.mapwv.gov/flood/map/?wkid=102100&amp;x=-9026735&amp;y=4489851&amp;l=11&amp;v=2</t>
  </si>
  <si>
    <t>The buildings are not primary.</t>
  </si>
  <si>
    <t>606 South Wickham</t>
  </si>
  <si>
    <t>28-10-0016-0061-0001</t>
  </si>
  <si>
    <t>https://www.mapwv.gov/flood/map/?wkid=102100&amp;x=-9026113&amp;y=4490178&amp;l=11&amp;v=2</t>
  </si>
  <si>
    <t>The point represents four building in the parcel, and the total assessment has been calculated.</t>
  </si>
  <si>
    <t>S 2nd Street</t>
  </si>
  <si>
    <t>28-10-0016-0030-0002</t>
  </si>
  <si>
    <t>https://www.mapwv.gov/flood/map/?wkid=102100&amp;x=-9026432&amp;y=4490214&amp;l=11&amp;v=2</t>
  </si>
  <si>
    <t>There are two garages in this parcel, so they were not considered as primary buildings.</t>
  </si>
  <si>
    <t>297 Athens Road</t>
  </si>
  <si>
    <t>28-10-0012-0197-0000</t>
  </si>
  <si>
    <t>https://www.mapwv.gov/flood/map/?wkid=102100&amp;x=-9025007&amp;y=4490662&amp;l=11&amp;v=2</t>
  </si>
  <si>
    <t>This building and the building located in the adjacent parcel, are commercial buildings, belong to PRINCETON MACHINERY SER INC. The point which represents all theses building exists in "28-10-0017-0005-0002" and the total assessment has been calculated there.</t>
  </si>
  <si>
    <t>101 Westview Avenue</t>
  </si>
  <si>
    <t>28-10-0011-0178-0003</t>
  </si>
  <si>
    <t>https://www.mapwv.gov/flood/map/?wkid=102100&amp;x=-9026157&amp;y=4490973&amp;l=11&amp;v=2</t>
  </si>
  <si>
    <t>Residential Structure</t>
  </si>
  <si>
    <t>509 Princeton Avenue</t>
  </si>
  <si>
    <t>28-10-0015-0381-0001</t>
  </si>
  <si>
    <t>https://www.mapwv.gov/flood/map/?wkid=102100&amp;x=-9026914&amp;y=4490354&amp;l=12&amp;v=2</t>
  </si>
  <si>
    <t>325 S 2nd Street</t>
  </si>
  <si>
    <t>28-10-0016-0030-0000</t>
  </si>
  <si>
    <t>https://www.mapwv.gov/flood/map/?wkid=102100&amp;x=-9026457&amp;y=4490318&amp;l=11&amp;v=2</t>
  </si>
  <si>
    <t>It is not a primary building.</t>
  </si>
  <si>
    <t>Board of Education Building (secondary structure?) (Several)</t>
  </si>
  <si>
    <t>345 Old Bluefield Road</t>
  </si>
  <si>
    <t>28-10-0019-0065-0000</t>
  </si>
  <si>
    <t>https://www.mapwv.gov/flood/map/?wkid=102100&amp;x=-9028601&amp;y=4489065&amp;l=11&amp;v=2</t>
  </si>
  <si>
    <t>The point represenys aal the building in the parcel.</t>
  </si>
  <si>
    <t>500 Meadow Street</t>
  </si>
  <si>
    <t>28-10-0016-0136-0000</t>
  </si>
  <si>
    <t>https://www.mapwv.gov/flood/map/?wkid=102100&amp;x=-9025695&amp;y=4490358&amp;l=11&amp;v=2</t>
  </si>
  <si>
    <t>Rogers St. Comm. Church</t>
  </si>
  <si>
    <t>Rogers Street</t>
  </si>
  <si>
    <t>28-10-0016-0148-0000</t>
  </si>
  <si>
    <t>https://www.mapwv.gov/flood/map/?wkid=102100&amp;x=-9025882&amp;y=4490155&amp;l=11&amp;v=2</t>
  </si>
  <si>
    <t>Fixed (Newly constructed)</t>
  </si>
  <si>
    <t>12th Street</t>
  </si>
  <si>
    <t>28-10-0018-0011-0000</t>
  </si>
  <si>
    <t>https://www.mapwv.gov/flood/map/?wkid=102100&amp;x=-9030096&amp;y=4489759&amp;l=11&amp;v=2</t>
  </si>
  <si>
    <t>139 Garden Oaks Drive</t>
  </si>
  <si>
    <t>28-10-0022-0073-0000</t>
  </si>
  <si>
    <t>https://www.mapwv.gov/flood/map/?wkid=102100&amp;x=-9028116&amp;y=4489047&amp;l=12&amp;v=2</t>
  </si>
  <si>
    <t>137 Garden Oaks Drive</t>
  </si>
  <si>
    <t>28-10-0022-0072-0000</t>
  </si>
  <si>
    <t>https://www.mapwv.gov/flood/map/?wkid=102100&amp;x=-9028120&amp;y=4489034&amp;l=12&amp;v=2</t>
  </si>
  <si>
    <t>125 Garden Oaks Drive</t>
  </si>
  <si>
    <t>28-10-0022-0059-0000</t>
  </si>
  <si>
    <t>https://www.mapwv.gov/flood/map/?wkid=102100&amp;x=-9028128&amp;y=4488944&amp;l=12&amp;v=2</t>
  </si>
  <si>
    <t>CID</t>
  </si>
  <si>
    <t>Unincorporated / Incorporated</t>
  </si>
  <si>
    <t>Mapped In/Out Letters Status</t>
  </si>
  <si>
    <t>Last Date Completed</t>
  </si>
  <si>
    <t>Attached Maps Status</t>
  </si>
  <si>
    <t>BLRA Version Extracted from</t>
  </si>
  <si>
    <t>Mapped-In Letters Count</t>
  </si>
  <si>
    <t>Mapped-Out Letters Count</t>
  </si>
  <si>
    <t>BARBOUR COUNTY*</t>
  </si>
  <si>
    <t>BELINGTON, TOWN OF</t>
  </si>
  <si>
    <t>JUNIOR, TOWN OF</t>
  </si>
  <si>
    <t>PHILIPPI, CITY OF</t>
  </si>
  <si>
    <t>BERKELEY COUNTY *</t>
  </si>
  <si>
    <t>MARTINSBURG, CITY OF</t>
  </si>
  <si>
    <t>BOONE COUNTY *</t>
  </si>
  <si>
    <t>DANVILLE, TOWN OF</t>
  </si>
  <si>
    <t>MADISON, TOWN OF</t>
  </si>
  <si>
    <t>SYLVESTER, TOWN OF</t>
  </si>
  <si>
    <t>WHITESVILLE, TOWN OF</t>
  </si>
  <si>
    <t>BRAXTON COUNTY *</t>
  </si>
  <si>
    <t>BURNSVILLE, TOWN OF</t>
  </si>
  <si>
    <t>FLATWOODS, TOWN OF</t>
  </si>
  <si>
    <t>GASSAWAY, TOWN OF</t>
  </si>
  <si>
    <t>SUTTON, TOWN OF</t>
  </si>
  <si>
    <t>BROOKE COUNTY *</t>
  </si>
  <si>
    <t>BEECH BOTTOM, VILLAGE OF</t>
  </si>
  <si>
    <t>BETHANY, TOWN OF</t>
  </si>
  <si>
    <t>FOLLANSBEE, CITY OF</t>
  </si>
  <si>
    <t>WELLSBURG, CITY OF</t>
  </si>
  <si>
    <t>WEIRTON, CITY OF</t>
  </si>
  <si>
    <t>CABELL COUNTY*</t>
  </si>
  <si>
    <t>BARBOURSVILLE, VILLAGE OF</t>
  </si>
  <si>
    <t>MILTON, CITY OF</t>
  </si>
  <si>
    <t>CALHOUN COUNTY *</t>
  </si>
  <si>
    <t>GRANTSVILLE, TOWN OF</t>
  </si>
  <si>
    <t>CLAY COUNTY *</t>
  </si>
  <si>
    <t>CLAY, TOWN OF</t>
  </si>
  <si>
    <t>DODDRIDGE COUNTY *</t>
  </si>
  <si>
    <t>WEST UNION, TOWN OF</t>
  </si>
  <si>
    <t>FAYETTE COUNTY*</t>
  </si>
  <si>
    <t>ANSTED, TOWN OF</t>
  </si>
  <si>
    <t>FAYETTEVILLE, TOWN OF</t>
  </si>
  <si>
    <t>GAULEY BRIDGE, TOWN OF</t>
  </si>
  <si>
    <t>MEADOW BRIDGE, TOWN OF</t>
  </si>
  <si>
    <t>MOUNT HOPE, CITY OF</t>
  </si>
  <si>
    <t>OAK HILL, CITY OF</t>
  </si>
  <si>
    <t>PAX, TOWN OF</t>
  </si>
  <si>
    <t>SMITHERS, TOWN OF</t>
  </si>
  <si>
    <t>GILMER COUNTY *</t>
  </si>
  <si>
    <t>GLENVILLE, CITY OF</t>
  </si>
  <si>
    <t>SAND FORK, TOWN OF (Layopolis)</t>
  </si>
  <si>
    <t>GRANT COUNTY*</t>
  </si>
  <si>
    <t>540240B</t>
  </si>
  <si>
    <t>BAYARD, TOWN OF</t>
  </si>
  <si>
    <t>PETERSBURG, CITYOF</t>
  </si>
  <si>
    <t>GREENBRIER COUNTY*</t>
  </si>
  <si>
    <t>FALLING SPRINGS CORPORATION, CITY OF (Renick)</t>
  </si>
  <si>
    <t>LEWISBURG, CITY OF</t>
  </si>
  <si>
    <t>QUINWOOD, TOWN OF</t>
  </si>
  <si>
    <t>RAINELLE, TOWN OF</t>
  </si>
  <si>
    <t>RONCEVERTE, CITY OF</t>
  </si>
  <si>
    <t>RUPERT, TOWN OF</t>
  </si>
  <si>
    <t>WHITE SULPHUR SPRINGS, CITY OF</t>
  </si>
  <si>
    <t>HAMPSHIRE COUNTY*</t>
  </si>
  <si>
    <t>CAPON BRIDGE TOWN</t>
  </si>
  <si>
    <t>ROMNEY, TOWN OF</t>
  </si>
  <si>
    <t>HANCOCK COUNTY *</t>
  </si>
  <si>
    <t>CHESTER, CITY OF</t>
  </si>
  <si>
    <t>NEW CUMBERLAND, CITY OF</t>
  </si>
  <si>
    <t>HARDY COUNTY *</t>
  </si>
  <si>
    <t>Completed &amp; Sent</t>
  </si>
  <si>
    <t>N/A</t>
  </si>
  <si>
    <t>Not checked for mapped in floodway</t>
  </si>
  <si>
    <t>MOOREFIELD, TOWN OF</t>
  </si>
  <si>
    <t>WARDENSVILLE, TOWN OF</t>
  </si>
  <si>
    <t>HARRISON COUNTY*</t>
  </si>
  <si>
    <t>ANMOORE, TOWN OF</t>
  </si>
  <si>
    <t>BRIDGEPORT, CITY OF</t>
  </si>
  <si>
    <t>CLARKSBURG, CITY OF</t>
  </si>
  <si>
    <t>LOST CREEK, TOWN OF</t>
  </si>
  <si>
    <t>LUMBERPORT, TOWN OF</t>
  </si>
  <si>
    <t>NUTTER FORT, TOWN OF</t>
  </si>
  <si>
    <t>SALEM, CITY OF</t>
  </si>
  <si>
    <t>SHINNSTON, CITY OF</t>
  </si>
  <si>
    <t>STONEWOOD, CITY OF</t>
  </si>
  <si>
    <t>WEST MILFORD, TOWN OF</t>
  </si>
  <si>
    <t>JACKSON COUNTY *</t>
  </si>
  <si>
    <t>RAVENSWOOD, CITY OF</t>
  </si>
  <si>
    <t>RIPLEY, CITY OF</t>
  </si>
  <si>
    <t>JEFFERSON COUNTY *</t>
  </si>
  <si>
    <t>BOLIVAR, TOWN OF</t>
  </si>
  <si>
    <t>CHARLES TOWN, CITY OF</t>
  </si>
  <si>
    <t>HARPERS FERRY, TOWN OF</t>
  </si>
  <si>
    <t>RANSON, CITY OF</t>
  </si>
  <si>
    <t>SHEPHERDSTOWN, TOWN OF</t>
  </si>
  <si>
    <t>KANAWHA COUNTY *</t>
  </si>
  <si>
    <t>BELLE, TOWN OF</t>
  </si>
  <si>
    <t>CEDAR GROVE, TOWN OF</t>
  </si>
  <si>
    <t>CHARLESTON, CITY OF</t>
  </si>
  <si>
    <t>CHESAPEAKE, TOWN OF</t>
  </si>
  <si>
    <t>CLENDENIN, TOWN OF</t>
  </si>
  <si>
    <t>DUNBAR, CITY OF</t>
  </si>
  <si>
    <t>EAST BANK, TOWN OF</t>
  </si>
  <si>
    <t>GLASGOW, TOWN OF</t>
  </si>
  <si>
    <t>HANDLEY, TOWN OF</t>
  </si>
  <si>
    <t>MARMET, TOWN OF</t>
  </si>
  <si>
    <t>PRATT, TOWN OF</t>
  </si>
  <si>
    <t>SOUTH CHARLESTON, CITY OF</t>
  </si>
  <si>
    <t>ST. ALBANS, CITY OF</t>
  </si>
  <si>
    <t>MONTGOMERY, CITY OF</t>
  </si>
  <si>
    <t>LEWIS COUNTY*</t>
  </si>
  <si>
    <t>JANE LEW, TOWN OF</t>
  </si>
  <si>
    <t>WESTON, CITY OF</t>
  </si>
  <si>
    <t>LINCOLN COUNTY*</t>
  </si>
  <si>
    <t>HAMLIN, TOWN OF</t>
  </si>
  <si>
    <t>WEST HAMLIN, TOWN OF</t>
  </si>
  <si>
    <t>LOGAN COUNTY *</t>
  </si>
  <si>
    <t>CHAPMANVILLE, TOWN OF</t>
  </si>
  <si>
    <t>LOGAN, CITY OF</t>
  </si>
  <si>
    <t>MAN, TOWN OF</t>
  </si>
  <si>
    <t>MITCHELL HEIGHTS, TOWN OF</t>
  </si>
  <si>
    <t>WEST LOGAN, TOWN OF</t>
  </si>
  <si>
    <t>MARION COUNTY*</t>
  </si>
  <si>
    <t>BARRACKVILLE, TOWN OF</t>
  </si>
  <si>
    <t>540099B</t>
  </si>
  <si>
    <t>FAIRMONT,CITY OF</t>
  </si>
  <si>
    <t>FAIRVIEW, TOWN OF</t>
  </si>
  <si>
    <t>FARMINGTON, TOWN OF</t>
  </si>
  <si>
    <t>GRANT, TOWN OF</t>
  </si>
  <si>
    <t>MANNINGTON, CITY OF</t>
  </si>
  <si>
    <t>MONONGAH, TOWN OF</t>
  </si>
  <si>
    <t>PLEASANT VALLEY, CITY OF</t>
  </si>
  <si>
    <t>RIVESVILLE, TOWN OF</t>
  </si>
  <si>
    <t>WORTHINGTON, TOWN OF</t>
  </si>
  <si>
    <t>MARSHALL COUNTY *</t>
  </si>
  <si>
    <t>BENWOOD, CITY OF</t>
  </si>
  <si>
    <t>CAMERON, CITY OF</t>
  </si>
  <si>
    <t>GLEN DALE, CITY OF</t>
  </si>
  <si>
    <t>MCMECHEN, TOWN OF</t>
  </si>
  <si>
    <t>MOUNDSVILLE, CITY OF</t>
  </si>
  <si>
    <t>MASON COUNTY *</t>
  </si>
  <si>
    <t>HARTFORD, TOWN OF</t>
  </si>
  <si>
    <t>HENDERSON, TOWN OF</t>
  </si>
  <si>
    <t>LEON, TOWN OF</t>
  </si>
  <si>
    <t>MASON, TOWN OF</t>
  </si>
  <si>
    <t>NEW HAVEN, TOWN OF</t>
  </si>
  <si>
    <t>POINT PLEASANT, CITY OF</t>
  </si>
  <si>
    <t>MCDOWELL COUNTY *</t>
  </si>
  <si>
    <t>ANAWALT, TOWN OF</t>
  </si>
  <si>
    <t>BRADSHAW, TOWN OF</t>
  </si>
  <si>
    <t>DAVY, TOWN OF</t>
  </si>
  <si>
    <t>GARY, CITY OF</t>
  </si>
  <si>
    <t>IAEGER, TOWN OF</t>
  </si>
  <si>
    <t>KEYSTONE, TOWN OF</t>
  </si>
  <si>
    <t>KIMBALL, TOWN OF</t>
  </si>
  <si>
    <t>NORTHFORK, TOWN OF</t>
  </si>
  <si>
    <t>WAR, TOWN OF</t>
  </si>
  <si>
    <t>WELCH, CITY OF</t>
  </si>
  <si>
    <t>MERCER COUNTY*</t>
  </si>
  <si>
    <t>ATHENS, TOWN OF</t>
  </si>
  <si>
    <t>BLUEFIELD, CITY OF</t>
  </si>
  <si>
    <t>BRAMWELL, TOWN OF</t>
  </si>
  <si>
    <t>MATOAKA, TOWN OF</t>
  </si>
  <si>
    <t>OAKVALE, TOWN OF</t>
  </si>
  <si>
    <t>PRINCETON, CITY OF</t>
  </si>
  <si>
    <t>MINERAL COUNTY *</t>
  </si>
  <si>
    <t>KEYSER, CITY OF</t>
  </si>
  <si>
    <t>PIEDMONT, CITY OF</t>
  </si>
  <si>
    <t>RIDGELEY, TOWN OF</t>
  </si>
  <si>
    <t>MINGO COUNTY *</t>
  </si>
  <si>
    <t>DELBARTON, TOWN OF</t>
  </si>
  <si>
    <t>GILBERT, TOWN OF</t>
  </si>
  <si>
    <t>540136B</t>
  </si>
  <si>
    <t>KERMIT, TOWN OF</t>
  </si>
  <si>
    <t>545538B</t>
  </si>
  <si>
    <t>MATEWAN, TOWN OF</t>
  </si>
  <si>
    <t>540138B</t>
  </si>
  <si>
    <t>WILLIAMSON, CITY OF</t>
  </si>
  <si>
    <t>MONONGALIA COUNTY *</t>
  </si>
  <si>
    <t>BLACKSVILLE, CITY OF</t>
  </si>
  <si>
    <t>GRANVILLE, TOWN OF</t>
  </si>
  <si>
    <t>MORGANTOWN, CITY OF</t>
  </si>
  <si>
    <t>STAR CITY, TOWN OF</t>
  </si>
  <si>
    <t>WESTOVER, CITY OF</t>
  </si>
  <si>
    <t>MONROE COUNTY *</t>
  </si>
  <si>
    <t>PETERSTOWN, TOWN OF</t>
  </si>
  <si>
    <t>UNION, TOWN OF</t>
  </si>
  <si>
    <t>ALDERSON, TOWN OF</t>
  </si>
  <si>
    <t>MORGAN COUNTY*</t>
  </si>
  <si>
    <t>BATH, TOWN OF (Berkeley Springs)</t>
  </si>
  <si>
    <t>PAW PAW, TOWN OF</t>
  </si>
  <si>
    <t>NICHOLAS COUNTY*</t>
  </si>
  <si>
    <t>RICHWOOD, CITY OF</t>
  </si>
  <si>
    <t>SUMMERSVILLE, CITY OF</t>
  </si>
  <si>
    <t>OHIO COUNTY *</t>
  </si>
  <si>
    <t>BETHLEHEM, VILLAGE OF</t>
  </si>
  <si>
    <t>CLEARVIEW, VILLAGE OF</t>
  </si>
  <si>
    <t>TRIADELPHIA, TOWN OF</t>
  </si>
  <si>
    <t>VALLEY GROVE, TOWN OF</t>
  </si>
  <si>
    <t>WEST LIBERTY, TOWN OF</t>
  </si>
  <si>
    <t>WHEELING, CITY OF</t>
  </si>
  <si>
    <t>PENDLETON COUNTY*</t>
  </si>
  <si>
    <t>FRANKLIN, TOWN OF</t>
  </si>
  <si>
    <t>PLEASANTS COUNTY *</t>
  </si>
  <si>
    <t>BELMONT, CITY OF</t>
  </si>
  <si>
    <t>ST. MARY'S, CITY OF</t>
  </si>
  <si>
    <t>POCAHONTAS COUNTY *</t>
  </si>
  <si>
    <t>DURBIN, TOWN OF</t>
  </si>
  <si>
    <t>MARLINTON, TOWN OF</t>
  </si>
  <si>
    <t>PRESTON COUNTY*</t>
  </si>
  <si>
    <t>ALBRIGHT,TOWN OF</t>
  </si>
  <si>
    <t>BRUCETON MILLS, TOWN OF</t>
  </si>
  <si>
    <t>KINGWOOD, CITY OF</t>
  </si>
  <si>
    <t>MASONTOWN, TOWN OF</t>
  </si>
  <si>
    <t>NEWBURG,TOWN OF</t>
  </si>
  <si>
    <t>REEDSVILLE, TOWN OF</t>
  </si>
  <si>
    <t>ROWLESBURG, TOWN OF</t>
  </si>
  <si>
    <t>TERRA ALTA, TOWN OF</t>
  </si>
  <si>
    <t>TUNNELTON, TOWN OF</t>
  </si>
  <si>
    <t>PUTNAM COUNTY*</t>
  </si>
  <si>
    <t>BANCROFT, TOWN OF</t>
  </si>
  <si>
    <t>BUFFALO, TOWN OF</t>
  </si>
  <si>
    <t>ELEANOR, TOWN OF</t>
  </si>
  <si>
    <t>HURRICANE, CITY OF</t>
  </si>
  <si>
    <t>POCA, TOWN OF</t>
  </si>
  <si>
    <t>WINFIELD, TOWN OF</t>
  </si>
  <si>
    <t>NITRO, CITY OF</t>
  </si>
  <si>
    <t>RALEIGH COUNTY *</t>
  </si>
  <si>
    <t>BECKLEY, CITY OF</t>
  </si>
  <si>
    <t>LESTER, TOWN OF</t>
  </si>
  <si>
    <t>MABSCOTT, TOWN OF</t>
  </si>
  <si>
    <t>RHODELL, TOWN OF</t>
  </si>
  <si>
    <t>SOPHIA, TOWN OF</t>
  </si>
  <si>
    <t>RANDOLPH COUNTY *</t>
  </si>
  <si>
    <t>BEVERLY, TOWN OF</t>
  </si>
  <si>
    <t>ELKINS, CITY OF</t>
  </si>
  <si>
    <t>HARMAN, TOWN OF</t>
  </si>
  <si>
    <t>HUTTONSVILLE, TOWN OF</t>
  </si>
  <si>
    <t>MILL CREEK, TOWN OF</t>
  </si>
  <si>
    <t>MONTROSE, TOWN OF</t>
  </si>
  <si>
    <t>WOMELSDORF (COALTON), TOWN OF</t>
  </si>
  <si>
    <t>RITCHIE COUNTY *</t>
  </si>
  <si>
    <t>AUBURN, TOWN OF</t>
  </si>
  <si>
    <t>CAIRO, TOWN OF</t>
  </si>
  <si>
    <t>ELLENBORO, TOWN OF</t>
  </si>
  <si>
    <t>HARRISVILLE, TOWN OF</t>
  </si>
  <si>
    <t>PENNSBORO, CITY OF</t>
  </si>
  <si>
    <t>PULLMAN, TOWN OF</t>
  </si>
  <si>
    <t>ROANE COUNTY *</t>
  </si>
  <si>
    <t>REEDY, TOWN OF</t>
  </si>
  <si>
    <t>SPENCER, CITY OF</t>
  </si>
  <si>
    <t>SUMMERS COUNTY *</t>
  </si>
  <si>
    <t>HINTON, CITY OF</t>
  </si>
  <si>
    <t>TAYLOR COUNTY*</t>
  </si>
  <si>
    <t>FLEMINGTON, TOWN OF</t>
  </si>
  <si>
    <t>GRAFTON, CITY OF</t>
  </si>
  <si>
    <t>TUCKER COUNTY*</t>
  </si>
  <si>
    <t>DAVIS, TOWN OF</t>
  </si>
  <si>
    <t>HAMBLETON, TOWN OF</t>
  </si>
  <si>
    <t>HENDRICKS,TOWN OF</t>
  </si>
  <si>
    <t>PARSONS, CITY OF</t>
  </si>
  <si>
    <t>THOMAS, CITY OF</t>
  </si>
  <si>
    <t>TYLER COUNTY *</t>
  </si>
  <si>
    <t>FRIENDLY, TOWN OF</t>
  </si>
  <si>
    <t>MIDDLEBOURNE, TOWN OF</t>
  </si>
  <si>
    <t>SISTERSVILLE, CITY OF</t>
  </si>
  <si>
    <t>UPSHUR COUNTY*</t>
  </si>
  <si>
    <t>BUCKHANNON, CITY OF</t>
  </si>
  <si>
    <t>WAYNE COUNTY*</t>
  </si>
  <si>
    <t>CEREDO, TOWN OF</t>
  </si>
  <si>
    <t>FORT GAY, TOWN OF</t>
  </si>
  <si>
    <t>KENOVA, CITY OF</t>
  </si>
  <si>
    <t>WAYNE, TOWN OF</t>
  </si>
  <si>
    <t>HUNTINGTON, CITY OF</t>
  </si>
  <si>
    <t>WEBSTER COUNTY *</t>
  </si>
  <si>
    <t>CAMDEN-ON-GAULEY, TOWN OF</t>
  </si>
  <si>
    <t>COWEN, TOWN OF</t>
  </si>
  <si>
    <t>WETZEL COUNTY *</t>
  </si>
  <si>
    <t>HUNDRED, TOWN OF</t>
  </si>
  <si>
    <t>NEW MARTINSVILLE, CITY OF</t>
  </si>
  <si>
    <t>PINE GROVE, TOWN OF</t>
  </si>
  <si>
    <t>SMITHFIELD, TOWN OF</t>
  </si>
  <si>
    <t>PADEN CITY, CITY OF</t>
  </si>
  <si>
    <t>WIRT COUNTY*</t>
  </si>
  <si>
    <t>ELIZABETH, TOWN OF</t>
  </si>
  <si>
    <t>WOOD COUNTY *</t>
  </si>
  <si>
    <t>PARKERSBURG, CITY OF</t>
  </si>
  <si>
    <t>VIENNA, CITY OF</t>
  </si>
  <si>
    <t>WILLIAMSTOWN, CITY OF</t>
  </si>
  <si>
    <t>WYOMING COUNTY *</t>
  </si>
  <si>
    <t>MULLENS, CITY OF</t>
  </si>
  <si>
    <t>OCEANA, TOWN OF</t>
  </si>
  <si>
    <t>PINEVILLE, CITY OF</t>
  </si>
  <si>
    <t>MORGAN</t>
  </si>
  <si>
    <t>COM1</t>
  </si>
  <si>
    <t>RES2</t>
  </si>
  <si>
    <t>Section/Project</t>
  </si>
  <si>
    <t>V1 QCer</t>
  </si>
  <si>
    <t>Tabular QCer</t>
  </si>
  <si>
    <t>Section 1</t>
  </si>
  <si>
    <r>
      <rPr>
        <sz val="10"/>
        <color rgb="FF000000"/>
        <rFont val="Arial"/>
        <family val="2"/>
      </rPr>
      <t>Heather</t>
    </r>
    <r>
      <rPr>
        <i/>
        <sz val="10"/>
        <color rgb="FF000000"/>
        <rFont val="Arial"/>
        <family val="2"/>
      </rPr>
      <t>/Gabe</t>
    </r>
    <r>
      <rPr>
        <i/>
        <sz val="10"/>
        <color rgb="FFCC0000"/>
        <rFont val="Arial"/>
        <family val="2"/>
      </rPr>
      <t>/</t>
    </r>
    <r>
      <rPr>
        <sz val="10"/>
        <color rgb="FF000000"/>
        <rFont val="Arial"/>
        <family val="2"/>
      </rPr>
      <t>Meagan</t>
    </r>
  </si>
  <si>
    <t>First floor heights modified in Clendenin as per Kurt's email; Points added to updated AE</t>
  </si>
  <si>
    <t>Section 2A</t>
  </si>
  <si>
    <t>Section 2B</t>
  </si>
  <si>
    <r>
      <rPr>
        <b/>
        <sz val="10"/>
        <rFont val="Arial"/>
        <family val="2"/>
      </rPr>
      <t>Jaimee/</t>
    </r>
    <r>
      <rPr>
        <i/>
        <sz val="10"/>
        <color rgb="FFCC0000"/>
        <rFont val="Arial"/>
        <family val="2"/>
      </rPr>
      <t>Hartford</t>
    </r>
  </si>
  <si>
    <r>
      <t xml:space="preserve">These blue-filled sections have all been combined into one feature class: </t>
    </r>
    <r>
      <rPr>
        <b/>
        <sz val="10"/>
        <rFont val="Arial"/>
        <family val="2"/>
      </rPr>
      <t>Kanawha allexceptsection1and2A</t>
    </r>
    <r>
      <rPr>
        <sz val="10"/>
        <color rgb="FF000000"/>
        <rFont val="Arial"/>
        <family val="2"/>
      </rPr>
      <t>; Points added to updated AE</t>
    </r>
  </si>
  <si>
    <t>Section 3</t>
  </si>
  <si>
    <r>
      <t>Bishop (</t>
    </r>
    <r>
      <rPr>
        <b/>
        <sz val="10"/>
        <rFont val="Arial"/>
        <family val="2"/>
      </rPr>
      <t>Quad 106</t>
    </r>
    <r>
      <rPr>
        <sz val="10"/>
        <color rgb="FF000000"/>
        <rFont val="Arial"/>
        <family val="2"/>
      </rPr>
      <t>)</t>
    </r>
  </si>
  <si>
    <r>
      <t xml:space="preserve">Hannah </t>
    </r>
    <r>
      <rPr>
        <b/>
        <sz val="10"/>
        <rFont val="Arial"/>
        <family val="2"/>
      </rPr>
      <t>(Quads 96 &amp; 97)</t>
    </r>
  </si>
  <si>
    <r>
      <t xml:space="preserve">Jackeline </t>
    </r>
    <r>
      <rPr>
        <b/>
        <sz val="10"/>
        <rFont val="Arial"/>
        <family val="2"/>
      </rPr>
      <t>(Quads 104 &amp; 105)</t>
    </r>
  </si>
  <si>
    <t>Sara/Annie (final review)</t>
  </si>
  <si>
    <r>
      <t>Sara</t>
    </r>
    <r>
      <rPr>
        <b/>
        <sz val="10"/>
        <rFont val="Arial"/>
        <family val="2"/>
      </rPr>
      <t xml:space="preserve"> (Quads 127 &amp; 128)</t>
    </r>
  </si>
  <si>
    <t>Weston/Annie (final review)</t>
  </si>
  <si>
    <r>
      <t>Weston (</t>
    </r>
    <r>
      <rPr>
        <b/>
        <sz val="10"/>
        <rFont val="Arial"/>
        <family val="2"/>
      </rPr>
      <t>Quad 107</t>
    </r>
    <r>
      <rPr>
        <sz val="10"/>
        <color rgb="FF000000"/>
        <rFont val="Arial"/>
        <family val="2"/>
      </rPr>
      <t>)</t>
    </r>
  </si>
  <si>
    <t xml:space="preserve">Quads 56 &amp; 57 </t>
  </si>
  <si>
    <t>V1 QC</t>
  </si>
  <si>
    <r>
      <rPr>
        <i/>
        <sz val="10"/>
        <color rgb="FF000000"/>
        <rFont val="Arial"/>
        <family val="2"/>
      </rPr>
      <t>Heather/Gabe/</t>
    </r>
    <r>
      <rPr>
        <i/>
        <sz val="10"/>
        <color rgb="FFCC0000"/>
        <rFont val="Arial"/>
        <family val="2"/>
      </rPr>
      <t>Meagan</t>
    </r>
  </si>
  <si>
    <t>COM7</t>
  </si>
  <si>
    <t>IND2</t>
  </si>
  <si>
    <t>IND4</t>
  </si>
  <si>
    <t>REL1</t>
  </si>
  <si>
    <t>GOV1</t>
  </si>
  <si>
    <t>EDU1</t>
  </si>
  <si>
    <t>Quad ID</t>
  </si>
  <si>
    <t># of Pts</t>
  </si>
  <si>
    <t>Points Completed</t>
  </si>
  <si>
    <t>Reviewer</t>
  </si>
  <si>
    <t>Date Reviewed</t>
  </si>
  <si>
    <t>Hours Reviewed</t>
  </si>
  <si>
    <t>Points QC'd</t>
  </si>
  <si>
    <t>QCer</t>
  </si>
  <si>
    <t>Date QC'd</t>
  </si>
  <si>
    <t>Hours QC'd</t>
  </si>
  <si>
    <t>Hartford Johnson</t>
  </si>
  <si>
    <t>fixed</t>
  </si>
  <si>
    <t>5 min</t>
  </si>
  <si>
    <t>20 min</t>
  </si>
  <si>
    <t>3 min</t>
  </si>
  <si>
    <t>1 min</t>
  </si>
  <si>
    <t>Hartford, please check the incorrect point again.(Behrang)</t>
  </si>
  <si>
    <t>2 min</t>
  </si>
  <si>
    <t>10 min</t>
  </si>
  <si>
    <t>6 min</t>
  </si>
  <si>
    <t>Hartford, please check the incorrect points again.(Behrang)</t>
  </si>
  <si>
    <t>Hartford, Please check the incorrect point again (Behrang).</t>
  </si>
  <si>
    <t>Hartford, Please check the incorrect points again (Behrang).</t>
  </si>
  <si>
    <t>Hartford, please check the incorrect point again. (Behrang)</t>
  </si>
  <si>
    <t>Hartford, please check the incorrect points again. (Behrang)</t>
  </si>
  <si>
    <t>7 min</t>
  </si>
  <si>
    <t>4 min</t>
  </si>
  <si>
    <t>Olivia M.</t>
  </si>
  <si>
    <t xml:space="preserve">Every primary point has not building appraisal value or addresses. Some major problems.I marked some as incorrect but ended up leaving them correct. I'm guessing it is an assessment problem.    </t>
  </si>
  <si>
    <t>Fixed - Hi Olivia, I am currently looking over some of the comments you left for Berkeley! I understand why you ran into some confusion for Quadrant 3. The points you looked over for that didn't have any parcels in the dataset for areas close to the river. I used the flood tool service to get the ID's of the actual parcel so I could view the assessment information. All of the points listed primary should have assessment values. Many are missing addresses though because this is a campground. I had to assign addresses with 9999 for that reason. Parcels with multiple addresses will be assigned numbers like 9999, 9998, and 9997. For the most part though every ID is unique because of the different parcel ID's.</t>
  </si>
  <si>
    <t>1 unknown point</t>
  </si>
  <si>
    <t>Aaron A</t>
  </si>
  <si>
    <t xml:space="preserve">Aaron </t>
  </si>
  <si>
    <t>Olivia M</t>
  </si>
  <si>
    <t>Olivia Miller</t>
  </si>
  <si>
    <t xml:space="preserve">Liz </t>
  </si>
  <si>
    <t>1 incorrect structure</t>
  </si>
  <si>
    <t>Jaimee Pyron</t>
  </si>
  <si>
    <t>3 Incorrect Structures</t>
  </si>
  <si>
    <t>2 Incorrect Structures</t>
  </si>
  <si>
    <t>9 min</t>
  </si>
  <si>
    <t>1 Incorrect structure</t>
  </si>
  <si>
    <t>16 min</t>
  </si>
  <si>
    <t xml:space="preserve">fixing an issue in a mobile home park </t>
  </si>
  <si>
    <t>&lt; 0.25</t>
  </si>
  <si>
    <t xml:space="preserve">&lt;0.25 </t>
  </si>
  <si>
    <t>Unsure about the church structure 0406005G003200000000</t>
  </si>
  <si>
    <t>Also couldn't determine; kept structure as unknown for field verification</t>
  </si>
  <si>
    <t>A lot of these buildings had weird issues that made me spend a lot of time looking around.</t>
  </si>
  <si>
    <t>44 primary points</t>
  </si>
  <si>
    <t>I agree.</t>
  </si>
  <si>
    <t>8 min</t>
  </si>
  <si>
    <t>Many points that fall in the Burnsville dam parcel, and are most likely government property. No listed buildings on assessment. I marked them as unknown.</t>
  </si>
  <si>
    <t>&lt;0.25</t>
  </si>
  <si>
    <t>7/82020</t>
  </si>
  <si>
    <t xml:space="preserve"> 1 min</t>
  </si>
  <si>
    <t>10 minn</t>
  </si>
  <si>
    <t xml:space="preserve"> 5 min</t>
  </si>
  <si>
    <t>Mapwv was unresponsive for about 20 minutes. A lot of confusing assesments/points.</t>
  </si>
  <si>
    <t>Even more confusing points/assessments/parcels.</t>
  </si>
  <si>
    <t>6/272020</t>
  </si>
  <si>
    <t>23 min</t>
  </si>
  <si>
    <t>12 min</t>
  </si>
  <si>
    <t>Most of the parcels were incorrect building wise, took a lot of hunting. Internet went down for about 10 minutes.</t>
  </si>
  <si>
    <t xml:space="preserve">reviewer </t>
  </si>
  <si>
    <t>Points added</t>
  </si>
  <si>
    <t>time</t>
  </si>
  <si>
    <t xml:space="preserve">points eddited to fit new rules </t>
  </si>
  <si>
    <t xml:space="preserve">Bishop </t>
  </si>
  <si>
    <t>5 hrs</t>
  </si>
  <si>
    <t>2 hrs</t>
  </si>
  <si>
    <t>1 hr</t>
  </si>
  <si>
    <t>1.5 hr</t>
  </si>
  <si>
    <t>0.5 hr</t>
  </si>
  <si>
    <t>2 hr</t>
  </si>
  <si>
    <t>Pts QC'd</t>
  </si>
  <si>
    <t xml:space="preserve">Heather </t>
  </si>
  <si>
    <t xml:space="preserve">Hartford </t>
  </si>
  <si>
    <t>V1 QC Tracker (Jacob K)</t>
  </si>
  <si>
    <t>Total Points</t>
  </si>
  <si>
    <t xml:space="preserve">Points QC'd </t>
  </si>
  <si>
    <t>Points Remaining</t>
  </si>
  <si>
    <t>lower point count due to populated areas and fixing multiple large mobile home parks</t>
  </si>
  <si>
    <t>fixed 3 giant mobile home parks</t>
  </si>
  <si>
    <t>added 46 points to updated floodplain</t>
  </si>
  <si>
    <t xml:space="preserve">Fixed </t>
  </si>
  <si>
    <t>finished</t>
  </si>
  <si>
    <t xml:space="preserve">Jacob </t>
  </si>
  <si>
    <t>10 minutes</t>
  </si>
  <si>
    <t>3 hours</t>
  </si>
  <si>
    <t xml:space="preserve"> 45 minute</t>
  </si>
  <si>
    <t>15 min</t>
  </si>
  <si>
    <t>5 minutes</t>
  </si>
  <si>
    <t>15 minutes</t>
  </si>
  <si>
    <t>30 minutes</t>
  </si>
  <si>
    <t>5 mins</t>
  </si>
  <si>
    <t>&lt;5 mins</t>
  </si>
  <si>
    <t>BIshop</t>
  </si>
  <si>
    <t>Incorrect points</t>
  </si>
  <si>
    <t>(not really sure how many)</t>
  </si>
  <si>
    <t>Went back through and fixed issues based off of what I learned from recently QC'd points</t>
  </si>
  <si>
    <t>fixed QC'd Points</t>
  </si>
  <si>
    <t>bishop</t>
  </si>
  <si>
    <t>fixed QC'd points</t>
  </si>
  <si>
    <t>30 min</t>
  </si>
  <si>
    <t>I dont see any points in this quad</t>
  </si>
  <si>
    <t>Total</t>
  </si>
  <si>
    <t>50 min</t>
  </si>
  <si>
    <t>1:30 min</t>
  </si>
  <si>
    <t>45 min</t>
  </si>
  <si>
    <t xml:space="preserve">Caleb </t>
  </si>
  <si>
    <t>25 min</t>
  </si>
  <si>
    <t>1 :10</t>
  </si>
  <si>
    <t>Fixed by Annie</t>
  </si>
  <si>
    <t>Too many address and other data issues, took longer than usual.</t>
  </si>
  <si>
    <t>David Coleman</t>
  </si>
  <si>
    <t>For that messy part in the top right, I marked all of the properties as incorrect and left instructions in the comments on how to fix them. Since there are no assessment records, they will ostensibly use RS means.</t>
  </si>
  <si>
    <t>7 hours</t>
  </si>
  <si>
    <t>This is definitely a rough parcel (no fault of yours), and it seems there is consistently a misalignment problem throughout the county. My largest recommendation for future parcels is to really make sure the building drawings are similar to the structure. It's often the biggest givveaway in a neighborhood that a record is i nthe wrong place. Other than that, I left detiled comments on each incorrect point.</t>
  </si>
  <si>
    <t>One missed incorrect value.</t>
  </si>
  <si>
    <t>FIXED</t>
  </si>
  <si>
    <t>5 hours</t>
  </si>
  <si>
    <t>5/21-23/20</t>
  </si>
  <si>
    <t>I'm not finished QCing this parcel. Definitely in worse shape (once again, not because of your work) than 19.</t>
  </si>
  <si>
    <t>1.5 hours</t>
  </si>
  <si>
    <t>1 hour</t>
  </si>
  <si>
    <t xml:space="preserve">45 min </t>
  </si>
  <si>
    <t>A few errors with misalignments, but altogether good.</t>
  </si>
  <si>
    <t>A lot of alignment issues in the last few points that took awhile</t>
  </si>
  <si>
    <t xml:space="preserve">Jaimee Pyron </t>
  </si>
  <si>
    <t>I didn't see any marked incorrect here</t>
  </si>
  <si>
    <t>1hr</t>
  </si>
  <si>
    <t>2 mins</t>
  </si>
  <si>
    <t>3 mins</t>
  </si>
  <si>
    <t>Good work. Only a handful of easy to fix errors.</t>
  </si>
  <si>
    <t>Not finished QCing.</t>
  </si>
  <si>
    <t>1 mins</t>
  </si>
  <si>
    <t>Geometry misalignment issues near eastern border of quad</t>
  </si>
  <si>
    <t>Lots of geometry misalignment and missing geometry issues throughout the quad</t>
  </si>
  <si>
    <t>Missing parcel geometry for several parcels</t>
  </si>
  <si>
    <t>Advisory Edits</t>
  </si>
  <si>
    <t>Date</t>
  </si>
  <si>
    <t>Advisory QCer</t>
  </si>
  <si>
    <t>Validated</t>
  </si>
  <si>
    <t>12/11/0218</t>
  </si>
  <si>
    <t>6/25/0219</t>
  </si>
  <si>
    <t xml:space="preserve">5 min </t>
  </si>
  <si>
    <t>No issues, but marked as invalidated because there were some points I couldn't check due to tile issue.</t>
  </si>
  <si>
    <t xml:space="preserve">1 min </t>
  </si>
  <si>
    <t>Advisory QC</t>
  </si>
  <si>
    <t>35 min</t>
  </si>
  <si>
    <t>08/10 2020</t>
  </si>
  <si>
    <t>08/12 2020</t>
  </si>
  <si>
    <t>40 min</t>
  </si>
  <si>
    <t>11 min</t>
  </si>
  <si>
    <t>6 mins</t>
  </si>
  <si>
    <t>FIxed</t>
  </si>
  <si>
    <t>I had finished all of this before, but was uncertain of 1 point.</t>
  </si>
  <si>
    <t>Finished a portion earlier</t>
  </si>
  <si>
    <t>Finished on another date, but forgot to cross out</t>
  </si>
  <si>
    <t>Finished a portion at an earlier date.</t>
  </si>
  <si>
    <t>Finished a portion earlier. Had some uncertain structures</t>
  </si>
  <si>
    <t>Finished most of this quad a prior day</t>
  </si>
  <si>
    <t>Total:</t>
  </si>
  <si>
    <t xml:space="preserve">Aaron Arrington </t>
  </si>
  <si>
    <t>Gabe A</t>
  </si>
  <si>
    <t>Kevin &amp; Gabe</t>
  </si>
  <si>
    <t>Arc Pro was slow.</t>
  </si>
  <si>
    <t>Arc Pro still slow. Clocked out since it was TOO slow.</t>
  </si>
  <si>
    <t>Prop Viewer issues</t>
  </si>
  <si>
    <t>4/1/0201</t>
  </si>
  <si>
    <t xml:space="preserve">Gabe </t>
  </si>
  <si>
    <t xml:space="preserve">Had to add 56 new points </t>
  </si>
  <si>
    <t>had to create some points</t>
  </si>
  <si>
    <t>Had to create some points</t>
  </si>
  <si>
    <t>Had to create around 500 extra points in teh updated AE floodzone :/</t>
  </si>
  <si>
    <t>working on the created points</t>
  </si>
  <si>
    <t>working on the created points, created more</t>
  </si>
  <si>
    <t>Finished with teh created points! (finally)</t>
  </si>
  <si>
    <t>1.25</t>
  </si>
  <si>
    <t>had to create a few pointw which took time</t>
  </si>
  <si>
    <t>all points from today did not save</t>
  </si>
  <si>
    <t>All fixed issues</t>
  </si>
  <si>
    <t>Jackeline</t>
  </si>
  <si>
    <t>All incorrect points.</t>
  </si>
  <si>
    <t>Bishop Brozik</t>
  </si>
  <si>
    <t>fixing QC'd issues, not done</t>
  </si>
  <si>
    <t xml:space="preserve">fixing QC'd issues, I believe I fixed them all </t>
  </si>
  <si>
    <t>Weston Huggins</t>
  </si>
  <si>
    <t>Manually entering addresses</t>
  </si>
  <si>
    <t>45 minutes</t>
  </si>
  <si>
    <t>Connectivity Issues.</t>
  </si>
  <si>
    <t>STILL laggy.</t>
  </si>
  <si>
    <t>Assessment records stopped loading</t>
  </si>
  <si>
    <t>2/4(5)/21</t>
  </si>
  <si>
    <t>10 mins</t>
  </si>
  <si>
    <t>2/3/2/2021</t>
  </si>
  <si>
    <t>28 Fix</t>
  </si>
  <si>
    <t>40 Fix</t>
  </si>
  <si>
    <t xml:space="preserve">All points fixed </t>
  </si>
  <si>
    <t>11 Fix</t>
  </si>
  <si>
    <t>Not finished QCing yet</t>
  </si>
  <si>
    <t xml:space="preserve">Added a few points into "# of points" column </t>
  </si>
  <si>
    <t xml:space="preserve">Logan </t>
  </si>
  <si>
    <t xml:space="preserve">Added one point </t>
  </si>
  <si>
    <t xml:space="preserve">Added two points </t>
  </si>
  <si>
    <t xml:space="preserve">Added two new points </t>
  </si>
  <si>
    <t xml:space="preserve">Two new points so far </t>
  </si>
  <si>
    <t xml:space="preserve">One new point </t>
  </si>
  <si>
    <t xml:space="preserve">added one new point </t>
  </si>
  <si>
    <t xml:space="preserve">added one point </t>
  </si>
  <si>
    <t xml:space="preserve">2 new points so far </t>
  </si>
  <si>
    <t xml:space="preserve">1 more new point </t>
  </si>
  <si>
    <t xml:space="preserve">2 new point so far </t>
  </si>
  <si>
    <t xml:space="preserve">4 new points </t>
  </si>
  <si>
    <t xml:space="preserve">2 new points </t>
  </si>
  <si>
    <t xml:space="preserve">1 new point </t>
  </si>
  <si>
    <t>10 MINS</t>
  </si>
  <si>
    <t>New points created</t>
  </si>
  <si>
    <t>RS Means</t>
  </si>
  <si>
    <t>normal</t>
  </si>
  <si>
    <t>church</t>
  </si>
  <si>
    <t>gov (post office)</t>
  </si>
  <si>
    <t>warehouse</t>
  </si>
  <si>
    <t>Rachael</t>
  </si>
  <si>
    <t>school</t>
  </si>
  <si>
    <t>Checked the points marked incorrect previously.</t>
  </si>
  <si>
    <t>retail</t>
  </si>
  <si>
    <t>medical clinic</t>
  </si>
  <si>
    <t>mining services</t>
  </si>
  <si>
    <t>:D</t>
  </si>
  <si>
    <t>The uncorrect issues</t>
  </si>
  <si>
    <t>editing is not finished in this quad</t>
  </si>
  <si>
    <t>editing not finished</t>
  </si>
  <si>
    <t>4/31/2021</t>
  </si>
  <si>
    <t>Was edited so incompletely.</t>
  </si>
  <si>
    <t>Behrag</t>
  </si>
  <si>
    <t>Too messy with a lot of mistakes.</t>
  </si>
  <si>
    <t>NULL POINTS TRACKER</t>
  </si>
  <si>
    <t>5-18-20 to 5-22-20</t>
  </si>
  <si>
    <t>Mon</t>
  </si>
  <si>
    <t>7591 - 7532 = 59</t>
  </si>
  <si>
    <t>Quad 54</t>
  </si>
  <si>
    <t>Tues</t>
  </si>
  <si>
    <t>7532 - 7435 = 97</t>
  </si>
  <si>
    <t>Wed</t>
  </si>
  <si>
    <t>7435 - 7322 = 113</t>
  </si>
  <si>
    <t>Thurs</t>
  </si>
  <si>
    <t>7322 - 7217 = 105</t>
  </si>
  <si>
    <t>Fri</t>
  </si>
  <si>
    <t>7217 - 7006 = 211</t>
  </si>
  <si>
    <t>Quad 44</t>
  </si>
  <si>
    <t>5-25-20 to 5-29-20</t>
  </si>
  <si>
    <t>7006 - 6746 = 259</t>
  </si>
  <si>
    <t>Quad 44 (244), Quad 34 (15)</t>
  </si>
  <si>
    <t>6746 - 6554 = 192</t>
  </si>
  <si>
    <t>Quad 34 (167), Quad 44 (25)</t>
  </si>
  <si>
    <t>6554 - 6281 = 273</t>
  </si>
  <si>
    <t>Quad 34</t>
  </si>
  <si>
    <t>6281 - 6038 = 243</t>
  </si>
  <si>
    <t>6038 - 5830 = 208</t>
  </si>
  <si>
    <t>6-1-20 to 6-6-20</t>
  </si>
  <si>
    <t>5830 - 5719 = 111</t>
  </si>
  <si>
    <t>5719 - 5479 = 240</t>
  </si>
  <si>
    <t>5479 - 5363 = 116</t>
  </si>
  <si>
    <t>5363 - 5241 = 122</t>
  </si>
  <si>
    <t>5241 - 5111 = 130</t>
  </si>
  <si>
    <t>Quad 23, 24, 32, 34</t>
  </si>
  <si>
    <t>Sat</t>
  </si>
  <si>
    <t>took break for Wirt County QC</t>
  </si>
  <si>
    <t>8-31-20 to 9-4-20</t>
  </si>
  <si>
    <t>4510 - 4344 = 166</t>
  </si>
  <si>
    <t>Quad 57</t>
  </si>
  <si>
    <t>Points</t>
  </si>
  <si>
    <t>Quads</t>
  </si>
  <si>
    <t>Quad #</t>
  </si>
  <si>
    <t>Highlighted = needs edited</t>
  </si>
  <si>
    <t>This quad was started but not finished- numbers listed under completed points are wrong</t>
  </si>
  <si>
    <t>Fixed points</t>
  </si>
  <si>
    <t>checked detete</t>
  </si>
  <si>
    <t>morgan</t>
  </si>
  <si>
    <t>checked delete points</t>
  </si>
  <si>
    <t>This quad was started but not finished- numbers listed under comleted points are wrong</t>
  </si>
  <si>
    <t>Walter</t>
  </si>
  <si>
    <t>Fixed points. There are 3-4 marked unsure, they won't change to unknown</t>
  </si>
  <si>
    <t>0,00</t>
  </si>
  <si>
    <t>Eric Hopkins</t>
  </si>
  <si>
    <t>This quad was started, but not finished (number of completed points listed is likely correct)</t>
  </si>
  <si>
    <t xml:space="preserve">Walter </t>
  </si>
  <si>
    <t>Address issues thoughout the whole county; used e911 address on parcel viewer (not the one in the individual assessment)</t>
  </si>
  <si>
    <t>A lot of address issues here</t>
  </si>
  <si>
    <t>Yiting Fan</t>
  </si>
  <si>
    <t>Yiting, please don't change the status of the points to "checked" after editing. (Behrang)</t>
  </si>
  <si>
    <t>17 min</t>
  </si>
  <si>
    <t xml:space="preserve">Annie </t>
  </si>
  <si>
    <t>1:10 hour</t>
  </si>
  <si>
    <t>**</t>
  </si>
  <si>
    <t>11/06/0209</t>
  </si>
  <si>
    <t>liz</t>
  </si>
  <si>
    <t>There were a lot of issues here that needed to be corrected</t>
  </si>
  <si>
    <t>??</t>
  </si>
  <si>
    <t>Almost no assessment reports</t>
  </si>
  <si>
    <t>Added a lot of points and barely any assessment reports</t>
  </si>
  <si>
    <t>4/31/21</t>
  </si>
  <si>
    <t>Internet kept going out</t>
  </si>
  <si>
    <t>742 points</t>
  </si>
  <si>
    <t xml:space="preserve">Had to add a lot of new points </t>
  </si>
  <si>
    <t xml:space="preserve">Added a lot of points </t>
  </si>
  <si>
    <t>Lots of Area RS Means and no assessment reports</t>
  </si>
  <si>
    <t>Property viewer was running slow</t>
  </si>
  <si>
    <t xml:space="preserve">lots of misalignment </t>
  </si>
  <si>
    <t>Tug fork</t>
  </si>
  <si>
    <t>Tug Fork</t>
  </si>
  <si>
    <t>Arc license servers went down and it became extremely slow</t>
  </si>
  <si>
    <t>Excessive parcel "shifts" going on here</t>
  </si>
  <si>
    <t>Not finished QCing</t>
  </si>
  <si>
    <t xml:space="preserve">15 fixed </t>
  </si>
  <si>
    <t>Logan Bohn</t>
  </si>
  <si>
    <t xml:space="preserve">Lots of missing assessment records </t>
  </si>
  <si>
    <t xml:space="preserve">Lots of weird issues </t>
  </si>
  <si>
    <t>tough quad</t>
  </si>
  <si>
    <t>Corrected.</t>
  </si>
  <si>
    <t>Starting in the largest quad (Wheeling Area) with many-thousand points.</t>
  </si>
  <si>
    <t>Continued on 15.</t>
  </si>
  <si>
    <t>Was on the road until 8 PM but I was able to get this bit done from my laptop.</t>
  </si>
  <si>
    <t>COMPLETED</t>
  </si>
  <si>
    <t>Jamee</t>
  </si>
  <si>
    <t>19 min</t>
  </si>
  <si>
    <t xml:space="preserve">Sum: </t>
  </si>
  <si>
    <t>Eric</t>
  </si>
  <si>
    <t>3 hrs 11/4</t>
  </si>
  <si>
    <t>Start 10:45:00 AM 11/5</t>
  </si>
  <si>
    <t>Comments from QCer</t>
  </si>
  <si>
    <t>No points</t>
  </si>
  <si>
    <t>Invalidated</t>
  </si>
  <si>
    <t>7/17/0219</t>
  </si>
  <si>
    <t>1/11/2019 &amp; 1/12/2019</t>
  </si>
  <si>
    <t>3/21-23/2020</t>
  </si>
  <si>
    <t>7/11/0202</t>
  </si>
  <si>
    <t xml:space="preserve">added 20+ points </t>
  </si>
  <si>
    <t>most points were already marked as delete</t>
  </si>
  <si>
    <t>1 unknown</t>
  </si>
  <si>
    <t>?</t>
  </si>
  <si>
    <t>lost track of how long I spent oin this one as I accidnetally worked on it thinking it was part of adjacent quads. probably about 2 hours or so though</t>
  </si>
  <si>
    <t>24/02/2021</t>
  </si>
  <si>
    <t>35 minutes</t>
  </si>
  <si>
    <t>25 minutes</t>
  </si>
  <si>
    <t>2 hour</t>
  </si>
  <si>
    <t>23/02/2021</t>
  </si>
  <si>
    <t>20 minutes</t>
  </si>
  <si>
    <t>There was 10 points, not 167.</t>
  </si>
  <si>
    <t xml:space="preserve">Still a few questions </t>
  </si>
  <si>
    <t>Fixed Issues</t>
  </si>
  <si>
    <t xml:space="preserve">Yiting </t>
  </si>
  <si>
    <t>Added 7 new points</t>
  </si>
  <si>
    <t>added 12 new points</t>
  </si>
  <si>
    <t>added 82 points to updated floodplain</t>
  </si>
  <si>
    <t>Points Redo</t>
  </si>
  <si>
    <t>Redo'er</t>
  </si>
  <si>
    <t>Date Redo</t>
  </si>
  <si>
    <t>Hours</t>
  </si>
  <si>
    <t>QC'd Points</t>
  </si>
  <si>
    <t>50min</t>
  </si>
  <si>
    <t>5min</t>
  </si>
  <si>
    <t>21 min</t>
  </si>
  <si>
    <t>15min</t>
  </si>
  <si>
    <t>REVISING ALL QUADS</t>
  </si>
  <si>
    <t>2/7/0220</t>
  </si>
  <si>
    <t>Reviewed QC suggested edits, left comments on the one I disagree with</t>
  </si>
  <si>
    <t>Reviewed QC suggested edits, fixed mistakes, left comments on the ones I disagree with</t>
  </si>
  <si>
    <t>Reviewed QC suggested edits, left comments on the ones I disagree with</t>
  </si>
  <si>
    <t>Reviewed QC suggested edits, fixed mistake, left comment on the one I disagree with</t>
  </si>
  <si>
    <t>Total number of points in quad is 130 (not 437)</t>
  </si>
  <si>
    <t>Reviewed QC suggested edits, fixed mistakes</t>
  </si>
  <si>
    <t>3/24/0202</t>
  </si>
  <si>
    <t>MOrgan</t>
  </si>
  <si>
    <t>n/a</t>
  </si>
  <si>
    <t xml:space="preserve"> &lt; 0.25</t>
  </si>
  <si>
    <t>Building IDs changed for different assessments!</t>
  </si>
  <si>
    <t>Behrang: Many warehouses with cards not marked as primary.</t>
  </si>
  <si>
    <t>&lt; 0.5</t>
  </si>
  <si>
    <t>Behrang: All site add. outside parcels were marked as different assessment!</t>
  </si>
  <si>
    <t>Behrang: Churches were not marked as critical.  All site add. outside parcels were marked as different assessment!</t>
  </si>
  <si>
    <t>Many of the primary buildings with different assessments were not marked as primary!</t>
  </si>
  <si>
    <t>Behrang: Many mobile homes with different assessment were marked as no assessment.</t>
  </si>
  <si>
    <t>Behrang: Inaccurate neighbor assessment (50000 for all)</t>
  </si>
  <si>
    <t>Checking for new floodplains and new protocols.</t>
  </si>
  <si>
    <t>Behrang: Most of the points were not moved to the overlap of floodplains.</t>
  </si>
  <si>
    <t>&lt; 0.75</t>
  </si>
  <si>
    <t>Behrang: Hadn't looked for different assessments well (even in the neighboring parcels).</t>
  </si>
  <si>
    <t>Behrang: Too many basic mistakes! Many buildings with different assessment marked as no assessment and modified with inaccurate round values as neighbor assessment!</t>
  </si>
  <si>
    <t>Behrang: Too many buildings with different assessment had been marked as no assessment and modified with inaccurate round values as neighbor assessment!</t>
  </si>
  <si>
    <t>Behrang: The editor hadn't looked for the assessments in the parcels around, even in some immediate neighboring parcels!</t>
  </si>
  <si>
    <t>-</t>
  </si>
  <si>
    <t>lots of parcel and assessment issues</t>
  </si>
  <si>
    <t>lots of parcel and assessment  issues</t>
  </si>
  <si>
    <t>Dan?</t>
  </si>
  <si>
    <t>Restored effective 1% primaries</t>
  </si>
  <si>
    <t>9/1/0220</t>
  </si>
  <si>
    <t>Restore effective 1% primaries</t>
  </si>
  <si>
    <t>Checked for missing eff 1% primaries</t>
  </si>
  <si>
    <t>restored effective 1% primaries</t>
  </si>
  <si>
    <t>9/11/0202</t>
  </si>
  <si>
    <t>No points no FP</t>
  </si>
  <si>
    <t>Post-Redelineation (Updated Zone AE) Review - including corrections of numerous previous Unknown points</t>
  </si>
  <si>
    <t>Correction Date</t>
  </si>
  <si>
    <t>Correcter</t>
  </si>
  <si>
    <t># of PPoints</t>
  </si>
  <si>
    <t>Hours Corrected</t>
  </si>
  <si>
    <t>6-8-20 to 6-12-20</t>
  </si>
  <si>
    <t>14 15 16 mostly</t>
  </si>
  <si>
    <t>349 - 161 = 188</t>
  </si>
  <si>
    <t>18, 39, 40, 41</t>
  </si>
  <si>
    <t>544 - 349 = 195</t>
  </si>
  <si>
    <t>16, 6</t>
  </si>
  <si>
    <t>6-15-20 to 6-19-20</t>
  </si>
  <si>
    <t>775 - 544 = 231</t>
  </si>
  <si>
    <t>1077 - 775 = 302</t>
  </si>
  <si>
    <t>1366 - 1077 = 289</t>
  </si>
  <si>
    <t>1554 - 1366 = 188</t>
  </si>
  <si>
    <t>quads 4 9 25</t>
  </si>
  <si>
    <t>1878 - 1554 = 324</t>
  </si>
  <si>
    <t>9  10  15  16  26</t>
  </si>
  <si>
    <t>104 ? not sure for 7/7/20</t>
  </si>
  <si>
    <t>6-22-20 to 6-26-20</t>
  </si>
  <si>
    <t>2058 - 1878 = 180</t>
  </si>
  <si>
    <t>10_32_33</t>
  </si>
  <si>
    <t>2356 - 2058 = 298</t>
  </si>
  <si>
    <t>34_26_35_27_25_28</t>
  </si>
  <si>
    <t>2512 - 2356 = 156</t>
  </si>
  <si>
    <t>24_17_2</t>
  </si>
  <si>
    <t>2675 - 2512 = 163</t>
  </si>
  <si>
    <t>2679 - 2675 = 4</t>
  </si>
  <si>
    <t>12_8</t>
  </si>
  <si>
    <t>Advisory Zone</t>
  </si>
  <si>
    <t>Verified By</t>
  </si>
  <si>
    <t>QC Complete</t>
  </si>
  <si>
    <t># of Points</t>
  </si>
  <si>
    <t>Completed By</t>
  </si>
  <si>
    <t xml:space="preserve">Yes </t>
  </si>
  <si>
    <t>Caleb/Liz/David</t>
  </si>
  <si>
    <t>Liz/Kevin</t>
  </si>
  <si>
    <t>Version 4 - Editing</t>
  </si>
  <si>
    <t>Version 9 - Completed</t>
  </si>
  <si>
    <t>Version 12 - Editing</t>
  </si>
  <si>
    <t xml:space="preserve">Version 4 - Editing </t>
  </si>
  <si>
    <t>Caleb/David</t>
  </si>
  <si>
    <t>Version 12 - Ready for Script</t>
  </si>
  <si>
    <t>Appraisal Value = 0</t>
  </si>
  <si>
    <t xml:space="preserve"># Primary Structures </t>
  </si>
  <si>
    <t xml:space="preserve"># No Building Value </t>
  </si>
  <si>
    <t>Percenatge</t>
  </si>
  <si>
    <t xml:space="preserve">Year Value = Null </t>
  </si>
  <si>
    <t xml:space="preserve"> # No Year Value </t>
  </si>
  <si>
    <t xml:space="preserve">Percenatge </t>
  </si>
  <si>
    <t xml:space="preserve">LUC= Null </t>
  </si>
  <si>
    <t>LUC= null</t>
  </si>
  <si>
    <t xml:space="preserve">Percentage </t>
  </si>
  <si>
    <t xml:space="preserve">Stories = Null </t>
  </si>
  <si>
    <t xml:space="preserve">Number of Stories </t>
  </si>
  <si>
    <t xml:space="preserve"># Primary Strucutres </t>
  </si>
  <si>
    <t xml:space="preserve">Stories =1 </t>
  </si>
  <si>
    <t xml:space="preserve">Stories =2 </t>
  </si>
  <si>
    <t>Status (as of 10/07/19)</t>
  </si>
  <si>
    <t>Completion Pct</t>
  </si>
  <si>
    <t>Annie, Colin</t>
  </si>
  <si>
    <t>647 of 7,849 pts</t>
  </si>
  <si>
    <t>7,503 of 15,551 pts</t>
  </si>
  <si>
    <t>4,009 of 5,720 pts</t>
  </si>
  <si>
    <t>Yes*</t>
  </si>
  <si>
    <t>2,563 of 2,627 pts</t>
  </si>
  <si>
    <t>488 of 4,566 pts</t>
  </si>
  <si>
    <t>0 of 3,099 pts</t>
  </si>
  <si>
    <t>6,585 of 9,909 pts</t>
  </si>
  <si>
    <t xml:space="preserve">Summers </t>
  </si>
  <si>
    <t>3,863 of 4146 pts</t>
  </si>
  <si>
    <t>516 of 4019 pts</t>
  </si>
  <si>
    <t>10,934 of 11,100 pts</t>
  </si>
  <si>
    <t>* still need to change unknowns</t>
  </si>
  <si>
    <t>and incorrect pts</t>
  </si>
  <si>
    <t>One missing owner name in mapped out letters</t>
  </si>
  <si>
    <t>Total Letter Counts:</t>
  </si>
  <si>
    <t>Mapped-In Floodway Letters Count (including SFHA to New Floodway)</t>
  </si>
  <si>
    <t>Total Letter Count in Community</t>
  </si>
  <si>
    <t>Done for the Elr River area; Only 3 SFHA to new floodway, no mapped in floodway</t>
  </si>
  <si>
    <t>Labels</t>
  </si>
  <si>
    <t>Label tables generated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</si>
</sst>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164" formatCode="mm/dd/yyyy"/>
    <numFmt numFmtId="165" formatCode="m/d/yy"/>
    <numFmt numFmtId="166" formatCode="mmmm\ yyyy"/>
    <numFmt numFmtId="167" formatCode="0.0"/>
    <numFmt numFmtId="168" formatCode="m\-d"/>
    <numFmt numFmtId="169" formatCode="m\-d\-yyyy"/>
    <numFmt numFmtId="170" formatCode="&quot;$&quot;#,##0.00"/>
    <numFmt numFmtId="171" formatCode="m/d"/>
    <numFmt numFmtId="172" formatCode="mm/dd/yy"/>
    <numFmt numFmtId="173" formatCode="m&quot;/&quot;d&quot;/&quot;yy"/>
    <numFmt numFmtId="174" formatCode="m\-d\-yy"/>
    <numFmt numFmtId="175" formatCode="mm/dd"/>
    <numFmt numFmtId="176" formatCode="m\,\ d\,\ yy"/>
    <numFmt numFmtId="177" formatCode="m\,\ d"/>
    <numFmt numFmtId="178" formatCode="0.000"/>
  </numFmts>
  <fonts count="82">
    <font>
      <sz val="10"/>
      <color rgb="FF000000"/>
      <name val="Arial"/>
    </font>
    <font>
      <sz val="10"/>
      <name val="Arial"/>
      <family val="2"/>
    </font>
    <font>
      <b/>
      <sz val="10"/>
      <name val="Arial"/>
      <family val="2"/>
    </font>
    <font>
      <sz val="10"/>
      <color rgb="FF000000"/>
      <name val="Arial"/>
      <family val="2"/>
    </font>
    <font>
      <sz val="10"/>
      <name val="Arial"/>
      <family val="2"/>
    </font>
    <font>
      <i/>
      <sz val="10"/>
      <color rgb="FF000000"/>
      <name val="Arial"/>
      <family val="2"/>
    </font>
    <font>
      <i/>
      <sz val="10"/>
      <color rgb="FF980000"/>
      <name val="Arial"/>
      <family val="2"/>
    </font>
    <font>
      <sz val="10"/>
      <color rgb="FFFF9900"/>
      <name val="Arial"/>
      <family val="2"/>
    </font>
    <font>
      <i/>
      <sz val="10"/>
      <color rgb="FFCC0000"/>
      <name val="Arial"/>
      <family val="2"/>
    </font>
    <font>
      <sz val="10"/>
      <color rgb="FF000000"/>
      <name val="Arial"/>
      <family val="2"/>
    </font>
    <font>
      <sz val="10"/>
      <color rgb="FFFFFF00"/>
      <name val="Arial"/>
      <family val="2"/>
    </font>
    <font>
      <i/>
      <sz val="10"/>
      <color rgb="FFCC0000"/>
      <name val="Arial"/>
      <family val="2"/>
    </font>
    <font>
      <b/>
      <sz val="10"/>
      <name val="Arial"/>
      <family val="2"/>
    </font>
    <font>
      <i/>
      <sz val="10"/>
      <color rgb="FFCC0000"/>
      <name val="Roboto"/>
    </font>
    <font>
      <b/>
      <sz val="10"/>
      <color rgb="FF000000"/>
      <name val="Arial"/>
      <family val="2"/>
    </font>
    <font>
      <sz val="10"/>
      <color rgb="FFFF0000"/>
      <name val="Arial"/>
      <family val="2"/>
    </font>
    <font>
      <b/>
      <sz val="11"/>
      <color rgb="FF000000"/>
      <name val="Calibri"/>
      <family val="2"/>
    </font>
    <font>
      <sz val="11"/>
      <color rgb="FF000000"/>
      <name val="Calibri"/>
      <family val="2"/>
    </font>
    <font>
      <sz val="11"/>
      <name val="Arial"/>
      <family val="2"/>
    </font>
    <font>
      <b/>
      <sz val="11"/>
      <name val="Arial"/>
      <family val="2"/>
    </font>
    <font>
      <b/>
      <sz val="11"/>
      <color rgb="FFFFFFFF"/>
      <name val="Calibri"/>
      <family val="2"/>
    </font>
    <font>
      <b/>
      <sz val="11"/>
      <name val="Calibri"/>
      <family val="2"/>
    </font>
    <font>
      <sz val="11"/>
      <name val="Arial"/>
      <family val="2"/>
    </font>
    <font>
      <u/>
      <sz val="11"/>
      <color rgb="FF0563C1"/>
      <name val="Arial"/>
      <family val="2"/>
    </font>
    <font>
      <b/>
      <sz val="11"/>
      <color rgb="FFFF0000"/>
      <name val="Arial"/>
      <family val="2"/>
    </font>
    <font>
      <u/>
      <sz val="11"/>
      <color rgb="FF0000FF"/>
      <name val="Arial"/>
      <family val="2"/>
    </font>
    <font>
      <u/>
      <sz val="11"/>
      <color rgb="FF0000FF"/>
      <name val="Arial"/>
      <family val="2"/>
    </font>
    <font>
      <u/>
      <sz val="11"/>
      <color rgb="FF0000FF"/>
      <name val="Arial"/>
      <family val="2"/>
    </font>
    <font>
      <u/>
      <sz val="11"/>
      <color rgb="FF1155CC"/>
      <name val="Arial"/>
      <family val="2"/>
    </font>
    <font>
      <u/>
      <sz val="11"/>
      <color rgb="FF0000FF"/>
      <name val="Arial"/>
      <family val="2"/>
    </font>
    <font>
      <u/>
      <sz val="11"/>
      <color rgb="FF0000FF"/>
      <name val="Arial"/>
      <family val="2"/>
    </font>
    <font>
      <b/>
      <sz val="11"/>
      <name val="Arial"/>
      <family val="2"/>
    </font>
    <font>
      <u/>
      <sz val="11"/>
      <name val="Arial"/>
      <family val="2"/>
    </font>
    <font>
      <sz val="11"/>
      <color rgb="FF333333"/>
      <name val="Arial"/>
      <family val="2"/>
    </font>
    <font>
      <sz val="11"/>
      <color rgb="FF000000"/>
      <name val="Arimo"/>
    </font>
    <font>
      <u/>
      <sz val="11"/>
      <color rgb="FF1155CC"/>
      <name val="Arial"/>
      <family val="2"/>
    </font>
    <font>
      <u/>
      <sz val="11"/>
      <color rgb="FF1155CC"/>
      <name val="Arial"/>
      <family val="2"/>
    </font>
    <font>
      <u/>
      <sz val="11"/>
      <name val="Arial"/>
      <family val="2"/>
    </font>
    <font>
      <u/>
      <sz val="11"/>
      <color rgb="FF1155CC"/>
      <name val="Arial"/>
      <family val="2"/>
    </font>
    <font>
      <u/>
      <sz val="11"/>
      <name val="Arial"/>
      <family val="2"/>
    </font>
    <font>
      <u/>
      <sz val="11"/>
      <color rgb="FF1155CC"/>
      <name val="Arial"/>
      <family val="2"/>
    </font>
    <font>
      <u/>
      <sz val="11"/>
      <color rgb="FF1155CC"/>
      <name val="Arial"/>
      <family val="2"/>
    </font>
    <font>
      <u/>
      <sz val="11"/>
      <name val="Arial"/>
      <family val="2"/>
    </font>
    <font>
      <u/>
      <sz val="11"/>
      <color rgb="FF1155CC"/>
      <name val="Arial"/>
      <family val="2"/>
    </font>
    <font>
      <u/>
      <sz val="11"/>
      <color rgb="FF1155CC"/>
      <name val="Arial"/>
      <family val="2"/>
    </font>
    <font>
      <u/>
      <sz val="11"/>
      <color rgb="FF1155CC"/>
      <name val="Arial"/>
      <family val="2"/>
    </font>
    <font>
      <sz val="11"/>
      <color rgb="FF000000"/>
      <name val="Arial"/>
      <family val="2"/>
    </font>
    <font>
      <u/>
      <sz val="11"/>
      <name val="Arial"/>
      <family val="2"/>
    </font>
    <font>
      <u/>
      <sz val="11"/>
      <name val="Arial"/>
      <family val="2"/>
    </font>
    <font>
      <sz val="9"/>
      <color rgb="FF333333"/>
      <name val="&quot;Helvetica Neue&quot;"/>
    </font>
    <font>
      <b/>
      <sz val="9"/>
      <color rgb="FF000000"/>
      <name val="&quot;Helvetica Neue&quot;"/>
    </font>
    <font>
      <u/>
      <sz val="11"/>
      <color rgb="FF000000"/>
      <name val="Arial"/>
      <family val="2"/>
    </font>
    <font>
      <u/>
      <sz val="11"/>
      <color rgb="FF1155CC"/>
      <name val="Calibri"/>
      <family val="2"/>
    </font>
    <font>
      <sz val="11"/>
      <color rgb="FF000000"/>
      <name val="Arial"/>
      <family val="2"/>
    </font>
    <font>
      <sz val="10"/>
      <color rgb="FFCC0000"/>
      <name val="Arial"/>
      <family val="2"/>
    </font>
    <font>
      <b/>
      <sz val="10"/>
      <color rgb="FF000000"/>
      <name val="Arial"/>
      <family val="2"/>
    </font>
    <font>
      <sz val="10"/>
      <color rgb="FF000000"/>
      <name val="Roboto"/>
    </font>
    <font>
      <b/>
      <i/>
      <sz val="10"/>
      <name val="Arial"/>
      <family val="2"/>
    </font>
    <font>
      <i/>
      <sz val="10"/>
      <name val="Arial"/>
      <family val="2"/>
    </font>
    <font>
      <b/>
      <sz val="9"/>
      <color rgb="FF000000"/>
      <name val="Arial"/>
      <family val="2"/>
    </font>
    <font>
      <b/>
      <sz val="10"/>
      <color rgb="FFCC0000"/>
      <name val="Arial"/>
      <family val="2"/>
    </font>
    <font>
      <sz val="11"/>
      <color rgb="FF7030A0"/>
      <name val="Calibri"/>
      <family val="2"/>
    </font>
    <font>
      <b/>
      <sz val="12"/>
      <color rgb="FF000000"/>
      <name val="Arial"/>
      <family val="2"/>
    </font>
    <font>
      <b/>
      <sz val="11"/>
      <color rgb="FF000000"/>
      <name val="Arial"/>
      <family val="2"/>
    </font>
    <font>
      <u/>
      <sz val="11"/>
      <color rgb="FF000000"/>
      <name val="Arial"/>
      <family val="2"/>
    </font>
    <font>
      <u/>
      <sz val="11"/>
      <color rgb="FF0563C1"/>
      <name val="Calibri"/>
      <family val="2"/>
    </font>
    <font>
      <u/>
      <sz val="11"/>
      <color rgb="FF000000"/>
      <name val="Calibri"/>
      <family val="2"/>
    </font>
    <font>
      <b/>
      <sz val="9"/>
      <name val="Arial"/>
      <family val="2"/>
    </font>
    <font>
      <sz val="11"/>
      <color rgb="FFFF0000"/>
      <name val="Calibri"/>
      <family val="2"/>
    </font>
    <font>
      <b/>
      <sz val="9"/>
      <name val="Arial"/>
      <family val="2"/>
    </font>
    <font>
      <sz val="9"/>
      <name val="Arial"/>
      <family val="2"/>
    </font>
    <font>
      <sz val="10"/>
      <color rgb="FFCC0000"/>
      <name val="Arial"/>
      <family val="2"/>
    </font>
    <font>
      <sz val="11"/>
      <name val="Calibri"/>
      <family val="2"/>
    </font>
    <font>
      <b/>
      <sz val="11"/>
      <name val="Calibri"/>
      <family val="2"/>
    </font>
    <font>
      <b/>
      <sz val="10"/>
      <color rgb="FFFF0000"/>
      <name val="Arial"/>
      <family val="2"/>
    </font>
    <font>
      <b/>
      <i/>
      <sz val="10"/>
      <name val="Arial"/>
      <family val="2"/>
    </font>
    <font>
      <sz val="11"/>
      <color rgb="FF000000"/>
      <name val="Inconsolata"/>
    </font>
    <font>
      <b/>
      <i/>
      <sz val="10"/>
      <name val="Arial"/>
      <family val="2"/>
    </font>
    <font>
      <sz val="10"/>
      <color rgb="FF000000"/>
      <name val="Inconsolata"/>
    </font>
    <font>
      <b/>
      <sz val="11"/>
      <name val="Arial"/>
      <family val="2"/>
    </font>
    <font>
      <sz val="12"/>
      <color rgb="FF000000"/>
      <name val="Calibri"/>
      <family val="2"/>
    </font>
    <font>
      <b/>
      <sz val="10"/>
      <color rgb="FF990000"/>
      <name val="Arial"/>
      <family val="2"/>
    </font>
  </fonts>
  <fills count="36">
    <fill>
      <patternFill patternType="none"/>
    </fill>
    <fill>
      <patternFill patternType="gray125"/>
    </fill>
    <fill>
      <patternFill patternType="solid">
        <fgColor rgb="FF93C47D"/>
        <bgColor rgb="FF93C47D"/>
      </patternFill>
    </fill>
    <fill>
      <patternFill patternType="solid">
        <fgColor rgb="FF00FF00"/>
        <bgColor rgb="FF00FF00"/>
      </patternFill>
    </fill>
    <fill>
      <patternFill patternType="solid">
        <fgColor rgb="FF00FFFF"/>
        <bgColor rgb="FF00FFFF"/>
      </patternFill>
    </fill>
    <fill>
      <patternFill patternType="solid">
        <fgColor rgb="FF6AA84F"/>
        <bgColor rgb="FF6AA84F"/>
      </patternFill>
    </fill>
    <fill>
      <patternFill patternType="solid">
        <fgColor rgb="FFF4CCCC"/>
        <bgColor rgb="FFF4CCCC"/>
      </patternFill>
    </fill>
    <fill>
      <patternFill patternType="solid">
        <fgColor rgb="FFB6D7A8"/>
        <bgColor rgb="FFB6D7A8"/>
      </patternFill>
    </fill>
    <fill>
      <patternFill patternType="solid">
        <fgColor rgb="FFFFFF00"/>
        <bgColor rgb="FFFFFF00"/>
      </patternFill>
    </fill>
    <fill>
      <patternFill patternType="solid">
        <fgColor rgb="FFFFFFFF"/>
        <bgColor rgb="FFFFFFFF"/>
      </patternFill>
    </fill>
    <fill>
      <patternFill patternType="solid">
        <fgColor rgb="FFE06666"/>
        <bgColor rgb="FFE06666"/>
      </patternFill>
    </fill>
    <fill>
      <patternFill patternType="solid">
        <fgColor rgb="FFFCE5CD"/>
        <bgColor rgb="FFFCE5CD"/>
      </patternFill>
    </fill>
    <fill>
      <patternFill patternType="solid">
        <fgColor rgb="FFD9EAD3"/>
        <bgColor rgb="FFD9EAD3"/>
      </patternFill>
    </fill>
    <fill>
      <patternFill patternType="solid">
        <fgColor rgb="FFE2EFD9"/>
        <bgColor rgb="FFE2EFD9"/>
      </patternFill>
    </fill>
    <fill>
      <patternFill patternType="solid">
        <fgColor rgb="FFFCD5B4"/>
        <bgColor rgb="FFFCD5B4"/>
      </patternFill>
    </fill>
    <fill>
      <patternFill patternType="solid">
        <fgColor rgb="FFD8D8D8"/>
        <bgColor rgb="FFD8D8D8"/>
      </patternFill>
    </fill>
    <fill>
      <patternFill patternType="solid">
        <fgColor rgb="FF7F7F7F"/>
        <bgColor rgb="FF7F7F7F"/>
      </patternFill>
    </fill>
    <fill>
      <patternFill patternType="solid">
        <fgColor rgb="FFC00000"/>
        <bgColor rgb="FFC00000"/>
      </patternFill>
    </fill>
    <fill>
      <patternFill patternType="solid">
        <fgColor rgb="FFC55A11"/>
        <bgColor rgb="FFC55A11"/>
      </patternFill>
    </fill>
    <fill>
      <patternFill patternType="solid">
        <fgColor rgb="FFFFF2CC"/>
        <bgColor rgb="FFFFF2CC"/>
      </patternFill>
    </fill>
    <fill>
      <patternFill patternType="solid">
        <fgColor rgb="FFFFC000"/>
        <bgColor rgb="FFFFC000"/>
      </patternFill>
    </fill>
    <fill>
      <patternFill patternType="solid">
        <fgColor rgb="FF000000"/>
        <bgColor rgb="FF000000"/>
      </patternFill>
    </fill>
    <fill>
      <patternFill patternType="solid">
        <fgColor rgb="FFE6B8AF"/>
        <bgColor rgb="FFE6B8AF"/>
      </patternFill>
    </fill>
    <fill>
      <patternFill patternType="solid">
        <fgColor rgb="FFFFE599"/>
        <bgColor rgb="FFFFE599"/>
      </patternFill>
    </fill>
    <fill>
      <patternFill patternType="solid">
        <fgColor rgb="FFCFE2F3"/>
        <bgColor rgb="FFCFE2F3"/>
      </patternFill>
    </fill>
    <fill>
      <patternFill patternType="solid">
        <fgColor rgb="FF9FC5E8"/>
        <bgColor rgb="FF9FC5E8"/>
      </patternFill>
    </fill>
    <fill>
      <patternFill patternType="solid">
        <fgColor rgb="FFEA9999"/>
        <bgColor rgb="FFEA9999"/>
      </patternFill>
    </fill>
    <fill>
      <patternFill patternType="solid">
        <fgColor rgb="FFA4C2F4"/>
        <bgColor rgb="FFA4C2F4"/>
      </patternFill>
    </fill>
    <fill>
      <patternFill patternType="solid">
        <fgColor rgb="FFC9DAF8"/>
        <bgColor rgb="FFC9DAF8"/>
      </patternFill>
    </fill>
    <fill>
      <patternFill patternType="solid">
        <fgColor rgb="FFFFD966"/>
        <bgColor rgb="FFFFD966"/>
      </patternFill>
    </fill>
    <fill>
      <patternFill patternType="solid">
        <fgColor theme="9" tint="0.79998168889431442"/>
        <bgColor rgb="FFFFE699"/>
      </patternFill>
    </fill>
    <fill>
      <patternFill patternType="solid">
        <fgColor theme="5" tint="0.79998168889431442"/>
        <bgColor rgb="FFFFE699"/>
      </patternFill>
    </fill>
    <fill>
      <patternFill patternType="solid">
        <fgColor theme="3" tint="0.79998168889431442"/>
        <bgColor rgb="FFFFE699"/>
      </patternFill>
    </fill>
    <fill>
      <patternFill patternType="solid">
        <fgColor rgb="FFFFEEB9"/>
        <bgColor rgb="FFFFE699"/>
      </patternFill>
    </fill>
    <fill>
      <patternFill patternType="solid">
        <fgColor theme="7" tint="0.39997558519241921"/>
        <bgColor indexed="64"/>
      </patternFill>
    </fill>
    <fill>
      <patternFill patternType="solid">
        <fgColor rgb="FFFFEDB3"/>
        <bgColor indexed="64"/>
      </patternFill>
    </fill>
  </fills>
  <borders count="26">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style="thin">
        <color rgb="FF000000"/>
      </bottom>
      <diagonal/>
    </border>
    <border>
      <left/>
      <right/>
      <top style="thin">
        <color rgb="FF000000"/>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right style="thin">
        <color rgb="FF000000"/>
      </right>
      <top/>
      <bottom/>
      <diagonal/>
    </border>
    <border>
      <left style="thin">
        <color rgb="FF000000"/>
      </left>
      <right style="thin">
        <color rgb="FF000000"/>
      </right>
      <top/>
      <bottom/>
      <diagonal/>
    </border>
    <border>
      <left style="thin">
        <color rgb="FF000000"/>
      </left>
      <right style="thin">
        <color rgb="FF000000"/>
      </right>
      <top style="thin">
        <color rgb="FF000000"/>
      </top>
      <bottom/>
      <diagonal/>
    </border>
    <border>
      <left/>
      <right/>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diagonal/>
    </border>
    <border>
      <left style="thick">
        <color rgb="FF000000"/>
      </left>
      <right/>
      <top style="thick">
        <color rgb="FF000000"/>
      </top>
      <bottom/>
      <diagonal/>
    </border>
    <border>
      <left/>
      <right/>
      <top style="thick">
        <color rgb="FF000000"/>
      </top>
      <bottom/>
      <diagonal/>
    </border>
    <border>
      <left/>
      <right style="thick">
        <color rgb="FF000000"/>
      </right>
      <top style="thick">
        <color rgb="FF000000"/>
      </top>
      <bottom/>
      <diagonal/>
    </border>
    <border>
      <left style="thick">
        <color rgb="FF000000"/>
      </left>
      <right/>
      <top/>
      <bottom/>
      <diagonal/>
    </border>
    <border>
      <left/>
      <right style="thick">
        <color rgb="FF000000"/>
      </right>
      <top/>
      <bottom/>
      <diagonal/>
    </border>
    <border>
      <left style="thick">
        <color rgb="FF000000"/>
      </left>
      <right/>
      <top/>
      <bottom style="thick">
        <color rgb="FF000000"/>
      </bottom>
      <diagonal/>
    </border>
    <border>
      <left/>
      <right/>
      <top/>
      <bottom style="thick">
        <color rgb="FF000000"/>
      </bottom>
      <diagonal/>
    </border>
    <border>
      <left/>
      <right style="thick">
        <color rgb="FF000000"/>
      </right>
      <top/>
      <bottom style="thick">
        <color rgb="FF000000"/>
      </bottom>
      <diagonal/>
    </border>
    <border>
      <left style="thin">
        <color rgb="FF000000"/>
      </left>
      <right style="thin">
        <color rgb="FF000000"/>
      </right>
      <top style="thin">
        <color rgb="FF000000"/>
      </top>
      <bottom style="thick">
        <color rgb="FF000000"/>
      </bottom>
      <diagonal/>
    </border>
  </borders>
  <cellStyleXfs count="1">
    <xf numFmtId="0" fontId="0" fillId="0" borderId="0"/>
  </cellStyleXfs>
  <cellXfs count="1027">
    <xf numFmtId="0" fontId="0" fillId="0" borderId="0" xfId="0" applyFont="1" applyAlignment="1"/>
    <xf numFmtId="0" fontId="2" fillId="2" borderId="0" xfId="0" applyFont="1" applyFill="1" applyAlignment="1">
      <alignment horizontal="center" wrapText="1"/>
    </xf>
    <xf numFmtId="0" fontId="1" fillId="0" borderId="0" xfId="0" applyFont="1" applyAlignment="1">
      <alignment wrapText="1"/>
    </xf>
    <xf numFmtId="0" fontId="1" fillId="0" borderId="1" xfId="0" applyFont="1" applyBorder="1" applyAlignment="1">
      <alignment vertical="center"/>
    </xf>
    <xf numFmtId="0" fontId="1" fillId="0" borderId="1" xfId="0" applyFont="1" applyBorder="1" applyAlignment="1"/>
    <xf numFmtId="0" fontId="1" fillId="5" borderId="1" xfId="0" applyFont="1" applyFill="1" applyBorder="1" applyAlignment="1"/>
    <xf numFmtId="14" fontId="1" fillId="5" borderId="1" xfId="0" applyNumberFormat="1" applyFont="1" applyFill="1" applyBorder="1" applyAlignment="1"/>
    <xf numFmtId="0" fontId="1" fillId="0" borderId="1" xfId="0" applyFont="1" applyBorder="1"/>
    <xf numFmtId="0" fontId="1" fillId="0" borderId="1" xfId="0" applyFont="1" applyBorder="1" applyAlignment="1">
      <alignment wrapText="1"/>
    </xf>
    <xf numFmtId="0" fontId="1" fillId="2" borderId="1" xfId="0" applyFont="1" applyFill="1" applyBorder="1" applyAlignment="1"/>
    <xf numFmtId="165" fontId="1" fillId="5" borderId="1" xfId="0" applyNumberFormat="1" applyFont="1" applyFill="1" applyBorder="1" applyAlignment="1"/>
    <xf numFmtId="0" fontId="1" fillId="5" borderId="1" xfId="0" applyFont="1" applyFill="1" applyBorder="1"/>
    <xf numFmtId="0" fontId="2" fillId="0" borderId="1" xfId="0" applyFont="1" applyBorder="1" applyAlignment="1"/>
    <xf numFmtId="0" fontId="1" fillId="6" borderId="1" xfId="0" applyFont="1" applyFill="1" applyBorder="1" applyAlignment="1"/>
    <xf numFmtId="0" fontId="2" fillId="5" borderId="1" xfId="0" applyFont="1" applyFill="1" applyBorder="1" applyAlignment="1"/>
    <xf numFmtId="0" fontId="1" fillId="7" borderId="1" xfId="0" applyFont="1" applyFill="1" applyBorder="1" applyAlignment="1">
      <alignment wrapText="1"/>
    </xf>
    <xf numFmtId="0" fontId="1" fillId="0" borderId="1" xfId="0" applyFont="1" applyBorder="1" applyAlignment="1">
      <alignment wrapText="1"/>
    </xf>
    <xf numFmtId="0" fontId="1" fillId="0" borderId="0" xfId="0" applyFont="1" applyAlignment="1">
      <alignment horizontal="right"/>
    </xf>
    <xf numFmtId="0" fontId="2" fillId="0" borderId="0" xfId="0" applyFont="1" applyAlignment="1">
      <alignment wrapText="1"/>
    </xf>
    <xf numFmtId="0" fontId="2" fillId="0" borderId="0" xfId="0" applyFont="1" applyAlignment="1"/>
    <xf numFmtId="0" fontId="2" fillId="8" borderId="0" xfId="0" applyFont="1" applyFill="1" applyAlignment="1"/>
    <xf numFmtId="0" fontId="2" fillId="8" borderId="0" xfId="0" applyFont="1" applyFill="1" applyAlignment="1">
      <alignment horizontal="center" wrapText="1"/>
    </xf>
    <xf numFmtId="0" fontId="2" fillId="8" borderId="0" xfId="0" applyFont="1" applyFill="1" applyAlignment="1">
      <alignment wrapText="1"/>
    </xf>
    <xf numFmtId="0" fontId="2" fillId="9" borderId="0" xfId="0" applyFont="1" applyFill="1" applyAlignment="1">
      <alignment wrapText="1"/>
    </xf>
    <xf numFmtId="0" fontId="2" fillId="0" borderId="0" xfId="0" applyFont="1" applyAlignment="1">
      <alignment horizontal="center" wrapText="1"/>
    </xf>
    <xf numFmtId="0" fontId="3" fillId="5" borderId="0" xfId="0" applyFont="1" applyFill="1" applyAlignment="1"/>
    <xf numFmtId="0" fontId="1" fillId="10" borderId="0" xfId="0" applyFont="1" applyFill="1" applyAlignment="1"/>
    <xf numFmtId="0" fontId="1" fillId="5" borderId="0" xfId="0" applyFont="1" applyFill="1" applyAlignment="1"/>
    <xf numFmtId="3" fontId="1" fillId="5" borderId="0" xfId="0" applyNumberFormat="1" applyFont="1" applyFill="1" applyAlignment="1">
      <alignment wrapText="1"/>
    </xf>
    <xf numFmtId="3" fontId="3" fillId="5" borderId="0" xfId="0" applyNumberFormat="1" applyFont="1" applyFill="1" applyAlignment="1"/>
    <xf numFmtId="3" fontId="1" fillId="5" borderId="0" xfId="0" applyNumberFormat="1" applyFont="1" applyFill="1" applyAlignment="1"/>
    <xf numFmtId="9" fontId="1" fillId="5" borderId="0" xfId="0" applyNumberFormat="1" applyFont="1" applyFill="1" applyAlignment="1"/>
    <xf numFmtId="14" fontId="1" fillId="5" borderId="0" xfId="0" applyNumberFormat="1" applyFont="1" applyFill="1" applyAlignment="1"/>
    <xf numFmtId="0" fontId="1" fillId="5" borderId="0" xfId="0" applyFont="1" applyFill="1"/>
    <xf numFmtId="3" fontId="3" fillId="5" borderId="0" xfId="0" applyNumberFormat="1" applyFont="1" applyFill="1" applyAlignment="1">
      <alignment wrapText="1"/>
    </xf>
    <xf numFmtId="0" fontId="7" fillId="5" borderId="0" xfId="0" applyFont="1" applyFill="1" applyAlignment="1"/>
    <xf numFmtId="9" fontId="2" fillId="5" borderId="0" xfId="0" applyNumberFormat="1" applyFont="1" applyFill="1" applyAlignment="1"/>
    <xf numFmtId="3" fontId="3" fillId="5" borderId="0" xfId="0" applyNumberFormat="1" applyFont="1" applyFill="1" applyAlignment="1">
      <alignment wrapText="1"/>
    </xf>
    <xf numFmtId="3" fontId="8" fillId="5" borderId="0" xfId="0" applyNumberFormat="1" applyFont="1" applyFill="1" applyAlignment="1"/>
    <xf numFmtId="0" fontId="9" fillId="5" borderId="0" xfId="0" applyFont="1" applyFill="1" applyAlignment="1">
      <alignment horizontal="left"/>
    </xf>
    <xf numFmtId="0" fontId="3" fillId="5" borderId="0" xfId="0" applyFont="1" applyFill="1" applyAlignment="1"/>
    <xf numFmtId="9" fontId="3" fillId="5" borderId="0" xfId="0" applyNumberFormat="1" applyFont="1" applyFill="1" applyAlignment="1"/>
    <xf numFmtId="14" fontId="3" fillId="5" borderId="0" xfId="0" applyNumberFormat="1" applyFont="1" applyFill="1" applyAlignment="1"/>
    <xf numFmtId="0" fontId="3" fillId="5" borderId="0" xfId="0" applyFont="1" applyFill="1"/>
    <xf numFmtId="0" fontId="4" fillId="5" borderId="0" xfId="0" applyFont="1" applyFill="1" applyAlignment="1"/>
    <xf numFmtId="0" fontId="4" fillId="5" borderId="0" xfId="0" applyFont="1" applyFill="1" applyAlignment="1">
      <alignment horizontal="right"/>
    </xf>
    <xf numFmtId="0" fontId="4" fillId="5" borderId="0" xfId="0" applyFont="1" applyFill="1" applyAlignment="1"/>
    <xf numFmtId="0" fontId="4" fillId="5" borderId="0" xfId="0" applyFont="1" applyFill="1" applyAlignment="1">
      <alignment horizontal="right"/>
    </xf>
    <xf numFmtId="3" fontId="4" fillId="5" borderId="0" xfId="0" applyNumberFormat="1" applyFont="1" applyFill="1" applyAlignment="1">
      <alignment wrapText="1"/>
    </xf>
    <xf numFmtId="3" fontId="9" fillId="5" borderId="0" xfId="0" applyNumberFormat="1" applyFont="1" applyFill="1" applyAlignment="1">
      <alignment horizontal="left"/>
    </xf>
    <xf numFmtId="3" fontId="4" fillId="5" borderId="0" xfId="0" applyNumberFormat="1" applyFont="1" applyFill="1" applyAlignment="1">
      <alignment horizontal="right"/>
    </xf>
    <xf numFmtId="9" fontId="4" fillId="5" borderId="0" xfId="0" applyNumberFormat="1" applyFont="1" applyFill="1" applyAlignment="1">
      <alignment horizontal="right"/>
    </xf>
    <xf numFmtId="0" fontId="4" fillId="5" borderId="0" xfId="0" applyFont="1" applyFill="1" applyAlignment="1"/>
    <xf numFmtId="3" fontId="2" fillId="5" borderId="0" xfId="0" applyNumberFormat="1" applyFont="1" applyFill="1" applyAlignment="1"/>
    <xf numFmtId="0" fontId="10" fillId="5" borderId="0" xfId="0" applyFont="1" applyFill="1" applyAlignment="1"/>
    <xf numFmtId="3" fontId="8" fillId="5" borderId="0" xfId="0" applyNumberFormat="1" applyFont="1" applyFill="1" applyAlignment="1">
      <alignment wrapText="1"/>
    </xf>
    <xf numFmtId="3" fontId="9" fillId="5" borderId="0" xfId="0" applyNumberFormat="1" applyFont="1" applyFill="1" applyAlignment="1">
      <alignment horizontal="left"/>
    </xf>
    <xf numFmtId="0" fontId="9" fillId="5" borderId="0" xfId="0" applyFont="1" applyFill="1" applyAlignment="1"/>
    <xf numFmtId="0" fontId="11" fillId="5" borderId="0" xfId="0" applyFont="1" applyFill="1" applyAlignment="1"/>
    <xf numFmtId="0" fontId="12" fillId="5" borderId="0" xfId="0" applyFont="1" applyFill="1" applyAlignment="1"/>
    <xf numFmtId="3" fontId="4" fillId="5" borderId="0" xfId="0" applyNumberFormat="1" applyFont="1" applyFill="1" applyAlignment="1"/>
    <xf numFmtId="9" fontId="12" fillId="5" borderId="0" xfId="0" applyNumberFormat="1" applyFont="1" applyFill="1" applyAlignment="1">
      <alignment horizontal="right"/>
    </xf>
    <xf numFmtId="0" fontId="4" fillId="5" borderId="0" xfId="0" applyFont="1" applyFill="1" applyAlignment="1"/>
    <xf numFmtId="0" fontId="3" fillId="2" borderId="0" xfId="0" applyFont="1" applyFill="1" applyAlignment="1"/>
    <xf numFmtId="0" fontId="1" fillId="2" borderId="0" xfId="0" applyFont="1" applyFill="1" applyAlignment="1"/>
    <xf numFmtId="0" fontId="3" fillId="2" borderId="0" xfId="0" applyFont="1" applyFill="1" applyAlignment="1"/>
    <xf numFmtId="0" fontId="2" fillId="2" borderId="0" xfId="0" applyFont="1" applyFill="1" applyAlignment="1">
      <alignment wrapText="1"/>
    </xf>
    <xf numFmtId="3" fontId="13" fillId="2" borderId="0" xfId="0" applyNumberFormat="1" applyFont="1" applyFill="1" applyAlignment="1">
      <alignment wrapText="1"/>
    </xf>
    <xf numFmtId="3" fontId="1" fillId="2" borderId="0" xfId="0" applyNumberFormat="1" applyFont="1" applyFill="1" applyAlignment="1"/>
    <xf numFmtId="9" fontId="2" fillId="2" borderId="0" xfId="0" applyNumberFormat="1" applyFont="1" applyFill="1" applyAlignment="1"/>
    <xf numFmtId="0" fontId="1" fillId="2" borderId="0" xfId="0" applyFont="1" applyFill="1"/>
    <xf numFmtId="9" fontId="1" fillId="2" borderId="0" xfId="0" applyNumberFormat="1" applyFont="1" applyFill="1" applyAlignment="1"/>
    <xf numFmtId="14" fontId="1" fillId="2" borderId="0" xfId="0" applyNumberFormat="1" applyFont="1" applyFill="1" applyAlignment="1"/>
    <xf numFmtId="0" fontId="7" fillId="2" borderId="0" xfId="0" applyFont="1" applyFill="1" applyAlignment="1"/>
    <xf numFmtId="0" fontId="3" fillId="5" borderId="0" xfId="0" applyFont="1" applyFill="1" applyAlignment="1"/>
    <xf numFmtId="0" fontId="3" fillId="5" borderId="0" xfId="0" applyFont="1" applyFill="1" applyAlignment="1">
      <alignment wrapText="1"/>
    </xf>
    <xf numFmtId="164" fontId="1" fillId="5" borderId="0" xfId="0" applyNumberFormat="1" applyFont="1" applyFill="1" applyAlignment="1"/>
    <xf numFmtId="0" fontId="1" fillId="5" borderId="0" xfId="0" applyFont="1" applyFill="1" applyAlignment="1"/>
    <xf numFmtId="0" fontId="14" fillId="5" borderId="0" xfId="0" applyFont="1" applyFill="1" applyAlignment="1"/>
    <xf numFmtId="0" fontId="3" fillId="5" borderId="0" xfId="0" applyFont="1" applyFill="1" applyAlignment="1"/>
    <xf numFmtId="3" fontId="9" fillId="5" borderId="0" xfId="0" applyNumberFormat="1" applyFont="1" applyFill="1" applyAlignment="1"/>
    <xf numFmtId="3" fontId="9" fillId="5" borderId="0" xfId="0" applyNumberFormat="1" applyFont="1" applyFill="1" applyAlignment="1"/>
    <xf numFmtId="0" fontId="2" fillId="5" borderId="0" xfId="0" applyFont="1" applyFill="1" applyAlignment="1"/>
    <xf numFmtId="3" fontId="3" fillId="5" borderId="0" xfId="0" applyNumberFormat="1" applyFont="1" applyFill="1" applyAlignment="1">
      <alignment wrapText="1"/>
    </xf>
    <xf numFmtId="3" fontId="14" fillId="5" borderId="0" xfId="0" applyNumberFormat="1" applyFont="1" applyFill="1" applyAlignment="1"/>
    <xf numFmtId="3" fontId="9" fillId="5" borderId="0" xfId="0" applyNumberFormat="1" applyFont="1" applyFill="1" applyAlignment="1">
      <alignment wrapText="1"/>
    </xf>
    <xf numFmtId="3" fontId="4" fillId="5" borderId="0" xfId="0" applyNumberFormat="1" applyFont="1" applyFill="1" applyAlignment="1">
      <alignment horizontal="left"/>
    </xf>
    <xf numFmtId="3" fontId="4" fillId="5" borderId="0" xfId="0" applyNumberFormat="1" applyFont="1" applyFill="1" applyAlignment="1">
      <alignment horizontal="right"/>
    </xf>
    <xf numFmtId="0" fontId="4" fillId="5" borderId="0" xfId="0" applyFont="1" applyFill="1" applyAlignment="1"/>
    <xf numFmtId="0" fontId="9" fillId="5" borderId="0" xfId="0" applyFont="1" applyFill="1" applyAlignment="1"/>
    <xf numFmtId="3" fontId="9" fillId="5" borderId="0" xfId="0" applyNumberFormat="1" applyFont="1" applyFill="1" applyAlignment="1"/>
    <xf numFmtId="3" fontId="11" fillId="5" borderId="0" xfId="0" applyNumberFormat="1" applyFont="1" applyFill="1" applyAlignment="1">
      <alignment horizontal="left"/>
    </xf>
    <xf numFmtId="9" fontId="4" fillId="5" borderId="0" xfId="0" applyNumberFormat="1" applyFont="1" applyFill="1" applyAlignment="1">
      <alignment horizontal="right"/>
    </xf>
    <xf numFmtId="14" fontId="4" fillId="5" borderId="0" xfId="0" applyNumberFormat="1" applyFont="1" applyFill="1" applyAlignment="1"/>
    <xf numFmtId="3" fontId="9" fillId="5" borderId="0" xfId="0" applyNumberFormat="1" applyFont="1" applyFill="1" applyAlignment="1">
      <alignment horizontal="right"/>
    </xf>
    <xf numFmtId="9" fontId="14" fillId="5" borderId="0" xfId="0" applyNumberFormat="1" applyFont="1" applyFill="1" applyAlignment="1">
      <alignment horizontal="right"/>
    </xf>
    <xf numFmtId="3" fontId="4" fillId="5" borderId="0" xfId="0" applyNumberFormat="1" applyFont="1" applyFill="1" applyAlignment="1">
      <alignment wrapText="1"/>
    </xf>
    <xf numFmtId="0" fontId="3" fillId="8" borderId="0" xfId="0" applyFont="1" applyFill="1" applyAlignment="1"/>
    <xf numFmtId="0" fontId="15" fillId="0" borderId="0" xfId="0" applyFont="1" applyAlignment="1"/>
    <xf numFmtId="0" fontId="15" fillId="0" borderId="0" xfId="0" applyFont="1"/>
    <xf numFmtId="0" fontId="1" fillId="11" borderId="0" xfId="0" applyFont="1" applyFill="1" applyAlignment="1"/>
    <xf numFmtId="0" fontId="16" fillId="12" borderId="0" xfId="0" applyFont="1" applyFill="1" applyAlignment="1">
      <alignment horizontal="left" vertical="center" wrapText="1"/>
    </xf>
    <xf numFmtId="0" fontId="16" fillId="12" borderId="0" xfId="0" applyFont="1" applyFill="1" applyAlignment="1">
      <alignment horizontal="right" vertical="center" wrapText="1"/>
    </xf>
    <xf numFmtId="0" fontId="2" fillId="12" borderId="0" xfId="0" applyFont="1" applyFill="1" applyAlignment="1">
      <alignment horizontal="left" vertical="center" wrapText="1"/>
    </xf>
    <xf numFmtId="0" fontId="2" fillId="13" borderId="0" xfId="0" applyFont="1" applyFill="1" applyAlignment="1">
      <alignment horizontal="left" vertical="center" wrapText="1"/>
    </xf>
    <xf numFmtId="0" fontId="2" fillId="0" borderId="0" xfId="0" applyFont="1" applyAlignment="1">
      <alignment horizontal="center" vertical="center" wrapText="1"/>
    </xf>
    <xf numFmtId="0" fontId="16" fillId="14" borderId="0" xfId="0" applyFont="1" applyFill="1" applyAlignment="1"/>
    <xf numFmtId="0" fontId="16" fillId="14" borderId="0" xfId="0" applyFont="1" applyFill="1" applyAlignment="1"/>
    <xf numFmtId="0" fontId="16" fillId="14" borderId="0" xfId="0" applyFont="1" applyFill="1" applyAlignment="1">
      <alignment horizontal="right"/>
    </xf>
    <xf numFmtId="0" fontId="1" fillId="14" borderId="0" xfId="0" applyFont="1" applyFill="1"/>
    <xf numFmtId="0" fontId="1" fillId="14" borderId="0" xfId="0" applyFont="1" applyFill="1" applyAlignment="1">
      <alignment horizontal="left"/>
    </xf>
    <xf numFmtId="0" fontId="17" fillId="0" borderId="0" xfId="0" applyFont="1" applyAlignment="1"/>
    <xf numFmtId="0" fontId="17" fillId="0" borderId="0" xfId="0" applyFont="1" applyAlignment="1">
      <alignment horizontal="right"/>
    </xf>
    <xf numFmtId="0" fontId="1" fillId="0" borderId="0" xfId="0" applyFont="1" applyAlignment="1">
      <alignment horizontal="left"/>
    </xf>
    <xf numFmtId="0" fontId="17" fillId="9" borderId="0" xfId="0" applyFont="1" applyFill="1" applyAlignment="1"/>
    <xf numFmtId="166" fontId="1" fillId="5" borderId="0" xfId="0" applyNumberFormat="1" applyFont="1" applyFill="1" applyAlignment="1">
      <alignment horizontal="left"/>
    </xf>
    <xf numFmtId="0" fontId="1" fillId="0" borderId="0" xfId="0" applyFont="1" applyAlignment="1"/>
    <xf numFmtId="0" fontId="1" fillId="0" borderId="0" xfId="0" applyFont="1" applyAlignment="1">
      <alignment horizontal="left"/>
    </xf>
    <xf numFmtId="166" fontId="1" fillId="0" borderId="0" xfId="0" applyNumberFormat="1" applyFont="1" applyAlignment="1">
      <alignment horizontal="left"/>
    </xf>
    <xf numFmtId="0" fontId="1" fillId="5" borderId="0" xfId="0" applyFont="1" applyFill="1" applyAlignment="1">
      <alignment horizontal="left"/>
    </xf>
    <xf numFmtId="0" fontId="4" fillId="5" borderId="0" xfId="0" applyFont="1" applyFill="1" applyAlignment="1"/>
    <xf numFmtId="0" fontId="17" fillId="9" borderId="0" xfId="0" applyFont="1" applyFill="1" applyAlignment="1"/>
    <xf numFmtId="0" fontId="17" fillId="0" borderId="0" xfId="0" applyFont="1" applyAlignment="1"/>
    <xf numFmtId="0" fontId="18" fillId="0" borderId="1" xfId="0" applyFont="1" applyBorder="1" applyAlignment="1">
      <alignment horizontal="left" vertical="top"/>
    </xf>
    <xf numFmtId="0" fontId="18" fillId="0" borderId="1" xfId="0" applyFont="1" applyBorder="1" applyAlignment="1">
      <alignment horizontal="left" vertical="top"/>
    </xf>
    <xf numFmtId="0" fontId="19" fillId="15" borderId="1" xfId="0" applyFont="1" applyFill="1" applyBorder="1" applyAlignment="1">
      <alignment horizontal="left" vertical="top" wrapText="1"/>
    </xf>
    <xf numFmtId="1" fontId="19" fillId="0" borderId="1" xfId="0" applyNumberFormat="1" applyFont="1" applyBorder="1" applyAlignment="1">
      <alignment horizontal="center" vertical="center" wrapText="1"/>
    </xf>
    <xf numFmtId="1" fontId="19" fillId="0" borderId="1" xfId="0" applyNumberFormat="1" applyFont="1" applyBorder="1" applyAlignment="1">
      <alignment horizontal="center" vertical="top"/>
    </xf>
    <xf numFmtId="0" fontId="20" fillId="16" borderId="1" xfId="0" applyFont="1" applyFill="1" applyBorder="1" applyAlignment="1">
      <alignment horizontal="center" vertical="center" wrapText="1"/>
    </xf>
    <xf numFmtId="0" fontId="21" fillId="16" borderId="1" xfId="0" applyFont="1" applyFill="1" applyBorder="1" applyAlignment="1">
      <alignment horizontal="center" vertical="center" wrapText="1"/>
    </xf>
    <xf numFmtId="0" fontId="21" fillId="16" borderId="1" xfId="0" applyFont="1" applyFill="1" applyBorder="1" applyAlignment="1">
      <alignment horizontal="center" vertical="center" wrapText="1"/>
    </xf>
    <xf numFmtId="0" fontId="21" fillId="16" borderId="1" xfId="0" applyFont="1" applyFill="1" applyBorder="1" applyAlignment="1">
      <alignment horizontal="center" vertical="center"/>
    </xf>
    <xf numFmtId="0" fontId="21" fillId="17" borderId="1" xfId="0" applyFont="1" applyFill="1" applyBorder="1" applyAlignment="1">
      <alignment horizontal="center" vertical="center" wrapText="1"/>
    </xf>
    <xf numFmtId="1" fontId="21" fillId="18" borderId="1" xfId="0" applyNumberFormat="1" applyFont="1" applyFill="1" applyBorder="1" applyAlignment="1">
      <alignment horizontal="center" vertical="center" wrapText="1"/>
    </xf>
    <xf numFmtId="1" fontId="21" fillId="18" borderId="1" xfId="0" applyNumberFormat="1" applyFont="1" applyFill="1" applyBorder="1" applyAlignment="1">
      <alignment horizontal="center" vertical="center" wrapText="1"/>
    </xf>
    <xf numFmtId="0" fontId="21" fillId="13" borderId="1" xfId="0" applyFont="1" applyFill="1" applyBorder="1" applyAlignment="1">
      <alignment horizontal="center" vertical="center" wrapText="1"/>
    </xf>
    <xf numFmtId="1" fontId="21" fillId="13" borderId="1" xfId="0" applyNumberFormat="1" applyFont="1" applyFill="1" applyBorder="1" applyAlignment="1">
      <alignment horizontal="center" vertical="center" wrapText="1"/>
    </xf>
    <xf numFmtId="0" fontId="21" fillId="8" borderId="1" xfId="0" applyFont="1" applyFill="1" applyBorder="1" applyAlignment="1">
      <alignment horizontal="center" vertical="center" wrapText="1"/>
    </xf>
    <xf numFmtId="167" fontId="22" fillId="12" borderId="1" xfId="0" applyNumberFormat="1" applyFont="1" applyFill="1" applyBorder="1" applyAlignment="1">
      <alignment vertical="top"/>
    </xf>
    <xf numFmtId="167" fontId="22" fillId="12" borderId="1" xfId="0" applyNumberFormat="1" applyFont="1" applyFill="1" applyBorder="1" applyAlignment="1">
      <alignment vertical="top" wrapText="1"/>
    </xf>
    <xf numFmtId="167" fontId="23" fillId="12" borderId="1" xfId="0" applyNumberFormat="1" applyFont="1" applyFill="1" applyBorder="1" applyAlignment="1">
      <alignment vertical="top" wrapText="1"/>
    </xf>
    <xf numFmtId="167" fontId="24" fillId="12" borderId="1" xfId="0" applyNumberFormat="1" applyFont="1" applyFill="1" applyBorder="1" applyAlignment="1">
      <alignment vertical="top" wrapText="1"/>
    </xf>
    <xf numFmtId="1" fontId="22" fillId="12" borderId="1" xfId="0" applyNumberFormat="1" applyFont="1" applyFill="1" applyBorder="1" applyAlignment="1">
      <alignment horizontal="center" vertical="center" wrapText="1"/>
    </xf>
    <xf numFmtId="1" fontId="22" fillId="12" borderId="1" xfId="0" applyNumberFormat="1" applyFont="1" applyFill="1" applyBorder="1" applyAlignment="1">
      <alignment horizontal="center" vertical="top"/>
    </xf>
    <xf numFmtId="0" fontId="22" fillId="12" borderId="1" xfId="0" applyFont="1" applyFill="1" applyBorder="1" applyAlignment="1">
      <alignment vertical="center" wrapText="1"/>
    </xf>
    <xf numFmtId="0" fontId="22" fillId="12" borderId="1" xfId="0" applyFont="1" applyFill="1" applyBorder="1" applyAlignment="1">
      <alignment vertical="top"/>
    </xf>
    <xf numFmtId="14" fontId="22" fillId="12" borderId="1" xfId="0" applyNumberFormat="1" applyFont="1" applyFill="1" applyBorder="1" applyAlignment="1">
      <alignment vertical="top"/>
    </xf>
    <xf numFmtId="0" fontId="22" fillId="12" borderId="1" xfId="0" applyFont="1" applyFill="1" applyBorder="1" applyAlignment="1">
      <alignment vertical="top"/>
    </xf>
    <xf numFmtId="14" fontId="22" fillId="12" borderId="1" xfId="0" applyNumberFormat="1" applyFont="1" applyFill="1" applyBorder="1" applyAlignment="1">
      <alignment vertical="top"/>
    </xf>
    <xf numFmtId="0" fontId="18" fillId="12" borderId="1" xfId="0" applyFont="1" applyFill="1" applyBorder="1" applyAlignment="1">
      <alignment vertical="top" wrapText="1"/>
    </xf>
    <xf numFmtId="0" fontId="18" fillId="12" borderId="0" xfId="0" applyFont="1" applyFill="1" applyAlignment="1">
      <alignment vertical="top"/>
    </xf>
    <xf numFmtId="167" fontId="25" fillId="12" borderId="1" xfId="0" applyNumberFormat="1" applyFont="1" applyFill="1" applyBorder="1" applyAlignment="1">
      <alignment vertical="top" wrapText="1"/>
    </xf>
    <xf numFmtId="0" fontId="18" fillId="12" borderId="1" xfId="0" applyFont="1" applyFill="1" applyBorder="1" applyAlignment="1">
      <alignment vertical="top" wrapText="1"/>
    </xf>
    <xf numFmtId="167" fontId="26" fillId="12" borderId="1" xfId="0" applyNumberFormat="1" applyFont="1" applyFill="1" applyBorder="1" applyAlignment="1">
      <alignment vertical="top"/>
    </xf>
    <xf numFmtId="167" fontId="27" fillId="12" borderId="1" xfId="0" applyNumberFormat="1" applyFont="1" applyFill="1" applyBorder="1" applyAlignment="1">
      <alignment vertical="top"/>
    </xf>
    <xf numFmtId="167" fontId="22" fillId="12" borderId="1" xfId="0" applyNumberFormat="1" applyFont="1" applyFill="1" applyBorder="1" applyAlignment="1">
      <alignment vertical="top" wrapText="1"/>
    </xf>
    <xf numFmtId="167" fontId="28" fillId="12" borderId="1" xfId="0" applyNumberFormat="1" applyFont="1" applyFill="1" applyBorder="1" applyAlignment="1">
      <alignment vertical="top" wrapText="1"/>
    </xf>
    <xf numFmtId="1" fontId="22" fillId="12" borderId="1" xfId="0" applyNumberFormat="1" applyFont="1" applyFill="1" applyBorder="1" applyAlignment="1">
      <alignment horizontal="center" vertical="top"/>
    </xf>
    <xf numFmtId="167" fontId="22" fillId="12" borderId="1" xfId="0" applyNumberFormat="1" applyFont="1" applyFill="1" applyBorder="1" applyAlignment="1">
      <alignment vertical="top"/>
    </xf>
    <xf numFmtId="167" fontId="24" fillId="12" borderId="1" xfId="0" applyNumberFormat="1" applyFont="1" applyFill="1" applyBorder="1" applyAlignment="1">
      <alignment vertical="top" wrapText="1"/>
    </xf>
    <xf numFmtId="0" fontId="22" fillId="12" borderId="1" xfId="0" applyFont="1" applyFill="1" applyBorder="1" applyAlignment="1">
      <alignment vertical="center" wrapText="1"/>
    </xf>
    <xf numFmtId="14" fontId="22" fillId="12" borderId="1" xfId="0" applyNumberFormat="1" applyFont="1" applyFill="1" applyBorder="1" applyAlignment="1">
      <alignment vertical="top"/>
    </xf>
    <xf numFmtId="167" fontId="22" fillId="13" borderId="1" xfId="0" applyNumberFormat="1" applyFont="1" applyFill="1" applyBorder="1" applyAlignment="1">
      <alignment vertical="top"/>
    </xf>
    <xf numFmtId="167" fontId="22" fillId="13" borderId="1" xfId="0" applyNumberFormat="1" applyFont="1" applyFill="1" applyBorder="1" applyAlignment="1">
      <alignment vertical="top" wrapText="1"/>
    </xf>
    <xf numFmtId="167" fontId="29" fillId="13" borderId="1" xfId="0" applyNumberFormat="1" applyFont="1" applyFill="1" applyBorder="1" applyAlignment="1">
      <alignment vertical="top" wrapText="1"/>
    </xf>
    <xf numFmtId="167" fontId="24" fillId="13" borderId="1" xfId="0" applyNumberFormat="1" applyFont="1" applyFill="1" applyBorder="1" applyAlignment="1">
      <alignment vertical="top" wrapText="1"/>
    </xf>
    <xf numFmtId="1" fontId="22" fillId="13" borderId="1" xfId="0" applyNumberFormat="1" applyFont="1" applyFill="1" applyBorder="1" applyAlignment="1">
      <alignment horizontal="center" vertical="center" wrapText="1"/>
    </xf>
    <xf numFmtId="1" fontId="22" fillId="13" borderId="1" xfId="0" applyNumberFormat="1" applyFont="1" applyFill="1" applyBorder="1" applyAlignment="1">
      <alignment horizontal="center" vertical="top"/>
    </xf>
    <xf numFmtId="0" fontId="22" fillId="13" borderId="1" xfId="0" applyFont="1" applyFill="1" applyBorder="1" applyAlignment="1">
      <alignment vertical="center" wrapText="1"/>
    </xf>
    <xf numFmtId="0" fontId="22" fillId="13" borderId="1" xfId="0" applyFont="1" applyFill="1" applyBorder="1" applyAlignment="1">
      <alignment vertical="top"/>
    </xf>
    <xf numFmtId="14" fontId="22" fillId="13" borderId="1" xfId="0" applyNumberFormat="1" applyFont="1" applyFill="1" applyBorder="1" applyAlignment="1">
      <alignment vertical="top"/>
    </xf>
    <xf numFmtId="0" fontId="18" fillId="0" borderId="1" xfId="0" applyFont="1" applyBorder="1" applyAlignment="1">
      <alignment vertical="top" wrapText="1"/>
    </xf>
    <xf numFmtId="0" fontId="18" fillId="0" borderId="0" xfId="0" applyFont="1" applyAlignment="1">
      <alignment vertical="top"/>
    </xf>
    <xf numFmtId="0" fontId="30" fillId="13" borderId="1" xfId="0" applyFont="1" applyFill="1" applyBorder="1" applyAlignment="1">
      <alignment vertical="center" wrapText="1"/>
    </xf>
    <xf numFmtId="167" fontId="31" fillId="13" borderId="1" xfId="0" applyNumberFormat="1" applyFont="1" applyFill="1" applyBorder="1" applyAlignment="1">
      <alignment vertical="top" wrapText="1"/>
    </xf>
    <xf numFmtId="0" fontId="18" fillId="12" borderId="1" xfId="0" applyFont="1" applyFill="1" applyBorder="1" applyAlignment="1">
      <alignment horizontal="left" vertical="top"/>
    </xf>
    <xf numFmtId="0" fontId="18" fillId="12" borderId="1" xfId="0" applyFont="1" applyFill="1" applyBorder="1" applyAlignment="1">
      <alignment horizontal="left" vertical="top"/>
    </xf>
    <xf numFmtId="0" fontId="18" fillId="12" borderId="1" xfId="0" applyFont="1" applyFill="1" applyBorder="1" applyAlignment="1">
      <alignment horizontal="left" vertical="top" wrapText="1"/>
    </xf>
    <xf numFmtId="0" fontId="32" fillId="12" borderId="1" xfId="0" applyFont="1" applyFill="1" applyBorder="1" applyAlignment="1">
      <alignment horizontal="left" vertical="top" wrapText="1"/>
    </xf>
    <xf numFmtId="0" fontId="18" fillId="12" borderId="1" xfId="0" applyFont="1" applyFill="1" applyBorder="1" applyAlignment="1">
      <alignment horizontal="left" vertical="top" wrapText="1"/>
    </xf>
    <xf numFmtId="0" fontId="24" fillId="12" borderId="1" xfId="0" applyFont="1" applyFill="1" applyBorder="1" applyAlignment="1">
      <alignment horizontal="left" vertical="top" wrapText="1"/>
    </xf>
    <xf numFmtId="1" fontId="18" fillId="12" borderId="1" xfId="0" applyNumberFormat="1" applyFont="1" applyFill="1" applyBorder="1" applyAlignment="1">
      <alignment horizontal="center" vertical="center" wrapText="1"/>
    </xf>
    <xf numFmtId="1" fontId="18" fillId="12" borderId="1" xfId="0" applyNumberFormat="1" applyFont="1" applyFill="1" applyBorder="1" applyAlignment="1">
      <alignment horizontal="center" vertical="top"/>
    </xf>
    <xf numFmtId="1" fontId="18" fillId="12" borderId="1" xfId="0" applyNumberFormat="1" applyFont="1" applyFill="1" applyBorder="1" applyAlignment="1">
      <alignment horizontal="center" vertical="top"/>
    </xf>
    <xf numFmtId="0" fontId="18" fillId="12" borderId="1" xfId="0" applyFont="1" applyFill="1" applyBorder="1" applyAlignment="1">
      <alignment horizontal="left" vertical="center" wrapText="1"/>
    </xf>
    <xf numFmtId="14" fontId="1" fillId="12" borderId="1" xfId="0" applyNumberFormat="1" applyFont="1" applyFill="1" applyBorder="1" applyAlignment="1"/>
    <xf numFmtId="0" fontId="1" fillId="12" borderId="1" xfId="0" applyFont="1" applyFill="1" applyBorder="1" applyAlignment="1"/>
    <xf numFmtId="0" fontId="1" fillId="12" borderId="1" xfId="0" applyFont="1" applyFill="1" applyBorder="1" applyAlignment="1">
      <alignment wrapText="1"/>
    </xf>
    <xf numFmtId="0" fontId="1" fillId="12" borderId="0" xfId="0" applyFont="1" applyFill="1"/>
    <xf numFmtId="1" fontId="18" fillId="12" borderId="1" xfId="0" applyNumberFormat="1" applyFont="1" applyFill="1" applyBorder="1" applyAlignment="1">
      <alignment horizontal="center" vertical="center" wrapText="1"/>
    </xf>
    <xf numFmtId="0" fontId="33" fillId="19" borderId="0" xfId="0" applyFont="1" applyFill="1" applyAlignment="1"/>
    <xf numFmtId="0" fontId="18" fillId="19" borderId="1" xfId="0" applyFont="1" applyFill="1" applyBorder="1" applyAlignment="1">
      <alignment horizontal="left" vertical="top"/>
    </xf>
    <xf numFmtId="0" fontId="18" fillId="19" borderId="1" xfId="0" applyFont="1" applyFill="1" applyBorder="1" applyAlignment="1">
      <alignment horizontal="left" vertical="top"/>
    </xf>
    <xf numFmtId="0" fontId="34" fillId="19" borderId="1" xfId="0" applyFont="1" applyFill="1" applyBorder="1" applyAlignment="1">
      <alignment horizontal="center"/>
    </xf>
    <xf numFmtId="0" fontId="18" fillId="19" borderId="1" xfId="0" applyFont="1" applyFill="1" applyBorder="1" applyAlignment="1">
      <alignment horizontal="left" vertical="top" wrapText="1"/>
    </xf>
    <xf numFmtId="0" fontId="35" fillId="19" borderId="1" xfId="0" applyFont="1" applyFill="1" applyBorder="1" applyAlignment="1">
      <alignment horizontal="left" vertical="top" wrapText="1"/>
    </xf>
    <xf numFmtId="0" fontId="24" fillId="19" borderId="1" xfId="0" applyFont="1" applyFill="1" applyBorder="1" applyAlignment="1">
      <alignment horizontal="left" vertical="top" wrapText="1"/>
    </xf>
    <xf numFmtId="1" fontId="18" fillId="19" borderId="1" xfId="0" applyNumberFormat="1" applyFont="1" applyFill="1" applyBorder="1" applyAlignment="1">
      <alignment horizontal="center" vertical="center" wrapText="1"/>
    </xf>
    <xf numFmtId="1" fontId="18" fillId="19" borderId="1" xfId="0" applyNumberFormat="1" applyFont="1" applyFill="1" applyBorder="1" applyAlignment="1">
      <alignment horizontal="center" vertical="top"/>
    </xf>
    <xf numFmtId="0" fontId="18" fillId="19" borderId="1" xfId="0" applyFont="1" applyFill="1" applyBorder="1" applyAlignment="1">
      <alignment horizontal="left" vertical="center" wrapText="1"/>
    </xf>
    <xf numFmtId="14" fontId="1" fillId="19" borderId="1" xfId="0" applyNumberFormat="1" applyFont="1" applyFill="1" applyBorder="1" applyAlignment="1"/>
    <xf numFmtId="0" fontId="1" fillId="19" borderId="1" xfId="0" applyFont="1" applyFill="1" applyBorder="1" applyAlignment="1"/>
    <xf numFmtId="0" fontId="1" fillId="19" borderId="1" xfId="0" applyFont="1" applyFill="1" applyBorder="1" applyAlignment="1">
      <alignment wrapText="1"/>
    </xf>
    <xf numFmtId="0" fontId="1" fillId="19" borderId="0" xfId="0" applyFont="1" applyFill="1"/>
    <xf numFmtId="0" fontId="34" fillId="12" borderId="1" xfId="0" applyFont="1" applyFill="1" applyBorder="1" applyAlignment="1">
      <alignment horizontal="center"/>
    </xf>
    <xf numFmtId="0" fontId="36" fillId="12" borderId="1" xfId="0" applyFont="1" applyFill="1" applyBorder="1" applyAlignment="1">
      <alignment horizontal="left" vertical="top" wrapText="1"/>
    </xf>
    <xf numFmtId="0" fontId="1" fillId="12" borderId="1" xfId="0" applyFont="1" applyFill="1" applyBorder="1" applyAlignment="1">
      <alignment wrapText="1"/>
    </xf>
    <xf numFmtId="0" fontId="18" fillId="12" borderId="1" xfId="0" applyFont="1" applyFill="1" applyBorder="1" applyAlignment="1">
      <alignment vertical="center"/>
    </xf>
    <xf numFmtId="0" fontId="37" fillId="12" borderId="1" xfId="0" applyFont="1" applyFill="1" applyBorder="1" applyAlignment="1">
      <alignment vertical="center"/>
    </xf>
    <xf numFmtId="0" fontId="18" fillId="7" borderId="1" xfId="0" applyFont="1" applyFill="1" applyBorder="1" applyAlignment="1">
      <alignment horizontal="left" vertical="top"/>
    </xf>
    <xf numFmtId="0" fontId="18" fillId="7" borderId="1" xfId="0" applyFont="1" applyFill="1" applyBorder="1" applyAlignment="1">
      <alignment horizontal="left" vertical="top"/>
    </xf>
    <xf numFmtId="0" fontId="18" fillId="7" borderId="1" xfId="0" applyFont="1" applyFill="1" applyBorder="1" applyAlignment="1">
      <alignment horizontal="left" vertical="top" wrapText="1"/>
    </xf>
    <xf numFmtId="0" fontId="38" fillId="7" borderId="1" xfId="0" applyFont="1" applyFill="1" applyBorder="1" applyAlignment="1">
      <alignment horizontal="left" vertical="top" wrapText="1"/>
    </xf>
    <xf numFmtId="0" fontId="24" fillId="7" borderId="1" xfId="0" applyFont="1" applyFill="1" applyBorder="1" applyAlignment="1">
      <alignment horizontal="left" vertical="top" wrapText="1"/>
    </xf>
    <xf numFmtId="1" fontId="18" fillId="7" borderId="1" xfId="0" applyNumberFormat="1" applyFont="1" applyFill="1" applyBorder="1" applyAlignment="1">
      <alignment horizontal="center" vertical="center" wrapText="1"/>
    </xf>
    <xf numFmtId="1" fontId="18" fillId="7" borderId="1" xfId="0" applyNumberFormat="1" applyFont="1" applyFill="1" applyBorder="1" applyAlignment="1">
      <alignment horizontal="center" vertical="top"/>
    </xf>
    <xf numFmtId="0" fontId="18" fillId="7" borderId="1" xfId="0" applyFont="1" applyFill="1" applyBorder="1" applyAlignment="1">
      <alignment horizontal="left" vertical="center" wrapText="1"/>
    </xf>
    <xf numFmtId="14" fontId="1" fillId="7" borderId="1" xfId="0" applyNumberFormat="1" applyFont="1" applyFill="1" applyBorder="1" applyAlignment="1"/>
    <xf numFmtId="0" fontId="1" fillId="7" borderId="1" xfId="0" applyFont="1" applyFill="1" applyBorder="1" applyAlignment="1"/>
    <xf numFmtId="0" fontId="1" fillId="7" borderId="0" xfId="0" applyFont="1" applyFill="1"/>
    <xf numFmtId="0" fontId="39" fillId="12" borderId="1" xfId="0" applyFont="1" applyFill="1" applyBorder="1" applyAlignment="1">
      <alignment horizontal="left" vertical="top"/>
    </xf>
    <xf numFmtId="0" fontId="40" fillId="12" borderId="1" xfId="0" applyFont="1" applyFill="1" applyBorder="1" applyAlignment="1">
      <alignment horizontal="left" vertical="top"/>
    </xf>
    <xf numFmtId="167" fontId="41" fillId="12" borderId="1" xfId="0" applyNumberFormat="1" applyFont="1" applyFill="1" applyBorder="1" applyAlignment="1">
      <alignment vertical="top"/>
    </xf>
    <xf numFmtId="1" fontId="18" fillId="7" borderId="1" xfId="0" applyNumberFormat="1" applyFont="1" applyFill="1" applyBorder="1" applyAlignment="1">
      <alignment horizontal="center" vertical="top"/>
    </xf>
    <xf numFmtId="0" fontId="42" fillId="12" borderId="1" xfId="0" applyFont="1" applyFill="1" applyBorder="1" applyAlignment="1">
      <alignment horizontal="left" vertical="top"/>
    </xf>
    <xf numFmtId="0" fontId="43" fillId="7" borderId="1" xfId="0" applyFont="1" applyFill="1" applyBorder="1" applyAlignment="1">
      <alignment horizontal="left" vertical="top"/>
    </xf>
    <xf numFmtId="0" fontId="18" fillId="5" borderId="1" xfId="0" applyFont="1" applyFill="1" applyBorder="1" applyAlignment="1">
      <alignment horizontal="left" vertical="top"/>
    </xf>
    <xf numFmtId="0" fontId="18" fillId="5" borderId="1" xfId="0" applyFont="1" applyFill="1" applyBorder="1" applyAlignment="1">
      <alignment horizontal="left" vertical="top"/>
    </xf>
    <xf numFmtId="0" fontId="18" fillId="5" borderId="1" xfId="0" applyFont="1" applyFill="1" applyBorder="1" applyAlignment="1">
      <alignment horizontal="left" vertical="top" wrapText="1"/>
    </xf>
    <xf numFmtId="0" fontId="44" fillId="5" borderId="1" xfId="0" applyFont="1" applyFill="1" applyBorder="1" applyAlignment="1">
      <alignment horizontal="left" vertical="top" wrapText="1"/>
    </xf>
    <xf numFmtId="0" fontId="18" fillId="5" borderId="1" xfId="0" applyFont="1" applyFill="1" applyBorder="1" applyAlignment="1">
      <alignment horizontal="left" vertical="top" wrapText="1"/>
    </xf>
    <xf numFmtId="0" fontId="45" fillId="5" borderId="1" xfId="0" applyFont="1" applyFill="1" applyBorder="1" applyAlignment="1">
      <alignment horizontal="left" vertical="top"/>
    </xf>
    <xf numFmtId="0" fontId="24" fillId="5" borderId="1" xfId="0" applyFont="1" applyFill="1" applyBorder="1" applyAlignment="1">
      <alignment horizontal="left" vertical="top" wrapText="1"/>
    </xf>
    <xf numFmtId="1" fontId="18" fillId="5" borderId="1" xfId="0" applyNumberFormat="1" applyFont="1" applyFill="1" applyBorder="1" applyAlignment="1">
      <alignment horizontal="center" vertical="center" wrapText="1"/>
    </xf>
    <xf numFmtId="1" fontId="18" fillId="5" borderId="1" xfId="0" applyNumberFormat="1" applyFont="1" applyFill="1" applyBorder="1" applyAlignment="1">
      <alignment horizontal="center" vertical="top"/>
    </xf>
    <xf numFmtId="0" fontId="18" fillId="5" borderId="1" xfId="0" applyFont="1" applyFill="1" applyBorder="1" applyAlignment="1">
      <alignment horizontal="left" vertical="center" wrapText="1"/>
    </xf>
    <xf numFmtId="0" fontId="1" fillId="5" borderId="1" xfId="0" applyFont="1" applyFill="1" applyBorder="1" applyAlignment="1">
      <alignment wrapText="1"/>
    </xf>
    <xf numFmtId="0" fontId="1" fillId="12" borderId="1" xfId="0" applyFont="1" applyFill="1" applyBorder="1"/>
    <xf numFmtId="0" fontId="1" fillId="5" borderId="1" xfId="0" applyFont="1" applyFill="1" applyBorder="1" applyAlignment="1">
      <alignment wrapText="1"/>
    </xf>
    <xf numFmtId="1" fontId="18" fillId="5" borderId="1" xfId="0" applyNumberFormat="1" applyFont="1" applyFill="1" applyBorder="1" applyAlignment="1">
      <alignment horizontal="center" vertical="center" wrapText="1"/>
    </xf>
    <xf numFmtId="0" fontId="46" fillId="5" borderId="0" xfId="0" applyFont="1" applyFill="1" applyAlignment="1">
      <alignment horizontal="left" vertical="center" wrapText="1"/>
    </xf>
    <xf numFmtId="0" fontId="46" fillId="5" borderId="0" xfId="0" applyFont="1" applyFill="1" applyAlignment="1">
      <alignment horizontal="left" wrapText="1"/>
    </xf>
    <xf numFmtId="1" fontId="18" fillId="5" borderId="1" xfId="0" applyNumberFormat="1" applyFont="1" applyFill="1" applyBorder="1" applyAlignment="1">
      <alignment horizontal="center" vertical="top"/>
    </xf>
    <xf numFmtId="0" fontId="47" fillId="5" borderId="1" xfId="0" applyFont="1" applyFill="1" applyBorder="1" applyAlignment="1">
      <alignment horizontal="left" vertical="top"/>
    </xf>
    <xf numFmtId="0" fontId="1" fillId="7" borderId="1" xfId="0" applyFont="1" applyFill="1" applyBorder="1"/>
    <xf numFmtId="0" fontId="1" fillId="7" borderId="1" xfId="0" applyFont="1" applyFill="1" applyBorder="1" applyAlignment="1">
      <alignment wrapText="1"/>
    </xf>
    <xf numFmtId="0" fontId="2" fillId="7" borderId="1" xfId="0" applyFont="1" applyFill="1" applyBorder="1" applyAlignment="1">
      <alignment wrapText="1"/>
    </xf>
    <xf numFmtId="1" fontId="18" fillId="7" borderId="1" xfId="0" applyNumberFormat="1" applyFont="1" applyFill="1" applyBorder="1" applyAlignment="1">
      <alignment horizontal="center" vertical="center" wrapText="1"/>
    </xf>
    <xf numFmtId="0" fontId="48" fillId="5" borderId="1" xfId="0" applyFont="1" applyFill="1" applyBorder="1" applyAlignment="1">
      <alignment horizontal="left" vertical="top" wrapText="1"/>
    </xf>
    <xf numFmtId="0" fontId="18" fillId="7" borderId="1" xfId="0" applyFont="1" applyFill="1" applyBorder="1" applyAlignment="1">
      <alignment horizontal="left" vertical="top" wrapText="1"/>
    </xf>
    <xf numFmtId="168" fontId="18" fillId="5" borderId="1" xfId="0" applyNumberFormat="1" applyFont="1" applyFill="1" applyBorder="1" applyAlignment="1">
      <alignment horizontal="center" vertical="top"/>
    </xf>
    <xf numFmtId="165" fontId="1" fillId="7" borderId="1" xfId="0" applyNumberFormat="1" applyFont="1" applyFill="1" applyBorder="1" applyAlignment="1"/>
    <xf numFmtId="168" fontId="18" fillId="7" borderId="1" xfId="0" applyNumberFormat="1" applyFont="1" applyFill="1" applyBorder="1" applyAlignment="1">
      <alignment horizontal="center" vertical="top"/>
    </xf>
    <xf numFmtId="0" fontId="49" fillId="5" borderId="0" xfId="0" applyFont="1" applyFill="1" applyAlignment="1"/>
    <xf numFmtId="0" fontId="50" fillId="5" borderId="0" xfId="0" applyFont="1" applyFill="1" applyAlignment="1"/>
    <xf numFmtId="0" fontId="51" fillId="5" borderId="1" xfId="0" applyFont="1" applyFill="1" applyBorder="1" applyAlignment="1">
      <alignment horizontal="left" vertical="top" wrapText="1"/>
    </xf>
    <xf numFmtId="0" fontId="18" fillId="5" borderId="1" xfId="0" applyFont="1" applyFill="1" applyBorder="1" applyAlignment="1">
      <alignment horizontal="left" vertical="center" wrapText="1"/>
    </xf>
    <xf numFmtId="0" fontId="17" fillId="5" borderId="0" xfId="0" applyFont="1" applyFill="1" applyAlignment="1">
      <alignment wrapText="1"/>
    </xf>
    <xf numFmtId="0" fontId="52" fillId="5" borderId="0" xfId="0" applyFont="1" applyFill="1" applyAlignment="1">
      <alignment wrapText="1"/>
    </xf>
    <xf numFmtId="0" fontId="53" fillId="5" borderId="1" xfId="0" applyFont="1" applyFill="1" applyBorder="1" applyAlignment="1">
      <alignment horizontal="left" vertical="top" wrapText="1"/>
    </xf>
    <xf numFmtId="0" fontId="46" fillId="5" borderId="0" xfId="0" applyFont="1" applyFill="1" applyAlignment="1">
      <alignment horizontal="left"/>
    </xf>
    <xf numFmtId="0" fontId="18" fillId="0" borderId="1" xfId="0" applyFont="1" applyBorder="1" applyAlignment="1">
      <alignment horizontal="left" vertical="top" wrapText="1"/>
    </xf>
    <xf numFmtId="0" fontId="24" fillId="0" borderId="1" xfId="0" applyFont="1" applyBorder="1" applyAlignment="1">
      <alignment horizontal="left" vertical="top" wrapText="1"/>
    </xf>
    <xf numFmtId="1" fontId="18" fillId="0" borderId="1" xfId="0" applyNumberFormat="1" applyFont="1" applyBorder="1" applyAlignment="1">
      <alignment horizontal="center" vertical="center" wrapText="1"/>
    </xf>
    <xf numFmtId="1" fontId="18" fillId="0" borderId="1" xfId="0" applyNumberFormat="1" applyFont="1" applyBorder="1" applyAlignment="1">
      <alignment horizontal="center" vertical="top"/>
    </xf>
    <xf numFmtId="0" fontId="18" fillId="0" borderId="1" xfId="0" applyFont="1" applyBorder="1" applyAlignment="1">
      <alignment horizontal="left" vertical="center" wrapText="1"/>
    </xf>
    <xf numFmtId="0" fontId="56" fillId="9" borderId="0" xfId="0" applyFont="1" applyFill="1" applyAlignment="1"/>
    <xf numFmtId="0" fontId="1" fillId="0" borderId="0" xfId="0" applyFont="1" applyAlignment="1">
      <alignment horizontal="center"/>
    </xf>
    <xf numFmtId="0" fontId="1" fillId="7" borderId="0" xfId="0" applyFont="1" applyFill="1" applyAlignment="1"/>
    <xf numFmtId="0" fontId="1" fillId="0" borderId="0" xfId="0" applyFont="1" applyAlignment="1"/>
    <xf numFmtId="0" fontId="1" fillId="12" borderId="0" xfId="0" applyFont="1" applyFill="1" applyAlignment="1"/>
    <xf numFmtId="0" fontId="2" fillId="12" borderId="0" xfId="0" applyFont="1" applyFill="1" applyAlignment="1"/>
    <xf numFmtId="3" fontId="1" fillId="0" borderId="1" xfId="0" applyNumberFormat="1" applyFont="1" applyBorder="1" applyAlignment="1"/>
    <xf numFmtId="0" fontId="1" fillId="8" borderId="1" xfId="0" applyFont="1" applyFill="1" applyBorder="1" applyAlignment="1"/>
    <xf numFmtId="0" fontId="1" fillId="0" borderId="7" xfId="0" applyFont="1" applyBorder="1" applyAlignment="1"/>
    <xf numFmtId="0" fontId="1" fillId="0" borderId="5" xfId="0" applyFont="1" applyBorder="1"/>
    <xf numFmtId="0" fontId="1" fillId="0" borderId="8" xfId="0" applyFont="1" applyBorder="1"/>
    <xf numFmtId="0" fontId="2" fillId="7" borderId="1" xfId="0" applyFont="1" applyFill="1" applyBorder="1" applyAlignment="1"/>
    <xf numFmtId="0" fontId="2" fillId="8" borderId="1" xfId="0" applyFont="1" applyFill="1" applyBorder="1" applyAlignment="1"/>
    <xf numFmtId="14" fontId="1" fillId="8" borderId="1" xfId="0" applyNumberFormat="1" applyFont="1" applyFill="1" applyBorder="1" applyAlignment="1"/>
    <xf numFmtId="0" fontId="17" fillId="5" borderId="0" xfId="0" applyFont="1" applyFill="1" applyAlignment="1"/>
    <xf numFmtId="0" fontId="1" fillId="7" borderId="0" xfId="0" applyFont="1" applyFill="1" applyAlignment="1">
      <alignment wrapText="1"/>
    </xf>
    <xf numFmtId="0" fontId="55" fillId="7" borderId="0" xfId="0" applyFont="1" applyFill="1" applyAlignment="1"/>
    <xf numFmtId="0" fontId="16" fillId="7" borderId="0" xfId="0" applyFont="1" applyFill="1" applyAlignment="1"/>
    <xf numFmtId="0" fontId="2" fillId="7" borderId="0" xfId="0" applyFont="1" applyFill="1" applyAlignment="1"/>
    <xf numFmtId="0" fontId="9" fillId="7" borderId="0" xfId="0" applyFont="1" applyFill="1" applyAlignment="1"/>
    <xf numFmtId="0" fontId="9" fillId="7" borderId="0" xfId="0" applyFont="1" applyFill="1" applyAlignment="1">
      <alignment horizontal="right"/>
    </xf>
    <xf numFmtId="0" fontId="17" fillId="7" borderId="0" xfId="0" applyFont="1" applyFill="1" applyAlignment="1">
      <alignment wrapText="1"/>
    </xf>
    <xf numFmtId="0" fontId="17" fillId="7" borderId="0" xfId="0" applyFont="1" applyFill="1" applyAlignment="1">
      <alignment wrapText="1"/>
    </xf>
    <xf numFmtId="0" fontId="16" fillId="7" borderId="0" xfId="0" applyFont="1" applyFill="1" applyAlignment="1">
      <alignment wrapText="1"/>
    </xf>
    <xf numFmtId="0" fontId="9" fillId="5" borderId="0" xfId="0" applyFont="1" applyFill="1" applyAlignment="1"/>
    <xf numFmtId="0" fontId="9" fillId="5" borderId="0" xfId="0" applyFont="1" applyFill="1" applyAlignment="1">
      <alignment horizontal="right"/>
    </xf>
    <xf numFmtId="0" fontId="17" fillId="5" borderId="0" xfId="0" applyFont="1" applyFill="1" applyAlignment="1">
      <alignment wrapText="1"/>
    </xf>
    <xf numFmtId="0" fontId="60" fillId="7" borderId="0" xfId="0" applyFont="1" applyFill="1" applyAlignment="1">
      <alignment wrapText="1"/>
    </xf>
    <xf numFmtId="0" fontId="61" fillId="5" borderId="0" xfId="0" applyFont="1" applyFill="1" applyAlignment="1">
      <alignment wrapText="1"/>
    </xf>
    <xf numFmtId="0" fontId="17" fillId="5" borderId="0" xfId="0" applyFont="1" applyFill="1" applyAlignment="1"/>
    <xf numFmtId="0" fontId="1" fillId="7" borderId="1" xfId="0" applyFont="1" applyFill="1" applyBorder="1" applyAlignment="1">
      <alignment wrapText="1"/>
    </xf>
    <xf numFmtId="0" fontId="56" fillId="7" borderId="0" xfId="0" applyFont="1" applyFill="1" applyAlignment="1"/>
    <xf numFmtId="0" fontId="4" fillId="5" borderId="1" xfId="0" applyFont="1" applyFill="1" applyBorder="1" applyAlignment="1"/>
    <xf numFmtId="0" fontId="4" fillId="5" borderId="4" xfId="0" applyFont="1" applyFill="1" applyBorder="1" applyAlignment="1"/>
    <xf numFmtId="0" fontId="1" fillId="0" borderId="0" xfId="0" applyFont="1" applyAlignment="1">
      <alignment horizontal="center"/>
    </xf>
    <xf numFmtId="0" fontId="62" fillId="20" borderId="0" xfId="0" applyFont="1" applyFill="1" applyAlignment="1">
      <alignment horizontal="center"/>
    </xf>
    <xf numFmtId="0" fontId="62" fillId="20" borderId="1" xfId="0" applyFont="1" applyFill="1" applyBorder="1" applyAlignment="1">
      <alignment horizontal="center"/>
    </xf>
    <xf numFmtId="0" fontId="62" fillId="20" borderId="4" xfId="0" applyFont="1" applyFill="1" applyBorder="1" applyAlignment="1">
      <alignment horizontal="center"/>
    </xf>
    <xf numFmtId="0" fontId="46" fillId="9" borderId="0" xfId="0" applyFont="1" applyFill="1" applyAlignment="1">
      <alignment horizontal="left"/>
    </xf>
    <xf numFmtId="0" fontId="46" fillId="9" borderId="9" xfId="0" applyFont="1" applyFill="1" applyBorder="1" applyAlignment="1">
      <alignment horizontal="left"/>
    </xf>
    <xf numFmtId="0" fontId="46" fillId="9" borderId="8" xfId="0" applyFont="1" applyFill="1" applyBorder="1" applyAlignment="1">
      <alignment horizontal="left"/>
    </xf>
    <xf numFmtId="0" fontId="63" fillId="9" borderId="8" xfId="0" applyFont="1" applyFill="1" applyBorder="1" applyAlignment="1">
      <alignment horizontal="left"/>
    </xf>
    <xf numFmtId="0" fontId="64" fillId="9" borderId="8" xfId="0" applyFont="1" applyFill="1" applyBorder="1" applyAlignment="1">
      <alignment horizontal="left"/>
    </xf>
    <xf numFmtId="0" fontId="46" fillId="0" borderId="8" xfId="0" applyFont="1" applyBorder="1" applyAlignment="1">
      <alignment horizontal="left"/>
    </xf>
    <xf numFmtId="0" fontId="65" fillId="9" borderId="8" xfId="0" applyFont="1" applyFill="1" applyBorder="1" applyAlignment="1">
      <alignment horizontal="left"/>
    </xf>
    <xf numFmtId="0" fontId="46" fillId="0" borderId="8" xfId="0" applyFont="1" applyBorder="1" applyAlignment="1">
      <alignment horizontal="left"/>
    </xf>
    <xf numFmtId="0" fontId="66" fillId="9" borderId="8" xfId="0" applyFont="1" applyFill="1" applyBorder="1" applyAlignment="1">
      <alignment horizontal="left"/>
    </xf>
    <xf numFmtId="0" fontId="1" fillId="21" borderId="0" xfId="0" applyFont="1" applyFill="1"/>
    <xf numFmtId="14" fontId="1" fillId="0" borderId="0" xfId="0" applyNumberFormat="1" applyFont="1" applyAlignment="1"/>
    <xf numFmtId="164" fontId="1" fillId="0" borderId="0" xfId="0" applyNumberFormat="1" applyFont="1" applyAlignment="1"/>
    <xf numFmtId="0" fontId="1" fillId="22" borderId="0" xfId="0" applyFont="1" applyFill="1" applyAlignment="1"/>
    <xf numFmtId="14" fontId="1" fillId="22" borderId="0" xfId="0" applyNumberFormat="1" applyFont="1" applyFill="1" applyAlignment="1"/>
    <xf numFmtId="0" fontId="1" fillId="22" borderId="0" xfId="0" applyFont="1" applyFill="1"/>
    <xf numFmtId="0" fontId="1" fillId="0" borderId="5" xfId="0" applyFont="1" applyBorder="1" applyAlignment="1"/>
    <xf numFmtId="0" fontId="1" fillId="0" borderId="0" xfId="0" applyFont="1" applyAlignment="1">
      <alignment vertical="center"/>
    </xf>
    <xf numFmtId="0" fontId="16" fillId="19" borderId="9" xfId="0" applyFont="1" applyFill="1" applyBorder="1" applyAlignment="1">
      <alignment horizontal="center"/>
    </xf>
    <xf numFmtId="0" fontId="16" fillId="19" borderId="8" xfId="0" applyFont="1" applyFill="1" applyBorder="1" applyAlignment="1"/>
    <xf numFmtId="0" fontId="1" fillId="0" borderId="1" xfId="0" applyFont="1" applyBorder="1" applyAlignment="1">
      <alignment horizontal="center"/>
    </xf>
    <xf numFmtId="0" fontId="2" fillId="0" borderId="1" xfId="0" applyFont="1" applyBorder="1" applyAlignment="1">
      <alignment horizontal="center"/>
    </xf>
    <xf numFmtId="0" fontId="17" fillId="0" borderId="9" xfId="0" applyFont="1" applyBorder="1" applyAlignment="1">
      <alignment horizontal="center"/>
    </xf>
    <xf numFmtId="0" fontId="17" fillId="0" borderId="8" xfId="0" applyFont="1" applyBorder="1" applyAlignment="1"/>
    <xf numFmtId="0" fontId="17" fillId="0" borderId="9" xfId="0" applyFont="1" applyBorder="1" applyAlignment="1">
      <alignment horizontal="center" vertical="center"/>
    </xf>
    <xf numFmtId="0" fontId="17" fillId="0" borderId="8" xfId="0" applyFont="1" applyBorder="1" applyAlignment="1">
      <alignment vertical="center"/>
    </xf>
    <xf numFmtId="0" fontId="1" fillId="7" borderId="1" xfId="0" applyFont="1" applyFill="1" applyBorder="1" applyAlignment="1">
      <alignment horizontal="center" vertical="center"/>
    </xf>
    <xf numFmtId="14" fontId="2" fillId="0" borderId="1" xfId="0" applyNumberFormat="1" applyFont="1" applyBorder="1" applyAlignment="1">
      <alignment horizontal="center" vertical="center"/>
    </xf>
    <xf numFmtId="0" fontId="2" fillId="0" borderId="1" xfId="0" applyFont="1" applyBorder="1" applyAlignment="1">
      <alignment horizontal="center" vertical="center"/>
    </xf>
    <xf numFmtId="0" fontId="1" fillId="0" borderId="1" xfId="0" applyFont="1" applyBorder="1" applyAlignment="1">
      <alignment vertical="center"/>
    </xf>
    <xf numFmtId="0" fontId="16" fillId="19" borderId="9" xfId="0" applyFont="1" applyFill="1" applyBorder="1" applyAlignment="1">
      <alignment horizontal="center" vertical="center"/>
    </xf>
    <xf numFmtId="0" fontId="16" fillId="19" borderId="8" xfId="0" applyFont="1" applyFill="1" applyBorder="1" applyAlignment="1">
      <alignment vertical="center"/>
    </xf>
    <xf numFmtId="0" fontId="2" fillId="0" borderId="1" xfId="0" applyFont="1" applyBorder="1" applyAlignment="1">
      <alignment horizontal="center" vertical="center"/>
    </xf>
    <xf numFmtId="0" fontId="67" fillId="19" borderId="0" xfId="0" applyFont="1" applyFill="1" applyAlignment="1">
      <alignment horizontal="center"/>
    </xf>
    <xf numFmtId="0" fontId="16" fillId="19" borderId="9" xfId="0" applyFont="1" applyFill="1" applyBorder="1" applyAlignment="1"/>
    <xf numFmtId="0" fontId="17" fillId="0" borderId="1" xfId="0" applyFont="1" applyBorder="1" applyAlignment="1">
      <alignment horizontal="center"/>
    </xf>
    <xf numFmtId="0" fontId="68" fillId="0" borderId="9" xfId="0" applyFont="1" applyBorder="1" applyAlignment="1">
      <alignment horizontal="center"/>
    </xf>
    <xf numFmtId="0" fontId="68" fillId="0" borderId="8" xfId="0" applyFont="1" applyBorder="1" applyAlignment="1"/>
    <xf numFmtId="0" fontId="2" fillId="0" borderId="0" xfId="0" applyFont="1" applyAlignment="1">
      <alignment horizontal="center"/>
    </xf>
    <xf numFmtId="0" fontId="1" fillId="0" borderId="0" xfId="0" applyFont="1" applyAlignment="1">
      <alignment horizontal="center" wrapText="1"/>
    </xf>
    <xf numFmtId="0" fontId="1" fillId="8" borderId="0" xfId="0" applyFont="1" applyFill="1"/>
    <xf numFmtId="0" fontId="2" fillId="19" borderId="0" xfId="0" applyFont="1" applyFill="1" applyAlignment="1">
      <alignment horizontal="center"/>
    </xf>
    <xf numFmtId="0" fontId="71" fillId="0" borderId="0" xfId="0" applyFont="1" applyAlignment="1"/>
    <xf numFmtId="0" fontId="6" fillId="0" borderId="0" xfId="0" applyFont="1" applyAlignment="1"/>
    <xf numFmtId="0" fontId="3" fillId="0" borderId="0" xfId="0" applyFont="1" applyAlignment="1"/>
    <xf numFmtId="0" fontId="8" fillId="0" borderId="0" xfId="0" applyFont="1" applyAlignment="1"/>
    <xf numFmtId="0" fontId="1" fillId="24" borderId="0" xfId="0" applyFont="1" applyFill="1" applyAlignment="1"/>
    <xf numFmtId="0" fontId="2" fillId="24" borderId="0" xfId="0" applyFont="1" applyFill="1" applyAlignment="1"/>
    <xf numFmtId="0" fontId="3" fillId="24" borderId="0" xfId="0" applyFont="1" applyFill="1" applyAlignment="1"/>
    <xf numFmtId="0" fontId="1" fillId="24" borderId="0" xfId="0" applyFont="1" applyFill="1"/>
    <xf numFmtId="0" fontId="2" fillId="6" borderId="0" xfId="0" applyFont="1" applyFill="1" applyAlignment="1"/>
    <xf numFmtId="0" fontId="1" fillId="13" borderId="0" xfId="0" applyFont="1" applyFill="1" applyAlignment="1"/>
    <xf numFmtId="0" fontId="1" fillId="25" borderId="0" xfId="0" applyFont="1" applyFill="1" applyAlignment="1"/>
    <xf numFmtId="0" fontId="1" fillId="25" borderId="0" xfId="0" applyFont="1" applyFill="1"/>
    <xf numFmtId="0" fontId="4" fillId="0" borderId="0" xfId="0" applyFont="1" applyAlignment="1"/>
    <xf numFmtId="170" fontId="1" fillId="0" borderId="0" xfId="0" applyNumberFormat="1" applyFont="1"/>
    <xf numFmtId="0" fontId="1" fillId="19" borderId="0" xfId="0" applyFont="1" applyFill="1" applyAlignment="1"/>
    <xf numFmtId="0" fontId="1" fillId="0" borderId="15" xfId="0" applyFont="1" applyBorder="1"/>
    <xf numFmtId="0" fontId="1" fillId="0" borderId="10" xfId="0" applyFont="1" applyBorder="1"/>
    <xf numFmtId="0" fontId="1" fillId="0" borderId="0" xfId="0" applyFont="1" applyAlignment="1">
      <alignment wrapText="1"/>
    </xf>
    <xf numFmtId="0" fontId="57" fillId="0" borderId="0" xfId="0" applyFont="1" applyAlignment="1"/>
    <xf numFmtId="0" fontId="57" fillId="0" borderId="0" xfId="0" applyFont="1" applyAlignment="1">
      <alignment horizontal="right"/>
    </xf>
    <xf numFmtId="14" fontId="1" fillId="7" borderId="0" xfId="0" applyNumberFormat="1" applyFont="1" applyFill="1" applyAlignment="1"/>
    <xf numFmtId="0" fontId="1" fillId="7" borderId="0" xfId="0" applyFont="1" applyFill="1" applyAlignment="1">
      <alignment horizontal="right"/>
    </xf>
    <xf numFmtId="164" fontId="1" fillId="7" borderId="0" xfId="0" applyNumberFormat="1" applyFont="1" applyFill="1" applyAlignment="1">
      <alignment horizontal="right"/>
    </xf>
    <xf numFmtId="0" fontId="9" fillId="7" borderId="0" xfId="0" applyFont="1" applyFill="1" applyAlignment="1">
      <alignment horizontal="left"/>
    </xf>
    <xf numFmtId="164" fontId="9" fillId="7" borderId="0" xfId="0" applyNumberFormat="1" applyFont="1" applyFill="1" applyAlignment="1">
      <alignment horizontal="right"/>
    </xf>
    <xf numFmtId="0" fontId="1" fillId="7" borderId="0" xfId="0" applyFont="1" applyFill="1" applyAlignment="1">
      <alignment horizontal="right"/>
    </xf>
    <xf numFmtId="0" fontId="2" fillId="9" borderId="0" xfId="0" applyFont="1" applyFill="1" applyAlignment="1"/>
    <xf numFmtId="0" fontId="1" fillId="9" borderId="0" xfId="0" applyFont="1" applyFill="1"/>
    <xf numFmtId="0" fontId="1" fillId="9" borderId="0" xfId="0" applyFont="1" applyFill="1" applyAlignment="1">
      <alignment horizontal="right"/>
    </xf>
    <xf numFmtId="14" fontId="1" fillId="9" borderId="0" xfId="0" applyNumberFormat="1" applyFont="1" applyFill="1" applyAlignment="1"/>
    <xf numFmtId="0" fontId="1" fillId="9" borderId="0" xfId="0" applyFont="1" applyFill="1" applyAlignment="1">
      <alignment horizontal="right"/>
    </xf>
    <xf numFmtId="164" fontId="1" fillId="7" borderId="0" xfId="0" applyNumberFormat="1" applyFont="1" applyFill="1" applyAlignment="1"/>
    <xf numFmtId="0" fontId="9" fillId="7" borderId="0" xfId="0" applyFont="1" applyFill="1" applyAlignment="1"/>
    <xf numFmtId="164" fontId="4" fillId="7" borderId="0" xfId="0" applyNumberFormat="1" applyFont="1" applyFill="1" applyAlignment="1">
      <alignment horizontal="right"/>
    </xf>
    <xf numFmtId="0" fontId="74" fillId="7" borderId="0" xfId="0" applyFont="1" applyFill="1" applyAlignment="1"/>
    <xf numFmtId="0" fontId="74" fillId="0" borderId="0" xfId="0" applyFont="1" applyAlignment="1"/>
    <xf numFmtId="0" fontId="1" fillId="9" borderId="0" xfId="0" applyFont="1" applyFill="1" applyAlignment="1"/>
    <xf numFmtId="164" fontId="1" fillId="9" borderId="0" xfId="0" applyNumberFormat="1" applyFont="1" applyFill="1" applyAlignment="1">
      <alignment horizontal="right"/>
    </xf>
    <xf numFmtId="164" fontId="9" fillId="9" borderId="0" xfId="0" applyNumberFormat="1" applyFont="1" applyFill="1" applyAlignment="1">
      <alignment horizontal="right"/>
    </xf>
    <xf numFmtId="165" fontId="1" fillId="0" borderId="0" xfId="0" applyNumberFormat="1" applyFont="1" applyAlignment="1"/>
    <xf numFmtId="14" fontId="1" fillId="12" borderId="0" xfId="0" applyNumberFormat="1" applyFont="1" applyFill="1" applyAlignment="1"/>
    <xf numFmtId="0" fontId="1" fillId="12" borderId="0" xfId="0" applyFont="1" applyFill="1" applyAlignment="1">
      <alignment horizontal="right"/>
    </xf>
    <xf numFmtId="0" fontId="1" fillId="12" borderId="0" xfId="0" applyFont="1" applyFill="1" applyAlignment="1">
      <alignment horizontal="right"/>
    </xf>
    <xf numFmtId="165" fontId="1" fillId="12" borderId="0" xfId="0" applyNumberFormat="1" applyFont="1" applyFill="1" applyAlignment="1"/>
    <xf numFmtId="0" fontId="1" fillId="12" borderId="0" xfId="0" applyFont="1" applyFill="1" applyAlignment="1">
      <alignment horizontal="left"/>
    </xf>
    <xf numFmtId="0" fontId="74" fillId="12" borderId="0" xfId="0" applyFont="1" applyFill="1" applyAlignment="1"/>
    <xf numFmtId="0" fontId="74" fillId="12" borderId="0" xfId="0" applyFont="1" applyFill="1"/>
    <xf numFmtId="0" fontId="74" fillId="0" borderId="0" xfId="0" applyFont="1"/>
    <xf numFmtId="14" fontId="1" fillId="0" borderId="0" xfId="0" applyNumberFormat="1" applyFont="1" applyAlignment="1"/>
    <xf numFmtId="171" fontId="1" fillId="12" borderId="0" xfId="0" applyNumberFormat="1" applyFont="1" applyFill="1" applyAlignment="1"/>
    <xf numFmtId="14" fontId="1" fillId="12" borderId="0" xfId="0" applyNumberFormat="1" applyFont="1" applyFill="1" applyAlignment="1"/>
    <xf numFmtId="0" fontId="3" fillId="12" borderId="0" xfId="0" applyFont="1" applyFill="1" applyAlignment="1"/>
    <xf numFmtId="14" fontId="3" fillId="12" borderId="0" xfId="0" applyNumberFormat="1" applyFont="1" applyFill="1" applyAlignment="1"/>
    <xf numFmtId="165" fontId="3" fillId="12" borderId="0" xfId="0" applyNumberFormat="1" applyFont="1" applyFill="1" applyAlignment="1"/>
    <xf numFmtId="0" fontId="3" fillId="12" borderId="0" xfId="0" applyFont="1" applyFill="1" applyAlignment="1">
      <alignment horizontal="right"/>
    </xf>
    <xf numFmtId="0" fontId="3" fillId="12" borderId="0" xfId="0" applyFont="1" applyFill="1"/>
    <xf numFmtId="0" fontId="2" fillId="0" borderId="0" xfId="0" applyFont="1" applyAlignment="1">
      <alignment horizontal="center"/>
    </xf>
    <xf numFmtId="0" fontId="69" fillId="0" borderId="0" xfId="0" applyFont="1" applyAlignment="1">
      <alignment horizontal="center" wrapText="1"/>
    </xf>
    <xf numFmtId="0" fontId="9" fillId="12" borderId="0" xfId="0" applyFont="1" applyFill="1" applyAlignment="1">
      <alignment horizontal="right"/>
    </xf>
    <xf numFmtId="0" fontId="9" fillId="12" borderId="0" xfId="0" applyFont="1" applyFill="1" applyAlignment="1">
      <alignment horizontal="left"/>
    </xf>
    <xf numFmtId="165" fontId="9" fillId="12" borderId="0" xfId="0" applyNumberFormat="1" applyFont="1" applyFill="1" applyAlignment="1">
      <alignment horizontal="right"/>
    </xf>
    <xf numFmtId="0" fontId="75" fillId="0" borderId="0" xfId="0" applyFont="1" applyAlignment="1"/>
    <xf numFmtId="2" fontId="75" fillId="0" borderId="0" xfId="0" applyNumberFormat="1" applyFont="1" applyAlignment="1">
      <alignment horizontal="right"/>
    </xf>
    <xf numFmtId="0" fontId="75" fillId="0" borderId="0" xfId="0" applyFont="1" applyAlignment="1"/>
    <xf numFmtId="0" fontId="75" fillId="0" borderId="0" xfId="0" applyFont="1" applyAlignment="1"/>
    <xf numFmtId="0" fontId="12" fillId="12" borderId="0" xfId="0" applyFont="1" applyFill="1" applyAlignment="1">
      <alignment horizontal="right"/>
    </xf>
    <xf numFmtId="0" fontId="12" fillId="12" borderId="0" xfId="0" applyFont="1" applyFill="1" applyAlignment="1">
      <alignment horizontal="right"/>
    </xf>
    <xf numFmtId="0" fontId="4" fillId="12" borderId="0" xfId="0" applyFont="1" applyFill="1" applyAlignment="1">
      <alignment horizontal="right"/>
    </xf>
    <xf numFmtId="2" fontId="1" fillId="12" borderId="0" xfId="0" applyNumberFormat="1" applyFont="1" applyFill="1" applyAlignment="1">
      <alignment horizontal="right"/>
    </xf>
    <xf numFmtId="164" fontId="2" fillId="12" borderId="0" xfId="0" applyNumberFormat="1" applyFont="1" applyFill="1" applyAlignment="1"/>
    <xf numFmtId="0" fontId="2" fillId="12" borderId="0" xfId="0" applyFont="1" applyFill="1" applyAlignment="1">
      <alignment horizontal="right"/>
    </xf>
    <xf numFmtId="0" fontId="2" fillId="12" borderId="0" xfId="0" applyFont="1" applyFill="1"/>
    <xf numFmtId="0" fontId="12" fillId="12" borderId="0" xfId="0" applyFont="1" applyFill="1" applyAlignment="1"/>
    <xf numFmtId="0" fontId="4" fillId="12" borderId="0" xfId="0" applyFont="1" applyFill="1" applyAlignment="1"/>
    <xf numFmtId="0" fontId="12" fillId="0" borderId="0" xfId="0" applyFont="1" applyAlignment="1"/>
    <xf numFmtId="0" fontId="4" fillId="0" borderId="0" xfId="0" applyFont="1" applyAlignment="1"/>
    <xf numFmtId="2" fontId="1" fillId="0" borderId="0" xfId="0" applyNumberFormat="1" applyFont="1" applyAlignment="1">
      <alignment horizontal="right"/>
    </xf>
    <xf numFmtId="0" fontId="2" fillId="0" borderId="0" xfId="0" applyFont="1"/>
    <xf numFmtId="0" fontId="2" fillId="0" borderId="0" xfId="0" applyFont="1" applyAlignment="1">
      <alignment horizontal="right"/>
    </xf>
    <xf numFmtId="0" fontId="4" fillId="12" borderId="0" xfId="0" applyFont="1" applyFill="1" applyAlignment="1"/>
    <xf numFmtId="165" fontId="4" fillId="12" borderId="0" xfId="0" applyNumberFormat="1" applyFont="1" applyFill="1" applyAlignment="1">
      <alignment horizontal="right"/>
    </xf>
    <xf numFmtId="0" fontId="0" fillId="9" borderId="0" xfId="0" applyFont="1" applyFill="1" applyAlignment="1"/>
    <xf numFmtId="0" fontId="76" fillId="9" borderId="0" xfId="0" applyFont="1" applyFill="1" applyAlignment="1"/>
    <xf numFmtId="0" fontId="4" fillId="12" borderId="0" xfId="0" applyFont="1" applyFill="1" applyAlignment="1">
      <alignment horizontal="right"/>
    </xf>
    <xf numFmtId="0" fontId="0" fillId="9" borderId="0" xfId="0" applyFont="1" applyFill="1"/>
    <xf numFmtId="165" fontId="2" fillId="0" borderId="0" xfId="0" applyNumberFormat="1" applyFont="1" applyAlignment="1"/>
    <xf numFmtId="0" fontId="2" fillId="0" borderId="0" xfId="0" applyFont="1" applyAlignment="1">
      <alignment horizontal="right"/>
    </xf>
    <xf numFmtId="2" fontId="1" fillId="12" borderId="0" xfId="0" applyNumberFormat="1" applyFont="1" applyFill="1" applyAlignment="1">
      <alignment horizontal="right"/>
    </xf>
    <xf numFmtId="0" fontId="12" fillId="6" borderId="0" xfId="0" applyFont="1" applyFill="1" applyAlignment="1">
      <alignment horizontal="right"/>
    </xf>
    <xf numFmtId="0" fontId="12" fillId="6" borderId="0" xfId="0" applyFont="1" applyFill="1" applyAlignment="1">
      <alignment horizontal="right"/>
    </xf>
    <xf numFmtId="0" fontId="4" fillId="6" borderId="0" xfId="0" applyFont="1" applyFill="1" applyAlignment="1">
      <alignment horizontal="right"/>
    </xf>
    <xf numFmtId="0" fontId="4" fillId="6" borderId="0" xfId="0" applyFont="1" applyFill="1" applyAlignment="1"/>
    <xf numFmtId="165" fontId="4" fillId="6" borderId="0" xfId="0" applyNumberFormat="1" applyFont="1" applyFill="1" applyAlignment="1">
      <alignment horizontal="right"/>
    </xf>
    <xf numFmtId="2" fontId="1" fillId="6" borderId="0" xfId="0" applyNumberFormat="1" applyFont="1" applyFill="1" applyAlignment="1">
      <alignment horizontal="right"/>
    </xf>
    <xf numFmtId="164" fontId="2" fillId="6" borderId="0" xfId="0" applyNumberFormat="1" applyFont="1" applyFill="1" applyAlignment="1"/>
    <xf numFmtId="0" fontId="2" fillId="6" borderId="0" xfId="0" applyFont="1" applyFill="1"/>
    <xf numFmtId="0" fontId="1" fillId="6" borderId="0" xfId="0" applyFont="1" applyFill="1"/>
    <xf numFmtId="0" fontId="4" fillId="0" borderId="0" xfId="0" applyFont="1" applyAlignment="1"/>
    <xf numFmtId="2" fontId="1" fillId="0" borderId="0" xfId="0" applyNumberFormat="1" applyFont="1" applyAlignment="1">
      <alignment horizontal="right"/>
    </xf>
    <xf numFmtId="165" fontId="4" fillId="6" borderId="0" xfId="0" applyNumberFormat="1" applyFont="1" applyFill="1" applyAlignment="1">
      <alignment horizontal="right"/>
    </xf>
    <xf numFmtId="164" fontId="2" fillId="0" borderId="0" xfId="0" applyNumberFormat="1" applyFont="1" applyAlignment="1"/>
    <xf numFmtId="0" fontId="1" fillId="6" borderId="0" xfId="0" applyFont="1" applyFill="1" applyAlignment="1"/>
    <xf numFmtId="165" fontId="1" fillId="6" borderId="0" xfId="0" applyNumberFormat="1" applyFont="1" applyFill="1" applyAlignment="1"/>
    <xf numFmtId="0" fontId="12" fillId="0" borderId="0" xfId="0" applyFont="1" applyAlignment="1">
      <alignment horizontal="right"/>
    </xf>
    <xf numFmtId="0" fontId="12" fillId="0" borderId="0" xfId="0" applyFont="1" applyAlignment="1">
      <alignment horizontal="right"/>
    </xf>
    <xf numFmtId="0" fontId="55" fillId="0" borderId="0" xfId="0" applyFont="1" applyAlignment="1"/>
    <xf numFmtId="0" fontId="55" fillId="0" borderId="0" xfId="0" applyFont="1" applyAlignment="1">
      <alignment horizontal="right"/>
    </xf>
    <xf numFmtId="0" fontId="55" fillId="0" borderId="0" xfId="0" applyFont="1" applyAlignment="1"/>
    <xf numFmtId="0" fontId="55" fillId="0" borderId="0" xfId="0" applyFont="1" applyAlignment="1">
      <alignment horizontal="right"/>
    </xf>
    <xf numFmtId="0" fontId="12" fillId="0" borderId="0" xfId="0" applyFont="1" applyAlignment="1"/>
    <xf numFmtId="0" fontId="12" fillId="0" borderId="0" xfId="0" applyFont="1" applyAlignment="1">
      <alignment horizontal="right"/>
    </xf>
    <xf numFmtId="0" fontId="12" fillId="6" borderId="0" xfId="0" applyFont="1" applyFill="1" applyAlignment="1"/>
    <xf numFmtId="0" fontId="4" fillId="6" borderId="0" xfId="0" applyFont="1" applyFill="1" applyAlignment="1"/>
    <xf numFmtId="0" fontId="12" fillId="6" borderId="0" xfId="0" applyFont="1" applyFill="1" applyAlignment="1"/>
    <xf numFmtId="2" fontId="1" fillId="6" borderId="0" xfId="0" applyNumberFormat="1" applyFont="1" applyFill="1" applyAlignment="1">
      <alignment horizontal="right"/>
    </xf>
    <xf numFmtId="0" fontId="2" fillId="6" borderId="0" xfId="0" applyFont="1" applyFill="1" applyAlignment="1">
      <alignment horizontal="center"/>
    </xf>
    <xf numFmtId="14" fontId="2" fillId="6" borderId="0" xfId="0" applyNumberFormat="1" applyFont="1" applyFill="1" applyAlignment="1">
      <alignment horizontal="center"/>
    </xf>
    <xf numFmtId="0" fontId="12" fillId="6" borderId="0" xfId="0" applyFont="1" applyFill="1" applyAlignment="1">
      <alignment horizontal="right"/>
    </xf>
    <xf numFmtId="0" fontId="4" fillId="6" borderId="0" xfId="0" applyFont="1" applyFill="1" applyAlignment="1">
      <alignment horizontal="right"/>
    </xf>
    <xf numFmtId="14" fontId="2" fillId="6" borderId="0" xfId="0" applyNumberFormat="1" applyFont="1" applyFill="1" applyAlignment="1"/>
    <xf numFmtId="0" fontId="2" fillId="7" borderId="0" xfId="0" applyFont="1" applyFill="1" applyAlignment="1">
      <alignment horizontal="center"/>
    </xf>
    <xf numFmtId="14" fontId="2" fillId="7" borderId="0" xfId="0" applyNumberFormat="1" applyFont="1" applyFill="1" applyAlignment="1">
      <alignment horizontal="center"/>
    </xf>
    <xf numFmtId="0" fontId="12" fillId="0" borderId="0" xfId="0" applyFont="1" applyAlignment="1">
      <alignment horizontal="center"/>
    </xf>
    <xf numFmtId="0" fontId="4" fillId="0" borderId="0" xfId="0" applyFont="1" applyAlignment="1">
      <alignment horizontal="center"/>
    </xf>
    <xf numFmtId="2" fontId="1" fillId="0" borderId="0" xfId="0" applyNumberFormat="1" applyFont="1" applyAlignment="1">
      <alignment horizontal="center"/>
    </xf>
    <xf numFmtId="0" fontId="12" fillId="7" borderId="0" xfId="0" applyFont="1" applyFill="1" applyAlignment="1">
      <alignment horizontal="right"/>
    </xf>
    <xf numFmtId="0" fontId="4" fillId="7" borderId="0" xfId="0" applyFont="1" applyFill="1" applyAlignment="1">
      <alignment horizontal="right"/>
    </xf>
    <xf numFmtId="165" fontId="1" fillId="7" borderId="0" xfId="0" applyNumberFormat="1" applyFont="1" applyFill="1" applyAlignment="1"/>
    <xf numFmtId="2" fontId="1" fillId="7" borderId="0" xfId="0" applyNumberFormat="1" applyFont="1" applyFill="1" applyAlignment="1">
      <alignment horizontal="right"/>
    </xf>
    <xf numFmtId="0" fontId="2" fillId="7" borderId="0" xfId="0" applyFont="1" applyFill="1"/>
    <xf numFmtId="2" fontId="1" fillId="0" borderId="0" xfId="0" applyNumberFormat="1" applyFont="1"/>
    <xf numFmtId="14" fontId="2" fillId="0" borderId="0" xfId="0" applyNumberFormat="1" applyFont="1" applyAlignment="1"/>
    <xf numFmtId="2" fontId="1" fillId="6" borderId="0" xfId="0" applyNumberFormat="1" applyFont="1" applyFill="1" applyAlignment="1"/>
    <xf numFmtId="20" fontId="2" fillId="6" borderId="0" xfId="0" applyNumberFormat="1" applyFont="1" applyFill="1" applyAlignment="1">
      <alignment horizontal="center"/>
    </xf>
    <xf numFmtId="2" fontId="1" fillId="0" borderId="0" xfId="0" applyNumberFormat="1" applyFont="1" applyAlignment="1"/>
    <xf numFmtId="2" fontId="2" fillId="0" borderId="0" xfId="0" applyNumberFormat="1" applyFont="1" applyAlignment="1"/>
    <xf numFmtId="0" fontId="2" fillId="2" borderId="0" xfId="0" applyFont="1" applyFill="1" applyAlignment="1">
      <alignment horizontal="center"/>
    </xf>
    <xf numFmtId="14" fontId="2" fillId="2" borderId="0" xfId="0" applyNumberFormat="1" applyFont="1" applyFill="1" applyAlignment="1">
      <alignment horizontal="center"/>
    </xf>
    <xf numFmtId="0" fontId="4" fillId="0" borderId="0" xfId="0" applyFont="1" applyAlignment="1">
      <alignment horizontal="right"/>
    </xf>
    <xf numFmtId="0" fontId="12" fillId="2" borderId="0" xfId="0" applyFont="1" applyFill="1" applyAlignment="1"/>
    <xf numFmtId="0" fontId="4" fillId="2" borderId="0" xfId="0" applyFont="1" applyFill="1" applyAlignment="1"/>
    <xf numFmtId="2" fontId="1" fillId="2" borderId="0" xfId="0" applyNumberFormat="1" applyFont="1" applyFill="1"/>
    <xf numFmtId="0" fontId="2" fillId="2" borderId="0" xfId="0" applyFont="1" applyFill="1"/>
    <xf numFmtId="20" fontId="2" fillId="2" borderId="0" xfId="0" applyNumberFormat="1" applyFont="1" applyFill="1" applyAlignment="1">
      <alignment horizontal="center"/>
    </xf>
    <xf numFmtId="0" fontId="2" fillId="2" borderId="0" xfId="0" applyFont="1" applyFill="1" applyAlignment="1">
      <alignment vertical="center"/>
    </xf>
    <xf numFmtId="0" fontId="1" fillId="2" borderId="0" xfId="0" applyFont="1" applyFill="1" applyAlignment="1">
      <alignment vertical="center"/>
    </xf>
    <xf numFmtId="0" fontId="1" fillId="2" borderId="0" xfId="0" applyFont="1" applyFill="1" applyAlignment="1">
      <alignment vertical="center"/>
    </xf>
    <xf numFmtId="165" fontId="1" fillId="2" borderId="0" xfId="0" applyNumberFormat="1" applyFont="1" applyFill="1" applyAlignment="1">
      <alignment vertical="center"/>
    </xf>
    <xf numFmtId="2" fontId="1" fillId="2" borderId="0" xfId="0" applyNumberFormat="1" applyFont="1" applyFill="1" applyAlignment="1">
      <alignment vertical="center"/>
    </xf>
    <xf numFmtId="0" fontId="2" fillId="2" borderId="0" xfId="0" applyFont="1" applyFill="1" applyAlignment="1">
      <alignment vertical="center"/>
    </xf>
    <xf numFmtId="0" fontId="2" fillId="2" borderId="0" xfId="0" applyFont="1" applyFill="1" applyAlignment="1">
      <alignment horizontal="center" vertical="center"/>
    </xf>
    <xf numFmtId="14" fontId="2" fillId="2" borderId="0" xfId="0" applyNumberFormat="1" applyFont="1" applyFill="1" applyAlignment="1">
      <alignment horizontal="center" vertical="center"/>
    </xf>
    <xf numFmtId="20" fontId="2" fillId="2" borderId="0" xfId="0" applyNumberFormat="1" applyFont="1" applyFill="1" applyAlignment="1">
      <alignment horizontal="center" vertical="center" wrapText="1"/>
    </xf>
    <xf numFmtId="0" fontId="2" fillId="2" borderId="0" xfId="0" applyFont="1" applyFill="1" applyAlignment="1"/>
    <xf numFmtId="0" fontId="12" fillId="2" borderId="0" xfId="0" applyFont="1" applyFill="1" applyAlignment="1">
      <alignment horizontal="right"/>
    </xf>
    <xf numFmtId="0" fontId="4" fillId="2" borderId="0" xfId="0" applyFont="1" applyFill="1" applyAlignment="1">
      <alignment horizontal="right"/>
    </xf>
    <xf numFmtId="165" fontId="1" fillId="2" borderId="0" xfId="0" applyNumberFormat="1" applyFont="1" applyFill="1" applyAlignment="1"/>
    <xf numFmtId="2" fontId="1" fillId="2" borderId="0" xfId="0" applyNumberFormat="1" applyFont="1" applyFill="1" applyAlignment="1"/>
    <xf numFmtId="0" fontId="1" fillId="0" borderId="0" xfId="0" applyFont="1" applyAlignment="1">
      <alignment horizontal="center" wrapText="1"/>
    </xf>
    <xf numFmtId="0" fontId="12" fillId="0" borderId="0" xfId="0" applyFont="1" applyAlignment="1">
      <alignment horizontal="right"/>
    </xf>
    <xf numFmtId="0" fontId="12" fillId="0" borderId="0" xfId="0" applyFont="1" applyAlignment="1"/>
    <xf numFmtId="165" fontId="12" fillId="0" borderId="0" xfId="0" applyNumberFormat="1" applyFont="1" applyAlignment="1">
      <alignment horizontal="right"/>
    </xf>
    <xf numFmtId="2" fontId="12" fillId="0" borderId="0" xfId="0" applyNumberFormat="1" applyFont="1" applyAlignment="1">
      <alignment horizontal="right"/>
    </xf>
    <xf numFmtId="165" fontId="1" fillId="6" borderId="0" xfId="0" applyNumberFormat="1" applyFont="1" applyFill="1"/>
    <xf numFmtId="2" fontId="1" fillId="6" borderId="0" xfId="0" applyNumberFormat="1" applyFont="1" applyFill="1"/>
    <xf numFmtId="0" fontId="77" fillId="0" borderId="0" xfId="0" applyFont="1" applyAlignment="1">
      <alignment horizontal="left"/>
    </xf>
    <xf numFmtId="0" fontId="57" fillId="0" borderId="1" xfId="0" applyFont="1" applyBorder="1" applyAlignment="1">
      <alignment horizontal="center"/>
    </xf>
    <xf numFmtId="0" fontId="57" fillId="0" borderId="1" xfId="0" applyFont="1" applyBorder="1" applyAlignment="1">
      <alignment horizontal="center" wrapText="1"/>
    </xf>
    <xf numFmtId="0" fontId="31" fillId="7" borderId="0" xfId="0" applyFont="1" applyFill="1" applyAlignment="1">
      <alignment horizontal="center"/>
    </xf>
    <xf numFmtId="14" fontId="1" fillId="7" borderId="0" xfId="0" applyNumberFormat="1" applyFont="1" applyFill="1" applyAlignment="1">
      <alignment horizontal="right"/>
    </xf>
    <xf numFmtId="0" fontId="1" fillId="7" borderId="1" xfId="0" applyFont="1" applyFill="1" applyBorder="1" applyAlignment="1">
      <alignment horizontal="center"/>
    </xf>
    <xf numFmtId="0" fontId="1" fillId="7" borderId="1" xfId="0" applyFont="1" applyFill="1" applyBorder="1" applyAlignment="1">
      <alignment horizontal="center" wrapText="1"/>
    </xf>
    <xf numFmtId="164" fontId="1" fillId="7" borderId="1" xfId="0" applyNumberFormat="1" applyFont="1" applyFill="1" applyBorder="1" applyAlignment="1">
      <alignment horizontal="center" wrapText="1"/>
    </xf>
    <xf numFmtId="0" fontId="1" fillId="7" borderId="1" xfId="0" applyFont="1" applyFill="1" applyBorder="1" applyAlignment="1">
      <alignment horizontal="center" wrapText="1"/>
    </xf>
    <xf numFmtId="0" fontId="31" fillId="0" borderId="0" xfId="0" applyFont="1" applyAlignment="1">
      <alignment horizontal="center"/>
    </xf>
    <xf numFmtId="0" fontId="1" fillId="0" borderId="1" xfId="0" applyFont="1" applyBorder="1" applyAlignment="1">
      <alignment horizontal="center" wrapText="1"/>
    </xf>
    <xf numFmtId="20" fontId="1" fillId="7" borderId="1" xfId="0" applyNumberFormat="1" applyFont="1" applyFill="1" applyBorder="1" applyAlignment="1">
      <alignment horizontal="center" wrapText="1"/>
    </xf>
    <xf numFmtId="0" fontId="31" fillId="7" borderId="0" xfId="0" applyFont="1" applyFill="1" applyAlignment="1">
      <alignment horizontal="center"/>
    </xf>
    <xf numFmtId="164" fontId="1" fillId="5" borderId="1" xfId="0" applyNumberFormat="1" applyFont="1" applyFill="1" applyBorder="1" applyAlignment="1">
      <alignment horizontal="center" wrapText="1"/>
    </xf>
    <xf numFmtId="0" fontId="31" fillId="9" borderId="0" xfId="0" applyFont="1" applyFill="1" applyAlignment="1">
      <alignment horizontal="center"/>
    </xf>
    <xf numFmtId="0" fontId="1" fillId="9" borderId="0" xfId="0" applyFont="1" applyFill="1" applyAlignment="1">
      <alignment horizontal="center"/>
    </xf>
    <xf numFmtId="0" fontId="1" fillId="9" borderId="0" xfId="0" applyFont="1" applyFill="1" applyAlignment="1">
      <alignment horizontal="center" wrapText="1"/>
    </xf>
    <xf numFmtId="164" fontId="1" fillId="9" borderId="0" xfId="0" applyNumberFormat="1" applyFont="1" applyFill="1" applyAlignment="1">
      <alignment horizontal="center" wrapText="1"/>
    </xf>
    <xf numFmtId="20" fontId="1" fillId="9" borderId="0" xfId="0" applyNumberFormat="1" applyFont="1" applyFill="1" applyAlignment="1">
      <alignment horizontal="center" wrapText="1"/>
    </xf>
    <xf numFmtId="0" fontId="1" fillId="9" borderId="0" xfId="0" applyFont="1" applyFill="1" applyAlignment="1">
      <alignment horizontal="center" wrapText="1"/>
    </xf>
    <xf numFmtId="0" fontId="31" fillId="26" borderId="0" xfId="0" applyFont="1" applyFill="1" applyAlignment="1">
      <alignment horizontal="center"/>
    </xf>
    <xf numFmtId="0" fontId="1" fillId="26" borderId="0" xfId="0" applyFont="1" applyFill="1" applyAlignment="1"/>
    <xf numFmtId="0" fontId="1" fillId="26" borderId="1" xfId="0" applyFont="1" applyFill="1" applyBorder="1" applyAlignment="1">
      <alignment horizontal="center"/>
    </xf>
    <xf numFmtId="0" fontId="1" fillId="26" borderId="1" xfId="0" applyFont="1" applyFill="1" applyBorder="1" applyAlignment="1">
      <alignment horizontal="center" wrapText="1"/>
    </xf>
    <xf numFmtId="164" fontId="1" fillId="26" borderId="1" xfId="0" applyNumberFormat="1" applyFont="1" applyFill="1" applyBorder="1" applyAlignment="1">
      <alignment horizontal="center" wrapText="1"/>
    </xf>
    <xf numFmtId="20" fontId="1" fillId="26" borderId="1" xfId="0" applyNumberFormat="1" applyFont="1" applyFill="1" applyBorder="1" applyAlignment="1">
      <alignment horizontal="center" wrapText="1"/>
    </xf>
    <xf numFmtId="0" fontId="1" fillId="26" borderId="1" xfId="0" applyFont="1" applyFill="1" applyBorder="1" applyAlignment="1">
      <alignment horizontal="center" wrapText="1"/>
    </xf>
    <xf numFmtId="0" fontId="57" fillId="2" borderId="1" xfId="0" applyFont="1" applyFill="1" applyBorder="1" applyAlignment="1">
      <alignment horizontal="center" wrapText="1"/>
    </xf>
    <xf numFmtId="164" fontId="57" fillId="2" borderId="1" xfId="0" applyNumberFormat="1" applyFont="1" applyFill="1" applyBorder="1" applyAlignment="1">
      <alignment horizontal="center" wrapText="1"/>
    </xf>
    <xf numFmtId="0" fontId="1" fillId="26" borderId="0" xfId="0" applyFont="1" applyFill="1"/>
    <xf numFmtId="0" fontId="31" fillId="26" borderId="0" xfId="0" applyFont="1" applyFill="1" applyAlignment="1">
      <alignment horizontal="center"/>
    </xf>
    <xf numFmtId="0" fontId="1" fillId="26" borderId="0" xfId="0" applyFont="1" applyFill="1" applyAlignment="1">
      <alignment horizontal="right"/>
    </xf>
    <xf numFmtId="0" fontId="1" fillId="26" borderId="0" xfId="0" applyFont="1" applyFill="1" applyAlignment="1">
      <alignment horizontal="center"/>
    </xf>
    <xf numFmtId="0" fontId="1" fillId="26" borderId="0" xfId="0" applyFont="1" applyFill="1" applyAlignment="1">
      <alignment horizontal="center" wrapText="1"/>
    </xf>
    <xf numFmtId="165" fontId="1" fillId="26" borderId="0" xfId="0" applyNumberFormat="1" applyFont="1" applyFill="1" applyAlignment="1">
      <alignment horizontal="center" wrapText="1"/>
    </xf>
    <xf numFmtId="0" fontId="1" fillId="26" borderId="0" xfId="0" applyFont="1" applyFill="1" applyAlignment="1">
      <alignment horizontal="center" wrapText="1"/>
    </xf>
    <xf numFmtId="14" fontId="1" fillId="26" borderId="0" xfId="0" applyNumberFormat="1" applyFont="1" applyFill="1" applyAlignment="1">
      <alignment horizontal="right"/>
    </xf>
    <xf numFmtId="0" fontId="1" fillId="26" borderId="0" xfId="0" applyFont="1" applyFill="1" applyAlignment="1">
      <alignment horizontal="right"/>
    </xf>
    <xf numFmtId="0" fontId="1" fillId="26" borderId="1" xfId="0" applyFont="1" applyFill="1" applyBorder="1" applyAlignment="1">
      <alignment horizontal="center" vertical="center"/>
    </xf>
    <xf numFmtId="20" fontId="1" fillId="26" borderId="1" xfId="0" applyNumberFormat="1" applyFont="1" applyFill="1" applyBorder="1" applyAlignment="1">
      <alignment horizontal="center" vertical="center"/>
    </xf>
    <xf numFmtId="165" fontId="1" fillId="26" borderId="1" xfId="0" applyNumberFormat="1" applyFont="1" applyFill="1" applyBorder="1" applyAlignment="1">
      <alignment horizontal="center" wrapText="1"/>
    </xf>
    <xf numFmtId="164" fontId="1" fillId="26" borderId="1" xfId="0" applyNumberFormat="1" applyFont="1" applyFill="1" applyBorder="1" applyAlignment="1">
      <alignment horizontal="center"/>
    </xf>
    <xf numFmtId="20" fontId="1" fillId="26" borderId="1" xfId="0" applyNumberFormat="1" applyFont="1" applyFill="1" applyBorder="1" applyAlignment="1">
      <alignment horizontal="center"/>
    </xf>
    <xf numFmtId="0" fontId="31" fillId="26" borderId="0" xfId="0" applyFont="1" applyFill="1" applyAlignment="1">
      <alignment horizontal="center" vertical="center"/>
    </xf>
    <xf numFmtId="0" fontId="1" fillId="26" borderId="0" xfId="0" applyFont="1" applyFill="1" applyAlignment="1">
      <alignment horizontal="center" vertical="center"/>
    </xf>
    <xf numFmtId="14" fontId="1" fillId="26" borderId="1" xfId="0" applyNumberFormat="1" applyFont="1" applyFill="1" applyBorder="1" applyAlignment="1">
      <alignment horizontal="center" vertical="center"/>
    </xf>
    <xf numFmtId="164" fontId="1" fillId="26" borderId="1" xfId="0" applyNumberFormat="1" applyFont="1" applyFill="1" applyBorder="1" applyAlignment="1">
      <alignment horizontal="center" vertical="center"/>
    </xf>
    <xf numFmtId="0" fontId="1" fillId="26" borderId="1" xfId="0" applyFont="1" applyFill="1" applyBorder="1" applyAlignment="1">
      <alignment horizontal="center" vertical="center" wrapText="1"/>
    </xf>
    <xf numFmtId="0" fontId="1" fillId="26" borderId="0" xfId="0" applyFont="1" applyFill="1" applyAlignment="1">
      <alignment horizontal="center" vertical="center"/>
    </xf>
    <xf numFmtId="0" fontId="31" fillId="0" borderId="0" xfId="0" applyFont="1" applyAlignment="1">
      <alignment horizontal="center" vertical="center"/>
    </xf>
    <xf numFmtId="0" fontId="1" fillId="0" borderId="0" xfId="0" applyFont="1" applyAlignment="1">
      <alignment horizontal="center" vertical="center"/>
    </xf>
    <xf numFmtId="0" fontId="1" fillId="0" borderId="0" xfId="0" applyFont="1" applyAlignment="1">
      <alignment horizontal="center" vertical="center" wrapText="1"/>
    </xf>
    <xf numFmtId="0" fontId="1" fillId="26" borderId="1" xfId="0" applyFont="1" applyFill="1" applyBorder="1" applyAlignment="1">
      <alignment horizontal="center" vertical="center" wrapText="1"/>
    </xf>
    <xf numFmtId="14" fontId="1" fillId="26" borderId="1" xfId="0" applyNumberFormat="1" applyFont="1" applyFill="1" applyBorder="1" applyAlignment="1">
      <alignment horizontal="center" vertical="center" wrapText="1"/>
    </xf>
    <xf numFmtId="0" fontId="31" fillId="26" borderId="0" xfId="0" applyFont="1" applyFill="1" applyAlignment="1">
      <alignment horizontal="center" vertical="center"/>
    </xf>
    <xf numFmtId="165" fontId="1" fillId="26" borderId="1" xfId="0" applyNumberFormat="1" applyFont="1" applyFill="1" applyBorder="1" applyAlignment="1">
      <alignment horizontal="center" vertical="center" wrapText="1"/>
    </xf>
    <xf numFmtId="0" fontId="1" fillId="26" borderId="1" xfId="0" applyFont="1" applyFill="1" applyBorder="1" applyAlignment="1">
      <alignment horizontal="center" vertical="center"/>
    </xf>
    <xf numFmtId="0" fontId="31" fillId="7" borderId="0" xfId="0" applyFont="1" applyFill="1" applyAlignment="1">
      <alignment horizontal="center" vertical="center"/>
    </xf>
    <xf numFmtId="0" fontId="1" fillId="7" borderId="0" xfId="0" applyFont="1" applyFill="1" applyAlignment="1">
      <alignment horizontal="center" vertical="center"/>
    </xf>
    <xf numFmtId="164" fontId="1" fillId="7" borderId="1" xfId="0" applyNumberFormat="1" applyFont="1" applyFill="1" applyBorder="1" applyAlignment="1">
      <alignment horizontal="center" vertical="center"/>
    </xf>
    <xf numFmtId="0" fontId="1" fillId="7" borderId="1" xfId="0" applyFont="1" applyFill="1" applyBorder="1" applyAlignment="1">
      <alignment horizontal="center" vertical="center" wrapText="1"/>
    </xf>
    <xf numFmtId="165" fontId="1" fillId="7" borderId="1" xfId="0" applyNumberFormat="1" applyFont="1" applyFill="1" applyBorder="1" applyAlignment="1">
      <alignment horizontal="center" vertical="center" wrapText="1"/>
    </xf>
    <xf numFmtId="0" fontId="1" fillId="7" borderId="1" xfId="0" applyFont="1" applyFill="1" applyBorder="1" applyAlignment="1">
      <alignment horizontal="center" vertical="center" wrapText="1"/>
    </xf>
    <xf numFmtId="0" fontId="1" fillId="7" borderId="0" xfId="0" applyFont="1" applyFill="1" applyAlignment="1">
      <alignment horizontal="center" vertical="center"/>
    </xf>
    <xf numFmtId="0" fontId="1" fillId="7" borderId="1" xfId="0" applyFont="1" applyFill="1" applyBorder="1" applyAlignment="1">
      <alignment horizontal="center" vertical="center"/>
    </xf>
    <xf numFmtId="0" fontId="2" fillId="7" borderId="1" xfId="0" applyFont="1" applyFill="1" applyBorder="1" applyAlignment="1">
      <alignment horizontal="center" vertical="center"/>
    </xf>
    <xf numFmtId="0" fontId="1" fillId="0" borderId="0" xfId="0" applyFont="1" applyAlignment="1">
      <alignment horizontal="center" vertical="center"/>
    </xf>
    <xf numFmtId="0" fontId="4" fillId="12" borderId="0" xfId="0" applyFont="1" applyFill="1" applyAlignment="1"/>
    <xf numFmtId="0" fontId="4" fillId="12" borderId="0" xfId="0" applyFont="1" applyFill="1" applyAlignment="1">
      <alignment horizontal="right"/>
    </xf>
    <xf numFmtId="0" fontId="4" fillId="12" borderId="0" xfId="0" applyFont="1" applyFill="1" applyAlignment="1"/>
    <xf numFmtId="14" fontId="4" fillId="12" borderId="0" xfId="0" applyNumberFormat="1" applyFont="1" applyFill="1" applyAlignment="1">
      <alignment horizontal="right"/>
    </xf>
    <xf numFmtId="0" fontId="4" fillId="12" borderId="0" xfId="0" applyFont="1" applyFill="1" applyAlignment="1">
      <alignment horizontal="right"/>
    </xf>
    <xf numFmtId="14" fontId="4" fillId="12" borderId="0" xfId="0" applyNumberFormat="1" applyFont="1" applyFill="1" applyAlignment="1"/>
    <xf numFmtId="0" fontId="1" fillId="0" borderId="0" xfId="0" applyFont="1" applyAlignment="1">
      <alignment horizontal="right"/>
    </xf>
    <xf numFmtId="14" fontId="4" fillId="12" borderId="0" xfId="0" applyNumberFormat="1" applyFont="1" applyFill="1" applyAlignment="1">
      <alignment horizontal="right"/>
    </xf>
    <xf numFmtId="0" fontId="74" fillId="6" borderId="0" xfId="0" applyFont="1" applyFill="1" applyAlignment="1"/>
    <xf numFmtId="0" fontId="74" fillId="6" borderId="0" xfId="0" applyFont="1" applyFill="1"/>
    <xf numFmtId="0" fontId="74" fillId="2" borderId="1" xfId="0" applyFont="1" applyFill="1" applyBorder="1" applyAlignment="1">
      <alignment horizontal="right" vertical="center"/>
    </xf>
    <xf numFmtId="0" fontId="1" fillId="2" borderId="1" xfId="0" applyFont="1" applyFill="1" applyBorder="1"/>
    <xf numFmtId="164" fontId="1" fillId="2" borderId="1" xfId="0" applyNumberFormat="1" applyFont="1" applyFill="1" applyBorder="1" applyAlignment="1"/>
    <xf numFmtId="165" fontId="1" fillId="9" borderId="0" xfId="0" applyNumberFormat="1" applyFont="1" applyFill="1" applyAlignment="1"/>
    <xf numFmtId="0" fontId="14" fillId="2" borderId="1" xfId="0" applyFont="1" applyFill="1" applyBorder="1" applyAlignment="1">
      <alignment horizontal="center" vertical="center"/>
    </xf>
    <xf numFmtId="14" fontId="1" fillId="6" borderId="0" xfId="0" applyNumberFormat="1" applyFont="1" applyFill="1" applyAlignment="1"/>
    <xf numFmtId="0" fontId="1" fillId="2" borderId="1" xfId="0" applyFont="1" applyFill="1" applyBorder="1" applyAlignment="1">
      <alignment horizontal="center"/>
    </xf>
    <xf numFmtId="164" fontId="1" fillId="9" borderId="0" xfId="0" applyNumberFormat="1" applyFont="1" applyFill="1" applyAlignment="1"/>
    <xf numFmtId="0" fontId="74" fillId="9" borderId="0" xfId="0" applyFont="1" applyFill="1" applyAlignment="1"/>
    <xf numFmtId="0" fontId="74" fillId="9" borderId="0" xfId="0" applyFont="1" applyFill="1"/>
    <xf numFmtId="0" fontId="58" fillId="9" borderId="0" xfId="0" applyFont="1" applyFill="1" applyAlignment="1"/>
    <xf numFmtId="14" fontId="9" fillId="7" borderId="0" xfId="0" applyNumberFormat="1" applyFont="1" applyFill="1" applyAlignment="1">
      <alignment horizontal="right"/>
    </xf>
    <xf numFmtId="165" fontId="1" fillId="13" borderId="0" xfId="0" applyNumberFormat="1" applyFont="1" applyFill="1" applyAlignment="1"/>
    <xf numFmtId="0" fontId="1" fillId="13" borderId="0" xfId="0" applyFont="1" applyFill="1" applyAlignment="1">
      <alignment horizontal="right"/>
    </xf>
    <xf numFmtId="164" fontId="1" fillId="13" borderId="0" xfId="0" applyNumberFormat="1" applyFont="1" applyFill="1" applyAlignment="1">
      <alignment horizontal="right"/>
    </xf>
    <xf numFmtId="0" fontId="1" fillId="13" borderId="0" xfId="0" applyFont="1" applyFill="1"/>
    <xf numFmtId="164" fontId="9" fillId="13" borderId="0" xfId="0" applyNumberFormat="1" applyFont="1" applyFill="1" applyAlignment="1">
      <alignment horizontal="right"/>
    </xf>
    <xf numFmtId="164" fontId="9" fillId="12" borderId="0" xfId="0" applyNumberFormat="1" applyFont="1" applyFill="1" applyAlignment="1">
      <alignment horizontal="right"/>
    </xf>
    <xf numFmtId="164" fontId="1" fillId="12" borderId="0" xfId="0" applyNumberFormat="1" applyFont="1" applyFill="1" applyAlignment="1">
      <alignment horizontal="right"/>
    </xf>
    <xf numFmtId="164" fontId="1" fillId="12" borderId="0" xfId="0" applyNumberFormat="1" applyFont="1" applyFill="1" applyAlignment="1"/>
    <xf numFmtId="164" fontId="1" fillId="13" borderId="0" xfId="0" applyNumberFormat="1" applyFont="1" applyFill="1" applyAlignment="1"/>
    <xf numFmtId="0" fontId="9" fillId="13" borderId="0" xfId="0" applyFont="1" applyFill="1" applyAlignment="1">
      <alignment horizontal="left"/>
    </xf>
    <xf numFmtId="0" fontId="9" fillId="9" borderId="0" xfId="0" applyFont="1" applyFill="1" applyAlignment="1">
      <alignment horizontal="left"/>
    </xf>
    <xf numFmtId="14" fontId="1" fillId="26" borderId="0" xfId="0" applyNumberFormat="1" applyFont="1" applyFill="1" applyAlignment="1"/>
    <xf numFmtId="0" fontId="9" fillId="26" borderId="0" xfId="0" applyFont="1" applyFill="1" applyAlignment="1">
      <alignment horizontal="left"/>
    </xf>
    <xf numFmtId="165" fontId="1" fillId="26" borderId="0" xfId="0" applyNumberFormat="1" applyFont="1" applyFill="1" applyAlignment="1"/>
    <xf numFmtId="14" fontId="4" fillId="0" borderId="0" xfId="0" applyNumberFormat="1" applyFont="1" applyAlignment="1">
      <alignment horizontal="right"/>
    </xf>
    <xf numFmtId="0" fontId="4" fillId="0" borderId="0" xfId="0" applyFont="1" applyAlignment="1"/>
    <xf numFmtId="14" fontId="4" fillId="0" borderId="0" xfId="0" applyNumberFormat="1" applyFont="1" applyAlignment="1">
      <alignment horizontal="right"/>
    </xf>
    <xf numFmtId="0" fontId="57" fillId="0" borderId="0" xfId="0" applyFont="1" applyAlignment="1">
      <alignment horizontal="center" vertical="center"/>
    </xf>
    <xf numFmtId="0" fontId="1" fillId="0" borderId="1" xfId="0" applyFont="1" applyBorder="1" applyAlignment="1">
      <alignment horizontal="center" vertical="center"/>
    </xf>
    <xf numFmtId="0" fontId="1" fillId="2" borderId="1" xfId="0" applyFont="1" applyFill="1" applyBorder="1" applyAlignment="1">
      <alignment horizontal="center" vertical="center"/>
    </xf>
    <xf numFmtId="0" fontId="2" fillId="2" borderId="1" xfId="0" applyFont="1" applyFill="1" applyBorder="1" applyAlignment="1">
      <alignment horizontal="center" vertical="center"/>
    </xf>
    <xf numFmtId="164" fontId="1" fillId="2" borderId="1" xfId="0" applyNumberFormat="1" applyFont="1" applyFill="1" applyBorder="1" applyAlignment="1">
      <alignment horizontal="center" vertical="center"/>
    </xf>
    <xf numFmtId="0" fontId="1" fillId="2" borderId="1" xfId="0" applyFont="1" applyFill="1" applyBorder="1" applyAlignment="1">
      <alignment horizontal="center" vertical="center"/>
    </xf>
    <xf numFmtId="20" fontId="1" fillId="2" borderId="1" xfId="0" applyNumberFormat="1" applyFont="1" applyFill="1" applyBorder="1" applyAlignment="1">
      <alignment horizontal="center" vertical="center"/>
    </xf>
    <xf numFmtId="164" fontId="1" fillId="2" borderId="0" xfId="0" applyNumberFormat="1" applyFont="1" applyFill="1" applyAlignment="1"/>
    <xf numFmtId="0" fontId="1" fillId="2" borderId="0" xfId="0" applyFont="1" applyFill="1" applyAlignment="1">
      <alignment horizontal="right"/>
    </xf>
    <xf numFmtId="0" fontId="2" fillId="0" borderId="0" xfId="0" applyFont="1" applyAlignment="1">
      <alignment horizontal="center" vertical="center"/>
    </xf>
    <xf numFmtId="0" fontId="1" fillId="2" borderId="0" xfId="0" applyFont="1" applyFill="1" applyAlignment="1">
      <alignment horizontal="center" vertical="center"/>
    </xf>
    <xf numFmtId="0" fontId="1" fillId="2" borderId="0" xfId="0" applyFont="1" applyFill="1" applyAlignment="1">
      <alignment horizontal="center" vertical="center"/>
    </xf>
    <xf numFmtId="0" fontId="2" fillId="9" borderId="0" xfId="0" applyFont="1" applyFill="1" applyAlignment="1">
      <alignment horizontal="center" vertical="center"/>
    </xf>
    <xf numFmtId="0" fontId="57" fillId="0" borderId="0" xfId="0" applyFont="1" applyAlignment="1">
      <alignment horizontal="center"/>
    </xf>
    <xf numFmtId="0" fontId="57" fillId="12" borderId="0" xfId="0" applyFont="1" applyFill="1" applyAlignment="1">
      <alignment horizontal="center"/>
    </xf>
    <xf numFmtId="0" fontId="57" fillId="0" borderId="0" xfId="0" applyFont="1" applyAlignment="1">
      <alignment horizontal="center"/>
    </xf>
    <xf numFmtId="0" fontId="57" fillId="12" borderId="0" xfId="0" applyFont="1" applyFill="1" applyAlignment="1">
      <alignment horizontal="center"/>
    </xf>
    <xf numFmtId="164" fontId="57" fillId="12" borderId="0" xfId="0" applyNumberFormat="1" applyFont="1" applyFill="1" applyAlignment="1">
      <alignment horizontal="center"/>
    </xf>
    <xf numFmtId="172" fontId="57" fillId="12" borderId="0" xfId="0" applyNumberFormat="1" applyFont="1" applyFill="1" applyAlignment="1">
      <alignment horizontal="center"/>
    </xf>
    <xf numFmtId="20" fontId="57" fillId="12" borderId="0" xfId="0" applyNumberFormat="1" applyFont="1" applyFill="1" applyAlignment="1">
      <alignment horizontal="center"/>
    </xf>
    <xf numFmtId="14" fontId="57" fillId="12" borderId="0" xfId="0" applyNumberFormat="1" applyFont="1" applyFill="1" applyAlignment="1">
      <alignment horizontal="center"/>
    </xf>
    <xf numFmtId="0" fontId="57" fillId="6" borderId="0" xfId="0" applyFont="1" applyFill="1" applyAlignment="1">
      <alignment horizontal="center"/>
    </xf>
    <xf numFmtId="164" fontId="57" fillId="6" borderId="0" xfId="0" applyNumberFormat="1" applyFont="1" applyFill="1" applyAlignment="1">
      <alignment horizontal="center"/>
    </xf>
    <xf numFmtId="0" fontId="2" fillId="12" borderId="0" xfId="0" applyFont="1" applyFill="1" applyAlignment="1">
      <alignment horizontal="center"/>
    </xf>
    <xf numFmtId="173" fontId="1" fillId="0" borderId="0" xfId="0" applyNumberFormat="1" applyFont="1" applyAlignment="1"/>
    <xf numFmtId="173" fontId="1" fillId="12" borderId="0" xfId="0" applyNumberFormat="1" applyFont="1" applyFill="1" applyAlignment="1"/>
    <xf numFmtId="14" fontId="9" fillId="12" borderId="0" xfId="0" applyNumberFormat="1" applyFont="1" applyFill="1" applyAlignment="1">
      <alignment horizontal="right"/>
    </xf>
    <xf numFmtId="165" fontId="1" fillId="0" borderId="5" xfId="0" applyNumberFormat="1" applyFont="1" applyBorder="1" applyAlignment="1"/>
    <xf numFmtId="0" fontId="1" fillId="0" borderId="5" xfId="0" applyFont="1" applyBorder="1" applyAlignment="1">
      <alignment horizontal="right"/>
    </xf>
    <xf numFmtId="171" fontId="1" fillId="13" borderId="0" xfId="0" applyNumberFormat="1" applyFont="1" applyFill="1" applyAlignment="1"/>
    <xf numFmtId="0" fontId="1" fillId="13" borderId="0" xfId="0" applyFont="1" applyFill="1" applyAlignment="1">
      <alignment horizontal="right"/>
    </xf>
    <xf numFmtId="173" fontId="1" fillId="13" borderId="0" xfId="0" applyNumberFormat="1" applyFont="1" applyFill="1" applyAlignment="1"/>
    <xf numFmtId="173" fontId="1" fillId="13" borderId="0" xfId="0" applyNumberFormat="1" applyFont="1" applyFill="1" applyAlignment="1"/>
    <xf numFmtId="0" fontId="78" fillId="13" borderId="5" xfId="0" applyFont="1" applyFill="1" applyBorder="1"/>
    <xf numFmtId="9" fontId="1" fillId="13" borderId="5" xfId="0" applyNumberFormat="1" applyFont="1" applyFill="1" applyBorder="1" applyAlignment="1"/>
    <xf numFmtId="0" fontId="78" fillId="13" borderId="0" xfId="0" applyFont="1" applyFill="1"/>
    <xf numFmtId="9" fontId="1" fillId="13" borderId="0" xfId="0" applyNumberFormat="1" applyFont="1" applyFill="1" applyAlignment="1"/>
    <xf numFmtId="0" fontId="1" fillId="13" borderId="6" xfId="0" applyFont="1" applyFill="1" applyBorder="1" applyAlignment="1"/>
    <xf numFmtId="165" fontId="1" fillId="13" borderId="6" xfId="0" applyNumberFormat="1" applyFont="1" applyFill="1" applyBorder="1" applyAlignment="1"/>
    <xf numFmtId="171" fontId="1" fillId="13" borderId="6" xfId="0" applyNumberFormat="1" applyFont="1" applyFill="1" applyBorder="1" applyAlignment="1"/>
    <xf numFmtId="0" fontId="1" fillId="13" borderId="6" xfId="0" applyFont="1" applyFill="1" applyBorder="1" applyAlignment="1">
      <alignment horizontal="right"/>
    </xf>
    <xf numFmtId="14" fontId="1" fillId="13" borderId="0" xfId="0" applyNumberFormat="1" applyFont="1" applyFill="1" applyAlignment="1"/>
    <xf numFmtId="0" fontId="1" fillId="13" borderId="5" xfId="0" applyFont="1" applyFill="1" applyBorder="1"/>
    <xf numFmtId="0" fontId="1" fillId="13" borderId="6" xfId="0" applyFont="1" applyFill="1" applyBorder="1"/>
    <xf numFmtId="9" fontId="1" fillId="0" borderId="0" xfId="0" applyNumberFormat="1" applyFont="1" applyAlignment="1">
      <alignment horizontal="right"/>
    </xf>
    <xf numFmtId="49" fontId="1" fillId="13" borderId="0" xfId="0" applyNumberFormat="1" applyFont="1" applyFill="1" applyAlignment="1">
      <alignment horizontal="right"/>
    </xf>
    <xf numFmtId="9" fontId="1" fillId="0" borderId="5" xfId="0" applyNumberFormat="1" applyFont="1" applyBorder="1" applyAlignment="1"/>
    <xf numFmtId="9" fontId="1" fillId="12" borderId="0" xfId="0" applyNumberFormat="1" applyFont="1" applyFill="1" applyAlignment="1"/>
    <xf numFmtId="9" fontId="1" fillId="0" borderId="0" xfId="0" applyNumberFormat="1" applyFont="1" applyAlignment="1"/>
    <xf numFmtId="10" fontId="1" fillId="12" borderId="0" xfId="0" applyNumberFormat="1" applyFont="1" applyFill="1"/>
    <xf numFmtId="10" fontId="1" fillId="0" borderId="0" xfId="0" applyNumberFormat="1" applyFont="1"/>
    <xf numFmtId="0" fontId="1" fillId="12" borderId="6" xfId="0" applyFont="1" applyFill="1" applyBorder="1" applyAlignment="1"/>
    <xf numFmtId="165" fontId="1" fillId="12" borderId="6" xfId="0" applyNumberFormat="1" applyFont="1" applyFill="1" applyBorder="1" applyAlignment="1"/>
    <xf numFmtId="164" fontId="1" fillId="12" borderId="6" xfId="0" applyNumberFormat="1" applyFont="1" applyFill="1" applyBorder="1" applyAlignment="1"/>
    <xf numFmtId="0" fontId="1" fillId="12" borderId="6" xfId="0" applyFont="1" applyFill="1" applyBorder="1" applyAlignment="1">
      <alignment horizontal="right"/>
    </xf>
    <xf numFmtId="0" fontId="1" fillId="12" borderId="6" xfId="0" applyFont="1" applyFill="1" applyBorder="1"/>
    <xf numFmtId="164" fontId="1" fillId="6" borderId="0" xfId="0" applyNumberFormat="1" applyFont="1" applyFill="1" applyAlignment="1"/>
    <xf numFmtId="0" fontId="1" fillId="6" borderId="0" xfId="0" applyFont="1" applyFill="1" applyAlignment="1">
      <alignment horizontal="right"/>
    </xf>
    <xf numFmtId="0" fontId="1" fillId="6" borderId="0" xfId="0" applyFont="1" applyFill="1" applyAlignment="1">
      <alignment horizontal="right"/>
    </xf>
    <xf numFmtId="0" fontId="14" fillId="12" borderId="1" xfId="0" applyFont="1" applyFill="1" applyBorder="1" applyAlignment="1">
      <alignment horizontal="center"/>
    </xf>
    <xf numFmtId="164" fontId="14" fillId="12" borderId="1" xfId="0" applyNumberFormat="1" applyFont="1" applyFill="1" applyBorder="1" applyAlignment="1">
      <alignment horizontal="center"/>
    </xf>
    <xf numFmtId="20" fontId="14" fillId="12" borderId="1" xfId="0" applyNumberFormat="1" applyFont="1" applyFill="1" applyBorder="1" applyAlignment="1">
      <alignment horizontal="right"/>
    </xf>
    <xf numFmtId="0" fontId="14" fillId="2" borderId="1" xfId="0" applyFont="1" applyFill="1" applyBorder="1" applyAlignment="1">
      <alignment horizontal="center"/>
    </xf>
    <xf numFmtId="164" fontId="14" fillId="2" borderId="1" xfId="0" applyNumberFormat="1" applyFont="1" applyFill="1" applyBorder="1" applyAlignment="1">
      <alignment horizontal="center"/>
    </xf>
    <xf numFmtId="20" fontId="14" fillId="2" borderId="1" xfId="0" applyNumberFormat="1" applyFont="1" applyFill="1" applyBorder="1" applyAlignment="1">
      <alignment horizontal="right"/>
    </xf>
    <xf numFmtId="0" fontId="14" fillId="2" borderId="1" xfId="0" applyFont="1" applyFill="1" applyBorder="1" applyAlignment="1">
      <alignment horizontal="center" vertical="center" wrapText="1"/>
    </xf>
    <xf numFmtId="164" fontId="14" fillId="2" borderId="1" xfId="0" applyNumberFormat="1" applyFont="1" applyFill="1" applyBorder="1" applyAlignment="1">
      <alignment horizontal="center" vertical="center"/>
    </xf>
    <xf numFmtId="0" fontId="14" fillId="2" borderId="1" xfId="0" applyFont="1" applyFill="1" applyBorder="1" applyAlignment="1">
      <alignment horizontal="right" vertical="center"/>
    </xf>
    <xf numFmtId="172" fontId="1" fillId="12" borderId="0" xfId="0" applyNumberFormat="1" applyFont="1" applyFill="1" applyAlignment="1"/>
    <xf numFmtId="0" fontId="1" fillId="12" borderId="5" xfId="0" applyFont="1" applyFill="1" applyBorder="1"/>
    <xf numFmtId="0" fontId="1" fillId="12" borderId="5" xfId="0" applyFont="1" applyFill="1" applyBorder="1" applyAlignment="1"/>
    <xf numFmtId="165" fontId="1" fillId="12" borderId="5" xfId="0" applyNumberFormat="1" applyFont="1" applyFill="1" applyBorder="1" applyAlignment="1"/>
    <xf numFmtId="0" fontId="14" fillId="2" borderId="1" xfId="0" applyFont="1" applyFill="1" applyBorder="1" applyAlignment="1">
      <alignment horizontal="center" wrapText="1"/>
    </xf>
    <xf numFmtId="0" fontId="14" fillId="2" borderId="1" xfId="0" applyFont="1" applyFill="1" applyBorder="1" applyAlignment="1">
      <alignment horizontal="right"/>
    </xf>
    <xf numFmtId="0" fontId="2" fillId="12" borderId="1" xfId="0" applyFont="1" applyFill="1" applyBorder="1" applyAlignment="1">
      <alignment horizontal="center"/>
    </xf>
    <xf numFmtId="164" fontId="2" fillId="12" borderId="1" xfId="0" applyNumberFormat="1" applyFont="1" applyFill="1" applyBorder="1" applyAlignment="1">
      <alignment horizontal="center"/>
    </xf>
    <xf numFmtId="20" fontId="2" fillId="12" borderId="1" xfId="0" applyNumberFormat="1" applyFont="1" applyFill="1" applyBorder="1" applyAlignment="1">
      <alignment horizontal="right"/>
    </xf>
    <xf numFmtId="0" fontId="2" fillId="12" borderId="1" xfId="0" applyFont="1" applyFill="1" applyBorder="1" applyAlignment="1">
      <alignment horizontal="center"/>
    </xf>
    <xf numFmtId="164" fontId="2" fillId="2" borderId="1" xfId="0" applyNumberFormat="1" applyFont="1" applyFill="1" applyBorder="1" applyAlignment="1">
      <alignment horizontal="center" vertical="center"/>
    </xf>
    <xf numFmtId="0" fontId="2" fillId="2" borderId="1" xfId="0" applyFont="1" applyFill="1" applyBorder="1" applyAlignment="1">
      <alignment horizontal="right" vertical="center"/>
    </xf>
    <xf numFmtId="165" fontId="9" fillId="12" borderId="0" xfId="0" applyNumberFormat="1" applyFont="1" applyFill="1" applyAlignment="1">
      <alignment horizontal="left"/>
    </xf>
    <xf numFmtId="9" fontId="1" fillId="12" borderId="5" xfId="0" applyNumberFormat="1" applyFont="1" applyFill="1" applyBorder="1" applyAlignment="1">
      <alignment horizontal="right"/>
    </xf>
    <xf numFmtId="164" fontId="1" fillId="26" borderId="0" xfId="0" applyNumberFormat="1" applyFont="1" applyFill="1" applyAlignment="1"/>
    <xf numFmtId="0" fontId="4" fillId="12" borderId="0" xfId="0" applyFont="1" applyFill="1" applyAlignment="1">
      <alignment horizontal="right"/>
    </xf>
    <xf numFmtId="0" fontId="4" fillId="12" borderId="0" xfId="0" applyFont="1" applyFill="1" applyAlignment="1"/>
    <xf numFmtId="165" fontId="4" fillId="12" borderId="0" xfId="0" applyNumberFormat="1" applyFont="1" applyFill="1" applyAlignment="1"/>
    <xf numFmtId="0" fontId="4" fillId="9" borderId="0" xfId="0" applyFont="1" applyFill="1" applyAlignment="1">
      <alignment horizontal="right"/>
    </xf>
    <xf numFmtId="0" fontId="1" fillId="3" borderId="0" xfId="0" applyFont="1" applyFill="1" applyAlignment="1"/>
    <xf numFmtId="0" fontId="4" fillId="26" borderId="13" xfId="0" applyFont="1" applyFill="1" applyBorder="1" applyAlignment="1"/>
    <xf numFmtId="0" fontId="4" fillId="26" borderId="13" xfId="0" applyFont="1" applyFill="1" applyBorder="1" applyAlignment="1"/>
    <xf numFmtId="0" fontId="4" fillId="26" borderId="0" xfId="0" applyFont="1" applyFill="1" applyAlignment="1"/>
    <xf numFmtId="164" fontId="4" fillId="26" borderId="0" xfId="0" applyNumberFormat="1" applyFont="1" applyFill="1" applyAlignment="1">
      <alignment horizontal="right"/>
    </xf>
    <xf numFmtId="164" fontId="4" fillId="12" borderId="0" xfId="0" applyNumberFormat="1" applyFont="1" applyFill="1" applyAlignment="1">
      <alignment horizontal="right"/>
    </xf>
    <xf numFmtId="164" fontId="4" fillId="0" borderId="0" xfId="0" applyNumberFormat="1" applyFont="1" applyAlignment="1">
      <alignment horizontal="right"/>
    </xf>
    <xf numFmtId="171" fontId="2" fillId="0" borderId="0" xfId="0" applyNumberFormat="1" applyFont="1" applyAlignment="1">
      <alignment horizontal="center"/>
    </xf>
    <xf numFmtId="165" fontId="1" fillId="0" borderId="0" xfId="0" applyNumberFormat="1" applyFont="1"/>
    <xf numFmtId="165" fontId="2" fillId="0" borderId="0" xfId="0" applyNumberFormat="1" applyFont="1" applyAlignment="1">
      <alignment horizontal="center"/>
    </xf>
    <xf numFmtId="0" fontId="4" fillId="0" borderId="0" xfId="0" applyFont="1" applyAlignment="1">
      <alignment horizontal="right"/>
    </xf>
    <xf numFmtId="165" fontId="4" fillId="0" borderId="0" xfId="0" applyNumberFormat="1" applyFont="1" applyAlignment="1">
      <alignment horizontal="right"/>
    </xf>
    <xf numFmtId="0" fontId="4" fillId="0" borderId="0" xfId="0" applyFont="1" applyAlignment="1"/>
    <xf numFmtId="0" fontId="1" fillId="7" borderId="0" xfId="0" applyFont="1" applyFill="1" applyAlignment="1">
      <alignment horizontal="center"/>
    </xf>
    <xf numFmtId="170" fontId="1" fillId="7" borderId="0" xfId="0" applyNumberFormat="1" applyFont="1" applyFill="1"/>
    <xf numFmtId="20" fontId="2" fillId="7" borderId="0" xfId="0" applyNumberFormat="1" applyFont="1" applyFill="1" applyAlignment="1">
      <alignment horizontal="center"/>
    </xf>
    <xf numFmtId="0" fontId="2" fillId="7" borderId="0" xfId="0" applyFont="1" applyFill="1" applyAlignment="1">
      <alignment horizontal="center"/>
    </xf>
    <xf numFmtId="0" fontId="1" fillId="7" borderId="0" xfId="0" applyFont="1" applyFill="1" applyAlignment="1">
      <alignment horizontal="center"/>
    </xf>
    <xf numFmtId="0" fontId="1" fillId="0" borderId="0" xfId="0" applyFont="1" applyAlignment="1">
      <alignment horizontal="center"/>
    </xf>
    <xf numFmtId="0" fontId="2" fillId="0" borderId="0" xfId="0" applyFont="1" applyAlignment="1">
      <alignment vertical="center" textRotation="180"/>
    </xf>
    <xf numFmtId="14" fontId="2" fillId="0" borderId="0" xfId="0" applyNumberFormat="1" applyFont="1" applyAlignment="1">
      <alignment horizontal="center"/>
    </xf>
    <xf numFmtId="20" fontId="2" fillId="0" borderId="0" xfId="0" applyNumberFormat="1" applyFont="1" applyAlignment="1">
      <alignment horizontal="center"/>
    </xf>
    <xf numFmtId="0" fontId="1" fillId="4" borderId="0" xfId="0" applyFont="1" applyFill="1" applyAlignment="1"/>
    <xf numFmtId="0" fontId="1" fillId="4" borderId="0" xfId="0" applyFont="1" applyFill="1"/>
    <xf numFmtId="0" fontId="2" fillId="4" borderId="0" xfId="0" applyFont="1" applyFill="1" applyAlignment="1">
      <alignment horizontal="center"/>
    </xf>
    <xf numFmtId="0" fontId="1" fillId="8" borderId="0" xfId="0" applyFont="1" applyFill="1" applyAlignment="1"/>
    <xf numFmtId="165" fontId="1" fillId="8" borderId="0" xfId="0" applyNumberFormat="1" applyFont="1" applyFill="1" applyAlignment="1"/>
    <xf numFmtId="0" fontId="2" fillId="8" borderId="0" xfId="0" applyFont="1" applyFill="1" applyAlignment="1">
      <alignment horizontal="center"/>
    </xf>
    <xf numFmtId="165" fontId="2" fillId="2" borderId="0" xfId="0" applyNumberFormat="1" applyFont="1" applyFill="1" applyAlignment="1">
      <alignment horizontal="center"/>
    </xf>
    <xf numFmtId="0" fontId="1" fillId="0" borderId="14" xfId="0" applyFont="1" applyBorder="1" applyAlignment="1"/>
    <xf numFmtId="0" fontId="1" fillId="0" borderId="15" xfId="0" applyFont="1" applyBorder="1" applyAlignment="1"/>
    <xf numFmtId="0" fontId="1" fillId="0" borderId="16" xfId="0" applyFont="1" applyBorder="1" applyAlignment="1"/>
    <xf numFmtId="0" fontId="1" fillId="0" borderId="10" xfId="0" applyFont="1" applyBorder="1" applyAlignment="1"/>
    <xf numFmtId="0" fontId="1" fillId="0" borderId="8" xfId="0" applyFont="1" applyBorder="1" applyAlignment="1"/>
    <xf numFmtId="0" fontId="1" fillId="0" borderId="7" xfId="0" applyFont="1" applyBorder="1"/>
    <xf numFmtId="0" fontId="70" fillId="0" borderId="12" xfId="0" applyFont="1" applyBorder="1" applyAlignment="1">
      <alignment horizontal="center"/>
    </xf>
    <xf numFmtId="0" fontId="70" fillId="0" borderId="15" xfId="0" applyFont="1" applyBorder="1" applyAlignment="1">
      <alignment horizontal="center"/>
    </xf>
    <xf numFmtId="0" fontId="70" fillId="0" borderId="0" xfId="0" applyFont="1" applyAlignment="1">
      <alignment horizontal="center"/>
    </xf>
    <xf numFmtId="0" fontId="70" fillId="0" borderId="11" xfId="0" applyFont="1" applyBorder="1" applyAlignment="1">
      <alignment horizontal="center"/>
    </xf>
    <xf numFmtId="0" fontId="70" fillId="0" borderId="10" xfId="0" applyFont="1" applyBorder="1" applyAlignment="1">
      <alignment horizontal="center"/>
    </xf>
    <xf numFmtId="0" fontId="70" fillId="0" borderId="9" xfId="0" applyFont="1" applyBorder="1" applyAlignment="1">
      <alignment horizontal="center"/>
    </xf>
    <xf numFmtId="0" fontId="70" fillId="0" borderId="8" xfId="0" applyFont="1" applyBorder="1" applyAlignment="1">
      <alignment horizontal="center"/>
    </xf>
    <xf numFmtId="0" fontId="9" fillId="6" borderId="0" xfId="0" applyFont="1" applyFill="1" applyAlignment="1">
      <alignment horizontal="left"/>
    </xf>
    <xf numFmtId="0" fontId="77" fillId="0" borderId="1" xfId="0" applyFont="1" applyBorder="1" applyAlignment="1">
      <alignment horizontal="center"/>
    </xf>
    <xf numFmtId="0" fontId="31" fillId="6" borderId="1" xfId="0" applyFont="1" applyFill="1" applyBorder="1" applyAlignment="1">
      <alignment horizontal="center"/>
    </xf>
    <xf numFmtId="0" fontId="1" fillId="6" borderId="6" xfId="0" applyFont="1" applyFill="1" applyBorder="1" applyAlignment="1"/>
    <xf numFmtId="14" fontId="1" fillId="6" borderId="6" xfId="0" applyNumberFormat="1" applyFont="1" applyFill="1" applyBorder="1" applyAlignment="1"/>
    <xf numFmtId="0" fontId="1" fillId="6" borderId="1" xfId="0" applyFont="1" applyFill="1" applyBorder="1" applyAlignment="1">
      <alignment horizontal="center"/>
    </xf>
    <xf numFmtId="164" fontId="1" fillId="6" borderId="1" xfId="0" applyNumberFormat="1" applyFont="1" applyFill="1" applyBorder="1" applyAlignment="1">
      <alignment horizontal="center"/>
    </xf>
    <xf numFmtId="0" fontId="1" fillId="6" borderId="6" xfId="0" applyFont="1" applyFill="1" applyBorder="1" applyAlignment="1">
      <alignment horizontal="center"/>
    </xf>
    <xf numFmtId="0" fontId="1" fillId="6" borderId="6" xfId="0" applyFont="1" applyFill="1" applyBorder="1"/>
    <xf numFmtId="0" fontId="1" fillId="6" borderId="15" xfId="0" applyFont="1" applyFill="1" applyBorder="1"/>
    <xf numFmtId="164" fontId="31" fillId="6" borderId="1" xfId="0" applyNumberFormat="1" applyFont="1" applyFill="1" applyBorder="1" applyAlignment="1">
      <alignment horizontal="center"/>
    </xf>
    <xf numFmtId="0" fontId="1" fillId="6" borderId="0" xfId="0" applyFont="1" applyFill="1" applyAlignment="1">
      <alignment horizontal="center"/>
    </xf>
    <xf numFmtId="0" fontId="1" fillId="6" borderId="10" xfId="0" applyFont="1" applyFill="1" applyBorder="1"/>
    <xf numFmtId="0" fontId="31" fillId="2" borderId="1" xfId="0" applyFont="1" applyFill="1" applyBorder="1" applyAlignment="1">
      <alignment horizontal="center"/>
    </xf>
    <xf numFmtId="0" fontId="1" fillId="2" borderId="5" xfId="0" applyFont="1" applyFill="1" applyBorder="1"/>
    <xf numFmtId="164" fontId="1" fillId="2" borderId="1" xfId="0" applyNumberFormat="1" applyFont="1" applyFill="1" applyBorder="1" applyAlignment="1">
      <alignment horizontal="center"/>
    </xf>
    <xf numFmtId="0" fontId="1" fillId="2" borderId="5" xfId="0" applyFont="1" applyFill="1" applyBorder="1" applyAlignment="1">
      <alignment horizontal="center"/>
    </xf>
    <xf numFmtId="0" fontId="1" fillId="2" borderId="8" xfId="0" applyFont="1" applyFill="1" applyBorder="1"/>
    <xf numFmtId="0" fontId="1" fillId="22" borderId="6" xfId="0" applyFont="1" applyFill="1" applyBorder="1" applyAlignment="1"/>
    <xf numFmtId="14" fontId="1" fillId="22" borderId="6" xfId="0" applyNumberFormat="1" applyFont="1" applyFill="1" applyBorder="1" applyAlignment="1"/>
    <xf numFmtId="0" fontId="1" fillId="22" borderId="1" xfId="0" applyFont="1" applyFill="1" applyBorder="1" applyAlignment="1">
      <alignment horizontal="center"/>
    </xf>
    <xf numFmtId="14" fontId="1" fillId="22" borderId="1" xfId="0" applyNumberFormat="1" applyFont="1" applyFill="1" applyBorder="1" applyAlignment="1">
      <alignment horizontal="center"/>
    </xf>
    <xf numFmtId="0" fontId="1" fillId="22" borderId="6" xfId="0" applyFont="1" applyFill="1" applyBorder="1" applyAlignment="1">
      <alignment horizontal="center"/>
    </xf>
    <xf numFmtId="0" fontId="1" fillId="22" borderId="6" xfId="0" applyFont="1" applyFill="1" applyBorder="1"/>
    <xf numFmtId="0" fontId="1" fillId="22" borderId="15" xfId="0" applyFont="1" applyFill="1" applyBorder="1"/>
    <xf numFmtId="0" fontId="1" fillId="22" borderId="1" xfId="0" applyFont="1" applyFill="1" applyBorder="1" applyAlignment="1">
      <alignment horizontal="center"/>
    </xf>
    <xf numFmtId="0" fontId="1" fillId="22" borderId="0" xfId="0" applyFont="1" applyFill="1" applyAlignment="1">
      <alignment horizontal="center"/>
    </xf>
    <xf numFmtId="0" fontId="1" fillId="22" borderId="10" xfId="0" applyFont="1" applyFill="1" applyBorder="1"/>
    <xf numFmtId="0" fontId="9" fillId="22" borderId="0" xfId="0" applyFont="1" applyFill="1" applyAlignment="1">
      <alignment horizontal="right"/>
    </xf>
    <xf numFmtId="20" fontId="1" fillId="6" borderId="1" xfId="0" applyNumberFormat="1" applyFont="1" applyFill="1" applyBorder="1" applyAlignment="1">
      <alignment horizontal="center"/>
    </xf>
    <xf numFmtId="0" fontId="1" fillId="26" borderId="5" xfId="0" applyFont="1" applyFill="1" applyBorder="1"/>
    <xf numFmtId="0" fontId="1" fillId="26" borderId="5" xfId="0" applyFont="1" applyFill="1" applyBorder="1" applyAlignment="1">
      <alignment horizontal="center"/>
    </xf>
    <xf numFmtId="0" fontId="1" fillId="26" borderId="8" xfId="0" applyFont="1" applyFill="1" applyBorder="1"/>
    <xf numFmtId="164" fontId="1" fillId="9" borderId="0" xfId="0" applyNumberFormat="1" applyFont="1" applyFill="1" applyAlignment="1">
      <alignment horizontal="center"/>
    </xf>
    <xf numFmtId="0" fontId="1" fillId="9" borderId="0" xfId="0" applyFont="1" applyFill="1" applyAlignment="1">
      <alignment horizontal="center"/>
    </xf>
    <xf numFmtId="164" fontId="31" fillId="0" borderId="1" xfId="0" applyNumberFormat="1" applyFont="1" applyBorder="1" applyAlignment="1">
      <alignment horizontal="center"/>
    </xf>
    <xf numFmtId="0" fontId="1" fillId="6" borderId="1" xfId="0" applyFont="1" applyFill="1" applyBorder="1" applyAlignment="1">
      <alignment horizontal="center"/>
    </xf>
    <xf numFmtId="0" fontId="1" fillId="6" borderId="1" xfId="0" applyFont="1" applyFill="1" applyBorder="1"/>
    <xf numFmtId="0" fontId="1" fillId="2" borderId="1" xfId="0" applyFont="1" applyFill="1" applyBorder="1" applyAlignment="1">
      <alignment horizontal="center"/>
    </xf>
    <xf numFmtId="0" fontId="1" fillId="2" borderId="6" xfId="0" applyFont="1" applyFill="1" applyBorder="1" applyAlignment="1"/>
    <xf numFmtId="14" fontId="1" fillId="2" borderId="6" xfId="0" applyNumberFormat="1" applyFont="1" applyFill="1" applyBorder="1" applyAlignment="1"/>
    <xf numFmtId="0" fontId="1" fillId="2" borderId="6" xfId="0" applyFont="1" applyFill="1" applyBorder="1"/>
    <xf numFmtId="0" fontId="1" fillId="2" borderId="4" xfId="0" applyFont="1" applyFill="1" applyBorder="1" applyAlignment="1">
      <alignment horizontal="center"/>
    </xf>
    <xf numFmtId="0" fontId="1" fillId="0" borderId="14" xfId="0" applyFont="1" applyBorder="1"/>
    <xf numFmtId="0" fontId="1" fillId="0" borderId="6" xfId="0" applyFont="1" applyBorder="1"/>
    <xf numFmtId="0" fontId="1" fillId="0" borderId="4" xfId="0" applyFont="1" applyBorder="1" applyAlignment="1">
      <alignment horizontal="center"/>
    </xf>
    <xf numFmtId="0" fontId="1" fillId="2" borderId="14" xfId="0" applyFont="1" applyFill="1" applyBorder="1" applyAlignment="1"/>
    <xf numFmtId="0" fontId="1" fillId="2" borderId="15" xfId="0" applyFont="1" applyFill="1" applyBorder="1"/>
    <xf numFmtId="0" fontId="1" fillId="0" borderId="16" xfId="0" applyFont="1" applyBorder="1"/>
    <xf numFmtId="0" fontId="31" fillId="6" borderId="2" xfId="0" applyFont="1" applyFill="1" applyBorder="1" applyAlignment="1">
      <alignment horizontal="center"/>
    </xf>
    <xf numFmtId="0" fontId="1" fillId="6" borderId="14" xfId="0" applyFont="1" applyFill="1" applyBorder="1" applyAlignment="1"/>
    <xf numFmtId="0" fontId="1" fillId="6" borderId="15" xfId="0" applyFont="1" applyFill="1" applyBorder="1" applyAlignment="1"/>
    <xf numFmtId="0" fontId="1" fillId="6" borderId="4" xfId="0" applyFont="1" applyFill="1" applyBorder="1" applyAlignment="1">
      <alignment horizontal="center"/>
    </xf>
    <xf numFmtId="164" fontId="31" fillId="6" borderId="2" xfId="0" applyNumberFormat="1" applyFont="1" applyFill="1" applyBorder="1" applyAlignment="1">
      <alignment horizontal="center"/>
    </xf>
    <xf numFmtId="0" fontId="1" fillId="6" borderId="16" xfId="0" applyFont="1" applyFill="1" applyBorder="1"/>
    <xf numFmtId="0" fontId="31" fillId="2" borderId="2" xfId="0" applyFont="1" applyFill="1" applyBorder="1" applyAlignment="1">
      <alignment horizontal="center"/>
    </xf>
    <xf numFmtId="0" fontId="1" fillId="2" borderId="7" xfId="0" applyFont="1" applyFill="1" applyBorder="1"/>
    <xf numFmtId="20" fontId="1" fillId="2" borderId="1" xfId="0" applyNumberFormat="1" applyFont="1" applyFill="1" applyBorder="1" applyAlignment="1">
      <alignment horizontal="center"/>
    </xf>
    <xf numFmtId="0" fontId="31" fillId="2" borderId="2" xfId="0" applyFont="1" applyFill="1" applyBorder="1" applyAlignment="1">
      <alignment horizontal="center"/>
    </xf>
    <xf numFmtId="0" fontId="1" fillId="2" borderId="15" xfId="0" applyFont="1" applyFill="1" applyBorder="1" applyAlignment="1"/>
    <xf numFmtId="164" fontId="31" fillId="0" borderId="2" xfId="0" applyNumberFormat="1" applyFont="1" applyBorder="1" applyAlignment="1">
      <alignment horizontal="center"/>
    </xf>
    <xf numFmtId="0" fontId="31" fillId="0" borderId="2" xfId="0" applyFont="1" applyBorder="1" applyAlignment="1">
      <alignment horizontal="center"/>
    </xf>
    <xf numFmtId="164" fontId="31" fillId="26" borderId="2" xfId="0" applyNumberFormat="1" applyFont="1" applyFill="1" applyBorder="1" applyAlignment="1">
      <alignment horizontal="center"/>
    </xf>
    <xf numFmtId="0" fontId="1" fillId="26" borderId="16" xfId="0" applyFont="1" applyFill="1" applyBorder="1"/>
    <xf numFmtId="0" fontId="1" fillId="26" borderId="10" xfId="0" applyFont="1" applyFill="1" applyBorder="1"/>
    <xf numFmtId="0" fontId="1" fillId="26" borderId="4" xfId="0" applyFont="1" applyFill="1" applyBorder="1" applyAlignment="1">
      <alignment horizontal="center"/>
    </xf>
    <xf numFmtId="0" fontId="1" fillId="26" borderId="1" xfId="0" applyFont="1" applyFill="1" applyBorder="1" applyAlignment="1">
      <alignment horizontal="center"/>
    </xf>
    <xf numFmtId="0" fontId="1" fillId="26" borderId="1" xfId="0" applyFont="1" applyFill="1" applyBorder="1"/>
    <xf numFmtId="164" fontId="31" fillId="26" borderId="1" xfId="0" applyNumberFormat="1" applyFont="1" applyFill="1" applyBorder="1" applyAlignment="1">
      <alignment horizontal="center"/>
    </xf>
    <xf numFmtId="0" fontId="31" fillId="0" borderId="1" xfId="0" applyFont="1" applyBorder="1" applyAlignment="1">
      <alignment horizontal="center"/>
    </xf>
    <xf numFmtId="0" fontId="1" fillId="0" borderId="5" xfId="0" applyFont="1" applyBorder="1" applyAlignment="1">
      <alignment horizontal="center"/>
    </xf>
    <xf numFmtId="164" fontId="31" fillId="2" borderId="1" xfId="0" applyNumberFormat="1" applyFont="1" applyFill="1" applyBorder="1" applyAlignment="1">
      <alignment horizontal="center"/>
    </xf>
    <xf numFmtId="0" fontId="1" fillId="2" borderId="0" xfId="0" applyFont="1" applyFill="1" applyAlignment="1">
      <alignment horizontal="center"/>
    </xf>
    <xf numFmtId="0" fontId="1" fillId="2" borderId="10" xfId="0" applyFont="1" applyFill="1" applyBorder="1"/>
    <xf numFmtId="0" fontId="1" fillId="0" borderId="6" xfId="0" applyFont="1" applyBorder="1" applyAlignment="1"/>
    <xf numFmtId="14" fontId="1" fillId="0" borderId="6" xfId="0" applyNumberFormat="1" applyFont="1" applyBorder="1" applyAlignment="1"/>
    <xf numFmtId="0" fontId="1" fillId="0" borderId="1" xfId="0" applyFont="1" applyBorder="1" applyAlignment="1">
      <alignment horizontal="center"/>
    </xf>
    <xf numFmtId="164" fontId="1" fillId="9" borderId="1" xfId="0" applyNumberFormat="1" applyFont="1" applyFill="1" applyBorder="1" applyAlignment="1">
      <alignment horizontal="center"/>
    </xf>
    <xf numFmtId="0" fontId="1" fillId="0" borderId="6" xfId="0" applyFont="1" applyBorder="1" applyAlignment="1">
      <alignment horizontal="center"/>
    </xf>
    <xf numFmtId="0" fontId="1" fillId="6" borderId="10" xfId="0" applyFont="1" applyFill="1" applyBorder="1" applyAlignment="1"/>
    <xf numFmtId="0" fontId="1" fillId="26" borderId="7" xfId="0" applyFont="1" applyFill="1" applyBorder="1"/>
    <xf numFmtId="0" fontId="31" fillId="0" borderId="6" xfId="0" applyFont="1" applyBorder="1" applyAlignment="1">
      <alignment horizontal="center"/>
    </xf>
    <xf numFmtId="0" fontId="31" fillId="2" borderId="1" xfId="0" applyFont="1" applyFill="1" applyBorder="1" applyAlignment="1">
      <alignment horizontal="center"/>
    </xf>
    <xf numFmtId="0" fontId="1" fillId="2" borderId="6" xfId="0" applyFont="1" applyFill="1" applyBorder="1" applyAlignment="1">
      <alignment horizontal="center"/>
    </xf>
    <xf numFmtId="0" fontId="31" fillId="0" borderId="7" xfId="0" applyFont="1" applyBorder="1" applyAlignment="1">
      <alignment horizontal="center"/>
    </xf>
    <xf numFmtId="0" fontId="31" fillId="26" borderId="1" xfId="0" applyFont="1" applyFill="1" applyBorder="1" applyAlignment="1">
      <alignment horizontal="center"/>
    </xf>
    <xf numFmtId="0" fontId="1" fillId="26" borderId="6" xfId="0" applyFont="1" applyFill="1" applyBorder="1" applyAlignment="1"/>
    <xf numFmtId="14" fontId="1" fillId="26" borderId="6" xfId="0" applyNumberFormat="1" applyFont="1" applyFill="1" applyBorder="1" applyAlignment="1"/>
    <xf numFmtId="164" fontId="79" fillId="0" borderId="1" xfId="0" applyNumberFormat="1" applyFont="1" applyBorder="1" applyAlignment="1">
      <alignment horizontal="center"/>
    </xf>
    <xf numFmtId="0" fontId="4" fillId="0" borderId="1" xfId="0" applyFont="1" applyBorder="1" applyAlignment="1">
      <alignment horizontal="center"/>
    </xf>
    <xf numFmtId="0" fontId="4" fillId="0" borderId="0" xfId="0" applyFont="1" applyAlignment="1">
      <alignment horizontal="center"/>
    </xf>
    <xf numFmtId="0" fontId="31" fillId="7" borderId="1" xfId="0" applyFont="1" applyFill="1" applyBorder="1" applyAlignment="1">
      <alignment horizontal="center"/>
    </xf>
    <xf numFmtId="164" fontId="1" fillId="7" borderId="1" xfId="0" applyNumberFormat="1" applyFont="1" applyFill="1" applyBorder="1" applyAlignment="1">
      <alignment horizontal="center"/>
    </xf>
    <xf numFmtId="0" fontId="1" fillId="7" borderId="1" xfId="0" applyFont="1" applyFill="1" applyBorder="1" applyAlignment="1">
      <alignment horizontal="center"/>
    </xf>
    <xf numFmtId="164" fontId="79" fillId="26" borderId="1" xfId="0" applyNumberFormat="1" applyFont="1" applyFill="1" applyBorder="1" applyAlignment="1">
      <alignment horizontal="center"/>
    </xf>
    <xf numFmtId="0" fontId="31" fillId="26" borderId="1" xfId="0" applyFont="1" applyFill="1" applyBorder="1" applyAlignment="1">
      <alignment horizontal="center"/>
    </xf>
    <xf numFmtId="20" fontId="1" fillId="7" borderId="1" xfId="0" applyNumberFormat="1" applyFont="1" applyFill="1" applyBorder="1" applyAlignment="1">
      <alignment horizontal="center"/>
    </xf>
    <xf numFmtId="0" fontId="1" fillId="23" borderId="0" xfId="0" applyFont="1" applyFill="1"/>
    <xf numFmtId="165" fontId="1" fillId="25" borderId="0" xfId="0" applyNumberFormat="1" applyFont="1" applyFill="1" applyAlignment="1"/>
    <xf numFmtId="0" fontId="1" fillId="27" borderId="0" xfId="0" applyFont="1" applyFill="1" applyAlignment="1"/>
    <xf numFmtId="165" fontId="1" fillId="27" borderId="0" xfId="0" applyNumberFormat="1" applyFont="1" applyFill="1" applyAlignment="1"/>
    <xf numFmtId="0" fontId="1" fillId="27" borderId="0" xfId="0" applyFont="1" applyFill="1"/>
    <xf numFmtId="14" fontId="1" fillId="2" borderId="0" xfId="0" applyNumberFormat="1" applyFont="1" applyFill="1" applyAlignment="1">
      <alignment horizontal="right"/>
    </xf>
    <xf numFmtId="0" fontId="1" fillId="2" borderId="0" xfId="0" applyFont="1" applyFill="1" applyAlignment="1">
      <alignment horizontal="right"/>
    </xf>
    <xf numFmtId="165" fontId="1" fillId="2" borderId="0" xfId="0" applyNumberFormat="1" applyFont="1" applyFill="1" applyAlignment="1">
      <alignment horizontal="right"/>
    </xf>
    <xf numFmtId="0" fontId="4" fillId="2" borderId="0" xfId="0" applyFont="1" applyFill="1" applyAlignment="1">
      <alignment horizontal="right"/>
    </xf>
    <xf numFmtId="14" fontId="4" fillId="2" borderId="0" xfId="0" applyNumberFormat="1" applyFont="1" applyFill="1" applyAlignment="1">
      <alignment horizontal="right"/>
    </xf>
    <xf numFmtId="14" fontId="1" fillId="19" borderId="0" xfId="0" applyNumberFormat="1" applyFont="1" applyFill="1" applyAlignment="1"/>
    <xf numFmtId="0" fontId="4" fillId="7" borderId="0" xfId="0" applyFont="1" applyFill="1" applyAlignment="1">
      <alignment horizontal="right"/>
    </xf>
    <xf numFmtId="0" fontId="4" fillId="7" borderId="0" xfId="0" applyFont="1" applyFill="1" applyAlignment="1"/>
    <xf numFmtId="14" fontId="4" fillId="7" borderId="0" xfId="0" applyNumberFormat="1" applyFont="1" applyFill="1" applyAlignment="1">
      <alignment horizontal="right"/>
    </xf>
    <xf numFmtId="14" fontId="1" fillId="7" borderId="0" xfId="0" applyNumberFormat="1" applyFont="1" applyFill="1" applyAlignment="1">
      <alignment horizontal="right"/>
    </xf>
    <xf numFmtId="174" fontId="1" fillId="7" borderId="0" xfId="0" applyNumberFormat="1" applyFont="1" applyFill="1" applyAlignment="1"/>
    <xf numFmtId="14" fontId="1" fillId="7" borderId="0" xfId="0" applyNumberFormat="1" applyFont="1" applyFill="1" applyAlignment="1"/>
    <xf numFmtId="165" fontId="1" fillId="5" borderId="0" xfId="0" applyNumberFormat="1" applyFont="1" applyFill="1" applyAlignment="1"/>
    <xf numFmtId="0" fontId="57" fillId="0" borderId="0" xfId="0" applyFont="1" applyAlignment="1">
      <alignment horizontal="left"/>
    </xf>
    <xf numFmtId="14" fontId="1" fillId="12" borderId="0" xfId="0" applyNumberFormat="1" applyFont="1" applyFill="1" applyAlignment="1">
      <alignment horizontal="center"/>
    </xf>
    <xf numFmtId="0" fontId="1" fillId="2" borderId="0" xfId="0" applyFont="1" applyFill="1" applyAlignment="1">
      <alignment horizontal="left"/>
    </xf>
    <xf numFmtId="165" fontId="1" fillId="2" borderId="0" xfId="0" applyNumberFormat="1" applyFont="1" applyFill="1" applyAlignment="1">
      <alignment horizontal="center"/>
    </xf>
    <xf numFmtId="0" fontId="4" fillId="2" borderId="0" xfId="0" applyFont="1" applyFill="1" applyAlignment="1">
      <alignment horizontal="right"/>
    </xf>
    <xf numFmtId="0" fontId="4" fillId="2" borderId="0" xfId="0" applyFont="1" applyFill="1" applyAlignment="1">
      <alignment horizontal="left"/>
    </xf>
    <xf numFmtId="165" fontId="4" fillId="2" borderId="0" xfId="0" applyNumberFormat="1" applyFont="1" applyFill="1" applyAlignment="1">
      <alignment horizontal="center"/>
    </xf>
    <xf numFmtId="14" fontId="1" fillId="0" borderId="0" xfId="0" applyNumberFormat="1" applyFont="1" applyAlignment="1">
      <alignment horizontal="center"/>
    </xf>
    <xf numFmtId="0" fontId="4" fillId="2" borderId="0" xfId="0" applyFont="1" applyFill="1" applyAlignment="1">
      <alignment horizontal="left"/>
    </xf>
    <xf numFmtId="0" fontId="1" fillId="6" borderId="0" xfId="0" applyFont="1" applyFill="1" applyAlignment="1">
      <alignment horizontal="left"/>
    </xf>
    <xf numFmtId="0" fontId="1" fillId="6" borderId="0" xfId="0" applyFont="1" applyFill="1" applyAlignment="1">
      <alignment horizontal="center"/>
    </xf>
    <xf numFmtId="14" fontId="1" fillId="2" borderId="0" xfId="0" applyNumberFormat="1" applyFont="1" applyFill="1" applyAlignment="1">
      <alignment horizontal="center"/>
    </xf>
    <xf numFmtId="14" fontId="1" fillId="6" borderId="0" xfId="0" applyNumberFormat="1" applyFont="1" applyFill="1" applyAlignment="1">
      <alignment horizontal="center"/>
    </xf>
    <xf numFmtId="0" fontId="1" fillId="7" borderId="0" xfId="0" applyFont="1" applyFill="1" applyAlignment="1">
      <alignment horizontal="left"/>
    </xf>
    <xf numFmtId="165" fontId="1" fillId="7" borderId="0" xfId="0" applyNumberFormat="1" applyFont="1" applyFill="1" applyAlignment="1">
      <alignment horizontal="center"/>
    </xf>
    <xf numFmtId="165" fontId="2" fillId="2" borderId="0" xfId="0" applyNumberFormat="1" applyFont="1" applyFill="1" applyAlignment="1">
      <alignment horizontal="center" wrapText="1"/>
    </xf>
    <xf numFmtId="0" fontId="2" fillId="2" borderId="0" xfId="0" applyFont="1" applyFill="1" applyAlignment="1">
      <alignment horizontal="center" wrapText="1"/>
    </xf>
    <xf numFmtId="0" fontId="2" fillId="2" borderId="0" xfId="0" applyFont="1" applyFill="1" applyAlignment="1">
      <alignment horizontal="right" wrapText="1"/>
    </xf>
    <xf numFmtId="0" fontId="2" fillId="2" borderId="0" xfId="0" applyFont="1" applyFill="1" applyAlignment="1">
      <alignment horizontal="left" wrapText="1"/>
    </xf>
    <xf numFmtId="20" fontId="2" fillId="2" borderId="0" xfId="0" applyNumberFormat="1" applyFont="1" applyFill="1" applyAlignment="1">
      <alignment horizontal="right" wrapText="1"/>
    </xf>
    <xf numFmtId="14" fontId="1" fillId="12" borderId="6" xfId="0" applyNumberFormat="1" applyFont="1" applyFill="1" applyBorder="1" applyAlignment="1"/>
    <xf numFmtId="0" fontId="2" fillId="0" borderId="1" xfId="0" applyFont="1" applyBorder="1" applyAlignment="1">
      <alignment horizontal="center" wrapText="1"/>
    </xf>
    <xf numFmtId="0" fontId="2" fillId="0" borderId="1" xfId="0" applyFont="1" applyBorder="1" applyAlignment="1">
      <alignment horizontal="center" wrapText="1"/>
    </xf>
    <xf numFmtId="164" fontId="2" fillId="0" borderId="1" xfId="0" applyNumberFormat="1" applyFont="1" applyBorder="1" applyAlignment="1">
      <alignment horizontal="center" wrapText="1"/>
    </xf>
    <xf numFmtId="0" fontId="1" fillId="28" borderId="0" xfId="0" applyFont="1" applyFill="1" applyAlignment="1"/>
    <xf numFmtId="14" fontId="1" fillId="28" borderId="0" xfId="0" applyNumberFormat="1" applyFont="1" applyFill="1" applyAlignment="1"/>
    <xf numFmtId="0" fontId="1" fillId="28" borderId="0" xfId="0" applyFont="1" applyFill="1"/>
    <xf numFmtId="14" fontId="1" fillId="24" borderId="0" xfId="0" applyNumberFormat="1" applyFont="1" applyFill="1" applyAlignment="1"/>
    <xf numFmtId="0" fontId="57" fillId="9" borderId="1" xfId="0" applyFont="1" applyFill="1" applyBorder="1" applyAlignment="1">
      <alignment horizontal="center"/>
    </xf>
    <xf numFmtId="0" fontId="2" fillId="9" borderId="1" xfId="0" applyFont="1" applyFill="1" applyBorder="1" applyAlignment="1">
      <alignment horizontal="center"/>
    </xf>
    <xf numFmtId="0" fontId="1" fillId="9" borderId="1" xfId="0" applyFont="1" applyFill="1" applyBorder="1" applyAlignment="1">
      <alignment horizontal="center"/>
    </xf>
    <xf numFmtId="165" fontId="1" fillId="9" borderId="1" xfId="0" applyNumberFormat="1" applyFont="1" applyFill="1" applyBorder="1" applyAlignment="1">
      <alignment horizontal="center"/>
    </xf>
    <xf numFmtId="0" fontId="1" fillId="9" borderId="1" xfId="0" applyFont="1" applyFill="1" applyBorder="1" applyAlignment="1">
      <alignment horizontal="center"/>
    </xf>
    <xf numFmtId="20" fontId="1" fillId="9" borderId="1" xfId="0" applyNumberFormat="1" applyFont="1" applyFill="1" applyBorder="1" applyAlignment="1">
      <alignment horizontal="center"/>
    </xf>
    <xf numFmtId="0" fontId="1" fillId="9" borderId="4" xfId="0" applyFont="1" applyFill="1" applyBorder="1" applyAlignment="1">
      <alignment horizontal="center"/>
    </xf>
    <xf numFmtId="0" fontId="1" fillId="9" borderId="4" xfId="0" applyFont="1" applyFill="1" applyBorder="1" applyAlignment="1">
      <alignment horizontal="center"/>
    </xf>
    <xf numFmtId="0" fontId="9" fillId="9" borderId="0" xfId="0" applyFont="1" applyFill="1" applyAlignment="1">
      <alignment horizontal="center"/>
    </xf>
    <xf numFmtId="164" fontId="9" fillId="9" borderId="1" xfId="0" applyNumberFormat="1" applyFont="1" applyFill="1" applyBorder="1" applyAlignment="1">
      <alignment horizontal="center"/>
    </xf>
    <xf numFmtId="0" fontId="2" fillId="9" borderId="1" xfId="0" applyFont="1" applyFill="1" applyBorder="1" applyAlignment="1">
      <alignment horizontal="center" vertical="center"/>
    </xf>
    <xf numFmtId="0" fontId="1" fillId="9" borderId="1" xfId="0" applyFont="1" applyFill="1" applyBorder="1" applyAlignment="1">
      <alignment horizontal="center" vertical="center"/>
    </xf>
    <xf numFmtId="164" fontId="1" fillId="9" borderId="1" xfId="0" applyNumberFormat="1" applyFont="1" applyFill="1" applyBorder="1" applyAlignment="1">
      <alignment horizontal="center" vertical="center"/>
    </xf>
    <xf numFmtId="0" fontId="4" fillId="9" borderId="1" xfId="0" applyFont="1" applyFill="1" applyBorder="1" applyAlignment="1"/>
    <xf numFmtId="0" fontId="12" fillId="9" borderId="4" xfId="0" applyFont="1" applyFill="1" applyBorder="1" applyAlignment="1"/>
    <xf numFmtId="0" fontId="4" fillId="9" borderId="4" xfId="0" applyFont="1" applyFill="1" applyBorder="1" applyAlignment="1"/>
    <xf numFmtId="0" fontId="4" fillId="9" borderId="0" xfId="0" applyFont="1" applyFill="1" applyAlignment="1"/>
    <xf numFmtId="0" fontId="2" fillId="9" borderId="1" xfId="0" applyFont="1" applyFill="1" applyBorder="1" applyAlignment="1">
      <alignment horizontal="center"/>
    </xf>
    <xf numFmtId="14" fontId="1" fillId="7" borderId="0" xfId="0" applyNumberFormat="1" applyFont="1" applyFill="1" applyAlignment="1">
      <alignment horizontal="center"/>
    </xf>
    <xf numFmtId="14" fontId="80" fillId="0" borderId="0" xfId="0" applyNumberFormat="1" applyFont="1" applyAlignment="1">
      <alignment horizontal="right"/>
    </xf>
    <xf numFmtId="14" fontId="80" fillId="19" borderId="0" xfId="0" applyNumberFormat="1" applyFont="1" applyFill="1" applyAlignment="1">
      <alignment horizontal="right"/>
    </xf>
    <xf numFmtId="14" fontId="1" fillId="12" borderId="0" xfId="0" applyNumberFormat="1" applyFont="1" applyFill="1" applyAlignment="1">
      <alignment horizontal="right"/>
    </xf>
    <xf numFmtId="165" fontId="1" fillId="12" borderId="0" xfId="0" applyNumberFormat="1" applyFont="1" applyFill="1" applyAlignment="1">
      <alignment horizontal="right"/>
    </xf>
    <xf numFmtId="175" fontId="1" fillId="7" borderId="0" xfId="0" applyNumberFormat="1" applyFont="1" applyFill="1" applyAlignment="1"/>
    <xf numFmtId="171" fontId="1" fillId="7" borderId="0" xfId="0" applyNumberFormat="1" applyFont="1" applyFill="1" applyAlignment="1"/>
    <xf numFmtId="171" fontId="1" fillId="9" borderId="0" xfId="0" applyNumberFormat="1" applyFont="1" applyFill="1" applyAlignment="1"/>
    <xf numFmtId="175" fontId="1" fillId="12" borderId="0" xfId="0" applyNumberFormat="1" applyFont="1" applyFill="1" applyAlignment="1"/>
    <xf numFmtId="14" fontId="57" fillId="0" borderId="0" xfId="0" applyNumberFormat="1" applyFont="1" applyAlignment="1"/>
    <xf numFmtId="14" fontId="1" fillId="0" borderId="0" xfId="0" applyNumberFormat="1" applyFont="1" applyAlignment="1"/>
    <xf numFmtId="14" fontId="1" fillId="0" borderId="0" xfId="0" applyNumberFormat="1" applyFont="1"/>
    <xf numFmtId="14" fontId="1" fillId="12" borderId="0" xfId="0" applyNumberFormat="1" applyFont="1" applyFill="1"/>
    <xf numFmtId="0" fontId="57" fillId="12" borderId="0" xfId="0" applyFont="1" applyFill="1" applyAlignment="1"/>
    <xf numFmtId="165" fontId="1" fillId="28" borderId="0" xfId="0" applyNumberFormat="1" applyFont="1" applyFill="1" applyAlignment="1"/>
    <xf numFmtId="14" fontId="4" fillId="28" borderId="0" xfId="0" applyNumberFormat="1" applyFont="1" applyFill="1" applyAlignment="1">
      <alignment horizontal="right"/>
    </xf>
    <xf numFmtId="0" fontId="4" fillId="28" borderId="0" xfId="0" applyFont="1" applyFill="1" applyAlignment="1"/>
    <xf numFmtId="14" fontId="1" fillId="27" borderId="0" xfId="0" applyNumberFormat="1" applyFont="1" applyFill="1" applyAlignment="1"/>
    <xf numFmtId="0" fontId="1" fillId="8" borderId="12" xfId="0" applyFont="1" applyFill="1" applyBorder="1" applyAlignment="1"/>
    <xf numFmtId="0" fontId="1" fillId="8" borderId="15" xfId="0" applyFont="1" applyFill="1" applyBorder="1" applyAlignment="1"/>
    <xf numFmtId="0" fontId="1" fillId="8" borderId="11" xfId="0" applyFont="1" applyFill="1" applyBorder="1" applyAlignment="1"/>
    <xf numFmtId="0" fontId="1" fillId="8" borderId="10" xfId="0" applyFont="1" applyFill="1" applyBorder="1" applyAlignment="1"/>
    <xf numFmtId="0" fontId="1" fillId="0" borderId="11" xfId="0" applyFont="1" applyBorder="1" applyAlignment="1">
      <alignment horizontal="left"/>
    </xf>
    <xf numFmtId="0" fontId="1" fillId="0" borderId="9" xfId="0" applyFont="1" applyBorder="1" applyAlignment="1">
      <alignment horizontal="left"/>
    </xf>
    <xf numFmtId="176" fontId="70" fillId="0" borderId="15" xfId="0" applyNumberFormat="1" applyFont="1" applyBorder="1" applyAlignment="1">
      <alignment horizontal="center"/>
    </xf>
    <xf numFmtId="177" fontId="70" fillId="0" borderId="10" xfId="0" applyNumberFormat="1" applyFont="1" applyBorder="1" applyAlignment="1">
      <alignment horizontal="center"/>
    </xf>
    <xf numFmtId="169" fontId="1" fillId="7" borderId="0" xfId="0" applyNumberFormat="1" applyFont="1" applyFill="1" applyAlignment="1"/>
    <xf numFmtId="0" fontId="16" fillId="0" borderId="0" xfId="0" applyFont="1" applyAlignment="1"/>
    <xf numFmtId="0" fontId="16" fillId="0" borderId="17" xfId="0" applyFont="1" applyBorder="1" applyAlignment="1"/>
    <xf numFmtId="0" fontId="16" fillId="0" borderId="18" xfId="0" applyFont="1" applyBorder="1" applyAlignment="1"/>
    <xf numFmtId="0" fontId="16" fillId="0" borderId="19" xfId="0" applyFont="1" applyBorder="1" applyAlignment="1"/>
    <xf numFmtId="0" fontId="72" fillId="12" borderId="20" xfId="0" applyFont="1" applyFill="1" applyBorder="1" applyAlignment="1"/>
    <xf numFmtId="0" fontId="72" fillId="12" borderId="0" xfId="0" applyFont="1" applyFill="1" applyAlignment="1"/>
    <xf numFmtId="0" fontId="73" fillId="12" borderId="21" xfId="0" applyFont="1" applyFill="1" applyBorder="1" applyAlignment="1">
      <alignment horizontal="right"/>
    </xf>
    <xf numFmtId="0" fontId="72" fillId="12" borderId="22" xfId="0" applyFont="1" applyFill="1" applyBorder="1" applyAlignment="1"/>
    <xf numFmtId="0" fontId="72" fillId="12" borderId="23" xfId="0" applyFont="1" applyFill="1" applyBorder="1" applyAlignment="1"/>
    <xf numFmtId="0" fontId="73" fillId="12" borderId="24" xfId="0" applyFont="1" applyFill="1" applyBorder="1" applyAlignment="1">
      <alignment horizontal="right"/>
    </xf>
    <xf numFmtId="0" fontId="2" fillId="0" borderId="17" xfId="0" applyFont="1" applyBorder="1" applyAlignment="1"/>
    <xf numFmtId="0" fontId="2" fillId="0" borderId="18" xfId="0" applyFont="1" applyBorder="1" applyAlignment="1"/>
    <xf numFmtId="0" fontId="2" fillId="0" borderId="18" xfId="0" applyFont="1" applyBorder="1" applyAlignment="1"/>
    <xf numFmtId="0" fontId="2" fillId="0" borderId="19" xfId="0" applyFont="1" applyBorder="1" applyAlignment="1"/>
    <xf numFmtId="0" fontId="1" fillId="0" borderId="20" xfId="0" applyFont="1" applyBorder="1" applyAlignment="1"/>
    <xf numFmtId="0" fontId="1" fillId="0" borderId="21" xfId="0" applyFont="1" applyBorder="1"/>
    <xf numFmtId="178" fontId="1" fillId="0" borderId="21" xfId="0" applyNumberFormat="1" applyFont="1" applyBorder="1"/>
    <xf numFmtId="0" fontId="1" fillId="0" borderId="22" xfId="0" applyFont="1" applyBorder="1" applyAlignment="1"/>
    <xf numFmtId="0" fontId="1" fillId="0" borderId="23" xfId="0" applyFont="1" applyBorder="1" applyAlignment="1"/>
    <xf numFmtId="0" fontId="1" fillId="0" borderId="23" xfId="0" applyFont="1" applyBorder="1" applyAlignment="1"/>
    <xf numFmtId="178" fontId="1" fillId="0" borderId="24" xfId="0" applyNumberFormat="1" applyFont="1" applyBorder="1"/>
    <xf numFmtId="0" fontId="1" fillId="0" borderId="17" xfId="0" applyFont="1" applyBorder="1" applyAlignment="1"/>
    <xf numFmtId="0" fontId="1" fillId="0" borderId="18" xfId="0" applyFont="1" applyBorder="1" applyAlignment="1"/>
    <xf numFmtId="0" fontId="1" fillId="0" borderId="18" xfId="0" applyFont="1" applyBorder="1" applyAlignment="1"/>
    <xf numFmtId="0" fontId="1" fillId="0" borderId="19" xfId="0" applyFont="1" applyBorder="1" applyAlignment="1"/>
    <xf numFmtId="0" fontId="1" fillId="0" borderId="24" xfId="0" applyFont="1" applyBorder="1"/>
    <xf numFmtId="0" fontId="1" fillId="9" borderId="0" xfId="0" applyFont="1" applyFill="1" applyAlignment="1"/>
    <xf numFmtId="0" fontId="1" fillId="0" borderId="19" xfId="0" applyFont="1" applyBorder="1" applyAlignment="1"/>
    <xf numFmtId="0" fontId="1" fillId="0" borderId="21" xfId="0" applyFont="1" applyBorder="1" applyAlignment="1"/>
    <xf numFmtId="0" fontId="1" fillId="0" borderId="24" xfId="0" applyFont="1" applyBorder="1" applyAlignment="1"/>
    <xf numFmtId="0" fontId="16" fillId="0" borderId="25" xfId="0" applyFont="1" applyBorder="1" applyAlignment="1"/>
    <xf numFmtId="0" fontId="16" fillId="0" borderId="12" xfId="0" applyFont="1" applyBorder="1" applyAlignment="1"/>
    <xf numFmtId="0" fontId="1" fillId="29" borderId="9" xfId="0" applyFont="1" applyFill="1" applyBorder="1" applyAlignment="1"/>
    <xf numFmtId="0" fontId="1" fillId="29" borderId="9" xfId="0" applyFont="1" applyFill="1" applyBorder="1"/>
    <xf numFmtId="0" fontId="1" fillId="29" borderId="1" xfId="0" applyFont="1" applyFill="1" applyBorder="1"/>
    <xf numFmtId="9" fontId="1" fillId="0" borderId="1" xfId="0" applyNumberFormat="1" applyFont="1" applyBorder="1" applyAlignment="1"/>
    <xf numFmtId="0" fontId="1" fillId="9" borderId="1" xfId="0" applyFont="1" applyFill="1" applyBorder="1" applyAlignment="1"/>
    <xf numFmtId="0" fontId="1" fillId="9" borderId="1" xfId="0" applyFont="1" applyFill="1" applyBorder="1"/>
    <xf numFmtId="9" fontId="1" fillId="9" borderId="1" xfId="0" applyNumberFormat="1" applyFont="1" applyFill="1" applyBorder="1" applyAlignment="1"/>
    <xf numFmtId="0" fontId="16" fillId="30" borderId="4" xfId="0" applyFont="1" applyFill="1" applyBorder="1" applyAlignment="1">
      <alignment horizontal="center" vertical="center" wrapText="1"/>
    </xf>
    <xf numFmtId="0" fontId="16" fillId="31" borderId="4" xfId="0" applyFont="1" applyFill="1" applyBorder="1" applyAlignment="1">
      <alignment horizontal="center" vertical="center" wrapText="1"/>
    </xf>
    <xf numFmtId="0" fontId="16" fillId="32" borderId="4" xfId="0" applyFont="1" applyFill="1" applyBorder="1" applyAlignment="1">
      <alignment horizontal="center" vertical="center" wrapText="1"/>
    </xf>
    <xf numFmtId="0" fontId="16" fillId="33" borderId="4" xfId="0" applyFont="1" applyFill="1" applyBorder="1" applyAlignment="1">
      <alignment horizontal="center" vertical="center" wrapText="1"/>
    </xf>
    <xf numFmtId="0" fontId="0" fillId="0" borderId="0" xfId="0" applyFont="1" applyAlignment="1">
      <alignment vertical="center"/>
    </xf>
    <xf numFmtId="0" fontId="14" fillId="34" borderId="1" xfId="0" applyFont="1" applyFill="1" applyBorder="1" applyAlignment="1">
      <alignment vertical="center"/>
    </xf>
    <xf numFmtId="3" fontId="14" fillId="34" borderId="1" xfId="0" applyNumberFormat="1" applyFont="1" applyFill="1" applyBorder="1" applyAlignment="1">
      <alignment horizontal="center" vertical="center"/>
    </xf>
    <xf numFmtId="0" fontId="0" fillId="0" borderId="0" xfId="0" applyFont="1" applyAlignment="1"/>
    <xf numFmtId="0" fontId="2" fillId="0" borderId="0" xfId="0" applyFont="1" applyAlignment="1">
      <alignment horizontal="center"/>
    </xf>
    <xf numFmtId="0" fontId="0" fillId="0" borderId="0" xfId="0" applyFont="1" applyFill="1" applyAlignment="1">
      <alignment vertical="center"/>
    </xf>
    <xf numFmtId="0" fontId="2" fillId="0" borderId="1" xfId="0" applyFont="1" applyFill="1" applyBorder="1" applyAlignment="1">
      <alignment horizontal="center"/>
    </xf>
    <xf numFmtId="0" fontId="1" fillId="0" borderId="1" xfId="0" applyFont="1" applyFill="1" applyBorder="1" applyAlignment="1">
      <alignment horizontal="center" vertical="center"/>
    </xf>
    <xf numFmtId="0" fontId="2" fillId="0" borderId="0" xfId="0" applyFont="1" applyFill="1" applyAlignment="1">
      <alignment horizontal="center"/>
    </xf>
    <xf numFmtId="0" fontId="0" fillId="0" borderId="0" xfId="0" applyFont="1" applyFill="1" applyAlignment="1"/>
    <xf numFmtId="0" fontId="16" fillId="14" borderId="0" xfId="0" applyFont="1" applyFill="1" applyAlignment="1"/>
    <xf numFmtId="0" fontId="0" fillId="0" borderId="0" xfId="0" applyFont="1" applyAlignment="1"/>
    <xf numFmtId="0" fontId="19" fillId="15" borderId="2" xfId="0" applyFont="1" applyFill="1" applyBorder="1" applyAlignment="1">
      <alignment horizontal="center" vertical="top"/>
    </xf>
    <xf numFmtId="0" fontId="1" fillId="0" borderId="3" xfId="0" applyFont="1" applyBorder="1"/>
    <xf numFmtId="0" fontId="1" fillId="0" borderId="4" xfId="0" applyFont="1" applyBorder="1"/>
    <xf numFmtId="0" fontId="19" fillId="13" borderId="2" xfId="0" applyFont="1" applyFill="1" applyBorder="1" applyAlignment="1">
      <alignment horizontal="left" vertical="top"/>
    </xf>
    <xf numFmtId="0" fontId="19" fillId="0" borderId="2" xfId="0" applyFont="1" applyBorder="1" applyAlignment="1">
      <alignment horizontal="center" vertical="center" wrapText="1"/>
    </xf>
    <xf numFmtId="0" fontId="1" fillId="0" borderId="7" xfId="0" applyFont="1" applyBorder="1" applyAlignment="1"/>
    <xf numFmtId="0" fontId="1" fillId="0" borderId="5" xfId="0" applyFont="1" applyBorder="1"/>
    <xf numFmtId="0" fontId="1" fillId="0" borderId="8" xfId="0" applyFont="1" applyBorder="1"/>
    <xf numFmtId="0" fontId="1" fillId="5" borderId="0" xfId="0" applyFont="1" applyFill="1" applyAlignment="1"/>
    <xf numFmtId="0" fontId="59" fillId="5" borderId="0" xfId="0" applyFont="1" applyFill="1" applyAlignment="1"/>
    <xf numFmtId="0" fontId="17" fillId="5" borderId="0" xfId="0" applyFont="1" applyFill="1" applyAlignment="1">
      <alignment wrapText="1"/>
    </xf>
    <xf numFmtId="0" fontId="2" fillId="5" borderId="0" xfId="0" applyFont="1" applyFill="1" applyAlignment="1">
      <alignment horizontal="center"/>
    </xf>
    <xf numFmtId="0" fontId="31" fillId="0" borderId="0" xfId="0" applyFont="1" applyAlignment="1">
      <alignment horizontal="center"/>
    </xf>
    <xf numFmtId="0" fontId="2" fillId="0" borderId="0" xfId="0" applyFont="1" applyAlignment="1">
      <alignment horizontal="center" vertical="center"/>
    </xf>
    <xf numFmtId="0" fontId="31" fillId="9" borderId="0" xfId="0" applyFont="1" applyFill="1" applyAlignment="1">
      <alignment horizontal="center" vertical="center"/>
    </xf>
    <xf numFmtId="0" fontId="2" fillId="0" borderId="0" xfId="0" applyFont="1" applyAlignment="1">
      <alignment horizontal="center"/>
    </xf>
    <xf numFmtId="0" fontId="1" fillId="0" borderId="0" xfId="0" applyFont="1" applyAlignment="1">
      <alignment horizontal="center"/>
    </xf>
    <xf numFmtId="0" fontId="2" fillId="19" borderId="0" xfId="0" applyFont="1" applyFill="1" applyAlignment="1"/>
    <xf numFmtId="0" fontId="1" fillId="19" borderId="0" xfId="0" applyFont="1" applyFill="1" applyAlignment="1"/>
    <xf numFmtId="0" fontId="24" fillId="22" borderId="12" xfId="0" applyFont="1" applyFill="1" applyBorder="1" applyAlignment="1">
      <alignment horizontal="center" vertical="center" wrapText="1"/>
    </xf>
    <xf numFmtId="0" fontId="1" fillId="0" borderId="11" xfId="0" applyFont="1" applyBorder="1"/>
    <xf numFmtId="0" fontId="1" fillId="0" borderId="9" xfId="0" applyFont="1" applyBorder="1"/>
    <xf numFmtId="0" fontId="31" fillId="2" borderId="12" xfId="0" applyFont="1" applyFill="1" applyBorder="1" applyAlignment="1">
      <alignment horizontal="center" vertical="center"/>
    </xf>
    <xf numFmtId="0" fontId="31" fillId="2" borderId="14" xfId="0" applyFont="1" applyFill="1" applyBorder="1" applyAlignment="1">
      <alignment horizontal="center" vertical="center"/>
    </xf>
    <xf numFmtId="0" fontId="1" fillId="0" borderId="16" xfId="0" applyFont="1" applyBorder="1"/>
    <xf numFmtId="0" fontId="1" fillId="0" borderId="7" xfId="0" applyFont="1" applyBorder="1"/>
    <xf numFmtId="0" fontId="31" fillId="0" borderId="2" xfId="0" applyFont="1" applyBorder="1" applyAlignment="1">
      <alignment horizontal="center"/>
    </xf>
    <xf numFmtId="0" fontId="31" fillId="0" borderId="12" xfId="0" applyFont="1" applyBorder="1" applyAlignment="1">
      <alignment horizontal="center" vertical="center"/>
    </xf>
    <xf numFmtId="0" fontId="31" fillId="0" borderId="14" xfId="0" applyFont="1" applyBorder="1" applyAlignment="1">
      <alignment horizontal="center"/>
    </xf>
    <xf numFmtId="0" fontId="1" fillId="0" borderId="6" xfId="0" applyFont="1" applyBorder="1"/>
    <xf numFmtId="0" fontId="1" fillId="0" borderId="15" xfId="0" applyFont="1" applyBorder="1"/>
    <xf numFmtId="0" fontId="2" fillId="9" borderId="12" xfId="0" applyFont="1" applyFill="1" applyBorder="1" applyAlignment="1">
      <alignment horizontal="center" vertical="center"/>
    </xf>
    <xf numFmtId="0" fontId="2" fillId="9" borderId="2" xfId="0" applyFont="1" applyFill="1" applyBorder="1" applyAlignment="1">
      <alignment horizontal="center"/>
    </xf>
    <xf numFmtId="0" fontId="1" fillId="12" borderId="0" xfId="0" applyFont="1" applyFill="1" applyAlignment="1">
      <alignment horizontal="center"/>
    </xf>
    <xf numFmtId="0" fontId="1" fillId="22" borderId="0" xfId="0" applyFont="1" applyFill="1" applyAlignment="1">
      <alignment horizontal="center"/>
    </xf>
    <xf numFmtId="0" fontId="1" fillId="6" borderId="0" xfId="0" applyFont="1" applyFill="1" applyAlignment="1">
      <alignment horizontal="center"/>
    </xf>
    <xf numFmtId="0" fontId="1" fillId="11" borderId="0" xfId="0" applyFont="1" applyFill="1" applyAlignment="1">
      <alignment horizontal="center"/>
    </xf>
    <xf numFmtId="0" fontId="1" fillId="9" borderId="0" xfId="0" applyFont="1" applyFill="1" applyAlignment="1">
      <alignment horizontal="center"/>
    </xf>
    <xf numFmtId="3" fontId="14" fillId="35" borderId="1" xfId="0" applyNumberFormat="1" applyFont="1" applyFill="1" applyBorder="1" applyAlignment="1">
      <alignment horizontal="center" vertical="center"/>
    </xf>
  </cellXfs>
  <cellStyles count="1">
    <cellStyle name="Normal" xfId="0" builtinId="0"/>
  </cellStyles>
  <dxfs count="3">
    <dxf>
      <fill>
        <patternFill patternType="solid">
          <fgColor rgb="FF4C1130"/>
          <bgColor rgb="FF4C1130"/>
        </patternFill>
      </fill>
    </dxf>
    <dxf>
      <fill>
        <patternFill patternType="solid">
          <fgColor rgb="FF4C1130"/>
          <bgColor rgb="FF4C1130"/>
        </patternFill>
      </fill>
    </dxf>
    <dxf>
      <fill>
        <patternFill patternType="solid">
          <fgColor rgb="FFB7E1CD"/>
          <bgColor rgb="FFB7E1CD"/>
        </patternFill>
      </fill>
    </dxf>
  </dxfs>
  <tableStyles count="0" defaultTableStyle="TableStyleMedium2" defaultPivotStyle="PivotStyleLight16"/>
  <colors>
    <mruColors>
      <color rgb="FFFFEDB3"/>
      <color rgb="FFFFD966"/>
      <color rgb="FFFFEEB9"/>
      <color rgb="FFFFEEB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3.xml.rels><?xml version="1.0" encoding="UTF-8" standalone="yes"?>
<Relationships xmlns="http://schemas.openxmlformats.org/package/2006/relationships"><Relationship Id="rId117" Type="http://schemas.openxmlformats.org/officeDocument/2006/relationships/hyperlink" Target="http://mapwv.gov/parcel/?wkid=102100&amp;x=-9024207&amp;y=4491582&amp;l=12" TargetMode="External"/><Relationship Id="rId299" Type="http://schemas.openxmlformats.org/officeDocument/2006/relationships/hyperlink" Target="https://www.mapwv.gov/parcel/?wkid=102100&amp;x=-8993608&amp;y=4525244&amp;l=13" TargetMode="External"/><Relationship Id="rId21" Type="http://schemas.openxmlformats.org/officeDocument/2006/relationships/hyperlink" Target="http://mapwv.gov/parcel/?wkid=102100&amp;x=-9042394&amp;y=4488506&amp;l=12" TargetMode="External"/><Relationship Id="rId63" Type="http://schemas.openxmlformats.org/officeDocument/2006/relationships/hyperlink" Target="http://mapwv.gov/parcel/?wkid=102100&amp;x=-9045995&amp;y=4497290&amp;l=13" TargetMode="External"/><Relationship Id="rId159" Type="http://schemas.openxmlformats.org/officeDocument/2006/relationships/hyperlink" Target="http://mapwv.gov/parcel/?wkid=102100&amp;x=-9008008&amp;y=4518587&amp;l=12" TargetMode="External"/><Relationship Id="rId324" Type="http://schemas.openxmlformats.org/officeDocument/2006/relationships/hyperlink" Target="https://goo.gl/maps/Pxo155Fia46YeknG7" TargetMode="External"/><Relationship Id="rId170" Type="http://schemas.openxmlformats.org/officeDocument/2006/relationships/hyperlink" Target="https://goo.gl/maps/XnY7D1buLRG58ixo9" TargetMode="External"/><Relationship Id="rId226" Type="http://schemas.openxmlformats.org/officeDocument/2006/relationships/hyperlink" Target="http://mapwv.gov/parcel/?wkid=102100&amp;x=-9005067&amp;y=4532149&amp;l=13" TargetMode="External"/><Relationship Id="rId268" Type="http://schemas.openxmlformats.org/officeDocument/2006/relationships/hyperlink" Target="https://www.mapwv.gov/parcel/?wkid=102100&amp;x=-8995826&amp;y=4530597&amp;l=12" TargetMode="External"/><Relationship Id="rId32" Type="http://schemas.openxmlformats.org/officeDocument/2006/relationships/hyperlink" Target="http://mapwv.gov/parcel/?wkid=102100&amp;x=-9044005&amp;y=4497919&amp;l=13" TargetMode="External"/><Relationship Id="rId74" Type="http://schemas.openxmlformats.org/officeDocument/2006/relationships/hyperlink" Target="http://mapwv.gov/parcel/?wkid=102100&amp;x=-9039285&amp;y=4498077&amp;l=13" TargetMode="External"/><Relationship Id="rId128" Type="http://schemas.openxmlformats.org/officeDocument/2006/relationships/hyperlink" Target="https://goo.gl/maps/Bq8YX9Kp444oexqF6" TargetMode="External"/><Relationship Id="rId335" Type="http://schemas.openxmlformats.org/officeDocument/2006/relationships/hyperlink" Target="http://mapwv.gov/parcel/?wkid=102100&amp;x=-8989847&amp;y=4529848&amp;l=13" TargetMode="External"/><Relationship Id="rId5" Type="http://schemas.openxmlformats.org/officeDocument/2006/relationships/hyperlink" Target="https://goo.gl/maps/UFSvA8fG8AqrihrB8" TargetMode="External"/><Relationship Id="rId181" Type="http://schemas.openxmlformats.org/officeDocument/2006/relationships/hyperlink" Target="http://mapwv.gov/parcel/?wkid=102100&amp;x=-9004636&amp;y=4538891&amp;l=13" TargetMode="External"/><Relationship Id="rId237" Type="http://schemas.openxmlformats.org/officeDocument/2006/relationships/hyperlink" Target="http://mapwv.gov/parcel/?wkid=102100&amp;x=-9000937&amp;y=4530360&amp;l=12" TargetMode="External"/><Relationship Id="rId279" Type="http://schemas.openxmlformats.org/officeDocument/2006/relationships/hyperlink" Target="https://goo.gl/maps/TT3LEHcaGycMvqyNA" TargetMode="External"/><Relationship Id="rId43" Type="http://schemas.openxmlformats.org/officeDocument/2006/relationships/hyperlink" Target="http://mapwv.gov/parcel/?wkid=102100&amp;x=-9043903&amp;y=4497833&amp;l=12" TargetMode="External"/><Relationship Id="rId139" Type="http://schemas.openxmlformats.org/officeDocument/2006/relationships/hyperlink" Target="http://mapwv.gov/parcel/?wkid=102100&amp;x=-9035148&amp;y=4495545&amp;l=13" TargetMode="External"/><Relationship Id="rId290" Type="http://schemas.openxmlformats.org/officeDocument/2006/relationships/hyperlink" Target="https://www.mapwv.gov/parcel/?wkid=102100&amp;x=-8993885&amp;y=4527313&amp;l=13" TargetMode="External"/><Relationship Id="rId304" Type="http://schemas.openxmlformats.org/officeDocument/2006/relationships/hyperlink" Target="https://www.mapwv.gov/parcel/?wkid=102100&amp;x=-8993677&amp;y=4524980&amp;l=13" TargetMode="External"/><Relationship Id="rId85" Type="http://schemas.openxmlformats.org/officeDocument/2006/relationships/hyperlink" Target="http://mapwv.gov/parcel/?wkid=102100&amp;x=-9032541&amp;y=4496428&amp;l=12" TargetMode="External"/><Relationship Id="rId150" Type="http://schemas.openxmlformats.org/officeDocument/2006/relationships/hyperlink" Target="http://mapwv.gov/parcel/?wkid=102100&amp;x=-9035062&amp;y=4495453&amp;l=12" TargetMode="External"/><Relationship Id="rId192" Type="http://schemas.openxmlformats.org/officeDocument/2006/relationships/hyperlink" Target="http://mapwv.gov/parcel/?wkid=102100&amp;x=-9004501&amp;y=4538401&amp;l=13" TargetMode="External"/><Relationship Id="rId206" Type="http://schemas.openxmlformats.org/officeDocument/2006/relationships/hyperlink" Target="http://mapwv.gov/parcel/?wkid=102100&amp;x=-9006703&amp;y=4530935&amp;l=13" TargetMode="External"/><Relationship Id="rId248" Type="http://schemas.openxmlformats.org/officeDocument/2006/relationships/hyperlink" Target="https://www.mapwv.gov/parcel/?wkid=102100&amp;x=-8999561&amp;y=4530907&amp;l=12" TargetMode="External"/><Relationship Id="rId12" Type="http://schemas.openxmlformats.org/officeDocument/2006/relationships/hyperlink" Target="https://www.mapwv.gov/flood/map/?wkid=102100&amp;x=-9105275&amp;y=4517582&amp;l=13&amp;v=2" TargetMode="External"/><Relationship Id="rId108" Type="http://schemas.openxmlformats.org/officeDocument/2006/relationships/hyperlink" Target="http://mapwv.gov/parcel/?wkid=102100&amp;x=-9023078&amp;y=4493072&amp;l=13" TargetMode="External"/><Relationship Id="rId315" Type="http://schemas.openxmlformats.org/officeDocument/2006/relationships/hyperlink" Target="https://www.mapwv.gov/parcel/?wkid=102100&amp;x=-8995346&amp;y=4524305&amp;l=12" TargetMode="External"/><Relationship Id="rId54" Type="http://schemas.openxmlformats.org/officeDocument/2006/relationships/hyperlink" Target="http://mapwv.gov/parcel/?wkid=102100&amp;x=-9044043&amp;y=4497569&amp;l=13" TargetMode="External"/><Relationship Id="rId96" Type="http://schemas.openxmlformats.org/officeDocument/2006/relationships/hyperlink" Target="https://goo.gl/maps/CexvbAYb9iMRzJsT8" TargetMode="External"/><Relationship Id="rId161" Type="http://schemas.openxmlformats.org/officeDocument/2006/relationships/hyperlink" Target="http://mapwv.gov/parcel/?wkid=102100&amp;x=-9006924&amp;y=4519857&amp;l=13" TargetMode="External"/><Relationship Id="rId217" Type="http://schemas.openxmlformats.org/officeDocument/2006/relationships/hyperlink" Target="http://mapwv.gov/parcel/?wkid=102100&amp;x=-9001941&amp;y=4530272&amp;l=13" TargetMode="External"/><Relationship Id="rId259" Type="http://schemas.openxmlformats.org/officeDocument/2006/relationships/hyperlink" Target="https://www.mapwv.gov/parcel/?wkid=102100&amp;x=-8997486&amp;y=4531279&amp;l=13" TargetMode="External"/><Relationship Id="rId23" Type="http://schemas.openxmlformats.org/officeDocument/2006/relationships/hyperlink" Target="http://mapwv.gov/parcel/?wkid=102100&amp;x=-9042702&amp;y=4489163&amp;l=13" TargetMode="External"/><Relationship Id="rId119" Type="http://schemas.openxmlformats.org/officeDocument/2006/relationships/hyperlink" Target="http://mapwv.gov/parcel/?wkid=102100&amp;x=-9024296&amp;y=4491701&amp;l=13" TargetMode="External"/><Relationship Id="rId270" Type="http://schemas.openxmlformats.org/officeDocument/2006/relationships/hyperlink" Target="https://www.mapwv.gov/parcel/?wkid=102100&amp;x=-8996497&amp;y=4530855&amp;l=13" TargetMode="External"/><Relationship Id="rId326" Type="http://schemas.openxmlformats.org/officeDocument/2006/relationships/hyperlink" Target="https://goo.gl/maps/Scf1sRGj8J7XLRN79" TargetMode="External"/><Relationship Id="rId65" Type="http://schemas.openxmlformats.org/officeDocument/2006/relationships/hyperlink" Target="http://mapwv.gov/parcel/?wkid=102100&amp;x=-9044445&amp;y=4499688&amp;l=12" TargetMode="External"/><Relationship Id="rId130" Type="http://schemas.openxmlformats.org/officeDocument/2006/relationships/hyperlink" Target="https://goo.gl/maps/3pUGe4gmtJYh8ebb8" TargetMode="External"/><Relationship Id="rId172" Type="http://schemas.openxmlformats.org/officeDocument/2006/relationships/hyperlink" Target="http://mapwv.gov/parcel/?wkid=102100&amp;x=-9004475&amp;y=4540774&amp;l=11" TargetMode="External"/><Relationship Id="rId228" Type="http://schemas.openxmlformats.org/officeDocument/2006/relationships/hyperlink" Target="http://mapwv.gov/parcel/?wkid=102100&amp;x=-9005183&amp;y=4532398&amp;l=13" TargetMode="External"/><Relationship Id="rId281" Type="http://schemas.openxmlformats.org/officeDocument/2006/relationships/hyperlink" Target="https://www.mapwv.gov/parcel/?wkid=102100&amp;x=-8994379&amp;y=4527303&amp;l=13" TargetMode="External"/><Relationship Id="rId337" Type="http://schemas.openxmlformats.org/officeDocument/2006/relationships/hyperlink" Target="http://mapwv.gov/parcel/?wkid=102100&amp;x=-8990436&amp;y=4530104&amp;l=13" TargetMode="External"/><Relationship Id="rId34" Type="http://schemas.openxmlformats.org/officeDocument/2006/relationships/hyperlink" Target="http://mapwv.gov/parcel/?wkid=102100&amp;x=-9044132&amp;y=4497620&amp;l=12" TargetMode="External"/><Relationship Id="rId76" Type="http://schemas.openxmlformats.org/officeDocument/2006/relationships/hyperlink" Target="http://mapwv.gov/parcel/?wkid=102100&amp;x=-9038804&amp;y=4500086&amp;l=13" TargetMode="External"/><Relationship Id="rId141" Type="http://schemas.openxmlformats.org/officeDocument/2006/relationships/hyperlink" Target="http://mapwv.gov/parcel/?wkid=102100&amp;x=-9034918&amp;y=4495504&amp;l=12" TargetMode="External"/><Relationship Id="rId7" Type="http://schemas.openxmlformats.org/officeDocument/2006/relationships/hyperlink" Target="https://www.mapwv.gov/flood/map/?wkid=102100&amp;x=-9105076&amp;y=4517336&amp;l=12&amp;v=2" TargetMode="External"/><Relationship Id="rId183" Type="http://schemas.openxmlformats.org/officeDocument/2006/relationships/hyperlink" Target="http://mapwv.gov/parcel/?wkid=102100&amp;x=-9004492&amp;y=4538357&amp;l=13" TargetMode="External"/><Relationship Id="rId239" Type="http://schemas.openxmlformats.org/officeDocument/2006/relationships/hyperlink" Target="http://mapwv.gov/parcel/?wkid=102100&amp;x=-9000875&amp;y=4530344&amp;l=12" TargetMode="External"/><Relationship Id="rId250" Type="http://schemas.openxmlformats.org/officeDocument/2006/relationships/hyperlink" Target="https://www.mapwv.gov/parcel/?wkid=102100&amp;x=-8999311&amp;y=4531118&amp;l=13" TargetMode="External"/><Relationship Id="rId292" Type="http://schemas.openxmlformats.org/officeDocument/2006/relationships/hyperlink" Target="https://www.mapwv.gov/parcel/?wkid=102100&amp;x=-8993666&amp;y=4525643&amp;l=13" TargetMode="External"/><Relationship Id="rId306" Type="http://schemas.openxmlformats.org/officeDocument/2006/relationships/hyperlink" Target="https://www.mapwv.gov/parcel/?wkid=102100&amp;x=-8993649&amp;y=4525100&amp;l=13" TargetMode="External"/><Relationship Id="rId45" Type="http://schemas.openxmlformats.org/officeDocument/2006/relationships/hyperlink" Target="https://www.mapwv.gov/flood/map/?wkid=102100&amp;x=-9050971&amp;y=4524148&amp;l=12&amp;v=2" TargetMode="External"/><Relationship Id="rId87" Type="http://schemas.openxmlformats.org/officeDocument/2006/relationships/hyperlink" Target="http://mapwv.gov/parcel/?wkid=102100&amp;x=-9032590&amp;y=4496389&amp;l=12" TargetMode="External"/><Relationship Id="rId110" Type="http://schemas.openxmlformats.org/officeDocument/2006/relationships/hyperlink" Target="https://goo.gl/maps/9J3zVhd6iKDX6sZx8" TargetMode="External"/><Relationship Id="rId152" Type="http://schemas.openxmlformats.org/officeDocument/2006/relationships/hyperlink" Target="http://mapwv.gov/parcel/?wkid=102100&amp;x=-9034948&amp;y=4495414&amp;l=12" TargetMode="External"/><Relationship Id="rId194" Type="http://schemas.openxmlformats.org/officeDocument/2006/relationships/hyperlink" Target="http://mapwv.gov/parcel/?wkid=102100&amp;x=-9004525&amp;y=4538370&amp;l=13" TargetMode="External"/><Relationship Id="rId208" Type="http://schemas.openxmlformats.org/officeDocument/2006/relationships/hyperlink" Target="http://mapwv.gov/parcel/?wkid=102100&amp;x=-9009007&amp;y=4530660&amp;l=13" TargetMode="External"/><Relationship Id="rId240" Type="http://schemas.openxmlformats.org/officeDocument/2006/relationships/hyperlink" Target="http://mapwv.gov/parcel/?wkid=102100&amp;x=-9000810&amp;y=4530322&amp;l=13" TargetMode="External"/><Relationship Id="rId261" Type="http://schemas.openxmlformats.org/officeDocument/2006/relationships/hyperlink" Target="https://www.mapwv.gov/parcel/?wkid=102100&amp;x=-8995805&amp;y=4530090&amp;l=12" TargetMode="External"/><Relationship Id="rId14" Type="http://schemas.openxmlformats.org/officeDocument/2006/relationships/hyperlink" Target="https://www.mapwv.gov/flood/map/?wkid=102100&amp;x=-8997815&amp;y=4568145&amp;l=13&amp;v=2" TargetMode="External"/><Relationship Id="rId35" Type="http://schemas.openxmlformats.org/officeDocument/2006/relationships/hyperlink" Target="http://mapwv.gov/parcel/?wkid=102100&amp;x=-9044000&amp;y=4497753&amp;l=13" TargetMode="External"/><Relationship Id="rId56" Type="http://schemas.openxmlformats.org/officeDocument/2006/relationships/hyperlink" Target="https://goo.gl/maps/hzRa3aGekEVhvH2c6" TargetMode="External"/><Relationship Id="rId77" Type="http://schemas.openxmlformats.org/officeDocument/2006/relationships/hyperlink" Target="http://mapwv.gov/parcel/?wkid=102100&amp;x=-9035188&amp;y=4501735&amp;l=12" TargetMode="External"/><Relationship Id="rId100" Type="http://schemas.openxmlformats.org/officeDocument/2006/relationships/hyperlink" Target="http://mapwv.gov/parcel/?wkid=102100&amp;x=-9034297&amp;y=4495572&amp;l=13" TargetMode="External"/><Relationship Id="rId282" Type="http://schemas.openxmlformats.org/officeDocument/2006/relationships/hyperlink" Target="https://www.mapwv.gov/parcel/?wkid=102100&amp;x=-8994234&amp;y=4527253&amp;l=12" TargetMode="External"/><Relationship Id="rId317" Type="http://schemas.openxmlformats.org/officeDocument/2006/relationships/hyperlink" Target="https://www.mapwv.gov/parcel/?wkid=102100&amp;x=-8995365&amp;y=4524246&amp;l=12" TargetMode="External"/><Relationship Id="rId338" Type="http://schemas.openxmlformats.org/officeDocument/2006/relationships/hyperlink" Target="https://www.mapwv.gov/parcel/?wkid=102100&amp;x=-8990660&amp;y=4529563&amp;l=12" TargetMode="External"/><Relationship Id="rId8" Type="http://schemas.openxmlformats.org/officeDocument/2006/relationships/hyperlink" Target="https://www.mapwv.gov/flood/map/?wkid=102100&amp;x=-9105103&amp;y=4517369&amp;l=12&amp;v=2" TargetMode="External"/><Relationship Id="rId98" Type="http://schemas.openxmlformats.org/officeDocument/2006/relationships/hyperlink" Target="https://goo.gl/maps/ZrvLkWRrwA36cdzs7" TargetMode="External"/><Relationship Id="rId121" Type="http://schemas.openxmlformats.org/officeDocument/2006/relationships/hyperlink" Target="http://mapwv.gov/parcel/?wkid=102100&amp;x=-9024301&amp;y=4491655&amp;l=13" TargetMode="External"/><Relationship Id="rId142" Type="http://schemas.openxmlformats.org/officeDocument/2006/relationships/hyperlink" Target="http://mapwv.gov/parcel/?wkid=102100&amp;x=-9034924&amp;y=4495458&amp;l=12" TargetMode="External"/><Relationship Id="rId163" Type="http://schemas.openxmlformats.org/officeDocument/2006/relationships/hyperlink" Target="https://goo.gl/maps/V3BLb7TDzYXLNvu69" TargetMode="External"/><Relationship Id="rId184" Type="http://schemas.openxmlformats.org/officeDocument/2006/relationships/hyperlink" Target="http://mapwv.gov/parcel/?wkid=102100&amp;x=-9004579&amp;y=4538414&amp;l=13" TargetMode="External"/><Relationship Id="rId219" Type="http://schemas.openxmlformats.org/officeDocument/2006/relationships/hyperlink" Target="http://mapwv.gov/parcel/?wkid=102100&amp;x=-9004174&amp;y=4530833&amp;l=12" TargetMode="External"/><Relationship Id="rId230" Type="http://schemas.openxmlformats.org/officeDocument/2006/relationships/hyperlink" Target="http://mapwv.gov/parcel/?wkid=102100&amp;x=-9001328&amp;y=4530477&amp;l=12" TargetMode="External"/><Relationship Id="rId251" Type="http://schemas.openxmlformats.org/officeDocument/2006/relationships/hyperlink" Target="https://www.mapwv.gov/parcel/?wkid=102100&amp;x=-8999294&amp;y=4531132&amp;l=13" TargetMode="External"/><Relationship Id="rId25" Type="http://schemas.openxmlformats.org/officeDocument/2006/relationships/hyperlink" Target="http://mapwv.gov/parcel/?wkid=102100&amp;x=-9041644&amp;y=4490628&amp;l=12" TargetMode="External"/><Relationship Id="rId46" Type="http://schemas.openxmlformats.org/officeDocument/2006/relationships/hyperlink" Target="https://goo.gl/maps/iubqX2oLaixBoVip9" TargetMode="External"/><Relationship Id="rId67" Type="http://schemas.openxmlformats.org/officeDocument/2006/relationships/hyperlink" Target="http://mapwv.gov/parcel/?wkid=102100&amp;x=-9044136&amp;y=4500497&amp;l=13" TargetMode="External"/><Relationship Id="rId272" Type="http://schemas.openxmlformats.org/officeDocument/2006/relationships/hyperlink" Target="https://www.mapwv.gov/parcel/?wkid=102100&amp;x=-8996971&amp;y=4531118&amp;l=12" TargetMode="External"/><Relationship Id="rId293" Type="http://schemas.openxmlformats.org/officeDocument/2006/relationships/hyperlink" Target="https://goo.gl/maps/pS2VwPyeRxw7PUKu6" TargetMode="External"/><Relationship Id="rId307" Type="http://schemas.openxmlformats.org/officeDocument/2006/relationships/hyperlink" Target="https://www.mapwv.gov/parcel/?wkid=102100&amp;x=-8993620&amp;y=4525063&amp;l=13" TargetMode="External"/><Relationship Id="rId328" Type="http://schemas.openxmlformats.org/officeDocument/2006/relationships/hyperlink" Target="https://www.mapwv.gov/parcel/?wkid=102100&amp;x=-8993361&amp;y=4523659&amp;l=12" TargetMode="External"/><Relationship Id="rId88" Type="http://schemas.openxmlformats.org/officeDocument/2006/relationships/hyperlink" Target="http://mapwv.gov/parcel/?wkid=102100&amp;x=-9032842&amp;y=4496273&amp;l=13" TargetMode="External"/><Relationship Id="rId111" Type="http://schemas.openxmlformats.org/officeDocument/2006/relationships/hyperlink" Target="http://mapwv.gov/parcel/?wkid=102100&amp;x=-9023325&amp;y=4492881&amp;l=12" TargetMode="External"/><Relationship Id="rId132" Type="http://schemas.openxmlformats.org/officeDocument/2006/relationships/hyperlink" Target="http://mapwv.gov/parcel/?wkid=102100&amp;x=-9023750&amp;y=4492702&amp;l=13" TargetMode="External"/><Relationship Id="rId153" Type="http://schemas.openxmlformats.org/officeDocument/2006/relationships/hyperlink" Target="http://mapwv.gov/parcel/?wkid=102100&amp;x=-9035003&amp;y=4495437&amp;l=12" TargetMode="External"/><Relationship Id="rId174" Type="http://schemas.openxmlformats.org/officeDocument/2006/relationships/hyperlink" Target="http://mapwv.gov/parcel/?wkid=102100&amp;x=-9004877&amp;y=4540531&amp;l=12" TargetMode="External"/><Relationship Id="rId195" Type="http://schemas.openxmlformats.org/officeDocument/2006/relationships/hyperlink" Target="http://mapwv.gov/parcel/?wkid=102100&amp;x=-9004531&amp;y=4538358&amp;l=13" TargetMode="External"/><Relationship Id="rId209" Type="http://schemas.openxmlformats.org/officeDocument/2006/relationships/hyperlink" Target="http://mapwv.gov/parcel/?wkid=102100&amp;x=-9004839&amp;y=4530669&amp;l=11" TargetMode="External"/><Relationship Id="rId220" Type="http://schemas.openxmlformats.org/officeDocument/2006/relationships/hyperlink" Target="http://mapwv.gov/parcel/?wkid=102100&amp;x=-9004240&amp;y=4530859&amp;l=12" TargetMode="External"/><Relationship Id="rId241" Type="http://schemas.openxmlformats.org/officeDocument/2006/relationships/hyperlink" Target="http://mapwv.gov/parcel/?wkid=102100&amp;x=-9000773&amp;y=4530348&amp;l=12" TargetMode="External"/><Relationship Id="rId15" Type="http://schemas.openxmlformats.org/officeDocument/2006/relationships/hyperlink" Target="https://mapwv.gov/assessment/Detail/?PID=1001111D000600000000" TargetMode="External"/><Relationship Id="rId36" Type="http://schemas.openxmlformats.org/officeDocument/2006/relationships/hyperlink" Target="https://goo.gl/maps/DVnHKt98Astgn13o7" TargetMode="External"/><Relationship Id="rId57" Type="http://schemas.openxmlformats.org/officeDocument/2006/relationships/hyperlink" Target="http://mapwv.gov/parcel/?wkid=102100&amp;x=-9044086&amp;y=4497487&amp;l=13" TargetMode="External"/><Relationship Id="rId262" Type="http://schemas.openxmlformats.org/officeDocument/2006/relationships/hyperlink" Target="https://goo.gl/maps/jvq8HBPZhe4Kh8jy9" TargetMode="External"/><Relationship Id="rId283" Type="http://schemas.openxmlformats.org/officeDocument/2006/relationships/hyperlink" Target="https://www.mapwv.gov/parcel/?wkid=102100&amp;x=-8993692&amp;y=4526692&amp;l=13" TargetMode="External"/><Relationship Id="rId318" Type="http://schemas.openxmlformats.org/officeDocument/2006/relationships/hyperlink" Target="https://goo.gl/maps/gpJxWTUZtUme64nN9" TargetMode="External"/><Relationship Id="rId339" Type="http://schemas.openxmlformats.org/officeDocument/2006/relationships/hyperlink" Target="https://www.mapwv.gov/parcel/?wkid=102100&amp;x=-8990693&amp;y=4529549&amp;l=13" TargetMode="External"/><Relationship Id="rId78" Type="http://schemas.openxmlformats.org/officeDocument/2006/relationships/hyperlink" Target="http://mapwv.gov/parcel/?wkid=102100&amp;x=-9031916&amp;y=4500952&amp;l=13" TargetMode="External"/><Relationship Id="rId99" Type="http://schemas.openxmlformats.org/officeDocument/2006/relationships/hyperlink" Target="http://mapwv.gov/parcel/?wkid=102100&amp;x=-9034325&amp;y=4495553&amp;l=13" TargetMode="External"/><Relationship Id="rId101" Type="http://schemas.openxmlformats.org/officeDocument/2006/relationships/hyperlink" Target="http://mapwv.gov/parcel/?wkid=102100&amp;x=-9034474&amp;y=4495539&amp;l=12" TargetMode="External"/><Relationship Id="rId122" Type="http://schemas.openxmlformats.org/officeDocument/2006/relationships/hyperlink" Target="http://mapwv.gov/parcel/?wkid=102100&amp;x=-9024161&amp;y=4492106&amp;l=12" TargetMode="External"/><Relationship Id="rId143" Type="http://schemas.openxmlformats.org/officeDocument/2006/relationships/hyperlink" Target="http://mapwv.gov/parcel/?wkid=102100&amp;x=-9034956&amp;y=4495523&amp;l=12" TargetMode="External"/><Relationship Id="rId164" Type="http://schemas.openxmlformats.org/officeDocument/2006/relationships/hyperlink" Target="http://mapwv.gov/parcel/?wkid=102100&amp;x=-9007014&amp;y=4520192&amp;l=12" TargetMode="External"/><Relationship Id="rId185" Type="http://schemas.openxmlformats.org/officeDocument/2006/relationships/hyperlink" Target="http://mapwv.gov/parcel/?wkid=102100&amp;x=-9004581&amp;y=4538397&amp;l=13" TargetMode="External"/><Relationship Id="rId9" Type="http://schemas.openxmlformats.org/officeDocument/2006/relationships/hyperlink" Target="https://www.mapwv.gov/flood/map/?wkid=102100&amp;x=-9105145&amp;y=4517388&amp;l=13&amp;v=2" TargetMode="External"/><Relationship Id="rId210" Type="http://schemas.openxmlformats.org/officeDocument/2006/relationships/hyperlink" Target="http://mapwv.gov/parcel/?wkid=102100&amp;x=-9004510&amp;y=4530309&amp;l=12" TargetMode="External"/><Relationship Id="rId26" Type="http://schemas.openxmlformats.org/officeDocument/2006/relationships/hyperlink" Target="http://mapwv.gov/parcel/?wkid=102100&amp;x=-9041644&amp;y=4490680&amp;l=13" TargetMode="External"/><Relationship Id="rId231" Type="http://schemas.openxmlformats.org/officeDocument/2006/relationships/hyperlink" Target="http://mapwv.gov/parcel/?wkid=102100&amp;x=-9001212&amp;y=4530467&amp;l=12" TargetMode="External"/><Relationship Id="rId252" Type="http://schemas.openxmlformats.org/officeDocument/2006/relationships/hyperlink" Target="https://www.mapwv.gov/parcel/?wkid=102100&amp;x=-8999269&amp;y=4531147&amp;l=13" TargetMode="External"/><Relationship Id="rId273" Type="http://schemas.openxmlformats.org/officeDocument/2006/relationships/hyperlink" Target="https://www.mapwv.gov/parcel/?wkid=102100&amp;x=-8997031&amp;y=4531161&amp;l=12" TargetMode="External"/><Relationship Id="rId294" Type="http://schemas.openxmlformats.org/officeDocument/2006/relationships/hyperlink" Target="https://www.mapwv.gov/parcel/?wkid=102100&amp;x=-8993625&amp;y=4525676&amp;l=13" TargetMode="External"/><Relationship Id="rId308" Type="http://schemas.openxmlformats.org/officeDocument/2006/relationships/hyperlink" Target="https://www.mapwv.gov/parcel/?wkid=102100&amp;x=-8993622&amp;y=4525087&amp;l=13" TargetMode="External"/><Relationship Id="rId329" Type="http://schemas.openxmlformats.org/officeDocument/2006/relationships/hyperlink" Target="https://www.mapwv.gov/parcel/?wkid=102100&amp;x=-8992692&amp;y=4524336&amp;l=12" TargetMode="External"/><Relationship Id="rId47" Type="http://schemas.openxmlformats.org/officeDocument/2006/relationships/hyperlink" Target="http://mapwv.gov/parcel/?wkid=102100&amp;x=-9043914&amp;y=4497766&amp;l=12" TargetMode="External"/><Relationship Id="rId68" Type="http://schemas.openxmlformats.org/officeDocument/2006/relationships/hyperlink" Target="http://mapwv.gov/parcel/?wkid=102100&amp;x=-9044131&amp;y=4500452&amp;l=13" TargetMode="External"/><Relationship Id="rId89" Type="http://schemas.openxmlformats.org/officeDocument/2006/relationships/hyperlink" Target="http://mapwv.gov/parcel/?wkid=102100&amp;x=-9032757&amp;y=4496164&amp;l=13" TargetMode="External"/><Relationship Id="rId112" Type="http://schemas.openxmlformats.org/officeDocument/2006/relationships/hyperlink" Target="https://goo.gl/maps/p85Mz65wjwWuzMRC6" TargetMode="External"/><Relationship Id="rId133" Type="http://schemas.openxmlformats.org/officeDocument/2006/relationships/hyperlink" Target="http://mapwv.gov/parcel/?wkid=102100&amp;x=-9023624&amp;y=4492720&amp;l=13" TargetMode="External"/><Relationship Id="rId154" Type="http://schemas.openxmlformats.org/officeDocument/2006/relationships/hyperlink" Target="http://mapwv.gov/parcel/?wkid=102100&amp;x=-9010056&amp;y=4517291&amp;l=12" TargetMode="External"/><Relationship Id="rId175" Type="http://schemas.openxmlformats.org/officeDocument/2006/relationships/hyperlink" Target="http://mapwv.gov/parcel/?wkid=102100&amp;x=-9004841&amp;y=4540376&amp;l=12" TargetMode="External"/><Relationship Id="rId340" Type="http://schemas.openxmlformats.org/officeDocument/2006/relationships/hyperlink" Target="https://mapwv.gov/flood/map/?wkid=102100&amp;x=-8992023&amp;y=4501975&amp;l=12&amp;v=2" TargetMode="External"/><Relationship Id="rId196" Type="http://schemas.openxmlformats.org/officeDocument/2006/relationships/hyperlink" Target="http://mapwv.gov/parcel/?wkid=102100&amp;x=-9004527&amp;y=4538341&amp;l=13" TargetMode="External"/><Relationship Id="rId200" Type="http://schemas.openxmlformats.org/officeDocument/2006/relationships/hyperlink" Target="http://mapwv.gov/parcel/?wkid=102100&amp;x=-9005393&amp;y=4533392&amp;l=12" TargetMode="External"/><Relationship Id="rId16" Type="http://schemas.openxmlformats.org/officeDocument/2006/relationships/hyperlink" Target="https://www.mapwv.gov/flood/map/?wkid=102100&amp;x=-8997842&amp;y=4568190&amp;l=13&amp;v=2" TargetMode="External"/><Relationship Id="rId221" Type="http://schemas.openxmlformats.org/officeDocument/2006/relationships/hyperlink" Target="http://mapwv.gov/parcel/?wkid=102100&amp;x=-9004324&amp;y=4530909&amp;l=12" TargetMode="External"/><Relationship Id="rId242" Type="http://schemas.openxmlformats.org/officeDocument/2006/relationships/hyperlink" Target="http://mapwv.gov/parcel/?wkid=102100&amp;x=-8999923&amp;y=4530532&amp;l=13" TargetMode="External"/><Relationship Id="rId263" Type="http://schemas.openxmlformats.org/officeDocument/2006/relationships/hyperlink" Target="https://www.mapwv.gov/parcel/?wkid=102100&amp;x=-8995506&amp;y=4529285&amp;l=12" TargetMode="External"/><Relationship Id="rId284" Type="http://schemas.openxmlformats.org/officeDocument/2006/relationships/hyperlink" Target="https://www.mapwv.gov/parcel/?wkid=102100&amp;x=-8993695&amp;y=4526713&amp;l=13" TargetMode="External"/><Relationship Id="rId319" Type="http://schemas.openxmlformats.org/officeDocument/2006/relationships/hyperlink" Target="https://www.mapwv.gov/parcel/?wkid=102100&amp;x=-8995331&amp;y=4523961&amp;l=12" TargetMode="External"/><Relationship Id="rId37" Type="http://schemas.openxmlformats.org/officeDocument/2006/relationships/hyperlink" Target="http://mapwv.gov/parcel/?wkid=102100&amp;x=-9044001&amp;y=4497702&amp;l=13" TargetMode="External"/><Relationship Id="rId58" Type="http://schemas.openxmlformats.org/officeDocument/2006/relationships/hyperlink" Target="http://mapwv.gov/parcel/?wkid=102100&amp;x=-9044143&amp;y=4497486&amp;l=13" TargetMode="External"/><Relationship Id="rId79" Type="http://schemas.openxmlformats.org/officeDocument/2006/relationships/hyperlink" Target="http://mapwv.gov/parcel/?wkid=102100&amp;x=-9029125&amp;y=4499826&amp;l=12" TargetMode="External"/><Relationship Id="rId102" Type="http://schemas.openxmlformats.org/officeDocument/2006/relationships/hyperlink" Target="https://goo.gl/maps/Vh1N7xNAyiimntMx9" TargetMode="External"/><Relationship Id="rId123" Type="http://schemas.openxmlformats.org/officeDocument/2006/relationships/hyperlink" Target="https://goo.gl/maps/qrdxnW8UYYQayzv48" TargetMode="External"/><Relationship Id="rId144" Type="http://schemas.openxmlformats.org/officeDocument/2006/relationships/hyperlink" Target="http://mapwv.gov/parcel/?wkid=102100&amp;x=-9035005&amp;y=4495491&amp;l=12" TargetMode="External"/><Relationship Id="rId330" Type="http://schemas.openxmlformats.org/officeDocument/2006/relationships/hyperlink" Target="https://www.mapwv.gov/parcel/?wkid=102100&amp;x=-8992701&amp;y=4524410&amp;l=11" TargetMode="External"/><Relationship Id="rId90" Type="http://schemas.openxmlformats.org/officeDocument/2006/relationships/hyperlink" Target="http://mapwv.gov/parcel/?wkid=102100&amp;x=-9032714&amp;y=4496231&amp;l=13" TargetMode="External"/><Relationship Id="rId165" Type="http://schemas.openxmlformats.org/officeDocument/2006/relationships/hyperlink" Target="https://goo.gl/maps/rs1L9pxwYu5ybn5R8" TargetMode="External"/><Relationship Id="rId186" Type="http://schemas.openxmlformats.org/officeDocument/2006/relationships/hyperlink" Target="http://mapwv.gov/parcel/?wkid=102100&amp;x=-9004577&amp;y=4538388&amp;l=13" TargetMode="External"/><Relationship Id="rId211" Type="http://schemas.openxmlformats.org/officeDocument/2006/relationships/hyperlink" Target="http://mapwv.gov/parcel/?wkid=102100&amp;x=-9003898&amp;y=4529496&amp;l=12" TargetMode="External"/><Relationship Id="rId232" Type="http://schemas.openxmlformats.org/officeDocument/2006/relationships/hyperlink" Target="http://mapwv.gov/parcel/?wkid=102100&amp;x=-9001177&amp;y=4530452&amp;l=12" TargetMode="External"/><Relationship Id="rId253" Type="http://schemas.openxmlformats.org/officeDocument/2006/relationships/hyperlink" Target="https://www.mapwv.gov/parcel/?wkid=102100&amp;x=-8999241&amp;y=4531174&amp;l=13" TargetMode="External"/><Relationship Id="rId274" Type="http://schemas.openxmlformats.org/officeDocument/2006/relationships/hyperlink" Target="https://www.mapwv.gov/parcel/?wkid=102100&amp;x=-8997082&amp;y=4531258&amp;l=12" TargetMode="External"/><Relationship Id="rId295" Type="http://schemas.openxmlformats.org/officeDocument/2006/relationships/hyperlink" Target="https://www.mapwv.gov/parcel/?wkid=102100&amp;x=-8993625&amp;y=4525663&amp;l=13" TargetMode="External"/><Relationship Id="rId309" Type="http://schemas.openxmlformats.org/officeDocument/2006/relationships/hyperlink" Target="https://www.mapwv.gov/parcel/?wkid=102100&amp;x=-8993610&amp;y=4525173&amp;l=13" TargetMode="External"/><Relationship Id="rId27" Type="http://schemas.openxmlformats.org/officeDocument/2006/relationships/hyperlink" Target="http://mapwv.gov/parcel/?wkid=102100&amp;x=-9041621&amp;y=4490736&amp;l=13" TargetMode="External"/><Relationship Id="rId48" Type="http://schemas.openxmlformats.org/officeDocument/2006/relationships/hyperlink" Target="http://mapwv.gov/parcel/?wkid=102100&amp;x=-9043911&amp;y=4497735&amp;l=13" TargetMode="External"/><Relationship Id="rId69" Type="http://schemas.openxmlformats.org/officeDocument/2006/relationships/hyperlink" Target="http://mapwv.gov/parcel/?wkid=102100&amp;x=-9044156&amp;y=4500492&amp;l=13" TargetMode="External"/><Relationship Id="rId113" Type="http://schemas.openxmlformats.org/officeDocument/2006/relationships/hyperlink" Target="http://mapwv.gov/parcel/?wkid=102100&amp;x=-9023308&amp;y=4492805&amp;l=13" TargetMode="External"/><Relationship Id="rId134" Type="http://schemas.openxmlformats.org/officeDocument/2006/relationships/hyperlink" Target="https://goo.gl/maps/VRyJWwt5sUPpc7tv7" TargetMode="External"/><Relationship Id="rId320" Type="http://schemas.openxmlformats.org/officeDocument/2006/relationships/hyperlink" Target="https://goo.gl/maps/hYW4SRuTk9qCokJP8" TargetMode="External"/><Relationship Id="rId80" Type="http://schemas.openxmlformats.org/officeDocument/2006/relationships/hyperlink" Target="https://goo.gl/maps/dZC9tcfj2CJbSdNa6" TargetMode="External"/><Relationship Id="rId155" Type="http://schemas.openxmlformats.org/officeDocument/2006/relationships/hyperlink" Target="http://mapwv.gov/parcel/?wkid=102100&amp;x=-9008877&amp;y=4517849&amp;l=12" TargetMode="External"/><Relationship Id="rId176" Type="http://schemas.openxmlformats.org/officeDocument/2006/relationships/hyperlink" Target="http://mapwv.gov/parcel/?wkid=102100&amp;x=-9004744&amp;y=4540478&amp;l=12" TargetMode="External"/><Relationship Id="rId197" Type="http://schemas.openxmlformats.org/officeDocument/2006/relationships/hyperlink" Target="http://mapwv.gov/parcel/?wkid=102100&amp;x=-9004492&amp;y=4538349&amp;l=13" TargetMode="External"/><Relationship Id="rId341" Type="http://schemas.openxmlformats.org/officeDocument/2006/relationships/hyperlink" Target="https://mapwv.gov/flood/map/?wkid=102100&amp;x=-8663709.624319939&amp;y=4797892.4446773315&amp;l=13&amp;v=2" TargetMode="External"/><Relationship Id="rId201" Type="http://schemas.openxmlformats.org/officeDocument/2006/relationships/hyperlink" Target="http://mapwv.gov/parcel/?wkid=102100&amp;x=-9005308&amp;y=4532976&amp;l=13" TargetMode="External"/><Relationship Id="rId222" Type="http://schemas.openxmlformats.org/officeDocument/2006/relationships/hyperlink" Target="http://mapwv.gov/parcel/?wkid=102100&amp;x=-9004597&amp;y=4530852&amp;l=12" TargetMode="External"/><Relationship Id="rId243" Type="http://schemas.openxmlformats.org/officeDocument/2006/relationships/hyperlink" Target="http://mapwv.gov/parcel/?wkid=102100&amp;x=-8999886&amp;y=4530564&amp;l=13" TargetMode="External"/><Relationship Id="rId264" Type="http://schemas.openxmlformats.org/officeDocument/2006/relationships/hyperlink" Target="https://goo.gl/maps/8GJr4oSxEPhW8Pyc6" TargetMode="External"/><Relationship Id="rId285" Type="http://schemas.openxmlformats.org/officeDocument/2006/relationships/hyperlink" Target="https://www.mapwv.gov/parcel/?wkid=102100&amp;x=-8993699&amp;y=4526732&amp;l=13" TargetMode="External"/><Relationship Id="rId17" Type="http://schemas.openxmlformats.org/officeDocument/2006/relationships/hyperlink" Target="http://mapwv.gov/parcel/?wkid=102100&amp;x=-9040472&amp;y=4487155&amp;l=11" TargetMode="External"/><Relationship Id="rId38" Type="http://schemas.openxmlformats.org/officeDocument/2006/relationships/hyperlink" Target="https://goo.gl/maps/KP55oYNXoU3UBnVQ7" TargetMode="External"/><Relationship Id="rId59" Type="http://schemas.openxmlformats.org/officeDocument/2006/relationships/hyperlink" Target="http://mapwv.gov/parcel/?wkid=102100&amp;x=-9044151&amp;y=4497511&amp;l=13" TargetMode="External"/><Relationship Id="rId103" Type="http://schemas.openxmlformats.org/officeDocument/2006/relationships/hyperlink" Target="http://mapwv.gov/parcel/?wkid=102100&amp;x=-9028525&amp;y=4499094&amp;l=13" TargetMode="External"/><Relationship Id="rId124" Type="http://schemas.openxmlformats.org/officeDocument/2006/relationships/hyperlink" Target="http://mapwv.gov/parcel/?wkid=102100&amp;x=-9024059&amp;y=4492274&amp;l=13" TargetMode="External"/><Relationship Id="rId310" Type="http://schemas.openxmlformats.org/officeDocument/2006/relationships/hyperlink" Target="https://www.mapwv.gov/parcel/?wkid=102100&amp;x=-8993624&amp;y=4525145&amp;l=13" TargetMode="External"/><Relationship Id="rId70" Type="http://schemas.openxmlformats.org/officeDocument/2006/relationships/hyperlink" Target="http://mapwv.gov/parcel/?wkid=102100&amp;x=-9038385&amp;y=4497716&amp;l=12" TargetMode="External"/><Relationship Id="rId91" Type="http://schemas.openxmlformats.org/officeDocument/2006/relationships/hyperlink" Target="http://mapwv.gov/parcel/?wkid=102100&amp;x=-9032681&amp;y=4496295&amp;l=13" TargetMode="External"/><Relationship Id="rId145" Type="http://schemas.openxmlformats.org/officeDocument/2006/relationships/hyperlink" Target="http://mapwv.gov/parcel/?wkid=102100&amp;x=-9034962&amp;y=4495473&amp;l=12" TargetMode="External"/><Relationship Id="rId166" Type="http://schemas.openxmlformats.org/officeDocument/2006/relationships/hyperlink" Target="http://mapwv.gov/parcel/?wkid=102100&amp;x=-9007456&amp;y=4521499&amp;l=13" TargetMode="External"/><Relationship Id="rId187" Type="http://schemas.openxmlformats.org/officeDocument/2006/relationships/hyperlink" Target="http://mapwv.gov/parcel/?wkid=102100&amp;x=-9004571&amp;y=4538371&amp;l=13" TargetMode="External"/><Relationship Id="rId331" Type="http://schemas.openxmlformats.org/officeDocument/2006/relationships/hyperlink" Target="http://mapwv.gov/parcel/?wkid=102100&amp;x=-8989198&amp;y=4529815&amp;l=12" TargetMode="External"/><Relationship Id="rId1" Type="http://schemas.openxmlformats.org/officeDocument/2006/relationships/hyperlink" Target="http://www.mapwv.gov/floodtest/?wkid=102100&amp;x=-8957197&amp;y=4543766&amp;l=12&amp;v=1" TargetMode="External"/><Relationship Id="rId212" Type="http://schemas.openxmlformats.org/officeDocument/2006/relationships/hyperlink" Target="http://mapwv.gov/parcel/?wkid=102100&amp;x=-9003897&amp;y=4529510&amp;l=13" TargetMode="External"/><Relationship Id="rId233" Type="http://schemas.openxmlformats.org/officeDocument/2006/relationships/hyperlink" Target="http://mapwv.gov/parcel/?wkid=102100&amp;x=-9001124&amp;y=4530442&amp;l=12" TargetMode="External"/><Relationship Id="rId254" Type="http://schemas.openxmlformats.org/officeDocument/2006/relationships/hyperlink" Target="https://www.mapwv.gov/parcel/?wkid=102100&amp;x=-8998693&amp;y=4531404&amp;l=13" TargetMode="External"/><Relationship Id="rId28" Type="http://schemas.openxmlformats.org/officeDocument/2006/relationships/hyperlink" Target="http://mapwv.gov/parcel/?wkid=102100&amp;x=-9041686&amp;y=4490923&amp;l=12" TargetMode="External"/><Relationship Id="rId49" Type="http://schemas.openxmlformats.org/officeDocument/2006/relationships/hyperlink" Target="https://goo.gl/maps/DcmkqJYXyFnxNT978" TargetMode="External"/><Relationship Id="rId114" Type="http://schemas.openxmlformats.org/officeDocument/2006/relationships/hyperlink" Target="https://goo.gl/maps/FbU3ghFfZpCNYm8v5" TargetMode="External"/><Relationship Id="rId275" Type="http://schemas.openxmlformats.org/officeDocument/2006/relationships/hyperlink" Target="https://www.mapwv.gov/parcel/?wkid=102100&amp;x=-8997146&amp;y=4531257&amp;l=12" TargetMode="External"/><Relationship Id="rId296" Type="http://schemas.openxmlformats.org/officeDocument/2006/relationships/hyperlink" Target="https://www.mapwv.gov/parcel/?wkid=102100&amp;x=-8993567&amp;y=4525677&amp;l=13" TargetMode="External"/><Relationship Id="rId300" Type="http://schemas.openxmlformats.org/officeDocument/2006/relationships/hyperlink" Target="https://www.mapwv.gov/parcel/?wkid=102100&amp;x=-8993855&amp;y=4524747&amp;l=13" TargetMode="External"/><Relationship Id="rId60" Type="http://schemas.openxmlformats.org/officeDocument/2006/relationships/hyperlink" Target="http://mapwv.gov/parcel/?wkid=102100&amp;x=-9044124&amp;y=4497538&amp;l=13" TargetMode="External"/><Relationship Id="rId81" Type="http://schemas.openxmlformats.org/officeDocument/2006/relationships/hyperlink" Target="http://mapwv.gov/parcel/?wkid=102100&amp;x=-9029155&amp;y=4499372&amp;l=13" TargetMode="External"/><Relationship Id="rId135" Type="http://schemas.openxmlformats.org/officeDocument/2006/relationships/hyperlink" Target="http://mapwv.gov/parcel/?wkid=102100&amp;x=-9023609&amp;y=4492722&amp;l=13" TargetMode="External"/><Relationship Id="rId156" Type="http://schemas.openxmlformats.org/officeDocument/2006/relationships/hyperlink" Target="http://mapwv.gov/parcel/?wkid=102100&amp;x=-9008928&amp;y=4517832&amp;l=12" TargetMode="External"/><Relationship Id="rId177" Type="http://schemas.openxmlformats.org/officeDocument/2006/relationships/hyperlink" Target="http://mapwv.gov/parcel/?wkid=102100&amp;x=-9004598&amp;y=4538512&amp;l=13" TargetMode="External"/><Relationship Id="rId198" Type="http://schemas.openxmlformats.org/officeDocument/2006/relationships/hyperlink" Target="http://mapwv.gov/parcel/?wkid=102100&amp;x=-9004406&amp;y=4538121&amp;l=10" TargetMode="External"/><Relationship Id="rId321" Type="http://schemas.openxmlformats.org/officeDocument/2006/relationships/hyperlink" Target="https://www.mapwv.gov/parcel/?wkid=102100&amp;x=-8993824&amp;y=4521268&amp;l=12" TargetMode="External"/><Relationship Id="rId342" Type="http://schemas.openxmlformats.org/officeDocument/2006/relationships/hyperlink" Target="https://mapwv.gov/Assessment/Detail/?PID=0202018B003100010000" TargetMode="External"/><Relationship Id="rId202" Type="http://schemas.openxmlformats.org/officeDocument/2006/relationships/hyperlink" Target="http://mapwv.gov/parcel/?wkid=102100&amp;x=-9006070&amp;y=4531457&amp;l=13" TargetMode="External"/><Relationship Id="rId223" Type="http://schemas.openxmlformats.org/officeDocument/2006/relationships/hyperlink" Target="http://mapwv.gov/parcel/?wkid=102100&amp;x=-9004974&amp;y=4531708&amp;l=13" TargetMode="External"/><Relationship Id="rId244" Type="http://schemas.openxmlformats.org/officeDocument/2006/relationships/hyperlink" Target="http://mapwv.gov/parcel/?wkid=102100&amp;x=-8999818&amp;y=4530618&amp;l=12" TargetMode="External"/><Relationship Id="rId18" Type="http://schemas.openxmlformats.org/officeDocument/2006/relationships/hyperlink" Target="http://mapwv.gov/parcel/?wkid=102100&amp;x=-9040465&amp;y=4487149&amp;l=13" TargetMode="External"/><Relationship Id="rId39" Type="http://schemas.openxmlformats.org/officeDocument/2006/relationships/hyperlink" Target="http://mapwv.gov/parcel/?wkid=102100&amp;x=-9043947&amp;y=4497727&amp;l=13" TargetMode="External"/><Relationship Id="rId265" Type="http://schemas.openxmlformats.org/officeDocument/2006/relationships/hyperlink" Target="https://www.mapwv.gov/parcel/?wkid=102100&amp;x=-8995252&amp;y=4528908&amp;l=13" TargetMode="External"/><Relationship Id="rId286" Type="http://schemas.openxmlformats.org/officeDocument/2006/relationships/hyperlink" Target="https://www.mapwv.gov/parcel/?wkid=102100&amp;x=-8993716&amp;y=4526793&amp;l=13" TargetMode="External"/><Relationship Id="rId50" Type="http://schemas.openxmlformats.org/officeDocument/2006/relationships/hyperlink" Target="http://mapwv.gov/parcel/?wkid=102100&amp;x=-9043946&amp;y=4497793&amp;l=12" TargetMode="External"/><Relationship Id="rId104" Type="http://schemas.openxmlformats.org/officeDocument/2006/relationships/hyperlink" Target="http://mapwv.gov/parcel/?wkid=102100&amp;x=-9025138&amp;y=4498298&amp;l=12" TargetMode="External"/><Relationship Id="rId125" Type="http://schemas.openxmlformats.org/officeDocument/2006/relationships/hyperlink" Target="http://mapwv.gov/parcel/?wkid=102100&amp;x=-9024007&amp;y=4492352&amp;l=13" TargetMode="External"/><Relationship Id="rId146" Type="http://schemas.openxmlformats.org/officeDocument/2006/relationships/hyperlink" Target="http://mapwv.gov/parcel/?wkid=102100&amp;x=-9035096&amp;y=4495527&amp;l=12" TargetMode="External"/><Relationship Id="rId167" Type="http://schemas.openxmlformats.org/officeDocument/2006/relationships/hyperlink" Target="http://mapwv.gov/parcel/?wkid=102100&amp;x=-9007441&amp;y=4521806&amp;l=13" TargetMode="External"/><Relationship Id="rId188" Type="http://schemas.openxmlformats.org/officeDocument/2006/relationships/hyperlink" Target="http://mapwv.gov/parcel/?wkid=102100&amp;x=-9004571&amp;y=4538363&amp;l=13" TargetMode="External"/><Relationship Id="rId311" Type="http://schemas.openxmlformats.org/officeDocument/2006/relationships/hyperlink" Target="https://www.mapwv.gov/parcel/?wkid=102100&amp;x=-8993604&amp;y=4525120&amp;l=13" TargetMode="External"/><Relationship Id="rId332" Type="http://schemas.openxmlformats.org/officeDocument/2006/relationships/hyperlink" Target="http://mapwv.gov/parcel/?wkid=102100&amp;x=-8989538&amp;y=4529882&amp;l=12" TargetMode="External"/><Relationship Id="rId71" Type="http://schemas.openxmlformats.org/officeDocument/2006/relationships/hyperlink" Target="http://mapwv.gov/parcel/?wkid=102100&amp;x=-9038399&amp;y=4497758&amp;l=13" TargetMode="External"/><Relationship Id="rId92" Type="http://schemas.openxmlformats.org/officeDocument/2006/relationships/hyperlink" Target="http://mapwv.gov/parcel/?wkid=102100&amp;x=-9032582&amp;y=4496297&amp;l=13" TargetMode="External"/><Relationship Id="rId213" Type="http://schemas.openxmlformats.org/officeDocument/2006/relationships/hyperlink" Target="http://mapwv.gov/parcel/?wkid=102100&amp;x=-9003897&amp;y=4529529&amp;l=13" TargetMode="External"/><Relationship Id="rId234" Type="http://schemas.openxmlformats.org/officeDocument/2006/relationships/hyperlink" Target="http://mapwv.gov/parcel/?wkid=102100&amp;x=-9001061&amp;y=4530411&amp;l=11" TargetMode="External"/><Relationship Id="rId2" Type="http://schemas.openxmlformats.org/officeDocument/2006/relationships/hyperlink" Target="https://www.mapwv.gov/flood/map/?wkid=102100&amp;x=-8987769&amp;y=4533251&amp;l=12&amp;v=2" TargetMode="External"/><Relationship Id="rId29" Type="http://schemas.openxmlformats.org/officeDocument/2006/relationships/hyperlink" Target="http://mapwv.gov/parcel/?wkid=102100&amp;x=-9041717&amp;y=4491002&amp;l=13" TargetMode="External"/><Relationship Id="rId255" Type="http://schemas.openxmlformats.org/officeDocument/2006/relationships/hyperlink" Target="https://www.mapwv.gov/parcel/?wkid=102100&amp;x=-8998855&amp;y=4531145&amp;l=11" TargetMode="External"/><Relationship Id="rId276" Type="http://schemas.openxmlformats.org/officeDocument/2006/relationships/hyperlink" Target="https://www.mapwv.gov/parcel/?wkid=102100&amp;x=-8994854&amp;y=4527553&amp;l=13" TargetMode="External"/><Relationship Id="rId297" Type="http://schemas.openxmlformats.org/officeDocument/2006/relationships/hyperlink" Target="https://www.mapwv.gov/parcel/?wkid=102100&amp;x=-8993562&amp;y=4525278&amp;l=13" TargetMode="External"/><Relationship Id="rId40" Type="http://schemas.openxmlformats.org/officeDocument/2006/relationships/hyperlink" Target="https://goo.gl/maps/7nieq9wv7xgSwLaRA" TargetMode="External"/><Relationship Id="rId115" Type="http://schemas.openxmlformats.org/officeDocument/2006/relationships/hyperlink" Target="http://mapwv.gov/parcel/?wkid=102100&amp;x=-9023402&amp;y=4490853&amp;l=13" TargetMode="External"/><Relationship Id="rId136" Type="http://schemas.openxmlformats.org/officeDocument/2006/relationships/hyperlink" Target="https://goo.gl/maps/16q73GVS9mbnjEfq7" TargetMode="External"/><Relationship Id="rId157" Type="http://schemas.openxmlformats.org/officeDocument/2006/relationships/hyperlink" Target="http://mapwv.gov/parcel/?wkid=102100&amp;x=-9008148&amp;y=4518406&amp;l=12" TargetMode="External"/><Relationship Id="rId178" Type="http://schemas.openxmlformats.org/officeDocument/2006/relationships/hyperlink" Target="http://mapwv.gov/parcel/?wkid=102100&amp;x=-9004628&amp;y=4538837&amp;l=13" TargetMode="External"/><Relationship Id="rId301" Type="http://schemas.openxmlformats.org/officeDocument/2006/relationships/hyperlink" Target="https://www.mapwv.gov/parcel/?wkid=102100&amp;x=-8993807&amp;y=4524759&amp;l=13" TargetMode="External"/><Relationship Id="rId322" Type="http://schemas.openxmlformats.org/officeDocument/2006/relationships/hyperlink" Target="https://goo.gl/maps/nVJiB4rxDJsAsCFF6" TargetMode="External"/><Relationship Id="rId61" Type="http://schemas.openxmlformats.org/officeDocument/2006/relationships/hyperlink" Target="http://mapwv.gov/parcel/?wkid=102100&amp;x=-9044132&amp;y=4497503&amp;l=13" TargetMode="External"/><Relationship Id="rId82" Type="http://schemas.openxmlformats.org/officeDocument/2006/relationships/hyperlink" Target="http://mapwv.gov/parcel/?wkid=102100&amp;x=-9030482&amp;y=4498281&amp;l=13" TargetMode="External"/><Relationship Id="rId199" Type="http://schemas.openxmlformats.org/officeDocument/2006/relationships/hyperlink" Target="http://mapwv.gov/parcel/?wkid=102100&amp;x=-9004202&amp;y=4537421&amp;l=10" TargetMode="External"/><Relationship Id="rId203" Type="http://schemas.openxmlformats.org/officeDocument/2006/relationships/hyperlink" Target="http://mapwv.gov/parcel/?wkid=102100&amp;x=-9006156&amp;y=4531330&amp;l=13" TargetMode="External"/><Relationship Id="rId19" Type="http://schemas.openxmlformats.org/officeDocument/2006/relationships/hyperlink" Target="http://mapwv.gov/parcel/?wkid=102100&amp;x=-9040502&amp;y=4487105&amp;l=12" TargetMode="External"/><Relationship Id="rId224" Type="http://schemas.openxmlformats.org/officeDocument/2006/relationships/hyperlink" Target="http://mapwv.gov/parcel/?wkid=102100&amp;x=-9005012&amp;y=4531792&amp;l=13" TargetMode="External"/><Relationship Id="rId245" Type="http://schemas.openxmlformats.org/officeDocument/2006/relationships/hyperlink" Target="https://www.mapwv.gov/parcel/?wkid=102100&amp;x=-8999781&amp;y=4530662&amp;l=13" TargetMode="External"/><Relationship Id="rId266" Type="http://schemas.openxmlformats.org/officeDocument/2006/relationships/hyperlink" Target="https://goo.gl/maps/Km7mQVKz5zVFKpvL9" TargetMode="External"/><Relationship Id="rId287" Type="http://schemas.openxmlformats.org/officeDocument/2006/relationships/hyperlink" Target="https://www.mapwv.gov/parcel/?wkid=102100&amp;x=-8993729&amp;y=4526824&amp;l=13" TargetMode="External"/><Relationship Id="rId30" Type="http://schemas.openxmlformats.org/officeDocument/2006/relationships/hyperlink" Target="http://mapwv.gov/parcel/?wkid=102100&amp;x=-9041767&amp;y=4491093&amp;l=13" TargetMode="External"/><Relationship Id="rId105" Type="http://schemas.openxmlformats.org/officeDocument/2006/relationships/hyperlink" Target="https://goo.gl/maps/9SANbW3D9QZyzEox6" TargetMode="External"/><Relationship Id="rId126" Type="http://schemas.openxmlformats.org/officeDocument/2006/relationships/hyperlink" Target="https://goo.gl/maps/Z98en3PsZ9RXLaez5" TargetMode="External"/><Relationship Id="rId147" Type="http://schemas.openxmlformats.org/officeDocument/2006/relationships/hyperlink" Target="http://mapwv.gov/parcel/?wkid=102100&amp;x=-9035053&amp;y=4495558&amp;l=13" TargetMode="External"/><Relationship Id="rId168" Type="http://schemas.openxmlformats.org/officeDocument/2006/relationships/hyperlink" Target="https://goo.gl/maps/XnY7D1buLRG58ixo9" TargetMode="External"/><Relationship Id="rId312" Type="http://schemas.openxmlformats.org/officeDocument/2006/relationships/hyperlink" Target="https://www.mapwv.gov/parcel/?wkid=102100&amp;x=-8993597&amp;y=4525137&amp;l=13" TargetMode="External"/><Relationship Id="rId333" Type="http://schemas.openxmlformats.org/officeDocument/2006/relationships/hyperlink" Target="http://mapwv.gov/parcel/?wkid=102100&amp;x=-8989648&amp;y=4529817&amp;l=12" TargetMode="External"/><Relationship Id="rId51" Type="http://schemas.openxmlformats.org/officeDocument/2006/relationships/hyperlink" Target="https://goo.gl/maps/MDiN24uAVWDpnXZP7" TargetMode="External"/><Relationship Id="rId72" Type="http://schemas.openxmlformats.org/officeDocument/2006/relationships/hyperlink" Target="http://mapwv.gov/parcel/?wkid=102100&amp;x=-9038640&amp;y=4497884&amp;l=12" TargetMode="External"/><Relationship Id="rId93" Type="http://schemas.openxmlformats.org/officeDocument/2006/relationships/hyperlink" Target="http://mapwv.gov/parcel/?wkid=102100&amp;x=-9033394&amp;y=4495865&amp;l=12" TargetMode="External"/><Relationship Id="rId189" Type="http://schemas.openxmlformats.org/officeDocument/2006/relationships/hyperlink" Target="http://mapwv.gov/parcel/?wkid=102100&amp;x=-9004570&amp;y=4538350&amp;l=13" TargetMode="External"/><Relationship Id="rId3" Type="http://schemas.openxmlformats.org/officeDocument/2006/relationships/hyperlink" Target="https://www.google.com/maps/@37.6716803,-80.7389083,3a,75y,154.27h,75.86t/data=!3m6!1e1!3m4!1sMd9Dcr9hDffUgvv8GDOCVg!2e0!7i3328!8i1664" TargetMode="External"/><Relationship Id="rId214" Type="http://schemas.openxmlformats.org/officeDocument/2006/relationships/hyperlink" Target="http://mapwv.gov/parcel/?wkid=102100&amp;x=-9003899&amp;y=4529551&amp;l=13" TargetMode="External"/><Relationship Id="rId235" Type="http://schemas.openxmlformats.org/officeDocument/2006/relationships/hyperlink" Target="http://mapwv.gov/parcel/?wkid=102100&amp;x=-9001015&amp;y=4530381&amp;l=13" TargetMode="External"/><Relationship Id="rId256" Type="http://schemas.openxmlformats.org/officeDocument/2006/relationships/hyperlink" Target="https://www.mapwv.gov/parcel/?wkid=102100&amp;x=-8998151&amp;y=4531297&amp;l=13" TargetMode="External"/><Relationship Id="rId277" Type="http://schemas.openxmlformats.org/officeDocument/2006/relationships/hyperlink" Target="https://www.mapwv.gov/parcel/?wkid=102100&amp;x=-8994793&amp;y=4527505&amp;l=13" TargetMode="External"/><Relationship Id="rId298" Type="http://schemas.openxmlformats.org/officeDocument/2006/relationships/hyperlink" Target="https://www.mapwv.gov/parcel/?wkid=102100&amp;x=-8993596&amp;y=4525263&amp;l=13" TargetMode="External"/><Relationship Id="rId116" Type="http://schemas.openxmlformats.org/officeDocument/2006/relationships/hyperlink" Target="http://mapwv.gov/parcel/?wkid=102100&amp;x=-9023479&amp;y=4490978&amp;l=13" TargetMode="External"/><Relationship Id="rId137" Type="http://schemas.openxmlformats.org/officeDocument/2006/relationships/hyperlink" Target="http://mapwv.gov/parcel/?wkid=102100&amp;x=-9035193&amp;y=4495538&amp;l=12" TargetMode="External"/><Relationship Id="rId158" Type="http://schemas.openxmlformats.org/officeDocument/2006/relationships/hyperlink" Target="http://mapwv.gov/parcel/?wkid=102100&amp;x=-9008043&amp;y=4518560&amp;l=12" TargetMode="External"/><Relationship Id="rId302" Type="http://schemas.openxmlformats.org/officeDocument/2006/relationships/hyperlink" Target="https://www.mapwv.gov/parcel/?wkid=102100&amp;x=-8993619&amp;y=4525001&amp;l=13" TargetMode="External"/><Relationship Id="rId323" Type="http://schemas.openxmlformats.org/officeDocument/2006/relationships/hyperlink" Target="https://www.mapwv.gov/parcel/?wkid=102100&amp;x=-8993866&amp;y=4521344&amp;l=13" TargetMode="External"/><Relationship Id="rId20" Type="http://schemas.openxmlformats.org/officeDocument/2006/relationships/hyperlink" Target="http://mapwv.gov/parcel/?wkid=102100&amp;x=-9041581&amp;y=4487328&amp;l=13" TargetMode="External"/><Relationship Id="rId41" Type="http://schemas.openxmlformats.org/officeDocument/2006/relationships/hyperlink" Target="http://mapwv.gov/parcel/?wkid=102100&amp;x=-9043942&amp;y=4497845&amp;l=13" TargetMode="External"/><Relationship Id="rId62" Type="http://schemas.openxmlformats.org/officeDocument/2006/relationships/hyperlink" Target="http://mapwv.gov/parcel/?wkid=102100&amp;x=-9045823&amp;y=4497336&amp;l=12" TargetMode="External"/><Relationship Id="rId83" Type="http://schemas.openxmlformats.org/officeDocument/2006/relationships/hyperlink" Target="http://mapwv.gov/parcel/?wkid=102100&amp;x=-9030485&amp;y=4497889&amp;l=12" TargetMode="External"/><Relationship Id="rId179" Type="http://schemas.openxmlformats.org/officeDocument/2006/relationships/hyperlink" Target="http://mapwv.gov/parcel/?wkid=102100&amp;x=-9004629&amp;y=4538861&amp;l=13" TargetMode="External"/><Relationship Id="rId190" Type="http://schemas.openxmlformats.org/officeDocument/2006/relationships/hyperlink" Target="http://mapwv.gov/parcel/?wkid=102100&amp;x=-9004567&amp;y=4538341&amp;l=13" TargetMode="External"/><Relationship Id="rId204" Type="http://schemas.openxmlformats.org/officeDocument/2006/relationships/hyperlink" Target="http://mapwv.gov/parcel/?wkid=102100&amp;x=-9006243&amp;y=4531229&amp;l=13" TargetMode="External"/><Relationship Id="rId225" Type="http://schemas.openxmlformats.org/officeDocument/2006/relationships/hyperlink" Target="http://mapwv.gov/parcel/?wkid=102100&amp;x=-9005146&amp;y=4531941&amp;l=13" TargetMode="External"/><Relationship Id="rId246" Type="http://schemas.openxmlformats.org/officeDocument/2006/relationships/hyperlink" Target="https://www.mapwv.gov/parcel/?wkid=102100&amp;x=-8999701&amp;y=4530761&amp;l=12" TargetMode="External"/><Relationship Id="rId267" Type="http://schemas.openxmlformats.org/officeDocument/2006/relationships/hyperlink" Target="https://www.mapwv.gov/parcel/?wkid=102100&amp;x=-8995660&amp;y=4530433&amp;l=12" TargetMode="External"/><Relationship Id="rId288" Type="http://schemas.openxmlformats.org/officeDocument/2006/relationships/hyperlink" Target="https://www.mapwv.gov/parcel/?wkid=102100&amp;x=-8993811&amp;y=4526965&amp;l=13" TargetMode="External"/><Relationship Id="rId106" Type="http://schemas.openxmlformats.org/officeDocument/2006/relationships/hyperlink" Target="http://mapwv.gov/parcel/?wkid=102100&amp;x=-9024788&amp;y=4497453&amp;l=13" TargetMode="External"/><Relationship Id="rId127" Type="http://schemas.openxmlformats.org/officeDocument/2006/relationships/hyperlink" Target="http://mapwv.gov/parcel/?wkid=102100&amp;x=-9024030&amp;y=4492321&amp;l=12" TargetMode="External"/><Relationship Id="rId313" Type="http://schemas.openxmlformats.org/officeDocument/2006/relationships/hyperlink" Target="https://www.mapwv.gov/parcel/?wkid=102100&amp;x=-8994213&amp;y=4524758&amp;l=12" TargetMode="External"/><Relationship Id="rId10" Type="http://schemas.openxmlformats.org/officeDocument/2006/relationships/hyperlink" Target="https://www.mapwv.gov/flood/map/?wkid=102100&amp;x=-9105281&amp;y=4517561&amp;l=13&amp;v=2" TargetMode="External"/><Relationship Id="rId31" Type="http://schemas.openxmlformats.org/officeDocument/2006/relationships/hyperlink" Target="http://mapwv.gov/parcel/?wkid=102100&amp;x=-9043920&amp;y=4497886&amp;l=12" TargetMode="External"/><Relationship Id="rId52" Type="http://schemas.openxmlformats.org/officeDocument/2006/relationships/hyperlink" Target="http://mapwv.gov/parcel/?wkid=102100&amp;x=-9043830&amp;y=4497707&amp;l=13" TargetMode="External"/><Relationship Id="rId73" Type="http://schemas.openxmlformats.org/officeDocument/2006/relationships/hyperlink" Target="http://mapwv.gov/parcel/?wkid=102100&amp;x=-9038821&amp;y=4497944&amp;l=13" TargetMode="External"/><Relationship Id="rId94" Type="http://schemas.openxmlformats.org/officeDocument/2006/relationships/hyperlink" Target="https://goo.gl/maps/tYgkuhAXMf6VBv9R6" TargetMode="External"/><Relationship Id="rId148" Type="http://schemas.openxmlformats.org/officeDocument/2006/relationships/hyperlink" Target="http://mapwv.gov/parcel/?wkid=102100&amp;x=-9035092&amp;y=4495573&amp;l=13" TargetMode="External"/><Relationship Id="rId169" Type="http://schemas.openxmlformats.org/officeDocument/2006/relationships/hyperlink" Target="http://mapwv.gov/parcel/?wkid=102100&amp;x=-9007445&amp;y=4521785&amp;l=13" TargetMode="External"/><Relationship Id="rId334" Type="http://schemas.openxmlformats.org/officeDocument/2006/relationships/hyperlink" Target="http://mapwv.gov/parcel/?wkid=102100&amp;x=-8989807&amp;y=4529845&amp;l=13" TargetMode="External"/><Relationship Id="rId4" Type="http://schemas.openxmlformats.org/officeDocument/2006/relationships/hyperlink" Target="https://www.mapwv.gov/flood/map/?wkid=102100&amp;x=-9066292&amp;y=4497290&amp;l=13&amp;v=2" TargetMode="External"/><Relationship Id="rId180" Type="http://schemas.openxmlformats.org/officeDocument/2006/relationships/hyperlink" Target="http://mapwv.gov/parcel/?wkid=102100&amp;x=-9004632&amp;y=4538874&amp;l=13" TargetMode="External"/><Relationship Id="rId215" Type="http://schemas.openxmlformats.org/officeDocument/2006/relationships/hyperlink" Target="http://mapwv.gov/parcel/?wkid=102100&amp;x=-9003817&amp;y=4530257&amp;l=13" TargetMode="External"/><Relationship Id="rId236" Type="http://schemas.openxmlformats.org/officeDocument/2006/relationships/hyperlink" Target="http://mapwv.gov/parcel/?wkid=102100&amp;x=-9000996&amp;y=4530376&amp;l=13" TargetMode="External"/><Relationship Id="rId257" Type="http://schemas.openxmlformats.org/officeDocument/2006/relationships/hyperlink" Target="https://www.mapwv.gov/parcel/?wkid=102100&amp;x=-8997541&amp;y=4531299&amp;l=13" TargetMode="External"/><Relationship Id="rId278" Type="http://schemas.openxmlformats.org/officeDocument/2006/relationships/hyperlink" Target="https://www.mapwv.gov/parcel/?wkid=102100&amp;x=-8994567&amp;y=4527347&amp;l=13" TargetMode="External"/><Relationship Id="rId303" Type="http://schemas.openxmlformats.org/officeDocument/2006/relationships/hyperlink" Target="https://www.mapwv.gov/parcel/?wkid=102100&amp;x=-8993637&amp;y=4525036&amp;l=13" TargetMode="External"/><Relationship Id="rId42" Type="http://schemas.openxmlformats.org/officeDocument/2006/relationships/hyperlink" Target="https://goo.gl/maps/f4KRoGDxrBCH8Bs77" TargetMode="External"/><Relationship Id="rId84" Type="http://schemas.openxmlformats.org/officeDocument/2006/relationships/hyperlink" Target="http://mapwv.gov/parcel/?wkid=102100&amp;x=-9030659&amp;y=4497892&amp;l=12" TargetMode="External"/><Relationship Id="rId138" Type="http://schemas.openxmlformats.org/officeDocument/2006/relationships/hyperlink" Target="http://mapwv.gov/parcel/?wkid=102100&amp;x=-9035130&amp;y=4495587&amp;l=13" TargetMode="External"/><Relationship Id="rId191" Type="http://schemas.openxmlformats.org/officeDocument/2006/relationships/hyperlink" Target="http://mapwv.gov/parcel/?wkid=102100&amp;x=-9004563&amp;y=4538330&amp;l=13" TargetMode="External"/><Relationship Id="rId205" Type="http://schemas.openxmlformats.org/officeDocument/2006/relationships/hyperlink" Target="http://mapwv.gov/parcel/?wkid=102100&amp;x=-9006517&amp;y=4530944&amp;l=13" TargetMode="External"/><Relationship Id="rId247" Type="http://schemas.openxmlformats.org/officeDocument/2006/relationships/hyperlink" Target="https://www.mapwv.gov/parcel/?wkid=102100&amp;x=-8999674&amp;y=4530786&amp;l=12" TargetMode="External"/><Relationship Id="rId107" Type="http://schemas.openxmlformats.org/officeDocument/2006/relationships/hyperlink" Target="http://mapwv.gov/parcel/?wkid=102100&amp;x=-9023060&amp;y=4493084&amp;l=13" TargetMode="External"/><Relationship Id="rId289" Type="http://schemas.openxmlformats.org/officeDocument/2006/relationships/hyperlink" Target="https://www.mapwv.gov/parcel/?wkid=102100&amp;x=-8994255&amp;y=4527463&amp;l=13" TargetMode="External"/><Relationship Id="rId11" Type="http://schemas.openxmlformats.org/officeDocument/2006/relationships/hyperlink" Target="https://www.mapwv.gov/flood/map/?wkid=102100&amp;x=-9105281&amp;y=4517561&amp;l=13&amp;v=2" TargetMode="External"/><Relationship Id="rId53" Type="http://schemas.openxmlformats.org/officeDocument/2006/relationships/hyperlink" Target="http://mapwv.gov/parcel/?wkid=102100&amp;x=-9044095&amp;y=4497605&amp;l=13" TargetMode="External"/><Relationship Id="rId149" Type="http://schemas.openxmlformats.org/officeDocument/2006/relationships/hyperlink" Target="http://mapwv.gov/parcel/?wkid=102100&amp;x=-9035046&amp;y=4495511&amp;l=12" TargetMode="External"/><Relationship Id="rId314" Type="http://schemas.openxmlformats.org/officeDocument/2006/relationships/hyperlink" Target="https://goo.gl/maps/h8VLDUjRi93dQCqC6" TargetMode="External"/><Relationship Id="rId95" Type="http://schemas.openxmlformats.org/officeDocument/2006/relationships/hyperlink" Target="http://mapwv.gov/parcel/?wkid=102100&amp;x=-9033440&amp;y=4495855&amp;l=13" TargetMode="External"/><Relationship Id="rId160" Type="http://schemas.openxmlformats.org/officeDocument/2006/relationships/hyperlink" Target="http://mapwv.gov/parcel/?wkid=102100&amp;x=-9007250&amp;y=4519198&amp;l=12" TargetMode="External"/><Relationship Id="rId216" Type="http://schemas.openxmlformats.org/officeDocument/2006/relationships/hyperlink" Target="http://mapwv.gov/parcel/?wkid=102100&amp;x=-9003805&amp;y=4530255&amp;l=13" TargetMode="External"/><Relationship Id="rId258" Type="http://schemas.openxmlformats.org/officeDocument/2006/relationships/hyperlink" Target="https://goo.gl/maps/tVHBzaUfuNqmabxj8" TargetMode="External"/><Relationship Id="rId22" Type="http://schemas.openxmlformats.org/officeDocument/2006/relationships/hyperlink" Target="http://mapwv.gov/parcel/?wkid=102100&amp;x=-9042713&amp;y=4489172&amp;l=13" TargetMode="External"/><Relationship Id="rId64" Type="http://schemas.openxmlformats.org/officeDocument/2006/relationships/hyperlink" Target="http://mapwv.gov/parcel/?wkid=102100&amp;x=-9046209&amp;y=4497172&amp;l=12" TargetMode="External"/><Relationship Id="rId118" Type="http://schemas.openxmlformats.org/officeDocument/2006/relationships/hyperlink" Target="https://goo.gl/maps/iPLnKRSWMPhaEqVb6" TargetMode="External"/><Relationship Id="rId325" Type="http://schemas.openxmlformats.org/officeDocument/2006/relationships/hyperlink" Target="https://www.mapwv.gov/parcel/?wkid=102100&amp;x=-8993822&amp;y=4521396&amp;l=13" TargetMode="External"/><Relationship Id="rId171" Type="http://schemas.openxmlformats.org/officeDocument/2006/relationships/hyperlink" Target="http://mapwv.gov/parcel/?wkid=102100&amp;x=-9004109&amp;y=4541149&amp;l=12" TargetMode="External"/><Relationship Id="rId227" Type="http://schemas.openxmlformats.org/officeDocument/2006/relationships/hyperlink" Target="http://mapwv.gov/parcel/?wkid=102100&amp;x=-9005100&amp;y=4532434&amp;l=12" TargetMode="External"/><Relationship Id="rId269" Type="http://schemas.openxmlformats.org/officeDocument/2006/relationships/hyperlink" Target="https://www.mapwv.gov/parcel/?wkid=102100&amp;x=-8996412&amp;y=4530838&amp;l=13" TargetMode="External"/><Relationship Id="rId33" Type="http://schemas.openxmlformats.org/officeDocument/2006/relationships/hyperlink" Target="http://mapwv.gov/parcel/?wkid=102100&amp;x=-9044087&amp;y=4497798&amp;l=13" TargetMode="External"/><Relationship Id="rId129" Type="http://schemas.openxmlformats.org/officeDocument/2006/relationships/hyperlink" Target="http://mapwv.gov/parcel/?wkid=102100&amp;x=-9023972&amp;y=4492409&amp;l=12" TargetMode="External"/><Relationship Id="rId280" Type="http://schemas.openxmlformats.org/officeDocument/2006/relationships/hyperlink" Target="https://www.mapwv.gov/parcel/?wkid=102100&amp;x=-8994425&amp;y=4527312&amp;l=13" TargetMode="External"/><Relationship Id="rId336" Type="http://schemas.openxmlformats.org/officeDocument/2006/relationships/hyperlink" Target="http://mapwv.gov/parcel/?wkid=102100&amp;x=-8990125&amp;y=4529866&amp;l=12" TargetMode="External"/><Relationship Id="rId75" Type="http://schemas.openxmlformats.org/officeDocument/2006/relationships/hyperlink" Target="http://mapwv.gov/parcel/?wkid=102100&amp;x=-9039356&amp;y=4498121&amp;l=13" TargetMode="External"/><Relationship Id="rId140" Type="http://schemas.openxmlformats.org/officeDocument/2006/relationships/hyperlink" Target="http://mapwv.gov/parcel/?wkid=102100&amp;x=-9034911&amp;y=4495398&amp;l=12" TargetMode="External"/><Relationship Id="rId182" Type="http://schemas.openxmlformats.org/officeDocument/2006/relationships/hyperlink" Target="http://mapwv.gov/parcel/?wkid=102100&amp;x=-9004641&amp;y=4538933&amp;l=13" TargetMode="External"/><Relationship Id="rId6" Type="http://schemas.openxmlformats.org/officeDocument/2006/relationships/hyperlink" Target="https://goo.gl/maps/he9VGRboWcdiakad6" TargetMode="External"/><Relationship Id="rId238" Type="http://schemas.openxmlformats.org/officeDocument/2006/relationships/hyperlink" Target="http://mapwv.gov/parcel/?wkid=102100&amp;x=-9000910&amp;y=4530353&amp;l=12" TargetMode="External"/><Relationship Id="rId291" Type="http://schemas.openxmlformats.org/officeDocument/2006/relationships/hyperlink" Target="https://www.mapwv.gov/parcel/?wkid=102100&amp;x=-8993808&amp;y=4527277&amp;l=13" TargetMode="External"/><Relationship Id="rId305" Type="http://schemas.openxmlformats.org/officeDocument/2006/relationships/hyperlink" Target="https://www.mapwv.gov/parcel/?wkid=102100&amp;x=-8993690&amp;y=4525006&amp;l=13" TargetMode="External"/><Relationship Id="rId44" Type="http://schemas.openxmlformats.org/officeDocument/2006/relationships/hyperlink" Target="https://goo.gl/maps/fprYo8jwG1DoZsMi6" TargetMode="External"/><Relationship Id="rId86" Type="http://schemas.openxmlformats.org/officeDocument/2006/relationships/hyperlink" Target="https://goo.gl/maps/K3RfXcYZUZJNyWRb7" TargetMode="External"/><Relationship Id="rId151" Type="http://schemas.openxmlformats.org/officeDocument/2006/relationships/hyperlink" Target="http://mapwv.gov/parcel/?wkid=102100&amp;x=-9035123&amp;y=4495481&amp;l=12" TargetMode="External"/><Relationship Id="rId193" Type="http://schemas.openxmlformats.org/officeDocument/2006/relationships/hyperlink" Target="http://mapwv.gov/parcel/?wkid=102100&amp;x=-9004528&amp;y=4538383&amp;l=13" TargetMode="External"/><Relationship Id="rId207" Type="http://schemas.openxmlformats.org/officeDocument/2006/relationships/hyperlink" Target="http://mapwv.gov/parcel/?wkid=102100&amp;x=-9006651&amp;y=4530900&amp;l=12" TargetMode="External"/><Relationship Id="rId249" Type="http://schemas.openxmlformats.org/officeDocument/2006/relationships/hyperlink" Target="https://www.mapwv.gov/parcel/?wkid=102100&amp;x=-8999480&amp;y=4530988&amp;l=13" TargetMode="External"/><Relationship Id="rId13" Type="http://schemas.openxmlformats.org/officeDocument/2006/relationships/hyperlink" Target="https://www.google.com/maps/@37.5611267,-81.7939867,3a,75y,224.25h,90.69t/data=!3m6!1e1!3m4!1sq_L8QpQl5Lio5k9eaxNbwg!2e0!7i3328!8i1664" TargetMode="External"/><Relationship Id="rId109" Type="http://schemas.openxmlformats.org/officeDocument/2006/relationships/hyperlink" Target="http://mapwv.gov/parcel/?wkid=102100&amp;x=-9023095&amp;y=4493104&amp;l=13" TargetMode="External"/><Relationship Id="rId260" Type="http://schemas.openxmlformats.org/officeDocument/2006/relationships/hyperlink" Target="https://goo.gl/maps/1qzCghUo8VHNwswS6" TargetMode="External"/><Relationship Id="rId316" Type="http://schemas.openxmlformats.org/officeDocument/2006/relationships/hyperlink" Target="https://goo.gl/maps/wSKEeV4Eq7gxd6Z7A" TargetMode="External"/><Relationship Id="rId55" Type="http://schemas.openxmlformats.org/officeDocument/2006/relationships/hyperlink" Target="http://mapwv.gov/parcel/?wkid=102100&amp;x=-9044058&amp;y=4497550&amp;l=13" TargetMode="External"/><Relationship Id="rId97" Type="http://schemas.openxmlformats.org/officeDocument/2006/relationships/hyperlink" Target="http://mapwv.gov/parcel/?wkid=102100&amp;x=-9033585&amp;y=4495695&amp;l=13" TargetMode="External"/><Relationship Id="rId120" Type="http://schemas.openxmlformats.org/officeDocument/2006/relationships/hyperlink" Target="https://goo.gl/maps/AFFHtL1MBnLDWMSh6" TargetMode="External"/><Relationship Id="rId162" Type="http://schemas.openxmlformats.org/officeDocument/2006/relationships/hyperlink" Target="http://mapwv.gov/parcel/?wkid=102100&amp;x=-9006939&amp;y=4519831&amp;l=13" TargetMode="External"/><Relationship Id="rId218" Type="http://schemas.openxmlformats.org/officeDocument/2006/relationships/hyperlink" Target="http://mapwv.gov/parcel/?wkid=102100&amp;x=-9004045&amp;y=4530750&amp;l=12" TargetMode="External"/><Relationship Id="rId271" Type="http://schemas.openxmlformats.org/officeDocument/2006/relationships/hyperlink" Target="https://www.mapwv.gov/parcel/?wkid=102100&amp;x=-8996892&amp;y=4531067&amp;l=12" TargetMode="External"/><Relationship Id="rId24" Type="http://schemas.openxmlformats.org/officeDocument/2006/relationships/hyperlink" Target="http://mapwv.gov/parcel/?wkid=102100&amp;x=-9042880&amp;y=4489325&amp;l=12" TargetMode="External"/><Relationship Id="rId66" Type="http://schemas.openxmlformats.org/officeDocument/2006/relationships/hyperlink" Target="http://mapwv.gov/parcel/?wkid=102100&amp;x=-9044420&amp;y=4499815&amp;l=13" TargetMode="External"/><Relationship Id="rId131" Type="http://schemas.openxmlformats.org/officeDocument/2006/relationships/hyperlink" Target="http://mapwv.gov/parcel/?wkid=102100&amp;x=-9023739&amp;y=4492722&amp;l=13" TargetMode="External"/><Relationship Id="rId327" Type="http://schemas.openxmlformats.org/officeDocument/2006/relationships/hyperlink" Target="https://www.mapwv.gov/parcel/?wkid=102100&amp;x=-8993577&amp;y=4520741&amp;l=13" TargetMode="External"/><Relationship Id="rId173" Type="http://schemas.openxmlformats.org/officeDocument/2006/relationships/hyperlink" Target="http://mapwv.gov/parcel/?wkid=102100&amp;x=-9004684&amp;y=4540568&amp;l=12" TargetMode="External"/><Relationship Id="rId229" Type="http://schemas.openxmlformats.org/officeDocument/2006/relationships/hyperlink" Target="http://mapwv.gov/parcel/?wkid=102100&amp;x=-9005199&amp;y=4532344&amp;l=13" TargetMode="External"/></Relationships>
</file>

<file path=xl/worksheets/_rels/sheet6.xml.rels><?xml version="1.0" encoding="UTF-8" standalone="yes"?>
<Relationships xmlns="http://schemas.openxmlformats.org/package/2006/relationships"><Relationship Id="rId8" Type="http://schemas.openxmlformats.org/officeDocument/2006/relationships/hyperlink" Target="https://www.mapwv.gov/flood/map/?wkid=102100&amp;x=-9025007&amp;y=4490662&amp;l=11&amp;v=2" TargetMode="External"/><Relationship Id="rId13" Type="http://schemas.openxmlformats.org/officeDocument/2006/relationships/hyperlink" Target="https://www.mapwv.gov/flood/map/?wkid=102100&amp;x=-9025695&amp;y=4490358&amp;l=11&amp;v=2" TargetMode="External"/><Relationship Id="rId18" Type="http://schemas.openxmlformats.org/officeDocument/2006/relationships/hyperlink" Target="https://www.mapwv.gov/flood/map/?wkid=102100&amp;x=-9028128&amp;y=4488944&amp;l=12&amp;v=2" TargetMode="External"/><Relationship Id="rId3" Type="http://schemas.openxmlformats.org/officeDocument/2006/relationships/hyperlink" Target="https://www.mapwv.gov/flood/map/?wkid=102100&amp;x=-9027641&amp;y=4489802&amp;l=11&amp;v=2" TargetMode="External"/><Relationship Id="rId7" Type="http://schemas.openxmlformats.org/officeDocument/2006/relationships/hyperlink" Target="https://www.mapwv.gov/flood/map/?wkid=102100&amp;x=-9026432&amp;y=4490214&amp;l=11&amp;v=2" TargetMode="External"/><Relationship Id="rId12" Type="http://schemas.openxmlformats.org/officeDocument/2006/relationships/hyperlink" Target="https://www.mapwv.gov/flood/map/?wkid=102100&amp;x=-9028601&amp;y=4489065&amp;l=11&amp;v=2" TargetMode="External"/><Relationship Id="rId17" Type="http://schemas.openxmlformats.org/officeDocument/2006/relationships/hyperlink" Target="https://www.mapwv.gov/flood/map/?wkid=102100&amp;x=-9028120&amp;y=4489034&amp;l=12&amp;v=2" TargetMode="External"/><Relationship Id="rId2" Type="http://schemas.openxmlformats.org/officeDocument/2006/relationships/hyperlink" Target="https://www.mapwv.gov/flood/map/?wkid=102100&amp;x=-9027793&amp;y=4489210&amp;l=11&amp;v=2" TargetMode="External"/><Relationship Id="rId16" Type="http://schemas.openxmlformats.org/officeDocument/2006/relationships/hyperlink" Target="https://www.mapwv.gov/flood/map/?wkid=102100&amp;x=-9028116&amp;y=4489047&amp;l=12&amp;v=2" TargetMode="External"/><Relationship Id="rId1" Type="http://schemas.openxmlformats.org/officeDocument/2006/relationships/hyperlink" Target="https://www.mapwv.gov/flood/map/?wkid=102100&amp;x=-9027230&amp;y=4489598&amp;l=11&amp;v=2" TargetMode="External"/><Relationship Id="rId6" Type="http://schemas.openxmlformats.org/officeDocument/2006/relationships/hyperlink" Target="https://www.mapwv.gov/flood/map/?wkid=102100&amp;x=-9026113&amp;y=4490178&amp;l=11&amp;v=2" TargetMode="External"/><Relationship Id="rId11" Type="http://schemas.openxmlformats.org/officeDocument/2006/relationships/hyperlink" Target="https://www.mapwv.gov/flood/map/?wkid=102100&amp;x=-9026457&amp;y=4490318&amp;l=11&amp;v=2" TargetMode="External"/><Relationship Id="rId5" Type="http://schemas.openxmlformats.org/officeDocument/2006/relationships/hyperlink" Target="https://www.mapwv.gov/flood/map/?wkid=102100&amp;x=-9026735&amp;y=4489851&amp;l=11&amp;v=2" TargetMode="External"/><Relationship Id="rId15" Type="http://schemas.openxmlformats.org/officeDocument/2006/relationships/hyperlink" Target="https://www.mapwv.gov/flood/map/?wkid=102100&amp;x=-9030096&amp;y=4489759&amp;l=11&amp;v=2" TargetMode="External"/><Relationship Id="rId10" Type="http://schemas.openxmlformats.org/officeDocument/2006/relationships/hyperlink" Target="https://www.mapwv.gov/flood/map/?wkid=102100&amp;x=-9026914&amp;y=4490354&amp;l=12&amp;v=2" TargetMode="External"/><Relationship Id="rId4" Type="http://schemas.openxmlformats.org/officeDocument/2006/relationships/hyperlink" Target="https://www.mapwv.gov/flood/map/?wkid=102100&amp;x=-9026984&amp;y=4490043&amp;l=11&amp;v=2" TargetMode="External"/><Relationship Id="rId9" Type="http://schemas.openxmlformats.org/officeDocument/2006/relationships/hyperlink" Target="https://www.mapwv.gov/flood/map/?wkid=102100&amp;x=-9026157&amp;y=4490973&amp;l=11&amp;v=2" TargetMode="External"/><Relationship Id="rId14" Type="http://schemas.openxmlformats.org/officeDocument/2006/relationships/hyperlink" Target="https://www.mapwv.gov/flood/map/?wkid=102100&amp;x=-9025882&amp;y=4490155&amp;l=11&amp;v=2"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sheetPr>
  <dimension ref="A1:AB999"/>
  <sheetViews>
    <sheetView workbookViewId="0">
      <pane xSplit="3" ySplit="1" topLeftCell="D2" activePane="bottomRight" state="frozen"/>
      <selection pane="topRight" activeCell="D1" sqref="D1"/>
      <selection pane="bottomLeft" activeCell="A2" sqref="A2"/>
      <selection pane="bottomRight" activeCell="D2" sqref="D2"/>
    </sheetView>
  </sheetViews>
  <sheetFormatPr defaultColWidth="12.5703125" defaultRowHeight="15.75" customHeight="1"/>
  <cols>
    <col min="2" max="2" width="7.7109375" customWidth="1"/>
    <col min="3" max="3" width="11.5703125" customWidth="1"/>
    <col min="4" max="4" width="66.5703125" customWidth="1"/>
    <col min="5" max="5" width="7.42578125" customWidth="1"/>
    <col min="6" max="6" width="33.5703125" customWidth="1"/>
    <col min="7" max="7" width="34.42578125" customWidth="1"/>
    <col min="8" max="8" width="37.5703125" customWidth="1"/>
    <col min="9" max="10" width="15.85546875" customWidth="1"/>
    <col min="11" max="11" width="17" customWidth="1"/>
    <col min="12" max="12" width="15.85546875" customWidth="1"/>
    <col min="13" max="13" width="17.28515625" customWidth="1"/>
    <col min="14" max="14" width="15.85546875" customWidth="1"/>
    <col min="15" max="15" width="16.42578125" customWidth="1"/>
    <col min="16" max="16" width="14.42578125" customWidth="1"/>
    <col min="17" max="17" width="14.85546875" customWidth="1"/>
    <col min="18" max="18" width="15.140625" customWidth="1"/>
  </cols>
  <sheetData>
    <row r="1" spans="1:28" ht="63.75">
      <c r="A1" s="18" t="s">
        <v>0</v>
      </c>
      <c r="B1" s="19" t="s">
        <v>1</v>
      </c>
      <c r="C1" s="19" t="s">
        <v>75</v>
      </c>
      <c r="D1" s="19" t="s">
        <v>76</v>
      </c>
      <c r="E1" s="19" t="s">
        <v>77</v>
      </c>
      <c r="F1" s="19" t="s">
        <v>78</v>
      </c>
      <c r="G1" s="20" t="s">
        <v>79</v>
      </c>
      <c r="H1" s="18" t="s">
        <v>80</v>
      </c>
      <c r="I1" s="21" t="s">
        <v>81</v>
      </c>
      <c r="J1" s="20" t="s">
        <v>82</v>
      </c>
      <c r="K1" s="22" t="s">
        <v>83</v>
      </c>
      <c r="L1" s="22" t="s">
        <v>84</v>
      </c>
      <c r="M1" s="22" t="s">
        <v>85</v>
      </c>
      <c r="N1" s="20" t="s">
        <v>86</v>
      </c>
      <c r="O1" s="22" t="s">
        <v>87</v>
      </c>
      <c r="P1" s="18" t="s">
        <v>88</v>
      </c>
      <c r="Q1" s="23" t="s">
        <v>89</v>
      </c>
      <c r="R1" s="24" t="s">
        <v>90</v>
      </c>
      <c r="S1" s="24" t="s">
        <v>91</v>
      </c>
    </row>
    <row r="2" spans="1:28" ht="12.75">
      <c r="A2" s="25" t="s">
        <v>53</v>
      </c>
      <c r="B2" s="26">
        <v>7</v>
      </c>
      <c r="C2" s="27" t="s">
        <v>92</v>
      </c>
      <c r="D2" s="27" t="s">
        <v>93</v>
      </c>
      <c r="E2" s="27">
        <v>16</v>
      </c>
      <c r="F2" s="27" t="s">
        <v>7</v>
      </c>
      <c r="G2" s="27" t="s">
        <v>8</v>
      </c>
      <c r="H2" s="28" t="s">
        <v>94</v>
      </c>
      <c r="I2" s="29" t="s">
        <v>11</v>
      </c>
      <c r="J2" s="30">
        <v>3858</v>
      </c>
      <c r="K2" s="27">
        <v>842</v>
      </c>
      <c r="L2" s="27" t="s">
        <v>95</v>
      </c>
      <c r="M2" s="31">
        <v>1</v>
      </c>
      <c r="N2" s="27" t="s">
        <v>95</v>
      </c>
      <c r="O2" s="31">
        <v>1</v>
      </c>
      <c r="P2" s="6">
        <v>44182</v>
      </c>
      <c r="Q2" s="32">
        <v>44116</v>
      </c>
      <c r="R2" s="33"/>
      <c r="S2" s="33"/>
      <c r="T2" s="33"/>
      <c r="U2" s="33"/>
      <c r="V2" s="33"/>
      <c r="W2" s="33"/>
      <c r="X2" s="33"/>
      <c r="Y2" s="33"/>
      <c r="Z2" s="33"/>
      <c r="AA2" s="33"/>
      <c r="AB2" s="33"/>
    </row>
    <row r="3" spans="1:28" ht="12.75">
      <c r="A3" s="25" t="s">
        <v>66</v>
      </c>
      <c r="B3" s="27">
        <v>9</v>
      </c>
      <c r="C3" s="27" t="s">
        <v>92</v>
      </c>
      <c r="D3" s="27" t="s">
        <v>93</v>
      </c>
      <c r="E3" s="27">
        <v>14</v>
      </c>
      <c r="F3" s="27" t="s">
        <v>96</v>
      </c>
      <c r="G3" s="27" t="s">
        <v>97</v>
      </c>
      <c r="H3" s="34" t="s">
        <v>98</v>
      </c>
      <c r="I3" s="29" t="s">
        <v>5</v>
      </c>
      <c r="J3" s="30">
        <v>4835</v>
      </c>
      <c r="K3" s="30">
        <v>1073</v>
      </c>
      <c r="L3" s="27" t="s">
        <v>99</v>
      </c>
      <c r="M3" s="31">
        <v>1</v>
      </c>
      <c r="N3" s="27" t="s">
        <v>99</v>
      </c>
      <c r="O3" s="31">
        <v>1</v>
      </c>
      <c r="P3" s="6">
        <v>44252</v>
      </c>
      <c r="Q3" s="33"/>
      <c r="R3" s="35" t="s">
        <v>100</v>
      </c>
      <c r="S3" s="33"/>
      <c r="T3" s="33"/>
      <c r="U3" s="33"/>
      <c r="V3" s="33"/>
      <c r="W3" s="33"/>
      <c r="X3" s="33"/>
      <c r="Y3" s="33"/>
      <c r="Z3" s="33"/>
      <c r="AA3" s="33"/>
      <c r="AB3" s="33"/>
    </row>
    <row r="4" spans="1:28" ht="12.75">
      <c r="A4" s="25" t="s">
        <v>29</v>
      </c>
      <c r="B4" s="27">
        <v>3</v>
      </c>
      <c r="C4" s="27" t="s">
        <v>92</v>
      </c>
      <c r="D4" s="27" t="s">
        <v>93</v>
      </c>
      <c r="E4" s="27">
        <v>8</v>
      </c>
      <c r="F4" s="27" t="s">
        <v>101</v>
      </c>
      <c r="G4" s="27" t="s">
        <v>102</v>
      </c>
      <c r="H4" s="34" t="s">
        <v>103</v>
      </c>
      <c r="I4" s="30"/>
      <c r="J4" s="30">
        <v>11608</v>
      </c>
      <c r="K4" s="27" t="s">
        <v>104</v>
      </c>
      <c r="L4" s="27" t="s">
        <v>105</v>
      </c>
      <c r="M4" s="36">
        <v>0.84</v>
      </c>
      <c r="N4" s="27" t="s">
        <v>104</v>
      </c>
      <c r="O4" s="27" t="s">
        <v>104</v>
      </c>
      <c r="P4" s="32"/>
      <c r="Q4" s="33"/>
      <c r="R4" s="35" t="s">
        <v>100</v>
      </c>
      <c r="S4" s="33"/>
      <c r="T4" s="33"/>
      <c r="U4" s="33"/>
      <c r="V4" s="33"/>
      <c r="W4" s="33"/>
      <c r="X4" s="33"/>
      <c r="Y4" s="33"/>
      <c r="Z4" s="33"/>
      <c r="AA4" s="33"/>
      <c r="AB4" s="33"/>
    </row>
    <row r="5" spans="1:28" ht="25.5">
      <c r="A5" s="25" t="s">
        <v>54</v>
      </c>
      <c r="B5" s="27">
        <v>7</v>
      </c>
      <c r="C5" s="27" t="s">
        <v>92</v>
      </c>
      <c r="D5" s="27" t="s">
        <v>93</v>
      </c>
      <c r="E5" s="27">
        <v>20</v>
      </c>
      <c r="F5" s="27" t="s">
        <v>106</v>
      </c>
      <c r="G5" s="27" t="s">
        <v>107</v>
      </c>
      <c r="H5" s="28" t="s">
        <v>108</v>
      </c>
      <c r="I5" s="30" t="s">
        <v>5</v>
      </c>
      <c r="J5" s="30">
        <v>4390</v>
      </c>
      <c r="K5" s="27">
        <v>830</v>
      </c>
      <c r="L5" s="27" t="s">
        <v>109</v>
      </c>
      <c r="M5" s="31">
        <v>1</v>
      </c>
      <c r="N5" s="27" t="s">
        <v>109</v>
      </c>
      <c r="O5" s="31">
        <v>1</v>
      </c>
      <c r="P5" s="32">
        <v>44259</v>
      </c>
      <c r="Q5" s="33"/>
      <c r="R5" s="35" t="s">
        <v>100</v>
      </c>
      <c r="S5" s="33"/>
      <c r="T5" s="33"/>
      <c r="U5" s="33"/>
      <c r="V5" s="33"/>
      <c r="W5" s="33"/>
      <c r="X5" s="33"/>
      <c r="Y5" s="33"/>
      <c r="Z5" s="33"/>
      <c r="AA5" s="33"/>
      <c r="AB5" s="33"/>
    </row>
    <row r="6" spans="1:28" ht="12.75">
      <c r="A6" s="25" t="s">
        <v>73</v>
      </c>
      <c r="B6" s="27">
        <v>11</v>
      </c>
      <c r="C6" s="27" t="s">
        <v>92</v>
      </c>
      <c r="D6" s="27" t="s">
        <v>93</v>
      </c>
      <c r="E6" s="27">
        <v>13</v>
      </c>
      <c r="F6" s="27" t="s">
        <v>6</v>
      </c>
      <c r="G6" s="27" t="s">
        <v>16</v>
      </c>
      <c r="H6" s="37" t="s">
        <v>110</v>
      </c>
      <c r="I6" s="38" t="s">
        <v>4</v>
      </c>
      <c r="J6" s="30">
        <v>3261</v>
      </c>
      <c r="K6" s="27">
        <v>1085</v>
      </c>
      <c r="L6" s="39" t="s">
        <v>111</v>
      </c>
      <c r="M6" s="31">
        <v>1</v>
      </c>
      <c r="N6" s="27" t="s">
        <v>111</v>
      </c>
      <c r="O6" s="31">
        <v>1</v>
      </c>
      <c r="P6" s="32">
        <v>44187</v>
      </c>
      <c r="Q6" s="33"/>
      <c r="R6" s="33"/>
      <c r="S6" s="33"/>
      <c r="T6" s="33"/>
      <c r="U6" s="33"/>
      <c r="V6" s="33"/>
      <c r="W6" s="33"/>
      <c r="X6" s="33"/>
      <c r="Y6" s="33"/>
      <c r="Z6" s="33"/>
      <c r="AA6" s="33"/>
      <c r="AB6" s="33"/>
    </row>
    <row r="7" spans="1:28" ht="12.75">
      <c r="A7" s="25" t="s">
        <v>20</v>
      </c>
      <c r="B7" s="27">
        <v>2</v>
      </c>
      <c r="C7" s="27" t="s">
        <v>92</v>
      </c>
      <c r="D7" s="40" t="s">
        <v>93</v>
      </c>
      <c r="E7" s="27">
        <v>19</v>
      </c>
      <c r="F7" s="27" t="s">
        <v>112</v>
      </c>
      <c r="G7" s="27" t="s">
        <v>113</v>
      </c>
      <c r="H7" s="37" t="s">
        <v>114</v>
      </c>
      <c r="I7" s="30"/>
      <c r="J7" s="30">
        <v>9343</v>
      </c>
      <c r="K7" s="30">
        <v>3266</v>
      </c>
      <c r="L7" s="27" t="s">
        <v>115</v>
      </c>
      <c r="M7" s="31">
        <v>1</v>
      </c>
      <c r="N7" s="27" t="s">
        <v>115</v>
      </c>
      <c r="O7" s="31">
        <v>1</v>
      </c>
      <c r="P7" s="32">
        <v>44288</v>
      </c>
      <c r="Q7" s="33"/>
      <c r="R7" s="35" t="s">
        <v>100</v>
      </c>
      <c r="S7" s="33"/>
      <c r="T7" s="33"/>
      <c r="U7" s="33"/>
      <c r="V7" s="33"/>
      <c r="W7" s="33"/>
      <c r="X7" s="33"/>
      <c r="Y7" s="33"/>
      <c r="Z7" s="33"/>
      <c r="AA7" s="33"/>
      <c r="AB7" s="33"/>
    </row>
    <row r="8" spans="1:28" ht="25.5">
      <c r="A8" s="25" t="s">
        <v>39</v>
      </c>
      <c r="B8" s="27">
        <v>5</v>
      </c>
      <c r="C8" s="27" t="s">
        <v>92</v>
      </c>
      <c r="D8" s="27" t="s">
        <v>93</v>
      </c>
      <c r="E8" s="27">
        <v>7</v>
      </c>
      <c r="F8" s="27" t="s">
        <v>8</v>
      </c>
      <c r="G8" s="27" t="s">
        <v>96</v>
      </c>
      <c r="H8" s="34" t="s">
        <v>116</v>
      </c>
      <c r="I8" s="29" t="s">
        <v>10</v>
      </c>
      <c r="J8" s="30">
        <v>1941</v>
      </c>
      <c r="K8" s="27">
        <v>614</v>
      </c>
      <c r="L8" s="27" t="s">
        <v>117</v>
      </c>
      <c r="M8" s="31">
        <v>1</v>
      </c>
      <c r="N8" s="27" t="s">
        <v>117</v>
      </c>
      <c r="O8" s="31">
        <v>1</v>
      </c>
      <c r="P8" s="32">
        <v>44180</v>
      </c>
      <c r="Q8" s="33"/>
      <c r="R8" s="33"/>
      <c r="S8" s="33"/>
      <c r="T8" s="33"/>
      <c r="U8" s="33"/>
      <c r="V8" s="33"/>
      <c r="W8" s="33"/>
      <c r="X8" s="33"/>
      <c r="Y8" s="33"/>
      <c r="Z8" s="33"/>
      <c r="AA8" s="33"/>
      <c r="AB8" s="33"/>
    </row>
    <row r="9" spans="1:28" ht="25.5">
      <c r="A9" s="25" t="s">
        <v>30</v>
      </c>
      <c r="B9" s="27">
        <v>3</v>
      </c>
      <c r="C9" s="27" t="s">
        <v>92</v>
      </c>
      <c r="D9" s="27" t="s">
        <v>93</v>
      </c>
      <c r="E9" s="27">
        <v>10</v>
      </c>
      <c r="F9" s="27" t="s">
        <v>6</v>
      </c>
      <c r="G9" s="27" t="s">
        <v>27</v>
      </c>
      <c r="H9" s="37" t="s">
        <v>118</v>
      </c>
      <c r="I9" s="30"/>
      <c r="J9" s="30">
        <v>3522</v>
      </c>
      <c r="K9" s="27">
        <v>1036</v>
      </c>
      <c r="L9" s="27" t="s">
        <v>119</v>
      </c>
      <c r="M9" s="31">
        <v>1</v>
      </c>
      <c r="N9" s="27" t="s">
        <v>119</v>
      </c>
      <c r="O9" s="31">
        <v>1</v>
      </c>
      <c r="P9" s="32">
        <v>44245</v>
      </c>
      <c r="Q9" s="33"/>
      <c r="R9" s="35" t="s">
        <v>100</v>
      </c>
      <c r="S9" s="33"/>
      <c r="T9" s="33"/>
      <c r="U9" s="33"/>
      <c r="V9" s="33"/>
      <c r="W9" s="33"/>
      <c r="X9" s="33"/>
      <c r="Y9" s="33"/>
      <c r="Z9" s="33"/>
      <c r="AA9" s="33"/>
      <c r="AB9" s="33"/>
    </row>
    <row r="10" spans="1:28" ht="12.75">
      <c r="A10" s="25" t="s">
        <v>47</v>
      </c>
      <c r="B10" s="25">
        <v>6</v>
      </c>
      <c r="C10" s="25" t="s">
        <v>92</v>
      </c>
      <c r="D10" s="25" t="s">
        <v>93</v>
      </c>
      <c r="E10" s="25">
        <v>16</v>
      </c>
      <c r="F10" s="25" t="s">
        <v>37</v>
      </c>
      <c r="G10" s="25" t="s">
        <v>120</v>
      </c>
      <c r="H10" s="34" t="s">
        <v>121</v>
      </c>
      <c r="I10" s="29" t="s">
        <v>23</v>
      </c>
      <c r="J10" s="29">
        <v>2962</v>
      </c>
      <c r="K10" s="25">
        <v>747</v>
      </c>
      <c r="L10" s="25" t="s">
        <v>122</v>
      </c>
      <c r="M10" s="41">
        <v>1</v>
      </c>
      <c r="N10" s="25" t="s">
        <v>122</v>
      </c>
      <c r="O10" s="41">
        <v>1</v>
      </c>
      <c r="P10" s="42">
        <v>44239</v>
      </c>
      <c r="Q10" s="43"/>
      <c r="R10" s="35" t="s">
        <v>100</v>
      </c>
      <c r="S10" s="43"/>
      <c r="T10" s="43"/>
      <c r="U10" s="43"/>
      <c r="V10" s="43"/>
      <c r="W10" s="43"/>
      <c r="X10" s="43"/>
      <c r="Y10" s="43"/>
      <c r="Z10" s="43"/>
      <c r="AA10" s="43"/>
      <c r="AB10" s="43"/>
    </row>
    <row r="11" spans="1:28" ht="12.75">
      <c r="A11" s="44" t="s">
        <v>33</v>
      </c>
      <c r="B11" s="45">
        <v>4</v>
      </c>
      <c r="C11" s="46" t="s">
        <v>92</v>
      </c>
      <c r="D11" s="44" t="s">
        <v>123</v>
      </c>
      <c r="E11" s="47">
        <v>29</v>
      </c>
      <c r="F11" s="44" t="s">
        <v>124</v>
      </c>
      <c r="G11" s="44" t="s">
        <v>125</v>
      </c>
      <c r="H11" s="48" t="s">
        <v>126</v>
      </c>
      <c r="I11" s="49" t="s">
        <v>11</v>
      </c>
      <c r="J11" s="50">
        <v>10948</v>
      </c>
      <c r="K11" s="50">
        <v>1823</v>
      </c>
      <c r="L11" s="44" t="s">
        <v>127</v>
      </c>
      <c r="M11" s="51">
        <v>1</v>
      </c>
      <c r="N11" s="44" t="s">
        <v>127</v>
      </c>
      <c r="O11" s="51">
        <v>1</v>
      </c>
      <c r="P11" s="32">
        <v>44116</v>
      </c>
      <c r="Q11" s="52"/>
      <c r="R11" s="46" t="s">
        <v>128</v>
      </c>
      <c r="S11" s="52"/>
      <c r="T11" s="52"/>
      <c r="U11" s="52"/>
      <c r="V11" s="52"/>
      <c r="W11" s="52"/>
      <c r="X11" s="52"/>
      <c r="Y11" s="52"/>
      <c r="Z11" s="52"/>
      <c r="AA11" s="52"/>
      <c r="AB11" s="52"/>
    </row>
    <row r="12" spans="1:28" ht="12.75">
      <c r="A12" s="25" t="s">
        <v>55</v>
      </c>
      <c r="B12" s="27">
        <v>7</v>
      </c>
      <c r="C12" s="27" t="s">
        <v>92</v>
      </c>
      <c r="D12" s="27" t="s">
        <v>93</v>
      </c>
      <c r="E12" s="27">
        <v>15</v>
      </c>
      <c r="F12" s="27" t="s">
        <v>6</v>
      </c>
      <c r="G12" s="27" t="s">
        <v>7</v>
      </c>
      <c r="H12" s="28" t="s">
        <v>129</v>
      </c>
      <c r="I12" s="53" t="s">
        <v>130</v>
      </c>
      <c r="J12" s="30">
        <v>2773</v>
      </c>
      <c r="K12" s="27">
        <v>503</v>
      </c>
      <c r="L12" s="27" t="s">
        <v>131</v>
      </c>
      <c r="M12" s="31">
        <v>1</v>
      </c>
      <c r="N12" s="27" t="s">
        <v>131</v>
      </c>
      <c r="O12" s="31">
        <v>1</v>
      </c>
      <c r="P12" s="32">
        <v>44231</v>
      </c>
      <c r="Q12" s="33"/>
      <c r="R12" s="54" t="s">
        <v>100</v>
      </c>
      <c r="S12" s="33"/>
      <c r="T12" s="33"/>
      <c r="U12" s="33"/>
      <c r="V12" s="33"/>
      <c r="W12" s="33"/>
      <c r="X12" s="33"/>
      <c r="Y12" s="33"/>
      <c r="Z12" s="33"/>
      <c r="AA12" s="33"/>
      <c r="AB12" s="33"/>
    </row>
    <row r="13" spans="1:28" ht="12.75">
      <c r="A13" s="25" t="s">
        <v>61</v>
      </c>
      <c r="B13" s="27">
        <v>8</v>
      </c>
      <c r="C13" s="27" t="s">
        <v>92</v>
      </c>
      <c r="D13" s="27" t="s">
        <v>93</v>
      </c>
      <c r="E13" s="27">
        <v>17</v>
      </c>
      <c r="F13" s="27" t="s">
        <v>7</v>
      </c>
      <c r="G13" s="27" t="s">
        <v>6</v>
      </c>
      <c r="H13" s="28" t="s">
        <v>132</v>
      </c>
      <c r="I13" s="38" t="s">
        <v>23</v>
      </c>
      <c r="J13" s="30">
        <v>1638</v>
      </c>
      <c r="K13" s="27">
        <v>315</v>
      </c>
      <c r="L13" s="27" t="s">
        <v>133</v>
      </c>
      <c r="M13" s="31">
        <v>1</v>
      </c>
      <c r="N13" s="27" t="s">
        <v>133</v>
      </c>
      <c r="O13" s="31">
        <v>1</v>
      </c>
      <c r="P13" s="32">
        <v>44259</v>
      </c>
      <c r="Q13" s="33"/>
      <c r="R13" s="35" t="s">
        <v>100</v>
      </c>
      <c r="S13" s="33"/>
      <c r="T13" s="33"/>
      <c r="U13" s="33"/>
      <c r="V13" s="33"/>
      <c r="W13" s="33"/>
      <c r="X13" s="33"/>
      <c r="Y13" s="33"/>
      <c r="Z13" s="33"/>
      <c r="AA13" s="33"/>
      <c r="AB13" s="33"/>
    </row>
    <row r="14" spans="1:28" ht="12.75">
      <c r="A14" s="27" t="s">
        <v>34</v>
      </c>
      <c r="B14" s="27">
        <v>4</v>
      </c>
      <c r="C14" s="27" t="s">
        <v>92</v>
      </c>
      <c r="D14" s="27" t="s">
        <v>134</v>
      </c>
      <c r="E14" s="27">
        <v>42</v>
      </c>
      <c r="F14" s="27" t="s">
        <v>135</v>
      </c>
      <c r="G14" s="27" t="s">
        <v>136</v>
      </c>
      <c r="H14" s="27" t="s">
        <v>137</v>
      </c>
      <c r="I14" s="29" t="s">
        <v>4</v>
      </c>
      <c r="J14" s="30">
        <v>7859</v>
      </c>
      <c r="K14" s="30">
        <v>2130</v>
      </c>
      <c r="L14" s="27" t="s">
        <v>138</v>
      </c>
      <c r="M14" s="31">
        <v>1</v>
      </c>
      <c r="N14" s="27" t="s">
        <v>138</v>
      </c>
      <c r="O14" s="31">
        <v>1</v>
      </c>
      <c r="P14" s="32">
        <v>44116</v>
      </c>
      <c r="Q14" s="33"/>
      <c r="R14" s="27" t="s">
        <v>139</v>
      </c>
      <c r="S14" s="33"/>
      <c r="T14" s="33"/>
      <c r="U14" s="33"/>
      <c r="V14" s="33"/>
      <c r="W14" s="33"/>
      <c r="X14" s="33"/>
      <c r="Y14" s="33"/>
      <c r="Z14" s="33"/>
      <c r="AA14" s="33"/>
      <c r="AB14" s="33"/>
    </row>
    <row r="15" spans="1:28" ht="12.75">
      <c r="A15" s="25" t="s">
        <v>62</v>
      </c>
      <c r="B15" s="27">
        <v>8</v>
      </c>
      <c r="C15" s="27" t="s">
        <v>92</v>
      </c>
      <c r="D15" s="27" t="s">
        <v>93</v>
      </c>
      <c r="E15" s="27">
        <v>9</v>
      </c>
      <c r="F15" s="27" t="s">
        <v>7</v>
      </c>
      <c r="G15" s="27" t="s">
        <v>140</v>
      </c>
      <c r="H15" s="28" t="s">
        <v>141</v>
      </c>
      <c r="I15" s="53" t="s">
        <v>23</v>
      </c>
      <c r="J15" s="30">
        <v>5890</v>
      </c>
      <c r="K15" s="27">
        <v>1138</v>
      </c>
      <c r="L15" s="27" t="s">
        <v>142</v>
      </c>
      <c r="M15" s="31">
        <v>1</v>
      </c>
      <c r="N15" s="27" t="s">
        <v>142</v>
      </c>
      <c r="O15" s="31">
        <v>1</v>
      </c>
      <c r="P15" s="32">
        <v>44186</v>
      </c>
      <c r="Q15" s="33"/>
      <c r="R15" s="33"/>
      <c r="S15" s="33"/>
      <c r="T15" s="33"/>
      <c r="U15" s="33"/>
      <c r="V15" s="33"/>
      <c r="W15" s="33"/>
      <c r="X15" s="33"/>
      <c r="Y15" s="33"/>
      <c r="Z15" s="33"/>
      <c r="AA15" s="33"/>
      <c r="AB15" s="33"/>
    </row>
    <row r="16" spans="1:28" ht="12.75">
      <c r="A16" s="25" t="s">
        <v>74</v>
      </c>
      <c r="B16" s="27">
        <v>11</v>
      </c>
      <c r="C16" s="27" t="s">
        <v>92</v>
      </c>
      <c r="D16" s="27" t="s">
        <v>93</v>
      </c>
      <c r="E16" s="27">
        <v>24</v>
      </c>
      <c r="F16" s="27" t="s">
        <v>143</v>
      </c>
      <c r="G16" s="27" t="s">
        <v>144</v>
      </c>
      <c r="H16" s="34" t="s">
        <v>145</v>
      </c>
      <c r="I16" s="38" t="s">
        <v>18</v>
      </c>
      <c r="J16" s="30">
        <v>2529</v>
      </c>
      <c r="K16" s="27">
        <v>558</v>
      </c>
      <c r="L16" s="27" t="s">
        <v>146</v>
      </c>
      <c r="M16" s="31">
        <v>1</v>
      </c>
      <c r="N16" s="27" t="s">
        <v>146</v>
      </c>
      <c r="O16" s="31">
        <v>1</v>
      </c>
      <c r="P16" s="32"/>
      <c r="Q16" s="33"/>
      <c r="R16" s="33"/>
      <c r="S16" s="33"/>
      <c r="T16" s="33"/>
      <c r="U16" s="33"/>
      <c r="V16" s="33"/>
      <c r="W16" s="33"/>
      <c r="X16" s="33"/>
      <c r="Y16" s="33"/>
      <c r="Z16" s="33"/>
      <c r="AA16" s="33"/>
      <c r="AB16" s="33"/>
    </row>
    <row r="17" spans="1:28" ht="25.5">
      <c r="A17" s="25" t="s">
        <v>63</v>
      </c>
      <c r="B17" s="27">
        <v>8</v>
      </c>
      <c r="C17" s="27" t="s">
        <v>92</v>
      </c>
      <c r="D17" s="27" t="s">
        <v>93</v>
      </c>
      <c r="E17" s="27">
        <v>14</v>
      </c>
      <c r="F17" s="27" t="s">
        <v>147</v>
      </c>
      <c r="G17" s="27" t="s">
        <v>12</v>
      </c>
      <c r="H17" s="28" t="s">
        <v>148</v>
      </c>
      <c r="I17" s="29" t="s">
        <v>4</v>
      </c>
      <c r="J17" s="30">
        <v>4017</v>
      </c>
      <c r="K17" s="27">
        <v>624</v>
      </c>
      <c r="L17" s="27" t="s">
        <v>149</v>
      </c>
      <c r="M17" s="31">
        <v>1</v>
      </c>
      <c r="N17" s="27" t="s">
        <v>149</v>
      </c>
      <c r="O17" s="31">
        <v>1</v>
      </c>
      <c r="P17" s="32"/>
      <c r="Q17" s="32">
        <v>44266</v>
      </c>
      <c r="R17" s="35" t="s">
        <v>100</v>
      </c>
      <c r="S17" s="33"/>
      <c r="T17" s="33"/>
      <c r="U17" s="33"/>
      <c r="V17" s="33"/>
      <c r="W17" s="33"/>
      <c r="X17" s="33"/>
      <c r="Y17" s="33"/>
      <c r="Z17" s="33"/>
      <c r="AA17" s="33"/>
      <c r="AB17" s="33"/>
    </row>
    <row r="18" spans="1:28" ht="12.75">
      <c r="A18" s="25" t="s">
        <v>48</v>
      </c>
      <c r="B18" s="27">
        <v>6</v>
      </c>
      <c r="C18" s="27" t="s">
        <v>92</v>
      </c>
      <c r="D18" s="27" t="s">
        <v>93</v>
      </c>
      <c r="E18" s="27">
        <v>9</v>
      </c>
      <c r="F18" s="25" t="s">
        <v>10</v>
      </c>
      <c r="G18" s="25" t="s">
        <v>144</v>
      </c>
      <c r="H18" s="55" t="s">
        <v>150</v>
      </c>
      <c r="I18" s="29" t="s">
        <v>4</v>
      </c>
      <c r="J18" s="30">
        <v>10367</v>
      </c>
      <c r="K18" s="27">
        <v>2080</v>
      </c>
      <c r="L18" s="27" t="s">
        <v>151</v>
      </c>
      <c r="M18" s="31">
        <v>1</v>
      </c>
      <c r="N18" s="33"/>
      <c r="O18" s="31">
        <v>1</v>
      </c>
      <c r="P18" s="32">
        <v>44280</v>
      </c>
      <c r="Q18" s="32">
        <v>44208</v>
      </c>
      <c r="R18" s="35" t="s">
        <v>100</v>
      </c>
      <c r="S18" s="33"/>
      <c r="T18" s="33"/>
      <c r="U18" s="33"/>
      <c r="V18" s="33"/>
      <c r="W18" s="33"/>
      <c r="X18" s="33"/>
      <c r="Y18" s="33"/>
      <c r="Z18" s="33"/>
      <c r="AA18" s="33"/>
      <c r="AB18" s="33"/>
    </row>
    <row r="19" spans="1:28" ht="12.75">
      <c r="A19" s="25" t="s">
        <v>40</v>
      </c>
      <c r="B19" s="25">
        <v>5</v>
      </c>
      <c r="C19" s="25" t="s">
        <v>92</v>
      </c>
      <c r="D19" s="25" t="s">
        <v>93</v>
      </c>
      <c r="E19" s="25">
        <v>7</v>
      </c>
      <c r="F19" s="25" t="s">
        <v>25</v>
      </c>
      <c r="G19" s="25" t="s">
        <v>152</v>
      </c>
      <c r="H19" s="37" t="s">
        <v>153</v>
      </c>
      <c r="I19" s="29" t="s">
        <v>11</v>
      </c>
      <c r="J19" s="29">
        <v>5089</v>
      </c>
      <c r="K19" s="25">
        <v>1107</v>
      </c>
      <c r="L19" s="25" t="s">
        <v>154</v>
      </c>
      <c r="M19" s="41">
        <v>1</v>
      </c>
      <c r="N19" s="25" t="s">
        <v>154</v>
      </c>
      <c r="O19" s="41">
        <v>1</v>
      </c>
      <c r="P19" s="42">
        <v>44146</v>
      </c>
      <c r="Q19" s="43"/>
      <c r="R19" s="43"/>
      <c r="S19" s="43"/>
      <c r="T19" s="43"/>
      <c r="U19" s="43"/>
      <c r="V19" s="43"/>
      <c r="W19" s="43"/>
      <c r="X19" s="43"/>
      <c r="Y19" s="43"/>
      <c r="Z19" s="43"/>
      <c r="AA19" s="43"/>
      <c r="AB19" s="43"/>
    </row>
    <row r="20" spans="1:28" ht="12.75">
      <c r="A20" s="27" t="s">
        <v>67</v>
      </c>
      <c r="B20" s="27">
        <v>9</v>
      </c>
      <c r="C20" s="27" t="s">
        <v>92</v>
      </c>
      <c r="D20" s="27" t="s">
        <v>134</v>
      </c>
      <c r="E20" s="27">
        <v>28</v>
      </c>
      <c r="F20" s="27" t="s">
        <v>155</v>
      </c>
      <c r="G20" s="27" t="s">
        <v>156</v>
      </c>
      <c r="H20" s="56" t="s">
        <v>8</v>
      </c>
      <c r="I20" s="29" t="s">
        <v>18</v>
      </c>
      <c r="J20" s="30">
        <v>4208</v>
      </c>
      <c r="K20" s="27">
        <v>736</v>
      </c>
      <c r="L20" s="27" t="s">
        <v>157</v>
      </c>
      <c r="M20" s="31">
        <v>1</v>
      </c>
      <c r="N20" s="27" t="s">
        <v>157</v>
      </c>
      <c r="O20" s="31">
        <v>1</v>
      </c>
      <c r="P20" s="32">
        <v>44117</v>
      </c>
      <c r="Q20" s="33"/>
      <c r="R20" s="33"/>
      <c r="S20" s="33"/>
      <c r="T20" s="33"/>
      <c r="U20" s="33"/>
      <c r="V20" s="33"/>
      <c r="W20" s="33"/>
      <c r="X20" s="33"/>
      <c r="Y20" s="33"/>
      <c r="Z20" s="33"/>
      <c r="AA20" s="33"/>
      <c r="AB20" s="33"/>
    </row>
    <row r="21" spans="1:28" ht="12.75">
      <c r="A21" s="57" t="s">
        <v>31</v>
      </c>
      <c r="B21" s="45">
        <v>3</v>
      </c>
      <c r="C21" s="46" t="s">
        <v>92</v>
      </c>
      <c r="D21" s="46" t="s">
        <v>93</v>
      </c>
      <c r="E21" s="47">
        <v>7</v>
      </c>
      <c r="F21" s="58" t="s">
        <v>158</v>
      </c>
      <c r="G21" s="59" t="s">
        <v>159</v>
      </c>
      <c r="H21" s="60" t="s">
        <v>160</v>
      </c>
      <c r="I21" s="50"/>
      <c r="J21" s="50">
        <v>36285</v>
      </c>
      <c r="K21" s="44" t="s">
        <v>104</v>
      </c>
      <c r="L21" s="44" t="s">
        <v>161</v>
      </c>
      <c r="M21" s="61">
        <f>25924/36285</f>
        <v>0.7144550089568692</v>
      </c>
      <c r="N21" s="44" t="s">
        <v>104</v>
      </c>
      <c r="O21" s="44" t="s">
        <v>104</v>
      </c>
      <c r="P21" s="32">
        <v>44349</v>
      </c>
      <c r="Q21" s="62"/>
      <c r="R21" s="35" t="s">
        <v>100</v>
      </c>
      <c r="S21" s="62"/>
      <c r="T21" s="62"/>
      <c r="U21" s="62"/>
      <c r="V21" s="62"/>
      <c r="W21" s="62"/>
      <c r="X21" s="62"/>
      <c r="Y21" s="62"/>
      <c r="Z21" s="62"/>
      <c r="AA21" s="62"/>
      <c r="AB21" s="62"/>
    </row>
    <row r="22" spans="1:28" ht="12.75">
      <c r="A22" s="25" t="s">
        <v>57</v>
      </c>
      <c r="B22" s="27">
        <v>7</v>
      </c>
      <c r="C22" s="27" t="s">
        <v>92</v>
      </c>
      <c r="D22" s="27" t="s">
        <v>93</v>
      </c>
      <c r="E22" s="27">
        <v>11</v>
      </c>
      <c r="F22" s="27" t="s">
        <v>16</v>
      </c>
      <c r="G22" s="25" t="s">
        <v>68</v>
      </c>
      <c r="H22" s="55" t="s">
        <v>162</v>
      </c>
      <c r="I22" s="29" t="s">
        <v>23</v>
      </c>
      <c r="J22" s="30">
        <v>5428</v>
      </c>
      <c r="K22" s="27">
        <v>1055</v>
      </c>
      <c r="L22" s="27" t="s">
        <v>163</v>
      </c>
      <c r="M22" s="31">
        <v>1</v>
      </c>
      <c r="N22" s="27" t="s">
        <v>164</v>
      </c>
      <c r="O22" s="36">
        <v>1</v>
      </c>
      <c r="P22" s="32">
        <v>44229</v>
      </c>
      <c r="Q22" s="33"/>
      <c r="R22" s="54" t="s">
        <v>100</v>
      </c>
      <c r="S22" s="33"/>
      <c r="T22" s="33"/>
      <c r="U22" s="33"/>
      <c r="V22" s="33"/>
      <c r="W22" s="33"/>
      <c r="X22" s="33"/>
      <c r="Y22" s="33"/>
      <c r="Z22" s="33"/>
      <c r="AA22" s="33"/>
      <c r="AB22" s="33"/>
    </row>
    <row r="23" spans="1:28" ht="38.25">
      <c r="A23" s="63" t="s">
        <v>21</v>
      </c>
      <c r="B23" s="64">
        <v>2</v>
      </c>
      <c r="C23" s="64" t="s">
        <v>92</v>
      </c>
      <c r="D23" s="64" t="s">
        <v>93</v>
      </c>
      <c r="E23" s="64">
        <v>10</v>
      </c>
      <c r="F23" s="65" t="s">
        <v>165</v>
      </c>
      <c r="G23" s="66" t="s">
        <v>166</v>
      </c>
      <c r="H23" s="67" t="s">
        <v>167</v>
      </c>
      <c r="I23" s="68"/>
      <c r="J23" s="68">
        <v>7980</v>
      </c>
      <c r="K23" s="64">
        <v>2724</v>
      </c>
      <c r="L23" s="64" t="s">
        <v>168</v>
      </c>
      <c r="M23" s="69">
        <v>1</v>
      </c>
      <c r="N23" s="70"/>
      <c r="O23" s="71">
        <v>1</v>
      </c>
      <c r="P23" s="72">
        <v>44294</v>
      </c>
      <c r="Q23" s="72">
        <v>44195</v>
      </c>
      <c r="R23" s="73" t="s">
        <v>100</v>
      </c>
      <c r="S23" s="70"/>
      <c r="T23" s="70"/>
      <c r="U23" s="70"/>
      <c r="V23" s="70"/>
      <c r="W23" s="70"/>
      <c r="X23" s="70"/>
      <c r="Y23" s="70"/>
      <c r="Z23" s="70"/>
      <c r="AA23" s="70"/>
      <c r="AB23" s="70"/>
    </row>
    <row r="24" spans="1:28" ht="51">
      <c r="A24" s="25" t="s">
        <v>23</v>
      </c>
      <c r="B24" s="27">
        <v>2</v>
      </c>
      <c r="C24" s="27" t="s">
        <v>92</v>
      </c>
      <c r="D24" s="27" t="s">
        <v>93</v>
      </c>
      <c r="E24" s="27">
        <v>7</v>
      </c>
      <c r="F24" s="74" t="s">
        <v>169</v>
      </c>
      <c r="G24" s="75" t="s">
        <v>170</v>
      </c>
      <c r="H24" s="34" t="s">
        <v>171</v>
      </c>
      <c r="I24" s="30"/>
      <c r="J24" s="30">
        <v>15064</v>
      </c>
      <c r="K24" s="27" t="s">
        <v>104</v>
      </c>
      <c r="L24" s="27" t="s">
        <v>172</v>
      </c>
      <c r="M24" s="36">
        <v>0.31</v>
      </c>
      <c r="N24" s="27" t="s">
        <v>104</v>
      </c>
      <c r="O24" s="27" t="s">
        <v>104</v>
      </c>
      <c r="P24" s="32">
        <v>44344</v>
      </c>
      <c r="Q24" s="33"/>
      <c r="R24" s="35" t="s">
        <v>100</v>
      </c>
      <c r="S24" s="33"/>
      <c r="T24" s="33"/>
      <c r="U24" s="33"/>
      <c r="V24" s="33"/>
      <c r="W24" s="33"/>
      <c r="X24" s="33"/>
      <c r="Y24" s="33"/>
      <c r="Z24" s="33"/>
      <c r="AA24" s="33"/>
      <c r="AB24" s="33"/>
    </row>
    <row r="25" spans="1:28" ht="12.75">
      <c r="A25" s="25" t="s">
        <v>49</v>
      </c>
      <c r="B25" s="27">
        <v>6</v>
      </c>
      <c r="C25" s="27" t="s">
        <v>92</v>
      </c>
      <c r="D25" s="27" t="s">
        <v>93</v>
      </c>
      <c r="E25" s="27">
        <v>10</v>
      </c>
      <c r="F25" s="27" t="s">
        <v>6</v>
      </c>
      <c r="G25" s="27" t="s">
        <v>173</v>
      </c>
      <c r="H25" s="37" t="s">
        <v>174</v>
      </c>
      <c r="I25" s="29" t="s">
        <v>22</v>
      </c>
      <c r="J25" s="30">
        <v>6800</v>
      </c>
      <c r="K25" s="27">
        <v>1712</v>
      </c>
      <c r="L25" s="27" t="s">
        <v>175</v>
      </c>
      <c r="M25" s="31">
        <v>1</v>
      </c>
      <c r="N25" s="27" t="s">
        <v>176</v>
      </c>
      <c r="O25" s="36">
        <v>0.35</v>
      </c>
      <c r="P25" s="32">
        <v>44245</v>
      </c>
      <c r="Q25" s="76">
        <v>44245</v>
      </c>
      <c r="R25" s="35" t="s">
        <v>100</v>
      </c>
      <c r="S25" s="33"/>
      <c r="T25" s="33"/>
      <c r="U25" s="33"/>
      <c r="V25" s="33"/>
      <c r="W25" s="33"/>
      <c r="X25" s="33"/>
      <c r="Y25" s="33"/>
      <c r="Z25" s="33"/>
      <c r="AA25" s="33"/>
      <c r="AB25" s="33"/>
    </row>
    <row r="26" spans="1:28" ht="17.25" customHeight="1">
      <c r="A26" s="27" t="s">
        <v>70</v>
      </c>
      <c r="B26" s="27">
        <v>10</v>
      </c>
      <c r="C26" s="27" t="s">
        <v>92</v>
      </c>
      <c r="D26" s="27" t="s">
        <v>93</v>
      </c>
      <c r="E26" s="27">
        <v>13</v>
      </c>
      <c r="F26" s="27" t="s">
        <v>177</v>
      </c>
      <c r="G26" s="27" t="s">
        <v>178</v>
      </c>
      <c r="H26" s="28" t="s">
        <v>179</v>
      </c>
      <c r="I26" s="29" t="s">
        <v>4</v>
      </c>
      <c r="J26" s="30">
        <v>4628</v>
      </c>
      <c r="K26" s="27">
        <v>1567</v>
      </c>
      <c r="L26" s="27" t="s">
        <v>180</v>
      </c>
      <c r="M26" s="31">
        <v>1</v>
      </c>
      <c r="N26" s="27" t="s">
        <v>180</v>
      </c>
      <c r="O26" s="31">
        <v>1</v>
      </c>
      <c r="P26" s="32">
        <v>44168</v>
      </c>
      <c r="Q26" s="33"/>
      <c r="R26" s="33"/>
      <c r="S26" s="33"/>
      <c r="T26" s="33"/>
      <c r="U26" s="33"/>
      <c r="V26" s="33"/>
      <c r="W26" s="33"/>
      <c r="X26" s="33"/>
      <c r="Y26" s="33"/>
      <c r="Z26" s="33"/>
      <c r="AA26" s="33"/>
      <c r="AB26" s="33"/>
    </row>
    <row r="27" spans="1:28" ht="12.75">
      <c r="A27" s="25" t="s">
        <v>24</v>
      </c>
      <c r="B27" s="27">
        <v>2</v>
      </c>
      <c r="C27" s="27" t="s">
        <v>92</v>
      </c>
      <c r="D27" s="27" t="s">
        <v>181</v>
      </c>
      <c r="E27" s="27">
        <v>9</v>
      </c>
      <c r="F27" s="25" t="s">
        <v>182</v>
      </c>
      <c r="G27" s="77" t="s">
        <v>183</v>
      </c>
      <c r="H27" s="34" t="s">
        <v>184</v>
      </c>
      <c r="I27" s="30"/>
      <c r="J27" s="30">
        <v>6497</v>
      </c>
      <c r="K27" s="33"/>
      <c r="L27" s="27" t="s">
        <v>185</v>
      </c>
      <c r="M27" s="36">
        <v>1</v>
      </c>
      <c r="N27" s="27" t="s">
        <v>186</v>
      </c>
      <c r="O27" s="31">
        <v>0.81</v>
      </c>
      <c r="P27" s="32"/>
      <c r="Q27" s="32">
        <v>44172</v>
      </c>
      <c r="R27" s="35" t="s">
        <v>100</v>
      </c>
      <c r="S27" s="33"/>
      <c r="T27" s="33"/>
      <c r="U27" s="33"/>
      <c r="V27" s="33"/>
      <c r="W27" s="33"/>
      <c r="X27" s="33"/>
      <c r="Y27" s="33"/>
      <c r="Z27" s="33"/>
      <c r="AA27" s="33"/>
      <c r="AB27" s="33"/>
    </row>
    <row r="28" spans="1:28" ht="12.75">
      <c r="A28" s="27" t="s">
        <v>3</v>
      </c>
      <c r="B28" s="27">
        <v>1</v>
      </c>
      <c r="C28" s="27" t="s">
        <v>92</v>
      </c>
      <c r="D28" s="27" t="s">
        <v>187</v>
      </c>
      <c r="E28" s="27">
        <v>45</v>
      </c>
      <c r="F28" s="27" t="s">
        <v>188</v>
      </c>
      <c r="G28" s="27" t="s">
        <v>189</v>
      </c>
      <c r="H28" s="28" t="s">
        <v>190</v>
      </c>
      <c r="I28" s="29" t="s">
        <v>4</v>
      </c>
      <c r="J28" s="30">
        <v>15714</v>
      </c>
      <c r="K28" s="30">
        <v>3752</v>
      </c>
      <c r="L28" s="27" t="s">
        <v>191</v>
      </c>
      <c r="M28" s="31">
        <v>1</v>
      </c>
      <c r="N28" s="27" t="s">
        <v>191</v>
      </c>
      <c r="O28" s="31">
        <v>1</v>
      </c>
      <c r="P28" s="32">
        <v>44116</v>
      </c>
      <c r="Q28" s="33"/>
      <c r="R28" s="27" t="s">
        <v>192</v>
      </c>
      <c r="S28" s="33"/>
      <c r="T28" s="33"/>
      <c r="U28" s="33"/>
      <c r="V28" s="33"/>
      <c r="W28" s="33"/>
      <c r="X28" s="33"/>
      <c r="Y28" s="33"/>
      <c r="Z28" s="33"/>
      <c r="AA28" s="33"/>
      <c r="AB28" s="33"/>
    </row>
    <row r="29" spans="1:28" ht="12.75">
      <c r="A29" s="25" t="s">
        <v>9</v>
      </c>
      <c r="B29" s="27">
        <v>1</v>
      </c>
      <c r="C29" s="27" t="s">
        <v>92</v>
      </c>
      <c r="D29" s="27" t="s">
        <v>193</v>
      </c>
      <c r="E29" s="27">
        <v>42</v>
      </c>
      <c r="F29" s="27" t="s">
        <v>194</v>
      </c>
      <c r="G29" s="27" t="s">
        <v>189</v>
      </c>
      <c r="H29" s="28" t="s">
        <v>195</v>
      </c>
      <c r="I29" s="29" t="s">
        <v>10</v>
      </c>
      <c r="J29" s="30">
        <v>12317</v>
      </c>
      <c r="K29" s="30">
        <v>2503</v>
      </c>
      <c r="L29" s="27" t="s">
        <v>196</v>
      </c>
      <c r="M29" s="31">
        <v>1</v>
      </c>
      <c r="N29" s="27" t="s">
        <v>196</v>
      </c>
      <c r="O29" s="31">
        <v>1</v>
      </c>
      <c r="P29" s="32">
        <v>44133</v>
      </c>
      <c r="Q29" s="32">
        <v>44123</v>
      </c>
      <c r="R29" s="27" t="s">
        <v>197</v>
      </c>
      <c r="S29" s="33"/>
      <c r="T29" s="33"/>
      <c r="U29" s="33"/>
      <c r="V29" s="33"/>
      <c r="W29" s="33"/>
      <c r="X29" s="33"/>
      <c r="Y29" s="33"/>
      <c r="Z29" s="33"/>
      <c r="AA29" s="33"/>
      <c r="AB29" s="33"/>
    </row>
    <row r="30" spans="1:28" ht="16.5" customHeight="1">
      <c r="A30" s="25" t="s">
        <v>64</v>
      </c>
      <c r="B30" s="27">
        <v>8</v>
      </c>
      <c r="C30" s="27" t="s">
        <v>92</v>
      </c>
      <c r="D30" s="27" t="s">
        <v>93</v>
      </c>
      <c r="E30" s="27">
        <v>26</v>
      </c>
      <c r="F30" s="27" t="s">
        <v>144</v>
      </c>
      <c r="G30" s="27" t="s">
        <v>156</v>
      </c>
      <c r="H30" s="28" t="s">
        <v>198</v>
      </c>
      <c r="I30" s="29" t="s">
        <v>11</v>
      </c>
      <c r="J30" s="30">
        <v>4142</v>
      </c>
      <c r="K30" s="27">
        <v>1313</v>
      </c>
      <c r="L30" s="27" t="s">
        <v>199</v>
      </c>
      <c r="M30" s="31">
        <v>1</v>
      </c>
      <c r="N30" s="27" t="s">
        <v>199</v>
      </c>
      <c r="O30" s="31">
        <v>1</v>
      </c>
      <c r="P30" s="32">
        <v>44264</v>
      </c>
      <c r="Q30" s="33"/>
      <c r="R30" s="35" t="s">
        <v>100</v>
      </c>
      <c r="S30" s="33"/>
      <c r="T30" s="33"/>
      <c r="U30" s="33"/>
      <c r="V30" s="33"/>
      <c r="W30" s="33"/>
      <c r="X30" s="33"/>
      <c r="Y30" s="33"/>
      <c r="Z30" s="33"/>
      <c r="AA30" s="33"/>
      <c r="AB30" s="33"/>
    </row>
    <row r="31" spans="1:28" ht="12.75">
      <c r="A31" s="25" t="s">
        <v>26</v>
      </c>
      <c r="B31" s="27">
        <v>2</v>
      </c>
      <c r="C31" s="27" t="s">
        <v>92</v>
      </c>
      <c r="D31" s="27" t="s">
        <v>93</v>
      </c>
      <c r="E31" s="27">
        <v>10</v>
      </c>
      <c r="F31" s="78" t="s">
        <v>200</v>
      </c>
      <c r="G31" s="79" t="s">
        <v>201</v>
      </c>
      <c r="H31" s="80" t="s">
        <v>141</v>
      </c>
      <c r="I31" s="30"/>
      <c r="J31" s="30">
        <v>12398</v>
      </c>
      <c r="K31" s="33"/>
      <c r="L31" s="27" t="s">
        <v>202</v>
      </c>
      <c r="M31" s="31">
        <v>0.91</v>
      </c>
      <c r="N31" s="33"/>
      <c r="O31" s="33"/>
      <c r="P31" s="32">
        <v>44349</v>
      </c>
      <c r="Q31" s="32">
        <v>44208</v>
      </c>
      <c r="R31" s="35" t="s">
        <v>100</v>
      </c>
      <c r="S31" s="33"/>
      <c r="T31" s="33"/>
      <c r="U31" s="33"/>
      <c r="V31" s="33"/>
      <c r="W31" s="33"/>
      <c r="X31" s="33"/>
      <c r="Y31" s="33"/>
      <c r="Z31" s="33"/>
      <c r="AA31" s="33"/>
      <c r="AB31" s="33"/>
    </row>
    <row r="32" spans="1:28" ht="12.75">
      <c r="A32" s="27" t="s">
        <v>50</v>
      </c>
      <c r="B32" s="27">
        <v>6</v>
      </c>
      <c r="C32" s="27" t="s">
        <v>92</v>
      </c>
      <c r="D32" s="27" t="s">
        <v>93</v>
      </c>
      <c r="E32" s="27">
        <v>20</v>
      </c>
      <c r="F32" s="27" t="s">
        <v>8</v>
      </c>
      <c r="G32" s="27" t="s">
        <v>203</v>
      </c>
      <c r="H32" s="37" t="s">
        <v>204</v>
      </c>
      <c r="I32" s="30" t="s">
        <v>11</v>
      </c>
      <c r="J32" s="30">
        <v>5759</v>
      </c>
      <c r="K32" s="30">
        <v>1265</v>
      </c>
      <c r="L32" s="27" t="s">
        <v>205</v>
      </c>
      <c r="M32" s="31">
        <v>1</v>
      </c>
      <c r="N32" s="27" t="s">
        <v>205</v>
      </c>
      <c r="O32" s="31">
        <v>1</v>
      </c>
      <c r="P32" s="32">
        <v>44148</v>
      </c>
      <c r="Q32" s="33"/>
      <c r="R32" s="33"/>
      <c r="S32" s="33"/>
      <c r="T32" s="33"/>
      <c r="U32" s="33"/>
      <c r="V32" s="33"/>
      <c r="W32" s="33"/>
      <c r="X32" s="33"/>
      <c r="Y32" s="33"/>
      <c r="Z32" s="33"/>
      <c r="AA32" s="33"/>
      <c r="AB32" s="33"/>
    </row>
    <row r="33" spans="1:28" ht="12.75">
      <c r="A33" s="27" t="s">
        <v>13</v>
      </c>
      <c r="B33" s="27">
        <v>1</v>
      </c>
      <c r="C33" s="27" t="s">
        <v>92</v>
      </c>
      <c r="D33" s="27" t="s">
        <v>206</v>
      </c>
      <c r="E33" s="27">
        <v>26</v>
      </c>
      <c r="F33" s="27" t="s">
        <v>207</v>
      </c>
      <c r="G33" s="27" t="s">
        <v>208</v>
      </c>
      <c r="H33" s="34" t="s">
        <v>209</v>
      </c>
      <c r="I33" s="29" t="s">
        <v>4</v>
      </c>
      <c r="J33" s="30">
        <v>2635</v>
      </c>
      <c r="K33" s="27">
        <v>523</v>
      </c>
      <c r="L33" s="27" t="s">
        <v>210</v>
      </c>
      <c r="M33" s="31">
        <v>1</v>
      </c>
      <c r="N33" s="27" t="s">
        <v>210</v>
      </c>
      <c r="O33" s="31">
        <v>1</v>
      </c>
      <c r="P33" s="32">
        <v>44116</v>
      </c>
      <c r="Q33" s="33"/>
      <c r="R33" s="27" t="s">
        <v>211</v>
      </c>
      <c r="S33" s="33"/>
      <c r="T33" s="33"/>
      <c r="U33" s="33"/>
      <c r="V33" s="33"/>
      <c r="W33" s="33"/>
      <c r="X33" s="33"/>
      <c r="Y33" s="33"/>
      <c r="Z33" s="33"/>
      <c r="AA33" s="33"/>
      <c r="AB33" s="33"/>
    </row>
    <row r="34" spans="1:28" ht="12.75">
      <c r="A34" s="25" t="s">
        <v>68</v>
      </c>
      <c r="B34" s="27">
        <v>9</v>
      </c>
      <c r="C34" s="27" t="s">
        <v>92</v>
      </c>
      <c r="D34" s="27" t="s">
        <v>93</v>
      </c>
      <c r="E34" s="27">
        <v>8</v>
      </c>
      <c r="F34" s="27" t="s">
        <v>96</v>
      </c>
      <c r="G34" s="27" t="s">
        <v>16</v>
      </c>
      <c r="H34" s="37" t="s">
        <v>212</v>
      </c>
      <c r="I34" s="38" t="s">
        <v>11</v>
      </c>
      <c r="J34" s="30">
        <v>3424</v>
      </c>
      <c r="K34" s="27">
        <v>657</v>
      </c>
      <c r="L34" s="27" t="s">
        <v>213</v>
      </c>
      <c r="M34" s="31">
        <v>1</v>
      </c>
      <c r="N34" s="27" t="s">
        <v>214</v>
      </c>
      <c r="O34" s="31">
        <v>1</v>
      </c>
      <c r="P34" s="32">
        <v>44243</v>
      </c>
      <c r="Q34" s="33"/>
      <c r="R34" s="35" t="s">
        <v>100</v>
      </c>
      <c r="S34" s="33"/>
      <c r="T34" s="33"/>
      <c r="U34" s="33"/>
      <c r="V34" s="33"/>
      <c r="W34" s="33"/>
      <c r="X34" s="33"/>
      <c r="Y34" s="33"/>
      <c r="Z34" s="33"/>
      <c r="AA34" s="33"/>
      <c r="AB34" s="33"/>
    </row>
    <row r="35" spans="1:28" ht="12.75">
      <c r="A35" s="25" t="s">
        <v>35</v>
      </c>
      <c r="B35" s="27">
        <v>4</v>
      </c>
      <c r="C35" s="27" t="s">
        <v>92</v>
      </c>
      <c r="D35" s="27" t="s">
        <v>93</v>
      </c>
      <c r="E35" s="27">
        <v>19</v>
      </c>
      <c r="F35" s="27" t="s">
        <v>215</v>
      </c>
      <c r="G35" s="27" t="s">
        <v>216</v>
      </c>
      <c r="H35" s="34" t="s">
        <v>69</v>
      </c>
      <c r="I35" s="29" t="s">
        <v>22</v>
      </c>
      <c r="J35" s="30">
        <v>4599</v>
      </c>
      <c r="K35" s="27">
        <v>996</v>
      </c>
      <c r="L35" s="27" t="s">
        <v>217</v>
      </c>
      <c r="M35" s="31">
        <v>1</v>
      </c>
      <c r="N35" s="27" t="s">
        <v>217</v>
      </c>
      <c r="O35" s="31">
        <v>1</v>
      </c>
      <c r="P35" s="32">
        <v>44130</v>
      </c>
      <c r="Q35" s="33"/>
      <c r="R35" s="33"/>
      <c r="S35" s="33"/>
      <c r="T35" s="33"/>
      <c r="U35" s="33"/>
      <c r="V35" s="33"/>
      <c r="W35" s="33"/>
      <c r="X35" s="33"/>
      <c r="Y35" s="33"/>
      <c r="Z35" s="33"/>
      <c r="AA35" s="33"/>
      <c r="AB35" s="33"/>
    </row>
    <row r="36" spans="1:28" ht="25.5">
      <c r="A36" s="25" t="s">
        <v>71</v>
      </c>
      <c r="B36" s="27">
        <v>10</v>
      </c>
      <c r="C36" s="27" t="s">
        <v>92</v>
      </c>
      <c r="D36" s="27" t="s">
        <v>218</v>
      </c>
      <c r="E36" s="27">
        <v>5</v>
      </c>
      <c r="F36" s="27" t="s">
        <v>27</v>
      </c>
      <c r="G36" s="27" t="s">
        <v>219</v>
      </c>
      <c r="H36" s="34" t="s">
        <v>220</v>
      </c>
      <c r="I36" s="38" t="s">
        <v>11</v>
      </c>
      <c r="J36" s="30">
        <v>6616</v>
      </c>
      <c r="K36" s="27">
        <v>3468</v>
      </c>
      <c r="L36" s="27" t="s">
        <v>221</v>
      </c>
      <c r="M36" s="31">
        <v>1</v>
      </c>
      <c r="N36" s="33"/>
      <c r="O36" s="31">
        <v>1</v>
      </c>
      <c r="P36" s="32">
        <v>44279</v>
      </c>
      <c r="Q36" s="33"/>
      <c r="R36" s="35" t="s">
        <v>100</v>
      </c>
      <c r="S36" s="33"/>
      <c r="T36" s="33"/>
      <c r="U36" s="33"/>
      <c r="V36" s="33"/>
      <c r="W36" s="33"/>
      <c r="X36" s="33"/>
      <c r="Y36" s="33"/>
      <c r="Z36" s="33"/>
      <c r="AA36" s="33"/>
      <c r="AB36" s="33"/>
    </row>
    <row r="37" spans="1:28" ht="12.75">
      <c r="A37" s="25" t="s">
        <v>65</v>
      </c>
      <c r="B37" s="27">
        <v>8</v>
      </c>
      <c r="C37" s="27" t="s">
        <v>92</v>
      </c>
      <c r="D37" s="27" t="s">
        <v>222</v>
      </c>
      <c r="E37" s="27">
        <v>12</v>
      </c>
      <c r="F37" s="27" t="s">
        <v>223</v>
      </c>
      <c r="G37" s="27" t="s">
        <v>27</v>
      </c>
      <c r="H37" s="28" t="s">
        <v>224</v>
      </c>
      <c r="I37" s="30" t="s">
        <v>5</v>
      </c>
      <c r="J37" s="30">
        <v>2955</v>
      </c>
      <c r="K37" s="27">
        <v>751</v>
      </c>
      <c r="L37" s="27" t="s">
        <v>225</v>
      </c>
      <c r="M37" s="31">
        <v>1</v>
      </c>
      <c r="N37" s="27" t="s">
        <v>225</v>
      </c>
      <c r="O37" s="31">
        <v>1</v>
      </c>
      <c r="P37" s="32">
        <v>44271</v>
      </c>
      <c r="Q37" s="33"/>
      <c r="R37" s="54" t="s">
        <v>100</v>
      </c>
      <c r="S37" s="33"/>
      <c r="T37" s="33"/>
      <c r="U37" s="33"/>
      <c r="V37" s="33"/>
      <c r="W37" s="33"/>
      <c r="X37" s="33"/>
      <c r="Y37" s="33"/>
      <c r="Z37" s="33"/>
      <c r="AA37" s="33"/>
      <c r="AB37" s="33"/>
    </row>
    <row r="38" spans="1:28" ht="12.75">
      <c r="A38" s="25" t="s">
        <v>41</v>
      </c>
      <c r="B38" s="27">
        <v>5</v>
      </c>
      <c r="C38" s="27" t="s">
        <v>92</v>
      </c>
      <c r="D38" s="27" t="s">
        <v>93</v>
      </c>
      <c r="E38" s="27">
        <v>17</v>
      </c>
      <c r="F38" s="27" t="s">
        <v>215</v>
      </c>
      <c r="G38" s="27" t="s">
        <v>8</v>
      </c>
      <c r="H38" s="37" t="s">
        <v>226</v>
      </c>
      <c r="I38" s="29" t="s">
        <v>5</v>
      </c>
      <c r="J38" s="30">
        <v>2135</v>
      </c>
      <c r="K38" s="27">
        <v>446</v>
      </c>
      <c r="L38" s="27" t="s">
        <v>227</v>
      </c>
      <c r="M38" s="31">
        <v>1</v>
      </c>
      <c r="N38" s="27" t="s">
        <v>227</v>
      </c>
      <c r="O38" s="31">
        <v>1</v>
      </c>
      <c r="P38" s="32">
        <v>44152</v>
      </c>
      <c r="Q38" s="33"/>
      <c r="R38" s="33"/>
      <c r="S38" s="33"/>
      <c r="T38" s="33"/>
      <c r="U38" s="33"/>
      <c r="V38" s="33"/>
      <c r="W38" s="33"/>
      <c r="X38" s="33"/>
      <c r="Y38" s="33"/>
      <c r="Z38" s="33"/>
      <c r="AA38" s="33"/>
      <c r="AB38" s="33"/>
    </row>
    <row r="39" spans="1:28" ht="12.75">
      <c r="A39" s="27" t="s">
        <v>36</v>
      </c>
      <c r="B39" s="27">
        <v>4</v>
      </c>
      <c r="C39" s="27" t="s">
        <v>92</v>
      </c>
      <c r="D39" s="27" t="s">
        <v>93</v>
      </c>
      <c r="E39" s="27">
        <v>24</v>
      </c>
      <c r="F39" s="27" t="s">
        <v>12</v>
      </c>
      <c r="G39" s="27" t="s">
        <v>228</v>
      </c>
      <c r="H39" s="28" t="s">
        <v>229</v>
      </c>
      <c r="I39" s="29" t="s">
        <v>11</v>
      </c>
      <c r="J39" s="30">
        <v>3138</v>
      </c>
      <c r="K39" s="27">
        <v>954</v>
      </c>
      <c r="L39" s="27" t="s">
        <v>230</v>
      </c>
      <c r="M39" s="31">
        <v>1</v>
      </c>
      <c r="N39" s="27" t="s">
        <v>230</v>
      </c>
      <c r="O39" s="31">
        <v>1</v>
      </c>
      <c r="P39" s="32">
        <v>44116</v>
      </c>
      <c r="Q39" s="32">
        <v>44123</v>
      </c>
      <c r="R39" s="27" t="s">
        <v>231</v>
      </c>
      <c r="S39" s="33"/>
      <c r="T39" s="33"/>
      <c r="U39" s="33"/>
      <c r="V39" s="33"/>
      <c r="W39" s="33"/>
      <c r="X39" s="33"/>
      <c r="Y39" s="33"/>
      <c r="Z39" s="33"/>
      <c r="AA39" s="33"/>
      <c r="AB39" s="33"/>
    </row>
    <row r="40" spans="1:28" ht="12.75">
      <c r="A40" s="25" t="s">
        <v>51</v>
      </c>
      <c r="B40" s="27">
        <v>6</v>
      </c>
      <c r="C40" s="27" t="s">
        <v>92</v>
      </c>
      <c r="D40" s="27" t="s">
        <v>93</v>
      </c>
      <c r="E40" s="27">
        <v>32</v>
      </c>
      <c r="F40" s="27" t="s">
        <v>27</v>
      </c>
      <c r="G40" s="27" t="s">
        <v>203</v>
      </c>
      <c r="H40" s="34" t="s">
        <v>232</v>
      </c>
      <c r="I40" s="29" t="s">
        <v>18</v>
      </c>
      <c r="J40" s="30">
        <v>7787</v>
      </c>
      <c r="K40" s="27">
        <v>798</v>
      </c>
      <c r="L40" s="27" t="s">
        <v>233</v>
      </c>
      <c r="M40" s="31">
        <v>1</v>
      </c>
      <c r="N40" s="27" t="s">
        <v>233</v>
      </c>
      <c r="O40" s="31">
        <v>1</v>
      </c>
      <c r="P40" s="32">
        <v>44158</v>
      </c>
      <c r="Q40" s="33"/>
      <c r="R40" s="33"/>
      <c r="S40" s="33"/>
      <c r="T40" s="33"/>
      <c r="U40" s="33"/>
      <c r="V40" s="33"/>
      <c r="W40" s="33"/>
      <c r="X40" s="33"/>
      <c r="Y40" s="33"/>
      <c r="Z40" s="33"/>
      <c r="AA40" s="33"/>
      <c r="AB40" s="33"/>
    </row>
    <row r="41" spans="1:28" ht="12.75">
      <c r="A41" s="25" t="s">
        <v>32</v>
      </c>
      <c r="B41" s="27">
        <v>3</v>
      </c>
      <c r="C41" s="27" t="s">
        <v>92</v>
      </c>
      <c r="D41" s="25" t="s">
        <v>93</v>
      </c>
      <c r="E41" s="27">
        <v>11</v>
      </c>
      <c r="F41" s="25" t="s">
        <v>234</v>
      </c>
      <c r="G41" s="27" t="s">
        <v>235</v>
      </c>
      <c r="H41" s="81" t="s">
        <v>236</v>
      </c>
      <c r="I41" s="30"/>
      <c r="J41" s="30">
        <v>8039</v>
      </c>
      <c r="K41" s="27" t="s">
        <v>104</v>
      </c>
      <c r="L41" s="27" t="s">
        <v>237</v>
      </c>
      <c r="M41" s="31">
        <v>1</v>
      </c>
      <c r="N41" s="27" t="s">
        <v>237</v>
      </c>
      <c r="O41" s="31">
        <v>1</v>
      </c>
      <c r="P41" s="32">
        <v>44343</v>
      </c>
      <c r="Q41" s="33"/>
      <c r="R41" s="35" t="s">
        <v>100</v>
      </c>
      <c r="S41" s="33"/>
      <c r="T41" s="33"/>
      <c r="U41" s="33"/>
      <c r="V41" s="33"/>
      <c r="W41" s="33"/>
      <c r="X41" s="33"/>
      <c r="Y41" s="33"/>
      <c r="Z41" s="33"/>
      <c r="AA41" s="33"/>
      <c r="AB41" s="33"/>
    </row>
    <row r="42" spans="1:28" ht="12.75">
      <c r="A42" s="25" t="s">
        <v>14</v>
      </c>
      <c r="B42" s="27">
        <v>1</v>
      </c>
      <c r="C42" s="27" t="s">
        <v>92</v>
      </c>
      <c r="D42" s="27" t="s">
        <v>238</v>
      </c>
      <c r="E42" s="27">
        <v>25</v>
      </c>
      <c r="F42" s="27" t="s">
        <v>239</v>
      </c>
      <c r="G42" s="27" t="s">
        <v>8</v>
      </c>
      <c r="H42" s="37" t="s">
        <v>240</v>
      </c>
      <c r="I42" s="29" t="s">
        <v>4</v>
      </c>
      <c r="J42" s="30">
        <v>9926</v>
      </c>
      <c r="K42" s="30">
        <v>2512</v>
      </c>
      <c r="L42" s="27" t="s">
        <v>241</v>
      </c>
      <c r="M42" s="31">
        <v>1</v>
      </c>
      <c r="N42" s="27" t="s">
        <v>241</v>
      </c>
      <c r="O42" s="31">
        <v>1</v>
      </c>
      <c r="P42" s="32">
        <v>44188</v>
      </c>
      <c r="Q42" s="33"/>
      <c r="R42" s="27" t="s">
        <v>242</v>
      </c>
      <c r="S42" s="27" t="s">
        <v>243</v>
      </c>
      <c r="T42" s="33"/>
      <c r="U42" s="33"/>
      <c r="V42" s="33"/>
      <c r="W42" s="33"/>
      <c r="X42" s="33"/>
      <c r="Y42" s="33"/>
      <c r="Z42" s="33"/>
      <c r="AA42" s="33"/>
      <c r="AB42" s="33"/>
    </row>
    <row r="43" spans="1:28" ht="12.75">
      <c r="A43" s="25" t="s">
        <v>58</v>
      </c>
      <c r="B43" s="27">
        <v>7</v>
      </c>
      <c r="C43" s="27" t="s">
        <v>92</v>
      </c>
      <c r="D43" s="27" t="s">
        <v>93</v>
      </c>
      <c r="E43" s="27">
        <v>14</v>
      </c>
      <c r="F43" s="27" t="s">
        <v>177</v>
      </c>
      <c r="G43" s="82" t="s">
        <v>244</v>
      </c>
      <c r="H43" s="83" t="s">
        <v>245</v>
      </c>
      <c r="I43" s="29" t="s">
        <v>5</v>
      </c>
      <c r="J43" s="30">
        <v>5776</v>
      </c>
      <c r="K43" s="27">
        <v>1635</v>
      </c>
      <c r="L43" s="27" t="s">
        <v>246</v>
      </c>
      <c r="M43" s="31">
        <v>1</v>
      </c>
      <c r="N43" s="27"/>
      <c r="O43" s="33"/>
      <c r="P43" s="32">
        <v>44287</v>
      </c>
      <c r="Q43" s="33"/>
      <c r="R43" s="35" t="s">
        <v>100</v>
      </c>
      <c r="S43" s="33"/>
      <c r="T43" s="33"/>
      <c r="U43" s="33"/>
      <c r="V43" s="33"/>
      <c r="W43" s="33"/>
      <c r="X43" s="33"/>
      <c r="Y43" s="33"/>
      <c r="Z43" s="33"/>
      <c r="AA43" s="33"/>
      <c r="AB43" s="33"/>
    </row>
    <row r="44" spans="1:28" ht="19.5" customHeight="1">
      <c r="A44" s="25" t="s">
        <v>42</v>
      </c>
      <c r="B44" s="27">
        <v>5</v>
      </c>
      <c r="C44" s="27" t="s">
        <v>92</v>
      </c>
      <c r="D44" s="27" t="s">
        <v>93</v>
      </c>
      <c r="E44" s="27">
        <v>6</v>
      </c>
      <c r="F44" s="27" t="s">
        <v>247</v>
      </c>
      <c r="G44" s="27" t="s">
        <v>15</v>
      </c>
      <c r="H44" s="37" t="s">
        <v>209</v>
      </c>
      <c r="I44" s="84" t="s">
        <v>18</v>
      </c>
      <c r="J44" s="30">
        <v>3704</v>
      </c>
      <c r="K44" s="27">
        <v>506</v>
      </c>
      <c r="L44" s="27" t="s">
        <v>248</v>
      </c>
      <c r="M44" s="31">
        <v>1</v>
      </c>
      <c r="N44" s="27" t="s">
        <v>248</v>
      </c>
      <c r="O44" s="31">
        <v>1</v>
      </c>
      <c r="P44" s="32"/>
      <c r="Q44" s="32">
        <v>44252</v>
      </c>
      <c r="R44" s="35" t="s">
        <v>100</v>
      </c>
      <c r="S44" s="33"/>
      <c r="T44" s="33"/>
      <c r="U44" s="33"/>
      <c r="V44" s="33"/>
      <c r="W44" s="33"/>
      <c r="X44" s="33"/>
      <c r="Y44" s="33"/>
      <c r="Z44" s="33"/>
      <c r="AA44" s="33"/>
      <c r="AB44" s="33"/>
    </row>
    <row r="45" spans="1:28" ht="25.5">
      <c r="A45" s="25" t="s">
        <v>43</v>
      </c>
      <c r="B45" s="27">
        <v>5</v>
      </c>
      <c r="C45" s="27" t="s">
        <v>92</v>
      </c>
      <c r="D45" s="27" t="s">
        <v>93</v>
      </c>
      <c r="E45" s="27">
        <v>15</v>
      </c>
      <c r="F45" s="27" t="s">
        <v>12</v>
      </c>
      <c r="G45" s="27" t="s">
        <v>216</v>
      </c>
      <c r="H45" s="34" t="s">
        <v>249</v>
      </c>
      <c r="I45" s="30" t="s">
        <v>18</v>
      </c>
      <c r="J45" s="30">
        <v>4960</v>
      </c>
      <c r="K45" s="27">
        <v>1083</v>
      </c>
      <c r="L45" s="27" t="s">
        <v>250</v>
      </c>
      <c r="M45" s="31">
        <v>1</v>
      </c>
      <c r="N45" s="27" t="s">
        <v>250</v>
      </c>
      <c r="O45" s="31">
        <v>1</v>
      </c>
      <c r="P45" s="32"/>
      <c r="Q45" s="32">
        <v>44165</v>
      </c>
      <c r="R45" s="33"/>
      <c r="S45" s="33"/>
      <c r="T45" s="33"/>
      <c r="U45" s="33"/>
      <c r="V45" s="33"/>
      <c r="W45" s="33"/>
      <c r="X45" s="33"/>
      <c r="Y45" s="33"/>
      <c r="Z45" s="33"/>
      <c r="AA45" s="33"/>
      <c r="AB45" s="33"/>
    </row>
    <row r="46" spans="1:28" ht="12.75">
      <c r="A46" s="44" t="s">
        <v>17</v>
      </c>
      <c r="B46" s="45">
        <v>1</v>
      </c>
      <c r="C46" s="46" t="s">
        <v>92</v>
      </c>
      <c r="D46" s="46" t="s">
        <v>251</v>
      </c>
      <c r="E46" s="47">
        <v>25</v>
      </c>
      <c r="F46" s="44" t="s">
        <v>203</v>
      </c>
      <c r="G46" s="44" t="s">
        <v>12</v>
      </c>
      <c r="H46" s="85" t="s">
        <v>252</v>
      </c>
      <c r="I46" s="86" t="s">
        <v>11</v>
      </c>
      <c r="J46" s="50">
        <v>4147</v>
      </c>
      <c r="K46" s="87">
        <v>977</v>
      </c>
      <c r="L46" s="44" t="s">
        <v>253</v>
      </c>
      <c r="M46" s="51">
        <v>1</v>
      </c>
      <c r="N46" s="44" t="s">
        <v>253</v>
      </c>
      <c r="O46" s="51">
        <v>1</v>
      </c>
      <c r="P46" s="32">
        <v>44125</v>
      </c>
      <c r="Q46" s="62"/>
      <c r="R46" s="88" t="s">
        <v>254</v>
      </c>
      <c r="S46" s="62"/>
      <c r="T46" s="62"/>
      <c r="U46" s="62"/>
      <c r="V46" s="62"/>
      <c r="W46" s="62"/>
      <c r="X46" s="62"/>
      <c r="Y46" s="62"/>
      <c r="Z46" s="62"/>
      <c r="AA46" s="62"/>
      <c r="AB46" s="33"/>
    </row>
    <row r="47" spans="1:28" ht="12.75">
      <c r="A47" s="25" t="s">
        <v>52</v>
      </c>
      <c r="B47" s="27">
        <v>6</v>
      </c>
      <c r="C47" s="27" t="s">
        <v>92</v>
      </c>
      <c r="D47" s="27" t="s">
        <v>93</v>
      </c>
      <c r="E47" s="27">
        <v>15</v>
      </c>
      <c r="F47" s="27" t="s">
        <v>37</v>
      </c>
      <c r="G47" s="27" t="s">
        <v>177</v>
      </c>
      <c r="H47" s="34" t="s">
        <v>255</v>
      </c>
      <c r="I47" s="30" t="s">
        <v>5</v>
      </c>
      <c r="J47" s="30">
        <v>2092</v>
      </c>
      <c r="K47" s="27">
        <v>429</v>
      </c>
      <c r="L47" s="27" t="s">
        <v>256</v>
      </c>
      <c r="M47" s="31">
        <v>1</v>
      </c>
      <c r="N47" s="27" t="s">
        <v>256</v>
      </c>
      <c r="O47" s="31">
        <v>1</v>
      </c>
      <c r="P47" s="32">
        <v>44176</v>
      </c>
      <c r="Q47" s="33"/>
      <c r="R47" s="33"/>
      <c r="S47" s="33"/>
      <c r="T47" s="33"/>
      <c r="U47" s="33"/>
      <c r="V47" s="33"/>
      <c r="W47" s="33"/>
      <c r="X47" s="33"/>
      <c r="Y47" s="33"/>
      <c r="Z47" s="33"/>
      <c r="AA47" s="33"/>
      <c r="AB47" s="33"/>
    </row>
    <row r="48" spans="1:28" ht="38.25">
      <c r="A48" s="25" t="s">
        <v>59</v>
      </c>
      <c r="B48" s="27">
        <v>7</v>
      </c>
      <c r="C48" s="27" t="s">
        <v>92</v>
      </c>
      <c r="D48" s="40" t="s">
        <v>93</v>
      </c>
      <c r="E48" s="27">
        <v>19</v>
      </c>
      <c r="F48" s="27" t="s">
        <v>177</v>
      </c>
      <c r="G48" s="27" t="s">
        <v>37</v>
      </c>
      <c r="H48" s="28" t="s">
        <v>257</v>
      </c>
      <c r="I48" s="29" t="s">
        <v>5</v>
      </c>
      <c r="J48" s="30">
        <v>2633</v>
      </c>
      <c r="K48" s="27">
        <v>631</v>
      </c>
      <c r="L48" s="27" t="s">
        <v>258</v>
      </c>
      <c r="M48" s="31">
        <v>1</v>
      </c>
      <c r="N48" s="27" t="s">
        <v>258</v>
      </c>
      <c r="O48" s="31">
        <v>1</v>
      </c>
      <c r="P48" s="32">
        <v>44259</v>
      </c>
      <c r="Q48" s="33"/>
      <c r="R48" s="35" t="s">
        <v>100</v>
      </c>
      <c r="S48" s="33"/>
      <c r="T48" s="33"/>
      <c r="U48" s="33"/>
      <c r="V48" s="33"/>
      <c r="W48" s="33"/>
      <c r="X48" s="33"/>
      <c r="Y48" s="33"/>
      <c r="Z48" s="33"/>
      <c r="AA48" s="33"/>
      <c r="AB48" s="33"/>
    </row>
    <row r="49" spans="1:28" ht="12.75">
      <c r="A49" s="25" t="s">
        <v>44</v>
      </c>
      <c r="B49" s="27">
        <v>5</v>
      </c>
      <c r="C49" s="27" t="s">
        <v>92</v>
      </c>
      <c r="D49" s="27" t="s">
        <v>259</v>
      </c>
      <c r="E49" s="27">
        <v>15</v>
      </c>
      <c r="F49" s="27" t="s">
        <v>260</v>
      </c>
      <c r="G49" s="27" t="s">
        <v>261</v>
      </c>
      <c r="H49" s="28" t="s">
        <v>262</v>
      </c>
      <c r="I49" s="29" t="s">
        <v>130</v>
      </c>
      <c r="J49" s="30">
        <v>3256</v>
      </c>
      <c r="K49" s="27">
        <v>818</v>
      </c>
      <c r="L49" s="27" t="s">
        <v>263</v>
      </c>
      <c r="M49" s="31">
        <v>1</v>
      </c>
      <c r="N49" s="27" t="s">
        <v>263</v>
      </c>
      <c r="O49" s="31">
        <v>1</v>
      </c>
      <c r="P49" s="32">
        <v>44222</v>
      </c>
      <c r="Q49" s="33"/>
      <c r="R49" s="54" t="s">
        <v>100</v>
      </c>
      <c r="S49" s="33"/>
      <c r="T49" s="33"/>
      <c r="U49" s="33"/>
      <c r="V49" s="33"/>
      <c r="W49" s="33"/>
      <c r="X49" s="33"/>
      <c r="Y49" s="33"/>
      <c r="Z49" s="33"/>
      <c r="AA49" s="33"/>
      <c r="AB49" s="33"/>
    </row>
    <row r="50" spans="1:28" ht="12.75">
      <c r="A50" s="57" t="s">
        <v>60</v>
      </c>
      <c r="B50" s="47">
        <v>7</v>
      </c>
      <c r="C50" s="46" t="s">
        <v>92</v>
      </c>
      <c r="D50" s="88" t="s">
        <v>93</v>
      </c>
      <c r="E50" s="47">
        <v>11</v>
      </c>
      <c r="F50" s="44" t="s">
        <v>68</v>
      </c>
      <c r="G50" s="89" t="s">
        <v>27</v>
      </c>
      <c r="H50" s="90" t="s">
        <v>264</v>
      </c>
      <c r="I50" s="91" t="s">
        <v>25</v>
      </c>
      <c r="J50" s="87">
        <v>4503</v>
      </c>
      <c r="K50" s="60">
        <v>1232</v>
      </c>
      <c r="L50" s="46" t="s">
        <v>265</v>
      </c>
      <c r="M50" s="51">
        <v>1</v>
      </c>
      <c r="N50" s="88" t="s">
        <v>265</v>
      </c>
      <c r="O50" s="92">
        <v>1</v>
      </c>
      <c r="P50" s="32">
        <v>44252</v>
      </c>
      <c r="Q50" s="93">
        <v>44131</v>
      </c>
      <c r="R50" s="35" t="s">
        <v>100</v>
      </c>
      <c r="S50" s="62"/>
      <c r="T50" s="62"/>
      <c r="U50" s="62"/>
      <c r="V50" s="62"/>
      <c r="W50" s="62"/>
      <c r="X50" s="62"/>
      <c r="Y50" s="62"/>
      <c r="Z50" s="62"/>
      <c r="AA50" s="62"/>
      <c r="AB50" s="62"/>
    </row>
    <row r="51" spans="1:28" ht="12.75">
      <c r="A51" s="25" t="s">
        <v>28</v>
      </c>
      <c r="B51" s="27">
        <v>2</v>
      </c>
      <c r="C51" s="27" t="s">
        <v>92</v>
      </c>
      <c r="D51" s="27" t="s">
        <v>93</v>
      </c>
      <c r="E51" s="27">
        <v>8</v>
      </c>
      <c r="F51" s="27" t="s">
        <v>144</v>
      </c>
      <c r="G51" s="25" t="s">
        <v>266</v>
      </c>
      <c r="H51" s="34" t="s">
        <v>267</v>
      </c>
      <c r="I51" s="30"/>
      <c r="J51" s="30">
        <v>10645</v>
      </c>
      <c r="K51" s="27">
        <v>2902</v>
      </c>
      <c r="L51" s="27" t="s">
        <v>268</v>
      </c>
      <c r="M51" s="31">
        <v>1</v>
      </c>
      <c r="N51" s="27" t="s">
        <v>269</v>
      </c>
      <c r="O51" s="36">
        <v>0.46</v>
      </c>
      <c r="P51" s="32">
        <v>44308</v>
      </c>
      <c r="Q51" s="33"/>
      <c r="R51" s="35" t="s">
        <v>100</v>
      </c>
      <c r="S51" s="33"/>
      <c r="T51" s="33"/>
      <c r="U51" s="33"/>
      <c r="V51" s="33"/>
      <c r="W51" s="33"/>
      <c r="X51" s="33"/>
      <c r="Y51" s="33"/>
      <c r="Z51" s="33"/>
      <c r="AA51" s="33"/>
      <c r="AB51" s="33"/>
    </row>
    <row r="52" spans="1:28" ht="12.75">
      <c r="A52" s="25" t="s">
        <v>38</v>
      </c>
      <c r="B52" s="25">
        <v>4</v>
      </c>
      <c r="C52" s="25" t="s">
        <v>92</v>
      </c>
      <c r="D52" s="25" t="s">
        <v>93</v>
      </c>
      <c r="E52" s="25">
        <v>15</v>
      </c>
      <c r="F52" s="25" t="s">
        <v>270</v>
      </c>
      <c r="G52" s="25" t="s">
        <v>270</v>
      </c>
      <c r="H52" s="34" t="s">
        <v>271</v>
      </c>
      <c r="I52" s="29" t="s">
        <v>18</v>
      </c>
      <c r="J52" s="29">
        <v>4050</v>
      </c>
      <c r="K52" s="94">
        <v>1079</v>
      </c>
      <c r="L52" s="25" t="s">
        <v>272</v>
      </c>
      <c r="M52" s="41">
        <v>1</v>
      </c>
      <c r="N52" s="25" t="s">
        <v>272</v>
      </c>
      <c r="O52" s="41">
        <v>1</v>
      </c>
      <c r="P52" s="42">
        <v>44147</v>
      </c>
      <c r="Q52" s="42">
        <v>44131</v>
      </c>
      <c r="R52" s="43"/>
      <c r="S52" s="43"/>
      <c r="T52" s="43"/>
      <c r="U52" s="43"/>
      <c r="V52" s="43"/>
      <c r="W52" s="43"/>
      <c r="X52" s="43"/>
      <c r="Y52" s="43"/>
      <c r="Z52" s="43"/>
      <c r="AA52" s="43"/>
      <c r="AB52" s="43"/>
    </row>
    <row r="53" spans="1:28" ht="12.75">
      <c r="A53" s="25" t="s">
        <v>72</v>
      </c>
      <c r="B53" s="25">
        <v>10</v>
      </c>
      <c r="C53" s="25" t="s">
        <v>92</v>
      </c>
      <c r="D53" s="25" t="s">
        <v>93</v>
      </c>
      <c r="E53" s="25">
        <v>19</v>
      </c>
      <c r="F53" s="25" t="s">
        <v>273</v>
      </c>
      <c r="G53" s="25" t="s">
        <v>6</v>
      </c>
      <c r="H53" s="25" t="s">
        <v>141</v>
      </c>
      <c r="I53" s="29" t="s">
        <v>18</v>
      </c>
      <c r="J53" s="29">
        <v>5760</v>
      </c>
      <c r="K53" s="29">
        <v>1953</v>
      </c>
      <c r="L53" s="25" t="s">
        <v>274</v>
      </c>
      <c r="M53" s="95">
        <v>1</v>
      </c>
      <c r="N53" s="39" t="s">
        <v>275</v>
      </c>
      <c r="O53" s="41">
        <v>1</v>
      </c>
      <c r="P53" s="42">
        <v>44283</v>
      </c>
      <c r="Q53" s="42">
        <v>44195</v>
      </c>
      <c r="R53" s="25" t="s">
        <v>100</v>
      </c>
      <c r="S53" s="43"/>
      <c r="T53" s="43"/>
      <c r="U53" s="43"/>
      <c r="V53" s="43"/>
      <c r="W53" s="43"/>
      <c r="X53" s="43"/>
      <c r="Y53" s="43"/>
      <c r="Z53" s="43"/>
      <c r="AA53" s="43"/>
      <c r="AB53" s="43"/>
    </row>
    <row r="54" spans="1:28" ht="12.75">
      <c r="A54" s="25" t="s">
        <v>45</v>
      </c>
      <c r="B54" s="27">
        <v>5</v>
      </c>
      <c r="C54" s="27" t="s">
        <v>92</v>
      </c>
      <c r="D54" s="27" t="s">
        <v>276</v>
      </c>
      <c r="E54" s="27">
        <v>8</v>
      </c>
      <c r="F54" s="27" t="s">
        <v>68</v>
      </c>
      <c r="G54" s="27" t="s">
        <v>25</v>
      </c>
      <c r="H54" s="37" t="s">
        <v>226</v>
      </c>
      <c r="I54" s="53" t="s">
        <v>5</v>
      </c>
      <c r="J54" s="30">
        <v>2674</v>
      </c>
      <c r="K54" s="27">
        <v>524</v>
      </c>
      <c r="L54" s="27" t="s">
        <v>277</v>
      </c>
      <c r="M54" s="31">
        <v>1</v>
      </c>
      <c r="N54" s="27" t="s">
        <v>277</v>
      </c>
      <c r="O54" s="31">
        <v>1</v>
      </c>
      <c r="P54" s="32">
        <v>44138</v>
      </c>
      <c r="Q54" s="33"/>
      <c r="R54" s="33"/>
      <c r="S54" s="33"/>
      <c r="T54" s="27" t="s">
        <v>278</v>
      </c>
      <c r="U54" s="33"/>
      <c r="V54" s="33"/>
      <c r="W54" s="33"/>
      <c r="X54" s="33"/>
      <c r="Y54" s="33"/>
      <c r="Z54" s="33"/>
      <c r="AA54" s="33"/>
      <c r="AB54" s="33"/>
    </row>
    <row r="55" spans="1:28" ht="12.75">
      <c r="A55" s="25" t="s">
        <v>46</v>
      </c>
      <c r="B55" s="27">
        <v>5</v>
      </c>
      <c r="C55" s="27" t="s">
        <v>92</v>
      </c>
      <c r="D55" s="27" t="s">
        <v>93</v>
      </c>
      <c r="E55" s="27">
        <v>8</v>
      </c>
      <c r="F55" s="27" t="s">
        <v>279</v>
      </c>
      <c r="G55" s="78" t="s">
        <v>280</v>
      </c>
      <c r="H55" s="37" t="s">
        <v>141</v>
      </c>
      <c r="I55" s="29" t="s">
        <v>11</v>
      </c>
      <c r="J55" s="30">
        <v>10962</v>
      </c>
      <c r="K55" s="27">
        <v>2287</v>
      </c>
      <c r="L55" s="27" t="s">
        <v>281</v>
      </c>
      <c r="M55" s="36">
        <v>1</v>
      </c>
      <c r="N55" s="27" t="s">
        <v>282</v>
      </c>
      <c r="O55" s="31">
        <v>1</v>
      </c>
      <c r="P55" s="32">
        <v>44256</v>
      </c>
      <c r="Q55" s="76">
        <v>44208</v>
      </c>
      <c r="R55" s="35" t="s">
        <v>100</v>
      </c>
      <c r="S55" s="33"/>
      <c r="T55" s="33"/>
      <c r="U55" s="33"/>
      <c r="V55" s="33"/>
      <c r="W55" s="33"/>
      <c r="X55" s="33"/>
      <c r="Y55" s="33"/>
      <c r="Z55" s="33"/>
      <c r="AA55" s="33"/>
      <c r="AB55" s="33"/>
    </row>
    <row r="56" spans="1:28" ht="12.75">
      <c r="A56" s="57" t="s">
        <v>19</v>
      </c>
      <c r="B56" s="45">
        <v>1</v>
      </c>
      <c r="C56" s="46" t="s">
        <v>92</v>
      </c>
      <c r="D56" s="44" t="s">
        <v>283</v>
      </c>
      <c r="E56" s="47">
        <v>29</v>
      </c>
      <c r="F56" s="44" t="s">
        <v>144</v>
      </c>
      <c r="G56" s="44" t="s">
        <v>284</v>
      </c>
      <c r="H56" s="96" t="s">
        <v>285</v>
      </c>
      <c r="I56" s="49" t="s">
        <v>5</v>
      </c>
      <c r="J56" s="50">
        <v>11217</v>
      </c>
      <c r="K56" s="87">
        <v>2847</v>
      </c>
      <c r="L56" s="44" t="s">
        <v>286</v>
      </c>
      <c r="M56" s="51">
        <v>1</v>
      </c>
      <c r="N56" s="44" t="s">
        <v>286</v>
      </c>
      <c r="O56" s="51">
        <v>1</v>
      </c>
      <c r="P56" s="32">
        <v>44120</v>
      </c>
      <c r="Q56" s="52"/>
      <c r="R56" s="46" t="s">
        <v>287</v>
      </c>
      <c r="S56" s="52"/>
      <c r="T56" s="52"/>
      <c r="U56" s="52"/>
      <c r="V56" s="52"/>
      <c r="W56" s="52"/>
      <c r="X56" s="52"/>
      <c r="Y56" s="52"/>
      <c r="Z56" s="52"/>
      <c r="AA56" s="52"/>
      <c r="AB56" s="52"/>
    </row>
    <row r="57" spans="1:28" ht="12.75">
      <c r="H57" s="2"/>
    </row>
    <row r="58" spans="1:28" ht="12.75">
      <c r="D58" s="97" t="s">
        <v>288</v>
      </c>
      <c r="F58" s="98" t="s">
        <v>289</v>
      </c>
      <c r="G58" s="99"/>
      <c r="H58" s="2"/>
    </row>
    <row r="59" spans="1:28" ht="12.75">
      <c r="D59" s="27" t="s">
        <v>290</v>
      </c>
      <c r="F59" s="19" t="s">
        <v>291</v>
      </c>
      <c r="H59" s="2"/>
    </row>
    <row r="60" spans="1:28" ht="12.75">
      <c r="D60" s="100" t="s">
        <v>292</v>
      </c>
      <c r="H60" s="2"/>
    </row>
    <row r="61" spans="1:28" ht="12.75">
      <c r="H61" s="2"/>
    </row>
    <row r="62" spans="1:28" ht="12.75">
      <c r="H62" s="2"/>
    </row>
    <row r="63" spans="1:28" ht="12.75">
      <c r="H63" s="2"/>
    </row>
    <row r="64" spans="1:28" ht="12.75">
      <c r="H64" s="2"/>
    </row>
    <row r="65" spans="8:8" ht="12.75">
      <c r="H65" s="2"/>
    </row>
    <row r="66" spans="8:8" ht="12.75">
      <c r="H66" s="2"/>
    </row>
    <row r="67" spans="8:8" ht="12.75">
      <c r="H67" s="2"/>
    </row>
    <row r="68" spans="8:8" ht="12.75">
      <c r="H68" s="2"/>
    </row>
    <row r="69" spans="8:8" ht="12.75">
      <c r="H69" s="2"/>
    </row>
    <row r="70" spans="8:8" ht="12.75">
      <c r="H70" s="2"/>
    </row>
    <row r="71" spans="8:8" ht="12.75">
      <c r="H71" s="2"/>
    </row>
    <row r="72" spans="8:8" ht="12.75">
      <c r="H72" s="2"/>
    </row>
    <row r="73" spans="8:8" ht="12.75">
      <c r="H73" s="2"/>
    </row>
    <row r="74" spans="8:8" ht="12.75">
      <c r="H74" s="2"/>
    </row>
    <row r="75" spans="8:8" ht="12.75">
      <c r="H75" s="2"/>
    </row>
    <row r="76" spans="8:8" ht="12.75">
      <c r="H76" s="2"/>
    </row>
    <row r="77" spans="8:8" ht="12.75">
      <c r="H77" s="2"/>
    </row>
    <row r="78" spans="8:8" ht="12.75">
      <c r="H78" s="2"/>
    </row>
    <row r="79" spans="8:8" ht="12.75">
      <c r="H79" s="2"/>
    </row>
    <row r="80" spans="8:8" ht="12.75">
      <c r="H80" s="2"/>
    </row>
    <row r="81" spans="8:8" ht="12.75">
      <c r="H81" s="2"/>
    </row>
    <row r="82" spans="8:8" ht="12.75">
      <c r="H82" s="2"/>
    </row>
    <row r="83" spans="8:8" ht="12.75">
      <c r="H83" s="2"/>
    </row>
    <row r="84" spans="8:8" ht="12.75">
      <c r="H84" s="2"/>
    </row>
    <row r="85" spans="8:8" ht="12.75">
      <c r="H85" s="2"/>
    </row>
    <row r="86" spans="8:8" ht="12.75">
      <c r="H86" s="2"/>
    </row>
    <row r="87" spans="8:8" ht="12.75">
      <c r="H87" s="2"/>
    </row>
    <row r="88" spans="8:8" ht="12.75">
      <c r="H88" s="2"/>
    </row>
    <row r="89" spans="8:8" ht="12.75">
      <c r="H89" s="2"/>
    </row>
    <row r="90" spans="8:8" ht="12.75">
      <c r="H90" s="2"/>
    </row>
    <row r="91" spans="8:8" ht="12.75">
      <c r="H91" s="2"/>
    </row>
    <row r="92" spans="8:8" ht="12.75">
      <c r="H92" s="2"/>
    </row>
    <row r="93" spans="8:8" ht="12.75">
      <c r="H93" s="2"/>
    </row>
    <row r="94" spans="8:8" ht="12.75">
      <c r="H94" s="2"/>
    </row>
    <row r="95" spans="8:8" ht="12.75">
      <c r="H95" s="2"/>
    </row>
    <row r="96" spans="8:8" ht="12.75">
      <c r="H96" s="2"/>
    </row>
    <row r="97" spans="8:8" ht="12.75">
      <c r="H97" s="2"/>
    </row>
    <row r="98" spans="8:8" ht="12.75">
      <c r="H98" s="2"/>
    </row>
    <row r="99" spans="8:8" ht="12.75">
      <c r="H99" s="2"/>
    </row>
    <row r="100" spans="8:8" ht="12.75">
      <c r="H100" s="2"/>
    </row>
    <row r="101" spans="8:8" ht="12.75">
      <c r="H101" s="2"/>
    </row>
    <row r="102" spans="8:8" ht="12.75">
      <c r="H102" s="2"/>
    </row>
    <row r="103" spans="8:8" ht="12.75">
      <c r="H103" s="2"/>
    </row>
    <row r="104" spans="8:8" ht="12.75">
      <c r="H104" s="2"/>
    </row>
    <row r="105" spans="8:8" ht="12.75">
      <c r="H105" s="2"/>
    </row>
    <row r="106" spans="8:8" ht="12.75">
      <c r="H106" s="2"/>
    </row>
    <row r="107" spans="8:8" ht="12.75">
      <c r="H107" s="2"/>
    </row>
    <row r="108" spans="8:8" ht="12.75">
      <c r="H108" s="2"/>
    </row>
    <row r="109" spans="8:8" ht="12.75">
      <c r="H109" s="2"/>
    </row>
    <row r="110" spans="8:8" ht="12.75">
      <c r="H110" s="2"/>
    </row>
    <row r="111" spans="8:8" ht="12.75">
      <c r="H111" s="2"/>
    </row>
    <row r="112" spans="8:8" ht="12.75">
      <c r="H112" s="2"/>
    </row>
    <row r="113" spans="8:8" ht="12.75">
      <c r="H113" s="2"/>
    </row>
    <row r="114" spans="8:8" ht="12.75">
      <c r="H114" s="2"/>
    </row>
    <row r="115" spans="8:8" ht="12.75">
      <c r="H115" s="2"/>
    </row>
    <row r="116" spans="8:8" ht="12.75">
      <c r="H116" s="2"/>
    </row>
    <row r="117" spans="8:8" ht="12.75">
      <c r="H117" s="2"/>
    </row>
    <row r="118" spans="8:8" ht="12.75">
      <c r="H118" s="2"/>
    </row>
    <row r="119" spans="8:8" ht="12.75">
      <c r="H119" s="2"/>
    </row>
    <row r="120" spans="8:8" ht="12.75">
      <c r="H120" s="2"/>
    </row>
    <row r="121" spans="8:8" ht="12.75">
      <c r="H121" s="2"/>
    </row>
    <row r="122" spans="8:8" ht="12.75">
      <c r="H122" s="2"/>
    </row>
    <row r="123" spans="8:8" ht="12.75">
      <c r="H123" s="2"/>
    </row>
    <row r="124" spans="8:8" ht="12.75">
      <c r="H124" s="2"/>
    </row>
    <row r="125" spans="8:8" ht="12.75">
      <c r="H125" s="2"/>
    </row>
    <row r="126" spans="8:8" ht="12.75">
      <c r="H126" s="2"/>
    </row>
    <row r="127" spans="8:8" ht="12.75">
      <c r="H127" s="2"/>
    </row>
    <row r="128" spans="8:8" ht="12.75">
      <c r="H128" s="2"/>
    </row>
    <row r="129" spans="8:8" ht="12.75">
      <c r="H129" s="2"/>
    </row>
    <row r="130" spans="8:8" ht="12.75">
      <c r="H130" s="2"/>
    </row>
    <row r="131" spans="8:8" ht="12.75">
      <c r="H131" s="2"/>
    </row>
    <row r="132" spans="8:8" ht="12.75">
      <c r="H132" s="2"/>
    </row>
    <row r="133" spans="8:8" ht="12.75">
      <c r="H133" s="2"/>
    </row>
    <row r="134" spans="8:8" ht="12.75">
      <c r="H134" s="2"/>
    </row>
    <row r="135" spans="8:8" ht="12.75">
      <c r="H135" s="2"/>
    </row>
    <row r="136" spans="8:8" ht="12.75">
      <c r="H136" s="2"/>
    </row>
    <row r="137" spans="8:8" ht="12.75">
      <c r="H137" s="2"/>
    </row>
    <row r="138" spans="8:8" ht="12.75">
      <c r="H138" s="2"/>
    </row>
    <row r="139" spans="8:8" ht="12.75">
      <c r="H139" s="2"/>
    </row>
    <row r="140" spans="8:8" ht="12.75">
      <c r="H140" s="2"/>
    </row>
    <row r="141" spans="8:8" ht="12.75">
      <c r="H141" s="2"/>
    </row>
    <row r="142" spans="8:8" ht="12.75">
      <c r="H142" s="2"/>
    </row>
    <row r="143" spans="8:8" ht="12.75">
      <c r="H143" s="2"/>
    </row>
    <row r="144" spans="8:8" ht="12.75">
      <c r="H144" s="2"/>
    </row>
    <row r="145" spans="8:8" ht="12.75">
      <c r="H145" s="2"/>
    </row>
    <row r="146" spans="8:8" ht="12.75">
      <c r="H146" s="2"/>
    </row>
    <row r="147" spans="8:8" ht="12.75">
      <c r="H147" s="2"/>
    </row>
    <row r="148" spans="8:8" ht="12.75">
      <c r="H148" s="2"/>
    </row>
    <row r="149" spans="8:8" ht="12.75">
      <c r="H149" s="2"/>
    </row>
    <row r="150" spans="8:8" ht="12.75">
      <c r="H150" s="2"/>
    </row>
    <row r="151" spans="8:8" ht="12.75">
      <c r="H151" s="2"/>
    </row>
    <row r="152" spans="8:8" ht="12.75">
      <c r="H152" s="2"/>
    </row>
    <row r="153" spans="8:8" ht="12.75">
      <c r="H153" s="2"/>
    </row>
    <row r="154" spans="8:8" ht="12.75">
      <c r="H154" s="2"/>
    </row>
    <row r="155" spans="8:8" ht="12.75">
      <c r="H155" s="2"/>
    </row>
    <row r="156" spans="8:8" ht="12.75">
      <c r="H156" s="2"/>
    </row>
    <row r="157" spans="8:8" ht="12.75">
      <c r="H157" s="2"/>
    </row>
    <row r="158" spans="8:8" ht="12.75">
      <c r="H158" s="2"/>
    </row>
    <row r="159" spans="8:8" ht="12.75">
      <c r="H159" s="2"/>
    </row>
    <row r="160" spans="8:8" ht="12.75">
      <c r="H160" s="2"/>
    </row>
    <row r="161" spans="8:8" ht="12.75">
      <c r="H161" s="2"/>
    </row>
    <row r="162" spans="8:8" ht="12.75">
      <c r="H162" s="2"/>
    </row>
    <row r="163" spans="8:8" ht="12.75">
      <c r="H163" s="2"/>
    </row>
    <row r="164" spans="8:8" ht="12.75">
      <c r="H164" s="2"/>
    </row>
    <row r="165" spans="8:8" ht="12.75">
      <c r="H165" s="2"/>
    </row>
    <row r="166" spans="8:8" ht="12.75">
      <c r="H166" s="2"/>
    </row>
    <row r="167" spans="8:8" ht="12.75">
      <c r="H167" s="2"/>
    </row>
    <row r="168" spans="8:8" ht="12.75">
      <c r="H168" s="2"/>
    </row>
    <row r="169" spans="8:8" ht="12.75">
      <c r="H169" s="2"/>
    </row>
    <row r="170" spans="8:8" ht="12.75">
      <c r="H170" s="2"/>
    </row>
    <row r="171" spans="8:8" ht="12.75">
      <c r="H171" s="2"/>
    </row>
    <row r="172" spans="8:8" ht="12.75">
      <c r="H172" s="2"/>
    </row>
    <row r="173" spans="8:8" ht="12.75">
      <c r="H173" s="2"/>
    </row>
    <row r="174" spans="8:8" ht="12.75">
      <c r="H174" s="2"/>
    </row>
    <row r="175" spans="8:8" ht="12.75">
      <c r="H175" s="2"/>
    </row>
    <row r="176" spans="8:8" ht="12.75">
      <c r="H176" s="2"/>
    </row>
    <row r="177" spans="8:8" ht="12.75">
      <c r="H177" s="2"/>
    </row>
    <row r="178" spans="8:8" ht="12.75">
      <c r="H178" s="2"/>
    </row>
    <row r="179" spans="8:8" ht="12.75">
      <c r="H179" s="2"/>
    </row>
    <row r="180" spans="8:8" ht="12.75">
      <c r="H180" s="2"/>
    </row>
    <row r="181" spans="8:8" ht="12.75">
      <c r="H181" s="2"/>
    </row>
    <row r="182" spans="8:8" ht="12.75">
      <c r="H182" s="2"/>
    </row>
    <row r="183" spans="8:8" ht="12.75">
      <c r="H183" s="2"/>
    </row>
    <row r="184" spans="8:8" ht="12.75">
      <c r="H184" s="2"/>
    </row>
    <row r="185" spans="8:8" ht="12.75">
      <c r="H185" s="2"/>
    </row>
    <row r="186" spans="8:8" ht="12.75">
      <c r="H186" s="2"/>
    </row>
    <row r="187" spans="8:8" ht="12.75">
      <c r="H187" s="2"/>
    </row>
    <row r="188" spans="8:8" ht="12.75">
      <c r="H188" s="2"/>
    </row>
    <row r="189" spans="8:8" ht="12.75">
      <c r="H189" s="2"/>
    </row>
    <row r="190" spans="8:8" ht="12.75">
      <c r="H190" s="2"/>
    </row>
    <row r="191" spans="8:8" ht="12.75">
      <c r="H191" s="2"/>
    </row>
    <row r="192" spans="8:8" ht="12.75">
      <c r="H192" s="2"/>
    </row>
    <row r="193" spans="8:8" ht="12.75">
      <c r="H193" s="2"/>
    </row>
    <row r="194" spans="8:8" ht="12.75">
      <c r="H194" s="2"/>
    </row>
    <row r="195" spans="8:8" ht="12.75">
      <c r="H195" s="2"/>
    </row>
    <row r="196" spans="8:8" ht="12.75">
      <c r="H196" s="2"/>
    </row>
    <row r="197" spans="8:8" ht="12.75">
      <c r="H197" s="2"/>
    </row>
    <row r="198" spans="8:8" ht="12.75">
      <c r="H198" s="2"/>
    </row>
    <row r="199" spans="8:8" ht="12.75">
      <c r="H199" s="2"/>
    </row>
    <row r="200" spans="8:8" ht="12.75">
      <c r="H200" s="2"/>
    </row>
    <row r="201" spans="8:8" ht="12.75">
      <c r="H201" s="2"/>
    </row>
    <row r="202" spans="8:8" ht="12.75">
      <c r="H202" s="2"/>
    </row>
    <row r="203" spans="8:8" ht="12.75">
      <c r="H203" s="2"/>
    </row>
    <row r="204" spans="8:8" ht="12.75">
      <c r="H204" s="2"/>
    </row>
    <row r="205" spans="8:8" ht="12.75">
      <c r="H205" s="2"/>
    </row>
    <row r="206" spans="8:8" ht="12.75">
      <c r="H206" s="2"/>
    </row>
    <row r="207" spans="8:8" ht="12.75">
      <c r="H207" s="2"/>
    </row>
    <row r="208" spans="8:8" ht="12.75">
      <c r="H208" s="2"/>
    </row>
    <row r="209" spans="8:8" ht="12.75">
      <c r="H209" s="2"/>
    </row>
    <row r="210" spans="8:8" ht="12.75">
      <c r="H210" s="2"/>
    </row>
    <row r="211" spans="8:8" ht="12.75">
      <c r="H211" s="2"/>
    </row>
    <row r="212" spans="8:8" ht="12.75">
      <c r="H212" s="2"/>
    </row>
    <row r="213" spans="8:8" ht="12.75">
      <c r="H213" s="2"/>
    </row>
    <row r="214" spans="8:8" ht="12.75">
      <c r="H214" s="2"/>
    </row>
    <row r="215" spans="8:8" ht="12.75">
      <c r="H215" s="2"/>
    </row>
    <row r="216" spans="8:8" ht="12.75">
      <c r="H216" s="2"/>
    </row>
    <row r="217" spans="8:8" ht="12.75">
      <c r="H217" s="2"/>
    </row>
    <row r="218" spans="8:8" ht="12.75">
      <c r="H218" s="2"/>
    </row>
    <row r="219" spans="8:8" ht="12.75">
      <c r="H219" s="2"/>
    </row>
    <row r="220" spans="8:8" ht="12.75">
      <c r="H220" s="2"/>
    </row>
    <row r="221" spans="8:8" ht="12.75">
      <c r="H221" s="2"/>
    </row>
    <row r="222" spans="8:8" ht="12.75">
      <c r="H222" s="2"/>
    </row>
    <row r="223" spans="8:8" ht="12.75">
      <c r="H223" s="2"/>
    </row>
    <row r="224" spans="8:8" ht="12.75">
      <c r="H224" s="2"/>
    </row>
    <row r="225" spans="8:8" ht="12.75">
      <c r="H225" s="2"/>
    </row>
    <row r="226" spans="8:8" ht="12.75">
      <c r="H226" s="2"/>
    </row>
    <row r="227" spans="8:8" ht="12.75">
      <c r="H227" s="2"/>
    </row>
    <row r="228" spans="8:8" ht="12.75">
      <c r="H228" s="2"/>
    </row>
    <row r="229" spans="8:8" ht="12.75">
      <c r="H229" s="2"/>
    </row>
    <row r="230" spans="8:8" ht="12.75">
      <c r="H230" s="2"/>
    </row>
    <row r="231" spans="8:8" ht="12.75">
      <c r="H231" s="2"/>
    </row>
    <row r="232" spans="8:8" ht="12.75">
      <c r="H232" s="2"/>
    </row>
    <row r="233" spans="8:8" ht="12.75">
      <c r="H233" s="2"/>
    </row>
    <row r="234" spans="8:8" ht="12.75">
      <c r="H234" s="2"/>
    </row>
    <row r="235" spans="8:8" ht="12.75">
      <c r="H235" s="2"/>
    </row>
    <row r="236" spans="8:8" ht="12.75">
      <c r="H236" s="2"/>
    </row>
    <row r="237" spans="8:8" ht="12.75">
      <c r="H237" s="2"/>
    </row>
    <row r="238" spans="8:8" ht="12.75">
      <c r="H238" s="2"/>
    </row>
    <row r="239" spans="8:8" ht="12.75">
      <c r="H239" s="2"/>
    </row>
    <row r="240" spans="8:8" ht="12.75">
      <c r="H240" s="2"/>
    </row>
    <row r="241" spans="8:8" ht="12.75">
      <c r="H241" s="2"/>
    </row>
    <row r="242" spans="8:8" ht="12.75">
      <c r="H242" s="2"/>
    </row>
    <row r="243" spans="8:8" ht="12.75">
      <c r="H243" s="2"/>
    </row>
    <row r="244" spans="8:8" ht="12.75">
      <c r="H244" s="2"/>
    </row>
    <row r="245" spans="8:8" ht="12.75">
      <c r="H245" s="2"/>
    </row>
    <row r="246" spans="8:8" ht="12.75">
      <c r="H246" s="2"/>
    </row>
    <row r="247" spans="8:8" ht="12.75">
      <c r="H247" s="2"/>
    </row>
    <row r="248" spans="8:8" ht="12.75">
      <c r="H248" s="2"/>
    </row>
    <row r="249" spans="8:8" ht="12.75">
      <c r="H249" s="2"/>
    </row>
    <row r="250" spans="8:8" ht="12.75">
      <c r="H250" s="2"/>
    </row>
    <row r="251" spans="8:8" ht="12.75">
      <c r="H251" s="2"/>
    </row>
    <row r="252" spans="8:8" ht="12.75">
      <c r="H252" s="2"/>
    </row>
    <row r="253" spans="8:8" ht="12.75">
      <c r="H253" s="2"/>
    </row>
    <row r="254" spans="8:8" ht="12.75">
      <c r="H254" s="2"/>
    </row>
    <row r="255" spans="8:8" ht="12.75">
      <c r="H255" s="2"/>
    </row>
    <row r="256" spans="8:8" ht="12.75">
      <c r="H256" s="2"/>
    </row>
    <row r="257" spans="8:8" ht="12.75">
      <c r="H257" s="2"/>
    </row>
    <row r="258" spans="8:8" ht="12.75">
      <c r="H258" s="2"/>
    </row>
    <row r="259" spans="8:8" ht="12.75">
      <c r="H259" s="2"/>
    </row>
    <row r="260" spans="8:8" ht="12.75">
      <c r="H260" s="2"/>
    </row>
    <row r="261" spans="8:8" ht="12.75">
      <c r="H261" s="2"/>
    </row>
    <row r="262" spans="8:8" ht="12.75">
      <c r="H262" s="2"/>
    </row>
    <row r="263" spans="8:8" ht="12.75">
      <c r="H263" s="2"/>
    </row>
    <row r="264" spans="8:8" ht="12.75">
      <c r="H264" s="2"/>
    </row>
    <row r="265" spans="8:8" ht="12.75">
      <c r="H265" s="2"/>
    </row>
    <row r="266" spans="8:8" ht="12.75">
      <c r="H266" s="2"/>
    </row>
    <row r="267" spans="8:8" ht="12.75">
      <c r="H267" s="2"/>
    </row>
    <row r="268" spans="8:8" ht="12.75">
      <c r="H268" s="2"/>
    </row>
    <row r="269" spans="8:8" ht="12.75">
      <c r="H269" s="2"/>
    </row>
    <row r="270" spans="8:8" ht="12.75">
      <c r="H270" s="2"/>
    </row>
    <row r="271" spans="8:8" ht="12.75">
      <c r="H271" s="2"/>
    </row>
    <row r="272" spans="8:8" ht="12.75">
      <c r="H272" s="2"/>
    </row>
    <row r="273" spans="8:8" ht="12.75">
      <c r="H273" s="2"/>
    </row>
    <row r="274" spans="8:8" ht="12.75">
      <c r="H274" s="2"/>
    </row>
    <row r="275" spans="8:8" ht="12.75">
      <c r="H275" s="2"/>
    </row>
    <row r="276" spans="8:8" ht="12.75">
      <c r="H276" s="2"/>
    </row>
    <row r="277" spans="8:8" ht="12.75">
      <c r="H277" s="2"/>
    </row>
    <row r="278" spans="8:8" ht="12.75">
      <c r="H278" s="2"/>
    </row>
    <row r="279" spans="8:8" ht="12.75">
      <c r="H279" s="2"/>
    </row>
    <row r="280" spans="8:8" ht="12.75">
      <c r="H280" s="2"/>
    </row>
    <row r="281" spans="8:8" ht="12.75">
      <c r="H281" s="2"/>
    </row>
    <row r="282" spans="8:8" ht="12.75">
      <c r="H282" s="2"/>
    </row>
    <row r="283" spans="8:8" ht="12.75">
      <c r="H283" s="2"/>
    </row>
    <row r="284" spans="8:8" ht="12.75">
      <c r="H284" s="2"/>
    </row>
    <row r="285" spans="8:8" ht="12.75">
      <c r="H285" s="2"/>
    </row>
    <row r="286" spans="8:8" ht="12.75">
      <c r="H286" s="2"/>
    </row>
    <row r="287" spans="8:8" ht="12.75">
      <c r="H287" s="2"/>
    </row>
    <row r="288" spans="8:8" ht="12.75">
      <c r="H288" s="2"/>
    </row>
    <row r="289" spans="8:8" ht="12.75">
      <c r="H289" s="2"/>
    </row>
    <row r="290" spans="8:8" ht="12.75">
      <c r="H290" s="2"/>
    </row>
    <row r="291" spans="8:8" ht="12.75">
      <c r="H291" s="2"/>
    </row>
    <row r="292" spans="8:8" ht="12.75">
      <c r="H292" s="2"/>
    </row>
    <row r="293" spans="8:8" ht="12.75">
      <c r="H293" s="2"/>
    </row>
    <row r="294" spans="8:8" ht="12.75">
      <c r="H294" s="2"/>
    </row>
    <row r="295" spans="8:8" ht="12.75">
      <c r="H295" s="2"/>
    </row>
    <row r="296" spans="8:8" ht="12.75">
      <c r="H296" s="2"/>
    </row>
    <row r="297" spans="8:8" ht="12.75">
      <c r="H297" s="2"/>
    </row>
    <row r="298" spans="8:8" ht="12.75">
      <c r="H298" s="2"/>
    </row>
    <row r="299" spans="8:8" ht="12.75">
      <c r="H299" s="2"/>
    </row>
    <row r="300" spans="8:8" ht="12.75">
      <c r="H300" s="2"/>
    </row>
    <row r="301" spans="8:8" ht="12.75">
      <c r="H301" s="2"/>
    </row>
    <row r="302" spans="8:8" ht="12.75">
      <c r="H302" s="2"/>
    </row>
    <row r="303" spans="8:8" ht="12.75">
      <c r="H303" s="2"/>
    </row>
    <row r="304" spans="8:8" ht="12.75">
      <c r="H304" s="2"/>
    </row>
    <row r="305" spans="8:8" ht="12.75">
      <c r="H305" s="2"/>
    </row>
    <row r="306" spans="8:8" ht="12.75">
      <c r="H306" s="2"/>
    </row>
    <row r="307" spans="8:8" ht="12.75">
      <c r="H307" s="2"/>
    </row>
    <row r="308" spans="8:8" ht="12.75">
      <c r="H308" s="2"/>
    </row>
    <row r="309" spans="8:8" ht="12.75">
      <c r="H309" s="2"/>
    </row>
    <row r="310" spans="8:8" ht="12.75">
      <c r="H310" s="2"/>
    </row>
    <row r="311" spans="8:8" ht="12.75">
      <c r="H311" s="2"/>
    </row>
    <row r="312" spans="8:8" ht="12.75">
      <c r="H312" s="2"/>
    </row>
    <row r="313" spans="8:8" ht="12.75">
      <c r="H313" s="2"/>
    </row>
    <row r="314" spans="8:8" ht="12.75">
      <c r="H314" s="2"/>
    </row>
    <row r="315" spans="8:8" ht="12.75">
      <c r="H315" s="2"/>
    </row>
    <row r="316" spans="8:8" ht="12.75">
      <c r="H316" s="2"/>
    </row>
    <row r="317" spans="8:8" ht="12.75">
      <c r="H317" s="2"/>
    </row>
    <row r="318" spans="8:8" ht="12.75">
      <c r="H318" s="2"/>
    </row>
    <row r="319" spans="8:8" ht="12.75">
      <c r="H319" s="2"/>
    </row>
    <row r="320" spans="8:8" ht="12.75">
      <c r="H320" s="2"/>
    </row>
    <row r="321" spans="8:8" ht="12.75">
      <c r="H321" s="2"/>
    </row>
    <row r="322" spans="8:8" ht="12.75">
      <c r="H322" s="2"/>
    </row>
    <row r="323" spans="8:8" ht="12.75">
      <c r="H323" s="2"/>
    </row>
    <row r="324" spans="8:8" ht="12.75">
      <c r="H324" s="2"/>
    </row>
    <row r="325" spans="8:8" ht="12.75">
      <c r="H325" s="2"/>
    </row>
    <row r="326" spans="8:8" ht="12.75">
      <c r="H326" s="2"/>
    </row>
    <row r="327" spans="8:8" ht="12.75">
      <c r="H327" s="2"/>
    </row>
    <row r="328" spans="8:8" ht="12.75">
      <c r="H328" s="2"/>
    </row>
    <row r="329" spans="8:8" ht="12.75">
      <c r="H329" s="2"/>
    </row>
    <row r="330" spans="8:8" ht="12.75">
      <c r="H330" s="2"/>
    </row>
    <row r="331" spans="8:8" ht="12.75">
      <c r="H331" s="2"/>
    </row>
    <row r="332" spans="8:8" ht="12.75">
      <c r="H332" s="2"/>
    </row>
    <row r="333" spans="8:8" ht="12.75">
      <c r="H333" s="2"/>
    </row>
    <row r="334" spans="8:8" ht="12.75">
      <c r="H334" s="2"/>
    </row>
    <row r="335" spans="8:8" ht="12.75">
      <c r="H335" s="2"/>
    </row>
    <row r="336" spans="8:8" ht="12.75">
      <c r="H336" s="2"/>
    </row>
    <row r="337" spans="8:8" ht="12.75">
      <c r="H337" s="2"/>
    </row>
    <row r="338" spans="8:8" ht="12.75">
      <c r="H338" s="2"/>
    </row>
    <row r="339" spans="8:8" ht="12.75">
      <c r="H339" s="2"/>
    </row>
    <row r="340" spans="8:8" ht="12.75">
      <c r="H340" s="2"/>
    </row>
    <row r="341" spans="8:8" ht="12.75">
      <c r="H341" s="2"/>
    </row>
    <row r="342" spans="8:8" ht="12.75">
      <c r="H342" s="2"/>
    </row>
    <row r="343" spans="8:8" ht="12.75">
      <c r="H343" s="2"/>
    </row>
    <row r="344" spans="8:8" ht="12.75">
      <c r="H344" s="2"/>
    </row>
    <row r="345" spans="8:8" ht="12.75">
      <c r="H345" s="2"/>
    </row>
    <row r="346" spans="8:8" ht="12.75">
      <c r="H346" s="2"/>
    </row>
    <row r="347" spans="8:8" ht="12.75">
      <c r="H347" s="2"/>
    </row>
    <row r="348" spans="8:8" ht="12.75">
      <c r="H348" s="2"/>
    </row>
    <row r="349" spans="8:8" ht="12.75">
      <c r="H349" s="2"/>
    </row>
    <row r="350" spans="8:8" ht="12.75">
      <c r="H350" s="2"/>
    </row>
    <row r="351" spans="8:8" ht="12.75">
      <c r="H351" s="2"/>
    </row>
    <row r="352" spans="8:8" ht="12.75">
      <c r="H352" s="2"/>
    </row>
    <row r="353" spans="8:8" ht="12.75">
      <c r="H353" s="2"/>
    </row>
    <row r="354" spans="8:8" ht="12.75">
      <c r="H354" s="2"/>
    </row>
    <row r="355" spans="8:8" ht="12.75">
      <c r="H355" s="2"/>
    </row>
    <row r="356" spans="8:8" ht="12.75">
      <c r="H356" s="2"/>
    </row>
    <row r="357" spans="8:8" ht="12.75">
      <c r="H357" s="2"/>
    </row>
    <row r="358" spans="8:8" ht="12.75">
      <c r="H358" s="2"/>
    </row>
    <row r="359" spans="8:8" ht="12.75">
      <c r="H359" s="2"/>
    </row>
    <row r="360" spans="8:8" ht="12.75">
      <c r="H360" s="2"/>
    </row>
    <row r="361" spans="8:8" ht="12.75">
      <c r="H361" s="2"/>
    </row>
    <row r="362" spans="8:8" ht="12.75">
      <c r="H362" s="2"/>
    </row>
    <row r="363" spans="8:8" ht="12.75">
      <c r="H363" s="2"/>
    </row>
    <row r="364" spans="8:8" ht="12.75">
      <c r="H364" s="2"/>
    </row>
    <row r="365" spans="8:8" ht="12.75">
      <c r="H365" s="2"/>
    </row>
    <row r="366" spans="8:8" ht="12.75">
      <c r="H366" s="2"/>
    </row>
    <row r="367" spans="8:8" ht="12.75">
      <c r="H367" s="2"/>
    </row>
    <row r="368" spans="8:8" ht="12.75">
      <c r="H368" s="2"/>
    </row>
    <row r="369" spans="8:8" ht="12.75">
      <c r="H369" s="2"/>
    </row>
    <row r="370" spans="8:8" ht="12.75">
      <c r="H370" s="2"/>
    </row>
    <row r="371" spans="8:8" ht="12.75">
      <c r="H371" s="2"/>
    </row>
    <row r="372" spans="8:8" ht="12.75">
      <c r="H372" s="2"/>
    </row>
    <row r="373" spans="8:8" ht="12.75">
      <c r="H373" s="2"/>
    </row>
    <row r="374" spans="8:8" ht="12.75">
      <c r="H374" s="2"/>
    </row>
    <row r="375" spans="8:8" ht="12.75">
      <c r="H375" s="2"/>
    </row>
    <row r="376" spans="8:8" ht="12.75">
      <c r="H376" s="2"/>
    </row>
    <row r="377" spans="8:8" ht="12.75">
      <c r="H377" s="2"/>
    </row>
    <row r="378" spans="8:8" ht="12.75">
      <c r="H378" s="2"/>
    </row>
    <row r="379" spans="8:8" ht="12.75">
      <c r="H379" s="2"/>
    </row>
    <row r="380" spans="8:8" ht="12.75">
      <c r="H380" s="2"/>
    </row>
    <row r="381" spans="8:8" ht="12.75">
      <c r="H381" s="2"/>
    </row>
    <row r="382" spans="8:8" ht="12.75">
      <c r="H382" s="2"/>
    </row>
    <row r="383" spans="8:8" ht="12.75">
      <c r="H383" s="2"/>
    </row>
    <row r="384" spans="8:8" ht="12.75">
      <c r="H384" s="2"/>
    </row>
    <row r="385" spans="8:8" ht="12.75">
      <c r="H385" s="2"/>
    </row>
    <row r="386" spans="8:8" ht="12.75">
      <c r="H386" s="2"/>
    </row>
    <row r="387" spans="8:8" ht="12.75">
      <c r="H387" s="2"/>
    </row>
    <row r="388" spans="8:8" ht="12.75">
      <c r="H388" s="2"/>
    </row>
    <row r="389" spans="8:8" ht="12.75">
      <c r="H389" s="2"/>
    </row>
    <row r="390" spans="8:8" ht="12.75">
      <c r="H390" s="2"/>
    </row>
    <row r="391" spans="8:8" ht="12.75">
      <c r="H391" s="2"/>
    </row>
    <row r="392" spans="8:8" ht="12.75">
      <c r="H392" s="2"/>
    </row>
    <row r="393" spans="8:8" ht="12.75">
      <c r="H393" s="2"/>
    </row>
    <row r="394" spans="8:8" ht="12.75">
      <c r="H394" s="2"/>
    </row>
    <row r="395" spans="8:8" ht="12.75">
      <c r="H395" s="2"/>
    </row>
    <row r="396" spans="8:8" ht="12.75">
      <c r="H396" s="2"/>
    </row>
    <row r="397" spans="8:8" ht="12.75">
      <c r="H397" s="2"/>
    </row>
    <row r="398" spans="8:8" ht="12.75">
      <c r="H398" s="2"/>
    </row>
    <row r="399" spans="8:8" ht="12.75">
      <c r="H399" s="2"/>
    </row>
    <row r="400" spans="8:8" ht="12.75">
      <c r="H400" s="2"/>
    </row>
    <row r="401" spans="8:8" ht="12.75">
      <c r="H401" s="2"/>
    </row>
    <row r="402" spans="8:8" ht="12.75">
      <c r="H402" s="2"/>
    </row>
    <row r="403" spans="8:8" ht="12.75">
      <c r="H403" s="2"/>
    </row>
    <row r="404" spans="8:8" ht="12.75">
      <c r="H404" s="2"/>
    </row>
    <row r="405" spans="8:8" ht="12.75">
      <c r="H405" s="2"/>
    </row>
    <row r="406" spans="8:8" ht="12.75">
      <c r="H406" s="2"/>
    </row>
    <row r="407" spans="8:8" ht="12.75">
      <c r="H407" s="2"/>
    </row>
    <row r="408" spans="8:8" ht="12.75">
      <c r="H408" s="2"/>
    </row>
    <row r="409" spans="8:8" ht="12.75">
      <c r="H409" s="2"/>
    </row>
    <row r="410" spans="8:8" ht="12.75">
      <c r="H410" s="2"/>
    </row>
    <row r="411" spans="8:8" ht="12.75">
      <c r="H411" s="2"/>
    </row>
    <row r="412" spans="8:8" ht="12.75">
      <c r="H412" s="2"/>
    </row>
    <row r="413" spans="8:8" ht="12.75">
      <c r="H413" s="2"/>
    </row>
    <row r="414" spans="8:8" ht="12.75">
      <c r="H414" s="2"/>
    </row>
    <row r="415" spans="8:8" ht="12.75">
      <c r="H415" s="2"/>
    </row>
    <row r="416" spans="8:8" ht="12.75">
      <c r="H416" s="2"/>
    </row>
    <row r="417" spans="8:8" ht="12.75">
      <c r="H417" s="2"/>
    </row>
    <row r="418" spans="8:8" ht="12.75">
      <c r="H418" s="2"/>
    </row>
    <row r="419" spans="8:8" ht="12.75">
      <c r="H419" s="2"/>
    </row>
    <row r="420" spans="8:8" ht="12.75">
      <c r="H420" s="2"/>
    </row>
    <row r="421" spans="8:8" ht="12.75">
      <c r="H421" s="2"/>
    </row>
    <row r="422" spans="8:8" ht="12.75">
      <c r="H422" s="2"/>
    </row>
    <row r="423" spans="8:8" ht="12.75">
      <c r="H423" s="2"/>
    </row>
    <row r="424" spans="8:8" ht="12.75">
      <c r="H424" s="2"/>
    </row>
    <row r="425" spans="8:8" ht="12.75">
      <c r="H425" s="2"/>
    </row>
    <row r="426" spans="8:8" ht="12.75">
      <c r="H426" s="2"/>
    </row>
    <row r="427" spans="8:8" ht="12.75">
      <c r="H427" s="2"/>
    </row>
    <row r="428" spans="8:8" ht="12.75">
      <c r="H428" s="2"/>
    </row>
    <row r="429" spans="8:8" ht="12.75">
      <c r="H429" s="2"/>
    </row>
    <row r="430" spans="8:8" ht="12.75">
      <c r="H430" s="2"/>
    </row>
    <row r="431" spans="8:8" ht="12.75">
      <c r="H431" s="2"/>
    </row>
    <row r="432" spans="8:8" ht="12.75">
      <c r="H432" s="2"/>
    </row>
    <row r="433" spans="8:8" ht="12.75">
      <c r="H433" s="2"/>
    </row>
    <row r="434" spans="8:8" ht="12.75">
      <c r="H434" s="2"/>
    </row>
    <row r="435" spans="8:8" ht="12.75">
      <c r="H435" s="2"/>
    </row>
    <row r="436" spans="8:8" ht="12.75">
      <c r="H436" s="2"/>
    </row>
    <row r="437" spans="8:8" ht="12.75">
      <c r="H437" s="2"/>
    </row>
    <row r="438" spans="8:8" ht="12.75">
      <c r="H438" s="2"/>
    </row>
    <row r="439" spans="8:8" ht="12.75">
      <c r="H439" s="2"/>
    </row>
    <row r="440" spans="8:8" ht="12.75">
      <c r="H440" s="2"/>
    </row>
    <row r="441" spans="8:8" ht="12.75">
      <c r="H441" s="2"/>
    </row>
    <row r="442" spans="8:8" ht="12.75">
      <c r="H442" s="2"/>
    </row>
    <row r="443" spans="8:8" ht="12.75">
      <c r="H443" s="2"/>
    </row>
    <row r="444" spans="8:8" ht="12.75">
      <c r="H444" s="2"/>
    </row>
    <row r="445" spans="8:8" ht="12.75">
      <c r="H445" s="2"/>
    </row>
    <row r="446" spans="8:8" ht="12.75">
      <c r="H446" s="2"/>
    </row>
    <row r="447" spans="8:8" ht="12.75">
      <c r="H447" s="2"/>
    </row>
    <row r="448" spans="8:8" ht="12.75">
      <c r="H448" s="2"/>
    </row>
    <row r="449" spans="8:8" ht="12.75">
      <c r="H449" s="2"/>
    </row>
    <row r="450" spans="8:8" ht="12.75">
      <c r="H450" s="2"/>
    </row>
    <row r="451" spans="8:8" ht="12.75">
      <c r="H451" s="2"/>
    </row>
    <row r="452" spans="8:8" ht="12.75">
      <c r="H452" s="2"/>
    </row>
    <row r="453" spans="8:8" ht="12.75">
      <c r="H453" s="2"/>
    </row>
    <row r="454" spans="8:8" ht="12.75">
      <c r="H454" s="2"/>
    </row>
    <row r="455" spans="8:8" ht="12.75">
      <c r="H455" s="2"/>
    </row>
    <row r="456" spans="8:8" ht="12.75">
      <c r="H456" s="2"/>
    </row>
    <row r="457" spans="8:8" ht="12.75">
      <c r="H457" s="2"/>
    </row>
    <row r="458" spans="8:8" ht="12.75">
      <c r="H458" s="2"/>
    </row>
    <row r="459" spans="8:8" ht="12.75">
      <c r="H459" s="2"/>
    </row>
    <row r="460" spans="8:8" ht="12.75">
      <c r="H460" s="2"/>
    </row>
    <row r="461" spans="8:8" ht="12.75">
      <c r="H461" s="2"/>
    </row>
    <row r="462" spans="8:8" ht="12.75">
      <c r="H462" s="2"/>
    </row>
    <row r="463" spans="8:8" ht="12.75">
      <c r="H463" s="2"/>
    </row>
    <row r="464" spans="8:8" ht="12.75">
      <c r="H464" s="2"/>
    </row>
    <row r="465" spans="8:8" ht="12.75">
      <c r="H465" s="2"/>
    </row>
    <row r="466" spans="8:8" ht="12.75">
      <c r="H466" s="2"/>
    </row>
    <row r="467" spans="8:8" ht="12.75">
      <c r="H467" s="2"/>
    </row>
    <row r="468" spans="8:8" ht="12.75">
      <c r="H468" s="2"/>
    </row>
    <row r="469" spans="8:8" ht="12.75">
      <c r="H469" s="2"/>
    </row>
    <row r="470" spans="8:8" ht="12.75">
      <c r="H470" s="2"/>
    </row>
    <row r="471" spans="8:8" ht="12.75">
      <c r="H471" s="2"/>
    </row>
    <row r="472" spans="8:8" ht="12.75">
      <c r="H472" s="2"/>
    </row>
    <row r="473" spans="8:8" ht="12.75">
      <c r="H473" s="2"/>
    </row>
    <row r="474" spans="8:8" ht="12.75">
      <c r="H474" s="2"/>
    </row>
    <row r="475" spans="8:8" ht="12.75">
      <c r="H475" s="2"/>
    </row>
    <row r="476" spans="8:8" ht="12.75">
      <c r="H476" s="2"/>
    </row>
    <row r="477" spans="8:8" ht="12.75">
      <c r="H477" s="2"/>
    </row>
    <row r="478" spans="8:8" ht="12.75">
      <c r="H478" s="2"/>
    </row>
    <row r="479" spans="8:8" ht="12.75">
      <c r="H479" s="2"/>
    </row>
    <row r="480" spans="8:8" ht="12.75">
      <c r="H480" s="2"/>
    </row>
    <row r="481" spans="8:8" ht="12.75">
      <c r="H481" s="2"/>
    </row>
    <row r="482" spans="8:8" ht="12.75">
      <c r="H482" s="2"/>
    </row>
    <row r="483" spans="8:8" ht="12.75">
      <c r="H483" s="2"/>
    </row>
    <row r="484" spans="8:8" ht="12.75">
      <c r="H484" s="2"/>
    </row>
    <row r="485" spans="8:8" ht="12.75">
      <c r="H485" s="2"/>
    </row>
    <row r="486" spans="8:8" ht="12.75">
      <c r="H486" s="2"/>
    </row>
    <row r="487" spans="8:8" ht="12.75">
      <c r="H487" s="2"/>
    </row>
    <row r="488" spans="8:8" ht="12.75">
      <c r="H488" s="2"/>
    </row>
    <row r="489" spans="8:8" ht="12.75">
      <c r="H489" s="2"/>
    </row>
    <row r="490" spans="8:8" ht="12.75">
      <c r="H490" s="2"/>
    </row>
    <row r="491" spans="8:8" ht="12.75">
      <c r="H491" s="2"/>
    </row>
    <row r="492" spans="8:8" ht="12.75">
      <c r="H492" s="2"/>
    </row>
    <row r="493" spans="8:8" ht="12.75">
      <c r="H493" s="2"/>
    </row>
    <row r="494" spans="8:8" ht="12.75">
      <c r="H494" s="2"/>
    </row>
    <row r="495" spans="8:8" ht="12.75">
      <c r="H495" s="2"/>
    </row>
    <row r="496" spans="8:8" ht="12.75">
      <c r="H496" s="2"/>
    </row>
    <row r="497" spans="8:8" ht="12.75">
      <c r="H497" s="2"/>
    </row>
    <row r="498" spans="8:8" ht="12.75">
      <c r="H498" s="2"/>
    </row>
    <row r="499" spans="8:8" ht="12.75">
      <c r="H499" s="2"/>
    </row>
    <row r="500" spans="8:8" ht="12.75">
      <c r="H500" s="2"/>
    </row>
    <row r="501" spans="8:8" ht="12.75">
      <c r="H501" s="2"/>
    </row>
    <row r="502" spans="8:8" ht="12.75">
      <c r="H502" s="2"/>
    </row>
    <row r="503" spans="8:8" ht="12.75">
      <c r="H503" s="2"/>
    </row>
    <row r="504" spans="8:8" ht="12.75">
      <c r="H504" s="2"/>
    </row>
    <row r="505" spans="8:8" ht="12.75">
      <c r="H505" s="2"/>
    </row>
    <row r="506" spans="8:8" ht="12.75">
      <c r="H506" s="2"/>
    </row>
    <row r="507" spans="8:8" ht="12.75">
      <c r="H507" s="2"/>
    </row>
    <row r="508" spans="8:8" ht="12.75">
      <c r="H508" s="2"/>
    </row>
    <row r="509" spans="8:8" ht="12.75">
      <c r="H509" s="2"/>
    </row>
    <row r="510" spans="8:8" ht="12.75">
      <c r="H510" s="2"/>
    </row>
    <row r="511" spans="8:8" ht="12.75">
      <c r="H511" s="2"/>
    </row>
    <row r="512" spans="8:8" ht="12.75">
      <c r="H512" s="2"/>
    </row>
    <row r="513" spans="8:8" ht="12.75">
      <c r="H513" s="2"/>
    </row>
    <row r="514" spans="8:8" ht="12.75">
      <c r="H514" s="2"/>
    </row>
    <row r="515" spans="8:8" ht="12.75">
      <c r="H515" s="2"/>
    </row>
    <row r="516" spans="8:8" ht="12.75">
      <c r="H516" s="2"/>
    </row>
    <row r="517" spans="8:8" ht="12.75">
      <c r="H517" s="2"/>
    </row>
    <row r="518" spans="8:8" ht="12.75">
      <c r="H518" s="2"/>
    </row>
    <row r="519" spans="8:8" ht="12.75">
      <c r="H519" s="2"/>
    </row>
    <row r="520" spans="8:8" ht="12.75">
      <c r="H520" s="2"/>
    </row>
    <row r="521" spans="8:8" ht="12.75">
      <c r="H521" s="2"/>
    </row>
    <row r="522" spans="8:8" ht="12.75">
      <c r="H522" s="2"/>
    </row>
    <row r="523" spans="8:8" ht="12.75">
      <c r="H523" s="2"/>
    </row>
    <row r="524" spans="8:8" ht="12.75">
      <c r="H524" s="2"/>
    </row>
    <row r="525" spans="8:8" ht="12.75">
      <c r="H525" s="2"/>
    </row>
    <row r="526" spans="8:8" ht="12.75">
      <c r="H526" s="2"/>
    </row>
    <row r="527" spans="8:8" ht="12.75">
      <c r="H527" s="2"/>
    </row>
    <row r="528" spans="8:8" ht="12.75">
      <c r="H528" s="2"/>
    </row>
    <row r="529" spans="8:8" ht="12.75">
      <c r="H529" s="2"/>
    </row>
    <row r="530" spans="8:8" ht="12.75">
      <c r="H530" s="2"/>
    </row>
    <row r="531" spans="8:8" ht="12.75">
      <c r="H531" s="2"/>
    </row>
    <row r="532" spans="8:8" ht="12.75">
      <c r="H532" s="2"/>
    </row>
    <row r="533" spans="8:8" ht="12.75">
      <c r="H533" s="2"/>
    </row>
    <row r="534" spans="8:8" ht="12.75">
      <c r="H534" s="2"/>
    </row>
    <row r="535" spans="8:8" ht="12.75">
      <c r="H535" s="2"/>
    </row>
    <row r="536" spans="8:8" ht="12.75">
      <c r="H536" s="2"/>
    </row>
    <row r="537" spans="8:8" ht="12.75">
      <c r="H537" s="2"/>
    </row>
    <row r="538" spans="8:8" ht="12.75">
      <c r="H538" s="2"/>
    </row>
    <row r="539" spans="8:8" ht="12.75">
      <c r="H539" s="2"/>
    </row>
    <row r="540" spans="8:8" ht="12.75">
      <c r="H540" s="2"/>
    </row>
    <row r="541" spans="8:8" ht="12.75">
      <c r="H541" s="2"/>
    </row>
    <row r="542" spans="8:8" ht="12.75">
      <c r="H542" s="2"/>
    </row>
    <row r="543" spans="8:8" ht="12.75">
      <c r="H543" s="2"/>
    </row>
    <row r="544" spans="8:8" ht="12.75">
      <c r="H544" s="2"/>
    </row>
    <row r="545" spans="8:8" ht="12.75">
      <c r="H545" s="2"/>
    </row>
    <row r="546" spans="8:8" ht="12.75">
      <c r="H546" s="2"/>
    </row>
    <row r="547" spans="8:8" ht="12.75">
      <c r="H547" s="2"/>
    </row>
    <row r="548" spans="8:8" ht="12.75">
      <c r="H548" s="2"/>
    </row>
    <row r="549" spans="8:8" ht="12.75">
      <c r="H549" s="2"/>
    </row>
    <row r="550" spans="8:8" ht="12.75">
      <c r="H550" s="2"/>
    </row>
    <row r="551" spans="8:8" ht="12.75">
      <c r="H551" s="2"/>
    </row>
    <row r="552" spans="8:8" ht="12.75">
      <c r="H552" s="2"/>
    </row>
    <row r="553" spans="8:8" ht="12.75">
      <c r="H553" s="2"/>
    </row>
    <row r="554" spans="8:8" ht="12.75">
      <c r="H554" s="2"/>
    </row>
    <row r="555" spans="8:8" ht="12.75">
      <c r="H555" s="2"/>
    </row>
    <row r="556" spans="8:8" ht="12.75">
      <c r="H556" s="2"/>
    </row>
    <row r="557" spans="8:8" ht="12.75">
      <c r="H557" s="2"/>
    </row>
    <row r="558" spans="8:8" ht="12.75">
      <c r="H558" s="2"/>
    </row>
    <row r="559" spans="8:8" ht="12.75">
      <c r="H559" s="2"/>
    </row>
    <row r="560" spans="8:8" ht="12.75">
      <c r="H560" s="2"/>
    </row>
    <row r="561" spans="8:8" ht="12.75">
      <c r="H561" s="2"/>
    </row>
    <row r="562" spans="8:8" ht="12.75">
      <c r="H562" s="2"/>
    </row>
    <row r="563" spans="8:8" ht="12.75">
      <c r="H563" s="2"/>
    </row>
    <row r="564" spans="8:8" ht="12.75">
      <c r="H564" s="2"/>
    </row>
    <row r="565" spans="8:8" ht="12.75">
      <c r="H565" s="2"/>
    </row>
    <row r="566" spans="8:8" ht="12.75">
      <c r="H566" s="2"/>
    </row>
    <row r="567" spans="8:8" ht="12.75">
      <c r="H567" s="2"/>
    </row>
    <row r="568" spans="8:8" ht="12.75">
      <c r="H568" s="2"/>
    </row>
    <row r="569" spans="8:8" ht="12.75">
      <c r="H569" s="2"/>
    </row>
    <row r="570" spans="8:8" ht="12.75">
      <c r="H570" s="2"/>
    </row>
    <row r="571" spans="8:8" ht="12.75">
      <c r="H571" s="2"/>
    </row>
    <row r="572" spans="8:8" ht="12.75">
      <c r="H572" s="2"/>
    </row>
    <row r="573" spans="8:8" ht="12.75">
      <c r="H573" s="2"/>
    </row>
    <row r="574" spans="8:8" ht="12.75">
      <c r="H574" s="2"/>
    </row>
    <row r="575" spans="8:8" ht="12.75">
      <c r="H575" s="2"/>
    </row>
    <row r="576" spans="8:8" ht="12.75">
      <c r="H576" s="2"/>
    </row>
    <row r="577" spans="8:8" ht="12.75">
      <c r="H577" s="2"/>
    </row>
    <row r="578" spans="8:8" ht="12.75">
      <c r="H578" s="2"/>
    </row>
    <row r="579" spans="8:8" ht="12.75">
      <c r="H579" s="2"/>
    </row>
    <row r="580" spans="8:8" ht="12.75">
      <c r="H580" s="2"/>
    </row>
    <row r="581" spans="8:8" ht="12.75">
      <c r="H581" s="2"/>
    </row>
    <row r="582" spans="8:8" ht="12.75">
      <c r="H582" s="2"/>
    </row>
    <row r="583" spans="8:8" ht="12.75">
      <c r="H583" s="2"/>
    </row>
    <row r="584" spans="8:8" ht="12.75">
      <c r="H584" s="2"/>
    </row>
    <row r="585" spans="8:8" ht="12.75">
      <c r="H585" s="2"/>
    </row>
    <row r="586" spans="8:8" ht="12.75">
      <c r="H586" s="2"/>
    </row>
    <row r="587" spans="8:8" ht="12.75">
      <c r="H587" s="2"/>
    </row>
    <row r="588" spans="8:8" ht="12.75">
      <c r="H588" s="2"/>
    </row>
    <row r="589" spans="8:8" ht="12.75">
      <c r="H589" s="2"/>
    </row>
    <row r="590" spans="8:8" ht="12.75">
      <c r="H590" s="2"/>
    </row>
    <row r="591" spans="8:8" ht="12.75">
      <c r="H591" s="2"/>
    </row>
    <row r="592" spans="8:8" ht="12.75">
      <c r="H592" s="2"/>
    </row>
    <row r="593" spans="8:8" ht="12.75">
      <c r="H593" s="2"/>
    </row>
    <row r="594" spans="8:8" ht="12.75">
      <c r="H594" s="2"/>
    </row>
    <row r="595" spans="8:8" ht="12.75">
      <c r="H595" s="2"/>
    </row>
    <row r="596" spans="8:8" ht="12.75">
      <c r="H596" s="2"/>
    </row>
    <row r="597" spans="8:8" ht="12.75">
      <c r="H597" s="2"/>
    </row>
    <row r="598" spans="8:8" ht="12.75">
      <c r="H598" s="2"/>
    </row>
    <row r="599" spans="8:8" ht="12.75">
      <c r="H599" s="2"/>
    </row>
    <row r="600" spans="8:8" ht="12.75">
      <c r="H600" s="2"/>
    </row>
    <row r="601" spans="8:8" ht="12.75">
      <c r="H601" s="2"/>
    </row>
    <row r="602" spans="8:8" ht="12.75">
      <c r="H602" s="2"/>
    </row>
    <row r="603" spans="8:8" ht="12.75">
      <c r="H603" s="2"/>
    </row>
    <row r="604" spans="8:8" ht="12.75">
      <c r="H604" s="2"/>
    </row>
    <row r="605" spans="8:8" ht="12.75">
      <c r="H605" s="2"/>
    </row>
    <row r="606" spans="8:8" ht="12.75">
      <c r="H606" s="2"/>
    </row>
    <row r="607" spans="8:8" ht="12.75">
      <c r="H607" s="2"/>
    </row>
    <row r="608" spans="8:8" ht="12.75">
      <c r="H608" s="2"/>
    </row>
    <row r="609" spans="8:8" ht="12.75">
      <c r="H609" s="2"/>
    </row>
    <row r="610" spans="8:8" ht="12.75">
      <c r="H610" s="2"/>
    </row>
    <row r="611" spans="8:8" ht="12.75">
      <c r="H611" s="2"/>
    </row>
    <row r="612" spans="8:8" ht="12.75">
      <c r="H612" s="2"/>
    </row>
    <row r="613" spans="8:8" ht="12.75">
      <c r="H613" s="2"/>
    </row>
    <row r="614" spans="8:8" ht="12.75">
      <c r="H614" s="2"/>
    </row>
    <row r="615" spans="8:8" ht="12.75">
      <c r="H615" s="2"/>
    </row>
    <row r="616" spans="8:8" ht="12.75">
      <c r="H616" s="2"/>
    </row>
    <row r="617" spans="8:8" ht="12.75">
      <c r="H617" s="2"/>
    </row>
    <row r="618" spans="8:8" ht="12.75">
      <c r="H618" s="2"/>
    </row>
    <row r="619" spans="8:8" ht="12.75">
      <c r="H619" s="2"/>
    </row>
    <row r="620" spans="8:8" ht="12.75">
      <c r="H620" s="2"/>
    </row>
    <row r="621" spans="8:8" ht="12.75">
      <c r="H621" s="2"/>
    </row>
    <row r="622" spans="8:8" ht="12.75">
      <c r="H622" s="2"/>
    </row>
    <row r="623" spans="8:8" ht="12.75">
      <c r="H623" s="2"/>
    </row>
    <row r="624" spans="8:8" ht="12.75">
      <c r="H624" s="2"/>
    </row>
    <row r="625" spans="8:8" ht="12.75">
      <c r="H625" s="2"/>
    </row>
    <row r="626" spans="8:8" ht="12.75">
      <c r="H626" s="2"/>
    </row>
    <row r="627" spans="8:8" ht="12.75">
      <c r="H627" s="2"/>
    </row>
    <row r="628" spans="8:8" ht="12.75">
      <c r="H628" s="2"/>
    </row>
    <row r="629" spans="8:8" ht="12.75">
      <c r="H629" s="2"/>
    </row>
    <row r="630" spans="8:8" ht="12.75">
      <c r="H630" s="2"/>
    </row>
    <row r="631" spans="8:8" ht="12.75">
      <c r="H631" s="2"/>
    </row>
    <row r="632" spans="8:8" ht="12.75">
      <c r="H632" s="2"/>
    </row>
    <row r="633" spans="8:8" ht="12.75">
      <c r="H633" s="2"/>
    </row>
    <row r="634" spans="8:8" ht="12.75">
      <c r="H634" s="2"/>
    </row>
    <row r="635" spans="8:8" ht="12.75">
      <c r="H635" s="2"/>
    </row>
    <row r="636" spans="8:8" ht="12.75">
      <c r="H636" s="2"/>
    </row>
    <row r="637" spans="8:8" ht="12.75">
      <c r="H637" s="2"/>
    </row>
    <row r="638" spans="8:8" ht="12.75">
      <c r="H638" s="2"/>
    </row>
    <row r="639" spans="8:8" ht="12.75">
      <c r="H639" s="2"/>
    </row>
    <row r="640" spans="8:8" ht="12.75">
      <c r="H640" s="2"/>
    </row>
    <row r="641" spans="8:8" ht="12.75">
      <c r="H641" s="2"/>
    </row>
    <row r="642" spans="8:8" ht="12.75">
      <c r="H642" s="2"/>
    </row>
    <row r="643" spans="8:8" ht="12.75">
      <c r="H643" s="2"/>
    </row>
    <row r="644" spans="8:8" ht="12.75">
      <c r="H644" s="2"/>
    </row>
    <row r="645" spans="8:8" ht="12.75">
      <c r="H645" s="2"/>
    </row>
    <row r="646" spans="8:8" ht="12.75">
      <c r="H646" s="2"/>
    </row>
    <row r="647" spans="8:8" ht="12.75">
      <c r="H647" s="2"/>
    </row>
    <row r="648" spans="8:8" ht="12.75">
      <c r="H648" s="2"/>
    </row>
    <row r="649" spans="8:8" ht="12.75">
      <c r="H649" s="2"/>
    </row>
    <row r="650" spans="8:8" ht="12.75">
      <c r="H650" s="2"/>
    </row>
    <row r="651" spans="8:8" ht="12.75">
      <c r="H651" s="2"/>
    </row>
    <row r="652" spans="8:8" ht="12.75">
      <c r="H652" s="2"/>
    </row>
    <row r="653" spans="8:8" ht="12.75">
      <c r="H653" s="2"/>
    </row>
    <row r="654" spans="8:8" ht="12.75">
      <c r="H654" s="2"/>
    </row>
    <row r="655" spans="8:8" ht="12.75">
      <c r="H655" s="2"/>
    </row>
    <row r="656" spans="8:8" ht="12.75">
      <c r="H656" s="2"/>
    </row>
    <row r="657" spans="8:8" ht="12.75">
      <c r="H657" s="2"/>
    </row>
    <row r="658" spans="8:8" ht="12.75">
      <c r="H658" s="2"/>
    </row>
    <row r="659" spans="8:8" ht="12.75">
      <c r="H659" s="2"/>
    </row>
    <row r="660" spans="8:8" ht="12.75">
      <c r="H660" s="2"/>
    </row>
    <row r="661" spans="8:8" ht="12.75">
      <c r="H661" s="2"/>
    </row>
    <row r="662" spans="8:8" ht="12.75">
      <c r="H662" s="2"/>
    </row>
    <row r="663" spans="8:8" ht="12.75">
      <c r="H663" s="2"/>
    </row>
    <row r="664" spans="8:8" ht="12.75">
      <c r="H664" s="2"/>
    </row>
    <row r="665" spans="8:8" ht="12.75">
      <c r="H665" s="2"/>
    </row>
    <row r="666" spans="8:8" ht="12.75">
      <c r="H666" s="2"/>
    </row>
    <row r="667" spans="8:8" ht="12.75">
      <c r="H667" s="2"/>
    </row>
    <row r="668" spans="8:8" ht="12.75">
      <c r="H668" s="2"/>
    </row>
    <row r="669" spans="8:8" ht="12.75">
      <c r="H669" s="2"/>
    </row>
    <row r="670" spans="8:8" ht="12.75">
      <c r="H670" s="2"/>
    </row>
    <row r="671" spans="8:8" ht="12.75">
      <c r="H671" s="2"/>
    </row>
    <row r="672" spans="8:8" ht="12.75">
      <c r="H672" s="2"/>
    </row>
    <row r="673" spans="8:8" ht="12.75">
      <c r="H673" s="2"/>
    </row>
    <row r="674" spans="8:8" ht="12.75">
      <c r="H674" s="2"/>
    </row>
    <row r="675" spans="8:8" ht="12.75">
      <c r="H675" s="2"/>
    </row>
    <row r="676" spans="8:8" ht="12.75">
      <c r="H676" s="2"/>
    </row>
    <row r="677" spans="8:8" ht="12.75">
      <c r="H677" s="2"/>
    </row>
    <row r="678" spans="8:8" ht="12.75">
      <c r="H678" s="2"/>
    </row>
    <row r="679" spans="8:8" ht="12.75">
      <c r="H679" s="2"/>
    </row>
    <row r="680" spans="8:8" ht="12.75">
      <c r="H680" s="2"/>
    </row>
    <row r="681" spans="8:8" ht="12.75">
      <c r="H681" s="2"/>
    </row>
    <row r="682" spans="8:8" ht="12.75">
      <c r="H682" s="2"/>
    </row>
    <row r="683" spans="8:8" ht="12.75">
      <c r="H683" s="2"/>
    </row>
    <row r="684" spans="8:8" ht="12.75">
      <c r="H684" s="2"/>
    </row>
    <row r="685" spans="8:8" ht="12.75">
      <c r="H685" s="2"/>
    </row>
    <row r="686" spans="8:8" ht="12.75">
      <c r="H686" s="2"/>
    </row>
    <row r="687" spans="8:8" ht="12.75">
      <c r="H687" s="2"/>
    </row>
    <row r="688" spans="8:8" ht="12.75">
      <c r="H688" s="2"/>
    </row>
    <row r="689" spans="8:8" ht="12.75">
      <c r="H689" s="2"/>
    </row>
    <row r="690" spans="8:8" ht="12.75">
      <c r="H690" s="2"/>
    </row>
    <row r="691" spans="8:8" ht="12.75">
      <c r="H691" s="2"/>
    </row>
    <row r="692" spans="8:8" ht="12.75">
      <c r="H692" s="2"/>
    </row>
    <row r="693" spans="8:8" ht="12.75">
      <c r="H693" s="2"/>
    </row>
    <row r="694" spans="8:8" ht="12.75">
      <c r="H694" s="2"/>
    </row>
    <row r="695" spans="8:8" ht="12.75">
      <c r="H695" s="2"/>
    </row>
    <row r="696" spans="8:8" ht="12.75">
      <c r="H696" s="2"/>
    </row>
    <row r="697" spans="8:8" ht="12.75">
      <c r="H697" s="2"/>
    </row>
    <row r="698" spans="8:8" ht="12.75">
      <c r="H698" s="2"/>
    </row>
    <row r="699" spans="8:8" ht="12.75">
      <c r="H699" s="2"/>
    </row>
    <row r="700" spans="8:8" ht="12.75">
      <c r="H700" s="2"/>
    </row>
    <row r="701" spans="8:8" ht="12.75">
      <c r="H701" s="2"/>
    </row>
    <row r="702" spans="8:8" ht="12.75">
      <c r="H702" s="2"/>
    </row>
    <row r="703" spans="8:8" ht="12.75">
      <c r="H703" s="2"/>
    </row>
    <row r="704" spans="8:8" ht="12.75">
      <c r="H704" s="2"/>
    </row>
    <row r="705" spans="8:8" ht="12.75">
      <c r="H705" s="2"/>
    </row>
    <row r="706" spans="8:8" ht="12.75">
      <c r="H706" s="2"/>
    </row>
    <row r="707" spans="8:8" ht="12.75">
      <c r="H707" s="2"/>
    </row>
    <row r="708" spans="8:8" ht="12.75">
      <c r="H708" s="2"/>
    </row>
    <row r="709" spans="8:8" ht="12.75">
      <c r="H709" s="2"/>
    </row>
    <row r="710" spans="8:8" ht="12.75">
      <c r="H710" s="2"/>
    </row>
    <row r="711" spans="8:8" ht="12.75">
      <c r="H711" s="2"/>
    </row>
    <row r="712" spans="8:8" ht="12.75">
      <c r="H712" s="2"/>
    </row>
    <row r="713" spans="8:8" ht="12.75">
      <c r="H713" s="2"/>
    </row>
    <row r="714" spans="8:8" ht="12.75">
      <c r="H714" s="2"/>
    </row>
    <row r="715" spans="8:8" ht="12.75">
      <c r="H715" s="2"/>
    </row>
    <row r="716" spans="8:8" ht="12.75">
      <c r="H716" s="2"/>
    </row>
    <row r="717" spans="8:8" ht="12.75">
      <c r="H717" s="2"/>
    </row>
    <row r="718" spans="8:8" ht="12.75">
      <c r="H718" s="2"/>
    </row>
    <row r="719" spans="8:8" ht="12.75">
      <c r="H719" s="2"/>
    </row>
    <row r="720" spans="8:8" ht="12.75">
      <c r="H720" s="2"/>
    </row>
    <row r="721" spans="8:8" ht="12.75">
      <c r="H721" s="2"/>
    </row>
    <row r="722" spans="8:8" ht="12.75">
      <c r="H722" s="2"/>
    </row>
    <row r="723" spans="8:8" ht="12.75">
      <c r="H723" s="2"/>
    </row>
    <row r="724" spans="8:8" ht="12.75">
      <c r="H724" s="2"/>
    </row>
    <row r="725" spans="8:8" ht="12.75">
      <c r="H725" s="2"/>
    </row>
    <row r="726" spans="8:8" ht="12.75">
      <c r="H726" s="2"/>
    </row>
    <row r="727" spans="8:8" ht="12.75">
      <c r="H727" s="2"/>
    </row>
    <row r="728" spans="8:8" ht="12.75">
      <c r="H728" s="2"/>
    </row>
    <row r="729" spans="8:8" ht="12.75">
      <c r="H729" s="2"/>
    </row>
    <row r="730" spans="8:8" ht="12.75">
      <c r="H730" s="2"/>
    </row>
    <row r="731" spans="8:8" ht="12.75">
      <c r="H731" s="2"/>
    </row>
    <row r="732" spans="8:8" ht="12.75">
      <c r="H732" s="2"/>
    </row>
    <row r="733" spans="8:8" ht="12.75">
      <c r="H733" s="2"/>
    </row>
    <row r="734" spans="8:8" ht="12.75">
      <c r="H734" s="2"/>
    </row>
    <row r="735" spans="8:8" ht="12.75">
      <c r="H735" s="2"/>
    </row>
    <row r="736" spans="8:8" ht="12.75">
      <c r="H736" s="2"/>
    </row>
    <row r="737" spans="8:8" ht="12.75">
      <c r="H737" s="2"/>
    </row>
    <row r="738" spans="8:8" ht="12.75">
      <c r="H738" s="2"/>
    </row>
    <row r="739" spans="8:8" ht="12.75">
      <c r="H739" s="2"/>
    </row>
    <row r="740" spans="8:8" ht="12.75">
      <c r="H740" s="2"/>
    </row>
    <row r="741" spans="8:8" ht="12.75">
      <c r="H741" s="2"/>
    </row>
    <row r="742" spans="8:8" ht="12.75">
      <c r="H742" s="2"/>
    </row>
    <row r="743" spans="8:8" ht="12.75">
      <c r="H743" s="2"/>
    </row>
    <row r="744" spans="8:8" ht="12.75">
      <c r="H744" s="2"/>
    </row>
    <row r="745" spans="8:8" ht="12.75">
      <c r="H745" s="2"/>
    </row>
    <row r="746" spans="8:8" ht="12.75">
      <c r="H746" s="2"/>
    </row>
    <row r="747" spans="8:8" ht="12.75">
      <c r="H747" s="2"/>
    </row>
    <row r="748" spans="8:8" ht="12.75">
      <c r="H748" s="2"/>
    </row>
    <row r="749" spans="8:8" ht="12.75">
      <c r="H749" s="2"/>
    </row>
    <row r="750" spans="8:8" ht="12.75">
      <c r="H750" s="2"/>
    </row>
    <row r="751" spans="8:8" ht="12.75">
      <c r="H751" s="2"/>
    </row>
    <row r="752" spans="8:8" ht="12.75">
      <c r="H752" s="2"/>
    </row>
    <row r="753" spans="8:8" ht="12.75">
      <c r="H753" s="2"/>
    </row>
    <row r="754" spans="8:8" ht="12.75">
      <c r="H754" s="2"/>
    </row>
    <row r="755" spans="8:8" ht="12.75">
      <c r="H755" s="2"/>
    </row>
    <row r="756" spans="8:8" ht="12.75">
      <c r="H756" s="2"/>
    </row>
    <row r="757" spans="8:8" ht="12.75">
      <c r="H757" s="2"/>
    </row>
    <row r="758" spans="8:8" ht="12.75">
      <c r="H758" s="2"/>
    </row>
    <row r="759" spans="8:8" ht="12.75">
      <c r="H759" s="2"/>
    </row>
    <row r="760" spans="8:8" ht="12.75">
      <c r="H760" s="2"/>
    </row>
    <row r="761" spans="8:8" ht="12.75">
      <c r="H761" s="2"/>
    </row>
    <row r="762" spans="8:8" ht="12.75">
      <c r="H762" s="2"/>
    </row>
    <row r="763" spans="8:8" ht="12.75">
      <c r="H763" s="2"/>
    </row>
    <row r="764" spans="8:8" ht="12.75">
      <c r="H764" s="2"/>
    </row>
    <row r="765" spans="8:8" ht="12.75">
      <c r="H765" s="2"/>
    </row>
    <row r="766" spans="8:8" ht="12.75">
      <c r="H766" s="2"/>
    </row>
    <row r="767" spans="8:8" ht="12.75">
      <c r="H767" s="2"/>
    </row>
    <row r="768" spans="8:8" ht="12.75">
      <c r="H768" s="2"/>
    </row>
    <row r="769" spans="8:8" ht="12.75">
      <c r="H769" s="2"/>
    </row>
    <row r="770" spans="8:8" ht="12.75">
      <c r="H770" s="2"/>
    </row>
    <row r="771" spans="8:8" ht="12.75">
      <c r="H771" s="2"/>
    </row>
    <row r="772" spans="8:8" ht="12.75">
      <c r="H772" s="2"/>
    </row>
    <row r="773" spans="8:8" ht="12.75">
      <c r="H773" s="2"/>
    </row>
    <row r="774" spans="8:8" ht="12.75">
      <c r="H774" s="2"/>
    </row>
    <row r="775" spans="8:8" ht="12.75">
      <c r="H775" s="2"/>
    </row>
    <row r="776" spans="8:8" ht="12.75">
      <c r="H776" s="2"/>
    </row>
    <row r="777" spans="8:8" ht="12.75">
      <c r="H777" s="2"/>
    </row>
    <row r="778" spans="8:8" ht="12.75">
      <c r="H778" s="2"/>
    </row>
    <row r="779" spans="8:8" ht="12.75">
      <c r="H779" s="2"/>
    </row>
    <row r="780" spans="8:8" ht="12.75">
      <c r="H780" s="2"/>
    </row>
    <row r="781" spans="8:8" ht="12.75">
      <c r="H781" s="2"/>
    </row>
    <row r="782" spans="8:8" ht="12.75">
      <c r="H782" s="2"/>
    </row>
    <row r="783" spans="8:8" ht="12.75">
      <c r="H783" s="2"/>
    </row>
    <row r="784" spans="8:8" ht="12.75">
      <c r="H784" s="2"/>
    </row>
    <row r="785" spans="8:8" ht="12.75">
      <c r="H785" s="2"/>
    </row>
    <row r="786" spans="8:8" ht="12.75">
      <c r="H786" s="2"/>
    </row>
    <row r="787" spans="8:8" ht="12.75">
      <c r="H787" s="2"/>
    </row>
    <row r="788" spans="8:8" ht="12.75">
      <c r="H788" s="2"/>
    </row>
    <row r="789" spans="8:8" ht="12.75">
      <c r="H789" s="2"/>
    </row>
    <row r="790" spans="8:8" ht="12.75">
      <c r="H790" s="2"/>
    </row>
    <row r="791" spans="8:8" ht="12.75">
      <c r="H791" s="2"/>
    </row>
    <row r="792" spans="8:8" ht="12.75">
      <c r="H792" s="2"/>
    </row>
    <row r="793" spans="8:8" ht="12.75">
      <c r="H793" s="2"/>
    </row>
    <row r="794" spans="8:8" ht="12.75">
      <c r="H794" s="2"/>
    </row>
    <row r="795" spans="8:8" ht="12.75">
      <c r="H795" s="2"/>
    </row>
    <row r="796" spans="8:8" ht="12.75">
      <c r="H796" s="2"/>
    </row>
    <row r="797" spans="8:8" ht="12.75">
      <c r="H797" s="2"/>
    </row>
    <row r="798" spans="8:8" ht="12.75">
      <c r="H798" s="2"/>
    </row>
    <row r="799" spans="8:8" ht="12.75">
      <c r="H799" s="2"/>
    </row>
    <row r="800" spans="8:8" ht="12.75">
      <c r="H800" s="2"/>
    </row>
    <row r="801" spans="8:8" ht="12.75">
      <c r="H801" s="2"/>
    </row>
    <row r="802" spans="8:8" ht="12.75">
      <c r="H802" s="2"/>
    </row>
    <row r="803" spans="8:8" ht="12.75">
      <c r="H803" s="2"/>
    </row>
    <row r="804" spans="8:8" ht="12.75">
      <c r="H804" s="2"/>
    </row>
    <row r="805" spans="8:8" ht="12.75">
      <c r="H805" s="2"/>
    </row>
    <row r="806" spans="8:8" ht="12.75">
      <c r="H806" s="2"/>
    </row>
    <row r="807" spans="8:8" ht="12.75">
      <c r="H807" s="2"/>
    </row>
    <row r="808" spans="8:8" ht="12.75">
      <c r="H808" s="2"/>
    </row>
    <row r="809" spans="8:8" ht="12.75">
      <c r="H809" s="2"/>
    </row>
    <row r="810" spans="8:8" ht="12.75">
      <c r="H810" s="2"/>
    </row>
    <row r="811" spans="8:8" ht="12.75">
      <c r="H811" s="2"/>
    </row>
    <row r="812" spans="8:8" ht="12.75">
      <c r="H812" s="2"/>
    </row>
    <row r="813" spans="8:8" ht="12.75">
      <c r="H813" s="2"/>
    </row>
    <row r="814" spans="8:8" ht="12.75">
      <c r="H814" s="2"/>
    </row>
    <row r="815" spans="8:8" ht="12.75">
      <c r="H815" s="2"/>
    </row>
    <row r="816" spans="8:8" ht="12.75">
      <c r="H816" s="2"/>
    </row>
    <row r="817" spans="8:8" ht="12.75">
      <c r="H817" s="2"/>
    </row>
    <row r="818" spans="8:8" ht="12.75">
      <c r="H818" s="2"/>
    </row>
    <row r="819" spans="8:8" ht="12.75">
      <c r="H819" s="2"/>
    </row>
    <row r="820" spans="8:8" ht="12.75">
      <c r="H820" s="2"/>
    </row>
    <row r="821" spans="8:8" ht="12.75">
      <c r="H821" s="2"/>
    </row>
    <row r="822" spans="8:8" ht="12.75">
      <c r="H822" s="2"/>
    </row>
    <row r="823" spans="8:8" ht="12.75">
      <c r="H823" s="2"/>
    </row>
    <row r="824" spans="8:8" ht="12.75">
      <c r="H824" s="2"/>
    </row>
    <row r="825" spans="8:8" ht="12.75">
      <c r="H825" s="2"/>
    </row>
    <row r="826" spans="8:8" ht="12.75">
      <c r="H826" s="2"/>
    </row>
    <row r="827" spans="8:8" ht="12.75">
      <c r="H827" s="2"/>
    </row>
    <row r="828" spans="8:8" ht="12.75">
      <c r="H828" s="2"/>
    </row>
    <row r="829" spans="8:8" ht="12.75">
      <c r="H829" s="2"/>
    </row>
    <row r="830" spans="8:8" ht="12.75">
      <c r="H830" s="2"/>
    </row>
    <row r="831" spans="8:8" ht="12.75">
      <c r="H831" s="2"/>
    </row>
    <row r="832" spans="8:8" ht="12.75">
      <c r="H832" s="2"/>
    </row>
    <row r="833" spans="8:8" ht="12.75">
      <c r="H833" s="2"/>
    </row>
    <row r="834" spans="8:8" ht="12.75">
      <c r="H834" s="2"/>
    </row>
    <row r="835" spans="8:8" ht="12.75">
      <c r="H835" s="2"/>
    </row>
    <row r="836" spans="8:8" ht="12.75">
      <c r="H836" s="2"/>
    </row>
    <row r="837" spans="8:8" ht="12.75">
      <c r="H837" s="2"/>
    </row>
    <row r="838" spans="8:8" ht="12.75">
      <c r="H838" s="2"/>
    </row>
    <row r="839" spans="8:8" ht="12.75">
      <c r="H839" s="2"/>
    </row>
    <row r="840" spans="8:8" ht="12.75">
      <c r="H840" s="2"/>
    </row>
    <row r="841" spans="8:8" ht="12.75">
      <c r="H841" s="2"/>
    </row>
    <row r="842" spans="8:8" ht="12.75">
      <c r="H842" s="2"/>
    </row>
    <row r="843" spans="8:8" ht="12.75">
      <c r="H843" s="2"/>
    </row>
    <row r="844" spans="8:8" ht="12.75">
      <c r="H844" s="2"/>
    </row>
    <row r="845" spans="8:8" ht="12.75">
      <c r="H845" s="2"/>
    </row>
    <row r="846" spans="8:8" ht="12.75">
      <c r="H846" s="2"/>
    </row>
    <row r="847" spans="8:8" ht="12.75">
      <c r="H847" s="2"/>
    </row>
    <row r="848" spans="8:8" ht="12.75">
      <c r="H848" s="2"/>
    </row>
    <row r="849" spans="8:8" ht="12.75">
      <c r="H849" s="2"/>
    </row>
    <row r="850" spans="8:8" ht="12.75">
      <c r="H850" s="2"/>
    </row>
    <row r="851" spans="8:8" ht="12.75">
      <c r="H851" s="2"/>
    </row>
    <row r="852" spans="8:8" ht="12.75">
      <c r="H852" s="2"/>
    </row>
    <row r="853" spans="8:8" ht="12.75">
      <c r="H853" s="2"/>
    </row>
    <row r="854" spans="8:8" ht="12.75">
      <c r="H854" s="2"/>
    </row>
    <row r="855" spans="8:8" ht="12.75">
      <c r="H855" s="2"/>
    </row>
    <row r="856" spans="8:8" ht="12.75">
      <c r="H856" s="2"/>
    </row>
    <row r="857" spans="8:8" ht="12.75">
      <c r="H857" s="2"/>
    </row>
    <row r="858" spans="8:8" ht="12.75">
      <c r="H858" s="2"/>
    </row>
    <row r="859" spans="8:8" ht="12.75">
      <c r="H859" s="2"/>
    </row>
    <row r="860" spans="8:8" ht="12.75">
      <c r="H860" s="2"/>
    </row>
    <row r="861" spans="8:8" ht="12.75">
      <c r="H861" s="2"/>
    </row>
    <row r="862" spans="8:8" ht="12.75">
      <c r="H862" s="2"/>
    </row>
    <row r="863" spans="8:8" ht="12.75">
      <c r="H863" s="2"/>
    </row>
    <row r="864" spans="8:8" ht="12.75">
      <c r="H864" s="2"/>
    </row>
    <row r="865" spans="8:8" ht="12.75">
      <c r="H865" s="2"/>
    </row>
    <row r="866" spans="8:8" ht="12.75">
      <c r="H866" s="2"/>
    </row>
    <row r="867" spans="8:8" ht="12.75">
      <c r="H867" s="2"/>
    </row>
    <row r="868" spans="8:8" ht="12.75">
      <c r="H868" s="2"/>
    </row>
    <row r="869" spans="8:8" ht="12.75">
      <c r="H869" s="2"/>
    </row>
    <row r="870" spans="8:8" ht="12.75">
      <c r="H870" s="2"/>
    </row>
    <row r="871" spans="8:8" ht="12.75">
      <c r="H871" s="2"/>
    </row>
    <row r="872" spans="8:8" ht="12.75">
      <c r="H872" s="2"/>
    </row>
    <row r="873" spans="8:8" ht="12.75">
      <c r="H873" s="2"/>
    </row>
    <row r="874" spans="8:8" ht="12.75">
      <c r="H874" s="2"/>
    </row>
    <row r="875" spans="8:8" ht="12.75">
      <c r="H875" s="2"/>
    </row>
    <row r="876" spans="8:8" ht="12.75">
      <c r="H876" s="2"/>
    </row>
    <row r="877" spans="8:8" ht="12.75">
      <c r="H877" s="2"/>
    </row>
    <row r="878" spans="8:8" ht="12.75">
      <c r="H878" s="2"/>
    </row>
    <row r="879" spans="8:8" ht="12.75">
      <c r="H879" s="2"/>
    </row>
    <row r="880" spans="8:8" ht="12.75">
      <c r="H880" s="2"/>
    </row>
    <row r="881" spans="8:8" ht="12.75">
      <c r="H881" s="2"/>
    </row>
    <row r="882" spans="8:8" ht="12.75">
      <c r="H882" s="2"/>
    </row>
    <row r="883" spans="8:8" ht="12.75">
      <c r="H883" s="2"/>
    </row>
    <row r="884" spans="8:8" ht="12.75">
      <c r="H884" s="2"/>
    </row>
    <row r="885" spans="8:8" ht="12.75">
      <c r="H885" s="2"/>
    </row>
    <row r="886" spans="8:8" ht="12.75">
      <c r="H886" s="2"/>
    </row>
    <row r="887" spans="8:8" ht="12.75">
      <c r="H887" s="2"/>
    </row>
    <row r="888" spans="8:8" ht="12.75">
      <c r="H888" s="2"/>
    </row>
    <row r="889" spans="8:8" ht="12.75">
      <c r="H889" s="2"/>
    </row>
    <row r="890" spans="8:8" ht="12.75">
      <c r="H890" s="2"/>
    </row>
    <row r="891" spans="8:8" ht="12.75">
      <c r="H891" s="2"/>
    </row>
    <row r="892" spans="8:8" ht="12.75">
      <c r="H892" s="2"/>
    </row>
    <row r="893" spans="8:8" ht="12.75">
      <c r="H893" s="2"/>
    </row>
    <row r="894" spans="8:8" ht="12.75">
      <c r="H894" s="2"/>
    </row>
    <row r="895" spans="8:8" ht="12.75">
      <c r="H895" s="2"/>
    </row>
    <row r="896" spans="8:8" ht="12.75">
      <c r="H896" s="2"/>
    </row>
    <row r="897" spans="8:8" ht="12.75">
      <c r="H897" s="2"/>
    </row>
    <row r="898" spans="8:8" ht="12.75">
      <c r="H898" s="2"/>
    </row>
    <row r="899" spans="8:8" ht="12.75">
      <c r="H899" s="2"/>
    </row>
    <row r="900" spans="8:8" ht="12.75">
      <c r="H900" s="2"/>
    </row>
    <row r="901" spans="8:8" ht="12.75">
      <c r="H901" s="2"/>
    </row>
    <row r="902" spans="8:8" ht="12.75">
      <c r="H902" s="2"/>
    </row>
    <row r="903" spans="8:8" ht="12.75">
      <c r="H903" s="2"/>
    </row>
    <row r="904" spans="8:8" ht="12.75">
      <c r="H904" s="2"/>
    </row>
    <row r="905" spans="8:8" ht="12.75">
      <c r="H905" s="2"/>
    </row>
    <row r="906" spans="8:8" ht="12.75">
      <c r="H906" s="2"/>
    </row>
    <row r="907" spans="8:8" ht="12.75">
      <c r="H907" s="2"/>
    </row>
    <row r="908" spans="8:8" ht="12.75">
      <c r="H908" s="2"/>
    </row>
    <row r="909" spans="8:8" ht="12.75">
      <c r="H909" s="2"/>
    </row>
    <row r="910" spans="8:8" ht="12.75">
      <c r="H910" s="2"/>
    </row>
    <row r="911" spans="8:8" ht="12.75">
      <c r="H911" s="2"/>
    </row>
    <row r="912" spans="8:8" ht="12.75">
      <c r="H912" s="2"/>
    </row>
    <row r="913" spans="8:8" ht="12.75">
      <c r="H913" s="2"/>
    </row>
    <row r="914" spans="8:8" ht="12.75">
      <c r="H914" s="2"/>
    </row>
    <row r="915" spans="8:8" ht="12.75">
      <c r="H915" s="2"/>
    </row>
    <row r="916" spans="8:8" ht="12.75">
      <c r="H916" s="2"/>
    </row>
    <row r="917" spans="8:8" ht="12.75">
      <c r="H917" s="2"/>
    </row>
    <row r="918" spans="8:8" ht="12.75">
      <c r="H918" s="2"/>
    </row>
    <row r="919" spans="8:8" ht="12.75">
      <c r="H919" s="2"/>
    </row>
    <row r="920" spans="8:8" ht="12.75">
      <c r="H920" s="2"/>
    </row>
    <row r="921" spans="8:8" ht="12.75">
      <c r="H921" s="2"/>
    </row>
    <row r="922" spans="8:8" ht="12.75">
      <c r="H922" s="2"/>
    </row>
    <row r="923" spans="8:8" ht="12.75">
      <c r="H923" s="2"/>
    </row>
    <row r="924" spans="8:8" ht="12.75">
      <c r="H924" s="2"/>
    </row>
    <row r="925" spans="8:8" ht="12.75">
      <c r="H925" s="2"/>
    </row>
    <row r="926" spans="8:8" ht="12.75">
      <c r="H926" s="2"/>
    </row>
    <row r="927" spans="8:8" ht="12.75">
      <c r="H927" s="2"/>
    </row>
    <row r="928" spans="8:8" ht="12.75">
      <c r="H928" s="2"/>
    </row>
    <row r="929" spans="8:8" ht="12.75">
      <c r="H929" s="2"/>
    </row>
    <row r="930" spans="8:8" ht="12.75">
      <c r="H930" s="2"/>
    </row>
    <row r="931" spans="8:8" ht="12.75">
      <c r="H931" s="2"/>
    </row>
    <row r="932" spans="8:8" ht="12.75">
      <c r="H932" s="2"/>
    </row>
    <row r="933" spans="8:8" ht="12.75">
      <c r="H933" s="2"/>
    </row>
    <row r="934" spans="8:8" ht="12.75">
      <c r="H934" s="2"/>
    </row>
    <row r="935" spans="8:8" ht="12.75">
      <c r="H935" s="2"/>
    </row>
    <row r="936" spans="8:8" ht="12.75">
      <c r="H936" s="2"/>
    </row>
    <row r="937" spans="8:8" ht="12.75">
      <c r="H937" s="2"/>
    </row>
    <row r="938" spans="8:8" ht="12.75">
      <c r="H938" s="2"/>
    </row>
    <row r="939" spans="8:8" ht="12.75">
      <c r="H939" s="2"/>
    </row>
    <row r="940" spans="8:8" ht="12.75">
      <c r="H940" s="2"/>
    </row>
    <row r="941" spans="8:8" ht="12.75">
      <c r="H941" s="2"/>
    </row>
    <row r="942" spans="8:8" ht="12.75">
      <c r="H942" s="2"/>
    </row>
    <row r="943" spans="8:8" ht="12.75">
      <c r="H943" s="2"/>
    </row>
    <row r="944" spans="8:8" ht="12.75">
      <c r="H944" s="2"/>
    </row>
    <row r="945" spans="8:8" ht="12.75">
      <c r="H945" s="2"/>
    </row>
    <row r="946" spans="8:8" ht="12.75">
      <c r="H946" s="2"/>
    </row>
    <row r="947" spans="8:8" ht="12.75">
      <c r="H947" s="2"/>
    </row>
    <row r="948" spans="8:8" ht="12.75">
      <c r="H948" s="2"/>
    </row>
    <row r="949" spans="8:8" ht="12.75">
      <c r="H949" s="2"/>
    </row>
    <row r="950" spans="8:8" ht="12.75">
      <c r="H950" s="2"/>
    </row>
    <row r="951" spans="8:8" ht="12.75">
      <c r="H951" s="2"/>
    </row>
    <row r="952" spans="8:8" ht="12.75">
      <c r="H952" s="2"/>
    </row>
    <row r="953" spans="8:8" ht="12.75">
      <c r="H953" s="2"/>
    </row>
    <row r="954" spans="8:8" ht="12.75">
      <c r="H954" s="2"/>
    </row>
    <row r="955" spans="8:8" ht="12.75">
      <c r="H955" s="2"/>
    </row>
    <row r="956" spans="8:8" ht="12.75">
      <c r="H956" s="2"/>
    </row>
    <row r="957" spans="8:8" ht="12.75">
      <c r="H957" s="2"/>
    </row>
    <row r="958" spans="8:8" ht="12.75">
      <c r="H958" s="2"/>
    </row>
    <row r="959" spans="8:8" ht="12.75">
      <c r="H959" s="2"/>
    </row>
    <row r="960" spans="8:8" ht="12.75">
      <c r="H960" s="2"/>
    </row>
    <row r="961" spans="8:8" ht="12.75">
      <c r="H961" s="2"/>
    </row>
    <row r="962" spans="8:8" ht="12.75">
      <c r="H962" s="2"/>
    </row>
    <row r="963" spans="8:8" ht="12.75">
      <c r="H963" s="2"/>
    </row>
    <row r="964" spans="8:8" ht="12.75">
      <c r="H964" s="2"/>
    </row>
    <row r="965" spans="8:8" ht="12.75">
      <c r="H965" s="2"/>
    </row>
    <row r="966" spans="8:8" ht="12.75">
      <c r="H966" s="2"/>
    </row>
    <row r="967" spans="8:8" ht="12.75">
      <c r="H967" s="2"/>
    </row>
    <row r="968" spans="8:8" ht="12.75">
      <c r="H968" s="2"/>
    </row>
    <row r="969" spans="8:8" ht="12.75">
      <c r="H969" s="2"/>
    </row>
    <row r="970" spans="8:8" ht="12.75">
      <c r="H970" s="2"/>
    </row>
    <row r="971" spans="8:8" ht="12.75">
      <c r="H971" s="2"/>
    </row>
    <row r="972" spans="8:8" ht="12.75">
      <c r="H972" s="2"/>
    </row>
    <row r="973" spans="8:8" ht="12.75">
      <c r="H973" s="2"/>
    </row>
    <row r="974" spans="8:8" ht="12.75">
      <c r="H974" s="2"/>
    </row>
    <row r="975" spans="8:8" ht="12.75">
      <c r="H975" s="2"/>
    </row>
    <row r="976" spans="8:8" ht="12.75">
      <c r="H976" s="2"/>
    </row>
    <row r="977" spans="8:8" ht="12.75">
      <c r="H977" s="2"/>
    </row>
    <row r="978" spans="8:8" ht="12.75">
      <c r="H978" s="2"/>
    </row>
    <row r="979" spans="8:8" ht="12.75">
      <c r="H979" s="2"/>
    </row>
    <row r="980" spans="8:8" ht="12.75">
      <c r="H980" s="2"/>
    </row>
    <row r="981" spans="8:8" ht="12.75">
      <c r="H981" s="2"/>
    </row>
    <row r="982" spans="8:8" ht="12.75">
      <c r="H982" s="2"/>
    </row>
    <row r="983" spans="8:8" ht="12.75">
      <c r="H983" s="2"/>
    </row>
    <row r="984" spans="8:8" ht="12.75">
      <c r="H984" s="2"/>
    </row>
    <row r="985" spans="8:8" ht="12.75">
      <c r="H985" s="2"/>
    </row>
    <row r="986" spans="8:8" ht="12.75">
      <c r="H986" s="2"/>
    </row>
    <row r="987" spans="8:8" ht="12.75">
      <c r="H987" s="2"/>
    </row>
    <row r="988" spans="8:8" ht="12.75">
      <c r="H988" s="2"/>
    </row>
    <row r="989" spans="8:8" ht="12.75">
      <c r="H989" s="2"/>
    </row>
    <row r="990" spans="8:8" ht="12.75">
      <c r="H990" s="2"/>
    </row>
    <row r="991" spans="8:8" ht="12.75">
      <c r="H991" s="2"/>
    </row>
    <row r="992" spans="8:8" ht="12.75">
      <c r="H992" s="2"/>
    </row>
    <row r="993" spans="8:8" ht="12.75">
      <c r="H993" s="2"/>
    </row>
    <row r="994" spans="8:8" ht="12.75">
      <c r="H994" s="2"/>
    </row>
    <row r="995" spans="8:8" ht="12.75">
      <c r="H995" s="2"/>
    </row>
    <row r="996" spans="8:8" ht="12.75">
      <c r="H996" s="2"/>
    </row>
    <row r="997" spans="8:8" ht="12.75">
      <c r="H997" s="2"/>
    </row>
    <row r="998" spans="8:8" ht="12.75">
      <c r="H998" s="2"/>
    </row>
    <row r="999" spans="8:8" ht="12.75">
      <c r="H999" s="2"/>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outlinePr summaryBelow="0" summaryRight="0"/>
  </sheetPr>
  <dimension ref="A1:K119"/>
  <sheetViews>
    <sheetView workbookViewId="0">
      <pane ySplit="1" topLeftCell="A2" activePane="bottomLeft" state="frozen"/>
      <selection pane="bottomLeft" activeCell="B3" sqref="B3"/>
    </sheetView>
  </sheetViews>
  <sheetFormatPr defaultColWidth="12.5703125" defaultRowHeight="15.75" customHeight="1"/>
  <cols>
    <col min="3" max="3" width="14.85546875" customWidth="1"/>
    <col min="6" max="6" width="13.5703125" customWidth="1"/>
  </cols>
  <sheetData>
    <row r="1" spans="1:11" ht="15.75" customHeight="1">
      <c r="A1" s="363" t="s">
        <v>3105</v>
      </c>
      <c r="B1" s="363" t="s">
        <v>3106</v>
      </c>
      <c r="C1" s="363" t="s">
        <v>3107</v>
      </c>
      <c r="D1" s="363" t="s">
        <v>3108</v>
      </c>
      <c r="E1" s="363" t="s">
        <v>3109</v>
      </c>
      <c r="F1" s="363" t="s">
        <v>3110</v>
      </c>
      <c r="G1" s="363" t="s">
        <v>3111</v>
      </c>
      <c r="H1" s="363" t="s">
        <v>3112</v>
      </c>
      <c r="I1" s="363" t="s">
        <v>3113</v>
      </c>
      <c r="J1" s="363" t="s">
        <v>3114</v>
      </c>
      <c r="K1" s="363" t="s">
        <v>2711</v>
      </c>
    </row>
    <row r="2" spans="1:11" ht="15.75" customHeight="1">
      <c r="A2" s="116">
        <v>1</v>
      </c>
      <c r="B2" s="116">
        <v>11</v>
      </c>
      <c r="C2" s="116">
        <v>11</v>
      </c>
      <c r="D2" s="116" t="s">
        <v>96</v>
      </c>
      <c r="E2" s="314">
        <v>43882</v>
      </c>
      <c r="F2" s="116">
        <v>0.25</v>
      </c>
      <c r="G2" s="116"/>
      <c r="H2" s="116" t="s">
        <v>3132</v>
      </c>
      <c r="I2" s="384">
        <v>43969</v>
      </c>
      <c r="J2" s="116">
        <v>0.25</v>
      </c>
    </row>
    <row r="3" spans="1:11" ht="15.75" customHeight="1">
      <c r="A3" s="116"/>
      <c r="B3" s="116"/>
      <c r="C3" s="116"/>
      <c r="D3" s="116"/>
      <c r="E3" s="314"/>
    </row>
    <row r="4" spans="1:11" ht="15.75" customHeight="1">
      <c r="A4" s="116">
        <v>2</v>
      </c>
      <c r="B4" s="116">
        <v>12</v>
      </c>
      <c r="C4" s="116">
        <v>12</v>
      </c>
      <c r="D4" s="116" t="s">
        <v>96</v>
      </c>
      <c r="E4" s="314">
        <v>43889</v>
      </c>
      <c r="F4" s="116">
        <v>0.25</v>
      </c>
      <c r="H4" s="116" t="s">
        <v>3132</v>
      </c>
      <c r="I4" s="384">
        <v>43969</v>
      </c>
      <c r="J4" s="116">
        <v>0.26700000000000002</v>
      </c>
    </row>
    <row r="5" spans="1:11" ht="15.75" customHeight="1">
      <c r="A5" s="116"/>
      <c r="B5" s="116"/>
      <c r="C5" s="116"/>
      <c r="D5" s="116"/>
      <c r="E5" s="314"/>
    </row>
    <row r="6" spans="1:11" ht="15.75" customHeight="1">
      <c r="A6" s="116">
        <v>3</v>
      </c>
      <c r="B6" s="116">
        <v>780</v>
      </c>
      <c r="C6" s="116">
        <v>780</v>
      </c>
      <c r="D6" s="116" t="s">
        <v>96</v>
      </c>
      <c r="E6" s="314">
        <v>43968</v>
      </c>
      <c r="F6" s="116">
        <v>12</v>
      </c>
      <c r="H6" s="116" t="s">
        <v>3132</v>
      </c>
      <c r="I6" s="384">
        <v>44026</v>
      </c>
      <c r="J6" s="116">
        <v>8.8699999999999992</v>
      </c>
      <c r="K6" s="116" t="s">
        <v>3133</v>
      </c>
    </row>
    <row r="7" spans="1:11" ht="15.75" customHeight="1">
      <c r="A7" s="116"/>
      <c r="B7" s="116"/>
      <c r="C7" s="116"/>
      <c r="D7" s="116"/>
      <c r="E7" s="314"/>
      <c r="H7" s="116" t="s">
        <v>96</v>
      </c>
      <c r="I7" s="314">
        <v>44029</v>
      </c>
      <c r="K7" s="266" t="s">
        <v>3134</v>
      </c>
    </row>
    <row r="8" spans="1:11" ht="15.75" customHeight="1">
      <c r="A8" s="116"/>
      <c r="B8" s="116"/>
      <c r="C8" s="116"/>
      <c r="D8" s="116"/>
      <c r="E8" s="314"/>
      <c r="G8" s="116"/>
      <c r="H8" s="116"/>
      <c r="I8" s="384"/>
      <c r="J8" s="116"/>
    </row>
    <row r="9" spans="1:11" ht="15.75" customHeight="1">
      <c r="A9" s="116">
        <v>4</v>
      </c>
      <c r="B9" s="116">
        <v>155</v>
      </c>
      <c r="C9" s="116">
        <v>155</v>
      </c>
      <c r="D9" s="116" t="s">
        <v>96</v>
      </c>
      <c r="E9" s="314">
        <v>43920</v>
      </c>
      <c r="F9" s="116">
        <v>4</v>
      </c>
      <c r="G9" s="116"/>
      <c r="H9" s="116" t="s">
        <v>3132</v>
      </c>
      <c r="I9" s="384">
        <v>43970</v>
      </c>
      <c r="J9" s="116">
        <v>3.75</v>
      </c>
    </row>
    <row r="10" spans="1:11" ht="15.75" customHeight="1">
      <c r="A10" s="116"/>
      <c r="B10" s="116"/>
      <c r="C10" s="116"/>
      <c r="D10" s="116"/>
      <c r="E10" s="314"/>
    </row>
    <row r="11" spans="1:11" ht="15.75" customHeight="1">
      <c r="A11" s="116">
        <v>5</v>
      </c>
      <c r="B11" s="116">
        <v>49</v>
      </c>
      <c r="C11" s="116">
        <v>49</v>
      </c>
      <c r="D11" s="116" t="s">
        <v>96</v>
      </c>
      <c r="E11" s="314">
        <v>43891</v>
      </c>
      <c r="F11" s="116">
        <v>1.1000000000000001</v>
      </c>
      <c r="G11" s="116"/>
      <c r="H11" s="116" t="s">
        <v>3132</v>
      </c>
      <c r="I11" s="384">
        <v>43969</v>
      </c>
      <c r="J11" s="116">
        <v>1.1000000000000001</v>
      </c>
      <c r="K11" s="116" t="s">
        <v>3135</v>
      </c>
    </row>
    <row r="12" spans="1:11" ht="15.75" customHeight="1">
      <c r="A12" s="116"/>
      <c r="B12" s="116"/>
      <c r="C12" s="116"/>
      <c r="D12" s="116"/>
      <c r="E12" s="314"/>
      <c r="H12" s="116" t="s">
        <v>96</v>
      </c>
      <c r="I12" s="314">
        <v>44029</v>
      </c>
      <c r="K12" s="116" t="s">
        <v>3116</v>
      </c>
    </row>
    <row r="13" spans="1:11" ht="15.75" customHeight="1">
      <c r="A13" s="116"/>
      <c r="B13" s="116"/>
      <c r="C13" s="116"/>
      <c r="D13" s="116"/>
      <c r="E13" s="314"/>
      <c r="G13" s="116"/>
      <c r="H13" s="116"/>
      <c r="I13" s="384"/>
      <c r="J13" s="116"/>
    </row>
    <row r="14" spans="1:11" ht="15.75" customHeight="1">
      <c r="A14" s="116">
        <v>6</v>
      </c>
      <c r="B14" s="116">
        <v>0</v>
      </c>
      <c r="C14" s="116">
        <v>0</v>
      </c>
      <c r="D14" s="116" t="s">
        <v>96</v>
      </c>
      <c r="E14" s="314">
        <v>43920</v>
      </c>
      <c r="F14" s="116">
        <v>0</v>
      </c>
      <c r="G14" s="116"/>
      <c r="H14" s="116" t="s">
        <v>3132</v>
      </c>
      <c r="I14" s="384">
        <v>43969</v>
      </c>
      <c r="J14" s="116">
        <v>1.7000000000000001E-2</v>
      </c>
    </row>
    <row r="15" spans="1:11" ht="15.75" customHeight="1">
      <c r="A15" s="116"/>
      <c r="B15" s="116"/>
      <c r="C15" s="116"/>
      <c r="D15" s="116"/>
      <c r="E15" s="314"/>
    </row>
    <row r="16" spans="1:11" ht="15.75" customHeight="1">
      <c r="A16" s="116">
        <v>7</v>
      </c>
      <c r="B16" s="116">
        <v>18</v>
      </c>
      <c r="C16" s="116">
        <v>18</v>
      </c>
      <c r="D16" s="116" t="s">
        <v>96</v>
      </c>
      <c r="E16" s="314">
        <v>43926</v>
      </c>
      <c r="F16" s="116">
        <v>0.5</v>
      </c>
      <c r="G16" s="116"/>
      <c r="H16" s="116" t="s">
        <v>3132</v>
      </c>
      <c r="I16" s="384">
        <v>43969</v>
      </c>
      <c r="J16" s="116">
        <v>0.33300000000000002</v>
      </c>
    </row>
    <row r="17" spans="1:11" ht="15.75" customHeight="1">
      <c r="A17" s="116"/>
      <c r="B17" s="116"/>
      <c r="C17" s="116"/>
      <c r="D17" s="116"/>
      <c r="E17" s="314"/>
    </row>
    <row r="18" spans="1:11" ht="15.75" customHeight="1">
      <c r="A18" s="116">
        <v>8</v>
      </c>
      <c r="B18" s="116">
        <v>150</v>
      </c>
      <c r="C18" s="116">
        <v>150</v>
      </c>
      <c r="D18" s="116" t="s">
        <v>96</v>
      </c>
      <c r="E18" s="314">
        <v>43940</v>
      </c>
      <c r="F18" s="116">
        <v>4</v>
      </c>
      <c r="G18" s="116"/>
      <c r="H18" s="116" t="s">
        <v>3132</v>
      </c>
      <c r="I18" s="384">
        <v>43971</v>
      </c>
      <c r="J18" s="116">
        <v>3.5</v>
      </c>
    </row>
    <row r="19" spans="1:11" ht="15.75" customHeight="1">
      <c r="A19" s="116"/>
      <c r="B19" s="116"/>
      <c r="C19" s="116"/>
      <c r="D19" s="116"/>
      <c r="E19" s="314"/>
    </row>
    <row r="20" spans="1:11" ht="15.75" customHeight="1">
      <c r="A20" s="116">
        <v>9</v>
      </c>
      <c r="B20" s="116">
        <v>55</v>
      </c>
      <c r="C20" s="116">
        <v>55</v>
      </c>
      <c r="D20" s="116" t="s">
        <v>96</v>
      </c>
      <c r="E20" s="314">
        <v>43948</v>
      </c>
      <c r="F20" s="116">
        <v>1.5</v>
      </c>
      <c r="G20" s="116"/>
      <c r="H20" s="116" t="s">
        <v>3132</v>
      </c>
      <c r="I20" s="384">
        <v>43977</v>
      </c>
      <c r="J20" s="116">
        <v>1.25</v>
      </c>
      <c r="K20" s="116" t="s">
        <v>3135</v>
      </c>
    </row>
    <row r="21" spans="1:11" ht="15.75" customHeight="1">
      <c r="A21" s="116"/>
      <c r="B21" s="116"/>
      <c r="C21" s="116"/>
      <c r="D21" s="116"/>
      <c r="E21" s="314"/>
      <c r="H21" s="116" t="s">
        <v>96</v>
      </c>
      <c r="I21" s="314">
        <v>44029</v>
      </c>
      <c r="K21" s="116" t="s">
        <v>3116</v>
      </c>
    </row>
    <row r="22" spans="1:11" ht="15.75" customHeight="1">
      <c r="A22" s="116"/>
      <c r="B22" s="116"/>
      <c r="C22" s="116"/>
      <c r="D22" s="116"/>
      <c r="E22" s="314"/>
      <c r="G22" s="116"/>
      <c r="H22" s="116"/>
      <c r="I22" s="384"/>
      <c r="J22" s="116"/>
    </row>
    <row r="23" spans="1:11" ht="15.75" customHeight="1">
      <c r="A23" s="116">
        <v>10</v>
      </c>
      <c r="B23" s="116">
        <v>150</v>
      </c>
      <c r="C23" s="116">
        <v>150</v>
      </c>
      <c r="D23" s="116" t="s">
        <v>96</v>
      </c>
      <c r="E23" s="314">
        <v>43948</v>
      </c>
      <c r="F23" s="116">
        <v>4</v>
      </c>
      <c r="G23" s="116"/>
      <c r="H23" s="116" t="s">
        <v>3132</v>
      </c>
      <c r="I23" s="384">
        <v>43978</v>
      </c>
      <c r="J23" s="116">
        <v>3.5</v>
      </c>
    </row>
    <row r="24" spans="1:11" ht="15.75" customHeight="1">
      <c r="A24" s="116"/>
      <c r="B24" s="116"/>
      <c r="C24" s="116"/>
      <c r="D24" s="116"/>
      <c r="E24" s="314"/>
      <c r="H24" s="116" t="s">
        <v>96</v>
      </c>
      <c r="I24" s="314">
        <v>44029</v>
      </c>
      <c r="K24" s="116" t="s">
        <v>3116</v>
      </c>
    </row>
    <row r="25" spans="1:11" ht="15.75" customHeight="1">
      <c r="A25" s="116"/>
      <c r="B25" s="116"/>
      <c r="C25" s="116"/>
      <c r="D25" s="116"/>
      <c r="E25" s="314"/>
      <c r="G25" s="116"/>
      <c r="H25" s="116"/>
      <c r="I25" s="384"/>
      <c r="J25" s="116"/>
    </row>
    <row r="26" spans="1:11" ht="15.75" customHeight="1">
      <c r="A26" s="116">
        <v>11</v>
      </c>
      <c r="B26" s="116">
        <v>469</v>
      </c>
      <c r="C26" s="116">
        <v>469</v>
      </c>
      <c r="D26" s="116" t="s">
        <v>96</v>
      </c>
      <c r="E26" s="314">
        <v>43951</v>
      </c>
      <c r="F26" s="116">
        <v>10</v>
      </c>
      <c r="G26" s="116"/>
      <c r="H26" s="116" t="s">
        <v>3132</v>
      </c>
      <c r="I26" s="384">
        <v>43998</v>
      </c>
      <c r="J26" s="116">
        <v>8.3699999999999992</v>
      </c>
    </row>
    <row r="27" spans="1:11" ht="15.75" customHeight="1">
      <c r="A27" s="116"/>
      <c r="B27" s="116"/>
      <c r="C27" s="116"/>
      <c r="D27" s="116"/>
      <c r="E27" s="314"/>
      <c r="H27" s="116" t="s">
        <v>3136</v>
      </c>
      <c r="I27" s="314">
        <v>44029</v>
      </c>
      <c r="K27" s="116" t="s">
        <v>3116</v>
      </c>
    </row>
    <row r="28" spans="1:11" ht="15.75" customHeight="1">
      <c r="A28" s="116"/>
      <c r="B28" s="116"/>
      <c r="C28" s="116"/>
      <c r="D28" s="116"/>
      <c r="E28" s="314"/>
      <c r="G28" s="116"/>
      <c r="H28" s="116"/>
      <c r="I28" s="384"/>
      <c r="J28" s="116"/>
    </row>
    <row r="29" spans="1:11" ht="15.75" customHeight="1">
      <c r="A29" s="116">
        <v>12</v>
      </c>
      <c r="B29" s="116">
        <v>5</v>
      </c>
      <c r="C29" s="116">
        <v>5</v>
      </c>
      <c r="D29" s="116" t="s">
        <v>96</v>
      </c>
      <c r="E29" s="314">
        <v>43944</v>
      </c>
      <c r="F29" s="116">
        <v>0.1</v>
      </c>
      <c r="G29" s="116"/>
      <c r="H29" s="116" t="s">
        <v>3132</v>
      </c>
      <c r="I29" s="384">
        <v>43969</v>
      </c>
      <c r="J29" s="116">
        <v>0.16700000000000001</v>
      </c>
    </row>
    <row r="30" spans="1:11" ht="12.75">
      <c r="A30" s="116"/>
      <c r="B30" s="116"/>
      <c r="C30" s="116"/>
      <c r="D30" s="116"/>
      <c r="E30" s="314"/>
    </row>
    <row r="31" spans="1:11" ht="12.75">
      <c r="A31" s="116">
        <v>13</v>
      </c>
      <c r="B31" s="116">
        <v>0</v>
      </c>
      <c r="C31" s="116">
        <v>0</v>
      </c>
      <c r="D31" s="116" t="s">
        <v>96</v>
      </c>
      <c r="E31" s="314">
        <v>43920</v>
      </c>
      <c r="F31" s="116">
        <v>0</v>
      </c>
      <c r="G31" s="116"/>
      <c r="H31" s="116" t="s">
        <v>3132</v>
      </c>
      <c r="I31" s="384">
        <v>43969</v>
      </c>
      <c r="J31" s="116">
        <v>1.7000000000000001E-2</v>
      </c>
    </row>
    <row r="32" spans="1:11" ht="12.75">
      <c r="A32" s="116"/>
      <c r="B32" s="116"/>
      <c r="C32" s="116"/>
      <c r="D32" s="116"/>
      <c r="E32" s="314"/>
    </row>
    <row r="33" spans="1:10" ht="12.75">
      <c r="A33" s="116">
        <v>14</v>
      </c>
      <c r="B33" s="116">
        <v>63</v>
      </c>
      <c r="C33" s="116">
        <v>63</v>
      </c>
      <c r="D33" s="116" t="s">
        <v>96</v>
      </c>
      <c r="E33" s="314">
        <v>43926</v>
      </c>
      <c r="F33" s="116">
        <v>1.75</v>
      </c>
      <c r="G33" s="116"/>
      <c r="H33" s="116" t="s">
        <v>3132</v>
      </c>
      <c r="I33" s="384">
        <v>43973</v>
      </c>
      <c r="J33" s="116">
        <v>1.5</v>
      </c>
    </row>
    <row r="34" spans="1:10" ht="12.75">
      <c r="A34" s="116"/>
      <c r="B34" s="116"/>
      <c r="C34" s="116"/>
      <c r="D34" s="116"/>
      <c r="E34" s="314"/>
    </row>
    <row r="35" spans="1:10" ht="12.75">
      <c r="A35" s="116">
        <v>15</v>
      </c>
      <c r="B35" s="116">
        <v>146</v>
      </c>
      <c r="C35" s="116">
        <v>146</v>
      </c>
      <c r="D35" s="116" t="s">
        <v>96</v>
      </c>
      <c r="E35" s="314">
        <v>43931</v>
      </c>
      <c r="F35" s="116">
        <v>4</v>
      </c>
      <c r="G35" s="116"/>
      <c r="H35" s="116" t="s">
        <v>3132</v>
      </c>
      <c r="I35" s="384">
        <v>43972</v>
      </c>
      <c r="J35" s="116">
        <v>3.5</v>
      </c>
    </row>
    <row r="36" spans="1:10" ht="12.75">
      <c r="A36" s="116"/>
      <c r="B36" s="116"/>
      <c r="C36" s="116"/>
      <c r="D36" s="116"/>
      <c r="E36" s="314"/>
    </row>
    <row r="37" spans="1:10" ht="12.75">
      <c r="A37" s="116">
        <v>16</v>
      </c>
      <c r="B37" s="116">
        <v>68</v>
      </c>
      <c r="C37" s="116">
        <v>68</v>
      </c>
      <c r="D37" s="116" t="s">
        <v>96</v>
      </c>
      <c r="E37" s="314">
        <v>43948</v>
      </c>
      <c r="F37" s="116">
        <v>1.5</v>
      </c>
      <c r="G37" s="116"/>
      <c r="H37" s="116" t="s">
        <v>3132</v>
      </c>
      <c r="I37" s="384">
        <v>43980</v>
      </c>
      <c r="J37" s="116">
        <v>1.37</v>
      </c>
    </row>
    <row r="38" spans="1:10" ht="12.75">
      <c r="A38" s="116"/>
      <c r="B38" s="116"/>
      <c r="C38" s="116"/>
      <c r="D38" s="116"/>
      <c r="E38" s="314"/>
    </row>
    <row r="39" spans="1:10" ht="12.75">
      <c r="A39" s="116">
        <v>17</v>
      </c>
      <c r="B39" s="116">
        <v>38</v>
      </c>
      <c r="C39" s="116">
        <v>38</v>
      </c>
      <c r="D39" s="116" t="s">
        <v>96</v>
      </c>
      <c r="E39" s="314">
        <v>43944</v>
      </c>
      <c r="F39" s="116">
        <v>1.5</v>
      </c>
      <c r="G39" s="116"/>
      <c r="H39" s="116" t="s">
        <v>3132</v>
      </c>
      <c r="I39" s="384">
        <v>43978</v>
      </c>
      <c r="J39" s="116">
        <v>1.05</v>
      </c>
    </row>
    <row r="40" spans="1:10" ht="12.75">
      <c r="A40" s="116"/>
      <c r="B40" s="116"/>
      <c r="C40" s="116"/>
      <c r="D40" s="116"/>
      <c r="E40" s="314"/>
    </row>
    <row r="41" spans="1:10" ht="12.75">
      <c r="A41" s="116">
        <v>18</v>
      </c>
      <c r="B41" s="116">
        <v>198</v>
      </c>
      <c r="C41" s="116">
        <v>198</v>
      </c>
      <c r="D41" s="116" t="s">
        <v>96</v>
      </c>
      <c r="E41" s="314">
        <v>43951</v>
      </c>
      <c r="F41" s="116">
        <v>4</v>
      </c>
      <c r="H41" s="116" t="s">
        <v>3132</v>
      </c>
      <c r="I41" s="384">
        <v>43983</v>
      </c>
      <c r="J41" s="116">
        <v>3.9</v>
      </c>
    </row>
    <row r="42" spans="1:10" ht="12.75">
      <c r="A42" s="116"/>
      <c r="B42" s="116"/>
      <c r="C42" s="116"/>
      <c r="D42" s="116"/>
      <c r="E42" s="314"/>
      <c r="H42" s="116" t="s">
        <v>3137</v>
      </c>
      <c r="I42" s="314">
        <v>44029</v>
      </c>
      <c r="J42" s="116" t="s">
        <v>3116</v>
      </c>
    </row>
    <row r="43" spans="1:10" ht="12.75">
      <c r="A43" s="116">
        <v>19</v>
      </c>
      <c r="B43" s="116">
        <v>82</v>
      </c>
      <c r="C43" s="116">
        <v>82</v>
      </c>
      <c r="D43" s="116" t="s">
        <v>96</v>
      </c>
      <c r="E43" s="314">
        <v>43944</v>
      </c>
      <c r="F43" s="116">
        <v>2</v>
      </c>
      <c r="G43" s="116"/>
      <c r="H43" s="116" t="s">
        <v>3132</v>
      </c>
      <c r="I43" s="384">
        <v>43979</v>
      </c>
      <c r="J43" s="116">
        <v>1.8</v>
      </c>
    </row>
    <row r="44" spans="1:10" ht="12.75">
      <c r="A44" s="116"/>
      <c r="B44" s="116"/>
      <c r="C44" s="116"/>
      <c r="D44" s="116"/>
      <c r="E44" s="314"/>
      <c r="H44" s="116" t="s">
        <v>96</v>
      </c>
      <c r="I44" s="314">
        <v>44029</v>
      </c>
      <c r="J44" s="116" t="s">
        <v>3116</v>
      </c>
    </row>
    <row r="45" spans="1:10" ht="12.75">
      <c r="A45" s="116">
        <v>20</v>
      </c>
      <c r="B45" s="116">
        <v>0</v>
      </c>
      <c r="C45" s="116">
        <v>0</v>
      </c>
      <c r="D45" s="116" t="s">
        <v>96</v>
      </c>
      <c r="E45" s="314">
        <v>43920</v>
      </c>
      <c r="F45" s="116">
        <v>0</v>
      </c>
      <c r="G45" s="116"/>
      <c r="H45" s="116" t="s">
        <v>3132</v>
      </c>
      <c r="I45" s="384">
        <v>43981</v>
      </c>
      <c r="J45" s="116">
        <v>1.7000000000000001E-2</v>
      </c>
    </row>
    <row r="46" spans="1:10" ht="12.75">
      <c r="A46" s="116"/>
      <c r="B46" s="116"/>
      <c r="C46" s="116"/>
      <c r="D46" s="116"/>
      <c r="E46" s="314"/>
    </row>
    <row r="47" spans="1:10" ht="12.75">
      <c r="A47" s="116">
        <v>21</v>
      </c>
      <c r="B47" s="116">
        <v>0</v>
      </c>
      <c r="C47" s="116">
        <v>0</v>
      </c>
      <c r="D47" s="116" t="s">
        <v>96</v>
      </c>
      <c r="E47" s="314">
        <v>43920</v>
      </c>
      <c r="F47" s="116">
        <v>0</v>
      </c>
      <c r="G47" s="116"/>
      <c r="H47" s="116" t="s">
        <v>3132</v>
      </c>
      <c r="I47" s="384">
        <v>43969</v>
      </c>
      <c r="J47" s="116">
        <v>1.7000000000000001E-2</v>
      </c>
    </row>
    <row r="48" spans="1:10" ht="12.75">
      <c r="A48" s="116"/>
      <c r="B48" s="116"/>
      <c r="C48" s="116"/>
      <c r="D48" s="116"/>
      <c r="E48" s="314"/>
    </row>
    <row r="49" spans="1:11" ht="12.75">
      <c r="A49" s="116">
        <v>22</v>
      </c>
      <c r="B49" s="116">
        <v>50</v>
      </c>
      <c r="C49" s="116">
        <v>50</v>
      </c>
      <c r="D49" s="116" t="s">
        <v>96</v>
      </c>
      <c r="E49" s="314">
        <v>43926</v>
      </c>
      <c r="F49" s="116">
        <v>1.5</v>
      </c>
      <c r="G49" s="116"/>
      <c r="H49" s="116" t="s">
        <v>3132</v>
      </c>
      <c r="I49" s="384">
        <v>43977</v>
      </c>
      <c r="J49" s="116">
        <v>1.18</v>
      </c>
    </row>
    <row r="50" spans="1:11" ht="12.75">
      <c r="A50" s="116"/>
      <c r="B50" s="116"/>
      <c r="C50" s="116"/>
      <c r="D50" s="116"/>
      <c r="E50" s="314"/>
    </row>
    <row r="51" spans="1:11" ht="12.75">
      <c r="A51" s="116">
        <v>23</v>
      </c>
      <c r="B51" s="116">
        <v>95</v>
      </c>
      <c r="C51" s="116">
        <v>95</v>
      </c>
      <c r="D51" s="116" t="s">
        <v>96</v>
      </c>
      <c r="E51" s="314">
        <v>43926</v>
      </c>
      <c r="F51" s="116">
        <v>2.5</v>
      </c>
      <c r="G51" s="116"/>
      <c r="H51" s="116" t="s">
        <v>3132</v>
      </c>
      <c r="I51" s="384">
        <v>43973</v>
      </c>
      <c r="J51" s="116">
        <v>2</v>
      </c>
      <c r="K51" s="116" t="s">
        <v>3135</v>
      </c>
    </row>
    <row r="52" spans="1:11" ht="12.75">
      <c r="A52" s="116"/>
      <c r="B52" s="116"/>
      <c r="C52" s="116"/>
      <c r="D52" s="116"/>
      <c r="E52" s="314"/>
      <c r="H52" s="116" t="s">
        <v>96</v>
      </c>
      <c r="I52" s="314">
        <v>44029</v>
      </c>
      <c r="J52" s="116" t="s">
        <v>3116</v>
      </c>
    </row>
    <row r="53" spans="1:11" ht="12.75">
      <c r="A53" s="116">
        <v>24</v>
      </c>
      <c r="B53" s="116">
        <v>167</v>
      </c>
      <c r="C53" s="116">
        <v>167</v>
      </c>
      <c r="D53" s="116" t="s">
        <v>96</v>
      </c>
      <c r="E53" s="314">
        <v>43948</v>
      </c>
      <c r="F53" s="116">
        <v>4</v>
      </c>
      <c r="H53" s="116" t="s">
        <v>3132</v>
      </c>
      <c r="I53" s="384">
        <v>43984</v>
      </c>
      <c r="J53" s="116">
        <v>3.75</v>
      </c>
    </row>
    <row r="54" spans="1:11" ht="12.75">
      <c r="A54" s="116"/>
      <c r="B54" s="116"/>
      <c r="C54" s="116"/>
      <c r="D54" s="116"/>
      <c r="E54" s="314"/>
    </row>
    <row r="55" spans="1:11" ht="12.75">
      <c r="A55" s="116">
        <v>25</v>
      </c>
      <c r="B55" s="116">
        <v>133</v>
      </c>
      <c r="C55" s="116">
        <v>133</v>
      </c>
      <c r="D55" s="116" t="s">
        <v>96</v>
      </c>
      <c r="E55" s="314">
        <v>43948</v>
      </c>
      <c r="F55" s="116">
        <v>3.25</v>
      </c>
      <c r="H55" s="116" t="s">
        <v>3132</v>
      </c>
      <c r="I55" s="384">
        <v>43990</v>
      </c>
      <c r="J55" s="116">
        <v>3.1</v>
      </c>
    </row>
    <row r="56" spans="1:11" ht="12.75">
      <c r="A56" s="116"/>
      <c r="B56" s="116"/>
      <c r="C56" s="116"/>
      <c r="D56" s="116"/>
      <c r="E56" s="314"/>
    </row>
    <row r="57" spans="1:11" ht="12.75">
      <c r="A57" s="116">
        <v>26</v>
      </c>
      <c r="B57" s="116">
        <v>40</v>
      </c>
      <c r="C57" s="116">
        <v>40</v>
      </c>
      <c r="D57" s="116" t="s">
        <v>96</v>
      </c>
      <c r="E57" s="314">
        <v>43944</v>
      </c>
      <c r="F57" s="116">
        <v>1</v>
      </c>
      <c r="G57" s="116"/>
      <c r="H57" s="116" t="s">
        <v>3138</v>
      </c>
      <c r="I57" s="384">
        <v>43981</v>
      </c>
      <c r="J57" s="116">
        <v>0.92</v>
      </c>
    </row>
    <row r="58" spans="1:11" ht="12.75">
      <c r="A58" s="116"/>
      <c r="B58" s="116"/>
      <c r="C58" s="116"/>
      <c r="D58" s="116"/>
      <c r="E58" s="314"/>
    </row>
    <row r="59" spans="1:11" ht="12.75">
      <c r="A59" s="116">
        <v>27</v>
      </c>
      <c r="B59" s="116">
        <v>19</v>
      </c>
      <c r="C59" s="116">
        <v>19</v>
      </c>
      <c r="D59" s="116" t="s">
        <v>96</v>
      </c>
      <c r="E59" s="314">
        <v>43941</v>
      </c>
      <c r="F59" s="116">
        <v>0.5</v>
      </c>
      <c r="G59" s="116"/>
      <c r="H59" s="116" t="s">
        <v>3132</v>
      </c>
      <c r="I59" s="384">
        <v>43980</v>
      </c>
      <c r="J59" s="116">
        <v>0.25</v>
      </c>
    </row>
    <row r="60" spans="1:11" ht="12.75">
      <c r="A60" s="116"/>
      <c r="B60" s="116"/>
      <c r="C60" s="116"/>
      <c r="D60" s="116"/>
      <c r="E60" s="314"/>
    </row>
    <row r="61" spans="1:11" ht="12.75">
      <c r="A61" s="116">
        <v>28</v>
      </c>
      <c r="B61" s="116">
        <v>0</v>
      </c>
      <c r="C61" s="116">
        <v>0</v>
      </c>
      <c r="D61" s="116" t="s">
        <v>96</v>
      </c>
      <c r="E61" s="314">
        <v>43920</v>
      </c>
      <c r="F61" s="116">
        <v>0</v>
      </c>
      <c r="G61" s="116"/>
      <c r="H61" s="116" t="s">
        <v>3132</v>
      </c>
      <c r="I61" s="384">
        <v>43969</v>
      </c>
      <c r="J61" s="116">
        <v>1.7000000000000001E-2</v>
      </c>
    </row>
    <row r="62" spans="1:11" ht="12.75">
      <c r="A62" s="116"/>
      <c r="B62" s="116"/>
      <c r="C62" s="116"/>
      <c r="D62" s="116"/>
      <c r="E62" s="314"/>
    </row>
    <row r="63" spans="1:11" ht="12.75">
      <c r="A63" s="116">
        <v>29</v>
      </c>
      <c r="B63" s="116">
        <v>24</v>
      </c>
      <c r="C63" s="116">
        <v>24</v>
      </c>
      <c r="D63" s="116" t="s">
        <v>96</v>
      </c>
      <c r="E63" s="314">
        <v>43920</v>
      </c>
      <c r="F63" s="116">
        <v>0.25</v>
      </c>
      <c r="G63" s="116"/>
      <c r="H63" s="116" t="s">
        <v>3132</v>
      </c>
      <c r="I63" s="384">
        <v>43969</v>
      </c>
      <c r="J63" s="116">
        <v>0.25</v>
      </c>
    </row>
    <row r="64" spans="1:11" ht="12.75">
      <c r="A64" s="116"/>
      <c r="B64" s="116"/>
      <c r="C64" s="116"/>
      <c r="D64" s="116"/>
      <c r="E64" s="314"/>
    </row>
    <row r="65" spans="1:10" ht="12.75">
      <c r="A65" s="116">
        <v>30</v>
      </c>
      <c r="B65" s="116">
        <v>77</v>
      </c>
      <c r="C65" s="116">
        <v>77</v>
      </c>
      <c r="D65" s="116" t="s">
        <v>96</v>
      </c>
      <c r="E65" s="314">
        <v>43926</v>
      </c>
      <c r="F65" s="116">
        <v>2</v>
      </c>
      <c r="G65" s="116"/>
      <c r="H65" s="116" t="s">
        <v>3132</v>
      </c>
      <c r="I65" s="384">
        <v>43979</v>
      </c>
      <c r="J65" s="116">
        <v>1.4</v>
      </c>
    </row>
    <row r="66" spans="1:10" ht="12.75">
      <c r="A66" s="116"/>
      <c r="B66" s="116"/>
      <c r="C66" s="116"/>
      <c r="D66" s="116"/>
      <c r="E66" s="314"/>
    </row>
    <row r="67" spans="1:10" ht="12.75">
      <c r="A67" s="116">
        <v>31</v>
      </c>
      <c r="B67" s="116">
        <v>41</v>
      </c>
      <c r="C67" s="116">
        <v>41</v>
      </c>
      <c r="D67" s="116" t="s">
        <v>96</v>
      </c>
      <c r="E67" s="314">
        <v>43926</v>
      </c>
      <c r="F67" s="116">
        <v>1.25</v>
      </c>
      <c r="G67" s="116"/>
      <c r="H67" s="116" t="s">
        <v>3132</v>
      </c>
      <c r="I67" s="384">
        <v>43980</v>
      </c>
      <c r="J67" s="116">
        <v>1.07</v>
      </c>
    </row>
    <row r="68" spans="1:10" ht="12.75">
      <c r="A68" s="116"/>
      <c r="B68" s="116"/>
      <c r="C68" s="116"/>
      <c r="D68" s="116"/>
      <c r="E68" s="314"/>
    </row>
    <row r="69" spans="1:10" ht="12.75">
      <c r="A69" s="116">
        <v>32</v>
      </c>
      <c r="B69" s="116">
        <v>201</v>
      </c>
      <c r="C69" s="116">
        <v>201</v>
      </c>
      <c r="D69" s="116" t="s">
        <v>96</v>
      </c>
      <c r="E69" s="314">
        <v>43948</v>
      </c>
      <c r="F69" s="116">
        <v>4.5</v>
      </c>
      <c r="H69" s="116" t="s">
        <v>3132</v>
      </c>
      <c r="I69" s="384">
        <v>43987</v>
      </c>
      <c r="J69" s="116">
        <v>4.25</v>
      </c>
    </row>
    <row r="70" spans="1:10" ht="12.75">
      <c r="A70" s="116"/>
      <c r="B70" s="116"/>
      <c r="C70" s="116"/>
      <c r="D70" s="116"/>
      <c r="E70" s="314"/>
      <c r="H70" s="116" t="s">
        <v>96</v>
      </c>
      <c r="I70" s="314">
        <v>44029</v>
      </c>
      <c r="J70" s="116" t="s">
        <v>3116</v>
      </c>
    </row>
    <row r="71" spans="1:10" ht="12.75">
      <c r="A71" s="116">
        <v>33</v>
      </c>
      <c r="B71" s="116">
        <v>257</v>
      </c>
      <c r="C71" s="116">
        <v>257</v>
      </c>
      <c r="D71" s="116" t="s">
        <v>96</v>
      </c>
      <c r="E71" s="314">
        <v>43948</v>
      </c>
      <c r="F71" s="116">
        <v>6</v>
      </c>
      <c r="H71" s="116" t="s">
        <v>3132</v>
      </c>
      <c r="I71" s="384">
        <v>43986</v>
      </c>
      <c r="J71" s="116">
        <v>4.7</v>
      </c>
    </row>
    <row r="72" spans="1:10" ht="12.75">
      <c r="A72" s="116"/>
      <c r="B72" s="116"/>
      <c r="C72" s="116"/>
      <c r="D72" s="116"/>
      <c r="E72" s="314"/>
      <c r="I72" s="314"/>
    </row>
    <row r="73" spans="1:10" ht="12.75">
      <c r="A73" s="116">
        <v>34</v>
      </c>
      <c r="B73" s="116">
        <v>139</v>
      </c>
      <c r="C73" s="116">
        <v>139</v>
      </c>
      <c r="D73" s="116" t="s">
        <v>96</v>
      </c>
      <c r="E73" s="314">
        <v>43941</v>
      </c>
      <c r="F73" s="116">
        <v>4</v>
      </c>
      <c r="H73" s="116" t="s">
        <v>3132</v>
      </c>
      <c r="I73" s="384">
        <v>44006</v>
      </c>
      <c r="J73" s="116">
        <v>2.9</v>
      </c>
    </row>
    <row r="74" spans="1:10" ht="12.75">
      <c r="A74" s="116"/>
      <c r="B74" s="116"/>
      <c r="C74" s="116"/>
      <c r="D74" s="116"/>
      <c r="E74" s="314"/>
      <c r="H74" s="116" t="s">
        <v>96</v>
      </c>
      <c r="I74" s="314">
        <v>44029</v>
      </c>
      <c r="J74" s="116" t="s">
        <v>3116</v>
      </c>
    </row>
    <row r="75" spans="1:10" ht="12.75">
      <c r="A75" s="116">
        <v>35</v>
      </c>
      <c r="B75" s="116">
        <v>4</v>
      </c>
      <c r="C75" s="116">
        <v>4</v>
      </c>
      <c r="D75" s="116" t="s">
        <v>96</v>
      </c>
      <c r="E75" s="314">
        <v>43941</v>
      </c>
      <c r="F75" s="116">
        <v>0.15</v>
      </c>
      <c r="G75" s="116"/>
      <c r="H75" s="116" t="s">
        <v>3132</v>
      </c>
      <c r="I75" s="384">
        <v>43969</v>
      </c>
      <c r="J75" s="116">
        <v>0.16700000000000001</v>
      </c>
    </row>
    <row r="76" spans="1:10" ht="12.75">
      <c r="A76" s="116"/>
      <c r="B76" s="116"/>
      <c r="C76" s="116"/>
      <c r="D76" s="116"/>
      <c r="E76" s="314"/>
    </row>
    <row r="77" spans="1:10" ht="12.75">
      <c r="A77" s="116">
        <v>36</v>
      </c>
      <c r="B77" s="116">
        <v>0</v>
      </c>
      <c r="C77" s="116">
        <v>0</v>
      </c>
      <c r="D77" s="116" t="s">
        <v>96</v>
      </c>
      <c r="E77" s="314">
        <v>43920</v>
      </c>
      <c r="F77" s="116">
        <v>0</v>
      </c>
      <c r="G77" s="116"/>
      <c r="H77" s="116" t="s">
        <v>3132</v>
      </c>
      <c r="I77" s="384">
        <v>43969</v>
      </c>
      <c r="J77" s="116">
        <v>1.7000000000000001E-2</v>
      </c>
    </row>
    <row r="78" spans="1:10" ht="12.75">
      <c r="A78" s="116"/>
      <c r="B78" s="116"/>
      <c r="C78" s="116"/>
      <c r="D78" s="116"/>
      <c r="E78" s="314"/>
    </row>
    <row r="79" spans="1:10" ht="12.75">
      <c r="A79" s="116">
        <v>37</v>
      </c>
      <c r="B79" s="116">
        <v>144</v>
      </c>
      <c r="C79" s="116">
        <v>144</v>
      </c>
      <c r="D79" s="116" t="s">
        <v>96</v>
      </c>
      <c r="E79" s="314">
        <v>43922</v>
      </c>
      <c r="F79" s="116">
        <v>5</v>
      </c>
      <c r="H79" s="116" t="s">
        <v>3132</v>
      </c>
      <c r="I79" s="384">
        <v>44015</v>
      </c>
      <c r="J79" s="116">
        <v>4.78</v>
      </c>
    </row>
    <row r="80" spans="1:10" ht="12.75">
      <c r="A80" s="116"/>
      <c r="B80" s="116"/>
      <c r="C80" s="116"/>
      <c r="D80" s="116"/>
      <c r="E80" s="314"/>
    </row>
    <row r="81" spans="1:10" ht="12.75">
      <c r="A81" s="116">
        <v>38</v>
      </c>
      <c r="B81" s="116">
        <v>7</v>
      </c>
      <c r="C81" s="116">
        <v>7</v>
      </c>
      <c r="D81" s="116" t="s">
        <v>96</v>
      </c>
      <c r="E81" s="314">
        <v>43922</v>
      </c>
      <c r="F81" s="116">
        <v>0.25</v>
      </c>
      <c r="G81" s="116"/>
      <c r="H81" s="116" t="s">
        <v>3132</v>
      </c>
      <c r="I81" s="384">
        <v>43969</v>
      </c>
      <c r="J81" s="116">
        <v>0.2</v>
      </c>
    </row>
    <row r="82" spans="1:10" ht="12.75">
      <c r="A82" s="116"/>
      <c r="B82" s="116"/>
      <c r="C82" s="116"/>
      <c r="D82" s="116"/>
      <c r="E82" s="314"/>
    </row>
    <row r="83" spans="1:10" ht="12.75">
      <c r="A83" s="116">
        <v>39</v>
      </c>
      <c r="B83" s="116">
        <v>34</v>
      </c>
      <c r="C83" s="116">
        <v>34</v>
      </c>
      <c r="D83" s="116" t="s">
        <v>96</v>
      </c>
      <c r="E83" s="314">
        <v>43926</v>
      </c>
      <c r="F83" s="116">
        <v>0.25</v>
      </c>
      <c r="H83" s="116" t="s">
        <v>3132</v>
      </c>
      <c r="I83" s="384">
        <v>43992</v>
      </c>
    </row>
    <row r="84" spans="1:10" ht="12.75">
      <c r="A84" s="116"/>
      <c r="B84" s="116"/>
      <c r="D84" s="116"/>
      <c r="E84" s="314"/>
    </row>
    <row r="85" spans="1:10" ht="12.75">
      <c r="A85" s="116">
        <v>40</v>
      </c>
      <c r="B85" s="116">
        <v>108</v>
      </c>
      <c r="C85" s="116">
        <v>108</v>
      </c>
      <c r="D85" s="116" t="s">
        <v>96</v>
      </c>
      <c r="E85" s="314">
        <v>43940</v>
      </c>
      <c r="F85" s="116">
        <v>3.5</v>
      </c>
      <c r="H85" s="116" t="s">
        <v>3139</v>
      </c>
      <c r="I85" s="384">
        <v>44013</v>
      </c>
      <c r="J85" s="116">
        <v>2.5299999999999998</v>
      </c>
    </row>
    <row r="86" spans="1:10" ht="12.75">
      <c r="A86" s="116"/>
      <c r="B86" s="116"/>
      <c r="C86" s="116"/>
      <c r="D86" s="116"/>
      <c r="E86" s="314"/>
    </row>
    <row r="87" spans="1:10" ht="12.75">
      <c r="A87" s="116">
        <v>41</v>
      </c>
      <c r="B87" s="116">
        <v>148</v>
      </c>
      <c r="C87" s="116">
        <v>148</v>
      </c>
      <c r="D87" s="116" t="s">
        <v>96</v>
      </c>
      <c r="E87" s="314">
        <v>43940</v>
      </c>
      <c r="F87" s="116">
        <v>4</v>
      </c>
      <c r="H87" s="116" t="s">
        <v>3132</v>
      </c>
      <c r="I87" s="384">
        <v>43993</v>
      </c>
      <c r="J87" s="116">
        <v>3.25</v>
      </c>
    </row>
    <row r="88" spans="1:10" ht="12.75">
      <c r="A88" s="116"/>
      <c r="B88" s="116"/>
      <c r="C88" s="116"/>
      <c r="D88" s="116"/>
      <c r="E88" s="314"/>
    </row>
    <row r="89" spans="1:10" ht="12.75">
      <c r="A89" s="116">
        <v>42</v>
      </c>
      <c r="B89" s="116">
        <v>0</v>
      </c>
      <c r="C89" s="116">
        <v>0</v>
      </c>
      <c r="D89" s="116" t="s">
        <v>96</v>
      </c>
      <c r="E89" s="314">
        <v>43940</v>
      </c>
      <c r="F89" s="116">
        <v>0</v>
      </c>
      <c r="G89" s="116"/>
      <c r="H89" s="116" t="s">
        <v>3139</v>
      </c>
      <c r="I89" s="384">
        <v>43969</v>
      </c>
      <c r="J89" s="116">
        <v>0.1</v>
      </c>
    </row>
    <row r="90" spans="1:10" ht="12.75">
      <c r="A90" s="116"/>
      <c r="B90" s="116"/>
      <c r="C90" s="116"/>
      <c r="D90" s="116"/>
      <c r="E90" s="314"/>
    </row>
    <row r="91" spans="1:10" ht="12.75">
      <c r="A91" s="116">
        <v>43</v>
      </c>
      <c r="B91" s="116">
        <v>0</v>
      </c>
      <c r="C91" s="116">
        <v>0</v>
      </c>
      <c r="D91" s="116" t="s">
        <v>96</v>
      </c>
      <c r="E91" s="314">
        <v>43920</v>
      </c>
      <c r="F91" s="116">
        <v>0</v>
      </c>
      <c r="G91" s="116"/>
      <c r="H91" s="116" t="s">
        <v>3132</v>
      </c>
      <c r="I91" s="384">
        <v>43969</v>
      </c>
      <c r="J91" s="116">
        <v>1.7000000000000001E-2</v>
      </c>
    </row>
    <row r="92" spans="1:10" ht="12.75">
      <c r="A92" s="116"/>
      <c r="B92" s="116"/>
      <c r="C92" s="116"/>
      <c r="D92" s="116"/>
      <c r="E92" s="314"/>
    </row>
    <row r="93" spans="1:10" ht="12.75">
      <c r="A93" s="116">
        <v>44</v>
      </c>
      <c r="B93" s="116">
        <v>55</v>
      </c>
      <c r="C93" s="116">
        <v>55</v>
      </c>
      <c r="D93" s="116" t="s">
        <v>96</v>
      </c>
      <c r="E93" s="314">
        <v>43920</v>
      </c>
      <c r="F93" s="116">
        <v>1.5</v>
      </c>
      <c r="H93" s="116" t="s">
        <v>3132</v>
      </c>
      <c r="I93" s="384">
        <v>44009</v>
      </c>
      <c r="J93" s="116">
        <v>1.2</v>
      </c>
    </row>
    <row r="94" spans="1:10" ht="12.75">
      <c r="A94" s="116"/>
      <c r="B94" s="116"/>
      <c r="C94" s="116"/>
      <c r="D94" s="116"/>
      <c r="E94" s="314"/>
    </row>
    <row r="95" spans="1:10" ht="12.75">
      <c r="A95" s="116">
        <v>45</v>
      </c>
      <c r="B95" s="116">
        <v>42</v>
      </c>
      <c r="C95" s="116">
        <v>42</v>
      </c>
      <c r="D95" s="116" t="s">
        <v>96</v>
      </c>
      <c r="E95" s="314">
        <v>43922</v>
      </c>
      <c r="F95" s="116">
        <v>1.5</v>
      </c>
      <c r="H95" s="116" t="s">
        <v>3132</v>
      </c>
      <c r="I95" s="384">
        <v>43987</v>
      </c>
      <c r="J95" s="116">
        <v>0.55000000000000004</v>
      </c>
    </row>
    <row r="96" spans="1:10" ht="12.75">
      <c r="A96" s="116"/>
      <c r="B96" s="116"/>
      <c r="C96" s="116"/>
      <c r="D96" s="116"/>
      <c r="E96" s="314"/>
    </row>
    <row r="97" spans="1:10" ht="12.75">
      <c r="A97" s="116">
        <v>46</v>
      </c>
      <c r="B97" s="116">
        <v>117</v>
      </c>
      <c r="C97" s="116">
        <v>117</v>
      </c>
      <c r="D97" s="116" t="s">
        <v>96</v>
      </c>
      <c r="E97" s="314">
        <v>43926</v>
      </c>
      <c r="F97" s="116">
        <v>3</v>
      </c>
      <c r="H97" s="116" t="s">
        <v>3132</v>
      </c>
      <c r="I97" s="384">
        <v>43986</v>
      </c>
      <c r="J97" s="116">
        <v>2.0699999999999998</v>
      </c>
    </row>
    <row r="98" spans="1:10" ht="12.75">
      <c r="A98" s="116"/>
      <c r="B98" s="116"/>
      <c r="C98" s="116"/>
      <c r="D98" s="116"/>
      <c r="E98" s="314"/>
    </row>
    <row r="99" spans="1:10" ht="12.75">
      <c r="A99" s="116">
        <v>47</v>
      </c>
      <c r="B99" s="116">
        <v>68</v>
      </c>
      <c r="C99" s="116">
        <v>68</v>
      </c>
      <c r="D99" s="116" t="s">
        <v>96</v>
      </c>
      <c r="E99" s="314">
        <v>43940</v>
      </c>
      <c r="F99" s="116">
        <v>1.5</v>
      </c>
      <c r="H99" s="116" t="s">
        <v>3132</v>
      </c>
      <c r="I99" s="384">
        <v>43992</v>
      </c>
      <c r="J99" s="116">
        <v>1.17</v>
      </c>
    </row>
    <row r="100" spans="1:10" ht="12.75">
      <c r="A100" s="116"/>
      <c r="B100" s="116"/>
      <c r="C100" s="116"/>
      <c r="D100" s="116"/>
      <c r="E100" s="314"/>
    </row>
    <row r="101" spans="1:10" ht="12.75">
      <c r="A101" s="116">
        <v>48</v>
      </c>
      <c r="B101" s="116">
        <v>36</v>
      </c>
      <c r="C101" s="116">
        <v>36</v>
      </c>
      <c r="D101" s="116" t="s">
        <v>96</v>
      </c>
      <c r="E101" s="314">
        <v>43940</v>
      </c>
      <c r="F101" s="116">
        <v>1</v>
      </c>
      <c r="G101" s="116"/>
      <c r="H101" s="116" t="s">
        <v>3138</v>
      </c>
      <c r="I101" s="384">
        <v>43981</v>
      </c>
      <c r="J101" s="116">
        <v>0.72</v>
      </c>
    </row>
    <row r="102" spans="1:10" ht="12.75">
      <c r="A102" s="116"/>
      <c r="B102" s="116"/>
      <c r="C102" s="116"/>
      <c r="D102" s="116"/>
      <c r="E102" s="314"/>
    </row>
    <row r="103" spans="1:10" ht="12.75">
      <c r="A103" s="116">
        <v>49</v>
      </c>
      <c r="B103" s="116">
        <v>0</v>
      </c>
      <c r="C103" s="116">
        <v>0</v>
      </c>
      <c r="D103" s="116" t="s">
        <v>96</v>
      </c>
      <c r="E103" s="314">
        <v>43920</v>
      </c>
      <c r="F103" s="116">
        <v>0</v>
      </c>
      <c r="G103" s="116"/>
      <c r="H103" s="116" t="s">
        <v>3132</v>
      </c>
      <c r="I103" s="384">
        <v>43969</v>
      </c>
      <c r="J103" s="116">
        <v>1.7000000000000001E-2</v>
      </c>
    </row>
    <row r="104" spans="1:10" ht="12.75">
      <c r="A104" s="116"/>
      <c r="B104" s="116"/>
      <c r="C104" s="116"/>
      <c r="D104" s="116"/>
      <c r="E104" s="314"/>
    </row>
    <row r="105" spans="1:10" ht="12.75">
      <c r="A105" s="116">
        <v>50</v>
      </c>
      <c r="B105" s="116">
        <v>60</v>
      </c>
      <c r="C105" s="116">
        <v>60</v>
      </c>
      <c r="D105" s="116" t="s">
        <v>96</v>
      </c>
      <c r="E105" s="314">
        <v>43922</v>
      </c>
      <c r="F105" s="116">
        <v>2.5</v>
      </c>
      <c r="H105" s="116" t="s">
        <v>3132</v>
      </c>
      <c r="I105" s="384">
        <v>44016</v>
      </c>
      <c r="J105" s="116">
        <v>2.2799999999999998</v>
      </c>
    </row>
    <row r="106" spans="1:10" ht="12.75">
      <c r="A106" s="116"/>
      <c r="B106" s="116"/>
      <c r="C106" s="116"/>
      <c r="D106" s="116"/>
      <c r="E106" s="314"/>
    </row>
    <row r="107" spans="1:10" ht="12.75">
      <c r="A107" s="116">
        <v>51</v>
      </c>
      <c r="B107" s="116">
        <v>175</v>
      </c>
      <c r="C107" s="116">
        <v>175</v>
      </c>
      <c r="D107" s="116" t="s">
        <v>96</v>
      </c>
      <c r="E107" s="314">
        <v>43926</v>
      </c>
      <c r="F107" s="116">
        <v>6</v>
      </c>
      <c r="H107" s="116" t="s">
        <v>3139</v>
      </c>
      <c r="I107" s="384">
        <v>44019</v>
      </c>
      <c r="J107" s="116">
        <v>5.38</v>
      </c>
    </row>
    <row r="108" spans="1:10" ht="12.75">
      <c r="A108" s="116"/>
      <c r="B108" s="116"/>
      <c r="C108" s="116"/>
      <c r="D108" s="116"/>
      <c r="E108" s="314"/>
    </row>
    <row r="109" spans="1:10" ht="12.75">
      <c r="A109" s="116">
        <v>52</v>
      </c>
      <c r="B109" s="116">
        <v>107</v>
      </c>
      <c r="C109" s="116">
        <v>107</v>
      </c>
      <c r="D109" s="116" t="s">
        <v>96</v>
      </c>
      <c r="E109" s="314">
        <v>43940</v>
      </c>
      <c r="F109" s="116">
        <v>6.5</v>
      </c>
      <c r="H109" s="116" t="s">
        <v>3138</v>
      </c>
      <c r="I109" s="384">
        <v>44021</v>
      </c>
      <c r="J109" s="116">
        <v>6.05</v>
      </c>
    </row>
    <row r="110" spans="1:10" ht="12.75">
      <c r="A110" s="116"/>
      <c r="B110" s="116"/>
      <c r="C110" s="116"/>
      <c r="D110" s="116"/>
      <c r="E110" s="314"/>
      <c r="H110" s="116" t="s">
        <v>3137</v>
      </c>
      <c r="I110" s="314">
        <v>44029</v>
      </c>
    </row>
    <row r="111" spans="1:10" ht="12.75">
      <c r="A111" s="116"/>
      <c r="B111" s="116"/>
      <c r="C111" s="116"/>
      <c r="D111" s="116"/>
      <c r="E111" s="314"/>
      <c r="G111" s="116"/>
      <c r="H111" s="116"/>
      <c r="I111" s="384"/>
      <c r="J111" s="116"/>
    </row>
    <row r="112" spans="1:10" ht="12.75">
      <c r="A112" s="116">
        <v>53</v>
      </c>
      <c r="B112" s="116">
        <v>0</v>
      </c>
      <c r="C112" s="116">
        <v>53</v>
      </c>
      <c r="D112" s="116" t="s">
        <v>96</v>
      </c>
      <c r="E112" s="314">
        <v>43926</v>
      </c>
      <c r="F112" s="116">
        <v>0</v>
      </c>
      <c r="G112" s="116"/>
      <c r="H112" s="116" t="s">
        <v>3132</v>
      </c>
      <c r="I112" s="384">
        <v>43969</v>
      </c>
      <c r="J112" s="116">
        <v>1.7000000000000001E-2</v>
      </c>
    </row>
    <row r="113" spans="1:10" ht="12.75">
      <c r="A113" s="116"/>
      <c r="B113" s="116"/>
      <c r="C113" s="116"/>
      <c r="D113" s="116"/>
      <c r="E113" s="314"/>
    </row>
    <row r="114" spans="1:10" ht="12.75">
      <c r="A114" s="116">
        <v>54</v>
      </c>
      <c r="B114" s="116">
        <v>16</v>
      </c>
      <c r="C114" s="116">
        <v>16</v>
      </c>
      <c r="D114" s="116" t="s">
        <v>96</v>
      </c>
      <c r="E114" s="314">
        <v>43926</v>
      </c>
      <c r="F114" s="116">
        <v>0.15</v>
      </c>
      <c r="G114" s="116"/>
      <c r="H114" s="116" t="s">
        <v>3132</v>
      </c>
      <c r="I114" s="384">
        <v>43969</v>
      </c>
      <c r="J114" s="116">
        <v>0.16700000000000001</v>
      </c>
    </row>
    <row r="115" spans="1:10" ht="12.75">
      <c r="A115" s="116"/>
      <c r="B115" s="116"/>
      <c r="C115" s="116"/>
      <c r="D115" s="116"/>
      <c r="E115" s="314"/>
    </row>
    <row r="116" spans="1:10" ht="12.75">
      <c r="A116" s="116">
        <v>55</v>
      </c>
      <c r="B116" s="116">
        <v>6</v>
      </c>
      <c r="C116" s="116">
        <v>55</v>
      </c>
      <c r="D116" s="116" t="s">
        <v>96</v>
      </c>
      <c r="E116" s="314">
        <v>43931</v>
      </c>
      <c r="F116" s="116">
        <v>1.5</v>
      </c>
      <c r="H116" s="116" t="s">
        <v>3132</v>
      </c>
      <c r="I116" s="384">
        <v>44023</v>
      </c>
      <c r="J116" s="116">
        <v>1.23</v>
      </c>
    </row>
    <row r="118" spans="1:10" ht="12.75">
      <c r="F118" s="116" t="s">
        <v>654</v>
      </c>
    </row>
    <row r="119" spans="1:10" ht="12.75">
      <c r="B119">
        <f>SUM(B2:B116)</f>
        <v>4819</v>
      </c>
      <c r="F119">
        <f>SUM(F2:F116)</f>
        <v>121.50000000000001</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outlinePr summaryBelow="0" summaryRight="0"/>
  </sheetPr>
  <dimension ref="A1:AA1023"/>
  <sheetViews>
    <sheetView workbookViewId="0">
      <pane ySplit="1" topLeftCell="A2" activePane="bottomLeft" state="frozen"/>
      <selection pane="bottomLeft" activeCell="B3" sqref="B3"/>
    </sheetView>
  </sheetViews>
  <sheetFormatPr defaultColWidth="12.5703125" defaultRowHeight="15.75" customHeight="1"/>
  <cols>
    <col min="3" max="3" width="14.85546875" customWidth="1"/>
    <col min="6" max="6" width="13.5703125" customWidth="1"/>
    <col min="7" max="7" width="16.42578125" customWidth="1"/>
    <col min="11" max="11" width="70.5703125" customWidth="1"/>
  </cols>
  <sheetData>
    <row r="1" spans="1:27" ht="15.75" customHeight="1">
      <c r="A1" s="363" t="s">
        <v>3105</v>
      </c>
      <c r="B1" s="363" t="s">
        <v>3106</v>
      </c>
      <c r="C1" s="363" t="s">
        <v>3107</v>
      </c>
      <c r="D1" s="363" t="s">
        <v>3108</v>
      </c>
      <c r="E1" s="363" t="s">
        <v>3109</v>
      </c>
      <c r="F1" s="363" t="s">
        <v>3110</v>
      </c>
      <c r="G1" s="363" t="s">
        <v>3111</v>
      </c>
      <c r="H1" s="363" t="s">
        <v>3112</v>
      </c>
      <c r="I1" s="363" t="s">
        <v>3113</v>
      </c>
      <c r="J1" s="364" t="s">
        <v>3114</v>
      </c>
      <c r="K1" s="363" t="s">
        <v>2711</v>
      </c>
    </row>
    <row r="2" spans="1:27" ht="15.75" customHeight="1">
      <c r="A2" s="270">
        <v>1</v>
      </c>
      <c r="B2" s="270">
        <v>0</v>
      </c>
      <c r="C2" s="270">
        <v>0</v>
      </c>
      <c r="D2" s="270" t="s">
        <v>16</v>
      </c>
      <c r="E2" s="385">
        <v>43969</v>
      </c>
      <c r="F2" s="270" t="s">
        <v>3120</v>
      </c>
      <c r="G2" s="188"/>
      <c r="H2" s="188"/>
      <c r="I2" s="188"/>
      <c r="J2" s="386"/>
      <c r="K2" s="188"/>
      <c r="L2" s="188"/>
      <c r="M2" s="188"/>
      <c r="N2" s="188"/>
      <c r="O2" s="188"/>
      <c r="P2" s="188"/>
      <c r="Q2" s="188"/>
      <c r="R2" s="188"/>
      <c r="S2" s="188"/>
      <c r="T2" s="188"/>
      <c r="U2" s="188"/>
      <c r="V2" s="188"/>
      <c r="W2" s="188"/>
      <c r="X2" s="188"/>
      <c r="Y2" s="188"/>
      <c r="Z2" s="188"/>
      <c r="AA2" s="188"/>
    </row>
    <row r="3" spans="1:27" ht="15.75" customHeight="1">
      <c r="J3" s="17"/>
    </row>
    <row r="4" spans="1:27" ht="15.75" customHeight="1">
      <c r="J4" s="17"/>
    </row>
    <row r="5" spans="1:27" ht="15.75" customHeight="1">
      <c r="J5" s="17"/>
    </row>
    <row r="6" spans="1:27" ht="15.75" customHeight="1">
      <c r="A6" s="270">
        <v>2</v>
      </c>
      <c r="B6" s="270">
        <v>29</v>
      </c>
      <c r="C6" s="270">
        <v>29</v>
      </c>
      <c r="D6" s="270" t="s">
        <v>16</v>
      </c>
      <c r="E6" s="385">
        <v>43979</v>
      </c>
      <c r="F6" s="270">
        <v>0.5</v>
      </c>
      <c r="G6" s="270">
        <v>29</v>
      </c>
      <c r="H6" s="270" t="s">
        <v>3140</v>
      </c>
      <c r="I6" s="385">
        <v>44011</v>
      </c>
      <c r="J6" s="387">
        <v>0.25</v>
      </c>
      <c r="K6" s="270" t="s">
        <v>3141</v>
      </c>
      <c r="L6" s="188"/>
      <c r="M6" s="188"/>
      <c r="N6" s="188"/>
      <c r="O6" s="188"/>
      <c r="P6" s="188"/>
      <c r="Q6" s="188"/>
      <c r="R6" s="188"/>
      <c r="S6" s="188"/>
      <c r="T6" s="188"/>
      <c r="U6" s="188"/>
      <c r="V6" s="188"/>
      <c r="W6" s="188"/>
      <c r="X6" s="188"/>
      <c r="Y6" s="188"/>
      <c r="Z6" s="188"/>
      <c r="AA6" s="188"/>
    </row>
    <row r="7" spans="1:27" ht="15.75" customHeight="1">
      <c r="A7" s="188"/>
      <c r="B7" s="188"/>
      <c r="C7" s="270">
        <v>1</v>
      </c>
      <c r="D7" s="270" t="s">
        <v>16</v>
      </c>
      <c r="E7" s="385">
        <v>44021</v>
      </c>
      <c r="F7" s="270" t="s">
        <v>3119</v>
      </c>
      <c r="G7" s="270">
        <v>1</v>
      </c>
      <c r="H7" s="270" t="s">
        <v>3142</v>
      </c>
      <c r="I7" s="388">
        <v>44036</v>
      </c>
      <c r="J7" s="387" t="s">
        <v>3120</v>
      </c>
      <c r="K7" s="188"/>
      <c r="L7" s="188"/>
      <c r="M7" s="188"/>
      <c r="N7" s="188"/>
      <c r="O7" s="188"/>
      <c r="P7" s="188"/>
      <c r="Q7" s="188"/>
      <c r="R7" s="188"/>
      <c r="S7" s="188"/>
      <c r="T7" s="188"/>
      <c r="U7" s="188"/>
      <c r="V7" s="188"/>
      <c r="W7" s="188"/>
      <c r="X7" s="188"/>
      <c r="Y7" s="188"/>
      <c r="Z7" s="188"/>
      <c r="AA7" s="188"/>
    </row>
    <row r="8" spans="1:27" ht="15.75" customHeight="1">
      <c r="J8" s="17"/>
    </row>
    <row r="9" spans="1:27" ht="15.75" customHeight="1">
      <c r="J9" s="17"/>
    </row>
    <row r="10" spans="1:27" ht="15.75" customHeight="1">
      <c r="A10" s="270">
        <v>3</v>
      </c>
      <c r="B10" s="270">
        <v>131</v>
      </c>
      <c r="C10" s="270">
        <v>131</v>
      </c>
      <c r="D10" s="270" t="s">
        <v>16</v>
      </c>
      <c r="E10" s="385">
        <v>43979</v>
      </c>
      <c r="F10" s="270">
        <v>1.5</v>
      </c>
      <c r="G10" s="270">
        <v>131</v>
      </c>
      <c r="H10" s="270" t="s">
        <v>3140</v>
      </c>
      <c r="I10" s="385">
        <v>44011</v>
      </c>
      <c r="J10" s="387">
        <v>0.5</v>
      </c>
      <c r="K10" s="389" t="s">
        <v>3143</v>
      </c>
      <c r="L10" s="188"/>
      <c r="M10" s="188"/>
      <c r="N10" s="188"/>
      <c r="O10" s="188"/>
      <c r="P10" s="188"/>
      <c r="Q10" s="188"/>
      <c r="R10" s="188"/>
      <c r="S10" s="188"/>
      <c r="T10" s="188"/>
      <c r="U10" s="188"/>
      <c r="V10" s="188"/>
      <c r="W10" s="188"/>
      <c r="X10" s="188"/>
      <c r="Y10" s="188"/>
      <c r="Z10" s="188"/>
      <c r="AA10" s="188"/>
    </row>
    <row r="11" spans="1:27" ht="15.75" customHeight="1">
      <c r="A11" s="188"/>
      <c r="B11" s="188"/>
      <c r="C11" s="270">
        <v>7</v>
      </c>
      <c r="D11" s="270" t="s">
        <v>16</v>
      </c>
      <c r="E11" s="385">
        <v>44005</v>
      </c>
      <c r="F11" s="270">
        <v>0.5</v>
      </c>
      <c r="G11" s="270">
        <v>3</v>
      </c>
      <c r="H11" s="270" t="s">
        <v>3142</v>
      </c>
      <c r="I11" s="388">
        <v>44036</v>
      </c>
      <c r="J11" s="387" t="s">
        <v>3117</v>
      </c>
      <c r="K11" s="188"/>
      <c r="L11" s="188"/>
      <c r="M11" s="188"/>
      <c r="N11" s="188"/>
      <c r="O11" s="188"/>
      <c r="P11" s="188"/>
      <c r="Q11" s="188"/>
      <c r="R11" s="188"/>
      <c r="S11" s="188"/>
      <c r="T11" s="188"/>
      <c r="U11" s="188"/>
      <c r="V11" s="188"/>
      <c r="W11" s="188"/>
      <c r="X11" s="188"/>
      <c r="Y11" s="188"/>
      <c r="Z11" s="188"/>
      <c r="AA11" s="188"/>
    </row>
    <row r="12" spans="1:27" ht="15.75" customHeight="1">
      <c r="A12" s="188"/>
      <c r="B12" s="188"/>
      <c r="C12" s="270">
        <v>3</v>
      </c>
      <c r="D12" s="270" t="s">
        <v>16</v>
      </c>
      <c r="E12" s="385">
        <v>44021</v>
      </c>
      <c r="F12" s="270">
        <v>0.25</v>
      </c>
      <c r="G12" s="188"/>
      <c r="H12" s="188"/>
      <c r="I12" s="188"/>
      <c r="J12" s="386"/>
      <c r="K12" s="188"/>
      <c r="L12" s="188"/>
      <c r="M12" s="188"/>
      <c r="N12" s="188"/>
      <c r="O12" s="188"/>
      <c r="P12" s="188"/>
      <c r="Q12" s="188"/>
      <c r="R12" s="188"/>
      <c r="S12" s="188"/>
      <c r="T12" s="188"/>
      <c r="U12" s="188"/>
      <c r="V12" s="188"/>
      <c r="W12" s="188"/>
      <c r="X12" s="188"/>
      <c r="Y12" s="188"/>
      <c r="Z12" s="188"/>
      <c r="AA12" s="188"/>
    </row>
    <row r="13" spans="1:27" ht="15.75" customHeight="1">
      <c r="J13" s="17"/>
    </row>
    <row r="14" spans="1:27" ht="15.75" customHeight="1">
      <c r="A14" s="270">
        <v>4</v>
      </c>
      <c r="B14" s="270">
        <v>166</v>
      </c>
      <c r="C14" s="270">
        <v>97</v>
      </c>
      <c r="D14" s="270" t="s">
        <v>16</v>
      </c>
      <c r="E14" s="385">
        <v>43979</v>
      </c>
      <c r="F14" s="270">
        <v>0.5</v>
      </c>
      <c r="G14" s="270">
        <v>166</v>
      </c>
      <c r="H14" s="270" t="s">
        <v>3140</v>
      </c>
      <c r="I14" s="385">
        <v>44011</v>
      </c>
      <c r="J14" s="387">
        <v>0.75</v>
      </c>
      <c r="K14" s="270" t="s">
        <v>3144</v>
      </c>
      <c r="L14" s="188"/>
      <c r="M14" s="188"/>
      <c r="N14" s="188"/>
      <c r="O14" s="188"/>
      <c r="P14" s="188"/>
      <c r="Q14" s="188"/>
      <c r="R14" s="188"/>
      <c r="S14" s="188"/>
      <c r="T14" s="188"/>
      <c r="U14" s="188"/>
      <c r="V14" s="188"/>
      <c r="W14" s="188"/>
      <c r="X14" s="188"/>
      <c r="Y14" s="188"/>
      <c r="Z14" s="188"/>
      <c r="AA14" s="188"/>
    </row>
    <row r="15" spans="1:27" ht="15.75" customHeight="1">
      <c r="A15" s="188"/>
      <c r="B15" s="188"/>
      <c r="C15" s="270">
        <v>69</v>
      </c>
      <c r="D15" s="270" t="s">
        <v>16</v>
      </c>
      <c r="E15" s="385">
        <v>43980</v>
      </c>
      <c r="F15" s="270">
        <v>1</v>
      </c>
      <c r="G15" s="270">
        <v>2</v>
      </c>
      <c r="H15" s="270" t="s">
        <v>3142</v>
      </c>
      <c r="I15" s="388">
        <v>44036</v>
      </c>
      <c r="J15" s="386"/>
      <c r="K15" s="188"/>
      <c r="L15" s="188"/>
      <c r="M15" s="188"/>
      <c r="N15" s="188"/>
      <c r="O15" s="188"/>
      <c r="P15" s="188"/>
      <c r="Q15" s="188"/>
      <c r="R15" s="188"/>
      <c r="S15" s="188"/>
      <c r="T15" s="188"/>
      <c r="U15" s="188"/>
      <c r="V15" s="188"/>
      <c r="W15" s="188"/>
      <c r="X15" s="188"/>
      <c r="Y15" s="188"/>
      <c r="Z15" s="188"/>
      <c r="AA15" s="188"/>
    </row>
    <row r="16" spans="1:27" ht="15.75" customHeight="1">
      <c r="A16" s="188"/>
      <c r="B16" s="188"/>
      <c r="C16" s="270">
        <v>13</v>
      </c>
      <c r="D16" s="270" t="s">
        <v>16</v>
      </c>
      <c r="E16" s="385">
        <v>44005</v>
      </c>
      <c r="F16" s="270">
        <v>0.25</v>
      </c>
      <c r="G16" s="188"/>
      <c r="H16" s="188"/>
      <c r="I16" s="188"/>
      <c r="J16" s="386"/>
      <c r="K16" s="188"/>
      <c r="L16" s="188"/>
      <c r="M16" s="188"/>
      <c r="N16" s="188"/>
      <c r="O16" s="188"/>
      <c r="P16" s="188"/>
      <c r="Q16" s="188"/>
      <c r="R16" s="188"/>
      <c r="S16" s="188"/>
      <c r="T16" s="188"/>
      <c r="U16" s="188"/>
      <c r="V16" s="188"/>
      <c r="W16" s="188"/>
      <c r="X16" s="188"/>
      <c r="Y16" s="188"/>
      <c r="Z16" s="188"/>
      <c r="AA16" s="188"/>
    </row>
    <row r="17" spans="1:27" ht="15.75" customHeight="1">
      <c r="A17" s="188"/>
      <c r="B17" s="188"/>
      <c r="C17" s="270">
        <v>2</v>
      </c>
      <c r="D17" s="270" t="s">
        <v>16</v>
      </c>
      <c r="E17" s="385">
        <v>44021</v>
      </c>
      <c r="F17" s="270" t="s">
        <v>3145</v>
      </c>
      <c r="G17" s="188"/>
      <c r="H17" s="188"/>
      <c r="I17" s="188"/>
      <c r="J17" s="386"/>
      <c r="K17" s="188"/>
      <c r="L17" s="188"/>
      <c r="M17" s="188"/>
      <c r="N17" s="188"/>
      <c r="O17" s="188"/>
      <c r="P17" s="188"/>
      <c r="Q17" s="188"/>
      <c r="R17" s="188"/>
      <c r="S17" s="188"/>
      <c r="T17" s="188"/>
      <c r="U17" s="188"/>
      <c r="V17" s="188"/>
      <c r="W17" s="188"/>
      <c r="X17" s="188"/>
      <c r="Y17" s="188"/>
      <c r="Z17" s="188"/>
      <c r="AA17" s="188"/>
    </row>
    <row r="18" spans="1:27" ht="15.75" customHeight="1">
      <c r="J18" s="17"/>
    </row>
    <row r="19" spans="1:27" ht="15.75" customHeight="1">
      <c r="A19" s="270">
        <v>5</v>
      </c>
      <c r="B19" s="270">
        <v>47</v>
      </c>
      <c r="C19" s="270">
        <v>47</v>
      </c>
      <c r="D19" s="270" t="s">
        <v>16</v>
      </c>
      <c r="E19" s="385">
        <v>43980</v>
      </c>
      <c r="F19" s="270">
        <v>1</v>
      </c>
      <c r="G19" s="188"/>
      <c r="H19" s="188"/>
      <c r="I19" s="188"/>
      <c r="J19" s="387">
        <v>0.25</v>
      </c>
      <c r="K19" s="270" t="s">
        <v>3146</v>
      </c>
      <c r="L19" s="188"/>
      <c r="M19" s="188"/>
      <c r="N19" s="188"/>
      <c r="O19" s="188"/>
      <c r="P19" s="188"/>
      <c r="Q19" s="188"/>
      <c r="R19" s="188"/>
      <c r="S19" s="188"/>
      <c r="T19" s="188"/>
      <c r="U19" s="188"/>
      <c r="V19" s="188"/>
      <c r="W19" s="188"/>
      <c r="X19" s="188"/>
      <c r="Y19" s="188"/>
      <c r="Z19" s="188"/>
      <c r="AA19" s="188"/>
    </row>
    <row r="20" spans="1:27" ht="15.75" customHeight="1">
      <c r="A20" s="188"/>
      <c r="B20" s="188"/>
      <c r="C20" s="270">
        <v>1</v>
      </c>
      <c r="D20" s="270" t="s">
        <v>16</v>
      </c>
      <c r="E20" s="385">
        <v>44005</v>
      </c>
      <c r="F20" s="270" t="s">
        <v>3120</v>
      </c>
      <c r="G20" s="270">
        <v>1</v>
      </c>
      <c r="H20" s="270" t="s">
        <v>3142</v>
      </c>
      <c r="I20" s="388">
        <v>44036</v>
      </c>
      <c r="J20" s="387" t="s">
        <v>3120</v>
      </c>
      <c r="K20" s="188"/>
      <c r="L20" s="188"/>
      <c r="M20" s="188"/>
      <c r="N20" s="188"/>
      <c r="O20" s="188"/>
      <c r="P20" s="188"/>
      <c r="Q20" s="188"/>
      <c r="R20" s="188"/>
      <c r="S20" s="188"/>
      <c r="T20" s="188"/>
      <c r="U20" s="188"/>
      <c r="V20" s="188"/>
      <c r="W20" s="188"/>
      <c r="X20" s="188"/>
      <c r="Y20" s="188"/>
      <c r="Z20" s="188"/>
      <c r="AA20" s="188"/>
    </row>
    <row r="21" spans="1:27" ht="15.75" customHeight="1">
      <c r="A21" s="188"/>
      <c r="B21" s="188"/>
      <c r="C21" s="270">
        <v>1</v>
      </c>
      <c r="D21" s="270" t="s">
        <v>16</v>
      </c>
      <c r="E21" s="385">
        <v>44021</v>
      </c>
      <c r="F21" s="270" t="s">
        <v>3119</v>
      </c>
      <c r="G21" s="188"/>
      <c r="H21" s="188"/>
      <c r="I21" s="188"/>
      <c r="J21" s="386"/>
      <c r="K21" s="188"/>
      <c r="L21" s="188"/>
      <c r="M21" s="188"/>
      <c r="N21" s="188"/>
      <c r="O21" s="188"/>
      <c r="P21" s="188"/>
      <c r="Q21" s="188"/>
      <c r="R21" s="188"/>
      <c r="S21" s="188"/>
      <c r="T21" s="188"/>
      <c r="U21" s="188"/>
      <c r="V21" s="188"/>
      <c r="W21" s="188"/>
      <c r="X21" s="188"/>
      <c r="Y21" s="188"/>
      <c r="Z21" s="188"/>
      <c r="AA21" s="188"/>
    </row>
    <row r="22" spans="1:27" ht="15.75" customHeight="1">
      <c r="J22" s="17"/>
    </row>
    <row r="23" spans="1:27" ht="15.75" customHeight="1">
      <c r="A23" s="270">
        <v>6</v>
      </c>
      <c r="B23" s="270">
        <v>0</v>
      </c>
      <c r="C23" s="270">
        <v>0</v>
      </c>
      <c r="D23" s="270" t="s">
        <v>16</v>
      </c>
      <c r="E23" s="385">
        <v>43970</v>
      </c>
      <c r="F23" s="270" t="s">
        <v>3120</v>
      </c>
      <c r="G23" s="188"/>
      <c r="H23" s="188"/>
      <c r="I23" s="188"/>
      <c r="J23" s="386"/>
      <c r="K23" s="188"/>
      <c r="L23" s="188"/>
      <c r="M23" s="188"/>
      <c r="N23" s="188"/>
      <c r="O23" s="188"/>
      <c r="P23" s="188"/>
      <c r="Q23" s="188"/>
      <c r="R23" s="188"/>
      <c r="S23" s="188"/>
      <c r="T23" s="188"/>
      <c r="U23" s="188"/>
      <c r="V23" s="188"/>
      <c r="W23" s="188"/>
      <c r="X23" s="188"/>
      <c r="Y23" s="188"/>
      <c r="Z23" s="188"/>
      <c r="AA23" s="188"/>
    </row>
    <row r="24" spans="1:27" ht="15.75" customHeight="1">
      <c r="J24" s="17"/>
    </row>
    <row r="25" spans="1:27" ht="15.75" customHeight="1">
      <c r="J25" s="17"/>
    </row>
    <row r="26" spans="1:27" ht="15.75" customHeight="1">
      <c r="J26" s="17"/>
    </row>
    <row r="27" spans="1:27" ht="15.75" customHeight="1">
      <c r="A27" s="390">
        <v>7</v>
      </c>
      <c r="B27" s="270">
        <v>28</v>
      </c>
      <c r="C27" s="270">
        <v>28</v>
      </c>
      <c r="D27" s="270" t="s">
        <v>16</v>
      </c>
      <c r="E27" s="385">
        <v>43970</v>
      </c>
      <c r="F27" s="270">
        <v>2</v>
      </c>
      <c r="G27" s="270">
        <v>28</v>
      </c>
      <c r="H27" s="270" t="s">
        <v>8</v>
      </c>
      <c r="I27" s="385">
        <v>43887</v>
      </c>
      <c r="J27" s="387">
        <v>0.5</v>
      </c>
      <c r="K27" s="188"/>
      <c r="L27" s="188"/>
      <c r="M27" s="188"/>
      <c r="N27" s="188"/>
      <c r="O27" s="188"/>
      <c r="P27" s="188"/>
      <c r="Q27" s="188"/>
      <c r="R27" s="188"/>
      <c r="S27" s="188"/>
      <c r="T27" s="188"/>
      <c r="U27" s="188"/>
      <c r="V27" s="188"/>
      <c r="W27" s="188"/>
      <c r="X27" s="188"/>
      <c r="Y27" s="188"/>
      <c r="Z27" s="188"/>
      <c r="AA27" s="188"/>
    </row>
    <row r="28" spans="1:27" ht="15.75" customHeight="1">
      <c r="A28" s="391"/>
      <c r="B28" s="188"/>
      <c r="C28" s="270">
        <v>4</v>
      </c>
      <c r="D28" s="270" t="s">
        <v>16</v>
      </c>
      <c r="E28" s="385">
        <v>43979</v>
      </c>
      <c r="F28" s="270">
        <v>0.25</v>
      </c>
      <c r="G28" s="270">
        <v>4</v>
      </c>
      <c r="H28" s="270" t="s">
        <v>8</v>
      </c>
      <c r="I28" s="385">
        <v>44015</v>
      </c>
      <c r="J28" s="387">
        <v>0.25</v>
      </c>
      <c r="K28" s="188"/>
      <c r="L28" s="188"/>
      <c r="M28" s="188"/>
      <c r="N28" s="188"/>
      <c r="O28" s="188"/>
      <c r="P28" s="188"/>
      <c r="Q28" s="188"/>
      <c r="R28" s="188"/>
      <c r="S28" s="188"/>
      <c r="T28" s="188"/>
      <c r="U28" s="188"/>
      <c r="V28" s="188"/>
      <c r="W28" s="188"/>
      <c r="X28" s="188"/>
      <c r="Y28" s="188"/>
      <c r="Z28" s="188"/>
      <c r="AA28" s="188"/>
    </row>
    <row r="29" spans="1:27" ht="15.75" customHeight="1">
      <c r="A29" s="392"/>
      <c r="C29" s="116">
        <v>5</v>
      </c>
      <c r="D29" s="116" t="s">
        <v>16</v>
      </c>
      <c r="E29" s="314">
        <v>44005</v>
      </c>
      <c r="F29" s="116" t="s">
        <v>3117</v>
      </c>
      <c r="J29" s="17"/>
    </row>
    <row r="30" spans="1:27" ht="12.75">
      <c r="A30" s="392"/>
      <c r="J30" s="17"/>
    </row>
    <row r="31" spans="1:27" ht="12.75">
      <c r="A31" s="390">
        <v>8</v>
      </c>
      <c r="B31" s="270">
        <v>78</v>
      </c>
      <c r="C31" s="270">
        <v>75</v>
      </c>
      <c r="D31" s="270" t="s">
        <v>16</v>
      </c>
      <c r="E31" s="385">
        <v>43970</v>
      </c>
      <c r="F31" s="270">
        <v>2</v>
      </c>
      <c r="G31" s="270">
        <v>78</v>
      </c>
      <c r="H31" s="270" t="s">
        <v>8</v>
      </c>
      <c r="I31" s="385">
        <v>43887</v>
      </c>
      <c r="J31" s="387">
        <v>1.25</v>
      </c>
      <c r="K31" s="188"/>
      <c r="L31" s="188"/>
      <c r="M31" s="188"/>
      <c r="N31" s="188"/>
      <c r="O31" s="188"/>
      <c r="P31" s="188"/>
      <c r="Q31" s="188"/>
      <c r="R31" s="188"/>
      <c r="S31" s="188"/>
      <c r="T31" s="188"/>
      <c r="U31" s="188"/>
      <c r="V31" s="188"/>
      <c r="W31" s="188"/>
      <c r="X31" s="188"/>
      <c r="Y31" s="188"/>
      <c r="Z31" s="188"/>
      <c r="AA31" s="188"/>
    </row>
    <row r="32" spans="1:27" ht="12.75">
      <c r="A32" s="391"/>
      <c r="B32" s="188"/>
      <c r="C32" s="270">
        <v>3</v>
      </c>
      <c r="D32" s="270" t="s">
        <v>16</v>
      </c>
      <c r="E32" s="385">
        <v>43971</v>
      </c>
      <c r="F32" s="270">
        <v>0.5</v>
      </c>
      <c r="G32" s="270">
        <v>8</v>
      </c>
      <c r="H32" s="270" t="s">
        <v>8</v>
      </c>
      <c r="I32" s="385">
        <v>44015</v>
      </c>
      <c r="J32" s="387">
        <v>0.25</v>
      </c>
      <c r="K32" s="188"/>
      <c r="L32" s="188"/>
      <c r="M32" s="188"/>
      <c r="N32" s="188"/>
      <c r="O32" s="188"/>
      <c r="P32" s="188"/>
      <c r="Q32" s="188"/>
      <c r="R32" s="188"/>
      <c r="S32" s="188"/>
      <c r="T32" s="188"/>
      <c r="U32" s="188"/>
      <c r="V32" s="188"/>
      <c r="W32" s="188"/>
      <c r="X32" s="188"/>
      <c r="Y32" s="188"/>
      <c r="Z32" s="188"/>
      <c r="AA32" s="188"/>
    </row>
    <row r="33" spans="1:27" ht="12.75">
      <c r="A33" s="392"/>
      <c r="C33" s="116">
        <v>8</v>
      </c>
      <c r="D33" s="116" t="s">
        <v>16</v>
      </c>
      <c r="E33" s="314">
        <v>43979</v>
      </c>
      <c r="F33" s="116" t="s">
        <v>3147</v>
      </c>
      <c r="J33" s="17"/>
    </row>
    <row r="34" spans="1:27" ht="12.75">
      <c r="A34" s="392"/>
      <c r="C34" s="116">
        <v>9</v>
      </c>
      <c r="D34" s="116" t="s">
        <v>16</v>
      </c>
      <c r="E34" s="314">
        <v>44005</v>
      </c>
      <c r="F34" s="116">
        <v>0.25</v>
      </c>
      <c r="J34" s="17"/>
    </row>
    <row r="35" spans="1:27" ht="12.75">
      <c r="A35" s="392"/>
      <c r="J35" s="17"/>
    </row>
    <row r="36" spans="1:27" ht="12.75">
      <c r="A36" s="390">
        <v>9</v>
      </c>
      <c r="B36" s="270">
        <v>165</v>
      </c>
      <c r="C36" s="270">
        <v>56</v>
      </c>
      <c r="D36" s="270" t="s">
        <v>16</v>
      </c>
      <c r="E36" s="385">
        <v>43971</v>
      </c>
      <c r="F36" s="270">
        <v>3</v>
      </c>
      <c r="G36" s="270">
        <v>165</v>
      </c>
      <c r="H36" s="270" t="s">
        <v>8</v>
      </c>
      <c r="I36" s="385">
        <v>43887</v>
      </c>
      <c r="J36" s="387">
        <v>2.5</v>
      </c>
      <c r="K36" s="188"/>
      <c r="L36" s="188"/>
      <c r="M36" s="188"/>
      <c r="N36" s="188"/>
      <c r="O36" s="188"/>
      <c r="P36" s="188"/>
      <c r="Q36" s="188"/>
      <c r="R36" s="188"/>
      <c r="S36" s="188"/>
      <c r="T36" s="188"/>
      <c r="U36" s="188"/>
      <c r="V36" s="188"/>
      <c r="W36" s="188"/>
      <c r="X36" s="188"/>
      <c r="Y36" s="188"/>
      <c r="Z36" s="188"/>
      <c r="AA36" s="188"/>
    </row>
    <row r="37" spans="1:27" ht="12.75">
      <c r="A37" s="391"/>
      <c r="B37" s="188"/>
      <c r="C37" s="270">
        <v>109</v>
      </c>
      <c r="D37" s="270" t="s">
        <v>16</v>
      </c>
      <c r="E37" s="385">
        <v>43972</v>
      </c>
      <c r="F37" s="270">
        <v>2</v>
      </c>
      <c r="G37" s="270">
        <v>17</v>
      </c>
      <c r="H37" s="270" t="s">
        <v>8</v>
      </c>
      <c r="I37" s="385">
        <v>44015</v>
      </c>
      <c r="J37" s="387">
        <v>0.5</v>
      </c>
      <c r="K37" s="188"/>
      <c r="L37" s="188"/>
      <c r="M37" s="188"/>
      <c r="N37" s="188"/>
      <c r="O37" s="188"/>
      <c r="P37" s="188"/>
      <c r="Q37" s="188"/>
      <c r="R37" s="188"/>
      <c r="S37" s="188"/>
      <c r="T37" s="188"/>
      <c r="U37" s="188"/>
      <c r="V37" s="188"/>
      <c r="W37" s="188"/>
      <c r="X37" s="188"/>
      <c r="Y37" s="188"/>
      <c r="Z37" s="188"/>
      <c r="AA37" s="188"/>
    </row>
    <row r="38" spans="1:27" ht="12.75">
      <c r="A38" s="392"/>
      <c r="C38" s="116">
        <v>17</v>
      </c>
      <c r="D38" s="116" t="s">
        <v>16</v>
      </c>
      <c r="E38" s="314">
        <v>43979</v>
      </c>
      <c r="F38" s="116">
        <v>0.5</v>
      </c>
      <c r="J38" s="17"/>
    </row>
    <row r="39" spans="1:27" ht="12.75">
      <c r="A39" s="392"/>
      <c r="C39" s="116">
        <v>22</v>
      </c>
      <c r="D39" s="116" t="s">
        <v>16</v>
      </c>
      <c r="E39" s="314">
        <v>44008</v>
      </c>
      <c r="F39" s="116">
        <v>0.5</v>
      </c>
      <c r="J39" s="17"/>
    </row>
    <row r="40" spans="1:27" ht="12.75">
      <c r="A40" s="392"/>
      <c r="C40" s="116">
        <v>28</v>
      </c>
      <c r="D40" s="116" t="s">
        <v>5</v>
      </c>
      <c r="E40" s="393">
        <v>44211</v>
      </c>
      <c r="F40" s="116">
        <v>1</v>
      </c>
      <c r="J40" s="17"/>
      <c r="K40" s="116" t="s">
        <v>3148</v>
      </c>
    </row>
    <row r="41" spans="1:27" ht="12.75">
      <c r="A41" s="392"/>
      <c r="J41" s="17"/>
    </row>
    <row r="42" spans="1:27" ht="12.75">
      <c r="A42" s="390">
        <v>10</v>
      </c>
      <c r="B42" s="270">
        <v>169</v>
      </c>
      <c r="C42" s="270">
        <v>76</v>
      </c>
      <c r="D42" s="270" t="s">
        <v>16</v>
      </c>
      <c r="E42" s="385">
        <v>43972</v>
      </c>
      <c r="F42" s="270">
        <v>0.5</v>
      </c>
      <c r="G42" s="270">
        <v>169</v>
      </c>
      <c r="H42" s="270" t="s">
        <v>8</v>
      </c>
      <c r="I42" s="385">
        <v>43887</v>
      </c>
      <c r="J42" s="387">
        <v>1.75</v>
      </c>
      <c r="K42" s="188"/>
      <c r="L42" s="188"/>
      <c r="M42" s="188"/>
      <c r="N42" s="188"/>
      <c r="O42" s="188"/>
      <c r="P42" s="188"/>
      <c r="Q42" s="188"/>
      <c r="R42" s="188"/>
      <c r="S42" s="188"/>
      <c r="T42" s="188"/>
      <c r="U42" s="188"/>
      <c r="V42" s="188"/>
      <c r="W42" s="188"/>
      <c r="X42" s="188"/>
      <c r="Y42" s="188"/>
      <c r="Z42" s="188"/>
      <c r="AA42" s="188"/>
    </row>
    <row r="43" spans="1:27" ht="12.75">
      <c r="A43" s="188"/>
      <c r="B43" s="188"/>
      <c r="C43" s="270">
        <v>93</v>
      </c>
      <c r="D43" s="270" t="s">
        <v>16</v>
      </c>
      <c r="E43" s="385">
        <v>43973</v>
      </c>
      <c r="F43" s="270">
        <v>1.25</v>
      </c>
      <c r="G43" s="270">
        <v>16</v>
      </c>
      <c r="H43" s="270" t="s">
        <v>8</v>
      </c>
      <c r="I43" s="385">
        <v>43897</v>
      </c>
      <c r="J43" s="387">
        <v>0.25</v>
      </c>
      <c r="K43" s="188"/>
      <c r="L43" s="188"/>
      <c r="M43" s="188"/>
      <c r="N43" s="188"/>
      <c r="O43" s="188"/>
      <c r="P43" s="188"/>
      <c r="Q43" s="188"/>
      <c r="R43" s="188"/>
      <c r="S43" s="188"/>
      <c r="T43" s="188"/>
      <c r="U43" s="188"/>
      <c r="V43" s="188"/>
      <c r="W43" s="188"/>
      <c r="X43" s="188"/>
      <c r="Y43" s="188"/>
      <c r="Z43" s="188"/>
      <c r="AA43" s="188"/>
    </row>
    <row r="44" spans="1:27" ht="12.75">
      <c r="A44" s="188"/>
      <c r="B44" s="188"/>
      <c r="C44" s="270">
        <v>16</v>
      </c>
      <c r="D44" s="270" t="s">
        <v>16</v>
      </c>
      <c r="E44" s="385">
        <v>43979</v>
      </c>
      <c r="F44" s="270">
        <v>0.5</v>
      </c>
      <c r="G44" s="188"/>
      <c r="H44" s="188"/>
      <c r="I44" s="188"/>
      <c r="J44" s="386"/>
      <c r="K44" s="188"/>
      <c r="L44" s="188"/>
      <c r="M44" s="188"/>
      <c r="N44" s="188"/>
      <c r="O44" s="188"/>
      <c r="P44" s="188"/>
      <c r="Q44" s="188"/>
      <c r="R44" s="188"/>
      <c r="S44" s="188"/>
      <c r="T44" s="188"/>
      <c r="U44" s="188"/>
      <c r="V44" s="188"/>
      <c r="W44" s="188"/>
      <c r="X44" s="188"/>
      <c r="Y44" s="188"/>
      <c r="Z44" s="188"/>
      <c r="AA44" s="188"/>
    </row>
    <row r="45" spans="1:27" ht="12.75">
      <c r="A45" s="188"/>
      <c r="B45" s="188"/>
      <c r="C45" s="270">
        <v>2</v>
      </c>
      <c r="D45" s="270" t="s">
        <v>16</v>
      </c>
      <c r="E45" s="385">
        <v>44008</v>
      </c>
      <c r="F45" s="270" t="s">
        <v>3122</v>
      </c>
      <c r="G45" s="188"/>
      <c r="H45" s="188"/>
      <c r="I45" s="188"/>
      <c r="J45" s="386"/>
      <c r="K45" s="188"/>
      <c r="L45" s="188"/>
      <c r="M45" s="188"/>
      <c r="N45" s="188"/>
      <c r="O45" s="188"/>
      <c r="P45" s="188"/>
      <c r="Q45" s="188"/>
      <c r="R45" s="188"/>
      <c r="S45" s="188"/>
      <c r="T45" s="188"/>
      <c r="U45" s="188"/>
      <c r="V45" s="188"/>
      <c r="W45" s="188"/>
      <c r="X45" s="188"/>
      <c r="Y45" s="188"/>
      <c r="Z45" s="188"/>
      <c r="AA45" s="188"/>
    </row>
    <row r="46" spans="1:27" ht="12.75">
      <c r="J46" s="17"/>
    </row>
    <row r="47" spans="1:27" ht="12.75">
      <c r="A47" s="270">
        <v>11</v>
      </c>
      <c r="B47" s="270">
        <v>2</v>
      </c>
      <c r="C47" s="270">
        <v>2</v>
      </c>
      <c r="D47" s="270" t="s">
        <v>16</v>
      </c>
      <c r="E47" s="385">
        <v>43979</v>
      </c>
      <c r="F47" s="270" t="s">
        <v>3120</v>
      </c>
      <c r="G47" s="270">
        <v>2</v>
      </c>
      <c r="H47" s="270" t="s">
        <v>3140</v>
      </c>
      <c r="I47" s="385">
        <v>44011</v>
      </c>
      <c r="J47" s="387" t="s">
        <v>3149</v>
      </c>
      <c r="K47" s="188"/>
      <c r="L47" s="188"/>
      <c r="M47" s="188"/>
      <c r="N47" s="188"/>
      <c r="O47" s="188"/>
      <c r="P47" s="188"/>
      <c r="Q47" s="188"/>
      <c r="R47" s="188"/>
      <c r="S47" s="188"/>
      <c r="T47" s="188"/>
      <c r="U47" s="188"/>
      <c r="V47" s="188"/>
      <c r="W47" s="188"/>
      <c r="X47" s="188"/>
      <c r="Y47" s="188"/>
      <c r="Z47" s="188"/>
      <c r="AA47" s="188"/>
    </row>
    <row r="48" spans="1:27" ht="12.75">
      <c r="J48" s="17"/>
    </row>
    <row r="49" spans="1:27" ht="12.75">
      <c r="J49" s="17"/>
    </row>
    <row r="50" spans="1:27" ht="12.75">
      <c r="J50" s="17"/>
    </row>
    <row r="51" spans="1:27" ht="12.75">
      <c r="A51" s="270">
        <v>12</v>
      </c>
      <c r="B51" s="270">
        <v>13</v>
      </c>
      <c r="C51" s="270">
        <v>13</v>
      </c>
      <c r="D51" s="270" t="s">
        <v>16</v>
      </c>
      <c r="E51" s="385">
        <v>43979</v>
      </c>
      <c r="F51" s="270" t="s">
        <v>3145</v>
      </c>
      <c r="G51" s="270">
        <v>13</v>
      </c>
      <c r="H51" s="270" t="s">
        <v>144</v>
      </c>
      <c r="I51" s="385">
        <v>44011</v>
      </c>
      <c r="J51" s="387" t="s">
        <v>3150</v>
      </c>
      <c r="K51" s="188"/>
      <c r="L51" s="188"/>
      <c r="M51" s="188"/>
      <c r="N51" s="188"/>
      <c r="O51" s="188"/>
      <c r="P51" s="188"/>
      <c r="Q51" s="188"/>
      <c r="R51" s="188"/>
      <c r="S51" s="188"/>
      <c r="T51" s="188"/>
      <c r="U51" s="188"/>
      <c r="V51" s="188"/>
      <c r="W51" s="188"/>
      <c r="X51" s="188"/>
      <c r="Y51" s="188"/>
      <c r="Z51" s="188"/>
      <c r="AA51" s="188"/>
    </row>
    <row r="52" spans="1:27" ht="12.75">
      <c r="J52" s="17"/>
    </row>
    <row r="53" spans="1:27" ht="12.75">
      <c r="J53" s="17"/>
    </row>
    <row r="54" spans="1:27" ht="12.75">
      <c r="J54" s="17"/>
    </row>
    <row r="55" spans="1:27" ht="12.75">
      <c r="A55" s="270">
        <v>13</v>
      </c>
      <c r="B55" s="270">
        <v>0</v>
      </c>
      <c r="C55" s="270">
        <v>0</v>
      </c>
      <c r="D55" s="270" t="s">
        <v>16</v>
      </c>
      <c r="E55" s="385">
        <v>43979</v>
      </c>
      <c r="F55" s="270" t="s">
        <v>3120</v>
      </c>
      <c r="G55" s="188"/>
      <c r="H55" s="270" t="s">
        <v>3140</v>
      </c>
      <c r="I55" s="385">
        <v>44011</v>
      </c>
      <c r="J55" s="386"/>
      <c r="K55" s="188"/>
      <c r="L55" s="188"/>
      <c r="M55" s="188"/>
      <c r="N55" s="188"/>
      <c r="O55" s="188"/>
      <c r="P55" s="188"/>
      <c r="Q55" s="188"/>
      <c r="R55" s="188"/>
      <c r="S55" s="188"/>
      <c r="T55" s="188"/>
      <c r="U55" s="188"/>
      <c r="V55" s="188"/>
      <c r="W55" s="188"/>
      <c r="X55" s="188"/>
      <c r="Y55" s="188"/>
      <c r="Z55" s="188"/>
      <c r="AA55" s="188"/>
    </row>
    <row r="56" spans="1:27" ht="12.75">
      <c r="J56" s="17"/>
    </row>
    <row r="57" spans="1:27" ht="12.75">
      <c r="J57" s="17"/>
    </row>
    <row r="58" spans="1:27" ht="12.75">
      <c r="J58" s="17"/>
    </row>
    <row r="59" spans="1:27" ht="12.75">
      <c r="A59" s="270">
        <v>14</v>
      </c>
      <c r="B59" s="270">
        <v>0</v>
      </c>
      <c r="C59" s="270">
        <v>0</v>
      </c>
      <c r="D59" s="270" t="s">
        <v>16</v>
      </c>
      <c r="E59" s="385">
        <v>43971</v>
      </c>
      <c r="F59" s="270" t="s">
        <v>3120</v>
      </c>
      <c r="G59" s="188"/>
      <c r="H59" s="270" t="s">
        <v>3140</v>
      </c>
      <c r="I59" s="385">
        <v>44011</v>
      </c>
      <c r="J59" s="386"/>
      <c r="K59" s="188"/>
      <c r="L59" s="188"/>
      <c r="M59" s="188"/>
      <c r="N59" s="188"/>
      <c r="O59" s="188"/>
      <c r="P59" s="188"/>
      <c r="Q59" s="188"/>
      <c r="R59" s="188"/>
      <c r="S59" s="188"/>
      <c r="T59" s="188"/>
      <c r="U59" s="188"/>
      <c r="V59" s="188"/>
      <c r="W59" s="188"/>
      <c r="X59" s="188"/>
      <c r="Y59" s="188"/>
      <c r="Z59" s="188"/>
      <c r="AA59" s="188"/>
    </row>
    <row r="60" spans="1:27" ht="12.75">
      <c r="J60" s="17"/>
    </row>
    <row r="61" spans="1:27" ht="12.75">
      <c r="J61" s="17"/>
    </row>
    <row r="62" spans="1:27" ht="12.75">
      <c r="J62" s="17"/>
    </row>
    <row r="63" spans="1:27" ht="12.75">
      <c r="A63" s="270">
        <v>15</v>
      </c>
      <c r="B63" s="270">
        <v>28</v>
      </c>
      <c r="C63" s="270">
        <v>28</v>
      </c>
      <c r="D63" s="270" t="s">
        <v>16</v>
      </c>
      <c r="E63" s="385">
        <v>43980</v>
      </c>
      <c r="F63" s="270">
        <v>0.25</v>
      </c>
      <c r="G63" s="270">
        <v>28</v>
      </c>
      <c r="H63" s="270" t="s">
        <v>3140</v>
      </c>
      <c r="I63" s="385">
        <v>44011</v>
      </c>
      <c r="J63" s="387">
        <v>1</v>
      </c>
      <c r="K63" s="270" t="s">
        <v>3151</v>
      </c>
      <c r="L63" s="188"/>
      <c r="M63" s="188"/>
      <c r="N63" s="188"/>
      <c r="O63" s="188"/>
      <c r="P63" s="188"/>
      <c r="Q63" s="188"/>
      <c r="R63" s="188"/>
      <c r="S63" s="188"/>
      <c r="T63" s="188"/>
      <c r="U63" s="188"/>
      <c r="V63" s="188"/>
      <c r="W63" s="188"/>
      <c r="X63" s="188"/>
      <c r="Y63" s="188"/>
      <c r="Z63" s="188"/>
      <c r="AA63" s="188"/>
    </row>
    <row r="64" spans="1:27" ht="12.75">
      <c r="A64" s="188"/>
      <c r="B64" s="188"/>
      <c r="C64" s="270">
        <v>1</v>
      </c>
      <c r="D64" s="270" t="s">
        <v>16</v>
      </c>
      <c r="E64" s="385">
        <v>44008</v>
      </c>
      <c r="F64" s="270" t="s">
        <v>3120</v>
      </c>
      <c r="G64" s="270">
        <v>1</v>
      </c>
      <c r="H64" s="270" t="s">
        <v>3142</v>
      </c>
      <c r="I64" s="388">
        <v>44037</v>
      </c>
      <c r="J64" s="387" t="s">
        <v>3117</v>
      </c>
      <c r="K64" s="270" t="s">
        <v>3152</v>
      </c>
      <c r="L64" s="188"/>
      <c r="M64" s="188"/>
      <c r="N64" s="188"/>
      <c r="O64" s="188"/>
      <c r="P64" s="188"/>
      <c r="Q64" s="188"/>
      <c r="R64" s="188"/>
      <c r="S64" s="188"/>
      <c r="T64" s="188"/>
      <c r="U64" s="188"/>
      <c r="V64" s="188"/>
      <c r="W64" s="188"/>
      <c r="X64" s="188"/>
      <c r="Y64" s="188"/>
      <c r="Z64" s="188"/>
      <c r="AA64" s="188"/>
    </row>
    <row r="65" spans="1:27" ht="12.75">
      <c r="J65" s="17"/>
    </row>
    <row r="66" spans="1:27" ht="12.75">
      <c r="J66" s="17"/>
    </row>
    <row r="67" spans="1:27" ht="12.75">
      <c r="A67" s="270">
        <v>16</v>
      </c>
      <c r="B67" s="270">
        <v>78</v>
      </c>
      <c r="C67" s="270">
        <v>46</v>
      </c>
      <c r="D67" s="270" t="s">
        <v>16</v>
      </c>
      <c r="E67" s="385">
        <v>43980</v>
      </c>
      <c r="F67" s="270">
        <v>1</v>
      </c>
      <c r="G67" s="270">
        <v>78</v>
      </c>
      <c r="H67" s="270" t="s">
        <v>144</v>
      </c>
      <c r="I67" s="385">
        <v>44011</v>
      </c>
      <c r="J67" s="387">
        <v>0.5</v>
      </c>
      <c r="K67" s="188"/>
      <c r="L67" s="188"/>
      <c r="M67" s="188"/>
      <c r="N67" s="188"/>
      <c r="O67" s="188"/>
      <c r="P67" s="188"/>
      <c r="Q67" s="188"/>
      <c r="R67" s="188"/>
      <c r="S67" s="188"/>
      <c r="T67" s="188"/>
      <c r="U67" s="188"/>
      <c r="V67" s="188"/>
      <c r="W67" s="188"/>
      <c r="X67" s="188"/>
      <c r="Y67" s="188"/>
      <c r="Z67" s="188"/>
      <c r="AA67" s="188"/>
    </row>
    <row r="68" spans="1:27" ht="12.75">
      <c r="A68" s="188"/>
      <c r="B68" s="188"/>
      <c r="C68" s="270">
        <v>32</v>
      </c>
      <c r="D68" s="270" t="s">
        <v>16</v>
      </c>
      <c r="E68" s="385">
        <v>43981</v>
      </c>
      <c r="F68" s="270">
        <v>1</v>
      </c>
      <c r="G68" s="188"/>
      <c r="H68" s="188"/>
      <c r="I68" s="188"/>
      <c r="J68" s="386"/>
      <c r="K68" s="188"/>
      <c r="L68" s="188"/>
      <c r="M68" s="188"/>
      <c r="N68" s="188"/>
      <c r="O68" s="188"/>
      <c r="P68" s="188"/>
      <c r="Q68" s="188"/>
      <c r="R68" s="188"/>
      <c r="S68" s="188"/>
      <c r="T68" s="188"/>
      <c r="U68" s="188"/>
      <c r="V68" s="188"/>
      <c r="W68" s="188"/>
      <c r="X68" s="188"/>
      <c r="Y68" s="188"/>
      <c r="Z68" s="188"/>
      <c r="AA68" s="188"/>
    </row>
    <row r="69" spans="1:27" ht="12.75">
      <c r="A69" s="188"/>
      <c r="B69" s="188"/>
      <c r="C69" s="270">
        <v>12</v>
      </c>
      <c r="D69" s="270" t="s">
        <v>16</v>
      </c>
      <c r="E69" s="385">
        <v>44008</v>
      </c>
      <c r="F69" s="270">
        <v>0.25</v>
      </c>
      <c r="G69" s="188"/>
      <c r="H69" s="188"/>
      <c r="I69" s="188"/>
      <c r="J69" s="386"/>
      <c r="K69" s="188"/>
      <c r="L69" s="188"/>
      <c r="M69" s="188"/>
      <c r="N69" s="188"/>
      <c r="O69" s="188"/>
      <c r="P69" s="188"/>
      <c r="Q69" s="188"/>
      <c r="R69" s="188"/>
      <c r="S69" s="188"/>
      <c r="T69" s="188"/>
      <c r="U69" s="188"/>
      <c r="V69" s="188"/>
      <c r="W69" s="188"/>
      <c r="X69" s="188"/>
      <c r="Y69" s="188"/>
      <c r="Z69" s="188"/>
      <c r="AA69" s="188"/>
    </row>
    <row r="70" spans="1:27" ht="12.75">
      <c r="J70" s="17"/>
    </row>
    <row r="71" spans="1:27" ht="12.75">
      <c r="A71" s="270">
        <v>17</v>
      </c>
      <c r="B71" s="270">
        <v>181</v>
      </c>
      <c r="C71" s="270">
        <v>103</v>
      </c>
      <c r="D71" s="270" t="s">
        <v>16</v>
      </c>
      <c r="E71" s="385">
        <v>43981</v>
      </c>
      <c r="F71" s="270">
        <v>1.25</v>
      </c>
      <c r="G71" s="270">
        <v>137</v>
      </c>
      <c r="H71" s="270" t="s">
        <v>144</v>
      </c>
      <c r="I71" s="385">
        <v>44012</v>
      </c>
      <c r="J71" s="387">
        <v>1</v>
      </c>
      <c r="K71" s="188"/>
      <c r="L71" s="188"/>
      <c r="M71" s="188"/>
      <c r="N71" s="188"/>
      <c r="O71" s="188"/>
      <c r="P71" s="188"/>
      <c r="Q71" s="188"/>
      <c r="R71" s="188"/>
      <c r="S71" s="188"/>
      <c r="T71" s="188"/>
      <c r="U71" s="188"/>
      <c r="V71" s="188"/>
      <c r="W71" s="188"/>
      <c r="X71" s="188"/>
      <c r="Y71" s="188"/>
      <c r="Z71" s="188"/>
      <c r="AA71" s="188"/>
    </row>
    <row r="72" spans="1:27" ht="12.75">
      <c r="A72" s="188"/>
      <c r="B72" s="188"/>
      <c r="C72" s="270">
        <v>78</v>
      </c>
      <c r="D72" s="270" t="s">
        <v>16</v>
      </c>
      <c r="E72" s="385">
        <v>43983</v>
      </c>
      <c r="F72" s="270">
        <v>3</v>
      </c>
      <c r="G72" s="188"/>
      <c r="H72" s="188"/>
      <c r="I72" s="188"/>
      <c r="J72" s="386"/>
      <c r="K72" s="270" t="s">
        <v>3153</v>
      </c>
      <c r="L72" s="188"/>
      <c r="M72" s="188"/>
      <c r="N72" s="188"/>
      <c r="O72" s="188"/>
      <c r="P72" s="188"/>
      <c r="Q72" s="188"/>
      <c r="R72" s="188"/>
      <c r="S72" s="188"/>
      <c r="T72" s="188"/>
      <c r="U72" s="188"/>
      <c r="V72" s="188"/>
      <c r="W72" s="188"/>
      <c r="X72" s="188"/>
      <c r="Y72" s="188"/>
      <c r="Z72" s="188"/>
      <c r="AA72" s="188"/>
    </row>
    <row r="73" spans="1:27" ht="12.75">
      <c r="A73" s="188"/>
      <c r="B73" s="188"/>
      <c r="C73" s="270">
        <v>12</v>
      </c>
      <c r="D73" s="270" t="s">
        <v>16</v>
      </c>
      <c r="E73" s="385">
        <v>44008</v>
      </c>
      <c r="F73" s="270">
        <v>0.25</v>
      </c>
      <c r="G73" s="387" t="s">
        <v>3154</v>
      </c>
      <c r="H73" s="270" t="s">
        <v>8</v>
      </c>
      <c r="I73" s="385">
        <v>44015</v>
      </c>
      <c r="J73" s="387">
        <v>1.25</v>
      </c>
      <c r="K73" s="270" t="s">
        <v>3155</v>
      </c>
      <c r="L73" s="188"/>
      <c r="M73" s="188"/>
      <c r="N73" s="188"/>
      <c r="O73" s="188"/>
      <c r="P73" s="188"/>
      <c r="Q73" s="188"/>
      <c r="R73" s="188"/>
      <c r="S73" s="188"/>
      <c r="T73" s="188"/>
      <c r="U73" s="188"/>
      <c r="V73" s="188"/>
      <c r="W73" s="188"/>
      <c r="X73" s="188"/>
      <c r="Y73" s="188"/>
      <c r="Z73" s="188"/>
      <c r="AA73" s="188"/>
    </row>
    <row r="74" spans="1:27" ht="12.75">
      <c r="A74" s="188"/>
      <c r="B74" s="188"/>
      <c r="C74" s="270">
        <v>24</v>
      </c>
      <c r="D74" s="270" t="s">
        <v>16</v>
      </c>
      <c r="E74" s="385">
        <v>44021</v>
      </c>
      <c r="F74" s="270">
        <v>0.75</v>
      </c>
      <c r="G74" s="270">
        <v>24</v>
      </c>
      <c r="H74" s="270" t="s">
        <v>3142</v>
      </c>
      <c r="I74" s="388">
        <v>44036</v>
      </c>
      <c r="J74" s="387">
        <v>0.5</v>
      </c>
      <c r="K74" s="188"/>
      <c r="L74" s="188"/>
      <c r="M74" s="188"/>
      <c r="N74" s="188"/>
      <c r="O74" s="188"/>
      <c r="P74" s="188"/>
      <c r="Q74" s="188"/>
      <c r="R74" s="188"/>
      <c r="S74" s="188"/>
      <c r="T74" s="188"/>
      <c r="U74" s="188"/>
      <c r="V74" s="188"/>
      <c r="W74" s="188"/>
      <c r="X74" s="188"/>
      <c r="Y74" s="188"/>
      <c r="Z74" s="188"/>
      <c r="AA74" s="188"/>
    </row>
    <row r="75" spans="1:27" ht="12.75">
      <c r="A75" s="188"/>
      <c r="B75" s="188"/>
      <c r="C75" s="270">
        <v>3</v>
      </c>
      <c r="D75" s="270" t="s">
        <v>16</v>
      </c>
      <c r="E75" s="385">
        <v>44037</v>
      </c>
      <c r="F75" s="270" t="s">
        <v>3119</v>
      </c>
      <c r="G75" s="270">
        <v>3</v>
      </c>
      <c r="H75" s="270" t="s">
        <v>3142</v>
      </c>
      <c r="I75" s="394">
        <v>44039</v>
      </c>
      <c r="J75" s="387" t="s">
        <v>3117</v>
      </c>
      <c r="K75" s="188"/>
      <c r="L75" s="188"/>
      <c r="M75" s="188"/>
      <c r="N75" s="188"/>
      <c r="O75" s="188"/>
      <c r="P75" s="188"/>
      <c r="Q75" s="188"/>
      <c r="R75" s="188"/>
      <c r="S75" s="188"/>
      <c r="T75" s="188"/>
      <c r="U75" s="188"/>
      <c r="V75" s="188"/>
      <c r="W75" s="188"/>
      <c r="X75" s="188"/>
      <c r="Y75" s="188"/>
      <c r="Z75" s="188"/>
      <c r="AA75" s="188"/>
    </row>
    <row r="76" spans="1:27" ht="12.75">
      <c r="J76" s="17"/>
    </row>
    <row r="77" spans="1:27" ht="12.75">
      <c r="A77" s="270">
        <v>18</v>
      </c>
      <c r="B77" s="270">
        <v>57</v>
      </c>
      <c r="C77" s="270">
        <v>31</v>
      </c>
      <c r="D77" s="270" t="s">
        <v>16</v>
      </c>
      <c r="E77" s="385">
        <v>43983</v>
      </c>
      <c r="F77" s="270">
        <v>0.5</v>
      </c>
      <c r="G77" s="270">
        <v>57</v>
      </c>
      <c r="H77" s="270" t="s">
        <v>8</v>
      </c>
      <c r="I77" s="385">
        <v>44015</v>
      </c>
      <c r="J77" s="387">
        <v>0.75</v>
      </c>
      <c r="K77" s="188"/>
      <c r="L77" s="188"/>
      <c r="M77" s="188"/>
      <c r="N77" s="188"/>
      <c r="O77" s="188"/>
      <c r="P77" s="188"/>
      <c r="Q77" s="188"/>
      <c r="R77" s="188"/>
      <c r="S77" s="188"/>
      <c r="T77" s="188"/>
      <c r="U77" s="188"/>
      <c r="V77" s="188"/>
      <c r="W77" s="188"/>
      <c r="X77" s="188"/>
      <c r="Y77" s="188"/>
      <c r="Z77" s="188"/>
      <c r="AA77" s="188"/>
    </row>
    <row r="78" spans="1:27" ht="12.75">
      <c r="A78" s="188"/>
      <c r="B78" s="188"/>
      <c r="C78" s="270">
        <v>26</v>
      </c>
      <c r="D78" s="270" t="s">
        <v>16</v>
      </c>
      <c r="E78" s="385">
        <v>43984</v>
      </c>
      <c r="F78" s="270">
        <v>0.5</v>
      </c>
      <c r="G78" s="188"/>
      <c r="H78" s="188"/>
      <c r="I78" s="188"/>
      <c r="J78" s="386"/>
      <c r="K78" s="188"/>
      <c r="L78" s="188"/>
      <c r="M78" s="188"/>
      <c r="N78" s="188"/>
      <c r="O78" s="188"/>
      <c r="P78" s="188"/>
      <c r="Q78" s="188"/>
      <c r="R78" s="188"/>
      <c r="S78" s="188"/>
      <c r="T78" s="188"/>
      <c r="U78" s="188"/>
      <c r="V78" s="188"/>
      <c r="W78" s="188"/>
      <c r="X78" s="188"/>
      <c r="Y78" s="188"/>
      <c r="Z78" s="188"/>
      <c r="AA78" s="188"/>
    </row>
    <row r="79" spans="1:27" ht="12.75">
      <c r="A79" s="188"/>
      <c r="B79" s="188"/>
      <c r="C79" s="270">
        <v>13</v>
      </c>
      <c r="D79" s="270" t="s">
        <v>16</v>
      </c>
      <c r="E79" s="385">
        <v>44008</v>
      </c>
      <c r="F79" s="270">
        <v>0.25</v>
      </c>
      <c r="G79" s="188"/>
      <c r="H79" s="188"/>
      <c r="I79" s="188"/>
      <c r="J79" s="386"/>
      <c r="K79" s="188"/>
      <c r="L79" s="188"/>
      <c r="M79" s="188"/>
      <c r="N79" s="188"/>
      <c r="O79" s="188"/>
      <c r="P79" s="188"/>
      <c r="Q79" s="188"/>
      <c r="R79" s="188"/>
      <c r="S79" s="188"/>
      <c r="T79" s="188"/>
      <c r="U79" s="188"/>
      <c r="V79" s="188"/>
      <c r="W79" s="188"/>
      <c r="X79" s="188"/>
      <c r="Y79" s="188"/>
      <c r="Z79" s="188"/>
      <c r="AA79" s="188"/>
    </row>
    <row r="80" spans="1:27" ht="12.75">
      <c r="A80" s="188"/>
      <c r="B80" s="188"/>
      <c r="C80" s="270">
        <v>7</v>
      </c>
      <c r="D80" s="270" t="s">
        <v>16</v>
      </c>
      <c r="E80" s="385">
        <v>44021</v>
      </c>
      <c r="F80" s="270">
        <v>0.25</v>
      </c>
      <c r="G80" s="270">
        <v>7</v>
      </c>
      <c r="H80" s="270" t="s">
        <v>3142</v>
      </c>
      <c r="I80" s="385">
        <v>44036</v>
      </c>
      <c r="J80" s="387">
        <v>0.25</v>
      </c>
      <c r="K80" s="188"/>
      <c r="L80" s="188"/>
      <c r="M80" s="188"/>
      <c r="N80" s="188"/>
      <c r="O80" s="188"/>
      <c r="P80" s="188"/>
      <c r="Q80" s="188"/>
      <c r="R80" s="188"/>
      <c r="S80" s="188"/>
      <c r="T80" s="188"/>
      <c r="U80" s="188"/>
      <c r="V80" s="188"/>
      <c r="W80" s="188"/>
      <c r="X80" s="188"/>
      <c r="Y80" s="188"/>
      <c r="Z80" s="188"/>
      <c r="AA80" s="188"/>
    </row>
    <row r="81" spans="1:27" ht="12.75">
      <c r="A81" s="188"/>
      <c r="B81" s="188"/>
      <c r="C81" s="270">
        <v>2</v>
      </c>
      <c r="D81" s="270" t="s">
        <v>16</v>
      </c>
      <c r="E81" s="385">
        <v>44037</v>
      </c>
      <c r="F81" s="270" t="s">
        <v>3117</v>
      </c>
      <c r="G81" s="270">
        <v>2</v>
      </c>
      <c r="H81" s="270" t="s">
        <v>3142</v>
      </c>
      <c r="I81" s="388">
        <v>44039</v>
      </c>
      <c r="J81" s="387" t="s">
        <v>3117</v>
      </c>
      <c r="K81" s="188"/>
      <c r="L81" s="188"/>
      <c r="M81" s="188"/>
      <c r="N81" s="188"/>
      <c r="O81" s="188"/>
      <c r="P81" s="188"/>
      <c r="Q81" s="188"/>
      <c r="R81" s="188"/>
      <c r="S81" s="188"/>
      <c r="T81" s="188"/>
      <c r="U81" s="188"/>
      <c r="V81" s="188"/>
      <c r="W81" s="188"/>
      <c r="X81" s="188"/>
      <c r="Y81" s="188"/>
      <c r="Z81" s="188"/>
      <c r="AA81" s="188"/>
    </row>
    <row r="82" spans="1:27" ht="12.75">
      <c r="J82" s="17"/>
    </row>
    <row r="83" spans="1:27" ht="12.75">
      <c r="A83" s="270">
        <v>19</v>
      </c>
      <c r="B83" s="270">
        <v>105</v>
      </c>
      <c r="C83" s="270">
        <v>105</v>
      </c>
      <c r="D83" s="270" t="s">
        <v>16</v>
      </c>
      <c r="E83" s="385">
        <v>43986</v>
      </c>
      <c r="F83" s="270">
        <v>0.75</v>
      </c>
      <c r="G83" s="270">
        <v>105</v>
      </c>
      <c r="H83" s="270" t="s">
        <v>8</v>
      </c>
      <c r="I83" s="385">
        <v>44015</v>
      </c>
      <c r="J83" s="387">
        <v>1</v>
      </c>
      <c r="K83" s="188"/>
      <c r="L83" s="188"/>
      <c r="M83" s="188"/>
      <c r="N83" s="188"/>
      <c r="O83" s="188"/>
      <c r="P83" s="188"/>
      <c r="Q83" s="188"/>
      <c r="R83" s="188"/>
      <c r="S83" s="188"/>
      <c r="T83" s="188"/>
      <c r="U83" s="188"/>
      <c r="V83" s="188"/>
      <c r="W83" s="188"/>
      <c r="X83" s="188"/>
      <c r="Y83" s="188"/>
      <c r="Z83" s="188"/>
      <c r="AA83" s="188"/>
    </row>
    <row r="84" spans="1:27" ht="12.75">
      <c r="A84" s="188"/>
      <c r="B84" s="188"/>
      <c r="C84" s="270">
        <v>3</v>
      </c>
      <c r="D84" s="270" t="s">
        <v>16</v>
      </c>
      <c r="E84" s="385">
        <v>44008</v>
      </c>
      <c r="F84" s="270" t="s">
        <v>3117</v>
      </c>
      <c r="G84" s="188"/>
      <c r="H84" s="188"/>
      <c r="I84" s="188"/>
      <c r="J84" s="386"/>
      <c r="K84" s="188"/>
      <c r="L84" s="188"/>
      <c r="M84" s="188"/>
      <c r="N84" s="188"/>
      <c r="O84" s="188"/>
      <c r="P84" s="188"/>
      <c r="Q84" s="188"/>
      <c r="R84" s="188"/>
      <c r="S84" s="188"/>
      <c r="T84" s="188"/>
      <c r="U84" s="188"/>
      <c r="V84" s="188"/>
      <c r="W84" s="188"/>
      <c r="X84" s="188"/>
      <c r="Y84" s="188"/>
      <c r="Z84" s="188"/>
      <c r="AA84" s="188"/>
    </row>
    <row r="85" spans="1:27" ht="12.75">
      <c r="A85" s="188"/>
      <c r="B85" s="188"/>
      <c r="C85" s="270">
        <v>8</v>
      </c>
      <c r="D85" s="270" t="s">
        <v>16</v>
      </c>
      <c r="E85" s="385">
        <v>44023</v>
      </c>
      <c r="F85" s="270" t="s">
        <v>3156</v>
      </c>
      <c r="G85" s="270">
        <v>8</v>
      </c>
      <c r="H85" s="270" t="s">
        <v>3142</v>
      </c>
      <c r="I85" s="388">
        <v>44036</v>
      </c>
      <c r="J85" s="387">
        <v>0.25</v>
      </c>
      <c r="K85" s="188"/>
      <c r="L85" s="188"/>
      <c r="M85" s="188"/>
      <c r="N85" s="188"/>
      <c r="O85" s="188"/>
      <c r="P85" s="188"/>
      <c r="Q85" s="188"/>
      <c r="R85" s="188"/>
      <c r="S85" s="188"/>
      <c r="T85" s="188"/>
      <c r="U85" s="188"/>
      <c r="V85" s="188"/>
      <c r="W85" s="188"/>
      <c r="X85" s="188"/>
      <c r="Y85" s="188"/>
      <c r="Z85" s="188"/>
      <c r="AA85" s="188"/>
    </row>
    <row r="86" spans="1:27" ht="12.75">
      <c r="J86" s="17"/>
    </row>
    <row r="87" spans="1:27" ht="12.75">
      <c r="A87" s="270">
        <v>20</v>
      </c>
      <c r="B87" s="270">
        <v>51</v>
      </c>
      <c r="C87" s="270">
        <v>51</v>
      </c>
      <c r="D87" s="270" t="s">
        <v>16</v>
      </c>
      <c r="E87" s="385">
        <v>43986</v>
      </c>
      <c r="F87" s="270">
        <v>0.25</v>
      </c>
      <c r="G87" s="270">
        <v>51</v>
      </c>
      <c r="H87" s="270" t="s">
        <v>8</v>
      </c>
      <c r="I87" s="385">
        <v>44018</v>
      </c>
      <c r="J87" s="387">
        <v>0.75</v>
      </c>
      <c r="K87" s="270" t="s">
        <v>3157</v>
      </c>
      <c r="L87" s="188"/>
      <c r="M87" s="188"/>
      <c r="N87" s="188"/>
      <c r="O87" s="188"/>
      <c r="P87" s="188"/>
      <c r="Q87" s="188"/>
      <c r="R87" s="188"/>
      <c r="S87" s="188"/>
      <c r="T87" s="188"/>
      <c r="U87" s="188"/>
      <c r="V87" s="188"/>
      <c r="W87" s="188"/>
      <c r="X87" s="188"/>
      <c r="Y87" s="188"/>
      <c r="Z87" s="188"/>
      <c r="AA87" s="188"/>
    </row>
    <row r="88" spans="1:27" ht="12.75">
      <c r="A88" s="188"/>
      <c r="B88" s="188"/>
      <c r="C88" s="270">
        <v>7</v>
      </c>
      <c r="D88" s="270" t="s">
        <v>16</v>
      </c>
      <c r="E88" s="385">
        <v>44023</v>
      </c>
      <c r="F88" s="270">
        <v>0.25</v>
      </c>
      <c r="G88" s="270">
        <v>7</v>
      </c>
      <c r="H88" s="270" t="s">
        <v>3142</v>
      </c>
      <c r="I88" s="388">
        <v>44036</v>
      </c>
      <c r="J88" s="387">
        <v>0.25</v>
      </c>
      <c r="K88" s="188"/>
      <c r="L88" s="188"/>
      <c r="M88" s="188"/>
      <c r="N88" s="188"/>
      <c r="O88" s="188"/>
      <c r="P88" s="188"/>
      <c r="Q88" s="188"/>
      <c r="R88" s="188"/>
      <c r="S88" s="188"/>
      <c r="T88" s="188"/>
      <c r="U88" s="188"/>
      <c r="V88" s="188"/>
      <c r="W88" s="188"/>
      <c r="X88" s="188"/>
      <c r="Y88" s="188"/>
      <c r="Z88" s="188"/>
      <c r="AA88" s="188"/>
    </row>
    <row r="89" spans="1:27" ht="12.75">
      <c r="J89" s="17"/>
    </row>
    <row r="90" spans="1:27" ht="12.75">
      <c r="J90" s="17"/>
    </row>
    <row r="91" spans="1:27" ht="12.75">
      <c r="A91" s="270">
        <v>21</v>
      </c>
      <c r="B91" s="270">
        <v>120</v>
      </c>
      <c r="C91" s="270">
        <v>120</v>
      </c>
      <c r="D91" s="270" t="s">
        <v>16</v>
      </c>
      <c r="E91" s="385">
        <v>43986</v>
      </c>
      <c r="F91" s="270">
        <v>1</v>
      </c>
      <c r="G91" s="270">
        <v>120</v>
      </c>
      <c r="H91" s="270" t="s">
        <v>8</v>
      </c>
      <c r="I91" s="385">
        <v>44018</v>
      </c>
      <c r="J91" s="387">
        <v>1.5</v>
      </c>
      <c r="K91" s="188"/>
      <c r="L91" s="188"/>
      <c r="M91" s="188"/>
      <c r="N91" s="188"/>
      <c r="O91" s="188"/>
      <c r="P91" s="188"/>
      <c r="Q91" s="188"/>
      <c r="R91" s="188"/>
      <c r="S91" s="188"/>
      <c r="T91" s="188"/>
      <c r="U91" s="188"/>
      <c r="V91" s="188"/>
      <c r="W91" s="188"/>
      <c r="X91" s="188"/>
      <c r="Y91" s="188"/>
      <c r="Z91" s="188"/>
      <c r="AA91" s="188"/>
    </row>
    <row r="92" spans="1:27" ht="12.75">
      <c r="A92" s="188"/>
      <c r="B92" s="188"/>
      <c r="C92" s="270">
        <v>6</v>
      </c>
      <c r="D92" s="270" t="s">
        <v>16</v>
      </c>
      <c r="E92" s="385">
        <v>44008</v>
      </c>
      <c r="F92" s="270">
        <v>0.25</v>
      </c>
      <c r="G92" s="188"/>
      <c r="H92" s="188"/>
      <c r="I92" s="188"/>
      <c r="J92" s="386"/>
      <c r="K92" s="188"/>
      <c r="L92" s="188"/>
      <c r="M92" s="188"/>
      <c r="N92" s="188"/>
      <c r="O92" s="188"/>
      <c r="P92" s="188"/>
      <c r="Q92" s="188"/>
      <c r="R92" s="188"/>
      <c r="S92" s="188"/>
      <c r="T92" s="188"/>
      <c r="U92" s="188"/>
      <c r="V92" s="188"/>
      <c r="W92" s="188"/>
      <c r="X92" s="188"/>
      <c r="Y92" s="188"/>
      <c r="Z92" s="188"/>
      <c r="AA92" s="188"/>
    </row>
    <row r="93" spans="1:27" ht="12.75">
      <c r="A93" s="188"/>
      <c r="B93" s="188"/>
      <c r="C93" s="270">
        <v>13</v>
      </c>
      <c r="D93" s="270" t="s">
        <v>16</v>
      </c>
      <c r="E93" s="385">
        <v>44023</v>
      </c>
      <c r="F93" s="270">
        <v>0.5</v>
      </c>
      <c r="G93" s="270">
        <v>13</v>
      </c>
      <c r="H93" s="270" t="s">
        <v>6</v>
      </c>
      <c r="I93" s="388">
        <v>44036</v>
      </c>
      <c r="J93" s="387">
        <v>0.5</v>
      </c>
      <c r="K93" s="188"/>
      <c r="L93" s="188"/>
      <c r="M93" s="188"/>
      <c r="N93" s="188"/>
      <c r="O93" s="188"/>
      <c r="P93" s="188"/>
      <c r="Q93" s="188"/>
      <c r="R93" s="188"/>
      <c r="S93" s="188"/>
      <c r="T93" s="188"/>
      <c r="U93" s="188"/>
      <c r="V93" s="188"/>
      <c r="W93" s="188"/>
      <c r="X93" s="188"/>
      <c r="Y93" s="188"/>
      <c r="Z93" s="188"/>
      <c r="AA93" s="188"/>
    </row>
    <row r="94" spans="1:27" ht="12.75">
      <c r="A94" s="188"/>
      <c r="B94" s="188"/>
      <c r="C94" s="270">
        <v>2</v>
      </c>
      <c r="D94" s="270" t="s">
        <v>16</v>
      </c>
      <c r="E94" s="385">
        <v>44037</v>
      </c>
      <c r="F94" s="270" t="s">
        <v>3122</v>
      </c>
      <c r="G94" s="270">
        <v>2</v>
      </c>
      <c r="H94" s="270" t="s">
        <v>6</v>
      </c>
      <c r="I94" s="388">
        <v>44039</v>
      </c>
      <c r="J94" s="387" t="s">
        <v>3117</v>
      </c>
      <c r="K94" s="188"/>
      <c r="L94" s="188"/>
      <c r="M94" s="188"/>
      <c r="N94" s="188"/>
      <c r="O94" s="188"/>
      <c r="P94" s="188"/>
      <c r="Q94" s="188"/>
      <c r="R94" s="188"/>
      <c r="S94" s="188"/>
      <c r="T94" s="188"/>
      <c r="U94" s="188"/>
      <c r="V94" s="188"/>
      <c r="W94" s="188"/>
      <c r="X94" s="188"/>
      <c r="Y94" s="188"/>
      <c r="Z94" s="188"/>
      <c r="AA94" s="188"/>
    </row>
    <row r="95" spans="1:27" ht="12.75">
      <c r="J95" s="17"/>
    </row>
    <row r="96" spans="1:27" ht="12.75">
      <c r="A96" s="270">
        <v>22</v>
      </c>
      <c r="B96" s="270">
        <v>8</v>
      </c>
      <c r="C96" s="270">
        <v>8</v>
      </c>
      <c r="D96" s="270" t="s">
        <v>16</v>
      </c>
      <c r="E96" s="385">
        <v>43986</v>
      </c>
      <c r="F96" s="270" t="s">
        <v>3122</v>
      </c>
      <c r="G96" s="270">
        <v>8</v>
      </c>
      <c r="H96" s="270" t="s">
        <v>8</v>
      </c>
      <c r="I96" s="385">
        <v>44018</v>
      </c>
      <c r="J96" s="387" t="s">
        <v>3117</v>
      </c>
      <c r="K96" s="188"/>
      <c r="L96" s="188"/>
      <c r="M96" s="188"/>
      <c r="N96" s="188"/>
      <c r="O96" s="188"/>
      <c r="P96" s="188"/>
      <c r="Q96" s="188"/>
      <c r="R96" s="188"/>
      <c r="S96" s="188"/>
      <c r="T96" s="188"/>
      <c r="U96" s="188"/>
      <c r="V96" s="188"/>
      <c r="W96" s="188"/>
      <c r="X96" s="188"/>
      <c r="Y96" s="188"/>
      <c r="Z96" s="188"/>
      <c r="AA96" s="188"/>
    </row>
    <row r="97" spans="1:27" ht="12.75">
      <c r="J97" s="17"/>
    </row>
    <row r="98" spans="1:27" ht="12.75">
      <c r="J98" s="17"/>
    </row>
    <row r="99" spans="1:27" ht="12.75">
      <c r="J99" s="17"/>
    </row>
    <row r="100" spans="1:27" ht="12.75">
      <c r="A100" s="270">
        <v>23</v>
      </c>
      <c r="B100" s="270">
        <v>65</v>
      </c>
      <c r="C100" s="270">
        <v>65</v>
      </c>
      <c r="D100" s="270" t="s">
        <v>16</v>
      </c>
      <c r="E100" s="385">
        <v>43984</v>
      </c>
      <c r="F100" s="270">
        <v>2</v>
      </c>
      <c r="G100" s="270">
        <v>65</v>
      </c>
      <c r="H100" s="270" t="s">
        <v>8</v>
      </c>
      <c r="I100" s="385">
        <v>44018</v>
      </c>
      <c r="J100" s="387">
        <v>1.25</v>
      </c>
      <c r="K100" s="188"/>
      <c r="L100" s="188"/>
      <c r="M100" s="188"/>
      <c r="N100" s="188"/>
      <c r="O100" s="188"/>
      <c r="P100" s="188"/>
      <c r="Q100" s="188"/>
      <c r="R100" s="188"/>
      <c r="S100" s="188"/>
      <c r="T100" s="188"/>
      <c r="U100" s="188"/>
      <c r="V100" s="188"/>
      <c r="W100" s="188"/>
      <c r="X100" s="188"/>
      <c r="Y100" s="188"/>
      <c r="Z100" s="188"/>
      <c r="AA100" s="188"/>
    </row>
    <row r="101" spans="1:27" ht="12.75">
      <c r="A101" s="188"/>
      <c r="B101" s="188"/>
      <c r="C101" s="270">
        <v>7</v>
      </c>
      <c r="D101" s="270" t="s">
        <v>16</v>
      </c>
      <c r="E101" s="385">
        <v>44008</v>
      </c>
      <c r="F101" s="270" t="s">
        <v>3123</v>
      </c>
      <c r="G101" s="188"/>
      <c r="H101" s="188"/>
      <c r="I101" s="188"/>
      <c r="J101" s="386"/>
      <c r="K101" s="188"/>
      <c r="L101" s="188"/>
      <c r="M101" s="188"/>
      <c r="N101" s="188"/>
      <c r="O101" s="188"/>
      <c r="P101" s="188"/>
      <c r="Q101" s="188"/>
      <c r="R101" s="188"/>
      <c r="S101" s="188"/>
      <c r="T101" s="188"/>
      <c r="U101" s="188"/>
      <c r="V101" s="188"/>
      <c r="W101" s="188"/>
      <c r="X101" s="188"/>
      <c r="Y101" s="188"/>
      <c r="Z101" s="188"/>
      <c r="AA101" s="188"/>
    </row>
    <row r="102" spans="1:27" ht="12.75">
      <c r="A102" s="188"/>
      <c r="B102" s="188"/>
      <c r="C102" s="270">
        <v>6</v>
      </c>
      <c r="D102" s="270" t="s">
        <v>16</v>
      </c>
      <c r="E102" s="385">
        <v>44023</v>
      </c>
      <c r="F102" s="270" t="s">
        <v>3131</v>
      </c>
      <c r="G102" s="270">
        <v>6</v>
      </c>
      <c r="H102" s="270" t="s">
        <v>3142</v>
      </c>
      <c r="I102" s="388">
        <v>44036</v>
      </c>
      <c r="J102" s="387">
        <v>0.25</v>
      </c>
      <c r="K102" s="188"/>
      <c r="L102" s="188"/>
      <c r="M102" s="188"/>
      <c r="N102" s="188"/>
      <c r="O102" s="188"/>
      <c r="P102" s="188"/>
      <c r="Q102" s="188"/>
      <c r="R102" s="188"/>
      <c r="S102" s="188"/>
      <c r="T102" s="188"/>
      <c r="U102" s="188"/>
      <c r="V102" s="188"/>
      <c r="W102" s="188"/>
      <c r="X102" s="188"/>
      <c r="Y102" s="188"/>
      <c r="Z102" s="188"/>
      <c r="AA102" s="188"/>
    </row>
    <row r="103" spans="1:27" ht="12.75">
      <c r="J103" s="17"/>
    </row>
    <row r="104" spans="1:27" ht="12.75">
      <c r="A104" s="270">
        <v>24</v>
      </c>
      <c r="B104" s="270">
        <v>51</v>
      </c>
      <c r="C104" s="270">
        <v>51</v>
      </c>
      <c r="D104" s="270" t="s">
        <v>16</v>
      </c>
      <c r="E104" s="385">
        <v>43984</v>
      </c>
      <c r="F104" s="270">
        <v>1</v>
      </c>
      <c r="G104" s="270">
        <v>51</v>
      </c>
      <c r="H104" s="270" t="s">
        <v>8</v>
      </c>
      <c r="I104" s="385">
        <v>44018</v>
      </c>
      <c r="J104" s="387">
        <v>1</v>
      </c>
      <c r="K104" s="188"/>
      <c r="L104" s="188"/>
      <c r="M104" s="188"/>
      <c r="N104" s="188"/>
      <c r="O104" s="188"/>
      <c r="P104" s="188"/>
      <c r="Q104" s="188"/>
      <c r="R104" s="188"/>
      <c r="S104" s="188"/>
      <c r="T104" s="188"/>
      <c r="U104" s="188"/>
      <c r="V104" s="188"/>
      <c r="W104" s="188"/>
      <c r="X104" s="188"/>
      <c r="Y104" s="188"/>
      <c r="Z104" s="188"/>
      <c r="AA104" s="188"/>
    </row>
    <row r="105" spans="1:27" ht="12.75">
      <c r="A105" s="188"/>
      <c r="B105" s="188"/>
      <c r="C105" s="270">
        <v>3</v>
      </c>
      <c r="D105" s="270" t="s">
        <v>16</v>
      </c>
      <c r="E105" s="385">
        <v>44008</v>
      </c>
      <c r="F105" s="270" t="s">
        <v>3117</v>
      </c>
      <c r="G105" s="188"/>
      <c r="H105" s="188"/>
      <c r="I105" s="188"/>
      <c r="J105" s="386"/>
      <c r="K105" s="188"/>
      <c r="L105" s="188"/>
      <c r="M105" s="188"/>
      <c r="N105" s="188"/>
      <c r="O105" s="188"/>
      <c r="P105" s="188"/>
      <c r="Q105" s="188"/>
      <c r="R105" s="188"/>
      <c r="S105" s="188"/>
      <c r="T105" s="188"/>
      <c r="U105" s="188"/>
      <c r="V105" s="188"/>
      <c r="W105" s="188"/>
      <c r="X105" s="188"/>
      <c r="Y105" s="188"/>
      <c r="Z105" s="188"/>
      <c r="AA105" s="188"/>
    </row>
    <row r="106" spans="1:27" ht="12.75">
      <c r="A106" s="188"/>
      <c r="B106" s="188"/>
      <c r="C106" s="270">
        <v>9</v>
      </c>
      <c r="D106" s="270" t="s">
        <v>16</v>
      </c>
      <c r="E106" s="385">
        <v>44023</v>
      </c>
      <c r="F106" s="270" t="s">
        <v>3123</v>
      </c>
      <c r="G106" s="270">
        <v>9</v>
      </c>
      <c r="H106" s="270" t="s">
        <v>3142</v>
      </c>
      <c r="I106" s="388">
        <v>44036</v>
      </c>
      <c r="J106" s="387">
        <v>0.25</v>
      </c>
      <c r="K106" s="188"/>
      <c r="L106" s="188"/>
      <c r="M106" s="188"/>
      <c r="N106" s="188"/>
      <c r="O106" s="188"/>
      <c r="P106" s="188"/>
      <c r="Q106" s="188"/>
      <c r="R106" s="188"/>
      <c r="S106" s="188"/>
      <c r="T106" s="188"/>
      <c r="U106" s="188"/>
      <c r="V106" s="188"/>
      <c r="W106" s="188"/>
      <c r="X106" s="188"/>
      <c r="Y106" s="188"/>
      <c r="Z106" s="188"/>
      <c r="AA106" s="188"/>
    </row>
    <row r="107" spans="1:27" ht="12.75">
      <c r="J107" s="17"/>
    </row>
    <row r="108" spans="1:27" ht="12.75">
      <c r="A108" s="270">
        <v>25</v>
      </c>
      <c r="B108" s="270">
        <v>29</v>
      </c>
      <c r="C108" s="270">
        <v>29</v>
      </c>
      <c r="D108" s="270" t="s">
        <v>16</v>
      </c>
      <c r="E108" s="385">
        <v>43986</v>
      </c>
      <c r="F108" s="270">
        <v>0.5</v>
      </c>
      <c r="G108" s="270">
        <v>29</v>
      </c>
      <c r="H108" s="270" t="s">
        <v>8</v>
      </c>
      <c r="I108" s="385">
        <v>44018</v>
      </c>
      <c r="J108" s="387" t="s">
        <v>3118</v>
      </c>
      <c r="K108" s="188"/>
      <c r="L108" s="188"/>
      <c r="M108" s="188"/>
      <c r="N108" s="188"/>
      <c r="O108" s="188"/>
      <c r="P108" s="188"/>
      <c r="Q108" s="188"/>
      <c r="R108" s="188"/>
      <c r="S108" s="188"/>
      <c r="T108" s="188"/>
      <c r="U108" s="188"/>
      <c r="V108" s="188"/>
      <c r="W108" s="188"/>
      <c r="X108" s="188"/>
      <c r="Y108" s="188"/>
      <c r="Z108" s="188"/>
      <c r="AA108" s="188"/>
    </row>
    <row r="109" spans="1:27" ht="12.75">
      <c r="A109" s="188"/>
      <c r="B109" s="188"/>
      <c r="C109" s="270">
        <v>1</v>
      </c>
      <c r="D109" s="270" t="s">
        <v>16</v>
      </c>
      <c r="E109" s="385">
        <v>44008</v>
      </c>
      <c r="F109" s="270" t="s">
        <v>3120</v>
      </c>
      <c r="G109" s="188"/>
      <c r="H109" s="188"/>
      <c r="I109" s="188"/>
      <c r="J109" s="386"/>
      <c r="K109" s="188"/>
      <c r="L109" s="188"/>
      <c r="M109" s="188"/>
      <c r="N109" s="188"/>
      <c r="O109" s="188"/>
      <c r="P109" s="188"/>
      <c r="Q109" s="188"/>
      <c r="R109" s="188"/>
      <c r="S109" s="188"/>
      <c r="T109" s="188"/>
      <c r="U109" s="188"/>
      <c r="V109" s="188"/>
      <c r="W109" s="188"/>
      <c r="X109" s="188"/>
      <c r="Y109" s="188"/>
      <c r="Z109" s="188"/>
      <c r="AA109" s="188"/>
    </row>
    <row r="110" spans="1:27" ht="12.75">
      <c r="A110" s="188"/>
      <c r="B110" s="188"/>
      <c r="C110" s="270">
        <v>3</v>
      </c>
      <c r="D110" s="270" t="s">
        <v>16</v>
      </c>
      <c r="E110" s="385">
        <v>44023</v>
      </c>
      <c r="F110" s="270" t="s">
        <v>3117</v>
      </c>
      <c r="G110" s="270">
        <v>3</v>
      </c>
      <c r="H110" s="270" t="s">
        <v>3142</v>
      </c>
      <c r="I110" s="388">
        <v>44036</v>
      </c>
      <c r="J110" s="387" t="s">
        <v>3117</v>
      </c>
      <c r="K110" s="188"/>
      <c r="L110" s="188"/>
      <c r="M110" s="188"/>
      <c r="N110" s="188"/>
      <c r="O110" s="188"/>
      <c r="P110" s="188"/>
      <c r="Q110" s="188"/>
      <c r="R110" s="188"/>
      <c r="S110" s="188"/>
      <c r="T110" s="188"/>
      <c r="U110" s="188"/>
      <c r="V110" s="188"/>
      <c r="W110" s="188"/>
      <c r="X110" s="188"/>
      <c r="Y110" s="188"/>
      <c r="Z110" s="188"/>
      <c r="AA110" s="188"/>
    </row>
    <row r="111" spans="1:27" ht="12.75">
      <c r="J111" s="17"/>
    </row>
    <row r="112" spans="1:27" ht="12.75">
      <c r="A112" s="270">
        <v>26</v>
      </c>
      <c r="B112" s="270">
        <v>90</v>
      </c>
      <c r="C112" s="270">
        <v>14</v>
      </c>
      <c r="D112" s="270" t="s">
        <v>16</v>
      </c>
      <c r="E112" s="385">
        <v>43980</v>
      </c>
      <c r="F112" s="270">
        <v>0.25</v>
      </c>
      <c r="G112" s="270">
        <v>90</v>
      </c>
      <c r="H112" s="270" t="s">
        <v>8</v>
      </c>
      <c r="I112" s="385">
        <v>44018</v>
      </c>
      <c r="J112" s="387">
        <v>1</v>
      </c>
      <c r="K112" s="188"/>
      <c r="L112" s="188"/>
      <c r="M112" s="188"/>
      <c r="N112" s="188"/>
      <c r="O112" s="188"/>
      <c r="P112" s="188"/>
      <c r="Q112" s="188"/>
      <c r="R112" s="188"/>
      <c r="S112" s="188"/>
      <c r="T112" s="188"/>
      <c r="U112" s="188"/>
      <c r="V112" s="188"/>
      <c r="W112" s="188"/>
      <c r="X112" s="188"/>
      <c r="Y112" s="188"/>
      <c r="Z112" s="188"/>
      <c r="AA112" s="188"/>
    </row>
    <row r="113" spans="1:27" ht="12.75">
      <c r="A113" s="188"/>
      <c r="B113" s="188"/>
      <c r="C113" s="270">
        <v>76</v>
      </c>
      <c r="D113" s="270" t="s">
        <v>16</v>
      </c>
      <c r="E113" s="385">
        <v>43981</v>
      </c>
      <c r="F113" s="270">
        <v>1.5</v>
      </c>
      <c r="G113" s="188"/>
      <c r="H113" s="188"/>
      <c r="I113" s="188"/>
      <c r="J113" s="386"/>
      <c r="K113" s="188"/>
      <c r="L113" s="188"/>
      <c r="M113" s="188"/>
      <c r="N113" s="188"/>
      <c r="O113" s="188"/>
      <c r="P113" s="188"/>
      <c r="Q113" s="188"/>
      <c r="R113" s="188"/>
      <c r="S113" s="188"/>
      <c r="T113" s="188"/>
      <c r="U113" s="188"/>
      <c r="V113" s="188"/>
      <c r="W113" s="188"/>
      <c r="X113" s="188"/>
      <c r="Y113" s="188"/>
      <c r="Z113" s="188"/>
      <c r="AA113" s="188"/>
    </row>
    <row r="114" spans="1:27" ht="12.75">
      <c r="A114" s="188"/>
      <c r="B114" s="188"/>
      <c r="C114" s="270">
        <v>5</v>
      </c>
      <c r="D114" s="270" t="s">
        <v>16</v>
      </c>
      <c r="E114" s="385">
        <v>44008</v>
      </c>
      <c r="F114" s="270" t="s">
        <v>3117</v>
      </c>
      <c r="G114" s="188"/>
      <c r="H114" s="188"/>
      <c r="I114" s="188"/>
      <c r="J114" s="386"/>
      <c r="K114" s="188"/>
      <c r="L114" s="188"/>
      <c r="M114" s="188"/>
      <c r="N114" s="188"/>
      <c r="O114" s="188"/>
      <c r="P114" s="188"/>
      <c r="Q114" s="188"/>
      <c r="R114" s="188"/>
      <c r="S114" s="188"/>
      <c r="T114" s="188"/>
      <c r="U114" s="188"/>
      <c r="V114" s="188"/>
      <c r="W114" s="188"/>
      <c r="X114" s="188"/>
      <c r="Y114" s="188"/>
      <c r="Z114" s="188"/>
      <c r="AA114" s="188"/>
    </row>
    <row r="115" spans="1:27" ht="12.75">
      <c r="A115" s="188"/>
      <c r="B115" s="188"/>
      <c r="C115" s="270">
        <v>9</v>
      </c>
      <c r="D115" s="270" t="s">
        <v>16</v>
      </c>
      <c r="E115" s="385">
        <v>44023</v>
      </c>
      <c r="F115" s="270" t="s">
        <v>3130</v>
      </c>
      <c r="G115" s="270">
        <v>9</v>
      </c>
      <c r="H115" s="270" t="s">
        <v>3142</v>
      </c>
      <c r="I115" s="388">
        <v>44036</v>
      </c>
      <c r="J115" s="387">
        <v>0.25</v>
      </c>
      <c r="K115" s="188"/>
      <c r="L115" s="188"/>
      <c r="M115" s="188"/>
      <c r="N115" s="188"/>
      <c r="O115" s="188"/>
      <c r="P115" s="188"/>
      <c r="Q115" s="188"/>
      <c r="R115" s="188"/>
      <c r="S115" s="188"/>
      <c r="T115" s="188"/>
      <c r="U115" s="188"/>
      <c r="V115" s="188"/>
      <c r="W115" s="188"/>
      <c r="X115" s="188"/>
      <c r="Y115" s="188"/>
      <c r="Z115" s="188"/>
      <c r="AA115" s="188"/>
    </row>
    <row r="116" spans="1:27" ht="12.75">
      <c r="J116" s="17"/>
    </row>
    <row r="117" spans="1:27" ht="12.75">
      <c r="A117" s="270">
        <v>27</v>
      </c>
      <c r="B117" s="270">
        <v>93</v>
      </c>
      <c r="C117" s="270">
        <v>93</v>
      </c>
      <c r="D117" s="270" t="s">
        <v>16</v>
      </c>
      <c r="E117" s="385">
        <v>43986</v>
      </c>
      <c r="F117" s="270">
        <v>0.75</v>
      </c>
      <c r="G117" s="270">
        <v>93</v>
      </c>
      <c r="H117" s="270" t="s">
        <v>8</v>
      </c>
      <c r="I117" s="385">
        <v>44019</v>
      </c>
      <c r="J117" s="387">
        <v>1.25</v>
      </c>
      <c r="K117" s="188"/>
      <c r="L117" s="188"/>
      <c r="M117" s="188"/>
      <c r="N117" s="188"/>
      <c r="O117" s="188"/>
      <c r="P117" s="188"/>
      <c r="Q117" s="188"/>
      <c r="R117" s="188"/>
      <c r="S117" s="188"/>
      <c r="T117" s="188"/>
      <c r="U117" s="188"/>
      <c r="V117" s="188"/>
      <c r="W117" s="188"/>
      <c r="X117" s="188"/>
      <c r="Y117" s="188"/>
      <c r="Z117" s="188"/>
      <c r="AA117" s="188"/>
    </row>
    <row r="118" spans="1:27" ht="12.75">
      <c r="A118" s="188"/>
      <c r="B118" s="188"/>
      <c r="C118" s="270">
        <v>5</v>
      </c>
      <c r="D118" s="270" t="s">
        <v>16</v>
      </c>
      <c r="E118" s="385">
        <v>44008</v>
      </c>
      <c r="F118" s="270" t="s">
        <v>3122</v>
      </c>
      <c r="G118" s="188"/>
      <c r="H118" s="188"/>
      <c r="I118" s="188"/>
      <c r="J118" s="386"/>
      <c r="K118" s="188"/>
      <c r="L118" s="188"/>
      <c r="M118" s="188"/>
      <c r="N118" s="188"/>
      <c r="O118" s="188"/>
      <c r="P118" s="188"/>
      <c r="Q118" s="188"/>
      <c r="R118" s="188"/>
      <c r="S118" s="188"/>
      <c r="T118" s="188"/>
      <c r="U118" s="188"/>
      <c r="V118" s="188"/>
      <c r="W118" s="188"/>
      <c r="X118" s="188"/>
      <c r="Y118" s="188"/>
      <c r="Z118" s="188"/>
      <c r="AA118" s="188"/>
    </row>
    <row r="119" spans="1:27" ht="12.75">
      <c r="A119" s="188"/>
      <c r="B119" s="188"/>
      <c r="C119" s="270">
        <v>9</v>
      </c>
      <c r="D119" s="270" t="s">
        <v>16</v>
      </c>
      <c r="E119" s="385">
        <v>44023</v>
      </c>
      <c r="F119" s="270">
        <v>0.25</v>
      </c>
      <c r="G119" s="270">
        <v>9</v>
      </c>
      <c r="H119" s="270" t="s">
        <v>3142</v>
      </c>
      <c r="I119" s="388">
        <v>44036</v>
      </c>
      <c r="J119" s="387">
        <v>0.25</v>
      </c>
      <c r="K119" s="188"/>
      <c r="L119" s="188"/>
      <c r="M119" s="188"/>
      <c r="N119" s="188"/>
      <c r="O119" s="188"/>
      <c r="P119" s="188"/>
      <c r="Q119" s="188"/>
      <c r="R119" s="188"/>
      <c r="S119" s="188"/>
      <c r="T119" s="188"/>
      <c r="U119" s="188"/>
      <c r="V119" s="188"/>
      <c r="W119" s="188"/>
      <c r="X119" s="188"/>
      <c r="Y119" s="188"/>
      <c r="Z119" s="188"/>
      <c r="AA119" s="188"/>
    </row>
    <row r="120" spans="1:27" ht="12.75">
      <c r="J120" s="17"/>
    </row>
    <row r="121" spans="1:27" ht="12.75">
      <c r="A121" s="270">
        <v>28</v>
      </c>
      <c r="B121" s="270">
        <v>22</v>
      </c>
      <c r="C121" s="270">
        <v>22</v>
      </c>
      <c r="D121" s="270" t="s">
        <v>16</v>
      </c>
      <c r="E121" s="385">
        <v>43986</v>
      </c>
      <c r="F121" s="270">
        <v>0.5</v>
      </c>
      <c r="G121" s="270">
        <v>22</v>
      </c>
      <c r="H121" s="270" t="s">
        <v>8</v>
      </c>
      <c r="I121" s="385">
        <v>44019</v>
      </c>
      <c r="J121" s="387" t="s">
        <v>3118</v>
      </c>
      <c r="K121" s="188"/>
      <c r="L121" s="188"/>
      <c r="M121" s="188"/>
      <c r="N121" s="188"/>
      <c r="O121" s="188"/>
      <c r="P121" s="188"/>
      <c r="Q121" s="188"/>
      <c r="R121" s="188"/>
      <c r="S121" s="188"/>
      <c r="T121" s="188"/>
      <c r="U121" s="188"/>
      <c r="V121" s="188"/>
      <c r="W121" s="188"/>
      <c r="X121" s="188"/>
      <c r="Y121" s="188"/>
      <c r="Z121" s="188"/>
      <c r="AA121" s="188"/>
    </row>
    <row r="122" spans="1:27" ht="12.75">
      <c r="A122" s="188"/>
      <c r="B122" s="188"/>
      <c r="C122" s="270">
        <v>1</v>
      </c>
      <c r="D122" s="270" t="s">
        <v>16</v>
      </c>
      <c r="E122" s="385">
        <v>44008</v>
      </c>
      <c r="F122" s="270" t="s">
        <v>3120</v>
      </c>
      <c r="G122" s="188"/>
      <c r="H122" s="188"/>
      <c r="I122" s="188"/>
      <c r="J122" s="386"/>
      <c r="K122" s="188"/>
      <c r="L122" s="188"/>
      <c r="M122" s="188"/>
      <c r="N122" s="188"/>
      <c r="O122" s="188"/>
      <c r="P122" s="188"/>
      <c r="Q122" s="188"/>
      <c r="R122" s="188"/>
      <c r="S122" s="188"/>
      <c r="T122" s="188"/>
      <c r="U122" s="188"/>
      <c r="V122" s="188"/>
      <c r="W122" s="188"/>
      <c r="X122" s="188"/>
      <c r="Y122" s="188"/>
      <c r="Z122" s="188"/>
      <c r="AA122" s="188"/>
    </row>
    <row r="123" spans="1:27" ht="12.75">
      <c r="J123" s="17"/>
    </row>
    <row r="124" spans="1:27" ht="12.75">
      <c r="J124" s="17"/>
    </row>
    <row r="125" spans="1:27" ht="12.75">
      <c r="A125" s="270">
        <v>29</v>
      </c>
      <c r="B125" s="270">
        <v>90</v>
      </c>
      <c r="C125" s="270">
        <v>90</v>
      </c>
      <c r="D125" s="270" t="s">
        <v>16</v>
      </c>
      <c r="E125" s="385">
        <v>43987</v>
      </c>
      <c r="F125" s="270">
        <v>1.5</v>
      </c>
      <c r="G125" s="270">
        <v>90</v>
      </c>
      <c r="H125" s="270" t="s">
        <v>8</v>
      </c>
      <c r="I125" s="385">
        <v>44019</v>
      </c>
      <c r="J125" s="387">
        <v>0.75</v>
      </c>
      <c r="K125" s="188"/>
      <c r="L125" s="188"/>
      <c r="M125" s="188"/>
      <c r="N125" s="188"/>
      <c r="O125" s="188"/>
      <c r="P125" s="188"/>
      <c r="Q125" s="188"/>
      <c r="R125" s="188"/>
      <c r="S125" s="188"/>
      <c r="T125" s="188"/>
      <c r="U125" s="188"/>
      <c r="V125" s="188"/>
      <c r="W125" s="188"/>
      <c r="X125" s="188"/>
      <c r="Y125" s="188"/>
      <c r="Z125" s="188"/>
      <c r="AA125" s="188"/>
    </row>
    <row r="126" spans="1:27" ht="12.75">
      <c r="A126" s="188"/>
      <c r="B126" s="188"/>
      <c r="C126" s="270">
        <v>7</v>
      </c>
      <c r="D126" s="270" t="s">
        <v>16</v>
      </c>
      <c r="E126" s="385">
        <v>44008</v>
      </c>
      <c r="F126" s="270" t="s">
        <v>3123</v>
      </c>
      <c r="G126" s="188"/>
      <c r="H126" s="188"/>
      <c r="I126" s="188"/>
      <c r="J126" s="386"/>
      <c r="K126" s="188"/>
      <c r="L126" s="188"/>
      <c r="M126" s="188"/>
      <c r="N126" s="188"/>
      <c r="O126" s="188"/>
      <c r="P126" s="188"/>
      <c r="Q126" s="188"/>
      <c r="R126" s="188"/>
      <c r="S126" s="188"/>
      <c r="T126" s="188"/>
      <c r="U126" s="188"/>
      <c r="V126" s="188"/>
      <c r="W126" s="188"/>
      <c r="X126" s="188"/>
      <c r="Y126" s="188"/>
      <c r="Z126" s="188"/>
      <c r="AA126" s="188"/>
    </row>
    <row r="127" spans="1:27" ht="12.75">
      <c r="A127" s="188"/>
      <c r="B127" s="188"/>
      <c r="C127" s="270">
        <v>9</v>
      </c>
      <c r="D127" s="270" t="s">
        <v>16</v>
      </c>
      <c r="E127" s="385">
        <v>44023</v>
      </c>
      <c r="F127" s="270">
        <v>0.25</v>
      </c>
      <c r="G127" s="270">
        <v>9</v>
      </c>
      <c r="H127" s="270" t="s">
        <v>3142</v>
      </c>
      <c r="I127" s="388">
        <v>44036</v>
      </c>
      <c r="J127" s="387">
        <v>0.25</v>
      </c>
      <c r="K127" s="188"/>
      <c r="L127" s="188"/>
      <c r="M127" s="188"/>
      <c r="N127" s="188"/>
      <c r="O127" s="188"/>
      <c r="P127" s="188"/>
      <c r="Q127" s="188"/>
      <c r="R127" s="188"/>
      <c r="S127" s="188"/>
      <c r="T127" s="188"/>
      <c r="U127" s="188"/>
      <c r="V127" s="188"/>
      <c r="W127" s="188"/>
      <c r="X127" s="188"/>
      <c r="Y127" s="188"/>
      <c r="Z127" s="188"/>
      <c r="AA127" s="188"/>
    </row>
    <row r="128" spans="1:27" ht="12.75">
      <c r="A128" s="188"/>
      <c r="B128" s="188"/>
      <c r="C128" s="270">
        <v>1</v>
      </c>
      <c r="D128" s="270" t="s">
        <v>16</v>
      </c>
      <c r="E128" s="385">
        <v>44037</v>
      </c>
      <c r="F128" s="270" t="s">
        <v>3120</v>
      </c>
      <c r="G128" s="270">
        <v>1</v>
      </c>
      <c r="H128" s="270" t="s">
        <v>3142</v>
      </c>
      <c r="I128" s="388">
        <v>44039</v>
      </c>
      <c r="J128" s="387" t="s">
        <v>3117</v>
      </c>
      <c r="K128" s="188"/>
      <c r="L128" s="188"/>
      <c r="M128" s="188"/>
      <c r="N128" s="188"/>
      <c r="O128" s="188"/>
      <c r="P128" s="188"/>
      <c r="Q128" s="188"/>
      <c r="R128" s="188"/>
      <c r="S128" s="188"/>
      <c r="T128" s="188"/>
      <c r="U128" s="188"/>
      <c r="V128" s="188"/>
      <c r="W128" s="188"/>
      <c r="X128" s="188"/>
      <c r="Y128" s="188"/>
      <c r="Z128" s="188"/>
      <c r="AA128" s="188"/>
    </row>
    <row r="129" spans="1:27" ht="12.75">
      <c r="J129" s="17"/>
    </row>
    <row r="130" spans="1:27" ht="12.75">
      <c r="A130" s="270">
        <v>30</v>
      </c>
      <c r="B130" s="270">
        <v>63</v>
      </c>
      <c r="C130" s="270">
        <v>63</v>
      </c>
      <c r="D130" s="270" t="s">
        <v>16</v>
      </c>
      <c r="E130" s="385">
        <v>43987</v>
      </c>
      <c r="F130" s="270">
        <v>0.5</v>
      </c>
      <c r="G130" s="270">
        <v>63</v>
      </c>
      <c r="H130" s="270" t="s">
        <v>8</v>
      </c>
      <c r="I130" s="385">
        <v>44019</v>
      </c>
      <c r="J130" s="387">
        <v>0.75</v>
      </c>
      <c r="K130" s="188"/>
      <c r="L130" s="188"/>
      <c r="M130" s="188"/>
      <c r="N130" s="188"/>
      <c r="O130" s="188"/>
      <c r="P130" s="188"/>
      <c r="Q130" s="188"/>
      <c r="R130" s="188"/>
      <c r="S130" s="188"/>
      <c r="T130" s="188"/>
      <c r="U130" s="188"/>
      <c r="V130" s="188"/>
      <c r="W130" s="188"/>
      <c r="X130" s="188"/>
      <c r="Y130" s="188"/>
      <c r="Z130" s="188"/>
      <c r="AA130" s="188"/>
    </row>
    <row r="131" spans="1:27" ht="12.75">
      <c r="A131" s="188"/>
      <c r="B131" s="188"/>
      <c r="C131" s="270">
        <v>6</v>
      </c>
      <c r="D131" s="270" t="s">
        <v>16</v>
      </c>
      <c r="E131" s="385">
        <v>44008</v>
      </c>
      <c r="F131" s="270" t="s">
        <v>3123</v>
      </c>
      <c r="G131" s="188"/>
      <c r="H131" s="188"/>
      <c r="I131" s="188"/>
      <c r="J131" s="386"/>
      <c r="K131" s="188"/>
      <c r="L131" s="188"/>
      <c r="M131" s="188"/>
      <c r="N131" s="188"/>
      <c r="O131" s="188"/>
      <c r="P131" s="188"/>
      <c r="Q131" s="188"/>
      <c r="R131" s="188"/>
      <c r="S131" s="188"/>
      <c r="T131" s="188"/>
      <c r="U131" s="188"/>
      <c r="V131" s="188"/>
      <c r="W131" s="188"/>
      <c r="X131" s="188"/>
      <c r="Y131" s="188"/>
      <c r="Z131" s="188"/>
      <c r="AA131" s="188"/>
    </row>
    <row r="132" spans="1:27" ht="12.75">
      <c r="A132" s="188"/>
      <c r="B132" s="188"/>
      <c r="C132" s="270">
        <v>5</v>
      </c>
      <c r="D132" s="270" t="s">
        <v>16</v>
      </c>
      <c r="E132" s="385">
        <v>44023</v>
      </c>
      <c r="F132" s="270" t="s">
        <v>3123</v>
      </c>
      <c r="G132" s="270">
        <v>5</v>
      </c>
      <c r="H132" s="270" t="s">
        <v>3142</v>
      </c>
      <c r="I132" s="388">
        <v>44036</v>
      </c>
      <c r="J132" s="387" t="s">
        <v>3117</v>
      </c>
      <c r="K132" s="188"/>
      <c r="L132" s="188"/>
      <c r="M132" s="188"/>
      <c r="N132" s="188"/>
      <c r="O132" s="188"/>
      <c r="P132" s="188"/>
      <c r="Q132" s="188"/>
      <c r="R132" s="188"/>
      <c r="S132" s="188"/>
      <c r="T132" s="188"/>
      <c r="U132" s="188"/>
      <c r="V132" s="188"/>
      <c r="W132" s="188"/>
      <c r="X132" s="188"/>
      <c r="Y132" s="188"/>
      <c r="Z132" s="188"/>
      <c r="AA132" s="188"/>
    </row>
    <row r="133" spans="1:27" ht="12.75">
      <c r="J133" s="17"/>
    </row>
    <row r="134" spans="1:27" ht="12.75">
      <c r="A134" s="270">
        <v>31</v>
      </c>
      <c r="B134" s="270">
        <v>84</v>
      </c>
      <c r="C134" s="270">
        <v>84</v>
      </c>
      <c r="D134" s="270" t="s">
        <v>16</v>
      </c>
      <c r="E134" s="385">
        <v>43987</v>
      </c>
      <c r="F134" s="270">
        <v>0.5</v>
      </c>
      <c r="G134" s="270">
        <v>84</v>
      </c>
      <c r="H134" s="270" t="s">
        <v>8</v>
      </c>
      <c r="I134" s="385">
        <v>44019</v>
      </c>
      <c r="J134" s="387">
        <v>0.5</v>
      </c>
      <c r="K134" s="188"/>
      <c r="L134" s="188"/>
      <c r="M134" s="188"/>
      <c r="N134" s="188"/>
      <c r="O134" s="188"/>
      <c r="P134" s="188"/>
      <c r="Q134" s="188"/>
      <c r="R134" s="188"/>
      <c r="S134" s="188"/>
      <c r="T134" s="188"/>
      <c r="U134" s="188"/>
      <c r="V134" s="188"/>
      <c r="W134" s="188"/>
      <c r="X134" s="188"/>
      <c r="Y134" s="188"/>
      <c r="Z134" s="188"/>
      <c r="AA134" s="188"/>
    </row>
    <row r="135" spans="1:27" ht="12.75">
      <c r="A135" s="188"/>
      <c r="B135" s="188"/>
      <c r="C135" s="270">
        <v>3</v>
      </c>
      <c r="D135" s="270" t="s">
        <v>16</v>
      </c>
      <c r="E135" s="385">
        <v>44008</v>
      </c>
      <c r="F135" s="270" t="s">
        <v>3119</v>
      </c>
      <c r="G135" s="188"/>
      <c r="H135" s="188"/>
      <c r="I135" s="188"/>
      <c r="J135" s="386"/>
      <c r="K135" s="188"/>
      <c r="L135" s="188"/>
      <c r="M135" s="188"/>
      <c r="N135" s="188"/>
      <c r="O135" s="188"/>
      <c r="P135" s="188"/>
      <c r="Q135" s="188"/>
      <c r="R135" s="188"/>
      <c r="S135" s="188"/>
      <c r="T135" s="188"/>
      <c r="U135" s="188"/>
      <c r="V135" s="188"/>
      <c r="W135" s="188"/>
      <c r="X135" s="188"/>
      <c r="Y135" s="188"/>
      <c r="Z135" s="188"/>
      <c r="AA135" s="188"/>
    </row>
    <row r="136" spans="1:27" ht="12.75">
      <c r="A136" s="188"/>
      <c r="B136" s="188"/>
      <c r="C136" s="270">
        <v>3</v>
      </c>
      <c r="D136" s="270" t="s">
        <v>16</v>
      </c>
      <c r="E136" s="385">
        <v>44023</v>
      </c>
      <c r="F136" s="270" t="s">
        <v>3119</v>
      </c>
      <c r="G136" s="270">
        <v>3</v>
      </c>
      <c r="H136" s="270" t="s">
        <v>3142</v>
      </c>
      <c r="I136" s="388">
        <v>44036</v>
      </c>
      <c r="J136" s="387" t="s">
        <v>3117</v>
      </c>
      <c r="K136" s="188"/>
      <c r="L136" s="188"/>
      <c r="M136" s="188"/>
      <c r="N136" s="188"/>
      <c r="O136" s="188"/>
      <c r="P136" s="188"/>
      <c r="Q136" s="188"/>
      <c r="R136" s="188"/>
      <c r="S136" s="188"/>
      <c r="T136" s="188"/>
      <c r="U136" s="188"/>
      <c r="V136" s="188"/>
      <c r="W136" s="188"/>
      <c r="X136" s="188"/>
      <c r="Y136" s="188"/>
      <c r="Z136" s="188"/>
      <c r="AA136" s="188"/>
    </row>
    <row r="137" spans="1:27" ht="12.75">
      <c r="J137" s="17"/>
    </row>
    <row r="138" spans="1:27" ht="12.75">
      <c r="A138" s="270">
        <v>32</v>
      </c>
      <c r="B138" s="270">
        <v>16</v>
      </c>
      <c r="C138" s="270">
        <v>16</v>
      </c>
      <c r="D138" s="270" t="s">
        <v>16</v>
      </c>
      <c r="E138" s="385">
        <v>43987</v>
      </c>
      <c r="F138" s="270">
        <v>0.25</v>
      </c>
      <c r="G138" s="270">
        <v>16</v>
      </c>
      <c r="H138" s="270" t="s">
        <v>8</v>
      </c>
      <c r="I138" s="385">
        <v>44019</v>
      </c>
      <c r="J138" s="387" t="s">
        <v>3117</v>
      </c>
      <c r="K138" s="188"/>
      <c r="L138" s="188"/>
      <c r="M138" s="188"/>
      <c r="N138" s="188"/>
      <c r="O138" s="188"/>
      <c r="P138" s="188"/>
      <c r="Q138" s="188"/>
      <c r="R138" s="188"/>
      <c r="S138" s="188"/>
      <c r="T138" s="188"/>
      <c r="U138" s="188"/>
      <c r="V138" s="188"/>
      <c r="W138" s="188"/>
      <c r="X138" s="188"/>
      <c r="Y138" s="188"/>
      <c r="Z138" s="188"/>
      <c r="AA138" s="188"/>
    </row>
    <row r="139" spans="1:27" ht="12.75">
      <c r="J139" s="17"/>
    </row>
    <row r="140" spans="1:27" ht="12.75">
      <c r="J140" s="17"/>
    </row>
    <row r="141" spans="1:27" ht="12.75">
      <c r="J141" s="17"/>
    </row>
    <row r="142" spans="1:27" ht="12.75">
      <c r="A142" s="270">
        <v>33</v>
      </c>
      <c r="B142" s="270">
        <v>19</v>
      </c>
      <c r="C142" s="270">
        <v>19</v>
      </c>
      <c r="D142" s="270" t="s">
        <v>16</v>
      </c>
      <c r="E142" s="385">
        <v>43990</v>
      </c>
      <c r="F142" s="270">
        <v>0.25</v>
      </c>
      <c r="G142" s="270">
        <v>19</v>
      </c>
      <c r="H142" s="270" t="s">
        <v>8</v>
      </c>
      <c r="I142" s="385">
        <v>44019</v>
      </c>
      <c r="J142" s="387" t="s">
        <v>3118</v>
      </c>
      <c r="K142" s="188"/>
      <c r="L142" s="188"/>
      <c r="M142" s="188"/>
      <c r="N142" s="188"/>
      <c r="O142" s="188"/>
      <c r="P142" s="188"/>
      <c r="Q142" s="188"/>
      <c r="R142" s="188"/>
      <c r="S142" s="188"/>
      <c r="T142" s="188"/>
      <c r="U142" s="188"/>
      <c r="V142" s="188"/>
      <c r="W142" s="188"/>
      <c r="X142" s="188"/>
      <c r="Y142" s="188"/>
      <c r="Z142" s="188"/>
      <c r="AA142" s="188"/>
    </row>
    <row r="143" spans="1:27" ht="12.75">
      <c r="A143" s="188"/>
      <c r="B143" s="188"/>
      <c r="C143" s="270">
        <v>2</v>
      </c>
      <c r="D143" s="270" t="s">
        <v>16</v>
      </c>
      <c r="E143" s="385">
        <v>44023</v>
      </c>
      <c r="F143" s="270" t="s">
        <v>3117</v>
      </c>
      <c r="G143" s="270">
        <v>2</v>
      </c>
      <c r="H143" s="270" t="s">
        <v>3142</v>
      </c>
      <c r="I143" s="388">
        <v>44036</v>
      </c>
      <c r="J143" s="387" t="s">
        <v>3117</v>
      </c>
      <c r="K143" s="188"/>
      <c r="L143" s="188"/>
      <c r="M143" s="188"/>
      <c r="N143" s="188"/>
      <c r="O143" s="188"/>
      <c r="P143" s="188"/>
      <c r="Q143" s="188"/>
      <c r="R143" s="188"/>
      <c r="S143" s="188"/>
      <c r="T143" s="188"/>
      <c r="U143" s="188"/>
      <c r="V143" s="188"/>
      <c r="W143" s="188"/>
      <c r="X143" s="188"/>
      <c r="Y143" s="188"/>
      <c r="Z143" s="188"/>
      <c r="AA143" s="188"/>
    </row>
    <row r="144" spans="1:27" ht="12.75">
      <c r="J144" s="17"/>
    </row>
    <row r="145" spans="1:27" ht="12.75">
      <c r="J145" s="17"/>
    </row>
    <row r="146" spans="1:27" ht="12.75">
      <c r="A146" s="270">
        <v>34</v>
      </c>
      <c r="B146" s="270">
        <v>26</v>
      </c>
      <c r="C146" s="270">
        <v>26</v>
      </c>
      <c r="D146" s="270" t="s">
        <v>16</v>
      </c>
      <c r="E146" s="385">
        <v>43988</v>
      </c>
      <c r="F146" s="270">
        <v>0.5</v>
      </c>
      <c r="G146" s="270">
        <v>26</v>
      </c>
      <c r="H146" s="270" t="s">
        <v>8</v>
      </c>
      <c r="I146" s="385">
        <v>44019</v>
      </c>
      <c r="J146" s="387">
        <v>0.5</v>
      </c>
      <c r="K146" s="188"/>
      <c r="L146" s="188"/>
      <c r="M146" s="188"/>
      <c r="N146" s="188"/>
      <c r="O146" s="188"/>
      <c r="P146" s="188"/>
      <c r="Q146" s="188"/>
      <c r="R146" s="188"/>
      <c r="S146" s="188"/>
      <c r="T146" s="188"/>
      <c r="U146" s="188"/>
      <c r="V146" s="188"/>
      <c r="W146" s="188"/>
      <c r="X146" s="188"/>
      <c r="Y146" s="188"/>
      <c r="Z146" s="188"/>
      <c r="AA146" s="188"/>
    </row>
    <row r="147" spans="1:27" ht="12.75">
      <c r="A147" s="188"/>
      <c r="B147" s="188"/>
      <c r="C147" s="270">
        <v>5</v>
      </c>
      <c r="D147" s="270" t="s">
        <v>16</v>
      </c>
      <c r="E147" s="385">
        <v>44023</v>
      </c>
      <c r="F147" s="270" t="s">
        <v>3123</v>
      </c>
      <c r="G147" s="270">
        <v>5</v>
      </c>
      <c r="H147" s="270" t="s">
        <v>3142</v>
      </c>
      <c r="I147" s="388">
        <v>44036</v>
      </c>
      <c r="J147" s="386"/>
      <c r="K147" s="188"/>
      <c r="L147" s="188"/>
      <c r="M147" s="188"/>
      <c r="N147" s="188"/>
      <c r="O147" s="188"/>
      <c r="P147" s="188"/>
      <c r="Q147" s="188"/>
      <c r="R147" s="188"/>
      <c r="S147" s="188"/>
      <c r="T147" s="188"/>
      <c r="U147" s="188"/>
      <c r="V147" s="188"/>
      <c r="W147" s="188"/>
      <c r="X147" s="188"/>
      <c r="Y147" s="188"/>
      <c r="Z147" s="188"/>
      <c r="AA147" s="188"/>
    </row>
    <row r="148" spans="1:27" ht="12.75">
      <c r="J148" s="17"/>
    </row>
    <row r="149" spans="1:27" ht="12.75">
      <c r="J149" s="17"/>
    </row>
    <row r="150" spans="1:27" ht="12.75">
      <c r="A150" s="270">
        <v>35</v>
      </c>
      <c r="B150" s="270">
        <v>151</v>
      </c>
      <c r="C150" s="270">
        <v>151</v>
      </c>
      <c r="D150" s="270" t="s">
        <v>16</v>
      </c>
      <c r="E150" s="385">
        <v>43988</v>
      </c>
      <c r="F150" s="270">
        <v>1.75</v>
      </c>
      <c r="G150" s="270">
        <v>73</v>
      </c>
      <c r="H150" s="270" t="s">
        <v>8</v>
      </c>
      <c r="I150" s="385">
        <v>44019</v>
      </c>
      <c r="J150" s="387">
        <v>1.25</v>
      </c>
      <c r="K150" s="188"/>
      <c r="L150" s="188"/>
      <c r="M150" s="188"/>
      <c r="N150" s="188"/>
      <c r="O150" s="188"/>
      <c r="P150" s="188"/>
      <c r="Q150" s="188"/>
      <c r="R150" s="188"/>
      <c r="S150" s="188"/>
      <c r="T150" s="188"/>
      <c r="U150" s="188"/>
      <c r="V150" s="188"/>
      <c r="W150" s="188"/>
      <c r="X150" s="188"/>
      <c r="Y150" s="188"/>
      <c r="Z150" s="188"/>
      <c r="AA150" s="188"/>
    </row>
    <row r="151" spans="1:27" ht="12.75">
      <c r="A151" s="188"/>
      <c r="B151" s="188"/>
      <c r="C151" s="270">
        <v>22</v>
      </c>
      <c r="D151" s="270" t="s">
        <v>16</v>
      </c>
      <c r="E151" s="385">
        <v>44008</v>
      </c>
      <c r="F151" s="270">
        <v>0.5</v>
      </c>
      <c r="G151" s="270">
        <v>78</v>
      </c>
      <c r="H151" s="270" t="s">
        <v>8</v>
      </c>
      <c r="I151" s="385">
        <v>44020</v>
      </c>
      <c r="J151" s="387">
        <v>1.75</v>
      </c>
      <c r="K151" s="188"/>
      <c r="L151" s="188"/>
      <c r="M151" s="188"/>
      <c r="N151" s="188"/>
      <c r="O151" s="188"/>
      <c r="P151" s="188"/>
      <c r="Q151" s="188"/>
      <c r="R151" s="188"/>
      <c r="S151" s="188"/>
      <c r="T151" s="188"/>
      <c r="U151" s="188"/>
      <c r="V151" s="188"/>
      <c r="W151" s="188"/>
      <c r="X151" s="188"/>
      <c r="Y151" s="188"/>
      <c r="Z151" s="188"/>
      <c r="AA151" s="188"/>
    </row>
    <row r="152" spans="1:27" ht="12.75">
      <c r="A152" s="188"/>
      <c r="B152" s="188"/>
      <c r="C152" s="270">
        <v>19</v>
      </c>
      <c r="D152" s="270" t="s">
        <v>16</v>
      </c>
      <c r="E152" s="385">
        <v>44023</v>
      </c>
      <c r="F152" s="270">
        <v>0.5</v>
      </c>
      <c r="G152" s="270">
        <v>19</v>
      </c>
      <c r="H152" s="270" t="s">
        <v>3142</v>
      </c>
      <c r="I152" s="388">
        <v>44036</v>
      </c>
      <c r="J152" s="387">
        <v>0.5</v>
      </c>
      <c r="K152" s="188"/>
      <c r="L152" s="188"/>
      <c r="M152" s="188"/>
      <c r="N152" s="188"/>
      <c r="O152" s="188"/>
      <c r="P152" s="188"/>
      <c r="Q152" s="188"/>
      <c r="R152" s="188"/>
      <c r="S152" s="188"/>
      <c r="T152" s="188"/>
      <c r="U152" s="188"/>
      <c r="V152" s="188"/>
      <c r="W152" s="188"/>
      <c r="X152" s="188"/>
      <c r="Y152" s="188"/>
      <c r="Z152" s="188"/>
      <c r="AA152" s="188"/>
    </row>
    <row r="153" spans="1:27" ht="12.75">
      <c r="A153" s="188"/>
      <c r="B153" s="188"/>
      <c r="C153" s="270">
        <v>4</v>
      </c>
      <c r="D153" s="270" t="s">
        <v>16</v>
      </c>
      <c r="E153" s="385">
        <v>44037</v>
      </c>
      <c r="F153" s="270" t="s">
        <v>3120</v>
      </c>
      <c r="G153" s="270">
        <v>4</v>
      </c>
      <c r="H153" s="270" t="s">
        <v>3142</v>
      </c>
      <c r="I153" s="388">
        <v>44039</v>
      </c>
      <c r="J153" s="387" t="s">
        <v>3117</v>
      </c>
      <c r="K153" s="188"/>
      <c r="L153" s="188"/>
      <c r="M153" s="188"/>
      <c r="N153" s="188"/>
      <c r="O153" s="188"/>
      <c r="P153" s="188"/>
      <c r="Q153" s="188"/>
      <c r="R153" s="188"/>
      <c r="S153" s="188"/>
      <c r="T153" s="188"/>
      <c r="U153" s="188"/>
      <c r="V153" s="188"/>
      <c r="W153" s="188"/>
      <c r="X153" s="188"/>
      <c r="Y153" s="188"/>
      <c r="Z153" s="188"/>
      <c r="AA153" s="188"/>
    </row>
    <row r="154" spans="1:27" ht="12.75">
      <c r="J154" s="17"/>
    </row>
    <row r="155" spans="1:27" ht="12.75">
      <c r="A155" s="270">
        <v>36</v>
      </c>
      <c r="B155" s="270">
        <v>46</v>
      </c>
      <c r="C155" s="270">
        <v>46</v>
      </c>
      <c r="D155" s="270" t="s">
        <v>16</v>
      </c>
      <c r="E155" s="385">
        <v>43988</v>
      </c>
      <c r="F155" s="270">
        <v>0.5</v>
      </c>
      <c r="G155" s="270">
        <v>46</v>
      </c>
      <c r="H155" s="270" t="s">
        <v>8</v>
      </c>
      <c r="I155" s="385">
        <v>44020</v>
      </c>
      <c r="J155" s="387">
        <v>0.75</v>
      </c>
      <c r="K155" s="188"/>
      <c r="L155" s="188"/>
      <c r="M155" s="188"/>
      <c r="N155" s="188"/>
      <c r="O155" s="188"/>
      <c r="P155" s="188"/>
      <c r="Q155" s="188"/>
      <c r="R155" s="188"/>
      <c r="S155" s="188"/>
      <c r="T155" s="188"/>
      <c r="U155" s="188"/>
      <c r="V155" s="188"/>
      <c r="W155" s="188"/>
      <c r="X155" s="188"/>
      <c r="Y155" s="188"/>
      <c r="Z155" s="188"/>
      <c r="AA155" s="188"/>
    </row>
    <row r="156" spans="1:27" ht="12.75">
      <c r="A156" s="188"/>
      <c r="B156" s="188"/>
      <c r="C156" s="270">
        <v>5</v>
      </c>
      <c r="D156" s="270" t="s">
        <v>16</v>
      </c>
      <c r="E156" s="385">
        <v>44008</v>
      </c>
      <c r="F156" s="270" t="s">
        <v>3119</v>
      </c>
      <c r="G156" s="270">
        <v>8</v>
      </c>
      <c r="H156" s="270" t="s">
        <v>3142</v>
      </c>
      <c r="I156" s="388">
        <v>44036</v>
      </c>
      <c r="J156" s="387">
        <v>0.25</v>
      </c>
      <c r="K156" s="188"/>
      <c r="L156" s="188"/>
      <c r="M156" s="188"/>
      <c r="N156" s="188"/>
      <c r="O156" s="188"/>
      <c r="P156" s="188"/>
      <c r="Q156" s="188"/>
      <c r="R156" s="188"/>
      <c r="S156" s="188"/>
      <c r="T156" s="188"/>
      <c r="U156" s="188"/>
      <c r="V156" s="188"/>
      <c r="W156" s="188"/>
      <c r="X156" s="188"/>
      <c r="Y156" s="188"/>
      <c r="Z156" s="188"/>
      <c r="AA156" s="188"/>
    </row>
    <row r="157" spans="1:27" ht="12.75">
      <c r="A157" s="188"/>
      <c r="B157" s="188"/>
      <c r="C157" s="270">
        <v>8</v>
      </c>
      <c r="D157" s="270" t="s">
        <v>16</v>
      </c>
      <c r="E157" s="385">
        <v>44023</v>
      </c>
      <c r="F157" s="270">
        <v>0.25</v>
      </c>
      <c r="G157" s="270">
        <v>8</v>
      </c>
      <c r="H157" s="270" t="s">
        <v>3142</v>
      </c>
      <c r="I157" s="388">
        <v>44036</v>
      </c>
      <c r="J157" s="387">
        <v>0.25</v>
      </c>
      <c r="K157" s="188"/>
      <c r="L157" s="188"/>
      <c r="M157" s="188"/>
      <c r="N157" s="188"/>
      <c r="O157" s="188"/>
      <c r="P157" s="188"/>
      <c r="Q157" s="188"/>
      <c r="R157" s="188"/>
      <c r="S157" s="188"/>
      <c r="T157" s="188"/>
      <c r="U157" s="188"/>
      <c r="V157" s="188"/>
      <c r="W157" s="188"/>
      <c r="X157" s="188"/>
      <c r="Y157" s="188"/>
      <c r="Z157" s="188"/>
      <c r="AA157" s="188"/>
    </row>
    <row r="158" spans="1:27" ht="12.75">
      <c r="A158" s="188"/>
      <c r="B158" s="188"/>
      <c r="C158" s="270">
        <v>1</v>
      </c>
      <c r="D158" s="270" t="s">
        <v>16</v>
      </c>
      <c r="E158" s="385">
        <v>44037</v>
      </c>
      <c r="F158" s="270" t="s">
        <v>3120</v>
      </c>
      <c r="G158" s="270">
        <v>1</v>
      </c>
      <c r="H158" s="270" t="s">
        <v>3142</v>
      </c>
      <c r="I158" s="388">
        <v>44039</v>
      </c>
      <c r="J158" s="387" t="s">
        <v>3117</v>
      </c>
      <c r="K158" s="188"/>
      <c r="L158" s="188"/>
      <c r="M158" s="188"/>
      <c r="N158" s="188"/>
      <c r="O158" s="188"/>
      <c r="P158" s="188"/>
      <c r="Q158" s="188"/>
      <c r="R158" s="188"/>
      <c r="S158" s="188"/>
      <c r="T158" s="188"/>
      <c r="U158" s="188"/>
      <c r="V158" s="188"/>
      <c r="W158" s="188"/>
      <c r="X158" s="188"/>
      <c r="Y158" s="188"/>
      <c r="Z158" s="188"/>
      <c r="AA158" s="188"/>
    </row>
    <row r="159" spans="1:27" ht="12.75">
      <c r="J159" s="17"/>
    </row>
    <row r="160" spans="1:27" ht="12.75">
      <c r="A160" s="270">
        <v>37</v>
      </c>
      <c r="B160" s="270">
        <v>11</v>
      </c>
      <c r="C160" s="270">
        <v>11</v>
      </c>
      <c r="D160" s="270" t="s">
        <v>16</v>
      </c>
      <c r="E160" s="385">
        <v>43988</v>
      </c>
      <c r="F160" s="270">
        <v>0.5</v>
      </c>
      <c r="G160" s="270">
        <v>11</v>
      </c>
      <c r="H160" s="270" t="s">
        <v>144</v>
      </c>
      <c r="I160" s="385">
        <v>44012</v>
      </c>
      <c r="J160" s="387" t="s">
        <v>3158</v>
      </c>
      <c r="K160" s="188"/>
      <c r="L160" s="188"/>
      <c r="M160" s="188"/>
      <c r="N160" s="188"/>
      <c r="O160" s="188"/>
      <c r="P160" s="188"/>
      <c r="Q160" s="188"/>
      <c r="R160" s="188"/>
      <c r="S160" s="188"/>
      <c r="T160" s="188"/>
      <c r="U160" s="188"/>
      <c r="V160" s="188"/>
      <c r="W160" s="188"/>
      <c r="X160" s="188"/>
      <c r="Y160" s="188"/>
      <c r="Z160" s="188"/>
      <c r="AA160" s="188"/>
    </row>
    <row r="161" spans="1:27" ht="12.75">
      <c r="A161" s="188"/>
      <c r="B161" s="188"/>
      <c r="C161" s="270">
        <v>3</v>
      </c>
      <c r="D161" s="270" t="s">
        <v>16</v>
      </c>
      <c r="E161" s="385">
        <v>44008</v>
      </c>
      <c r="F161" s="270" t="s">
        <v>3122</v>
      </c>
      <c r="G161" s="270">
        <v>3</v>
      </c>
      <c r="H161" s="270" t="s">
        <v>3142</v>
      </c>
      <c r="I161" s="388">
        <v>44036</v>
      </c>
      <c r="J161" s="387" t="s">
        <v>3117</v>
      </c>
      <c r="K161" s="188"/>
      <c r="L161" s="188"/>
      <c r="M161" s="188"/>
      <c r="N161" s="188"/>
      <c r="O161" s="188"/>
      <c r="P161" s="188"/>
      <c r="Q161" s="188"/>
      <c r="R161" s="188"/>
      <c r="S161" s="188"/>
      <c r="T161" s="188"/>
      <c r="U161" s="188"/>
      <c r="V161" s="188"/>
      <c r="W161" s="188"/>
      <c r="X161" s="188"/>
      <c r="Y161" s="188"/>
      <c r="Z161" s="188"/>
      <c r="AA161" s="188"/>
    </row>
    <row r="162" spans="1:27" ht="12.75">
      <c r="J162" s="17"/>
    </row>
    <row r="163" spans="1:27" ht="12.75">
      <c r="J163" s="17"/>
    </row>
    <row r="164" spans="1:27" ht="12.75">
      <c r="A164" s="270">
        <v>38</v>
      </c>
      <c r="B164" s="270">
        <v>87</v>
      </c>
      <c r="C164" s="270">
        <v>64</v>
      </c>
      <c r="D164" s="270" t="s">
        <v>16</v>
      </c>
      <c r="E164" s="385">
        <v>43987</v>
      </c>
      <c r="F164" s="270">
        <v>1</v>
      </c>
      <c r="G164" s="270">
        <v>87</v>
      </c>
      <c r="H164" s="270" t="s">
        <v>8</v>
      </c>
      <c r="I164" s="385">
        <v>44020</v>
      </c>
      <c r="J164" s="387">
        <v>1.5</v>
      </c>
      <c r="K164" s="188"/>
      <c r="L164" s="188"/>
      <c r="M164" s="188"/>
      <c r="N164" s="188"/>
      <c r="O164" s="188"/>
      <c r="P164" s="188"/>
      <c r="Q164" s="188"/>
      <c r="R164" s="188"/>
      <c r="S164" s="188"/>
      <c r="T164" s="188"/>
      <c r="U164" s="188"/>
      <c r="V164" s="188"/>
      <c r="W164" s="188"/>
      <c r="X164" s="188"/>
      <c r="Y164" s="188"/>
      <c r="Z164" s="188"/>
      <c r="AA164" s="188"/>
    </row>
    <row r="165" spans="1:27" ht="12.75">
      <c r="A165" s="188"/>
      <c r="B165" s="188"/>
      <c r="C165" s="270">
        <v>23</v>
      </c>
      <c r="D165" s="270" t="s">
        <v>16</v>
      </c>
      <c r="E165" s="385">
        <v>43988</v>
      </c>
      <c r="F165" s="270">
        <v>0.5</v>
      </c>
      <c r="G165" s="188"/>
      <c r="H165" s="188"/>
      <c r="I165" s="188"/>
      <c r="J165" s="386"/>
      <c r="K165" s="188"/>
      <c r="L165" s="188"/>
      <c r="M165" s="188"/>
      <c r="N165" s="188"/>
      <c r="O165" s="188"/>
      <c r="P165" s="188"/>
      <c r="Q165" s="188"/>
      <c r="R165" s="188"/>
      <c r="S165" s="188"/>
      <c r="T165" s="188"/>
      <c r="U165" s="188"/>
      <c r="V165" s="188"/>
      <c r="W165" s="188"/>
      <c r="X165" s="188"/>
      <c r="Y165" s="188"/>
      <c r="Z165" s="188"/>
      <c r="AA165" s="188"/>
    </row>
    <row r="166" spans="1:27" ht="12.75">
      <c r="A166" s="188"/>
      <c r="B166" s="188"/>
      <c r="C166" s="270">
        <v>25</v>
      </c>
      <c r="D166" s="270" t="s">
        <v>16</v>
      </c>
      <c r="E166" s="385">
        <v>44008</v>
      </c>
      <c r="F166" s="270">
        <v>0.25</v>
      </c>
      <c r="G166" s="188"/>
      <c r="H166" s="188"/>
      <c r="I166" s="188"/>
      <c r="J166" s="386"/>
      <c r="K166" s="188"/>
      <c r="L166" s="188"/>
      <c r="M166" s="188"/>
      <c r="N166" s="188"/>
      <c r="O166" s="188"/>
      <c r="P166" s="188"/>
      <c r="Q166" s="188"/>
      <c r="R166" s="188"/>
      <c r="S166" s="188"/>
      <c r="T166" s="188"/>
      <c r="U166" s="188"/>
      <c r="V166" s="188"/>
      <c r="W166" s="188"/>
      <c r="X166" s="188"/>
      <c r="Y166" s="188"/>
      <c r="Z166" s="188"/>
      <c r="AA166" s="188"/>
    </row>
    <row r="167" spans="1:27" ht="12.75">
      <c r="A167" s="188"/>
      <c r="B167" s="188"/>
      <c r="C167" s="270">
        <v>15</v>
      </c>
      <c r="D167" s="270" t="s">
        <v>16</v>
      </c>
      <c r="E167" s="385">
        <v>44023</v>
      </c>
      <c r="F167" s="270">
        <v>0.5</v>
      </c>
      <c r="G167" s="270">
        <v>15</v>
      </c>
      <c r="H167" s="270" t="s">
        <v>3142</v>
      </c>
      <c r="I167" s="388">
        <v>44036</v>
      </c>
      <c r="J167" s="387">
        <v>0.25</v>
      </c>
      <c r="K167" s="188"/>
      <c r="L167" s="188"/>
      <c r="M167" s="188"/>
      <c r="N167" s="188"/>
      <c r="O167" s="188"/>
      <c r="P167" s="188"/>
      <c r="Q167" s="188"/>
      <c r="R167" s="188"/>
      <c r="S167" s="188"/>
      <c r="T167" s="188"/>
      <c r="U167" s="188"/>
      <c r="V167" s="188"/>
      <c r="W167" s="188"/>
      <c r="X167" s="188"/>
      <c r="Y167" s="188"/>
      <c r="Z167" s="188"/>
      <c r="AA167" s="188"/>
    </row>
    <row r="168" spans="1:27" ht="12.75">
      <c r="A168" s="188"/>
      <c r="B168" s="188"/>
      <c r="C168" s="270">
        <v>2</v>
      </c>
      <c r="D168" s="270" t="s">
        <v>16</v>
      </c>
      <c r="E168" s="385">
        <v>44037</v>
      </c>
      <c r="F168" s="270" t="s">
        <v>3122</v>
      </c>
      <c r="G168" s="270">
        <v>2</v>
      </c>
      <c r="H168" s="270" t="s">
        <v>3142</v>
      </c>
      <c r="I168" s="388">
        <v>44039</v>
      </c>
      <c r="J168" s="387" t="s">
        <v>3117</v>
      </c>
      <c r="K168" s="188"/>
      <c r="L168" s="188"/>
      <c r="M168" s="188"/>
      <c r="N168" s="188"/>
      <c r="O168" s="188"/>
      <c r="P168" s="188"/>
      <c r="Q168" s="188"/>
      <c r="R168" s="188"/>
      <c r="S168" s="188"/>
      <c r="T168" s="188"/>
      <c r="U168" s="188"/>
      <c r="V168" s="188"/>
      <c r="W168" s="188"/>
      <c r="X168" s="188"/>
      <c r="Y168" s="188"/>
      <c r="Z168" s="188"/>
      <c r="AA168" s="188"/>
    </row>
    <row r="169" spans="1:27" ht="12.75">
      <c r="J169" s="17"/>
    </row>
    <row r="170" spans="1:27" ht="12.75">
      <c r="A170" s="270">
        <v>39</v>
      </c>
      <c r="B170" s="270">
        <v>0</v>
      </c>
      <c r="C170" s="270">
        <v>0</v>
      </c>
      <c r="D170" s="270" t="s">
        <v>16</v>
      </c>
      <c r="E170" s="385">
        <v>43987</v>
      </c>
      <c r="F170" s="270" t="s">
        <v>3120</v>
      </c>
      <c r="G170" s="270">
        <v>0</v>
      </c>
      <c r="H170" s="270" t="s">
        <v>8</v>
      </c>
      <c r="I170" s="385">
        <v>44020</v>
      </c>
      <c r="J170" s="387" t="s">
        <v>3120</v>
      </c>
      <c r="K170" s="188"/>
      <c r="L170" s="188"/>
      <c r="M170" s="188"/>
      <c r="N170" s="188"/>
      <c r="O170" s="188"/>
      <c r="P170" s="188"/>
      <c r="Q170" s="188"/>
      <c r="R170" s="188"/>
      <c r="S170" s="188"/>
      <c r="T170" s="188"/>
      <c r="U170" s="188"/>
      <c r="V170" s="188"/>
      <c r="W170" s="188"/>
      <c r="X170" s="188"/>
      <c r="Y170" s="188"/>
      <c r="Z170" s="188"/>
      <c r="AA170" s="188"/>
    </row>
    <row r="171" spans="1:27" ht="12.75">
      <c r="J171" s="17"/>
    </row>
    <row r="172" spans="1:27" ht="12.75">
      <c r="J172" s="17"/>
    </row>
    <row r="173" spans="1:27" ht="12.75">
      <c r="J173" s="17"/>
    </row>
    <row r="174" spans="1:27" ht="12.75">
      <c r="A174" s="270">
        <v>40</v>
      </c>
      <c r="B174" s="270">
        <v>1</v>
      </c>
      <c r="C174" s="270">
        <v>1</v>
      </c>
      <c r="D174" s="270" t="s">
        <v>16</v>
      </c>
      <c r="E174" s="385">
        <v>43987</v>
      </c>
      <c r="F174" s="270" t="s">
        <v>3120</v>
      </c>
      <c r="G174" s="270">
        <v>1</v>
      </c>
      <c r="H174" s="270" t="s">
        <v>8</v>
      </c>
      <c r="I174" s="385">
        <v>44020</v>
      </c>
      <c r="J174" s="387" t="s">
        <v>3120</v>
      </c>
      <c r="K174" s="188"/>
      <c r="L174" s="188"/>
      <c r="M174" s="188"/>
      <c r="N174" s="188"/>
      <c r="O174" s="188"/>
      <c r="P174" s="188"/>
      <c r="Q174" s="188"/>
      <c r="R174" s="188"/>
      <c r="S174" s="188"/>
      <c r="T174" s="188"/>
      <c r="U174" s="188"/>
      <c r="V174" s="188"/>
      <c r="W174" s="188"/>
      <c r="X174" s="188"/>
      <c r="Y174" s="188"/>
      <c r="Z174" s="188"/>
      <c r="AA174" s="188"/>
    </row>
    <row r="175" spans="1:27" ht="12.75">
      <c r="J175" s="17"/>
    </row>
    <row r="176" spans="1:27" ht="12.75">
      <c r="J176" s="17"/>
    </row>
    <row r="177" spans="1:27" ht="12.75">
      <c r="J177" s="17"/>
    </row>
    <row r="178" spans="1:27" ht="12.75">
      <c r="A178" s="270">
        <v>41</v>
      </c>
      <c r="B178" s="270">
        <v>10</v>
      </c>
      <c r="C178" s="270">
        <v>10</v>
      </c>
      <c r="D178" s="270" t="s">
        <v>16</v>
      </c>
      <c r="E178" s="385">
        <v>43987</v>
      </c>
      <c r="F178" s="270" t="s">
        <v>3122</v>
      </c>
      <c r="G178" s="270">
        <v>10</v>
      </c>
      <c r="H178" s="270" t="s">
        <v>8</v>
      </c>
      <c r="I178" s="385">
        <v>44020</v>
      </c>
      <c r="J178" s="387" t="s">
        <v>3122</v>
      </c>
      <c r="K178" s="188"/>
      <c r="L178" s="188"/>
      <c r="M178" s="188"/>
      <c r="N178" s="188"/>
      <c r="O178" s="188"/>
      <c r="P178" s="188"/>
      <c r="Q178" s="188"/>
      <c r="R178" s="188"/>
      <c r="S178" s="188"/>
      <c r="T178" s="188"/>
      <c r="U178" s="188"/>
      <c r="V178" s="188"/>
      <c r="W178" s="188"/>
      <c r="X178" s="188"/>
      <c r="Y178" s="188"/>
      <c r="Z178" s="188"/>
      <c r="AA178" s="188"/>
    </row>
    <row r="179" spans="1:27" ht="12.75">
      <c r="J179" s="17"/>
    </row>
    <row r="180" spans="1:27" ht="12.75">
      <c r="J180" s="17"/>
    </row>
    <row r="181" spans="1:27" ht="12.75">
      <c r="J181" s="17"/>
    </row>
    <row r="182" spans="1:27" ht="12.75">
      <c r="A182" s="270">
        <v>42</v>
      </c>
      <c r="B182" s="270">
        <v>2</v>
      </c>
      <c r="C182" s="270">
        <v>2</v>
      </c>
      <c r="D182" s="270" t="s">
        <v>16</v>
      </c>
      <c r="E182" s="385">
        <v>43987</v>
      </c>
      <c r="F182" s="270" t="s">
        <v>3120</v>
      </c>
      <c r="G182" s="270">
        <v>2</v>
      </c>
      <c r="H182" s="270" t="s">
        <v>8</v>
      </c>
      <c r="I182" s="385">
        <v>44020</v>
      </c>
      <c r="J182" s="387" t="s">
        <v>3120</v>
      </c>
      <c r="K182" s="188"/>
      <c r="L182" s="188"/>
      <c r="M182" s="188"/>
      <c r="N182" s="188"/>
      <c r="O182" s="188"/>
      <c r="P182" s="188"/>
      <c r="Q182" s="188"/>
      <c r="R182" s="188"/>
      <c r="S182" s="188"/>
      <c r="T182" s="188"/>
      <c r="U182" s="188"/>
      <c r="V182" s="188"/>
      <c r="W182" s="188"/>
      <c r="X182" s="188"/>
      <c r="Y182" s="188"/>
      <c r="Z182" s="188"/>
      <c r="AA182" s="188"/>
    </row>
    <row r="183" spans="1:27" ht="12.75">
      <c r="J183" s="17"/>
    </row>
    <row r="184" spans="1:27" ht="12.75">
      <c r="J184" s="17"/>
    </row>
    <row r="185" spans="1:27" ht="12.75">
      <c r="J185" s="17"/>
    </row>
    <row r="186" spans="1:27" ht="12.75">
      <c r="A186" s="270">
        <v>43</v>
      </c>
      <c r="B186" s="270">
        <v>0</v>
      </c>
      <c r="C186" s="270">
        <v>0</v>
      </c>
      <c r="D186" s="270" t="s">
        <v>16</v>
      </c>
      <c r="E186" s="385">
        <v>43987</v>
      </c>
      <c r="F186" s="270" t="s">
        <v>3120</v>
      </c>
      <c r="G186" s="270">
        <v>0</v>
      </c>
      <c r="H186" s="270" t="s">
        <v>8</v>
      </c>
      <c r="I186" s="385">
        <v>44020</v>
      </c>
      <c r="J186" s="387" t="s">
        <v>3120</v>
      </c>
      <c r="K186" s="188"/>
      <c r="L186" s="188"/>
      <c r="M186" s="188"/>
      <c r="N186" s="188"/>
      <c r="O186" s="188"/>
      <c r="P186" s="188"/>
      <c r="Q186" s="188"/>
      <c r="R186" s="188"/>
      <c r="S186" s="188"/>
      <c r="T186" s="188"/>
      <c r="U186" s="188"/>
      <c r="V186" s="188"/>
      <c r="W186" s="188"/>
      <c r="X186" s="188"/>
      <c r="Y186" s="188"/>
      <c r="Z186" s="188"/>
      <c r="AA186" s="188"/>
    </row>
    <row r="187" spans="1:27" ht="12.75">
      <c r="J187" s="17"/>
    </row>
    <row r="188" spans="1:27" ht="12.75">
      <c r="J188" s="17"/>
    </row>
    <row r="189" spans="1:27" ht="12.75">
      <c r="J189" s="17"/>
    </row>
    <row r="190" spans="1:27" ht="12.75">
      <c r="A190" s="270">
        <v>44</v>
      </c>
      <c r="B190" s="270">
        <v>50</v>
      </c>
      <c r="C190" s="270">
        <v>50</v>
      </c>
      <c r="D190" s="270" t="s">
        <v>16</v>
      </c>
      <c r="E190" s="385">
        <v>43990</v>
      </c>
      <c r="F190" s="270">
        <v>0.75</v>
      </c>
      <c r="G190" s="270">
        <v>50</v>
      </c>
      <c r="H190" s="270" t="s">
        <v>8</v>
      </c>
      <c r="I190" s="270" t="s">
        <v>3159</v>
      </c>
      <c r="J190" s="387">
        <v>0.25</v>
      </c>
      <c r="K190" s="188"/>
      <c r="L190" s="188"/>
      <c r="M190" s="188"/>
      <c r="N190" s="188"/>
      <c r="O190" s="188"/>
      <c r="P190" s="188"/>
      <c r="Q190" s="188"/>
      <c r="R190" s="188"/>
      <c r="S190" s="188"/>
      <c r="T190" s="188"/>
      <c r="U190" s="188"/>
      <c r="V190" s="188"/>
      <c r="W190" s="188"/>
      <c r="X190" s="188"/>
      <c r="Y190" s="188"/>
      <c r="Z190" s="188"/>
      <c r="AA190" s="188"/>
    </row>
    <row r="191" spans="1:27" ht="12.75">
      <c r="A191" s="188"/>
      <c r="B191" s="188"/>
      <c r="C191" s="270">
        <v>1</v>
      </c>
      <c r="D191" s="270" t="s">
        <v>16</v>
      </c>
      <c r="E191" s="385">
        <v>44023</v>
      </c>
      <c r="F191" s="270" t="s">
        <v>3120</v>
      </c>
      <c r="G191" s="270">
        <v>1</v>
      </c>
      <c r="H191" s="270" t="s">
        <v>3142</v>
      </c>
      <c r="I191" s="388">
        <v>44036</v>
      </c>
      <c r="J191" s="387" t="s">
        <v>3120</v>
      </c>
      <c r="K191" s="188"/>
      <c r="L191" s="188"/>
      <c r="M191" s="188"/>
      <c r="N191" s="188"/>
      <c r="O191" s="188"/>
      <c r="P191" s="188"/>
      <c r="Q191" s="188"/>
      <c r="R191" s="188"/>
      <c r="S191" s="188"/>
      <c r="T191" s="188"/>
      <c r="U191" s="188"/>
      <c r="V191" s="188"/>
      <c r="W191" s="188"/>
      <c r="X191" s="188"/>
      <c r="Y191" s="188"/>
      <c r="Z191" s="188"/>
      <c r="AA191" s="188"/>
    </row>
    <row r="192" spans="1:27" ht="12.75">
      <c r="J192" s="17"/>
    </row>
    <row r="193" spans="1:27" ht="12.75">
      <c r="J193" s="17"/>
    </row>
    <row r="194" spans="1:27" ht="12.75">
      <c r="A194" s="270">
        <v>45</v>
      </c>
      <c r="B194" s="270">
        <v>15</v>
      </c>
      <c r="C194" s="270">
        <v>15</v>
      </c>
      <c r="D194" s="270" t="s">
        <v>16</v>
      </c>
      <c r="E194" s="385">
        <v>43990</v>
      </c>
      <c r="F194" s="270" t="s">
        <v>3117</v>
      </c>
      <c r="G194" s="270">
        <v>15</v>
      </c>
      <c r="H194" s="270" t="s">
        <v>8</v>
      </c>
      <c r="I194" s="385">
        <v>44020</v>
      </c>
      <c r="J194" s="387">
        <v>0.25</v>
      </c>
      <c r="K194" s="188"/>
      <c r="L194" s="188"/>
      <c r="M194" s="188"/>
      <c r="N194" s="188"/>
      <c r="O194" s="188"/>
      <c r="P194" s="188"/>
      <c r="Q194" s="188"/>
      <c r="R194" s="188"/>
      <c r="S194" s="188"/>
      <c r="T194" s="188"/>
      <c r="U194" s="188"/>
      <c r="V194" s="188"/>
      <c r="W194" s="188"/>
      <c r="X194" s="188"/>
      <c r="Y194" s="188"/>
      <c r="Z194" s="188"/>
      <c r="AA194" s="188"/>
    </row>
    <row r="195" spans="1:27" ht="12.75">
      <c r="A195" s="188"/>
      <c r="B195" s="188"/>
      <c r="C195" s="270">
        <v>1</v>
      </c>
      <c r="D195" s="270" t="s">
        <v>16</v>
      </c>
      <c r="E195" s="385">
        <v>44023</v>
      </c>
      <c r="F195" s="270" t="s">
        <v>3119</v>
      </c>
      <c r="G195" s="270">
        <v>1</v>
      </c>
      <c r="H195" s="270" t="s">
        <v>3142</v>
      </c>
      <c r="I195" s="388">
        <v>44036</v>
      </c>
      <c r="J195" s="387" t="s">
        <v>3160</v>
      </c>
      <c r="K195" s="188"/>
      <c r="L195" s="188"/>
      <c r="M195" s="188"/>
      <c r="N195" s="188"/>
      <c r="O195" s="188"/>
      <c r="P195" s="188"/>
      <c r="Q195" s="188"/>
      <c r="R195" s="188"/>
      <c r="S195" s="188"/>
      <c r="T195" s="188"/>
      <c r="U195" s="188"/>
      <c r="V195" s="188"/>
      <c r="W195" s="188"/>
      <c r="X195" s="188"/>
      <c r="Y195" s="188"/>
      <c r="Z195" s="188"/>
      <c r="AA195" s="188"/>
    </row>
    <row r="196" spans="1:27" ht="12.75">
      <c r="A196" s="188"/>
      <c r="B196" s="188"/>
      <c r="C196" s="270">
        <v>1</v>
      </c>
      <c r="D196" s="270" t="s">
        <v>16</v>
      </c>
      <c r="E196" s="385">
        <v>44037</v>
      </c>
      <c r="F196" s="270" t="s">
        <v>3120</v>
      </c>
      <c r="G196" s="270">
        <v>1</v>
      </c>
      <c r="H196" s="270" t="s">
        <v>3142</v>
      </c>
      <c r="I196" s="388">
        <v>44039</v>
      </c>
      <c r="J196" s="387" t="s">
        <v>3117</v>
      </c>
      <c r="K196" s="188"/>
      <c r="L196" s="188"/>
      <c r="M196" s="188"/>
      <c r="N196" s="188"/>
      <c r="O196" s="188"/>
      <c r="P196" s="188"/>
      <c r="Q196" s="188"/>
      <c r="R196" s="188"/>
      <c r="S196" s="188"/>
      <c r="T196" s="188"/>
      <c r="U196" s="188"/>
      <c r="V196" s="188"/>
      <c r="W196" s="188"/>
      <c r="X196" s="188"/>
      <c r="Y196" s="188"/>
      <c r="Z196" s="188"/>
      <c r="AA196" s="188"/>
    </row>
    <row r="197" spans="1:27" ht="12.75">
      <c r="J197" s="17"/>
    </row>
    <row r="198" spans="1:27" ht="12.75">
      <c r="A198" s="270">
        <v>46</v>
      </c>
      <c r="B198" s="270">
        <v>64</v>
      </c>
      <c r="C198" s="270">
        <v>64</v>
      </c>
      <c r="D198" s="270" t="s">
        <v>16</v>
      </c>
      <c r="E198" s="385">
        <v>43990</v>
      </c>
      <c r="F198" s="270">
        <v>1</v>
      </c>
      <c r="G198" s="270">
        <v>64</v>
      </c>
      <c r="H198" s="270" t="s">
        <v>8</v>
      </c>
      <c r="I198" s="385">
        <v>44020</v>
      </c>
      <c r="J198" s="387">
        <v>0.75</v>
      </c>
      <c r="K198" s="188"/>
      <c r="L198" s="188"/>
      <c r="M198" s="188"/>
      <c r="N198" s="188"/>
      <c r="O198" s="188"/>
      <c r="P198" s="188"/>
      <c r="Q198" s="188"/>
      <c r="R198" s="188"/>
      <c r="S198" s="188"/>
      <c r="T198" s="188"/>
      <c r="U198" s="188"/>
      <c r="V198" s="188"/>
      <c r="W198" s="188"/>
      <c r="X198" s="188"/>
      <c r="Y198" s="188"/>
      <c r="Z198" s="188"/>
      <c r="AA198" s="188"/>
    </row>
    <row r="199" spans="1:27" ht="12.75">
      <c r="A199" s="188"/>
      <c r="B199" s="188"/>
      <c r="C199" s="270">
        <v>2</v>
      </c>
      <c r="D199" s="270" t="s">
        <v>16</v>
      </c>
      <c r="E199" s="385">
        <v>44008</v>
      </c>
      <c r="F199" s="270" t="s">
        <v>3120</v>
      </c>
      <c r="G199" s="188"/>
      <c r="H199" s="188"/>
      <c r="I199" s="188"/>
      <c r="J199" s="386"/>
      <c r="K199" s="188"/>
      <c r="L199" s="188"/>
      <c r="M199" s="188"/>
      <c r="N199" s="188"/>
      <c r="O199" s="188"/>
      <c r="P199" s="188"/>
      <c r="Q199" s="188"/>
      <c r="R199" s="188"/>
      <c r="S199" s="188"/>
      <c r="T199" s="188"/>
      <c r="U199" s="188"/>
      <c r="V199" s="188"/>
      <c r="W199" s="188"/>
      <c r="X199" s="188"/>
      <c r="Y199" s="188"/>
      <c r="Z199" s="188"/>
      <c r="AA199" s="188"/>
    </row>
    <row r="200" spans="1:27" ht="12.75">
      <c r="A200" s="188"/>
      <c r="B200" s="188"/>
      <c r="C200" s="270">
        <v>6</v>
      </c>
      <c r="D200" s="270" t="s">
        <v>16</v>
      </c>
      <c r="E200" s="385">
        <v>44023</v>
      </c>
      <c r="F200" s="270" t="s">
        <v>3117</v>
      </c>
      <c r="G200" s="188"/>
      <c r="H200" s="188"/>
      <c r="I200" s="188"/>
      <c r="J200" s="386"/>
      <c r="K200" s="188"/>
      <c r="L200" s="188"/>
      <c r="M200" s="188"/>
      <c r="N200" s="188"/>
      <c r="O200" s="188"/>
      <c r="P200" s="188"/>
      <c r="Q200" s="188"/>
      <c r="R200" s="188"/>
      <c r="S200" s="188"/>
      <c r="T200" s="188"/>
      <c r="U200" s="188"/>
      <c r="V200" s="188"/>
      <c r="W200" s="188"/>
      <c r="X200" s="188"/>
      <c r="Y200" s="188"/>
      <c r="Z200" s="188"/>
      <c r="AA200" s="188"/>
    </row>
    <row r="201" spans="1:27" ht="12.75">
      <c r="J201" s="17"/>
    </row>
    <row r="202" spans="1:27" ht="12.75">
      <c r="A202" s="270">
        <v>47</v>
      </c>
      <c r="B202" s="270">
        <v>64</v>
      </c>
      <c r="C202" s="270">
        <v>64</v>
      </c>
      <c r="D202" s="270" t="s">
        <v>16</v>
      </c>
      <c r="E202" s="385">
        <v>43990</v>
      </c>
      <c r="F202" s="270">
        <v>0.75</v>
      </c>
      <c r="G202" s="270">
        <v>64</v>
      </c>
      <c r="H202" s="270" t="s">
        <v>8</v>
      </c>
      <c r="I202" s="385">
        <v>44020</v>
      </c>
      <c r="J202" s="387">
        <v>1</v>
      </c>
      <c r="K202" s="188"/>
      <c r="L202" s="188"/>
      <c r="M202" s="188"/>
      <c r="N202" s="188"/>
      <c r="O202" s="188"/>
      <c r="P202" s="188"/>
      <c r="Q202" s="188"/>
      <c r="R202" s="188"/>
      <c r="S202" s="188"/>
      <c r="T202" s="188"/>
      <c r="U202" s="188"/>
      <c r="V202" s="188"/>
      <c r="W202" s="188"/>
      <c r="X202" s="188"/>
      <c r="Y202" s="188"/>
      <c r="Z202" s="188"/>
      <c r="AA202" s="188"/>
    </row>
    <row r="203" spans="1:27" ht="12.75">
      <c r="A203" s="188"/>
      <c r="B203" s="188"/>
      <c r="C203" s="270">
        <v>10</v>
      </c>
      <c r="D203" s="270" t="s">
        <v>16</v>
      </c>
      <c r="E203" s="385">
        <v>44008</v>
      </c>
      <c r="F203" s="270" t="s">
        <v>3123</v>
      </c>
      <c r="G203" s="188"/>
      <c r="H203" s="188"/>
      <c r="I203" s="188"/>
      <c r="J203" s="386"/>
      <c r="K203" s="188"/>
      <c r="L203" s="188"/>
      <c r="M203" s="188"/>
      <c r="N203" s="188"/>
      <c r="O203" s="188"/>
      <c r="P203" s="188"/>
      <c r="Q203" s="188"/>
      <c r="R203" s="188"/>
      <c r="S203" s="188"/>
      <c r="T203" s="188"/>
      <c r="U203" s="188"/>
      <c r="V203" s="188"/>
      <c r="W203" s="188"/>
      <c r="X203" s="188"/>
      <c r="Y203" s="188"/>
      <c r="Z203" s="188"/>
      <c r="AA203" s="188"/>
    </row>
    <row r="204" spans="1:27" ht="12.75">
      <c r="A204" s="188"/>
      <c r="B204" s="188"/>
      <c r="C204" s="270">
        <v>8</v>
      </c>
      <c r="D204" s="270" t="s">
        <v>16</v>
      </c>
      <c r="E204" s="385">
        <v>44024</v>
      </c>
      <c r="F204" s="270" t="s">
        <v>3161</v>
      </c>
      <c r="G204" s="270">
        <v>8</v>
      </c>
      <c r="H204" s="270" t="s">
        <v>3142</v>
      </c>
      <c r="I204" s="388">
        <v>44036</v>
      </c>
      <c r="J204" s="387">
        <v>0.25</v>
      </c>
      <c r="K204" s="188"/>
      <c r="L204" s="188"/>
      <c r="M204" s="188"/>
      <c r="N204" s="188"/>
      <c r="O204" s="188"/>
      <c r="P204" s="188"/>
      <c r="Q204" s="188"/>
      <c r="R204" s="188"/>
      <c r="S204" s="188"/>
      <c r="T204" s="188"/>
      <c r="U204" s="188"/>
      <c r="V204" s="188"/>
      <c r="W204" s="188"/>
      <c r="X204" s="188"/>
      <c r="Y204" s="188"/>
      <c r="Z204" s="188"/>
      <c r="AA204" s="188"/>
    </row>
    <row r="205" spans="1:27" ht="12.75">
      <c r="J205" s="17"/>
    </row>
    <row r="206" spans="1:27" ht="12.75">
      <c r="A206" s="270">
        <v>48</v>
      </c>
      <c r="B206" s="270">
        <v>286</v>
      </c>
      <c r="C206" s="270">
        <v>175</v>
      </c>
      <c r="D206" s="270" t="s">
        <v>16</v>
      </c>
      <c r="E206" s="385">
        <v>43997</v>
      </c>
      <c r="F206" s="270">
        <v>1</v>
      </c>
      <c r="G206" s="270">
        <v>286</v>
      </c>
      <c r="H206" s="270" t="s">
        <v>8</v>
      </c>
      <c r="I206" s="385">
        <v>44020</v>
      </c>
      <c r="J206" s="387">
        <v>1.5</v>
      </c>
      <c r="K206" s="188"/>
      <c r="L206" s="188"/>
      <c r="M206" s="188"/>
      <c r="N206" s="188"/>
      <c r="O206" s="188"/>
      <c r="P206" s="188"/>
      <c r="Q206" s="188"/>
      <c r="R206" s="188"/>
      <c r="S206" s="188"/>
      <c r="T206" s="188"/>
      <c r="U206" s="188"/>
      <c r="V206" s="188"/>
      <c r="W206" s="188"/>
      <c r="X206" s="188"/>
      <c r="Y206" s="188"/>
      <c r="Z206" s="188"/>
      <c r="AA206" s="188"/>
    </row>
    <row r="207" spans="1:27" ht="12.75">
      <c r="A207" s="188"/>
      <c r="B207" s="188"/>
      <c r="C207" s="270">
        <v>111</v>
      </c>
      <c r="D207" s="270" t="s">
        <v>16</v>
      </c>
      <c r="E207" s="385">
        <v>43998</v>
      </c>
      <c r="F207" s="270">
        <v>1.5</v>
      </c>
      <c r="G207" s="188"/>
      <c r="H207" s="188"/>
      <c r="I207" s="188"/>
      <c r="J207" s="386"/>
      <c r="K207" s="188"/>
      <c r="L207" s="188"/>
      <c r="M207" s="188"/>
      <c r="N207" s="188"/>
      <c r="O207" s="188"/>
      <c r="P207" s="188"/>
      <c r="Q207" s="188"/>
      <c r="R207" s="188"/>
      <c r="S207" s="188"/>
      <c r="T207" s="188"/>
      <c r="U207" s="188"/>
      <c r="V207" s="188"/>
      <c r="W207" s="188"/>
      <c r="X207" s="188"/>
      <c r="Y207" s="188"/>
      <c r="Z207" s="188"/>
      <c r="AA207" s="188"/>
    </row>
    <row r="208" spans="1:27" ht="12.75">
      <c r="A208" s="188"/>
      <c r="B208" s="188"/>
      <c r="C208" s="270">
        <v>19</v>
      </c>
      <c r="D208" s="270" t="s">
        <v>16</v>
      </c>
      <c r="E208" s="385">
        <v>44008</v>
      </c>
      <c r="F208" s="270">
        <v>0.25</v>
      </c>
      <c r="G208" s="188"/>
      <c r="H208" s="188"/>
      <c r="I208" s="188"/>
      <c r="J208" s="386"/>
      <c r="K208" s="188"/>
      <c r="L208" s="188"/>
      <c r="M208" s="188"/>
      <c r="N208" s="188"/>
      <c r="O208" s="188"/>
      <c r="P208" s="188"/>
      <c r="Q208" s="188"/>
      <c r="R208" s="188"/>
      <c r="S208" s="188"/>
      <c r="T208" s="188"/>
      <c r="U208" s="188"/>
      <c r="V208" s="188"/>
      <c r="W208" s="188"/>
      <c r="X208" s="188"/>
      <c r="Y208" s="188"/>
      <c r="Z208" s="188"/>
      <c r="AA208" s="188"/>
    </row>
    <row r="209" spans="1:27" ht="12.75">
      <c r="A209" s="188"/>
      <c r="B209" s="188"/>
      <c r="C209" s="270">
        <v>18</v>
      </c>
      <c r="D209" s="270" t="s">
        <v>16</v>
      </c>
      <c r="E209" s="385">
        <v>44024</v>
      </c>
      <c r="F209" s="270">
        <v>0.25</v>
      </c>
      <c r="G209" s="270">
        <v>18</v>
      </c>
      <c r="H209" s="270" t="s">
        <v>3142</v>
      </c>
      <c r="I209" s="388">
        <v>44037</v>
      </c>
      <c r="J209" s="387">
        <v>0.25</v>
      </c>
      <c r="K209" s="188"/>
      <c r="L209" s="188"/>
      <c r="M209" s="188"/>
      <c r="N209" s="188"/>
      <c r="O209" s="188"/>
      <c r="P209" s="188"/>
      <c r="Q209" s="188"/>
      <c r="R209" s="188"/>
      <c r="S209" s="188"/>
      <c r="T209" s="188"/>
      <c r="U209" s="188"/>
      <c r="V209" s="188"/>
      <c r="W209" s="188"/>
      <c r="X209" s="188"/>
      <c r="Y209" s="188"/>
      <c r="Z209" s="188"/>
      <c r="AA209" s="188"/>
    </row>
    <row r="210" spans="1:27" ht="12.75">
      <c r="A210" s="188"/>
      <c r="B210" s="188"/>
      <c r="C210" s="270">
        <v>1</v>
      </c>
      <c r="D210" s="270" t="s">
        <v>16</v>
      </c>
      <c r="E210" s="385">
        <v>44037</v>
      </c>
      <c r="F210" s="270" t="s">
        <v>3120</v>
      </c>
      <c r="G210" s="270">
        <v>1</v>
      </c>
      <c r="H210" s="270" t="s">
        <v>3142</v>
      </c>
      <c r="I210" s="388">
        <v>44039</v>
      </c>
      <c r="J210" s="387" t="s">
        <v>3162</v>
      </c>
      <c r="K210" s="188"/>
      <c r="L210" s="188"/>
      <c r="M210" s="188"/>
      <c r="N210" s="188"/>
      <c r="O210" s="188"/>
      <c r="P210" s="188"/>
      <c r="Q210" s="188"/>
      <c r="R210" s="188"/>
      <c r="S210" s="188"/>
      <c r="T210" s="188"/>
      <c r="U210" s="188"/>
      <c r="V210" s="188"/>
      <c r="W210" s="188"/>
      <c r="X210" s="188"/>
      <c r="Y210" s="188"/>
      <c r="Z210" s="188"/>
      <c r="AA210" s="188"/>
    </row>
    <row r="211" spans="1:27" ht="12.75">
      <c r="J211" s="17"/>
    </row>
    <row r="212" spans="1:27" ht="12.75">
      <c r="A212" s="270">
        <v>49</v>
      </c>
      <c r="B212" s="270">
        <v>276</v>
      </c>
      <c r="C212" s="270">
        <v>129</v>
      </c>
      <c r="D212" s="270" t="s">
        <v>16</v>
      </c>
      <c r="E212" s="385">
        <v>43995</v>
      </c>
      <c r="F212" s="270">
        <v>2.75</v>
      </c>
      <c r="G212" s="270">
        <v>276</v>
      </c>
      <c r="H212" s="270" t="s">
        <v>3142</v>
      </c>
      <c r="I212" s="388">
        <v>44025</v>
      </c>
      <c r="J212" s="387">
        <v>2.5</v>
      </c>
      <c r="K212" s="270" t="s">
        <v>3163</v>
      </c>
      <c r="L212" s="188"/>
      <c r="M212" s="188"/>
      <c r="N212" s="188"/>
      <c r="O212" s="188"/>
      <c r="P212" s="188"/>
      <c r="Q212" s="188"/>
      <c r="R212" s="188"/>
      <c r="S212" s="188"/>
      <c r="T212" s="188"/>
      <c r="U212" s="188"/>
      <c r="V212" s="188"/>
      <c r="W212" s="188"/>
      <c r="X212" s="188"/>
      <c r="Y212" s="188"/>
      <c r="Z212" s="188"/>
      <c r="AA212" s="188"/>
    </row>
    <row r="213" spans="1:27" ht="12.75">
      <c r="A213" s="188"/>
      <c r="B213" s="188"/>
      <c r="C213" s="270">
        <v>147</v>
      </c>
      <c r="D213" s="270" t="s">
        <v>16</v>
      </c>
      <c r="E213" s="385">
        <v>43997</v>
      </c>
      <c r="F213" s="270">
        <v>2.5</v>
      </c>
      <c r="G213" s="188"/>
      <c r="H213" s="188"/>
      <c r="I213" s="188"/>
      <c r="J213" s="386"/>
      <c r="K213" s="270" t="s">
        <v>3164</v>
      </c>
      <c r="L213" s="188"/>
      <c r="M213" s="188"/>
      <c r="N213" s="188"/>
      <c r="O213" s="188"/>
      <c r="P213" s="188"/>
      <c r="Q213" s="188"/>
      <c r="R213" s="188"/>
      <c r="S213" s="188"/>
      <c r="T213" s="188"/>
      <c r="U213" s="188"/>
      <c r="V213" s="188"/>
      <c r="W213" s="188"/>
      <c r="X213" s="188"/>
      <c r="Y213" s="188"/>
      <c r="Z213" s="188"/>
      <c r="AA213" s="188"/>
    </row>
    <row r="214" spans="1:27" ht="12.75">
      <c r="A214" s="188"/>
      <c r="B214" s="188"/>
      <c r="C214" s="270">
        <v>27</v>
      </c>
      <c r="D214" s="270" t="s">
        <v>16</v>
      </c>
      <c r="E214" s="385">
        <v>44008</v>
      </c>
      <c r="F214" s="270">
        <v>0.5</v>
      </c>
      <c r="G214" s="188"/>
      <c r="H214" s="188"/>
      <c r="I214" s="188"/>
      <c r="J214" s="386"/>
      <c r="K214" s="270"/>
      <c r="L214" s="188"/>
      <c r="M214" s="188"/>
      <c r="N214" s="188"/>
      <c r="O214" s="188"/>
      <c r="P214" s="188"/>
      <c r="Q214" s="188"/>
      <c r="R214" s="188"/>
      <c r="S214" s="188"/>
      <c r="T214" s="188"/>
      <c r="U214" s="188"/>
      <c r="V214" s="188"/>
      <c r="W214" s="188"/>
      <c r="X214" s="188"/>
      <c r="Y214" s="188"/>
      <c r="Z214" s="188"/>
      <c r="AA214" s="188"/>
    </row>
    <row r="215" spans="1:27" ht="12.75">
      <c r="A215" s="188"/>
      <c r="B215" s="188"/>
      <c r="C215" s="270">
        <v>27</v>
      </c>
      <c r="D215" s="270" t="s">
        <v>16</v>
      </c>
      <c r="E215" s="385">
        <v>44028</v>
      </c>
      <c r="F215" s="270">
        <v>1.5</v>
      </c>
      <c r="G215" s="270">
        <v>27</v>
      </c>
      <c r="H215" s="270" t="s">
        <v>3142</v>
      </c>
      <c r="I215" s="388">
        <v>44037</v>
      </c>
      <c r="J215" s="387">
        <v>0.5</v>
      </c>
      <c r="K215" s="188"/>
      <c r="L215" s="188"/>
      <c r="M215" s="188"/>
      <c r="N215" s="188"/>
      <c r="O215" s="188"/>
      <c r="P215" s="188"/>
      <c r="Q215" s="188"/>
      <c r="R215" s="188"/>
      <c r="S215" s="188"/>
      <c r="T215" s="188"/>
      <c r="U215" s="188"/>
      <c r="V215" s="188"/>
      <c r="W215" s="188"/>
      <c r="X215" s="188"/>
      <c r="Y215" s="188"/>
      <c r="Z215" s="188"/>
      <c r="AA215" s="188"/>
    </row>
    <row r="216" spans="1:27" ht="12.75">
      <c r="A216" s="188"/>
      <c r="B216" s="188"/>
      <c r="C216" s="270">
        <v>1</v>
      </c>
      <c r="D216" s="270" t="s">
        <v>16</v>
      </c>
      <c r="E216" s="385">
        <v>44037</v>
      </c>
      <c r="F216" s="270" t="s">
        <v>3120</v>
      </c>
      <c r="G216" s="270">
        <v>1</v>
      </c>
      <c r="H216" s="270" t="s">
        <v>3142</v>
      </c>
      <c r="I216" s="388">
        <v>44039</v>
      </c>
      <c r="J216" s="387" t="s">
        <v>3117</v>
      </c>
      <c r="K216" s="188"/>
      <c r="L216" s="188"/>
      <c r="M216" s="188"/>
      <c r="N216" s="188"/>
      <c r="O216" s="188"/>
      <c r="P216" s="188"/>
      <c r="Q216" s="188"/>
      <c r="R216" s="188"/>
      <c r="S216" s="188"/>
      <c r="T216" s="188"/>
      <c r="U216" s="188"/>
      <c r="V216" s="188"/>
      <c r="W216" s="188"/>
      <c r="X216" s="188"/>
      <c r="Y216" s="188"/>
      <c r="Z216" s="188"/>
      <c r="AA216" s="188"/>
    </row>
    <row r="217" spans="1:27" ht="12.75">
      <c r="J217" s="17"/>
    </row>
    <row r="218" spans="1:27" ht="12.75">
      <c r="A218" s="270">
        <v>50</v>
      </c>
      <c r="B218" s="270">
        <v>122</v>
      </c>
      <c r="C218" s="270">
        <v>122</v>
      </c>
      <c r="D218" s="270" t="s">
        <v>16</v>
      </c>
      <c r="E218" s="385">
        <v>43992</v>
      </c>
      <c r="F218" s="270">
        <v>1</v>
      </c>
      <c r="G218" s="270">
        <v>122</v>
      </c>
      <c r="H218" s="270" t="s">
        <v>3142</v>
      </c>
      <c r="I218" s="388">
        <v>44025</v>
      </c>
      <c r="J218" s="387">
        <v>0.75</v>
      </c>
      <c r="K218" s="188"/>
      <c r="L218" s="188"/>
      <c r="M218" s="188"/>
      <c r="N218" s="188"/>
      <c r="O218" s="188"/>
      <c r="P218" s="188"/>
      <c r="Q218" s="188"/>
      <c r="R218" s="188"/>
      <c r="S218" s="188"/>
      <c r="T218" s="188"/>
      <c r="U218" s="188"/>
      <c r="V218" s="188"/>
      <c r="W218" s="188"/>
      <c r="X218" s="188"/>
      <c r="Y218" s="188"/>
      <c r="Z218" s="188"/>
      <c r="AA218" s="188"/>
    </row>
    <row r="219" spans="1:27" ht="12.75">
      <c r="A219" s="188"/>
      <c r="B219" s="188"/>
      <c r="C219" s="270">
        <v>2</v>
      </c>
      <c r="D219" s="270" t="s">
        <v>16</v>
      </c>
      <c r="E219" s="385">
        <v>44009</v>
      </c>
      <c r="F219" s="270" t="s">
        <v>3117</v>
      </c>
      <c r="G219" s="188"/>
      <c r="H219" s="188"/>
      <c r="I219" s="188"/>
      <c r="J219" s="386"/>
      <c r="K219" s="188"/>
      <c r="L219" s="188"/>
      <c r="M219" s="188"/>
      <c r="N219" s="188"/>
      <c r="O219" s="188"/>
      <c r="P219" s="188"/>
      <c r="Q219" s="188"/>
      <c r="R219" s="188"/>
      <c r="S219" s="188"/>
      <c r="T219" s="188"/>
      <c r="U219" s="188"/>
      <c r="V219" s="188"/>
      <c r="W219" s="188"/>
      <c r="X219" s="188"/>
      <c r="Y219" s="188"/>
      <c r="Z219" s="188"/>
      <c r="AA219" s="188"/>
    </row>
    <row r="220" spans="1:27" ht="12.75">
      <c r="A220" s="188"/>
      <c r="B220" s="188"/>
      <c r="C220" s="270">
        <v>15</v>
      </c>
      <c r="D220" s="270" t="s">
        <v>16</v>
      </c>
      <c r="E220" s="385">
        <v>44028</v>
      </c>
      <c r="F220" s="270">
        <v>0.5</v>
      </c>
      <c r="G220" s="188"/>
      <c r="H220" s="188"/>
      <c r="I220" s="188"/>
      <c r="J220" s="386"/>
      <c r="K220" s="188"/>
      <c r="L220" s="188"/>
      <c r="M220" s="188"/>
      <c r="N220" s="188"/>
      <c r="O220" s="188"/>
      <c r="P220" s="188"/>
      <c r="Q220" s="188"/>
      <c r="R220" s="188"/>
      <c r="S220" s="188"/>
      <c r="T220" s="188"/>
      <c r="U220" s="188"/>
      <c r="V220" s="188"/>
      <c r="W220" s="188"/>
      <c r="X220" s="188"/>
      <c r="Y220" s="188"/>
      <c r="Z220" s="188"/>
      <c r="AA220" s="188"/>
    </row>
    <row r="221" spans="1:27" ht="12.75">
      <c r="J221" s="17"/>
    </row>
    <row r="222" spans="1:27" ht="12.75">
      <c r="A222" s="270">
        <v>51</v>
      </c>
      <c r="B222" s="270">
        <v>3</v>
      </c>
      <c r="C222" s="270">
        <v>3</v>
      </c>
      <c r="D222" s="270" t="s">
        <v>16</v>
      </c>
      <c r="E222" s="385">
        <v>43990</v>
      </c>
      <c r="F222" s="270" t="s">
        <v>3120</v>
      </c>
      <c r="G222" s="270">
        <v>3</v>
      </c>
      <c r="H222" s="270" t="s">
        <v>3142</v>
      </c>
      <c r="I222" s="388">
        <v>44025</v>
      </c>
      <c r="J222" s="387" t="s">
        <v>3117</v>
      </c>
      <c r="K222" s="188"/>
      <c r="L222" s="188"/>
      <c r="M222" s="188"/>
      <c r="N222" s="188"/>
      <c r="O222" s="188"/>
      <c r="P222" s="188"/>
      <c r="Q222" s="188"/>
      <c r="R222" s="188"/>
      <c r="S222" s="188"/>
      <c r="T222" s="188"/>
      <c r="U222" s="188"/>
      <c r="V222" s="188"/>
      <c r="W222" s="188"/>
      <c r="X222" s="188"/>
      <c r="Y222" s="188"/>
      <c r="Z222" s="188"/>
      <c r="AA222" s="188"/>
    </row>
    <row r="223" spans="1:27" ht="12.75">
      <c r="J223" s="17"/>
    </row>
    <row r="224" spans="1:27" ht="12.75">
      <c r="J224" s="17"/>
    </row>
    <row r="225" spans="1:27" ht="12.75">
      <c r="J225" s="17"/>
    </row>
    <row r="226" spans="1:27" ht="12.75">
      <c r="A226" s="270">
        <v>52</v>
      </c>
      <c r="B226" s="270">
        <v>31</v>
      </c>
      <c r="C226" s="270">
        <v>31</v>
      </c>
      <c r="D226" s="270" t="s">
        <v>16</v>
      </c>
      <c r="E226" s="385">
        <v>43990</v>
      </c>
      <c r="F226" s="270" t="s">
        <v>3117</v>
      </c>
      <c r="G226" s="270">
        <v>31</v>
      </c>
      <c r="H226" s="270" t="s">
        <v>3142</v>
      </c>
      <c r="I226" s="388">
        <v>44025</v>
      </c>
      <c r="J226" s="387">
        <v>0.25</v>
      </c>
      <c r="K226" s="188"/>
      <c r="L226" s="188"/>
      <c r="M226" s="188"/>
      <c r="N226" s="188"/>
      <c r="O226" s="188"/>
      <c r="P226" s="188"/>
      <c r="Q226" s="188"/>
      <c r="R226" s="188"/>
      <c r="S226" s="188"/>
      <c r="T226" s="188"/>
      <c r="U226" s="188"/>
      <c r="V226" s="188"/>
      <c r="W226" s="188"/>
      <c r="X226" s="188"/>
      <c r="Y226" s="188"/>
      <c r="Z226" s="188"/>
      <c r="AA226" s="188"/>
    </row>
    <row r="227" spans="1:27" ht="12.75">
      <c r="A227" s="188"/>
      <c r="B227" s="188"/>
      <c r="C227" s="270">
        <v>3</v>
      </c>
      <c r="D227" s="270" t="s">
        <v>16</v>
      </c>
      <c r="E227" s="385">
        <v>44028</v>
      </c>
      <c r="F227" s="270">
        <v>0.25</v>
      </c>
      <c r="G227" s="270">
        <v>3</v>
      </c>
      <c r="H227" s="270" t="s">
        <v>3142</v>
      </c>
      <c r="I227" s="388">
        <v>44037</v>
      </c>
      <c r="J227" s="387">
        <v>0.25</v>
      </c>
      <c r="K227" s="188"/>
      <c r="L227" s="188"/>
      <c r="M227" s="188"/>
      <c r="N227" s="188"/>
      <c r="O227" s="188"/>
      <c r="P227" s="188"/>
      <c r="Q227" s="188"/>
      <c r="R227" s="188"/>
      <c r="S227" s="188"/>
      <c r="T227" s="188"/>
      <c r="U227" s="188"/>
      <c r="V227" s="188"/>
      <c r="W227" s="188"/>
      <c r="X227" s="188"/>
      <c r="Y227" s="188"/>
      <c r="Z227" s="188"/>
      <c r="AA227" s="188"/>
    </row>
    <row r="228" spans="1:27" ht="12.75">
      <c r="J228" s="17"/>
    </row>
    <row r="229" spans="1:27" ht="12.75">
      <c r="J229" s="17"/>
    </row>
    <row r="230" spans="1:27" ht="12.75">
      <c r="A230" s="270">
        <v>53</v>
      </c>
      <c r="B230" s="270">
        <v>38</v>
      </c>
      <c r="C230" s="270">
        <v>38</v>
      </c>
      <c r="D230" s="270" t="s">
        <v>16</v>
      </c>
      <c r="E230" s="385">
        <v>43990</v>
      </c>
      <c r="F230" s="270">
        <v>0.25</v>
      </c>
      <c r="G230" s="270">
        <v>38</v>
      </c>
      <c r="H230" s="270" t="s">
        <v>3142</v>
      </c>
      <c r="I230" s="388">
        <v>44025</v>
      </c>
      <c r="J230" s="387">
        <v>0.5</v>
      </c>
      <c r="K230" s="188"/>
      <c r="L230" s="188"/>
      <c r="M230" s="188"/>
      <c r="N230" s="188"/>
      <c r="O230" s="188"/>
      <c r="P230" s="188"/>
      <c r="Q230" s="188"/>
      <c r="R230" s="188"/>
      <c r="S230" s="188"/>
      <c r="T230" s="188"/>
      <c r="U230" s="188"/>
      <c r="V230" s="188"/>
      <c r="W230" s="188"/>
      <c r="X230" s="188"/>
      <c r="Y230" s="188"/>
      <c r="Z230" s="188"/>
      <c r="AA230" s="188"/>
    </row>
    <row r="231" spans="1:27" ht="12.75">
      <c r="A231" s="188"/>
      <c r="B231" s="188"/>
      <c r="C231" s="270">
        <v>2</v>
      </c>
      <c r="D231" s="270" t="s">
        <v>16</v>
      </c>
      <c r="E231" s="385">
        <v>44028</v>
      </c>
      <c r="F231" s="270">
        <v>0.25</v>
      </c>
      <c r="G231" s="270">
        <v>2</v>
      </c>
      <c r="H231" s="270" t="s">
        <v>3142</v>
      </c>
      <c r="I231" s="388">
        <v>44037</v>
      </c>
      <c r="J231" s="387">
        <v>0.25</v>
      </c>
      <c r="K231" s="188"/>
      <c r="L231" s="188"/>
      <c r="M231" s="188"/>
      <c r="N231" s="188"/>
      <c r="O231" s="188"/>
      <c r="P231" s="188"/>
      <c r="Q231" s="188"/>
      <c r="R231" s="188"/>
      <c r="S231" s="188"/>
      <c r="T231" s="188"/>
      <c r="U231" s="188"/>
      <c r="V231" s="188"/>
      <c r="W231" s="188"/>
      <c r="X231" s="188"/>
      <c r="Y231" s="188"/>
      <c r="Z231" s="188"/>
      <c r="AA231" s="188"/>
    </row>
    <row r="232" spans="1:27" ht="12.75">
      <c r="J232" s="17"/>
    </row>
    <row r="233" spans="1:27" ht="12.75">
      <c r="J233" s="17"/>
    </row>
    <row r="234" spans="1:27" ht="12.75">
      <c r="A234" s="270">
        <v>54</v>
      </c>
      <c r="B234" s="270">
        <v>37</v>
      </c>
      <c r="C234" s="270">
        <v>37</v>
      </c>
      <c r="D234" s="270" t="s">
        <v>16</v>
      </c>
      <c r="E234" s="385">
        <v>43990</v>
      </c>
      <c r="F234" s="270">
        <v>0.25</v>
      </c>
      <c r="G234" s="270">
        <v>37</v>
      </c>
      <c r="H234" s="270" t="s">
        <v>3142</v>
      </c>
      <c r="I234" s="388">
        <v>44025</v>
      </c>
      <c r="J234" s="387">
        <v>0.25</v>
      </c>
      <c r="K234" s="188"/>
      <c r="L234" s="188"/>
      <c r="M234" s="188"/>
      <c r="N234" s="188"/>
      <c r="O234" s="188"/>
      <c r="P234" s="188"/>
      <c r="Q234" s="188"/>
      <c r="R234" s="188"/>
      <c r="S234" s="188"/>
      <c r="T234" s="188"/>
      <c r="U234" s="188"/>
      <c r="V234" s="188"/>
      <c r="W234" s="188"/>
      <c r="X234" s="188"/>
      <c r="Y234" s="188"/>
      <c r="Z234" s="188"/>
      <c r="AA234" s="188"/>
    </row>
    <row r="235" spans="1:27" ht="12.75">
      <c r="A235" s="188"/>
      <c r="B235" s="188"/>
      <c r="C235" s="270">
        <v>2</v>
      </c>
      <c r="D235" s="270" t="s">
        <v>16</v>
      </c>
      <c r="E235" s="385">
        <v>44028</v>
      </c>
      <c r="F235" s="270" t="s">
        <v>3117</v>
      </c>
      <c r="G235" s="270">
        <v>2</v>
      </c>
      <c r="H235" s="270" t="s">
        <v>3142</v>
      </c>
      <c r="I235" s="388">
        <v>44037</v>
      </c>
      <c r="J235" s="387" t="s">
        <v>3122</v>
      </c>
      <c r="K235" s="188"/>
      <c r="L235" s="188"/>
      <c r="M235" s="188"/>
      <c r="N235" s="188"/>
      <c r="O235" s="188"/>
      <c r="P235" s="188"/>
      <c r="Q235" s="188"/>
      <c r="R235" s="188"/>
      <c r="S235" s="188"/>
      <c r="T235" s="188"/>
      <c r="U235" s="188"/>
      <c r="V235" s="188"/>
      <c r="W235" s="188"/>
      <c r="X235" s="188"/>
      <c r="Y235" s="188"/>
      <c r="Z235" s="188"/>
      <c r="AA235" s="188"/>
    </row>
    <row r="236" spans="1:27" ht="12.75">
      <c r="J236" s="17"/>
    </row>
    <row r="237" spans="1:27" ht="12.75">
      <c r="J237" s="17"/>
    </row>
    <row r="238" spans="1:27" ht="12.75">
      <c r="A238" s="270">
        <v>55</v>
      </c>
      <c r="B238" s="270">
        <v>3</v>
      </c>
      <c r="C238" s="270">
        <v>3</v>
      </c>
      <c r="D238" s="270" t="s">
        <v>16</v>
      </c>
      <c r="E238" s="385">
        <v>43990</v>
      </c>
      <c r="F238" s="270" t="s">
        <v>3120</v>
      </c>
      <c r="G238" s="270">
        <v>3</v>
      </c>
      <c r="H238" s="270" t="s">
        <v>3142</v>
      </c>
      <c r="I238" s="388">
        <v>44025</v>
      </c>
      <c r="J238" s="387" t="s">
        <v>3117</v>
      </c>
      <c r="K238" s="188"/>
      <c r="L238" s="188"/>
      <c r="M238" s="188"/>
      <c r="N238" s="188"/>
      <c r="O238" s="188"/>
      <c r="P238" s="188"/>
      <c r="Q238" s="188"/>
      <c r="R238" s="188"/>
      <c r="S238" s="188"/>
      <c r="T238" s="188"/>
      <c r="U238" s="188"/>
      <c r="V238" s="188"/>
      <c r="W238" s="188"/>
      <c r="X238" s="188"/>
      <c r="Y238" s="188"/>
      <c r="Z238" s="188"/>
      <c r="AA238" s="188"/>
    </row>
    <row r="239" spans="1:27" ht="12.75">
      <c r="J239" s="17"/>
    </row>
    <row r="240" spans="1:27" ht="12.75">
      <c r="J240" s="17"/>
    </row>
    <row r="241" spans="1:27" ht="12.75">
      <c r="J241" s="17"/>
    </row>
    <row r="242" spans="1:27" ht="12.75">
      <c r="A242" s="270">
        <v>56</v>
      </c>
      <c r="B242" s="270">
        <v>176</v>
      </c>
      <c r="C242" s="270">
        <v>176</v>
      </c>
      <c r="D242" s="270" t="s">
        <v>16</v>
      </c>
      <c r="E242" s="385">
        <v>43992</v>
      </c>
      <c r="F242" s="270">
        <v>1</v>
      </c>
      <c r="G242" s="270">
        <v>176</v>
      </c>
      <c r="H242" s="270" t="s">
        <v>3142</v>
      </c>
      <c r="I242" s="388">
        <v>44025</v>
      </c>
      <c r="J242" s="387">
        <v>1</v>
      </c>
      <c r="K242" s="188"/>
      <c r="L242" s="188"/>
      <c r="M242" s="188"/>
      <c r="N242" s="188"/>
      <c r="O242" s="188"/>
      <c r="P242" s="188"/>
      <c r="Q242" s="188"/>
      <c r="R242" s="188"/>
      <c r="S242" s="188"/>
      <c r="T242" s="188"/>
      <c r="U242" s="188"/>
      <c r="V242" s="188"/>
      <c r="W242" s="188"/>
      <c r="X242" s="188"/>
      <c r="Y242" s="188"/>
      <c r="Z242" s="188"/>
      <c r="AA242" s="188"/>
    </row>
    <row r="243" spans="1:27" ht="12.75">
      <c r="A243" s="188"/>
      <c r="B243" s="270"/>
      <c r="C243" s="270">
        <v>2</v>
      </c>
      <c r="D243" s="270" t="s">
        <v>16</v>
      </c>
      <c r="E243" s="385">
        <v>44009</v>
      </c>
      <c r="F243" s="270" t="s">
        <v>3123</v>
      </c>
      <c r="G243" s="188"/>
      <c r="H243" s="188"/>
      <c r="I243" s="188"/>
      <c r="J243" s="386"/>
      <c r="K243" s="188"/>
      <c r="L243" s="188"/>
      <c r="M243" s="188"/>
      <c r="N243" s="188"/>
      <c r="O243" s="188"/>
      <c r="P243" s="188"/>
      <c r="Q243" s="188"/>
      <c r="R243" s="188"/>
      <c r="S243" s="188"/>
      <c r="T243" s="188"/>
      <c r="U243" s="188"/>
      <c r="V243" s="188"/>
      <c r="W243" s="188"/>
      <c r="X243" s="188"/>
      <c r="Y243" s="188"/>
      <c r="Z243" s="188"/>
      <c r="AA243" s="188"/>
    </row>
    <row r="244" spans="1:27" ht="12.75">
      <c r="A244" s="188"/>
      <c r="B244" s="188"/>
      <c r="C244" s="270">
        <v>9</v>
      </c>
      <c r="D244" s="270" t="s">
        <v>16</v>
      </c>
      <c r="E244" s="385">
        <v>44029</v>
      </c>
      <c r="F244" s="270" t="s">
        <v>3123</v>
      </c>
      <c r="G244" s="270">
        <v>9</v>
      </c>
      <c r="H244" s="270" t="s">
        <v>3142</v>
      </c>
      <c r="I244" s="388">
        <v>44037</v>
      </c>
      <c r="J244" s="387">
        <v>0.25</v>
      </c>
      <c r="K244" s="188"/>
      <c r="L244" s="188"/>
      <c r="M244" s="188"/>
      <c r="N244" s="188"/>
      <c r="O244" s="188"/>
      <c r="P244" s="188"/>
      <c r="Q244" s="188"/>
      <c r="R244" s="188"/>
      <c r="S244" s="188"/>
      <c r="T244" s="188"/>
      <c r="U244" s="188"/>
      <c r="V244" s="188"/>
      <c r="W244" s="188"/>
      <c r="X244" s="188"/>
      <c r="Y244" s="188"/>
      <c r="Z244" s="188"/>
      <c r="AA244" s="188"/>
    </row>
    <row r="245" spans="1:27" ht="12.75">
      <c r="J245" s="17"/>
    </row>
    <row r="246" spans="1:27" ht="12.75">
      <c r="A246" s="270">
        <v>57</v>
      </c>
      <c r="B246" s="270">
        <v>0</v>
      </c>
      <c r="C246" s="270">
        <v>0</v>
      </c>
      <c r="D246" s="270" t="s">
        <v>16</v>
      </c>
      <c r="E246" s="385">
        <v>43990</v>
      </c>
      <c r="F246" s="270" t="s">
        <v>3120</v>
      </c>
      <c r="G246" s="270">
        <v>0</v>
      </c>
      <c r="H246" s="270" t="s">
        <v>3142</v>
      </c>
      <c r="I246" s="388">
        <v>44025</v>
      </c>
      <c r="J246" s="386"/>
      <c r="K246" s="188"/>
      <c r="L246" s="188"/>
      <c r="M246" s="188"/>
      <c r="N246" s="188"/>
      <c r="O246" s="188"/>
      <c r="P246" s="188"/>
      <c r="Q246" s="188"/>
      <c r="R246" s="188"/>
      <c r="S246" s="188"/>
      <c r="T246" s="188"/>
      <c r="U246" s="188"/>
      <c r="V246" s="188"/>
      <c r="W246" s="188"/>
      <c r="X246" s="188"/>
      <c r="Y246" s="188"/>
      <c r="Z246" s="188"/>
      <c r="AA246" s="188"/>
    </row>
    <row r="247" spans="1:27" ht="12.75">
      <c r="A247" s="372"/>
      <c r="B247" s="372"/>
      <c r="C247" s="372"/>
      <c r="D247" s="372"/>
      <c r="E247" s="372"/>
      <c r="F247" s="372"/>
      <c r="G247" s="372"/>
      <c r="H247" s="372"/>
      <c r="I247" s="372"/>
      <c r="J247" s="373"/>
      <c r="K247" s="372"/>
      <c r="L247" s="372"/>
      <c r="M247" s="372"/>
      <c r="N247" s="372"/>
      <c r="O247" s="372"/>
      <c r="P247" s="372"/>
      <c r="Q247" s="372"/>
      <c r="R247" s="372"/>
      <c r="S247" s="372"/>
      <c r="T247" s="372"/>
      <c r="U247" s="372"/>
      <c r="V247" s="372"/>
      <c r="W247" s="372"/>
      <c r="X247" s="372"/>
      <c r="Y247" s="372"/>
      <c r="Z247" s="372"/>
      <c r="AA247" s="372"/>
    </row>
    <row r="248" spans="1:27" ht="12.75">
      <c r="J248" s="17"/>
    </row>
    <row r="249" spans="1:27" ht="12.75">
      <c r="J249" s="17"/>
    </row>
    <row r="250" spans="1:27" ht="12.75">
      <c r="A250" s="270">
        <v>58</v>
      </c>
      <c r="B250" s="270">
        <v>0</v>
      </c>
      <c r="C250" s="270">
        <v>0</v>
      </c>
      <c r="D250" s="270" t="s">
        <v>16</v>
      </c>
      <c r="E250" s="385">
        <v>43990</v>
      </c>
      <c r="F250" s="270" t="s">
        <v>3120</v>
      </c>
      <c r="G250" s="270">
        <v>0</v>
      </c>
      <c r="H250" s="270" t="s">
        <v>3142</v>
      </c>
      <c r="I250" s="388">
        <v>44025</v>
      </c>
      <c r="J250" s="387">
        <v>0</v>
      </c>
      <c r="K250" s="188"/>
      <c r="L250" s="188"/>
      <c r="M250" s="188"/>
      <c r="N250" s="188"/>
      <c r="O250" s="188"/>
      <c r="P250" s="188"/>
      <c r="Q250" s="188"/>
      <c r="R250" s="188"/>
      <c r="S250" s="188"/>
      <c r="T250" s="188"/>
      <c r="U250" s="188"/>
      <c r="V250" s="188"/>
      <c r="W250" s="188"/>
      <c r="X250" s="188"/>
      <c r="Y250" s="188"/>
      <c r="Z250" s="188"/>
      <c r="AA250" s="188"/>
    </row>
    <row r="251" spans="1:27" ht="12.75">
      <c r="J251" s="17"/>
    </row>
    <row r="252" spans="1:27" ht="12.75">
      <c r="J252" s="17"/>
    </row>
    <row r="253" spans="1:27" ht="12.75">
      <c r="J253" s="17"/>
    </row>
    <row r="254" spans="1:27" ht="12.75">
      <c r="A254" s="270">
        <v>59</v>
      </c>
      <c r="B254" s="270">
        <v>23</v>
      </c>
      <c r="C254" s="270">
        <v>23</v>
      </c>
      <c r="D254" s="270" t="s">
        <v>16</v>
      </c>
      <c r="E254" s="385">
        <v>43990</v>
      </c>
      <c r="F254" s="270">
        <v>0.25</v>
      </c>
      <c r="G254" s="270">
        <v>23</v>
      </c>
      <c r="H254" s="270" t="s">
        <v>3142</v>
      </c>
      <c r="I254" s="388">
        <v>44025</v>
      </c>
      <c r="J254" s="387">
        <v>0.25</v>
      </c>
      <c r="K254" s="188"/>
      <c r="L254" s="188"/>
      <c r="M254" s="188"/>
      <c r="N254" s="188"/>
      <c r="O254" s="188"/>
      <c r="P254" s="188"/>
      <c r="Q254" s="188"/>
      <c r="R254" s="188"/>
      <c r="S254" s="188"/>
      <c r="T254" s="188"/>
      <c r="U254" s="188"/>
      <c r="V254" s="188"/>
      <c r="W254" s="188"/>
      <c r="X254" s="188"/>
      <c r="Y254" s="188"/>
      <c r="Z254" s="188"/>
      <c r="AA254" s="188"/>
    </row>
    <row r="255" spans="1:27" ht="12.75">
      <c r="A255" s="188"/>
      <c r="B255" s="188"/>
      <c r="C255" s="270">
        <v>3</v>
      </c>
      <c r="D255" s="270" t="s">
        <v>16</v>
      </c>
      <c r="E255" s="385">
        <v>44029</v>
      </c>
      <c r="F255" s="270">
        <v>0.25</v>
      </c>
      <c r="G255" s="270">
        <v>3</v>
      </c>
      <c r="H255" s="270" t="s">
        <v>3142</v>
      </c>
      <c r="I255" s="388">
        <v>44037</v>
      </c>
      <c r="J255" s="387" t="s">
        <v>3117</v>
      </c>
      <c r="K255" s="188"/>
      <c r="L255" s="188"/>
      <c r="M255" s="188"/>
      <c r="N255" s="188"/>
      <c r="O255" s="188"/>
      <c r="P255" s="188"/>
      <c r="Q255" s="188"/>
      <c r="R255" s="188"/>
      <c r="S255" s="188"/>
      <c r="T255" s="188"/>
      <c r="U255" s="188"/>
      <c r="V255" s="188"/>
      <c r="W255" s="188"/>
      <c r="X255" s="188"/>
      <c r="Y255" s="188"/>
      <c r="Z255" s="188"/>
      <c r="AA255" s="188"/>
    </row>
    <row r="256" spans="1:27" ht="12.75">
      <c r="J256" s="17"/>
    </row>
    <row r="257" spans="1:27" ht="12.75">
      <c r="J257" s="17"/>
    </row>
    <row r="258" spans="1:27" ht="12.75">
      <c r="A258" s="270">
        <v>60</v>
      </c>
      <c r="B258" s="270">
        <v>0</v>
      </c>
      <c r="C258" s="270">
        <v>0</v>
      </c>
      <c r="D258" s="270" t="s">
        <v>16</v>
      </c>
      <c r="E258" s="385">
        <v>43990</v>
      </c>
      <c r="F258" s="270" t="s">
        <v>3120</v>
      </c>
      <c r="G258" s="270">
        <v>0</v>
      </c>
      <c r="H258" s="270" t="s">
        <v>3142</v>
      </c>
      <c r="I258" s="388">
        <v>44025</v>
      </c>
      <c r="J258" s="387">
        <v>0</v>
      </c>
      <c r="K258" s="188"/>
      <c r="L258" s="188"/>
      <c r="M258" s="188"/>
      <c r="N258" s="188"/>
      <c r="O258" s="188"/>
      <c r="P258" s="188"/>
      <c r="Q258" s="188"/>
      <c r="R258" s="188"/>
      <c r="S258" s="188"/>
      <c r="T258" s="188"/>
      <c r="U258" s="188"/>
      <c r="V258" s="188"/>
      <c r="W258" s="188"/>
      <c r="X258" s="188"/>
      <c r="Y258" s="188"/>
      <c r="Z258" s="188"/>
      <c r="AA258" s="188"/>
    </row>
    <row r="259" spans="1:27" ht="12.75">
      <c r="J259" s="17"/>
    </row>
    <row r="260" spans="1:27" ht="12.75">
      <c r="J260" s="17"/>
    </row>
    <row r="261" spans="1:27" ht="12.75">
      <c r="J261" s="17"/>
    </row>
    <row r="262" spans="1:27" ht="12.75">
      <c r="A262" s="270">
        <v>61</v>
      </c>
      <c r="B262" s="270">
        <v>52</v>
      </c>
      <c r="C262" s="270">
        <v>52</v>
      </c>
      <c r="D262" s="270" t="s">
        <v>16</v>
      </c>
      <c r="E262" s="385">
        <v>43990</v>
      </c>
      <c r="F262" s="270">
        <v>0.25</v>
      </c>
      <c r="G262" s="270">
        <v>52</v>
      </c>
      <c r="H262" s="270" t="s">
        <v>3142</v>
      </c>
      <c r="I262" s="388">
        <v>44025</v>
      </c>
      <c r="J262" s="386"/>
      <c r="K262" s="188"/>
      <c r="L262" s="188"/>
      <c r="M262" s="188"/>
      <c r="N262" s="188"/>
      <c r="O262" s="188"/>
      <c r="P262" s="188"/>
      <c r="Q262" s="188"/>
      <c r="R262" s="188"/>
      <c r="S262" s="188"/>
      <c r="T262" s="188"/>
      <c r="U262" s="188"/>
      <c r="V262" s="188"/>
      <c r="W262" s="188"/>
      <c r="X262" s="188"/>
      <c r="Y262" s="188"/>
      <c r="Z262" s="188"/>
      <c r="AA262" s="188"/>
    </row>
    <row r="263" spans="1:27" ht="12.75">
      <c r="A263" s="188"/>
      <c r="B263" s="188"/>
      <c r="C263" s="270">
        <v>1</v>
      </c>
      <c r="D263" s="270" t="s">
        <v>16</v>
      </c>
      <c r="E263" s="385">
        <v>44009</v>
      </c>
      <c r="F263" s="270" t="s">
        <v>3120</v>
      </c>
      <c r="G263" s="188"/>
      <c r="H263" s="188"/>
      <c r="I263" s="188"/>
      <c r="J263" s="386"/>
      <c r="K263" s="188"/>
      <c r="L263" s="188"/>
      <c r="M263" s="188"/>
      <c r="N263" s="188"/>
      <c r="O263" s="188"/>
      <c r="P263" s="188"/>
      <c r="Q263" s="188"/>
      <c r="R263" s="188"/>
      <c r="S263" s="188"/>
      <c r="T263" s="188"/>
      <c r="U263" s="188"/>
      <c r="V263" s="188"/>
      <c r="W263" s="188"/>
      <c r="X263" s="188"/>
      <c r="Y263" s="188"/>
      <c r="Z263" s="188"/>
      <c r="AA263" s="188"/>
    </row>
    <row r="264" spans="1:27" ht="12.75">
      <c r="A264" s="188"/>
      <c r="B264" s="188"/>
      <c r="C264" s="270">
        <v>4</v>
      </c>
      <c r="D264" s="270" t="s">
        <v>16</v>
      </c>
      <c r="E264" s="385">
        <v>44029</v>
      </c>
      <c r="F264" s="270">
        <v>0.25</v>
      </c>
      <c r="G264" s="188"/>
      <c r="H264" s="188"/>
      <c r="I264" s="188"/>
      <c r="J264" s="386"/>
      <c r="K264" s="188"/>
      <c r="L264" s="188"/>
      <c r="M264" s="188"/>
      <c r="N264" s="188"/>
      <c r="O264" s="188"/>
      <c r="P264" s="188"/>
      <c r="Q264" s="188"/>
      <c r="R264" s="188"/>
      <c r="S264" s="188"/>
      <c r="T264" s="188"/>
      <c r="U264" s="188"/>
      <c r="V264" s="188"/>
      <c r="W264" s="188"/>
      <c r="X264" s="188"/>
      <c r="Y264" s="188"/>
      <c r="Z264" s="188"/>
      <c r="AA264" s="188"/>
    </row>
    <row r="265" spans="1:27" ht="12.75">
      <c r="J265" s="17"/>
    </row>
    <row r="266" spans="1:27" ht="12.75">
      <c r="A266" s="270">
        <v>62</v>
      </c>
      <c r="B266" s="270">
        <v>0</v>
      </c>
      <c r="C266" s="270">
        <v>0</v>
      </c>
      <c r="D266" s="270" t="s">
        <v>16</v>
      </c>
      <c r="E266" s="385">
        <v>43990</v>
      </c>
      <c r="F266" s="270" t="s">
        <v>3120</v>
      </c>
      <c r="G266" s="270">
        <v>0</v>
      </c>
      <c r="H266" s="270" t="s">
        <v>3142</v>
      </c>
      <c r="I266" s="388">
        <v>44025</v>
      </c>
      <c r="J266" s="386"/>
      <c r="K266" s="188"/>
      <c r="L266" s="188"/>
      <c r="M266" s="188"/>
      <c r="N266" s="188"/>
      <c r="O266" s="188"/>
      <c r="P266" s="188"/>
      <c r="Q266" s="188"/>
      <c r="R266" s="188"/>
      <c r="S266" s="188"/>
      <c r="T266" s="188"/>
      <c r="U266" s="188"/>
      <c r="V266" s="188"/>
      <c r="W266" s="188"/>
      <c r="X266" s="188"/>
      <c r="Y266" s="188"/>
      <c r="Z266" s="188"/>
      <c r="AA266" s="188"/>
    </row>
    <row r="267" spans="1:27" ht="12.75">
      <c r="J267" s="17"/>
    </row>
    <row r="268" spans="1:27" ht="12.75">
      <c r="J268" s="17"/>
    </row>
    <row r="269" spans="1:27" ht="12.75">
      <c r="J269" s="17"/>
    </row>
    <row r="270" spans="1:27" ht="12.75">
      <c r="A270" s="270">
        <v>63</v>
      </c>
      <c r="B270" s="270">
        <v>10</v>
      </c>
      <c r="C270" s="270">
        <v>10</v>
      </c>
      <c r="D270" s="270" t="s">
        <v>16</v>
      </c>
      <c r="E270" s="395">
        <v>43992</v>
      </c>
      <c r="F270" s="270">
        <v>0.25</v>
      </c>
      <c r="G270" s="270">
        <v>10</v>
      </c>
      <c r="H270" s="270" t="s">
        <v>3142</v>
      </c>
      <c r="I270" s="388">
        <v>44025</v>
      </c>
      <c r="J270" s="386"/>
      <c r="K270" s="188"/>
      <c r="L270" s="188"/>
      <c r="M270" s="188"/>
      <c r="N270" s="188"/>
      <c r="O270" s="188"/>
      <c r="P270" s="188"/>
      <c r="Q270" s="188"/>
      <c r="R270" s="188"/>
      <c r="S270" s="188"/>
      <c r="T270" s="188"/>
      <c r="U270" s="188"/>
      <c r="V270" s="188"/>
      <c r="W270" s="188"/>
      <c r="X270" s="188"/>
      <c r="Y270" s="188"/>
      <c r="Z270" s="188"/>
      <c r="AA270" s="188"/>
    </row>
    <row r="271" spans="1:27" ht="12.75">
      <c r="A271" s="188"/>
      <c r="B271" s="188"/>
      <c r="C271" s="270">
        <v>1</v>
      </c>
      <c r="D271" s="270" t="s">
        <v>16</v>
      </c>
      <c r="E271" s="385">
        <v>44029</v>
      </c>
      <c r="F271" s="270" t="s">
        <v>3122</v>
      </c>
      <c r="G271" s="270">
        <v>1</v>
      </c>
      <c r="H271" s="270" t="s">
        <v>3142</v>
      </c>
      <c r="I271" s="388">
        <v>44037</v>
      </c>
      <c r="J271" s="387" t="s">
        <v>3122</v>
      </c>
      <c r="K271" s="188"/>
      <c r="L271" s="188"/>
      <c r="M271" s="188"/>
      <c r="N271" s="188"/>
      <c r="O271" s="188"/>
      <c r="P271" s="188"/>
      <c r="Q271" s="188"/>
      <c r="R271" s="188"/>
      <c r="S271" s="188"/>
      <c r="T271" s="188"/>
      <c r="U271" s="188"/>
      <c r="V271" s="188"/>
      <c r="W271" s="188"/>
      <c r="X271" s="188"/>
      <c r="Y271" s="188"/>
      <c r="Z271" s="188"/>
      <c r="AA271" s="188"/>
    </row>
    <row r="272" spans="1:27" ht="12.75">
      <c r="J272" s="17"/>
    </row>
    <row r="273" spans="1:27" ht="12.75">
      <c r="J273" s="17"/>
    </row>
    <row r="274" spans="1:27" ht="12.75">
      <c r="A274" s="270">
        <v>64</v>
      </c>
      <c r="B274" s="270">
        <v>231</v>
      </c>
      <c r="C274" s="270">
        <v>169</v>
      </c>
      <c r="D274" s="270" t="s">
        <v>16</v>
      </c>
      <c r="E274" s="385">
        <v>43994</v>
      </c>
      <c r="F274" s="270">
        <v>2</v>
      </c>
      <c r="G274" s="270">
        <v>2</v>
      </c>
      <c r="H274" s="270" t="s">
        <v>3142</v>
      </c>
      <c r="I274" s="388">
        <v>44026</v>
      </c>
      <c r="J274" s="386"/>
      <c r="K274" s="188"/>
      <c r="L274" s="188"/>
      <c r="M274" s="188"/>
      <c r="N274" s="188"/>
      <c r="O274" s="188"/>
      <c r="P274" s="188"/>
      <c r="Q274" s="188"/>
      <c r="R274" s="188"/>
      <c r="S274" s="188"/>
      <c r="T274" s="188"/>
      <c r="U274" s="188"/>
      <c r="V274" s="188"/>
      <c r="W274" s="188"/>
      <c r="X274" s="188"/>
      <c r="Y274" s="188"/>
      <c r="Z274" s="188"/>
      <c r="AA274" s="188"/>
    </row>
    <row r="275" spans="1:27" ht="12.75">
      <c r="A275" s="188"/>
      <c r="B275" s="188"/>
      <c r="C275" s="270">
        <v>62</v>
      </c>
      <c r="D275" s="270" t="s">
        <v>16</v>
      </c>
      <c r="E275" s="385">
        <v>43995</v>
      </c>
      <c r="F275" s="270">
        <v>0.5</v>
      </c>
      <c r="G275" s="188"/>
      <c r="H275" s="188"/>
      <c r="I275" s="188"/>
      <c r="J275" s="386"/>
      <c r="K275" s="188"/>
      <c r="L275" s="188"/>
      <c r="M275" s="188"/>
      <c r="N275" s="188"/>
      <c r="O275" s="188"/>
      <c r="P275" s="188"/>
      <c r="Q275" s="188"/>
      <c r="R275" s="188"/>
      <c r="S275" s="188"/>
      <c r="T275" s="188"/>
      <c r="U275" s="188"/>
      <c r="V275" s="188"/>
      <c r="W275" s="188"/>
      <c r="X275" s="188"/>
      <c r="Y275" s="188"/>
      <c r="Z275" s="188"/>
      <c r="AA275" s="188"/>
    </row>
    <row r="276" spans="1:27" ht="12.75">
      <c r="A276" s="188"/>
      <c r="B276" s="188"/>
      <c r="C276" s="270">
        <v>9</v>
      </c>
      <c r="D276" s="270" t="s">
        <v>16</v>
      </c>
      <c r="E276" s="385">
        <v>44009</v>
      </c>
      <c r="F276" s="270">
        <v>0.25</v>
      </c>
      <c r="G276" s="188"/>
      <c r="H276" s="188"/>
      <c r="I276" s="188"/>
      <c r="J276" s="386"/>
      <c r="K276" s="188"/>
      <c r="L276" s="188"/>
      <c r="M276" s="188"/>
      <c r="N276" s="188"/>
      <c r="O276" s="188"/>
      <c r="P276" s="188"/>
      <c r="Q276" s="188"/>
      <c r="R276" s="188"/>
      <c r="S276" s="188"/>
      <c r="T276" s="188"/>
      <c r="U276" s="188"/>
      <c r="V276" s="188"/>
      <c r="W276" s="188"/>
      <c r="X276" s="188"/>
      <c r="Y276" s="188"/>
      <c r="Z276" s="188"/>
      <c r="AA276" s="188"/>
    </row>
    <row r="277" spans="1:27" ht="12.75">
      <c r="A277" s="188"/>
      <c r="B277" s="188"/>
      <c r="C277" s="270">
        <v>16</v>
      </c>
      <c r="D277" s="270" t="s">
        <v>16</v>
      </c>
      <c r="E277" s="385">
        <v>44029</v>
      </c>
      <c r="F277" s="270">
        <v>0.5</v>
      </c>
      <c r="G277" s="270">
        <v>16</v>
      </c>
      <c r="H277" s="270" t="s">
        <v>3142</v>
      </c>
      <c r="I277" s="388">
        <v>44037</v>
      </c>
      <c r="J277" s="387">
        <v>0.5</v>
      </c>
      <c r="K277" s="188"/>
      <c r="L277" s="188"/>
      <c r="M277" s="188"/>
      <c r="N277" s="188"/>
      <c r="O277" s="188"/>
      <c r="P277" s="188"/>
      <c r="Q277" s="188"/>
      <c r="R277" s="188"/>
      <c r="S277" s="188"/>
      <c r="T277" s="188"/>
      <c r="U277" s="188"/>
      <c r="V277" s="188"/>
      <c r="W277" s="188"/>
      <c r="X277" s="188"/>
      <c r="Y277" s="188"/>
      <c r="Z277" s="188"/>
      <c r="AA277" s="188"/>
    </row>
    <row r="278" spans="1:27" ht="12.75">
      <c r="J278" s="17"/>
    </row>
    <row r="279" spans="1:27" ht="12.75">
      <c r="A279" s="270">
        <v>65</v>
      </c>
      <c r="B279" s="270">
        <v>90</v>
      </c>
      <c r="C279" s="270">
        <v>90</v>
      </c>
      <c r="D279" s="270" t="s">
        <v>16</v>
      </c>
      <c r="E279" s="385">
        <v>43994</v>
      </c>
      <c r="F279" s="270">
        <v>0.75</v>
      </c>
      <c r="G279" s="270">
        <v>90</v>
      </c>
      <c r="H279" s="270" t="s">
        <v>3142</v>
      </c>
      <c r="I279" s="388">
        <v>44026</v>
      </c>
      <c r="J279" s="387">
        <v>0.5</v>
      </c>
      <c r="K279" s="188"/>
      <c r="L279" s="188"/>
      <c r="M279" s="188"/>
      <c r="N279" s="188"/>
      <c r="O279" s="188"/>
      <c r="P279" s="188"/>
      <c r="Q279" s="188"/>
      <c r="R279" s="188"/>
      <c r="S279" s="188"/>
      <c r="T279" s="188"/>
      <c r="U279" s="188"/>
      <c r="V279" s="188"/>
      <c r="W279" s="188"/>
      <c r="X279" s="188"/>
      <c r="Y279" s="188"/>
      <c r="Z279" s="188"/>
      <c r="AA279" s="188"/>
    </row>
    <row r="280" spans="1:27" ht="12.75">
      <c r="A280" s="188"/>
      <c r="B280" s="188"/>
      <c r="C280" s="270">
        <v>2</v>
      </c>
      <c r="D280" s="270" t="s">
        <v>16</v>
      </c>
      <c r="E280" s="385">
        <v>44029</v>
      </c>
      <c r="F280" s="270" t="s">
        <v>3120</v>
      </c>
      <c r="G280" s="270">
        <v>2</v>
      </c>
      <c r="H280" s="270" t="s">
        <v>3142</v>
      </c>
      <c r="I280" s="388">
        <v>44037</v>
      </c>
      <c r="J280" s="387" t="s">
        <v>3122</v>
      </c>
      <c r="K280" s="188"/>
      <c r="L280" s="188"/>
      <c r="M280" s="188"/>
      <c r="N280" s="188"/>
      <c r="O280" s="188"/>
      <c r="P280" s="188"/>
      <c r="Q280" s="188"/>
      <c r="R280" s="188"/>
      <c r="S280" s="188"/>
      <c r="T280" s="188"/>
      <c r="U280" s="188"/>
      <c r="V280" s="188"/>
      <c r="W280" s="188"/>
      <c r="X280" s="188"/>
      <c r="Y280" s="188"/>
      <c r="Z280" s="188"/>
      <c r="AA280" s="188"/>
    </row>
    <row r="281" spans="1:27" ht="12.75">
      <c r="J281" s="17"/>
    </row>
    <row r="282" spans="1:27" ht="12.75">
      <c r="J282" s="17"/>
    </row>
    <row r="283" spans="1:27" ht="12.75">
      <c r="A283" s="270">
        <v>66</v>
      </c>
      <c r="B283" s="270">
        <v>99</v>
      </c>
      <c r="C283" s="270">
        <v>99</v>
      </c>
      <c r="D283" s="270" t="s">
        <v>16</v>
      </c>
      <c r="E283" s="385">
        <v>43994</v>
      </c>
      <c r="F283" s="270">
        <v>1</v>
      </c>
      <c r="G283" s="270">
        <v>99</v>
      </c>
      <c r="H283" s="270" t="s">
        <v>3142</v>
      </c>
      <c r="I283" s="388">
        <v>44026</v>
      </c>
      <c r="J283" s="387">
        <v>1</v>
      </c>
      <c r="K283" s="188"/>
      <c r="L283" s="188"/>
      <c r="M283" s="188"/>
      <c r="N283" s="188"/>
      <c r="O283" s="188"/>
      <c r="P283" s="188"/>
      <c r="Q283" s="188"/>
      <c r="R283" s="188"/>
      <c r="S283" s="188"/>
      <c r="T283" s="188"/>
      <c r="U283" s="188"/>
      <c r="V283" s="188"/>
      <c r="W283" s="188"/>
      <c r="X283" s="188"/>
      <c r="Y283" s="188"/>
      <c r="Z283" s="188"/>
      <c r="AA283" s="188"/>
    </row>
    <row r="284" spans="1:27" ht="12.75">
      <c r="A284" s="188"/>
      <c r="B284" s="188"/>
      <c r="C284" s="270">
        <v>14</v>
      </c>
      <c r="D284" s="270" t="s">
        <v>16</v>
      </c>
      <c r="E284" s="385">
        <v>44009</v>
      </c>
      <c r="F284" s="270">
        <v>0.5</v>
      </c>
      <c r="G284" s="188"/>
      <c r="H284" s="188"/>
      <c r="I284" s="188"/>
      <c r="J284" s="386"/>
      <c r="K284" s="188"/>
      <c r="L284" s="188"/>
      <c r="M284" s="188"/>
      <c r="N284" s="188"/>
      <c r="O284" s="188"/>
      <c r="P284" s="188"/>
      <c r="Q284" s="188"/>
      <c r="R284" s="188"/>
      <c r="S284" s="188"/>
      <c r="T284" s="188"/>
      <c r="U284" s="188"/>
      <c r="V284" s="188"/>
      <c r="W284" s="188"/>
      <c r="X284" s="188"/>
      <c r="Y284" s="188"/>
      <c r="Z284" s="188"/>
      <c r="AA284" s="188"/>
    </row>
    <row r="285" spans="1:27" ht="12.75">
      <c r="A285" s="188"/>
      <c r="B285" s="188"/>
      <c r="C285" s="270">
        <v>1</v>
      </c>
      <c r="D285" s="270" t="s">
        <v>16</v>
      </c>
      <c r="E285" s="385">
        <v>44029</v>
      </c>
      <c r="F285" s="270" t="s">
        <v>3123</v>
      </c>
      <c r="G285" s="270">
        <v>1</v>
      </c>
      <c r="H285" s="270" t="s">
        <v>3142</v>
      </c>
      <c r="I285" s="388">
        <v>44037</v>
      </c>
      <c r="J285" s="387" t="s">
        <v>3117</v>
      </c>
      <c r="K285" s="188"/>
      <c r="L285" s="188"/>
      <c r="M285" s="188"/>
      <c r="N285" s="188"/>
      <c r="O285" s="188"/>
      <c r="P285" s="188"/>
      <c r="Q285" s="188"/>
      <c r="R285" s="188"/>
      <c r="S285" s="188"/>
      <c r="T285" s="188"/>
      <c r="U285" s="188"/>
      <c r="V285" s="188"/>
      <c r="W285" s="188"/>
      <c r="X285" s="188"/>
      <c r="Y285" s="188"/>
      <c r="Z285" s="188"/>
      <c r="AA285" s="188"/>
    </row>
    <row r="286" spans="1:27" ht="12.75">
      <c r="A286" s="188"/>
      <c r="B286" s="188"/>
      <c r="C286" s="270">
        <v>1</v>
      </c>
      <c r="D286" s="270" t="s">
        <v>16</v>
      </c>
      <c r="E286" s="385">
        <v>44037</v>
      </c>
      <c r="F286" s="270" t="s">
        <v>3120</v>
      </c>
      <c r="G286" s="270">
        <v>1</v>
      </c>
      <c r="H286" s="270" t="s">
        <v>3142</v>
      </c>
      <c r="I286" s="388">
        <v>44039</v>
      </c>
      <c r="J286" s="387" t="s">
        <v>3117</v>
      </c>
      <c r="K286" s="188"/>
      <c r="L286" s="188"/>
      <c r="M286" s="188"/>
      <c r="N286" s="188"/>
      <c r="O286" s="188"/>
      <c r="P286" s="188"/>
      <c r="Q286" s="188"/>
      <c r="R286" s="188"/>
      <c r="S286" s="188"/>
      <c r="T286" s="188"/>
      <c r="U286" s="188"/>
      <c r="V286" s="188"/>
      <c r="W286" s="188"/>
      <c r="X286" s="188"/>
      <c r="Y286" s="188"/>
      <c r="Z286" s="188"/>
      <c r="AA286" s="188"/>
    </row>
    <row r="287" spans="1:27" ht="12.75">
      <c r="J287" s="17"/>
    </row>
    <row r="288" spans="1:27" ht="12.75">
      <c r="A288" s="270">
        <v>67</v>
      </c>
      <c r="B288" s="270">
        <v>74</v>
      </c>
      <c r="C288" s="270">
        <v>74</v>
      </c>
      <c r="D288" s="270" t="s">
        <v>16</v>
      </c>
      <c r="E288" s="385">
        <v>43993</v>
      </c>
      <c r="F288" s="270">
        <v>1</v>
      </c>
      <c r="G288" s="270">
        <v>74</v>
      </c>
      <c r="H288" s="270" t="s">
        <v>3142</v>
      </c>
      <c r="I288" s="388">
        <v>44026</v>
      </c>
      <c r="J288" s="387">
        <v>0.75</v>
      </c>
      <c r="K288" s="188"/>
      <c r="L288" s="188"/>
      <c r="M288" s="188"/>
      <c r="N288" s="188"/>
      <c r="O288" s="188"/>
      <c r="P288" s="188"/>
      <c r="Q288" s="188"/>
      <c r="R288" s="188"/>
      <c r="S288" s="188"/>
      <c r="T288" s="188"/>
      <c r="U288" s="188"/>
      <c r="V288" s="188"/>
      <c r="W288" s="188"/>
      <c r="X288" s="188"/>
      <c r="Y288" s="188"/>
      <c r="Z288" s="188"/>
      <c r="AA288" s="188"/>
    </row>
    <row r="289" spans="1:27" ht="12.75">
      <c r="A289" s="188"/>
      <c r="B289" s="188"/>
      <c r="C289" s="270">
        <v>11</v>
      </c>
      <c r="D289" s="270" t="s">
        <v>16</v>
      </c>
      <c r="E289" s="270" t="s">
        <v>3165</v>
      </c>
      <c r="F289" s="270" t="s">
        <v>3166</v>
      </c>
      <c r="G289" s="188"/>
      <c r="H289" s="188"/>
      <c r="I289" s="188"/>
      <c r="J289" s="386"/>
      <c r="K289" s="188"/>
      <c r="L289" s="188"/>
      <c r="M289" s="188"/>
      <c r="N289" s="188"/>
      <c r="O289" s="188"/>
      <c r="P289" s="188"/>
      <c r="Q289" s="188"/>
      <c r="R289" s="188"/>
      <c r="S289" s="188"/>
      <c r="T289" s="188"/>
      <c r="U289" s="188"/>
      <c r="V289" s="188"/>
      <c r="W289" s="188"/>
      <c r="X289" s="188"/>
      <c r="Y289" s="188"/>
      <c r="Z289" s="188"/>
      <c r="AA289" s="188"/>
    </row>
    <row r="290" spans="1:27" ht="12.75">
      <c r="A290" s="188"/>
      <c r="B290" s="188"/>
      <c r="C290" s="270">
        <v>4</v>
      </c>
      <c r="D290" s="270" t="s">
        <v>16</v>
      </c>
      <c r="E290" s="385">
        <v>44029</v>
      </c>
      <c r="F290" s="270" t="s">
        <v>3167</v>
      </c>
      <c r="G290" s="188"/>
      <c r="H290" s="188"/>
      <c r="I290" s="188"/>
      <c r="J290" s="386"/>
      <c r="K290" s="188"/>
      <c r="L290" s="188"/>
      <c r="M290" s="188"/>
      <c r="N290" s="188"/>
      <c r="O290" s="188"/>
      <c r="P290" s="188"/>
      <c r="Q290" s="188"/>
      <c r="R290" s="188"/>
      <c r="S290" s="188"/>
      <c r="T290" s="188"/>
      <c r="U290" s="188"/>
      <c r="V290" s="188"/>
      <c r="W290" s="188"/>
      <c r="X290" s="188"/>
      <c r="Y290" s="188"/>
      <c r="Z290" s="188"/>
      <c r="AA290" s="188"/>
    </row>
    <row r="291" spans="1:27" ht="12.75">
      <c r="A291" s="372"/>
      <c r="B291" s="372"/>
      <c r="C291" s="372"/>
      <c r="D291" s="372"/>
      <c r="E291" s="372"/>
      <c r="F291" s="372"/>
      <c r="G291" s="372"/>
      <c r="H291" s="372"/>
      <c r="I291" s="372"/>
      <c r="J291" s="373"/>
      <c r="K291" s="372"/>
      <c r="L291" s="372"/>
      <c r="M291" s="372"/>
      <c r="N291" s="372"/>
      <c r="O291" s="372"/>
      <c r="P291" s="372"/>
      <c r="Q291" s="372"/>
      <c r="R291" s="372"/>
      <c r="S291" s="372"/>
      <c r="T291" s="372"/>
      <c r="U291" s="372"/>
      <c r="V291" s="372"/>
      <c r="W291" s="372"/>
      <c r="X291" s="372"/>
      <c r="Y291" s="372"/>
      <c r="Z291" s="372"/>
      <c r="AA291" s="372"/>
    </row>
    <row r="292" spans="1:27" ht="12.75">
      <c r="A292" s="270">
        <v>68</v>
      </c>
      <c r="B292" s="270">
        <v>161</v>
      </c>
      <c r="C292" s="270">
        <v>51</v>
      </c>
      <c r="D292" s="270" t="s">
        <v>16</v>
      </c>
      <c r="E292" s="385">
        <v>43992</v>
      </c>
      <c r="F292" s="270">
        <v>0.5</v>
      </c>
      <c r="G292" s="270">
        <v>161</v>
      </c>
      <c r="H292" s="270" t="s">
        <v>3142</v>
      </c>
      <c r="I292" s="388">
        <v>44026</v>
      </c>
      <c r="J292" s="387">
        <v>1.25</v>
      </c>
      <c r="K292" s="188"/>
      <c r="L292" s="188"/>
      <c r="M292" s="188"/>
      <c r="N292" s="188"/>
      <c r="O292" s="188"/>
      <c r="P292" s="188"/>
      <c r="Q292" s="188"/>
      <c r="R292" s="188"/>
      <c r="S292" s="188"/>
      <c r="T292" s="188"/>
      <c r="U292" s="188"/>
      <c r="V292" s="188"/>
      <c r="W292" s="188"/>
      <c r="X292" s="188"/>
      <c r="Y292" s="188"/>
      <c r="Z292" s="188"/>
      <c r="AA292" s="188"/>
    </row>
    <row r="293" spans="1:27" ht="12.75">
      <c r="A293" s="188"/>
      <c r="B293" s="188"/>
      <c r="C293" s="270">
        <v>110</v>
      </c>
      <c r="D293" s="270" t="s">
        <v>16</v>
      </c>
      <c r="E293" s="385">
        <v>43993</v>
      </c>
      <c r="F293" s="270">
        <v>2.5</v>
      </c>
      <c r="G293" s="188"/>
      <c r="H293" s="188"/>
      <c r="I293" s="188"/>
      <c r="J293" s="386"/>
      <c r="K293" s="270" t="s">
        <v>3168</v>
      </c>
      <c r="L293" s="188"/>
      <c r="M293" s="188"/>
      <c r="N293" s="188"/>
      <c r="O293" s="188"/>
      <c r="P293" s="188"/>
      <c r="Q293" s="188"/>
      <c r="R293" s="188"/>
      <c r="S293" s="188"/>
      <c r="T293" s="188"/>
      <c r="U293" s="188"/>
      <c r="V293" s="188"/>
      <c r="W293" s="188"/>
      <c r="X293" s="188"/>
      <c r="Y293" s="188"/>
      <c r="Z293" s="188"/>
      <c r="AA293" s="188"/>
    </row>
    <row r="294" spans="1:27" ht="12.75">
      <c r="A294" s="188"/>
      <c r="B294" s="188"/>
      <c r="C294" s="270">
        <v>11</v>
      </c>
      <c r="D294" s="270" t="s">
        <v>16</v>
      </c>
      <c r="E294" s="385">
        <v>44009</v>
      </c>
      <c r="F294" s="270" t="s">
        <v>3117</v>
      </c>
      <c r="G294" s="188"/>
      <c r="H294" s="188"/>
      <c r="I294" s="188"/>
      <c r="J294" s="386"/>
      <c r="K294" s="188"/>
      <c r="L294" s="188"/>
      <c r="M294" s="188"/>
      <c r="N294" s="188"/>
      <c r="O294" s="188"/>
      <c r="P294" s="188"/>
      <c r="Q294" s="188"/>
      <c r="R294" s="188"/>
      <c r="S294" s="188"/>
      <c r="T294" s="188"/>
      <c r="U294" s="188"/>
      <c r="V294" s="188"/>
      <c r="W294" s="188"/>
      <c r="X294" s="188"/>
      <c r="Y294" s="188"/>
      <c r="Z294" s="188"/>
      <c r="AA294" s="188"/>
    </row>
    <row r="295" spans="1:27" ht="12.75">
      <c r="A295" s="188"/>
      <c r="B295" s="188"/>
      <c r="C295" s="270">
        <v>5</v>
      </c>
      <c r="D295" s="270" t="s">
        <v>16</v>
      </c>
      <c r="E295" s="385">
        <v>44029</v>
      </c>
      <c r="F295" s="270">
        <v>0.5</v>
      </c>
      <c r="G295" s="270">
        <v>5</v>
      </c>
      <c r="H295" s="270" t="s">
        <v>3142</v>
      </c>
      <c r="I295" s="388">
        <v>45863</v>
      </c>
      <c r="J295" s="387">
        <v>0.25</v>
      </c>
      <c r="K295" s="188"/>
      <c r="L295" s="188"/>
      <c r="M295" s="188"/>
      <c r="N295" s="188"/>
      <c r="O295" s="188"/>
      <c r="P295" s="188"/>
      <c r="Q295" s="188"/>
      <c r="R295" s="188"/>
      <c r="S295" s="188"/>
      <c r="T295" s="188"/>
      <c r="U295" s="188"/>
      <c r="V295" s="188"/>
      <c r="W295" s="188"/>
      <c r="X295" s="188"/>
      <c r="Y295" s="188"/>
      <c r="Z295" s="188"/>
      <c r="AA295" s="188"/>
    </row>
    <row r="296" spans="1:27" ht="12.75">
      <c r="J296" s="17"/>
    </row>
    <row r="297" spans="1:27" ht="12.75">
      <c r="A297" s="270">
        <v>69</v>
      </c>
      <c r="B297" s="270">
        <v>51</v>
      </c>
      <c r="C297" s="270">
        <v>51</v>
      </c>
      <c r="D297" s="270" t="s">
        <v>16</v>
      </c>
      <c r="E297" s="385">
        <v>43990</v>
      </c>
      <c r="F297" s="270">
        <v>0.75</v>
      </c>
      <c r="G297" s="270">
        <v>51</v>
      </c>
      <c r="H297" s="270" t="s">
        <v>3142</v>
      </c>
      <c r="I297" s="388">
        <v>44026</v>
      </c>
      <c r="J297" s="387">
        <v>0.75</v>
      </c>
      <c r="K297" s="188"/>
      <c r="L297" s="188"/>
      <c r="M297" s="188"/>
      <c r="N297" s="188"/>
      <c r="O297" s="188"/>
      <c r="P297" s="188"/>
      <c r="Q297" s="188"/>
      <c r="R297" s="188"/>
      <c r="S297" s="188"/>
      <c r="T297" s="188"/>
      <c r="U297" s="188"/>
      <c r="V297" s="188"/>
      <c r="W297" s="188"/>
      <c r="X297" s="188"/>
      <c r="Y297" s="188"/>
      <c r="Z297" s="188"/>
      <c r="AA297" s="188"/>
    </row>
    <row r="298" spans="1:27" ht="12.75">
      <c r="A298" s="188"/>
      <c r="B298" s="188"/>
      <c r="C298" s="270">
        <v>13</v>
      </c>
      <c r="D298" s="270" t="s">
        <v>16</v>
      </c>
      <c r="E298" s="385">
        <v>44009</v>
      </c>
      <c r="F298" s="270" t="s">
        <v>3123</v>
      </c>
      <c r="G298" s="188"/>
      <c r="H298" s="188"/>
      <c r="I298" s="188"/>
      <c r="J298" s="386"/>
      <c r="K298" s="188"/>
      <c r="L298" s="188"/>
      <c r="M298" s="188"/>
      <c r="N298" s="188"/>
      <c r="O298" s="188"/>
      <c r="P298" s="188"/>
      <c r="Q298" s="188"/>
      <c r="R298" s="188"/>
      <c r="S298" s="188"/>
      <c r="T298" s="188"/>
      <c r="U298" s="188"/>
      <c r="V298" s="188"/>
      <c r="W298" s="188"/>
      <c r="X298" s="188"/>
      <c r="Y298" s="188"/>
      <c r="Z298" s="188"/>
      <c r="AA298" s="188"/>
    </row>
    <row r="299" spans="1:27" ht="12.75">
      <c r="J299" s="17"/>
    </row>
    <row r="300" spans="1:27" ht="12.75">
      <c r="J300" s="17"/>
    </row>
    <row r="301" spans="1:27" ht="12.75">
      <c r="A301" s="396">
        <v>70</v>
      </c>
      <c r="B301" s="396">
        <v>3</v>
      </c>
      <c r="C301" s="396">
        <v>3</v>
      </c>
      <c r="D301" s="396" t="s">
        <v>16</v>
      </c>
      <c r="E301" s="397">
        <v>43990</v>
      </c>
      <c r="F301" s="396" t="s">
        <v>3120</v>
      </c>
      <c r="G301" s="396">
        <v>3</v>
      </c>
      <c r="H301" s="396" t="s">
        <v>3142</v>
      </c>
      <c r="I301" s="398">
        <v>44026</v>
      </c>
      <c r="J301" s="399" t="s">
        <v>3120</v>
      </c>
      <c r="K301" s="400"/>
      <c r="L301" s="400"/>
      <c r="M301" s="400"/>
      <c r="N301" s="400"/>
      <c r="O301" s="400"/>
      <c r="P301" s="400"/>
      <c r="Q301" s="400"/>
      <c r="R301" s="400"/>
      <c r="S301" s="400"/>
      <c r="T301" s="400"/>
      <c r="U301" s="400"/>
      <c r="V301" s="400"/>
      <c r="W301" s="400"/>
      <c r="X301" s="400"/>
      <c r="Y301" s="400"/>
      <c r="Z301" s="400"/>
      <c r="AA301" s="400"/>
    </row>
    <row r="302" spans="1:27" ht="12.75">
      <c r="J302" s="17"/>
    </row>
    <row r="303" spans="1:27" ht="12.75">
      <c r="J303" s="17"/>
    </row>
    <row r="304" spans="1:27" ht="12.75">
      <c r="J304" s="17"/>
    </row>
    <row r="305" spans="1:27" ht="12.75">
      <c r="A305" s="270">
        <v>71</v>
      </c>
      <c r="B305" s="270">
        <v>0</v>
      </c>
      <c r="C305" s="270">
        <v>0</v>
      </c>
      <c r="D305" s="270" t="s">
        <v>16</v>
      </c>
      <c r="E305" s="385">
        <v>43990</v>
      </c>
      <c r="F305" s="270" t="s">
        <v>3120</v>
      </c>
      <c r="G305" s="270">
        <v>0</v>
      </c>
      <c r="H305" s="270" t="s">
        <v>3142</v>
      </c>
      <c r="I305" s="388">
        <v>44026</v>
      </c>
      <c r="J305" s="387">
        <v>0</v>
      </c>
      <c r="K305" s="188"/>
      <c r="L305" s="188"/>
      <c r="M305" s="188"/>
      <c r="N305" s="188"/>
      <c r="O305" s="188"/>
      <c r="P305" s="188"/>
      <c r="Q305" s="188"/>
      <c r="R305" s="188"/>
      <c r="S305" s="188"/>
      <c r="T305" s="188"/>
      <c r="U305" s="188"/>
      <c r="V305" s="188"/>
      <c r="W305" s="188"/>
      <c r="X305" s="188"/>
      <c r="Y305" s="188"/>
      <c r="Z305" s="188"/>
      <c r="AA305" s="188"/>
    </row>
    <row r="306" spans="1:27" ht="12.75">
      <c r="J306" s="17"/>
    </row>
    <row r="307" spans="1:27" ht="12.75">
      <c r="J307" s="17"/>
    </row>
    <row r="308" spans="1:27" ht="12.75">
      <c r="J308" s="17"/>
    </row>
    <row r="309" spans="1:27" ht="12.75">
      <c r="A309" s="270">
        <v>72</v>
      </c>
      <c r="B309" s="270">
        <v>25</v>
      </c>
      <c r="C309" s="270">
        <v>25</v>
      </c>
      <c r="D309" s="270" t="s">
        <v>16</v>
      </c>
      <c r="E309" s="385">
        <v>43990</v>
      </c>
      <c r="F309" s="270" t="s">
        <v>3117</v>
      </c>
      <c r="G309" s="270">
        <v>25</v>
      </c>
      <c r="H309" s="270" t="s">
        <v>3142</v>
      </c>
      <c r="I309" s="388">
        <v>44026</v>
      </c>
      <c r="J309" s="387">
        <v>0.25</v>
      </c>
      <c r="K309" s="188"/>
      <c r="L309" s="188"/>
      <c r="M309" s="188"/>
      <c r="N309" s="188"/>
      <c r="O309" s="188"/>
      <c r="P309" s="188"/>
      <c r="Q309" s="188"/>
      <c r="R309" s="188"/>
      <c r="S309" s="188"/>
      <c r="T309" s="188"/>
      <c r="U309" s="188"/>
      <c r="V309" s="188"/>
      <c r="W309" s="188"/>
      <c r="X309" s="188"/>
      <c r="Y309" s="188"/>
      <c r="Z309" s="188"/>
      <c r="AA309" s="188"/>
    </row>
    <row r="310" spans="1:27" ht="12.75">
      <c r="A310" s="188"/>
      <c r="B310" s="188"/>
      <c r="C310" s="270">
        <v>1</v>
      </c>
      <c r="D310" s="270" t="s">
        <v>16</v>
      </c>
      <c r="E310" s="385">
        <v>44029</v>
      </c>
      <c r="F310" s="270" t="s">
        <v>3120</v>
      </c>
      <c r="G310" s="270">
        <v>1</v>
      </c>
      <c r="H310" s="270" t="s">
        <v>3142</v>
      </c>
      <c r="I310" s="388">
        <v>44037</v>
      </c>
      <c r="J310" s="387" t="s">
        <v>3120</v>
      </c>
      <c r="K310" s="188"/>
      <c r="L310" s="188"/>
      <c r="M310" s="188"/>
      <c r="N310" s="188"/>
      <c r="O310" s="188"/>
      <c r="P310" s="188"/>
      <c r="Q310" s="188"/>
      <c r="R310" s="188"/>
      <c r="S310" s="188"/>
      <c r="T310" s="188"/>
      <c r="U310" s="188"/>
      <c r="V310" s="188"/>
      <c r="W310" s="188"/>
      <c r="X310" s="188"/>
      <c r="Y310" s="188"/>
      <c r="Z310" s="188"/>
      <c r="AA310" s="188"/>
    </row>
    <row r="311" spans="1:27" ht="12.75">
      <c r="J311" s="17"/>
    </row>
    <row r="312" spans="1:27" ht="12.75">
      <c r="J312" s="17"/>
    </row>
    <row r="313" spans="1:27" ht="12.75">
      <c r="A313" s="270">
        <v>73</v>
      </c>
      <c r="B313" s="270">
        <v>0</v>
      </c>
      <c r="C313" s="270">
        <v>0</v>
      </c>
      <c r="D313" s="270" t="s">
        <v>16</v>
      </c>
      <c r="E313" s="385">
        <v>43990</v>
      </c>
      <c r="F313" s="270" t="s">
        <v>3120</v>
      </c>
      <c r="G313" s="270">
        <v>0</v>
      </c>
      <c r="H313" s="270" t="s">
        <v>3142</v>
      </c>
      <c r="I313" s="388">
        <v>44026</v>
      </c>
      <c r="J313" s="387">
        <v>0</v>
      </c>
      <c r="K313" s="188"/>
      <c r="L313" s="188"/>
      <c r="M313" s="188"/>
      <c r="N313" s="188"/>
      <c r="O313" s="188"/>
      <c r="P313" s="188"/>
      <c r="Q313" s="188"/>
      <c r="R313" s="188"/>
      <c r="S313" s="188"/>
      <c r="T313" s="188"/>
      <c r="U313" s="188"/>
      <c r="V313" s="188"/>
      <c r="W313" s="188"/>
      <c r="X313" s="188"/>
      <c r="Y313" s="188"/>
      <c r="Z313" s="188"/>
      <c r="AA313" s="188"/>
    </row>
    <row r="314" spans="1:27" ht="12.75">
      <c r="J314" s="17"/>
    </row>
    <row r="315" spans="1:27" ht="12.75">
      <c r="J315" s="17"/>
    </row>
    <row r="316" spans="1:27" ht="12.75">
      <c r="J316" s="17"/>
    </row>
    <row r="317" spans="1:27" ht="12.75">
      <c r="A317" s="270">
        <v>74</v>
      </c>
      <c r="B317" s="270">
        <v>0</v>
      </c>
      <c r="C317" s="270">
        <v>0</v>
      </c>
      <c r="D317" s="270" t="s">
        <v>16</v>
      </c>
      <c r="E317" s="385">
        <v>43990</v>
      </c>
      <c r="F317" s="270" t="s">
        <v>3120</v>
      </c>
      <c r="G317" s="270">
        <v>0</v>
      </c>
      <c r="H317" s="270" t="s">
        <v>3142</v>
      </c>
      <c r="I317" s="388">
        <v>44026</v>
      </c>
      <c r="J317" s="387">
        <v>0</v>
      </c>
      <c r="K317" s="188"/>
      <c r="L317" s="188"/>
      <c r="M317" s="188"/>
      <c r="N317" s="188"/>
      <c r="O317" s="188"/>
      <c r="P317" s="188"/>
      <c r="Q317" s="188"/>
      <c r="R317" s="188"/>
      <c r="S317" s="188"/>
      <c r="T317" s="188"/>
      <c r="U317" s="188"/>
      <c r="V317" s="188"/>
      <c r="W317" s="188"/>
      <c r="X317" s="188"/>
      <c r="Y317" s="188"/>
      <c r="Z317" s="188"/>
      <c r="AA317" s="188"/>
    </row>
    <row r="318" spans="1:27" ht="12.75">
      <c r="J318" s="17"/>
    </row>
    <row r="319" spans="1:27" ht="12.75">
      <c r="J319" s="17"/>
    </row>
    <row r="320" spans="1:27" ht="12.75">
      <c r="J320" s="17"/>
    </row>
    <row r="321" spans="1:27" ht="12.75">
      <c r="A321" s="270">
        <v>75</v>
      </c>
      <c r="B321" s="270">
        <v>0</v>
      </c>
      <c r="C321" s="270">
        <v>0</v>
      </c>
      <c r="D321" s="270" t="s">
        <v>16</v>
      </c>
      <c r="E321" s="385">
        <v>43990</v>
      </c>
      <c r="F321" s="270" t="s">
        <v>3120</v>
      </c>
      <c r="G321" s="270">
        <v>0</v>
      </c>
      <c r="H321" s="270" t="s">
        <v>3142</v>
      </c>
      <c r="I321" s="388">
        <v>44026</v>
      </c>
      <c r="J321" s="387">
        <v>0</v>
      </c>
      <c r="K321" s="188"/>
      <c r="L321" s="188"/>
      <c r="M321" s="188"/>
      <c r="N321" s="188"/>
      <c r="O321" s="188"/>
      <c r="P321" s="188"/>
      <c r="Q321" s="188"/>
      <c r="R321" s="188"/>
      <c r="S321" s="188"/>
      <c r="T321" s="188"/>
      <c r="U321" s="188"/>
      <c r="V321" s="188"/>
      <c r="W321" s="188"/>
      <c r="X321" s="188"/>
      <c r="Y321" s="188"/>
      <c r="Z321" s="188"/>
      <c r="AA321" s="188"/>
    </row>
    <row r="322" spans="1:27" ht="12.75">
      <c r="J322" s="17"/>
    </row>
    <row r="323" spans="1:27" ht="12.75">
      <c r="J323" s="17"/>
    </row>
    <row r="324" spans="1:27" ht="12.75">
      <c r="J324" s="17"/>
    </row>
    <row r="325" spans="1:27" ht="12.75">
      <c r="A325" s="270">
        <v>76</v>
      </c>
      <c r="B325" s="270">
        <v>0</v>
      </c>
      <c r="C325" s="270">
        <v>0</v>
      </c>
      <c r="D325" s="270" t="s">
        <v>16</v>
      </c>
      <c r="E325" s="385">
        <v>43990</v>
      </c>
      <c r="F325" s="270" t="s">
        <v>3120</v>
      </c>
      <c r="G325" s="270">
        <v>0</v>
      </c>
      <c r="H325" s="270" t="s">
        <v>3142</v>
      </c>
      <c r="I325" s="388">
        <v>44026</v>
      </c>
      <c r="J325" s="387">
        <v>0</v>
      </c>
      <c r="K325" s="188"/>
      <c r="L325" s="188"/>
      <c r="M325" s="188"/>
      <c r="N325" s="188"/>
      <c r="O325" s="188"/>
      <c r="P325" s="188"/>
      <c r="Q325" s="188"/>
      <c r="R325" s="188"/>
      <c r="S325" s="188"/>
      <c r="T325" s="188"/>
      <c r="U325" s="188"/>
      <c r="V325" s="188"/>
      <c r="W325" s="188"/>
      <c r="X325" s="188"/>
      <c r="Y325" s="188"/>
      <c r="Z325" s="188"/>
      <c r="AA325" s="188"/>
    </row>
    <row r="326" spans="1:27" ht="12.75">
      <c r="J326" s="17"/>
    </row>
    <row r="327" spans="1:27" ht="12.75">
      <c r="J327" s="17"/>
    </row>
    <row r="328" spans="1:27" ht="12.75">
      <c r="D328" s="267"/>
      <c r="J328" s="17"/>
    </row>
    <row r="329" spans="1:27" ht="12.75">
      <c r="D329" s="267"/>
      <c r="J329" s="17"/>
    </row>
    <row r="330" spans="1:27" ht="12.75">
      <c r="D330" s="267"/>
      <c r="J330" s="17"/>
    </row>
    <row r="331" spans="1:27" ht="12.75">
      <c r="D331" s="267"/>
      <c r="J331" s="17"/>
    </row>
    <row r="332" spans="1:27" ht="12.75">
      <c r="D332" s="267"/>
      <c r="J332" s="17"/>
    </row>
    <row r="333" spans="1:27" ht="36">
      <c r="A333" s="19" t="s">
        <v>3169</v>
      </c>
      <c r="B333" s="401" t="s">
        <v>3170</v>
      </c>
      <c r="C333" s="401" t="s">
        <v>3171</v>
      </c>
      <c r="D333" s="402" t="s">
        <v>3172</v>
      </c>
      <c r="E333" s="401" t="s">
        <v>3171</v>
      </c>
      <c r="J333" s="17"/>
    </row>
    <row r="334" spans="1:27" ht="12.75">
      <c r="A334" s="116" t="s">
        <v>3173</v>
      </c>
      <c r="B334" s="300">
        <v>50</v>
      </c>
      <c r="C334" s="300" t="s">
        <v>3174</v>
      </c>
      <c r="D334" s="300">
        <v>30</v>
      </c>
      <c r="E334" s="300" t="s">
        <v>3175</v>
      </c>
      <c r="J334" s="17"/>
    </row>
    <row r="335" spans="1:27" ht="12.75">
      <c r="A335" s="116" t="s">
        <v>3173</v>
      </c>
      <c r="B335" s="267"/>
      <c r="C335" s="267"/>
      <c r="D335" s="267">
        <f>120-D334-B334</f>
        <v>40</v>
      </c>
      <c r="E335" s="300" t="s">
        <v>3175</v>
      </c>
      <c r="J335" s="17"/>
    </row>
    <row r="336" spans="1:27" ht="12.75">
      <c r="A336" s="116" t="s">
        <v>3173</v>
      </c>
      <c r="B336" s="267"/>
      <c r="C336" s="267"/>
      <c r="D336" s="267">
        <f>138-D335-D334-B334</f>
        <v>18</v>
      </c>
      <c r="E336" s="300" t="s">
        <v>3176</v>
      </c>
      <c r="J336" s="17"/>
    </row>
    <row r="337" spans="1:10" ht="12.75">
      <c r="A337" s="116" t="s">
        <v>3173</v>
      </c>
      <c r="B337" s="267"/>
      <c r="C337" s="267"/>
      <c r="D337" s="267">
        <f>184-SUM(D334:D336,B334)</f>
        <v>46</v>
      </c>
      <c r="E337" s="300" t="s">
        <v>3177</v>
      </c>
      <c r="J337" s="17"/>
    </row>
    <row r="338" spans="1:10" ht="12.75">
      <c r="A338" s="116" t="s">
        <v>3173</v>
      </c>
      <c r="B338" s="267"/>
      <c r="C338" s="267"/>
      <c r="D338" s="267">
        <f>196-SUM(D334:D337,B334)</f>
        <v>12</v>
      </c>
      <c r="E338" s="300" t="s">
        <v>3178</v>
      </c>
      <c r="J338" s="17"/>
    </row>
    <row r="339" spans="1:10" ht="12.75">
      <c r="A339" s="116" t="s">
        <v>3173</v>
      </c>
      <c r="B339" s="267"/>
      <c r="C339" s="267"/>
      <c r="D339" s="267">
        <f>255-SUM(D334:D338,B334)</f>
        <v>59</v>
      </c>
      <c r="E339" s="300" t="s">
        <v>3179</v>
      </c>
      <c r="J339" s="17"/>
    </row>
    <row r="340" spans="1:10" ht="12.75">
      <c r="A340" s="116" t="s">
        <v>3173</v>
      </c>
      <c r="B340" s="267"/>
      <c r="C340" s="267"/>
      <c r="D340" s="267">
        <f>290-SUM(D334:D339,B334)</f>
        <v>35</v>
      </c>
      <c r="E340" s="300" t="s">
        <v>3176</v>
      </c>
      <c r="J340" s="17"/>
    </row>
    <row r="341" spans="1:10" ht="12.75">
      <c r="B341" s="267"/>
      <c r="C341" s="267"/>
      <c r="D341" s="267">
        <f>349-SUM(D334:D340,B334)</f>
        <v>59</v>
      </c>
      <c r="E341" s="300" t="s">
        <v>3177</v>
      </c>
      <c r="J341" s="17"/>
    </row>
    <row r="342" spans="1:10" ht="12.75">
      <c r="B342" s="267"/>
      <c r="C342" s="267"/>
      <c r="D342" s="267"/>
      <c r="E342" s="267"/>
      <c r="J342" s="17"/>
    </row>
    <row r="343" spans="1:10" ht="12.75">
      <c r="B343" s="267"/>
      <c r="C343" s="267"/>
      <c r="D343" s="267"/>
      <c r="E343" s="267"/>
      <c r="J343" s="17"/>
    </row>
    <row r="344" spans="1:10" ht="12.75">
      <c r="B344" s="267"/>
      <c r="C344" s="267"/>
      <c r="D344" s="267"/>
      <c r="E344" s="267">
        <f>SUM(D334:D341)</f>
        <v>299</v>
      </c>
      <c r="J344" s="17"/>
    </row>
    <row r="345" spans="1:10" ht="12.75">
      <c r="B345" s="267"/>
      <c r="C345" s="267"/>
      <c r="D345" s="267"/>
      <c r="E345" s="267"/>
      <c r="J345" s="17"/>
    </row>
    <row r="346" spans="1:10" ht="12.75">
      <c r="B346" s="267"/>
      <c r="C346" s="267"/>
      <c r="D346" s="267"/>
      <c r="E346" s="267"/>
      <c r="J346" s="17"/>
    </row>
    <row r="347" spans="1:10" ht="12.75">
      <c r="B347" s="267"/>
      <c r="C347" s="267"/>
      <c r="D347" s="267"/>
      <c r="E347" s="267"/>
      <c r="J347" s="17"/>
    </row>
    <row r="348" spans="1:10" ht="12.75">
      <c r="B348" s="267"/>
      <c r="C348" s="267"/>
      <c r="D348" s="267"/>
      <c r="E348" s="267"/>
      <c r="J348" s="17"/>
    </row>
    <row r="349" spans="1:10" ht="12.75">
      <c r="B349" s="267"/>
      <c r="C349" s="267"/>
      <c r="D349" s="267"/>
      <c r="E349" s="267"/>
      <c r="J349" s="17"/>
    </row>
    <row r="350" spans="1:10" ht="12.75">
      <c r="B350" s="267"/>
      <c r="C350" s="267"/>
      <c r="D350" s="267"/>
      <c r="E350" s="267"/>
      <c r="J350" s="17"/>
    </row>
    <row r="351" spans="1:10" ht="12.75">
      <c r="B351" s="267"/>
      <c r="C351" s="267"/>
      <c r="D351" s="267"/>
      <c r="E351" s="267"/>
      <c r="J351" s="17"/>
    </row>
    <row r="352" spans="1:10" ht="12.75">
      <c r="B352" s="267"/>
      <c r="C352" s="267"/>
      <c r="D352" s="267"/>
      <c r="E352" s="267"/>
      <c r="J352" s="17"/>
    </row>
    <row r="353" spans="2:10" ht="12.75">
      <c r="B353" s="267"/>
      <c r="C353" s="267"/>
      <c r="D353" s="267"/>
      <c r="E353" s="267"/>
      <c r="J353" s="17"/>
    </row>
    <row r="354" spans="2:10" ht="12.75">
      <c r="B354" s="267"/>
      <c r="C354" s="267"/>
      <c r="D354" s="267"/>
      <c r="E354" s="267"/>
      <c r="J354" s="17"/>
    </row>
    <row r="355" spans="2:10" ht="12.75">
      <c r="B355" s="267"/>
      <c r="C355" s="267"/>
      <c r="D355" s="267"/>
      <c r="E355" s="267"/>
      <c r="J355" s="17"/>
    </row>
    <row r="356" spans="2:10" ht="12.75">
      <c r="B356" s="267"/>
      <c r="C356" s="267"/>
      <c r="D356" s="267"/>
      <c r="E356" s="267"/>
      <c r="J356" s="17"/>
    </row>
    <row r="357" spans="2:10" ht="12.75">
      <c r="B357" s="267"/>
      <c r="C357" s="267"/>
      <c r="D357" s="267"/>
      <c r="E357" s="267"/>
      <c r="J357" s="17"/>
    </row>
    <row r="358" spans="2:10" ht="12.75">
      <c r="B358" s="267"/>
      <c r="C358" s="267"/>
      <c r="D358" s="267"/>
      <c r="E358" s="267"/>
      <c r="J358" s="17"/>
    </row>
    <row r="359" spans="2:10" ht="12.75">
      <c r="B359" s="267"/>
      <c r="C359" s="267"/>
      <c r="D359" s="267"/>
      <c r="E359" s="267"/>
      <c r="J359" s="17"/>
    </row>
    <row r="360" spans="2:10" ht="12.75">
      <c r="B360" s="267"/>
      <c r="C360" s="267"/>
      <c r="D360" s="267"/>
      <c r="E360" s="267"/>
      <c r="J360" s="17"/>
    </row>
    <row r="361" spans="2:10" ht="12.75">
      <c r="B361" s="267"/>
      <c r="C361" s="267"/>
      <c r="D361" s="267"/>
      <c r="E361" s="267"/>
      <c r="J361" s="17"/>
    </row>
    <row r="362" spans="2:10" ht="12.75">
      <c r="B362" s="267"/>
      <c r="C362" s="267"/>
      <c r="D362" s="267"/>
      <c r="E362" s="267"/>
      <c r="J362" s="17"/>
    </row>
    <row r="363" spans="2:10" ht="12.75">
      <c r="B363" s="267"/>
      <c r="C363" s="267"/>
      <c r="D363" s="267"/>
      <c r="E363" s="267"/>
      <c r="J363" s="17"/>
    </row>
    <row r="364" spans="2:10" ht="12.75">
      <c r="B364" s="267"/>
      <c r="C364" s="267"/>
      <c r="D364" s="267"/>
      <c r="E364" s="267"/>
      <c r="J364" s="17"/>
    </row>
    <row r="365" spans="2:10" ht="12.75">
      <c r="B365" s="267"/>
      <c r="C365" s="267"/>
      <c r="D365" s="267"/>
      <c r="E365" s="267"/>
      <c r="J365" s="17"/>
    </row>
    <row r="366" spans="2:10" ht="12.75">
      <c r="B366" s="267"/>
      <c r="C366" s="267"/>
      <c r="D366" s="267"/>
      <c r="E366" s="267"/>
      <c r="J366" s="17"/>
    </row>
    <row r="367" spans="2:10" ht="12.75">
      <c r="B367" s="267"/>
      <c r="C367" s="267"/>
      <c r="D367" s="267"/>
      <c r="E367" s="267"/>
      <c r="J367" s="17"/>
    </row>
    <row r="368" spans="2:10" ht="12.75">
      <c r="B368" s="267"/>
      <c r="C368" s="267"/>
      <c r="D368" s="267"/>
      <c r="E368" s="267"/>
      <c r="J368" s="17"/>
    </row>
    <row r="369" spans="2:10" ht="12.75">
      <c r="B369" s="267"/>
      <c r="C369" s="267"/>
      <c r="D369" s="267"/>
      <c r="E369" s="267"/>
      <c r="J369" s="17"/>
    </row>
    <row r="370" spans="2:10" ht="12.75">
      <c r="B370" s="267"/>
      <c r="C370" s="267"/>
      <c r="D370" s="267"/>
      <c r="E370" s="267"/>
      <c r="J370" s="17"/>
    </row>
    <row r="371" spans="2:10" ht="12.75">
      <c r="B371" s="267"/>
      <c r="C371" s="267"/>
      <c r="D371" s="267"/>
      <c r="E371" s="267"/>
      <c r="J371" s="17"/>
    </row>
    <row r="372" spans="2:10" ht="12.75">
      <c r="B372" s="267"/>
      <c r="C372" s="267"/>
      <c r="D372" s="267"/>
      <c r="E372" s="267"/>
      <c r="J372" s="17"/>
    </row>
    <row r="373" spans="2:10" ht="12.75">
      <c r="B373" s="267"/>
      <c r="C373" s="267"/>
      <c r="D373" s="267"/>
      <c r="E373" s="267"/>
      <c r="J373" s="17"/>
    </row>
    <row r="374" spans="2:10" ht="12.75">
      <c r="B374" s="267"/>
      <c r="C374" s="267"/>
      <c r="D374" s="267"/>
      <c r="E374" s="267"/>
      <c r="J374" s="17"/>
    </row>
    <row r="375" spans="2:10" ht="12.75">
      <c r="B375" s="267"/>
      <c r="C375" s="267"/>
      <c r="D375" s="267"/>
      <c r="E375" s="267"/>
      <c r="J375" s="17"/>
    </row>
    <row r="376" spans="2:10" ht="12.75">
      <c r="B376" s="267"/>
      <c r="C376" s="267"/>
      <c r="D376" s="267"/>
      <c r="E376" s="267"/>
      <c r="J376" s="17"/>
    </row>
    <row r="377" spans="2:10" ht="12.75">
      <c r="B377" s="267"/>
      <c r="C377" s="267"/>
      <c r="D377" s="267"/>
      <c r="E377" s="267"/>
      <c r="J377" s="17"/>
    </row>
    <row r="378" spans="2:10" ht="12.75">
      <c r="B378" s="267"/>
      <c r="C378" s="267"/>
      <c r="D378" s="267"/>
      <c r="E378" s="267"/>
      <c r="J378" s="17"/>
    </row>
    <row r="379" spans="2:10" ht="12.75">
      <c r="D379" s="267"/>
      <c r="J379" s="17"/>
    </row>
    <row r="380" spans="2:10" ht="12.75">
      <c r="D380" s="267"/>
      <c r="J380" s="17"/>
    </row>
    <row r="381" spans="2:10" ht="12.75">
      <c r="J381" s="17"/>
    </row>
    <row r="382" spans="2:10" ht="12.75">
      <c r="J382" s="17"/>
    </row>
    <row r="383" spans="2:10" ht="12.75">
      <c r="J383" s="17"/>
    </row>
    <row r="384" spans="2:10" ht="12.75">
      <c r="J384" s="17"/>
    </row>
    <row r="385" spans="10:10" ht="12.75">
      <c r="J385" s="17"/>
    </row>
    <row r="386" spans="10:10" ht="12.75">
      <c r="J386" s="17"/>
    </row>
    <row r="387" spans="10:10" ht="12.75">
      <c r="J387" s="17"/>
    </row>
    <row r="388" spans="10:10" ht="12.75">
      <c r="J388" s="17"/>
    </row>
    <row r="389" spans="10:10" ht="12.75">
      <c r="J389" s="17"/>
    </row>
    <row r="390" spans="10:10" ht="12.75">
      <c r="J390" s="17"/>
    </row>
    <row r="391" spans="10:10" ht="12.75">
      <c r="J391" s="17"/>
    </row>
    <row r="392" spans="10:10" ht="12.75">
      <c r="J392" s="17"/>
    </row>
    <row r="393" spans="10:10" ht="12.75">
      <c r="J393" s="17"/>
    </row>
    <row r="394" spans="10:10" ht="12.75">
      <c r="J394" s="17"/>
    </row>
    <row r="395" spans="10:10" ht="12.75">
      <c r="J395" s="17"/>
    </row>
    <row r="396" spans="10:10" ht="12.75">
      <c r="J396" s="17"/>
    </row>
    <row r="397" spans="10:10" ht="12.75">
      <c r="J397" s="17"/>
    </row>
    <row r="398" spans="10:10" ht="12.75">
      <c r="J398" s="17"/>
    </row>
    <row r="399" spans="10:10" ht="12.75">
      <c r="J399" s="17"/>
    </row>
    <row r="400" spans="10:10" ht="12.75">
      <c r="J400" s="17"/>
    </row>
    <row r="401" spans="10:10" ht="12.75">
      <c r="J401" s="17"/>
    </row>
    <row r="402" spans="10:10" ht="12.75">
      <c r="J402" s="17"/>
    </row>
    <row r="403" spans="10:10" ht="12.75">
      <c r="J403" s="17"/>
    </row>
    <row r="404" spans="10:10" ht="12.75">
      <c r="J404" s="17"/>
    </row>
    <row r="405" spans="10:10" ht="12.75">
      <c r="J405" s="17"/>
    </row>
    <row r="406" spans="10:10" ht="12.75">
      <c r="J406" s="17"/>
    </row>
    <row r="407" spans="10:10" ht="12.75">
      <c r="J407" s="17"/>
    </row>
    <row r="408" spans="10:10" ht="12.75">
      <c r="J408" s="17"/>
    </row>
    <row r="409" spans="10:10" ht="12.75">
      <c r="J409" s="17"/>
    </row>
    <row r="410" spans="10:10" ht="12.75">
      <c r="J410" s="17"/>
    </row>
    <row r="411" spans="10:10" ht="12.75">
      <c r="J411" s="17"/>
    </row>
    <row r="412" spans="10:10" ht="12.75">
      <c r="J412" s="17"/>
    </row>
    <row r="413" spans="10:10" ht="12.75">
      <c r="J413" s="17"/>
    </row>
    <row r="414" spans="10:10" ht="12.75">
      <c r="J414" s="17"/>
    </row>
    <row r="415" spans="10:10" ht="12.75">
      <c r="J415" s="17"/>
    </row>
    <row r="416" spans="10:10" ht="12.75">
      <c r="J416" s="17"/>
    </row>
    <row r="417" spans="10:10" ht="12.75">
      <c r="J417" s="17"/>
    </row>
    <row r="418" spans="10:10" ht="12.75">
      <c r="J418" s="17"/>
    </row>
    <row r="419" spans="10:10" ht="12.75">
      <c r="J419" s="17"/>
    </row>
    <row r="420" spans="10:10" ht="12.75">
      <c r="J420" s="17"/>
    </row>
    <row r="421" spans="10:10" ht="12.75">
      <c r="J421" s="17"/>
    </row>
    <row r="422" spans="10:10" ht="12.75">
      <c r="J422" s="17"/>
    </row>
    <row r="423" spans="10:10" ht="12.75">
      <c r="J423" s="17"/>
    </row>
    <row r="424" spans="10:10" ht="12.75">
      <c r="J424" s="17"/>
    </row>
    <row r="425" spans="10:10" ht="12.75">
      <c r="J425" s="17"/>
    </row>
    <row r="426" spans="10:10" ht="12.75">
      <c r="J426" s="17"/>
    </row>
    <row r="427" spans="10:10" ht="12.75">
      <c r="J427" s="17"/>
    </row>
    <row r="428" spans="10:10" ht="12.75">
      <c r="J428" s="17"/>
    </row>
    <row r="429" spans="10:10" ht="12.75">
      <c r="J429" s="17"/>
    </row>
    <row r="430" spans="10:10" ht="12.75">
      <c r="J430" s="17"/>
    </row>
    <row r="431" spans="10:10" ht="12.75">
      <c r="J431" s="17"/>
    </row>
    <row r="432" spans="10:10" ht="12.75">
      <c r="J432" s="17"/>
    </row>
    <row r="433" spans="10:10" ht="12.75">
      <c r="J433" s="17"/>
    </row>
    <row r="434" spans="10:10" ht="12.75">
      <c r="J434" s="17"/>
    </row>
    <row r="435" spans="10:10" ht="12.75">
      <c r="J435" s="17"/>
    </row>
    <row r="436" spans="10:10" ht="12.75">
      <c r="J436" s="17"/>
    </row>
    <row r="437" spans="10:10" ht="12.75">
      <c r="J437" s="17"/>
    </row>
    <row r="438" spans="10:10" ht="12.75">
      <c r="J438" s="17"/>
    </row>
    <row r="439" spans="10:10" ht="12.75">
      <c r="J439" s="17"/>
    </row>
    <row r="440" spans="10:10" ht="12.75">
      <c r="J440" s="17"/>
    </row>
    <row r="441" spans="10:10" ht="12.75">
      <c r="J441" s="17"/>
    </row>
    <row r="442" spans="10:10" ht="12.75">
      <c r="J442" s="17"/>
    </row>
    <row r="443" spans="10:10" ht="12.75">
      <c r="J443" s="17"/>
    </row>
    <row r="444" spans="10:10" ht="12.75">
      <c r="J444" s="17"/>
    </row>
    <row r="445" spans="10:10" ht="12.75">
      <c r="J445" s="17"/>
    </row>
    <row r="446" spans="10:10" ht="12.75">
      <c r="J446" s="17"/>
    </row>
    <row r="447" spans="10:10" ht="12.75">
      <c r="J447" s="17"/>
    </row>
    <row r="448" spans="10:10" ht="12.75">
      <c r="J448" s="17"/>
    </row>
    <row r="449" spans="10:10" ht="12.75">
      <c r="J449" s="17"/>
    </row>
    <row r="450" spans="10:10" ht="12.75">
      <c r="J450" s="17"/>
    </row>
    <row r="451" spans="10:10" ht="12.75">
      <c r="J451" s="17"/>
    </row>
    <row r="452" spans="10:10" ht="12.75">
      <c r="J452" s="17"/>
    </row>
    <row r="453" spans="10:10" ht="12.75">
      <c r="J453" s="17"/>
    </row>
    <row r="454" spans="10:10" ht="12.75">
      <c r="J454" s="17"/>
    </row>
    <row r="455" spans="10:10" ht="12.75">
      <c r="J455" s="17"/>
    </row>
    <row r="456" spans="10:10" ht="12.75">
      <c r="J456" s="17"/>
    </row>
    <row r="457" spans="10:10" ht="12.75">
      <c r="J457" s="17"/>
    </row>
    <row r="458" spans="10:10" ht="12.75">
      <c r="J458" s="17"/>
    </row>
    <row r="459" spans="10:10" ht="12.75">
      <c r="J459" s="17"/>
    </row>
    <row r="460" spans="10:10" ht="12.75">
      <c r="J460" s="17"/>
    </row>
    <row r="461" spans="10:10" ht="12.75">
      <c r="J461" s="17"/>
    </row>
    <row r="462" spans="10:10" ht="12.75">
      <c r="J462" s="17"/>
    </row>
    <row r="463" spans="10:10" ht="12.75">
      <c r="J463" s="17"/>
    </row>
    <row r="464" spans="10:10" ht="12.75">
      <c r="J464" s="17"/>
    </row>
    <row r="465" spans="10:10" ht="12.75">
      <c r="J465" s="17"/>
    </row>
    <row r="466" spans="10:10" ht="12.75">
      <c r="J466" s="17"/>
    </row>
    <row r="467" spans="10:10" ht="12.75">
      <c r="J467" s="17"/>
    </row>
    <row r="468" spans="10:10" ht="12.75">
      <c r="J468" s="17"/>
    </row>
    <row r="469" spans="10:10" ht="12.75">
      <c r="J469" s="17"/>
    </row>
    <row r="470" spans="10:10" ht="12.75">
      <c r="J470" s="17"/>
    </row>
    <row r="471" spans="10:10" ht="12.75">
      <c r="J471" s="17"/>
    </row>
    <row r="472" spans="10:10" ht="12.75">
      <c r="J472" s="17"/>
    </row>
    <row r="473" spans="10:10" ht="12.75">
      <c r="J473" s="17"/>
    </row>
    <row r="474" spans="10:10" ht="12.75">
      <c r="J474" s="17"/>
    </row>
    <row r="475" spans="10:10" ht="12.75">
      <c r="J475" s="17"/>
    </row>
    <row r="476" spans="10:10" ht="12.75">
      <c r="J476" s="17"/>
    </row>
    <row r="477" spans="10:10" ht="12.75">
      <c r="J477" s="17"/>
    </row>
    <row r="478" spans="10:10" ht="12.75">
      <c r="J478" s="17"/>
    </row>
    <row r="479" spans="10:10" ht="12.75">
      <c r="J479" s="17"/>
    </row>
    <row r="480" spans="10:10" ht="12.75">
      <c r="J480" s="17"/>
    </row>
    <row r="481" spans="10:10" ht="12.75">
      <c r="J481" s="17"/>
    </row>
    <row r="482" spans="10:10" ht="12.75">
      <c r="J482" s="17"/>
    </row>
    <row r="483" spans="10:10" ht="12.75">
      <c r="J483" s="17"/>
    </row>
    <row r="484" spans="10:10" ht="12.75">
      <c r="J484" s="17"/>
    </row>
    <row r="485" spans="10:10" ht="12.75">
      <c r="J485" s="17"/>
    </row>
    <row r="486" spans="10:10" ht="12.75">
      <c r="J486" s="17"/>
    </row>
    <row r="487" spans="10:10" ht="12.75">
      <c r="J487" s="17"/>
    </row>
    <row r="488" spans="10:10" ht="12.75">
      <c r="J488" s="17"/>
    </row>
    <row r="489" spans="10:10" ht="12.75">
      <c r="J489" s="17"/>
    </row>
    <row r="490" spans="10:10" ht="12.75">
      <c r="J490" s="17"/>
    </row>
    <row r="491" spans="10:10" ht="12.75">
      <c r="J491" s="17"/>
    </row>
    <row r="492" spans="10:10" ht="12.75">
      <c r="J492" s="17"/>
    </row>
    <row r="493" spans="10:10" ht="12.75">
      <c r="J493" s="17"/>
    </row>
    <row r="494" spans="10:10" ht="12.75">
      <c r="J494" s="17"/>
    </row>
    <row r="495" spans="10:10" ht="12.75">
      <c r="J495" s="17"/>
    </row>
    <row r="496" spans="10:10" ht="12.75">
      <c r="J496" s="17"/>
    </row>
    <row r="497" spans="10:10" ht="12.75">
      <c r="J497" s="17"/>
    </row>
    <row r="498" spans="10:10" ht="12.75">
      <c r="J498" s="17"/>
    </row>
    <row r="499" spans="10:10" ht="12.75">
      <c r="J499" s="17"/>
    </row>
    <row r="500" spans="10:10" ht="12.75">
      <c r="J500" s="17"/>
    </row>
    <row r="501" spans="10:10" ht="12.75">
      <c r="J501" s="17"/>
    </row>
    <row r="502" spans="10:10" ht="12.75">
      <c r="J502" s="17"/>
    </row>
    <row r="503" spans="10:10" ht="12.75">
      <c r="J503" s="17"/>
    </row>
    <row r="504" spans="10:10" ht="12.75">
      <c r="J504" s="17"/>
    </row>
    <row r="505" spans="10:10" ht="12.75">
      <c r="J505" s="17"/>
    </row>
    <row r="506" spans="10:10" ht="12.75">
      <c r="J506" s="17"/>
    </row>
    <row r="507" spans="10:10" ht="12.75">
      <c r="J507" s="17"/>
    </row>
    <row r="508" spans="10:10" ht="12.75">
      <c r="J508" s="17"/>
    </row>
    <row r="509" spans="10:10" ht="12.75">
      <c r="J509" s="17"/>
    </row>
    <row r="510" spans="10:10" ht="12.75">
      <c r="J510" s="17"/>
    </row>
    <row r="511" spans="10:10" ht="12.75">
      <c r="J511" s="17"/>
    </row>
    <row r="512" spans="10:10" ht="12.75">
      <c r="J512" s="17"/>
    </row>
    <row r="513" spans="10:10" ht="12.75">
      <c r="J513" s="17"/>
    </row>
    <row r="514" spans="10:10" ht="12.75">
      <c r="J514" s="17"/>
    </row>
    <row r="515" spans="10:10" ht="12.75">
      <c r="J515" s="17"/>
    </row>
    <row r="516" spans="10:10" ht="12.75">
      <c r="J516" s="17"/>
    </row>
    <row r="517" spans="10:10" ht="12.75">
      <c r="J517" s="17"/>
    </row>
    <row r="518" spans="10:10" ht="12.75">
      <c r="J518" s="17"/>
    </row>
    <row r="519" spans="10:10" ht="12.75">
      <c r="J519" s="17"/>
    </row>
    <row r="520" spans="10:10" ht="12.75">
      <c r="J520" s="17"/>
    </row>
    <row r="521" spans="10:10" ht="12.75">
      <c r="J521" s="17"/>
    </row>
    <row r="522" spans="10:10" ht="12.75">
      <c r="J522" s="17"/>
    </row>
    <row r="523" spans="10:10" ht="12.75">
      <c r="J523" s="17"/>
    </row>
    <row r="524" spans="10:10" ht="12.75">
      <c r="J524" s="17"/>
    </row>
    <row r="525" spans="10:10" ht="12.75">
      <c r="J525" s="17"/>
    </row>
    <row r="526" spans="10:10" ht="12.75">
      <c r="J526" s="17"/>
    </row>
    <row r="527" spans="10:10" ht="12.75">
      <c r="J527" s="17"/>
    </row>
    <row r="528" spans="10:10" ht="12.75">
      <c r="J528" s="17"/>
    </row>
    <row r="529" spans="10:10" ht="12.75">
      <c r="J529" s="17"/>
    </row>
    <row r="530" spans="10:10" ht="12.75">
      <c r="J530" s="17"/>
    </row>
    <row r="531" spans="10:10" ht="12.75">
      <c r="J531" s="17"/>
    </row>
    <row r="532" spans="10:10" ht="12.75">
      <c r="J532" s="17"/>
    </row>
    <row r="533" spans="10:10" ht="12.75">
      <c r="J533" s="17"/>
    </row>
    <row r="534" spans="10:10" ht="12.75">
      <c r="J534" s="17"/>
    </row>
    <row r="535" spans="10:10" ht="12.75">
      <c r="J535" s="17"/>
    </row>
    <row r="536" spans="10:10" ht="12.75">
      <c r="J536" s="17"/>
    </row>
    <row r="537" spans="10:10" ht="12.75">
      <c r="J537" s="17"/>
    </row>
    <row r="538" spans="10:10" ht="12.75">
      <c r="J538" s="17"/>
    </row>
    <row r="539" spans="10:10" ht="12.75">
      <c r="J539" s="17"/>
    </row>
    <row r="540" spans="10:10" ht="12.75">
      <c r="J540" s="17"/>
    </row>
    <row r="541" spans="10:10" ht="12.75">
      <c r="J541" s="17"/>
    </row>
    <row r="542" spans="10:10" ht="12.75">
      <c r="J542" s="17"/>
    </row>
    <row r="543" spans="10:10" ht="12.75">
      <c r="J543" s="17"/>
    </row>
    <row r="544" spans="10:10" ht="12.75">
      <c r="J544" s="17"/>
    </row>
    <row r="545" spans="10:10" ht="12.75">
      <c r="J545" s="17"/>
    </row>
    <row r="546" spans="10:10" ht="12.75">
      <c r="J546" s="17"/>
    </row>
    <row r="547" spans="10:10" ht="12.75">
      <c r="J547" s="17"/>
    </row>
    <row r="548" spans="10:10" ht="12.75">
      <c r="J548" s="17"/>
    </row>
    <row r="549" spans="10:10" ht="12.75">
      <c r="J549" s="17"/>
    </row>
    <row r="550" spans="10:10" ht="12.75">
      <c r="J550" s="17"/>
    </row>
    <row r="551" spans="10:10" ht="12.75">
      <c r="J551" s="17"/>
    </row>
    <row r="552" spans="10:10" ht="12.75">
      <c r="J552" s="17"/>
    </row>
    <row r="553" spans="10:10" ht="12.75">
      <c r="J553" s="17"/>
    </row>
    <row r="554" spans="10:10" ht="12.75">
      <c r="J554" s="17"/>
    </row>
    <row r="555" spans="10:10" ht="12.75">
      <c r="J555" s="17"/>
    </row>
    <row r="556" spans="10:10" ht="12.75">
      <c r="J556" s="17"/>
    </row>
    <row r="557" spans="10:10" ht="12.75">
      <c r="J557" s="17"/>
    </row>
    <row r="558" spans="10:10" ht="12.75">
      <c r="J558" s="17"/>
    </row>
    <row r="559" spans="10:10" ht="12.75">
      <c r="J559" s="17"/>
    </row>
    <row r="560" spans="10:10" ht="12.75">
      <c r="J560" s="17"/>
    </row>
    <row r="561" spans="10:10" ht="12.75">
      <c r="J561" s="17"/>
    </row>
    <row r="562" spans="10:10" ht="12.75">
      <c r="J562" s="17"/>
    </row>
    <row r="563" spans="10:10" ht="12.75">
      <c r="J563" s="17"/>
    </row>
    <row r="564" spans="10:10" ht="12.75">
      <c r="J564" s="17"/>
    </row>
    <row r="565" spans="10:10" ht="12.75">
      <c r="J565" s="17"/>
    </row>
    <row r="566" spans="10:10" ht="12.75">
      <c r="J566" s="17"/>
    </row>
    <row r="567" spans="10:10" ht="12.75">
      <c r="J567" s="17"/>
    </row>
    <row r="568" spans="10:10" ht="12.75">
      <c r="J568" s="17"/>
    </row>
    <row r="569" spans="10:10" ht="12.75">
      <c r="J569" s="17"/>
    </row>
    <row r="570" spans="10:10" ht="12.75">
      <c r="J570" s="17"/>
    </row>
    <row r="571" spans="10:10" ht="12.75">
      <c r="J571" s="17"/>
    </row>
    <row r="572" spans="10:10" ht="12.75">
      <c r="J572" s="17"/>
    </row>
    <row r="573" spans="10:10" ht="12.75">
      <c r="J573" s="17"/>
    </row>
    <row r="574" spans="10:10" ht="12.75">
      <c r="J574" s="17"/>
    </row>
    <row r="575" spans="10:10" ht="12.75">
      <c r="J575" s="17"/>
    </row>
    <row r="576" spans="10:10" ht="12.75">
      <c r="J576" s="17"/>
    </row>
    <row r="577" spans="10:10" ht="12.75">
      <c r="J577" s="17"/>
    </row>
    <row r="578" spans="10:10" ht="12.75">
      <c r="J578" s="17"/>
    </row>
    <row r="579" spans="10:10" ht="12.75">
      <c r="J579" s="17"/>
    </row>
    <row r="580" spans="10:10" ht="12.75">
      <c r="J580" s="17"/>
    </row>
    <row r="581" spans="10:10" ht="12.75">
      <c r="J581" s="17"/>
    </row>
    <row r="582" spans="10:10" ht="12.75">
      <c r="J582" s="17"/>
    </row>
    <row r="583" spans="10:10" ht="12.75">
      <c r="J583" s="17"/>
    </row>
    <row r="584" spans="10:10" ht="12.75">
      <c r="J584" s="17"/>
    </row>
    <row r="585" spans="10:10" ht="12.75">
      <c r="J585" s="17"/>
    </row>
    <row r="586" spans="10:10" ht="12.75">
      <c r="J586" s="17"/>
    </row>
    <row r="587" spans="10:10" ht="12.75">
      <c r="J587" s="17"/>
    </row>
    <row r="588" spans="10:10" ht="12.75">
      <c r="J588" s="17"/>
    </row>
    <row r="589" spans="10:10" ht="12.75">
      <c r="J589" s="17"/>
    </row>
    <row r="590" spans="10:10" ht="12.75">
      <c r="J590" s="17"/>
    </row>
    <row r="591" spans="10:10" ht="12.75">
      <c r="J591" s="17"/>
    </row>
    <row r="592" spans="10:10" ht="12.75">
      <c r="J592" s="17"/>
    </row>
    <row r="593" spans="10:10" ht="12.75">
      <c r="J593" s="17"/>
    </row>
    <row r="594" spans="10:10" ht="12.75">
      <c r="J594" s="17"/>
    </row>
    <row r="595" spans="10:10" ht="12.75">
      <c r="J595" s="17"/>
    </row>
    <row r="596" spans="10:10" ht="12.75">
      <c r="J596" s="17"/>
    </row>
    <row r="597" spans="10:10" ht="12.75">
      <c r="J597" s="17"/>
    </row>
    <row r="598" spans="10:10" ht="12.75">
      <c r="J598" s="17"/>
    </row>
    <row r="599" spans="10:10" ht="12.75">
      <c r="J599" s="17"/>
    </row>
    <row r="600" spans="10:10" ht="12.75">
      <c r="J600" s="17"/>
    </row>
    <row r="601" spans="10:10" ht="12.75">
      <c r="J601" s="17"/>
    </row>
    <row r="602" spans="10:10" ht="12.75">
      <c r="J602" s="17"/>
    </row>
    <row r="603" spans="10:10" ht="12.75">
      <c r="J603" s="17"/>
    </row>
    <row r="604" spans="10:10" ht="12.75">
      <c r="J604" s="17"/>
    </row>
    <row r="605" spans="10:10" ht="12.75">
      <c r="J605" s="17"/>
    </row>
    <row r="606" spans="10:10" ht="12.75">
      <c r="J606" s="17"/>
    </row>
    <row r="607" spans="10:10" ht="12.75">
      <c r="J607" s="17"/>
    </row>
    <row r="608" spans="10:10" ht="12.75">
      <c r="J608" s="17"/>
    </row>
    <row r="609" spans="10:10" ht="12.75">
      <c r="J609" s="17"/>
    </row>
    <row r="610" spans="10:10" ht="12.75">
      <c r="J610" s="17"/>
    </row>
    <row r="611" spans="10:10" ht="12.75">
      <c r="J611" s="17"/>
    </row>
    <row r="612" spans="10:10" ht="12.75">
      <c r="J612" s="17"/>
    </row>
    <row r="613" spans="10:10" ht="12.75">
      <c r="J613" s="17"/>
    </row>
    <row r="614" spans="10:10" ht="12.75">
      <c r="J614" s="17"/>
    </row>
    <row r="615" spans="10:10" ht="12.75">
      <c r="J615" s="17"/>
    </row>
    <row r="616" spans="10:10" ht="12.75">
      <c r="J616" s="17"/>
    </row>
    <row r="617" spans="10:10" ht="12.75">
      <c r="J617" s="17"/>
    </row>
    <row r="618" spans="10:10" ht="12.75">
      <c r="J618" s="17"/>
    </row>
    <row r="619" spans="10:10" ht="12.75">
      <c r="J619" s="17"/>
    </row>
    <row r="620" spans="10:10" ht="12.75">
      <c r="J620" s="17"/>
    </row>
    <row r="621" spans="10:10" ht="12.75">
      <c r="J621" s="17"/>
    </row>
    <row r="622" spans="10:10" ht="12.75">
      <c r="J622" s="17"/>
    </row>
    <row r="623" spans="10:10" ht="12.75">
      <c r="J623" s="17"/>
    </row>
    <row r="624" spans="10:10" ht="12.75">
      <c r="J624" s="17"/>
    </row>
    <row r="625" spans="10:10" ht="12.75">
      <c r="J625" s="17"/>
    </row>
    <row r="626" spans="10:10" ht="12.75">
      <c r="J626" s="17"/>
    </row>
    <row r="627" spans="10:10" ht="12.75">
      <c r="J627" s="17"/>
    </row>
    <row r="628" spans="10:10" ht="12.75">
      <c r="J628" s="17"/>
    </row>
    <row r="629" spans="10:10" ht="12.75">
      <c r="J629" s="17"/>
    </row>
    <row r="630" spans="10:10" ht="12.75">
      <c r="J630" s="17"/>
    </row>
    <row r="631" spans="10:10" ht="12.75">
      <c r="J631" s="17"/>
    </row>
    <row r="632" spans="10:10" ht="12.75">
      <c r="J632" s="17"/>
    </row>
    <row r="633" spans="10:10" ht="12.75">
      <c r="J633" s="17"/>
    </row>
    <row r="634" spans="10:10" ht="12.75">
      <c r="J634" s="17"/>
    </row>
    <row r="635" spans="10:10" ht="12.75">
      <c r="J635" s="17"/>
    </row>
    <row r="636" spans="10:10" ht="12.75">
      <c r="J636" s="17"/>
    </row>
    <row r="637" spans="10:10" ht="12.75">
      <c r="J637" s="17"/>
    </row>
    <row r="638" spans="10:10" ht="12.75">
      <c r="J638" s="17"/>
    </row>
    <row r="639" spans="10:10" ht="12.75">
      <c r="J639" s="17"/>
    </row>
    <row r="640" spans="10:10" ht="12.75">
      <c r="J640" s="17"/>
    </row>
    <row r="641" spans="10:10" ht="12.75">
      <c r="J641" s="17"/>
    </row>
    <row r="642" spans="10:10" ht="12.75">
      <c r="J642" s="17"/>
    </row>
    <row r="643" spans="10:10" ht="12.75">
      <c r="J643" s="17"/>
    </row>
    <row r="644" spans="10:10" ht="12.75">
      <c r="J644" s="17"/>
    </row>
    <row r="645" spans="10:10" ht="12.75">
      <c r="J645" s="17"/>
    </row>
    <row r="646" spans="10:10" ht="12.75">
      <c r="J646" s="17"/>
    </row>
    <row r="647" spans="10:10" ht="12.75">
      <c r="J647" s="17"/>
    </row>
    <row r="648" spans="10:10" ht="12.75">
      <c r="J648" s="17"/>
    </row>
    <row r="649" spans="10:10" ht="12.75">
      <c r="J649" s="17"/>
    </row>
    <row r="650" spans="10:10" ht="12.75">
      <c r="J650" s="17"/>
    </row>
    <row r="651" spans="10:10" ht="12.75">
      <c r="J651" s="17"/>
    </row>
    <row r="652" spans="10:10" ht="12.75">
      <c r="J652" s="17"/>
    </row>
    <row r="653" spans="10:10" ht="12.75">
      <c r="J653" s="17"/>
    </row>
    <row r="654" spans="10:10" ht="12.75">
      <c r="J654" s="17"/>
    </row>
    <row r="655" spans="10:10" ht="12.75">
      <c r="J655" s="17"/>
    </row>
    <row r="656" spans="10:10" ht="12.75">
      <c r="J656" s="17"/>
    </row>
    <row r="657" spans="10:10" ht="12.75">
      <c r="J657" s="17"/>
    </row>
    <row r="658" spans="10:10" ht="12.75">
      <c r="J658" s="17"/>
    </row>
    <row r="659" spans="10:10" ht="12.75">
      <c r="J659" s="17"/>
    </row>
    <row r="660" spans="10:10" ht="12.75">
      <c r="J660" s="17"/>
    </row>
    <row r="661" spans="10:10" ht="12.75">
      <c r="J661" s="17"/>
    </row>
    <row r="662" spans="10:10" ht="12.75">
      <c r="J662" s="17"/>
    </row>
    <row r="663" spans="10:10" ht="12.75">
      <c r="J663" s="17"/>
    </row>
    <row r="664" spans="10:10" ht="12.75">
      <c r="J664" s="17"/>
    </row>
    <row r="665" spans="10:10" ht="12.75">
      <c r="J665" s="17"/>
    </row>
    <row r="666" spans="10:10" ht="12.75">
      <c r="J666" s="17"/>
    </row>
    <row r="667" spans="10:10" ht="12.75">
      <c r="J667" s="17"/>
    </row>
    <row r="668" spans="10:10" ht="12.75">
      <c r="J668" s="17"/>
    </row>
    <row r="669" spans="10:10" ht="12.75">
      <c r="J669" s="17"/>
    </row>
    <row r="670" spans="10:10" ht="12.75">
      <c r="J670" s="17"/>
    </row>
    <row r="671" spans="10:10" ht="12.75">
      <c r="J671" s="17"/>
    </row>
    <row r="672" spans="10:10" ht="12.75">
      <c r="J672" s="17"/>
    </row>
    <row r="673" spans="10:10" ht="12.75">
      <c r="J673" s="17"/>
    </row>
    <row r="674" spans="10:10" ht="12.75">
      <c r="J674" s="17"/>
    </row>
    <row r="675" spans="10:10" ht="12.75">
      <c r="J675" s="17"/>
    </row>
    <row r="676" spans="10:10" ht="12.75">
      <c r="J676" s="17"/>
    </row>
    <row r="677" spans="10:10" ht="12.75">
      <c r="J677" s="17"/>
    </row>
    <row r="678" spans="10:10" ht="12.75">
      <c r="J678" s="17"/>
    </row>
    <row r="679" spans="10:10" ht="12.75">
      <c r="J679" s="17"/>
    </row>
    <row r="680" spans="10:10" ht="12.75">
      <c r="J680" s="17"/>
    </row>
    <row r="681" spans="10:10" ht="12.75">
      <c r="J681" s="17"/>
    </row>
    <row r="682" spans="10:10" ht="12.75">
      <c r="J682" s="17"/>
    </row>
    <row r="683" spans="10:10" ht="12.75">
      <c r="J683" s="17"/>
    </row>
    <row r="684" spans="10:10" ht="12.75">
      <c r="J684" s="17"/>
    </row>
    <row r="685" spans="10:10" ht="12.75">
      <c r="J685" s="17"/>
    </row>
    <row r="686" spans="10:10" ht="12.75">
      <c r="J686" s="17"/>
    </row>
    <row r="687" spans="10:10" ht="12.75">
      <c r="J687" s="17"/>
    </row>
    <row r="688" spans="10:10" ht="12.75">
      <c r="J688" s="17"/>
    </row>
    <row r="689" spans="10:10" ht="12.75">
      <c r="J689" s="17"/>
    </row>
    <row r="690" spans="10:10" ht="12.75">
      <c r="J690" s="17"/>
    </row>
    <row r="691" spans="10:10" ht="12.75">
      <c r="J691" s="17"/>
    </row>
    <row r="692" spans="10:10" ht="12.75">
      <c r="J692" s="17"/>
    </row>
    <row r="693" spans="10:10" ht="12.75">
      <c r="J693" s="17"/>
    </row>
    <row r="694" spans="10:10" ht="12.75">
      <c r="J694" s="17"/>
    </row>
    <row r="695" spans="10:10" ht="12.75">
      <c r="J695" s="17"/>
    </row>
    <row r="696" spans="10:10" ht="12.75">
      <c r="J696" s="17"/>
    </row>
    <row r="697" spans="10:10" ht="12.75">
      <c r="J697" s="17"/>
    </row>
    <row r="698" spans="10:10" ht="12.75">
      <c r="J698" s="17"/>
    </row>
    <row r="699" spans="10:10" ht="12.75">
      <c r="J699" s="17"/>
    </row>
    <row r="700" spans="10:10" ht="12.75">
      <c r="J700" s="17"/>
    </row>
    <row r="701" spans="10:10" ht="12.75">
      <c r="J701" s="17"/>
    </row>
    <row r="702" spans="10:10" ht="12.75">
      <c r="J702" s="17"/>
    </row>
    <row r="703" spans="10:10" ht="12.75">
      <c r="J703" s="17"/>
    </row>
    <row r="704" spans="10:10" ht="12.75">
      <c r="J704" s="17"/>
    </row>
    <row r="705" spans="10:10" ht="12.75">
      <c r="J705" s="17"/>
    </row>
    <row r="706" spans="10:10" ht="12.75">
      <c r="J706" s="17"/>
    </row>
    <row r="707" spans="10:10" ht="12.75">
      <c r="J707" s="17"/>
    </row>
    <row r="708" spans="10:10" ht="12.75">
      <c r="J708" s="17"/>
    </row>
    <row r="709" spans="10:10" ht="12.75">
      <c r="J709" s="17"/>
    </row>
    <row r="710" spans="10:10" ht="12.75">
      <c r="J710" s="17"/>
    </row>
    <row r="711" spans="10:10" ht="12.75">
      <c r="J711" s="17"/>
    </row>
    <row r="712" spans="10:10" ht="12.75">
      <c r="J712" s="17"/>
    </row>
    <row r="713" spans="10:10" ht="12.75">
      <c r="J713" s="17"/>
    </row>
    <row r="714" spans="10:10" ht="12.75">
      <c r="J714" s="17"/>
    </row>
    <row r="715" spans="10:10" ht="12.75">
      <c r="J715" s="17"/>
    </row>
    <row r="716" spans="10:10" ht="12.75">
      <c r="J716" s="17"/>
    </row>
    <row r="717" spans="10:10" ht="12.75">
      <c r="J717" s="17"/>
    </row>
    <row r="718" spans="10:10" ht="12.75">
      <c r="J718" s="17"/>
    </row>
    <row r="719" spans="10:10" ht="12.75">
      <c r="J719" s="17"/>
    </row>
    <row r="720" spans="10:10" ht="12.75">
      <c r="J720" s="17"/>
    </row>
    <row r="721" spans="10:10" ht="12.75">
      <c r="J721" s="17"/>
    </row>
    <row r="722" spans="10:10" ht="12.75">
      <c r="J722" s="17"/>
    </row>
    <row r="723" spans="10:10" ht="12.75">
      <c r="J723" s="17"/>
    </row>
    <row r="724" spans="10:10" ht="12.75">
      <c r="J724" s="17"/>
    </row>
    <row r="725" spans="10:10" ht="12.75">
      <c r="J725" s="17"/>
    </row>
    <row r="726" spans="10:10" ht="12.75">
      <c r="J726" s="17"/>
    </row>
    <row r="727" spans="10:10" ht="12.75">
      <c r="J727" s="17"/>
    </row>
    <row r="728" spans="10:10" ht="12.75">
      <c r="J728" s="17"/>
    </row>
    <row r="729" spans="10:10" ht="12.75">
      <c r="J729" s="17"/>
    </row>
    <row r="730" spans="10:10" ht="12.75">
      <c r="J730" s="17"/>
    </row>
    <row r="731" spans="10:10" ht="12.75">
      <c r="J731" s="17"/>
    </row>
    <row r="732" spans="10:10" ht="12.75">
      <c r="J732" s="17"/>
    </row>
    <row r="733" spans="10:10" ht="12.75">
      <c r="J733" s="17"/>
    </row>
    <row r="734" spans="10:10" ht="12.75">
      <c r="J734" s="17"/>
    </row>
    <row r="735" spans="10:10" ht="12.75">
      <c r="J735" s="17"/>
    </row>
    <row r="736" spans="10:10" ht="12.75">
      <c r="J736" s="17"/>
    </row>
    <row r="737" spans="10:10" ht="12.75">
      <c r="J737" s="17"/>
    </row>
    <row r="738" spans="10:10" ht="12.75">
      <c r="J738" s="17"/>
    </row>
    <row r="739" spans="10:10" ht="12.75">
      <c r="J739" s="17"/>
    </row>
    <row r="740" spans="10:10" ht="12.75">
      <c r="J740" s="17"/>
    </row>
    <row r="741" spans="10:10" ht="12.75">
      <c r="J741" s="17"/>
    </row>
    <row r="742" spans="10:10" ht="12.75">
      <c r="J742" s="17"/>
    </row>
    <row r="743" spans="10:10" ht="12.75">
      <c r="J743" s="17"/>
    </row>
    <row r="744" spans="10:10" ht="12.75">
      <c r="J744" s="17"/>
    </row>
    <row r="745" spans="10:10" ht="12.75">
      <c r="J745" s="17"/>
    </row>
    <row r="746" spans="10:10" ht="12.75">
      <c r="J746" s="17"/>
    </row>
    <row r="747" spans="10:10" ht="12.75">
      <c r="J747" s="17"/>
    </row>
    <row r="748" spans="10:10" ht="12.75">
      <c r="J748" s="17"/>
    </row>
    <row r="749" spans="10:10" ht="12.75">
      <c r="J749" s="17"/>
    </row>
    <row r="750" spans="10:10" ht="12.75">
      <c r="J750" s="17"/>
    </row>
    <row r="751" spans="10:10" ht="12.75">
      <c r="J751" s="17"/>
    </row>
    <row r="752" spans="10:10" ht="12.75">
      <c r="J752" s="17"/>
    </row>
    <row r="753" spans="10:10" ht="12.75">
      <c r="J753" s="17"/>
    </row>
    <row r="754" spans="10:10" ht="12.75">
      <c r="J754" s="17"/>
    </row>
    <row r="755" spans="10:10" ht="12.75">
      <c r="J755" s="17"/>
    </row>
    <row r="756" spans="10:10" ht="12.75">
      <c r="J756" s="17"/>
    </row>
    <row r="757" spans="10:10" ht="12.75">
      <c r="J757" s="17"/>
    </row>
    <row r="758" spans="10:10" ht="12.75">
      <c r="J758" s="17"/>
    </row>
    <row r="759" spans="10:10" ht="12.75">
      <c r="J759" s="17"/>
    </row>
    <row r="760" spans="10:10" ht="12.75">
      <c r="J760" s="17"/>
    </row>
    <row r="761" spans="10:10" ht="12.75">
      <c r="J761" s="17"/>
    </row>
    <row r="762" spans="10:10" ht="12.75">
      <c r="J762" s="17"/>
    </row>
    <row r="763" spans="10:10" ht="12.75">
      <c r="J763" s="17"/>
    </row>
    <row r="764" spans="10:10" ht="12.75">
      <c r="J764" s="17"/>
    </row>
    <row r="765" spans="10:10" ht="12.75">
      <c r="J765" s="17"/>
    </row>
    <row r="766" spans="10:10" ht="12.75">
      <c r="J766" s="17"/>
    </row>
    <row r="767" spans="10:10" ht="12.75">
      <c r="J767" s="17"/>
    </row>
    <row r="768" spans="10:10" ht="12.75">
      <c r="J768" s="17"/>
    </row>
    <row r="769" spans="10:10" ht="12.75">
      <c r="J769" s="17"/>
    </row>
    <row r="770" spans="10:10" ht="12.75">
      <c r="J770" s="17"/>
    </row>
    <row r="771" spans="10:10" ht="12.75">
      <c r="J771" s="17"/>
    </row>
    <row r="772" spans="10:10" ht="12.75">
      <c r="J772" s="17"/>
    </row>
    <row r="773" spans="10:10" ht="12.75">
      <c r="J773" s="17"/>
    </row>
    <row r="774" spans="10:10" ht="12.75">
      <c r="J774" s="17"/>
    </row>
    <row r="775" spans="10:10" ht="12.75">
      <c r="J775" s="17"/>
    </row>
    <row r="776" spans="10:10" ht="12.75">
      <c r="J776" s="17"/>
    </row>
    <row r="777" spans="10:10" ht="12.75">
      <c r="J777" s="17"/>
    </row>
    <row r="778" spans="10:10" ht="12.75">
      <c r="J778" s="17"/>
    </row>
    <row r="779" spans="10:10" ht="12.75">
      <c r="J779" s="17"/>
    </row>
    <row r="780" spans="10:10" ht="12.75">
      <c r="J780" s="17"/>
    </row>
    <row r="781" spans="10:10" ht="12.75">
      <c r="J781" s="17"/>
    </row>
    <row r="782" spans="10:10" ht="12.75">
      <c r="J782" s="17"/>
    </row>
    <row r="783" spans="10:10" ht="12.75">
      <c r="J783" s="17"/>
    </row>
    <row r="784" spans="10:10" ht="12.75">
      <c r="J784" s="17"/>
    </row>
    <row r="785" spans="10:10" ht="12.75">
      <c r="J785" s="17"/>
    </row>
    <row r="786" spans="10:10" ht="12.75">
      <c r="J786" s="17"/>
    </row>
    <row r="787" spans="10:10" ht="12.75">
      <c r="J787" s="17"/>
    </row>
    <row r="788" spans="10:10" ht="12.75">
      <c r="J788" s="17"/>
    </row>
    <row r="789" spans="10:10" ht="12.75">
      <c r="J789" s="17"/>
    </row>
    <row r="790" spans="10:10" ht="12.75">
      <c r="J790" s="17"/>
    </row>
    <row r="791" spans="10:10" ht="12.75">
      <c r="J791" s="17"/>
    </row>
    <row r="792" spans="10:10" ht="12.75">
      <c r="J792" s="17"/>
    </row>
    <row r="793" spans="10:10" ht="12.75">
      <c r="J793" s="17"/>
    </row>
    <row r="794" spans="10:10" ht="12.75">
      <c r="J794" s="17"/>
    </row>
    <row r="795" spans="10:10" ht="12.75">
      <c r="J795" s="17"/>
    </row>
    <row r="796" spans="10:10" ht="12.75">
      <c r="J796" s="17"/>
    </row>
    <row r="797" spans="10:10" ht="12.75">
      <c r="J797" s="17"/>
    </row>
    <row r="798" spans="10:10" ht="12.75">
      <c r="J798" s="17"/>
    </row>
    <row r="799" spans="10:10" ht="12.75">
      <c r="J799" s="17"/>
    </row>
    <row r="800" spans="10:10" ht="12.75">
      <c r="J800" s="17"/>
    </row>
    <row r="801" spans="10:10" ht="12.75">
      <c r="J801" s="17"/>
    </row>
    <row r="802" spans="10:10" ht="12.75">
      <c r="J802" s="17"/>
    </row>
    <row r="803" spans="10:10" ht="12.75">
      <c r="J803" s="17"/>
    </row>
    <row r="804" spans="10:10" ht="12.75">
      <c r="J804" s="17"/>
    </row>
    <row r="805" spans="10:10" ht="12.75">
      <c r="J805" s="17"/>
    </row>
    <row r="806" spans="10:10" ht="12.75">
      <c r="J806" s="17"/>
    </row>
    <row r="807" spans="10:10" ht="12.75">
      <c r="J807" s="17"/>
    </row>
    <row r="808" spans="10:10" ht="12.75">
      <c r="J808" s="17"/>
    </row>
    <row r="809" spans="10:10" ht="12.75">
      <c r="J809" s="17"/>
    </row>
    <row r="810" spans="10:10" ht="12.75">
      <c r="J810" s="17"/>
    </row>
    <row r="811" spans="10:10" ht="12.75">
      <c r="J811" s="17"/>
    </row>
    <row r="812" spans="10:10" ht="12.75">
      <c r="J812" s="17"/>
    </row>
    <row r="813" spans="10:10" ht="12.75">
      <c r="J813" s="17"/>
    </row>
    <row r="814" spans="10:10" ht="12.75">
      <c r="J814" s="17"/>
    </row>
    <row r="815" spans="10:10" ht="12.75">
      <c r="J815" s="17"/>
    </row>
    <row r="816" spans="10:10" ht="12.75">
      <c r="J816" s="17"/>
    </row>
    <row r="817" spans="10:10" ht="12.75">
      <c r="J817" s="17"/>
    </row>
    <row r="818" spans="10:10" ht="12.75">
      <c r="J818" s="17"/>
    </row>
    <row r="819" spans="10:10" ht="12.75">
      <c r="J819" s="17"/>
    </row>
    <row r="820" spans="10:10" ht="12.75">
      <c r="J820" s="17"/>
    </row>
    <row r="821" spans="10:10" ht="12.75">
      <c r="J821" s="17"/>
    </row>
    <row r="822" spans="10:10" ht="12.75">
      <c r="J822" s="17"/>
    </row>
    <row r="823" spans="10:10" ht="12.75">
      <c r="J823" s="17"/>
    </row>
    <row r="824" spans="10:10" ht="12.75">
      <c r="J824" s="17"/>
    </row>
    <row r="825" spans="10:10" ht="12.75">
      <c r="J825" s="17"/>
    </row>
    <row r="826" spans="10:10" ht="12.75">
      <c r="J826" s="17"/>
    </row>
    <row r="827" spans="10:10" ht="12.75">
      <c r="J827" s="17"/>
    </row>
    <row r="828" spans="10:10" ht="12.75">
      <c r="J828" s="17"/>
    </row>
    <row r="829" spans="10:10" ht="12.75">
      <c r="J829" s="17"/>
    </row>
    <row r="830" spans="10:10" ht="12.75">
      <c r="J830" s="17"/>
    </row>
    <row r="831" spans="10:10" ht="12.75">
      <c r="J831" s="17"/>
    </row>
    <row r="832" spans="10:10" ht="12.75">
      <c r="J832" s="17"/>
    </row>
    <row r="833" spans="10:10" ht="12.75">
      <c r="J833" s="17"/>
    </row>
    <row r="834" spans="10:10" ht="12.75">
      <c r="J834" s="17"/>
    </row>
    <row r="835" spans="10:10" ht="12.75">
      <c r="J835" s="17"/>
    </row>
    <row r="836" spans="10:10" ht="12.75">
      <c r="J836" s="17"/>
    </row>
    <row r="837" spans="10:10" ht="12.75">
      <c r="J837" s="17"/>
    </row>
    <row r="838" spans="10:10" ht="12.75">
      <c r="J838" s="17"/>
    </row>
    <row r="839" spans="10:10" ht="12.75">
      <c r="J839" s="17"/>
    </row>
    <row r="840" spans="10:10" ht="12.75">
      <c r="J840" s="17"/>
    </row>
    <row r="841" spans="10:10" ht="12.75">
      <c r="J841" s="17"/>
    </row>
    <row r="842" spans="10:10" ht="12.75">
      <c r="J842" s="17"/>
    </row>
    <row r="843" spans="10:10" ht="12.75">
      <c r="J843" s="17"/>
    </row>
    <row r="844" spans="10:10" ht="12.75">
      <c r="J844" s="17"/>
    </row>
    <row r="845" spans="10:10" ht="12.75">
      <c r="J845" s="17"/>
    </row>
    <row r="846" spans="10:10" ht="12.75">
      <c r="J846" s="17"/>
    </row>
    <row r="847" spans="10:10" ht="12.75">
      <c r="J847" s="17"/>
    </row>
    <row r="848" spans="10:10" ht="12.75">
      <c r="J848" s="17"/>
    </row>
    <row r="849" spans="10:10" ht="12.75">
      <c r="J849" s="17"/>
    </row>
    <row r="850" spans="10:10" ht="12.75">
      <c r="J850" s="17"/>
    </row>
    <row r="851" spans="10:10" ht="12.75">
      <c r="J851" s="17"/>
    </row>
    <row r="852" spans="10:10" ht="12.75">
      <c r="J852" s="17"/>
    </row>
    <row r="853" spans="10:10" ht="12.75">
      <c r="J853" s="17"/>
    </row>
    <row r="854" spans="10:10" ht="12.75">
      <c r="J854" s="17"/>
    </row>
    <row r="855" spans="10:10" ht="12.75">
      <c r="J855" s="17"/>
    </row>
    <row r="856" spans="10:10" ht="12.75">
      <c r="J856" s="17"/>
    </row>
    <row r="857" spans="10:10" ht="12.75">
      <c r="J857" s="17"/>
    </row>
    <row r="858" spans="10:10" ht="12.75">
      <c r="J858" s="17"/>
    </row>
    <row r="859" spans="10:10" ht="12.75">
      <c r="J859" s="17"/>
    </row>
    <row r="860" spans="10:10" ht="12.75">
      <c r="J860" s="17"/>
    </row>
    <row r="861" spans="10:10" ht="12.75">
      <c r="J861" s="17"/>
    </row>
    <row r="862" spans="10:10" ht="12.75">
      <c r="J862" s="17"/>
    </row>
    <row r="863" spans="10:10" ht="12.75">
      <c r="J863" s="17"/>
    </row>
    <row r="864" spans="10:10" ht="12.75">
      <c r="J864" s="17"/>
    </row>
    <row r="865" spans="10:10" ht="12.75">
      <c r="J865" s="17"/>
    </row>
    <row r="866" spans="10:10" ht="12.75">
      <c r="J866" s="17"/>
    </row>
    <row r="867" spans="10:10" ht="12.75">
      <c r="J867" s="17"/>
    </row>
    <row r="868" spans="10:10" ht="12.75">
      <c r="J868" s="17"/>
    </row>
    <row r="869" spans="10:10" ht="12.75">
      <c r="J869" s="17"/>
    </row>
    <row r="870" spans="10:10" ht="12.75">
      <c r="J870" s="17"/>
    </row>
    <row r="871" spans="10:10" ht="12.75">
      <c r="J871" s="17"/>
    </row>
    <row r="872" spans="10:10" ht="12.75">
      <c r="J872" s="17"/>
    </row>
    <row r="873" spans="10:10" ht="12.75">
      <c r="J873" s="17"/>
    </row>
    <row r="874" spans="10:10" ht="12.75">
      <c r="J874" s="17"/>
    </row>
    <row r="875" spans="10:10" ht="12.75">
      <c r="J875" s="17"/>
    </row>
    <row r="876" spans="10:10" ht="12.75">
      <c r="J876" s="17"/>
    </row>
    <row r="877" spans="10:10" ht="12.75">
      <c r="J877" s="17"/>
    </row>
    <row r="878" spans="10:10" ht="12.75">
      <c r="J878" s="17"/>
    </row>
    <row r="879" spans="10:10" ht="12.75">
      <c r="J879" s="17"/>
    </row>
    <row r="880" spans="10:10" ht="12.75">
      <c r="J880" s="17"/>
    </row>
    <row r="881" spans="10:10" ht="12.75">
      <c r="J881" s="17"/>
    </row>
    <row r="882" spans="10:10" ht="12.75">
      <c r="J882" s="17"/>
    </row>
    <row r="883" spans="10:10" ht="12.75">
      <c r="J883" s="17"/>
    </row>
    <row r="884" spans="10:10" ht="12.75">
      <c r="J884" s="17"/>
    </row>
    <row r="885" spans="10:10" ht="12.75">
      <c r="J885" s="17"/>
    </row>
    <row r="886" spans="10:10" ht="12.75">
      <c r="J886" s="17"/>
    </row>
    <row r="887" spans="10:10" ht="12.75">
      <c r="J887" s="17"/>
    </row>
    <row r="888" spans="10:10" ht="12.75">
      <c r="J888" s="17"/>
    </row>
    <row r="889" spans="10:10" ht="12.75">
      <c r="J889" s="17"/>
    </row>
    <row r="890" spans="10:10" ht="12.75">
      <c r="J890" s="17"/>
    </row>
    <row r="891" spans="10:10" ht="12.75">
      <c r="J891" s="17"/>
    </row>
    <row r="892" spans="10:10" ht="12.75">
      <c r="J892" s="17"/>
    </row>
    <row r="893" spans="10:10" ht="12.75">
      <c r="J893" s="17"/>
    </row>
    <row r="894" spans="10:10" ht="12.75">
      <c r="J894" s="17"/>
    </row>
    <row r="895" spans="10:10" ht="12.75">
      <c r="J895" s="17"/>
    </row>
    <row r="896" spans="10:10" ht="12.75">
      <c r="J896" s="17"/>
    </row>
    <row r="897" spans="10:10" ht="12.75">
      <c r="J897" s="17"/>
    </row>
    <row r="898" spans="10:10" ht="12.75">
      <c r="J898" s="17"/>
    </row>
    <row r="899" spans="10:10" ht="12.75">
      <c r="J899" s="17"/>
    </row>
    <row r="900" spans="10:10" ht="12.75">
      <c r="J900" s="17"/>
    </row>
    <row r="901" spans="10:10" ht="12.75">
      <c r="J901" s="17"/>
    </row>
    <row r="902" spans="10:10" ht="12.75">
      <c r="J902" s="17"/>
    </row>
    <row r="903" spans="10:10" ht="12.75">
      <c r="J903" s="17"/>
    </row>
    <row r="904" spans="10:10" ht="12.75">
      <c r="J904" s="17"/>
    </row>
    <row r="905" spans="10:10" ht="12.75">
      <c r="J905" s="17"/>
    </row>
    <row r="906" spans="10:10" ht="12.75">
      <c r="J906" s="17"/>
    </row>
    <row r="907" spans="10:10" ht="12.75">
      <c r="J907" s="17"/>
    </row>
    <row r="908" spans="10:10" ht="12.75">
      <c r="J908" s="17"/>
    </row>
    <row r="909" spans="10:10" ht="12.75">
      <c r="J909" s="17"/>
    </row>
    <row r="910" spans="10:10" ht="12.75">
      <c r="J910" s="17"/>
    </row>
    <row r="911" spans="10:10" ht="12.75">
      <c r="J911" s="17"/>
    </row>
    <row r="912" spans="10:10" ht="12.75">
      <c r="J912" s="17"/>
    </row>
    <row r="913" spans="10:10" ht="12.75">
      <c r="J913" s="17"/>
    </row>
    <row r="914" spans="10:10" ht="12.75">
      <c r="J914" s="17"/>
    </row>
    <row r="915" spans="10:10" ht="12.75">
      <c r="J915" s="17"/>
    </row>
    <row r="916" spans="10:10" ht="12.75">
      <c r="J916" s="17"/>
    </row>
    <row r="917" spans="10:10" ht="12.75">
      <c r="J917" s="17"/>
    </row>
    <row r="918" spans="10:10" ht="12.75">
      <c r="J918" s="17"/>
    </row>
    <row r="919" spans="10:10" ht="12.75">
      <c r="J919" s="17"/>
    </row>
    <row r="920" spans="10:10" ht="12.75">
      <c r="J920" s="17"/>
    </row>
    <row r="921" spans="10:10" ht="12.75">
      <c r="J921" s="17"/>
    </row>
    <row r="922" spans="10:10" ht="12.75">
      <c r="J922" s="17"/>
    </row>
    <row r="923" spans="10:10" ht="12.75">
      <c r="J923" s="17"/>
    </row>
    <row r="924" spans="10:10" ht="12.75">
      <c r="J924" s="17"/>
    </row>
    <row r="925" spans="10:10" ht="12.75">
      <c r="J925" s="17"/>
    </row>
    <row r="926" spans="10:10" ht="12.75">
      <c r="J926" s="17"/>
    </row>
    <row r="927" spans="10:10" ht="12.75">
      <c r="J927" s="17"/>
    </row>
    <row r="928" spans="10:10" ht="12.75">
      <c r="J928" s="17"/>
    </row>
    <row r="929" spans="10:10" ht="12.75">
      <c r="J929" s="17"/>
    </row>
    <row r="930" spans="10:10" ht="12.75">
      <c r="J930" s="17"/>
    </row>
    <row r="931" spans="10:10" ht="12.75">
      <c r="J931" s="17"/>
    </row>
    <row r="932" spans="10:10" ht="12.75">
      <c r="J932" s="17"/>
    </row>
    <row r="933" spans="10:10" ht="12.75">
      <c r="J933" s="17"/>
    </row>
    <row r="934" spans="10:10" ht="12.75">
      <c r="J934" s="17"/>
    </row>
    <row r="935" spans="10:10" ht="12.75">
      <c r="J935" s="17"/>
    </row>
    <row r="936" spans="10:10" ht="12.75">
      <c r="J936" s="17"/>
    </row>
    <row r="937" spans="10:10" ht="12.75">
      <c r="J937" s="17"/>
    </row>
    <row r="938" spans="10:10" ht="12.75">
      <c r="J938" s="17"/>
    </row>
    <row r="939" spans="10:10" ht="12.75">
      <c r="J939" s="17"/>
    </row>
    <row r="940" spans="10:10" ht="12.75">
      <c r="J940" s="17"/>
    </row>
    <row r="941" spans="10:10" ht="12.75">
      <c r="J941" s="17"/>
    </row>
    <row r="942" spans="10:10" ht="12.75">
      <c r="J942" s="17"/>
    </row>
    <row r="943" spans="10:10" ht="12.75">
      <c r="J943" s="17"/>
    </row>
    <row r="944" spans="10:10" ht="12.75">
      <c r="J944" s="17"/>
    </row>
    <row r="945" spans="10:10" ht="12.75">
      <c r="J945" s="17"/>
    </row>
    <row r="946" spans="10:10" ht="12.75">
      <c r="J946" s="17"/>
    </row>
    <row r="947" spans="10:10" ht="12.75">
      <c r="J947" s="17"/>
    </row>
    <row r="948" spans="10:10" ht="12.75">
      <c r="J948" s="17"/>
    </row>
    <row r="949" spans="10:10" ht="12.75">
      <c r="J949" s="17"/>
    </row>
    <row r="950" spans="10:10" ht="12.75">
      <c r="J950" s="17"/>
    </row>
    <row r="951" spans="10:10" ht="12.75">
      <c r="J951" s="17"/>
    </row>
    <row r="952" spans="10:10" ht="12.75">
      <c r="J952" s="17"/>
    </row>
    <row r="953" spans="10:10" ht="12.75">
      <c r="J953" s="17"/>
    </row>
    <row r="954" spans="10:10" ht="12.75">
      <c r="J954" s="17"/>
    </row>
    <row r="955" spans="10:10" ht="12.75">
      <c r="J955" s="17"/>
    </row>
    <row r="956" spans="10:10" ht="12.75">
      <c r="J956" s="17"/>
    </row>
    <row r="957" spans="10:10" ht="12.75">
      <c r="J957" s="17"/>
    </row>
    <row r="958" spans="10:10" ht="12.75">
      <c r="J958" s="17"/>
    </row>
    <row r="959" spans="10:10" ht="12.75">
      <c r="J959" s="17"/>
    </row>
    <row r="960" spans="10:10" ht="12.75">
      <c r="J960" s="17"/>
    </row>
    <row r="961" spans="10:10" ht="12.75">
      <c r="J961" s="17"/>
    </row>
    <row r="962" spans="10:10" ht="12.75">
      <c r="J962" s="17"/>
    </row>
    <row r="963" spans="10:10" ht="12.75">
      <c r="J963" s="17"/>
    </row>
    <row r="964" spans="10:10" ht="12.75">
      <c r="J964" s="17"/>
    </row>
    <row r="965" spans="10:10" ht="12.75">
      <c r="J965" s="17"/>
    </row>
    <row r="966" spans="10:10" ht="12.75">
      <c r="J966" s="17"/>
    </row>
    <row r="967" spans="10:10" ht="12.75">
      <c r="J967" s="17"/>
    </row>
    <row r="968" spans="10:10" ht="12.75">
      <c r="J968" s="17"/>
    </row>
    <row r="969" spans="10:10" ht="12.75">
      <c r="J969" s="17"/>
    </row>
    <row r="970" spans="10:10" ht="12.75">
      <c r="J970" s="17"/>
    </row>
    <row r="971" spans="10:10" ht="12.75">
      <c r="J971" s="17"/>
    </row>
    <row r="972" spans="10:10" ht="12.75">
      <c r="J972" s="17"/>
    </row>
    <row r="973" spans="10:10" ht="12.75">
      <c r="J973" s="17"/>
    </row>
    <row r="974" spans="10:10" ht="12.75">
      <c r="J974" s="17"/>
    </row>
    <row r="975" spans="10:10" ht="12.75">
      <c r="J975" s="17"/>
    </row>
    <row r="976" spans="10:10" ht="12.75">
      <c r="J976" s="17"/>
    </row>
    <row r="977" spans="10:10" ht="12.75">
      <c r="J977" s="17"/>
    </row>
    <row r="978" spans="10:10" ht="12.75">
      <c r="J978" s="17"/>
    </row>
    <row r="979" spans="10:10" ht="12.75">
      <c r="J979" s="17"/>
    </row>
    <row r="980" spans="10:10" ht="12.75">
      <c r="J980" s="17"/>
    </row>
    <row r="981" spans="10:10" ht="12.75">
      <c r="J981" s="17"/>
    </row>
    <row r="982" spans="10:10" ht="12.75">
      <c r="J982" s="17"/>
    </row>
    <row r="983" spans="10:10" ht="12.75">
      <c r="J983" s="17"/>
    </row>
    <row r="984" spans="10:10" ht="12.75">
      <c r="J984" s="17"/>
    </row>
    <row r="985" spans="10:10" ht="12.75">
      <c r="J985" s="17"/>
    </row>
    <row r="986" spans="10:10" ht="12.75">
      <c r="J986" s="17"/>
    </row>
    <row r="987" spans="10:10" ht="12.75">
      <c r="J987" s="17"/>
    </row>
    <row r="988" spans="10:10" ht="12.75">
      <c r="J988" s="17"/>
    </row>
    <row r="989" spans="10:10" ht="12.75">
      <c r="J989" s="17"/>
    </row>
    <row r="990" spans="10:10" ht="12.75">
      <c r="J990" s="17"/>
    </row>
    <row r="991" spans="10:10" ht="12.75">
      <c r="J991" s="17"/>
    </row>
    <row r="992" spans="10:10" ht="12.75">
      <c r="J992" s="17"/>
    </row>
    <row r="993" spans="10:10" ht="12.75">
      <c r="J993" s="17"/>
    </row>
    <row r="994" spans="10:10" ht="12.75">
      <c r="J994" s="17"/>
    </row>
    <row r="995" spans="10:10" ht="12.75">
      <c r="J995" s="17"/>
    </row>
    <row r="996" spans="10:10" ht="12.75">
      <c r="J996" s="17"/>
    </row>
    <row r="997" spans="10:10" ht="12.75">
      <c r="J997" s="17"/>
    </row>
    <row r="998" spans="10:10" ht="12.75">
      <c r="J998" s="17"/>
    </row>
    <row r="999" spans="10:10" ht="12.75">
      <c r="J999" s="17"/>
    </row>
    <row r="1000" spans="10:10" ht="12.75">
      <c r="J1000" s="17"/>
    </row>
    <row r="1001" spans="10:10" ht="12.75">
      <c r="J1001" s="17"/>
    </row>
    <row r="1002" spans="10:10" ht="12.75">
      <c r="J1002" s="17"/>
    </row>
    <row r="1003" spans="10:10" ht="12.75">
      <c r="J1003" s="17"/>
    </row>
    <row r="1004" spans="10:10" ht="12.75">
      <c r="J1004" s="17"/>
    </row>
    <row r="1005" spans="10:10" ht="12.75">
      <c r="J1005" s="17"/>
    </row>
    <row r="1006" spans="10:10" ht="12.75">
      <c r="J1006" s="17"/>
    </row>
    <row r="1007" spans="10:10" ht="12.75">
      <c r="J1007" s="17"/>
    </row>
    <row r="1008" spans="10:10" ht="12.75">
      <c r="J1008" s="17"/>
    </row>
    <row r="1009" spans="10:10" ht="12.75">
      <c r="J1009" s="17"/>
    </row>
    <row r="1010" spans="10:10" ht="12.75">
      <c r="J1010" s="17"/>
    </row>
    <row r="1011" spans="10:10" ht="12.75">
      <c r="J1011" s="17"/>
    </row>
    <row r="1012" spans="10:10" ht="12.75">
      <c r="J1012" s="17"/>
    </row>
    <row r="1013" spans="10:10" ht="12.75">
      <c r="J1013" s="17"/>
    </row>
    <row r="1014" spans="10:10" ht="12.75">
      <c r="J1014" s="17"/>
    </row>
    <row r="1015" spans="10:10" ht="12.75">
      <c r="J1015" s="17"/>
    </row>
    <row r="1016" spans="10:10" ht="12.75">
      <c r="J1016" s="17"/>
    </row>
    <row r="1017" spans="10:10" ht="12.75">
      <c r="J1017" s="17"/>
    </row>
    <row r="1018" spans="10:10" ht="12.75">
      <c r="J1018" s="17"/>
    </row>
    <row r="1019" spans="10:10" ht="12.75">
      <c r="J1019" s="17"/>
    </row>
    <row r="1020" spans="10:10" ht="12.75">
      <c r="J1020" s="17"/>
    </row>
    <row r="1021" spans="10:10" ht="12.75">
      <c r="J1021" s="17"/>
    </row>
    <row r="1022" spans="10:10" ht="12.75">
      <c r="J1022" s="17"/>
    </row>
    <row r="1023" spans="10:10" ht="12.75">
      <c r="J1023" s="17"/>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outlinePr summaryBelow="0" summaryRight="0"/>
  </sheetPr>
  <dimension ref="A1:P85"/>
  <sheetViews>
    <sheetView workbookViewId="0">
      <pane ySplit="1" topLeftCell="A2" activePane="bottomLeft" state="frozen"/>
      <selection pane="bottomLeft" activeCell="B3" sqref="B3"/>
    </sheetView>
  </sheetViews>
  <sheetFormatPr defaultColWidth="12.5703125" defaultRowHeight="15.75" customHeight="1"/>
  <cols>
    <col min="3" max="3" width="14.85546875" customWidth="1"/>
    <col min="6" max="6" width="13.5703125" customWidth="1"/>
    <col min="11" max="11" width="43.140625" customWidth="1"/>
  </cols>
  <sheetData>
    <row r="1" spans="1:16" ht="15.75" customHeight="1">
      <c r="A1" s="363" t="s">
        <v>3105</v>
      </c>
      <c r="B1" s="363" t="s">
        <v>3106</v>
      </c>
      <c r="C1" s="363" t="s">
        <v>3107</v>
      </c>
      <c r="D1" s="363" t="s">
        <v>3108</v>
      </c>
      <c r="E1" s="363" t="s">
        <v>3109</v>
      </c>
      <c r="F1" s="363" t="s">
        <v>3110</v>
      </c>
      <c r="G1" s="363" t="s">
        <v>3180</v>
      </c>
      <c r="H1" s="363" t="s">
        <v>3112</v>
      </c>
      <c r="I1" s="363" t="s">
        <v>3113</v>
      </c>
      <c r="J1" s="363" t="s">
        <v>3114</v>
      </c>
      <c r="K1" s="363" t="s">
        <v>2711</v>
      </c>
    </row>
    <row r="2" spans="1:16" ht="15.75" customHeight="1">
      <c r="A2" s="270">
        <v>1</v>
      </c>
      <c r="B2" s="270">
        <v>126</v>
      </c>
      <c r="C2" s="270">
        <v>126</v>
      </c>
      <c r="D2" s="270" t="s">
        <v>6</v>
      </c>
      <c r="E2" s="388">
        <v>44039</v>
      </c>
      <c r="F2" s="270">
        <v>1.75</v>
      </c>
      <c r="G2" s="270">
        <v>126</v>
      </c>
      <c r="H2" s="270" t="s">
        <v>16</v>
      </c>
      <c r="I2" s="385">
        <v>44047</v>
      </c>
      <c r="J2" s="270">
        <v>1.25</v>
      </c>
      <c r="K2" s="188"/>
      <c r="L2" s="188"/>
      <c r="M2" s="188"/>
      <c r="N2" s="188"/>
      <c r="O2" s="188"/>
      <c r="P2" s="188"/>
    </row>
    <row r="3" spans="1:16" ht="15.75" customHeight="1">
      <c r="A3" s="188"/>
      <c r="B3" s="188"/>
      <c r="C3" s="270">
        <v>2</v>
      </c>
      <c r="D3" s="270" t="s">
        <v>6</v>
      </c>
      <c r="E3" s="388">
        <v>44052</v>
      </c>
      <c r="F3" s="270" t="s">
        <v>3117</v>
      </c>
      <c r="G3" s="270">
        <v>2</v>
      </c>
      <c r="H3" s="270" t="s">
        <v>16</v>
      </c>
      <c r="I3" s="385">
        <v>44053</v>
      </c>
      <c r="J3" s="270" t="s">
        <v>3122</v>
      </c>
      <c r="K3" s="188"/>
      <c r="L3" s="188"/>
      <c r="M3" s="188"/>
      <c r="N3" s="188"/>
      <c r="O3" s="188"/>
      <c r="P3" s="188"/>
    </row>
    <row r="6" spans="1:16" ht="15.75" customHeight="1">
      <c r="A6" s="270">
        <v>2</v>
      </c>
      <c r="B6" s="270">
        <v>134</v>
      </c>
      <c r="C6" s="270">
        <v>134</v>
      </c>
      <c r="D6" s="270" t="s">
        <v>6</v>
      </c>
      <c r="E6" s="388">
        <v>44039</v>
      </c>
      <c r="F6" s="270">
        <v>1.5</v>
      </c>
      <c r="G6" s="270">
        <v>134</v>
      </c>
      <c r="H6" s="270" t="s">
        <v>16</v>
      </c>
      <c r="I6" s="385">
        <v>44047</v>
      </c>
      <c r="J6" s="270">
        <v>1</v>
      </c>
      <c r="K6" s="188"/>
      <c r="L6" s="188"/>
      <c r="M6" s="188"/>
      <c r="N6" s="188"/>
      <c r="O6" s="188"/>
      <c r="P6" s="188"/>
    </row>
    <row r="7" spans="1:16" ht="15.75" customHeight="1">
      <c r="A7" s="188"/>
      <c r="B7" s="188"/>
      <c r="C7" s="270">
        <v>2</v>
      </c>
      <c r="D7" s="270" t="s">
        <v>6</v>
      </c>
      <c r="E7" s="388">
        <v>44052</v>
      </c>
      <c r="F7" s="270" t="s">
        <v>3117</v>
      </c>
      <c r="G7" s="270">
        <v>2</v>
      </c>
      <c r="H7" s="270" t="s">
        <v>16</v>
      </c>
      <c r="I7" s="385">
        <v>44053</v>
      </c>
      <c r="J7" s="270" t="s">
        <v>3122</v>
      </c>
      <c r="K7" s="188"/>
      <c r="L7" s="188"/>
      <c r="M7" s="188"/>
      <c r="N7" s="188"/>
      <c r="O7" s="188"/>
      <c r="P7" s="188"/>
    </row>
    <row r="10" spans="1:16" ht="15.75" customHeight="1">
      <c r="A10" s="270">
        <v>3</v>
      </c>
      <c r="B10" s="270">
        <v>0</v>
      </c>
      <c r="C10" s="270">
        <v>0</v>
      </c>
      <c r="D10" s="270" t="s">
        <v>203</v>
      </c>
      <c r="E10" s="385">
        <v>44027</v>
      </c>
      <c r="F10" s="270">
        <v>0</v>
      </c>
      <c r="G10" s="188"/>
      <c r="H10" s="188"/>
      <c r="I10" s="188"/>
      <c r="J10" s="188"/>
      <c r="K10" s="188"/>
      <c r="L10" s="188"/>
      <c r="M10" s="188"/>
      <c r="N10" s="188"/>
      <c r="O10" s="188"/>
      <c r="P10" s="188"/>
    </row>
    <row r="14" spans="1:16" ht="15.75" customHeight="1">
      <c r="A14" s="270">
        <v>4</v>
      </c>
      <c r="B14" s="270">
        <v>12</v>
      </c>
      <c r="C14" s="270">
        <v>12</v>
      </c>
      <c r="D14" s="270" t="s">
        <v>6</v>
      </c>
      <c r="E14" s="388">
        <v>44039</v>
      </c>
      <c r="F14" s="270">
        <v>0.25</v>
      </c>
      <c r="G14" s="270">
        <v>12</v>
      </c>
      <c r="H14" s="270" t="s">
        <v>16</v>
      </c>
      <c r="I14" s="385">
        <v>44047</v>
      </c>
      <c r="J14" s="270" t="s">
        <v>3122</v>
      </c>
      <c r="K14" s="188"/>
      <c r="L14" s="188"/>
      <c r="M14" s="188"/>
      <c r="N14" s="188"/>
      <c r="O14" s="188"/>
      <c r="P14" s="188"/>
    </row>
    <row r="18" spans="1:16" ht="15.75" customHeight="1">
      <c r="A18" s="270">
        <v>5</v>
      </c>
      <c r="B18" s="270">
        <v>167</v>
      </c>
      <c r="C18" s="270">
        <v>167</v>
      </c>
      <c r="D18" s="270" t="s">
        <v>6</v>
      </c>
      <c r="E18" s="388">
        <v>44039</v>
      </c>
      <c r="F18" s="270">
        <v>1</v>
      </c>
      <c r="G18" s="270">
        <v>167</v>
      </c>
      <c r="H18" s="270" t="s">
        <v>16</v>
      </c>
      <c r="I18" s="385">
        <v>44047</v>
      </c>
      <c r="J18" s="270">
        <v>0.75</v>
      </c>
      <c r="K18" s="188"/>
      <c r="L18" s="188"/>
      <c r="M18" s="188"/>
      <c r="N18" s="188"/>
      <c r="O18" s="188"/>
      <c r="P18" s="188"/>
    </row>
    <row r="19" spans="1:16" ht="15.75" customHeight="1">
      <c r="A19" s="188"/>
      <c r="B19" s="188"/>
      <c r="C19" s="270">
        <v>1</v>
      </c>
      <c r="D19" s="270" t="s">
        <v>6</v>
      </c>
      <c r="E19" s="388">
        <v>44052</v>
      </c>
      <c r="F19" s="270" t="s">
        <v>3117</v>
      </c>
      <c r="G19" s="270">
        <v>2</v>
      </c>
      <c r="H19" s="270" t="s">
        <v>16</v>
      </c>
      <c r="I19" s="385">
        <v>44053</v>
      </c>
      <c r="J19" s="270" t="s">
        <v>3122</v>
      </c>
      <c r="K19" s="188"/>
      <c r="L19" s="188"/>
      <c r="M19" s="188"/>
      <c r="N19" s="188"/>
      <c r="O19" s="188"/>
      <c r="P19" s="188"/>
    </row>
    <row r="22" spans="1:16" ht="15.75" customHeight="1">
      <c r="A22" s="270">
        <v>6</v>
      </c>
      <c r="B22" s="270">
        <v>28</v>
      </c>
      <c r="C22" s="270">
        <v>28</v>
      </c>
      <c r="D22" s="270" t="s">
        <v>6</v>
      </c>
      <c r="E22" s="388">
        <v>44040</v>
      </c>
      <c r="F22" s="270">
        <v>0.5</v>
      </c>
      <c r="G22" s="270">
        <v>28</v>
      </c>
      <c r="H22" s="270" t="s">
        <v>16</v>
      </c>
      <c r="I22" s="385">
        <v>44048</v>
      </c>
      <c r="J22" s="270">
        <v>0.25</v>
      </c>
      <c r="K22" s="188"/>
      <c r="L22" s="188"/>
      <c r="M22" s="188"/>
      <c r="N22" s="188"/>
      <c r="O22" s="188"/>
      <c r="P22" s="188"/>
    </row>
    <row r="26" spans="1:16" ht="15.75" customHeight="1">
      <c r="A26" s="270">
        <v>7</v>
      </c>
      <c r="B26" s="270">
        <v>358</v>
      </c>
      <c r="C26" s="270">
        <v>358</v>
      </c>
      <c r="D26" s="270" t="s">
        <v>6</v>
      </c>
      <c r="E26" s="388">
        <v>44040</v>
      </c>
      <c r="F26" s="270">
        <v>2.75</v>
      </c>
      <c r="G26" s="403">
        <v>358</v>
      </c>
      <c r="H26" s="270" t="s">
        <v>3181</v>
      </c>
      <c r="I26" s="385">
        <v>44048</v>
      </c>
      <c r="J26" s="270">
        <v>2.5</v>
      </c>
      <c r="K26" s="188"/>
      <c r="L26" s="188"/>
      <c r="M26" s="188"/>
      <c r="N26" s="188"/>
      <c r="O26" s="188"/>
      <c r="P26" s="188"/>
    </row>
    <row r="27" spans="1:16" ht="15.75" customHeight="1">
      <c r="A27" s="188"/>
      <c r="B27" s="188"/>
      <c r="C27" s="270">
        <v>9</v>
      </c>
      <c r="D27" s="270" t="s">
        <v>6</v>
      </c>
      <c r="E27" s="388">
        <v>44052</v>
      </c>
      <c r="F27" s="270">
        <v>0.25</v>
      </c>
      <c r="G27" s="270">
        <v>9</v>
      </c>
      <c r="H27" s="270" t="s">
        <v>3181</v>
      </c>
      <c r="I27" s="385">
        <v>44053</v>
      </c>
      <c r="J27" s="270" t="s">
        <v>3117</v>
      </c>
      <c r="K27" s="188"/>
      <c r="L27" s="188"/>
      <c r="M27" s="188"/>
      <c r="N27" s="188"/>
      <c r="O27" s="188"/>
      <c r="P27" s="188"/>
    </row>
    <row r="30" spans="1:16" ht="12.75">
      <c r="A30" s="270">
        <v>8</v>
      </c>
      <c r="B30" s="270">
        <v>138</v>
      </c>
      <c r="C30" s="270">
        <v>138</v>
      </c>
      <c r="D30" s="270" t="s">
        <v>6</v>
      </c>
      <c r="E30" s="388">
        <v>44040</v>
      </c>
      <c r="F30" s="270">
        <v>1</v>
      </c>
      <c r="G30" s="270">
        <v>138</v>
      </c>
      <c r="H30" s="270" t="s">
        <v>16</v>
      </c>
      <c r="I30" s="385">
        <v>44048</v>
      </c>
      <c r="J30" s="270">
        <v>0.5</v>
      </c>
      <c r="K30" s="188"/>
      <c r="L30" s="188"/>
      <c r="M30" s="188"/>
      <c r="N30" s="188"/>
      <c r="O30" s="188"/>
      <c r="P30" s="188"/>
    </row>
    <row r="34" spans="1:16" ht="12.75">
      <c r="A34" s="270">
        <v>9</v>
      </c>
      <c r="B34" s="270">
        <v>33</v>
      </c>
      <c r="C34" s="270">
        <v>33</v>
      </c>
      <c r="D34" s="404" t="s">
        <v>6</v>
      </c>
      <c r="E34" s="388">
        <v>44040</v>
      </c>
      <c r="F34" s="270">
        <v>0.5</v>
      </c>
      <c r="G34" s="270">
        <v>33</v>
      </c>
      <c r="H34" s="270" t="s">
        <v>16</v>
      </c>
      <c r="I34" s="385">
        <v>44048</v>
      </c>
      <c r="J34" s="270">
        <v>0.25</v>
      </c>
      <c r="K34" s="188"/>
      <c r="L34" s="188"/>
      <c r="M34" s="188"/>
      <c r="N34" s="188"/>
      <c r="O34" s="188"/>
      <c r="P34" s="188"/>
    </row>
    <row r="38" spans="1:16" ht="12.75">
      <c r="A38" s="270">
        <v>10</v>
      </c>
      <c r="B38" s="270">
        <v>1774</v>
      </c>
      <c r="C38" s="270">
        <v>230</v>
      </c>
      <c r="D38" s="270" t="s">
        <v>6</v>
      </c>
      <c r="E38" s="388">
        <v>44040</v>
      </c>
      <c r="F38" s="270">
        <v>1</v>
      </c>
      <c r="G38" s="270">
        <v>740</v>
      </c>
      <c r="H38" s="270" t="s">
        <v>16</v>
      </c>
      <c r="I38" s="385">
        <v>44049</v>
      </c>
      <c r="J38" s="270">
        <v>2</v>
      </c>
      <c r="K38" s="188"/>
      <c r="L38" s="188"/>
      <c r="M38" s="188"/>
      <c r="N38" s="188"/>
      <c r="O38" s="188"/>
      <c r="P38" s="188"/>
    </row>
    <row r="39" spans="1:16" ht="12.75">
      <c r="A39" s="188"/>
      <c r="B39" s="188"/>
      <c r="C39" s="270">
        <v>670</v>
      </c>
      <c r="D39" s="270" t="s">
        <v>6</v>
      </c>
      <c r="E39" s="405">
        <v>44041</v>
      </c>
      <c r="F39" s="270">
        <v>4</v>
      </c>
      <c r="G39" s="270">
        <v>451</v>
      </c>
      <c r="H39" s="270" t="s">
        <v>16</v>
      </c>
      <c r="I39" s="385">
        <v>44050</v>
      </c>
      <c r="J39" s="270">
        <v>3.5</v>
      </c>
      <c r="K39" s="188"/>
      <c r="L39" s="188"/>
      <c r="M39" s="188"/>
      <c r="N39" s="188"/>
      <c r="O39" s="188"/>
      <c r="P39" s="188"/>
    </row>
    <row r="40" spans="1:16" ht="12.75">
      <c r="A40" s="188"/>
      <c r="B40" s="188"/>
      <c r="C40" s="270">
        <v>454</v>
      </c>
      <c r="D40" s="270" t="s">
        <v>6</v>
      </c>
      <c r="E40" s="388">
        <v>44041</v>
      </c>
      <c r="F40" s="270">
        <v>3</v>
      </c>
      <c r="G40" s="270">
        <v>583</v>
      </c>
      <c r="H40" s="270" t="s">
        <v>16</v>
      </c>
      <c r="I40" s="385">
        <v>44051</v>
      </c>
      <c r="J40" s="270">
        <v>4</v>
      </c>
      <c r="K40" s="188"/>
      <c r="L40" s="188"/>
      <c r="M40" s="188"/>
      <c r="N40" s="188"/>
      <c r="O40" s="188"/>
      <c r="P40" s="188"/>
    </row>
    <row r="41" spans="1:16" ht="12.75">
      <c r="A41" s="188"/>
      <c r="B41" s="188"/>
      <c r="C41" s="270">
        <v>137</v>
      </c>
      <c r="D41" s="270" t="s">
        <v>6</v>
      </c>
      <c r="E41" s="388">
        <v>44041</v>
      </c>
      <c r="F41" s="270">
        <v>1</v>
      </c>
      <c r="G41" s="188"/>
      <c r="H41" s="188"/>
      <c r="I41" s="188"/>
      <c r="J41" s="188"/>
      <c r="K41" s="188"/>
      <c r="L41" s="188"/>
      <c r="M41" s="188"/>
      <c r="N41" s="188"/>
      <c r="O41" s="188"/>
      <c r="P41" s="188"/>
    </row>
    <row r="42" spans="1:16" ht="12.75">
      <c r="A42" s="188"/>
      <c r="B42" s="188"/>
      <c r="C42" s="188">
        <f>1774-SUM(C38:C41)</f>
        <v>283</v>
      </c>
      <c r="D42" s="270" t="s">
        <v>6</v>
      </c>
      <c r="E42" s="388">
        <v>44042</v>
      </c>
      <c r="F42" s="270">
        <v>2.5</v>
      </c>
      <c r="G42" s="188"/>
      <c r="H42" s="188"/>
      <c r="I42" s="188"/>
      <c r="J42" s="188"/>
      <c r="K42" s="188"/>
      <c r="L42" s="188"/>
      <c r="M42" s="188"/>
      <c r="N42" s="188"/>
      <c r="O42" s="188"/>
      <c r="P42" s="188"/>
    </row>
    <row r="43" spans="1:16" ht="12.75">
      <c r="A43" s="188"/>
      <c r="B43" s="188"/>
      <c r="C43" s="270">
        <v>31</v>
      </c>
      <c r="D43" s="270" t="s">
        <v>6</v>
      </c>
      <c r="E43" s="388">
        <v>44052</v>
      </c>
      <c r="F43" s="270">
        <v>0.75</v>
      </c>
      <c r="G43" s="270">
        <v>31</v>
      </c>
      <c r="H43" s="270" t="s">
        <v>16</v>
      </c>
      <c r="I43" s="385">
        <v>44053</v>
      </c>
      <c r="J43" s="270">
        <v>0.25</v>
      </c>
      <c r="K43" s="188"/>
      <c r="L43" s="188"/>
      <c r="M43" s="188"/>
      <c r="N43" s="188"/>
      <c r="O43" s="188"/>
      <c r="P43" s="188"/>
    </row>
    <row r="45" spans="1:16" ht="12.75">
      <c r="A45" s="270">
        <v>11</v>
      </c>
      <c r="B45" s="270">
        <v>17</v>
      </c>
      <c r="C45" s="270">
        <v>17</v>
      </c>
      <c r="D45" s="404" t="s">
        <v>6</v>
      </c>
      <c r="E45" s="388">
        <v>44040</v>
      </c>
      <c r="F45" s="270">
        <v>0.25</v>
      </c>
      <c r="G45" s="270">
        <v>17</v>
      </c>
      <c r="H45" s="270" t="s">
        <v>16</v>
      </c>
      <c r="I45" s="385">
        <v>44051</v>
      </c>
      <c r="J45" s="270" t="s">
        <v>3117</v>
      </c>
      <c r="K45" s="188"/>
      <c r="L45" s="188"/>
      <c r="M45" s="188"/>
      <c r="N45" s="188"/>
      <c r="O45" s="188"/>
      <c r="P45" s="188"/>
    </row>
    <row r="46" spans="1:16" ht="12.75">
      <c r="A46" s="188"/>
      <c r="B46" s="188"/>
      <c r="C46" s="270">
        <v>1</v>
      </c>
      <c r="D46" s="270" t="s">
        <v>6</v>
      </c>
      <c r="E46" s="388">
        <v>44052</v>
      </c>
      <c r="F46" s="270" t="s">
        <v>3117</v>
      </c>
      <c r="G46" s="270">
        <v>1</v>
      </c>
      <c r="H46" s="270" t="s">
        <v>16</v>
      </c>
      <c r="I46" s="385">
        <v>44053</v>
      </c>
      <c r="J46" s="270" t="s">
        <v>3120</v>
      </c>
      <c r="K46" s="188"/>
      <c r="L46" s="188"/>
      <c r="M46" s="188"/>
      <c r="N46" s="188"/>
      <c r="O46" s="188"/>
      <c r="P46" s="188"/>
    </row>
    <row r="49" spans="1:16" ht="12.75">
      <c r="A49" s="270">
        <v>12</v>
      </c>
      <c r="B49" s="270">
        <v>1</v>
      </c>
      <c r="C49" s="270">
        <v>1</v>
      </c>
      <c r="D49" s="404" t="s">
        <v>6</v>
      </c>
      <c r="E49" s="388">
        <v>44040</v>
      </c>
      <c r="F49" s="270" t="s">
        <v>3120</v>
      </c>
      <c r="G49" s="270">
        <v>1</v>
      </c>
      <c r="H49" s="270" t="s">
        <v>16</v>
      </c>
      <c r="I49" s="385">
        <v>44051</v>
      </c>
      <c r="J49" s="270" t="s">
        <v>3120</v>
      </c>
      <c r="K49" s="188"/>
      <c r="L49" s="188"/>
      <c r="M49" s="188"/>
      <c r="N49" s="188"/>
      <c r="O49" s="188"/>
      <c r="P49" s="188"/>
    </row>
    <row r="53" spans="1:16" ht="12.75">
      <c r="A53" s="270">
        <v>13</v>
      </c>
      <c r="B53" s="270">
        <v>75</v>
      </c>
      <c r="C53" s="270">
        <v>75</v>
      </c>
      <c r="D53" s="270" t="s">
        <v>6</v>
      </c>
      <c r="E53" s="388">
        <v>44040</v>
      </c>
      <c r="F53" s="270">
        <v>0.5</v>
      </c>
      <c r="G53" s="270">
        <v>75</v>
      </c>
      <c r="H53" s="270" t="s">
        <v>16</v>
      </c>
      <c r="I53" s="385">
        <v>44051</v>
      </c>
      <c r="J53" s="270" t="s">
        <v>3123</v>
      </c>
      <c r="K53" s="188"/>
      <c r="L53" s="188"/>
      <c r="M53" s="188"/>
      <c r="N53" s="188"/>
      <c r="O53" s="188"/>
      <c r="P53" s="188"/>
    </row>
    <row r="54" spans="1:16" ht="12.75">
      <c r="A54" s="188"/>
      <c r="B54" s="188"/>
      <c r="C54" s="270">
        <v>1</v>
      </c>
      <c r="D54" s="270" t="s">
        <v>6</v>
      </c>
      <c r="E54" s="388">
        <v>44052</v>
      </c>
      <c r="F54" s="270" t="s">
        <v>3117</v>
      </c>
      <c r="G54" s="270">
        <v>1</v>
      </c>
      <c r="H54" s="270" t="s">
        <v>16</v>
      </c>
      <c r="I54" s="385">
        <v>44053</v>
      </c>
      <c r="J54" s="270" t="s">
        <v>3120</v>
      </c>
      <c r="K54" s="188"/>
      <c r="L54" s="188"/>
      <c r="M54" s="188"/>
      <c r="N54" s="188"/>
      <c r="O54" s="188"/>
      <c r="P54" s="188"/>
    </row>
    <row r="57" spans="1:16" ht="12.75">
      <c r="A57" s="270">
        <v>14</v>
      </c>
      <c r="B57" s="270">
        <v>113</v>
      </c>
      <c r="C57" s="270">
        <v>113</v>
      </c>
      <c r="D57" s="270" t="s">
        <v>6</v>
      </c>
      <c r="E57" s="388">
        <v>44040</v>
      </c>
      <c r="F57" s="270">
        <v>0.75</v>
      </c>
      <c r="G57" s="270">
        <v>113</v>
      </c>
      <c r="H57" s="270" t="s">
        <v>16</v>
      </c>
      <c r="I57" s="385">
        <v>44051</v>
      </c>
      <c r="J57" s="270" t="s">
        <v>3118</v>
      </c>
      <c r="K57" s="188"/>
      <c r="L57" s="188"/>
      <c r="M57" s="188"/>
      <c r="N57" s="188"/>
      <c r="O57" s="188"/>
      <c r="P57" s="188"/>
    </row>
    <row r="61" spans="1:16" ht="12.75">
      <c r="A61" s="270">
        <v>15</v>
      </c>
      <c r="B61" s="270">
        <v>128</v>
      </c>
      <c r="C61" s="270">
        <v>128</v>
      </c>
      <c r="D61" s="270" t="s">
        <v>6</v>
      </c>
      <c r="E61" s="388">
        <v>44040</v>
      </c>
      <c r="F61" s="270">
        <v>0.75</v>
      </c>
      <c r="G61" s="270">
        <v>128</v>
      </c>
      <c r="H61" s="270" t="s">
        <v>16</v>
      </c>
      <c r="I61" s="385">
        <v>44051</v>
      </c>
      <c r="J61" s="270">
        <v>0.5</v>
      </c>
      <c r="K61" s="188"/>
      <c r="L61" s="188"/>
      <c r="M61" s="188"/>
      <c r="N61" s="188"/>
      <c r="O61" s="188"/>
      <c r="P61" s="188"/>
    </row>
    <row r="62" spans="1:16" ht="12.75">
      <c r="A62" s="188"/>
      <c r="B62" s="188"/>
      <c r="C62" s="270">
        <v>2</v>
      </c>
      <c r="D62" s="270" t="s">
        <v>6</v>
      </c>
      <c r="E62" s="388">
        <v>44052</v>
      </c>
      <c r="F62" s="270" t="s">
        <v>3117</v>
      </c>
      <c r="G62" s="270">
        <v>2</v>
      </c>
      <c r="H62" s="270" t="s">
        <v>16</v>
      </c>
      <c r="I62" s="385">
        <v>44053</v>
      </c>
      <c r="J62" s="270" t="s">
        <v>3120</v>
      </c>
      <c r="K62" s="188"/>
      <c r="L62" s="188"/>
      <c r="M62" s="188"/>
      <c r="N62" s="188"/>
      <c r="O62" s="188"/>
      <c r="P62" s="188"/>
    </row>
    <row r="65" spans="1:16" ht="12.75">
      <c r="A65" s="270">
        <v>16</v>
      </c>
      <c r="B65" s="270">
        <v>6</v>
      </c>
      <c r="C65" s="270">
        <v>6</v>
      </c>
      <c r="D65" s="270" t="s">
        <v>6</v>
      </c>
      <c r="E65" s="388">
        <v>44040</v>
      </c>
      <c r="F65" s="270" t="s">
        <v>3117</v>
      </c>
      <c r="G65" s="270">
        <v>6</v>
      </c>
      <c r="H65" s="270" t="s">
        <v>16</v>
      </c>
      <c r="I65" s="385">
        <v>44051</v>
      </c>
      <c r="J65" s="270" t="s">
        <v>3122</v>
      </c>
      <c r="K65" s="188"/>
      <c r="L65" s="188"/>
      <c r="M65" s="188"/>
      <c r="N65" s="188"/>
      <c r="O65" s="188"/>
      <c r="P65" s="188"/>
    </row>
    <row r="69" spans="1:16" ht="12.75">
      <c r="A69" s="270">
        <v>17</v>
      </c>
      <c r="B69" s="270">
        <v>37</v>
      </c>
      <c r="C69" s="270">
        <v>37</v>
      </c>
      <c r="D69" s="270" t="s">
        <v>6</v>
      </c>
      <c r="E69" s="388">
        <v>44040</v>
      </c>
      <c r="F69" s="270">
        <v>0.25</v>
      </c>
      <c r="G69" s="270">
        <v>37</v>
      </c>
      <c r="H69" s="270" t="s">
        <v>16</v>
      </c>
      <c r="I69" s="385">
        <v>44051</v>
      </c>
      <c r="J69" s="270" t="s">
        <v>3117</v>
      </c>
      <c r="K69" s="188"/>
      <c r="L69" s="188"/>
      <c r="M69" s="188"/>
      <c r="N69" s="188"/>
      <c r="O69" s="188"/>
      <c r="P69" s="188"/>
    </row>
    <row r="73" spans="1:16" ht="12.75">
      <c r="A73" s="270">
        <v>18</v>
      </c>
      <c r="B73" s="270">
        <v>1</v>
      </c>
      <c r="C73" s="270">
        <v>1</v>
      </c>
      <c r="D73" s="270" t="s">
        <v>6</v>
      </c>
      <c r="E73" s="388">
        <v>44040</v>
      </c>
      <c r="F73" s="270" t="s">
        <v>3120</v>
      </c>
      <c r="G73" s="270">
        <v>1</v>
      </c>
      <c r="H73" s="270" t="s">
        <v>16</v>
      </c>
      <c r="I73" s="385">
        <v>44051</v>
      </c>
      <c r="J73" s="270" t="s">
        <v>3120</v>
      </c>
      <c r="K73" s="188"/>
      <c r="L73" s="188"/>
      <c r="M73" s="188"/>
      <c r="N73" s="188"/>
      <c r="O73" s="188"/>
      <c r="P73" s="188"/>
    </row>
    <row r="77" spans="1:16" ht="12.75">
      <c r="A77" s="270">
        <v>19</v>
      </c>
      <c r="B77" s="270">
        <v>81</v>
      </c>
      <c r="C77" s="270">
        <v>81</v>
      </c>
      <c r="D77" s="270" t="s">
        <v>6</v>
      </c>
      <c r="E77" s="388">
        <v>44040</v>
      </c>
      <c r="F77" s="270">
        <v>0.5</v>
      </c>
      <c r="G77" s="270">
        <v>81</v>
      </c>
      <c r="H77" s="270" t="s">
        <v>16</v>
      </c>
      <c r="I77" s="385">
        <v>44051</v>
      </c>
      <c r="J77" s="270" t="s">
        <v>3118</v>
      </c>
      <c r="K77" s="188"/>
      <c r="L77" s="188"/>
      <c r="M77" s="188"/>
      <c r="N77" s="188"/>
      <c r="O77" s="188"/>
      <c r="P77" s="188"/>
    </row>
    <row r="78" spans="1:16" ht="12.75">
      <c r="A78" s="188"/>
      <c r="B78" s="188"/>
      <c r="C78" s="270">
        <v>1</v>
      </c>
      <c r="D78" s="270" t="s">
        <v>6</v>
      </c>
      <c r="E78" s="388">
        <v>44052</v>
      </c>
      <c r="F78" s="270" t="s">
        <v>3117</v>
      </c>
      <c r="G78" s="270">
        <v>1</v>
      </c>
      <c r="H78" s="270" t="s">
        <v>16</v>
      </c>
      <c r="I78" s="385">
        <v>44053</v>
      </c>
      <c r="J78" s="270" t="s">
        <v>3120</v>
      </c>
      <c r="K78" s="188"/>
      <c r="L78" s="188"/>
      <c r="M78" s="188"/>
      <c r="N78" s="188"/>
      <c r="O78" s="188"/>
      <c r="P78" s="188"/>
    </row>
    <row r="81" spans="1:16" ht="12.75">
      <c r="A81" s="270">
        <v>20</v>
      </c>
      <c r="B81" s="270">
        <v>32</v>
      </c>
      <c r="C81" s="270">
        <v>32</v>
      </c>
      <c r="D81" s="270" t="s">
        <v>6</v>
      </c>
      <c r="E81" s="388">
        <v>44040</v>
      </c>
      <c r="F81" s="270">
        <v>0.5</v>
      </c>
      <c r="G81" s="270">
        <v>32</v>
      </c>
      <c r="H81" s="270" t="s">
        <v>16</v>
      </c>
      <c r="I81" s="385">
        <v>44051</v>
      </c>
      <c r="J81" s="270" t="s">
        <v>3117</v>
      </c>
      <c r="K81" s="188"/>
      <c r="L81" s="188"/>
      <c r="M81" s="188"/>
      <c r="N81" s="188"/>
      <c r="O81" s="188"/>
      <c r="P81" s="188"/>
    </row>
    <row r="82" spans="1:16" ht="12.75">
      <c r="A82" s="188"/>
      <c r="B82" s="188"/>
      <c r="C82" s="270">
        <v>1</v>
      </c>
      <c r="D82" s="270" t="s">
        <v>6</v>
      </c>
      <c r="E82" s="388">
        <v>44052</v>
      </c>
      <c r="F82" s="270" t="s">
        <v>3117</v>
      </c>
      <c r="G82" s="270">
        <v>1</v>
      </c>
      <c r="H82" s="270" t="s">
        <v>16</v>
      </c>
      <c r="I82" s="385">
        <v>44053</v>
      </c>
      <c r="J82" s="270" t="s">
        <v>3120</v>
      </c>
      <c r="K82" s="188"/>
      <c r="L82" s="188"/>
      <c r="M82" s="188"/>
      <c r="N82" s="188"/>
      <c r="O82" s="188"/>
      <c r="P82" s="188"/>
    </row>
    <row r="85" spans="1:16" ht="12.75">
      <c r="A85" s="270">
        <v>21</v>
      </c>
      <c r="B85" s="270">
        <v>0</v>
      </c>
      <c r="C85" s="270">
        <v>0</v>
      </c>
      <c r="D85" s="270" t="s">
        <v>6</v>
      </c>
      <c r="E85" s="388">
        <v>44040</v>
      </c>
      <c r="F85" s="270">
        <v>0</v>
      </c>
      <c r="G85" s="270">
        <v>0</v>
      </c>
      <c r="H85" s="270" t="s">
        <v>16</v>
      </c>
      <c r="I85" s="385">
        <v>44051</v>
      </c>
      <c r="J85" s="270" t="s">
        <v>3120</v>
      </c>
      <c r="K85" s="188"/>
      <c r="L85" s="188"/>
      <c r="M85" s="188"/>
      <c r="N85" s="188"/>
      <c r="O85" s="188"/>
      <c r="P85" s="188"/>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outlinePr summaryBelow="0" summaryRight="0"/>
  </sheetPr>
  <dimension ref="A1:AC1029"/>
  <sheetViews>
    <sheetView workbookViewId="0">
      <pane ySplit="1" topLeftCell="A2" activePane="bottomLeft" state="frozen"/>
      <selection pane="bottomLeft" activeCell="B3" sqref="B3"/>
    </sheetView>
  </sheetViews>
  <sheetFormatPr defaultColWidth="12.5703125" defaultRowHeight="15.75" customHeight="1"/>
  <cols>
    <col min="3" max="3" width="18.140625" customWidth="1"/>
    <col min="5" max="5" width="17.42578125" customWidth="1"/>
    <col min="6" max="6" width="16.85546875" customWidth="1"/>
    <col min="11" max="11" width="63.7109375" customWidth="1"/>
    <col min="12" max="12" width="19.5703125" customWidth="1"/>
    <col min="13" max="13" width="14" customWidth="1"/>
  </cols>
  <sheetData>
    <row r="1" spans="1:29" ht="15.75" customHeight="1">
      <c r="A1" s="406" t="s">
        <v>3105</v>
      </c>
      <c r="B1" s="406" t="s">
        <v>3106</v>
      </c>
      <c r="C1" s="406" t="s">
        <v>3107</v>
      </c>
      <c r="D1" s="406" t="s">
        <v>3108</v>
      </c>
      <c r="E1" s="406" t="s">
        <v>3109</v>
      </c>
      <c r="F1" s="407" t="s">
        <v>3110</v>
      </c>
      <c r="G1" s="408" t="s">
        <v>3180</v>
      </c>
      <c r="H1" s="409" t="s">
        <v>3112</v>
      </c>
      <c r="I1" s="409" t="s">
        <v>3113</v>
      </c>
      <c r="J1" s="409" t="s">
        <v>3114</v>
      </c>
      <c r="K1" s="409" t="s">
        <v>2711</v>
      </c>
      <c r="L1" s="357"/>
      <c r="M1" s="357"/>
      <c r="N1" s="357"/>
      <c r="O1" s="357"/>
      <c r="P1" s="357"/>
      <c r="Q1" s="357"/>
      <c r="R1" s="357"/>
      <c r="S1" s="357"/>
      <c r="T1" s="357"/>
      <c r="U1" s="357"/>
      <c r="V1" s="357"/>
      <c r="W1" s="357"/>
      <c r="X1" s="357"/>
      <c r="Y1" s="357"/>
      <c r="Z1" s="357"/>
      <c r="AA1" s="357"/>
      <c r="AB1" s="357"/>
      <c r="AC1" s="357"/>
    </row>
    <row r="2" spans="1:29" ht="15.75" customHeight="1">
      <c r="A2" s="410">
        <v>1</v>
      </c>
      <c r="B2" s="411">
        <v>3</v>
      </c>
      <c r="C2" s="412">
        <v>3</v>
      </c>
      <c r="D2" s="270" t="s">
        <v>216</v>
      </c>
      <c r="E2" s="388">
        <v>43958</v>
      </c>
      <c r="F2" s="413"/>
      <c r="G2" s="271">
        <v>3</v>
      </c>
      <c r="H2" s="271" t="s">
        <v>3182</v>
      </c>
      <c r="I2" s="414">
        <v>44039</v>
      </c>
      <c r="J2" s="415" t="s">
        <v>3123</v>
      </c>
      <c r="K2" s="416"/>
      <c r="L2" s="270" t="s">
        <v>3183</v>
      </c>
      <c r="M2" s="270" t="s">
        <v>3184</v>
      </c>
      <c r="N2" s="270">
        <v>11924</v>
      </c>
      <c r="O2" s="388">
        <v>44295</v>
      </c>
      <c r="P2" s="270">
        <v>221</v>
      </c>
      <c r="Q2" s="188"/>
      <c r="R2" s="188"/>
      <c r="S2" s="188"/>
      <c r="T2" s="188"/>
      <c r="U2" s="188"/>
      <c r="V2" s="188"/>
      <c r="W2" s="188"/>
      <c r="X2" s="188"/>
      <c r="Y2" s="188"/>
      <c r="Z2" s="188"/>
      <c r="AA2" s="188"/>
      <c r="AB2" s="188"/>
      <c r="AC2" s="188"/>
    </row>
    <row r="3" spans="1:29" ht="15.75" customHeight="1">
      <c r="A3" s="417"/>
      <c r="B3" s="418"/>
      <c r="C3" s="418"/>
      <c r="D3" s="270"/>
      <c r="E3" s="388"/>
      <c r="F3" s="413"/>
      <c r="G3" s="416"/>
      <c r="H3" s="271" t="s">
        <v>144</v>
      </c>
      <c r="I3" s="414">
        <v>44271</v>
      </c>
      <c r="J3" s="415">
        <v>0.25</v>
      </c>
      <c r="K3" s="271" t="s">
        <v>2716</v>
      </c>
      <c r="L3" s="188"/>
      <c r="M3" s="270" t="s">
        <v>3185</v>
      </c>
      <c r="N3" s="270">
        <f>N2-N4</f>
        <v>11924</v>
      </c>
      <c r="O3" s="388">
        <v>44298</v>
      </c>
      <c r="P3" s="270">
        <v>1221</v>
      </c>
      <c r="Q3" s="188"/>
      <c r="R3" s="188"/>
      <c r="S3" s="188"/>
      <c r="T3" s="188"/>
      <c r="U3" s="188"/>
      <c r="V3" s="188"/>
      <c r="W3" s="188"/>
      <c r="X3" s="188"/>
      <c r="Y3" s="188"/>
      <c r="Z3" s="188"/>
      <c r="AA3" s="188"/>
      <c r="AB3" s="188"/>
      <c r="AC3" s="188"/>
    </row>
    <row r="4" spans="1:29" ht="15.75" customHeight="1">
      <c r="A4" s="419"/>
      <c r="B4" s="420"/>
      <c r="C4" s="420"/>
      <c r="E4" s="384"/>
      <c r="F4" s="421"/>
      <c r="G4" s="422"/>
      <c r="H4" s="422"/>
      <c r="I4" s="422"/>
      <c r="J4" s="423"/>
      <c r="K4" s="422"/>
      <c r="M4" s="116" t="s">
        <v>3186</v>
      </c>
      <c r="N4" s="116">
        <v>0</v>
      </c>
      <c r="O4" s="384">
        <v>44299</v>
      </c>
      <c r="P4" s="116">
        <v>1135</v>
      </c>
    </row>
    <row r="5" spans="1:29" ht="15.75" customHeight="1">
      <c r="A5" s="419"/>
      <c r="B5" s="420"/>
      <c r="C5" s="420"/>
      <c r="E5" s="384"/>
      <c r="F5" s="421"/>
      <c r="G5" s="422"/>
      <c r="H5" s="422"/>
      <c r="I5" s="422"/>
      <c r="J5" s="423"/>
      <c r="K5" s="422"/>
      <c r="O5" s="384">
        <v>44300</v>
      </c>
      <c r="P5" s="116">
        <v>1176</v>
      </c>
    </row>
    <row r="6" spans="1:29" ht="15.75" customHeight="1">
      <c r="A6" s="410">
        <v>2</v>
      </c>
      <c r="B6" s="411">
        <v>1</v>
      </c>
      <c r="C6" s="412">
        <v>1</v>
      </c>
      <c r="D6" s="424" t="s">
        <v>216</v>
      </c>
      <c r="E6" s="425">
        <v>43958</v>
      </c>
      <c r="F6" s="413"/>
      <c r="G6" s="271">
        <v>1</v>
      </c>
      <c r="H6" s="271" t="s">
        <v>3182</v>
      </c>
      <c r="I6" s="414">
        <v>44039</v>
      </c>
      <c r="J6" s="415" t="s">
        <v>3120</v>
      </c>
      <c r="K6" s="416"/>
      <c r="L6" s="188"/>
      <c r="M6" s="188"/>
      <c r="N6" s="188"/>
      <c r="O6" s="388">
        <v>44301</v>
      </c>
      <c r="P6" s="270">
        <v>859</v>
      </c>
      <c r="Q6" s="270" t="s">
        <v>3187</v>
      </c>
      <c r="R6" s="188"/>
      <c r="S6" s="188"/>
      <c r="T6" s="188"/>
      <c r="U6" s="188"/>
      <c r="V6" s="188"/>
      <c r="W6" s="188"/>
      <c r="X6" s="188"/>
      <c r="Y6" s="188"/>
      <c r="Z6" s="188"/>
      <c r="AA6" s="188"/>
      <c r="AB6" s="188"/>
      <c r="AC6" s="188"/>
    </row>
    <row r="7" spans="1:29" ht="15.75" customHeight="1">
      <c r="A7" s="419"/>
      <c r="B7" s="420"/>
      <c r="C7" s="420"/>
      <c r="E7" s="384"/>
      <c r="F7" s="421"/>
      <c r="G7" s="422"/>
      <c r="H7" s="422"/>
      <c r="I7" s="422"/>
      <c r="J7" s="423"/>
      <c r="K7" s="422"/>
      <c r="O7" s="384">
        <v>44302</v>
      </c>
      <c r="P7" s="116">
        <v>251</v>
      </c>
    </row>
    <row r="8" spans="1:29" ht="15.75" customHeight="1">
      <c r="A8" s="419"/>
      <c r="B8" s="420"/>
      <c r="C8" s="420"/>
      <c r="E8" s="384"/>
      <c r="F8" s="421"/>
      <c r="G8" s="422"/>
      <c r="H8" s="422"/>
      <c r="I8" s="422"/>
      <c r="J8" s="423"/>
      <c r="K8" s="422"/>
      <c r="O8" s="384">
        <v>44306</v>
      </c>
      <c r="P8" s="116">
        <v>649</v>
      </c>
      <c r="Q8" s="116" t="s">
        <v>3188</v>
      </c>
    </row>
    <row r="9" spans="1:29" ht="15.75" customHeight="1">
      <c r="A9" s="419"/>
      <c r="B9" s="420"/>
      <c r="C9" s="420"/>
      <c r="E9" s="384"/>
      <c r="F9" s="421"/>
      <c r="G9" s="422"/>
      <c r="H9" s="422"/>
      <c r="I9" s="422"/>
      <c r="J9" s="423"/>
      <c r="K9" s="422"/>
      <c r="O9" s="384">
        <v>44307</v>
      </c>
      <c r="P9" s="116">
        <v>631</v>
      </c>
    </row>
    <row r="10" spans="1:29" ht="15.75" customHeight="1">
      <c r="A10" s="410">
        <v>3</v>
      </c>
      <c r="B10" s="411">
        <v>42</v>
      </c>
      <c r="C10" s="412">
        <v>42</v>
      </c>
      <c r="D10" s="424" t="s">
        <v>216</v>
      </c>
      <c r="E10" s="425">
        <v>43958</v>
      </c>
      <c r="F10" s="413"/>
      <c r="G10" s="271">
        <v>42</v>
      </c>
      <c r="H10" s="271" t="s">
        <v>3182</v>
      </c>
      <c r="I10" s="414">
        <v>44039</v>
      </c>
      <c r="J10" s="415">
        <v>0.75</v>
      </c>
      <c r="K10" s="416"/>
      <c r="L10" s="188"/>
      <c r="M10" s="188"/>
      <c r="N10" s="188"/>
      <c r="O10" s="388">
        <v>44308</v>
      </c>
      <c r="P10" s="270">
        <v>971</v>
      </c>
      <c r="Q10" s="270" t="s">
        <v>3189</v>
      </c>
      <c r="R10" s="188"/>
      <c r="S10" s="188"/>
      <c r="T10" s="188"/>
      <c r="U10" s="188"/>
      <c r="V10" s="188"/>
      <c r="W10" s="188"/>
      <c r="X10" s="188"/>
      <c r="Y10" s="188"/>
      <c r="Z10" s="188"/>
      <c r="AA10" s="188"/>
      <c r="AB10" s="188"/>
      <c r="AC10" s="188"/>
    </row>
    <row r="11" spans="1:29" ht="15.75" customHeight="1">
      <c r="A11" s="417"/>
      <c r="B11" s="418"/>
      <c r="C11" s="418"/>
      <c r="D11" s="188"/>
      <c r="E11" s="388"/>
      <c r="F11" s="413"/>
      <c r="G11" s="416"/>
      <c r="H11" s="271" t="s">
        <v>144</v>
      </c>
      <c r="I11" s="414">
        <v>44271</v>
      </c>
      <c r="J11" s="415">
        <v>0.75</v>
      </c>
      <c r="K11" s="271" t="s">
        <v>3190</v>
      </c>
      <c r="L11" s="188"/>
      <c r="M11" s="188"/>
      <c r="N11" s="188"/>
      <c r="O11" s="388">
        <v>44309</v>
      </c>
      <c r="P11" s="426">
        <v>943</v>
      </c>
      <c r="Q11" s="188"/>
      <c r="R11" s="188"/>
      <c r="S11" s="188"/>
      <c r="T11" s="188"/>
      <c r="U11" s="188"/>
      <c r="V11" s="188"/>
      <c r="W11" s="188"/>
      <c r="X11" s="188"/>
      <c r="Y11" s="188"/>
      <c r="Z11" s="188"/>
      <c r="AA11" s="188"/>
      <c r="AB11" s="188"/>
      <c r="AC11" s="188"/>
    </row>
    <row r="12" spans="1:29" ht="15.75" customHeight="1">
      <c r="A12" s="419"/>
      <c r="B12" s="420"/>
      <c r="C12" s="420"/>
      <c r="E12" s="384"/>
      <c r="F12" s="421"/>
      <c r="G12" s="422"/>
      <c r="H12" s="422"/>
      <c r="I12" s="422"/>
      <c r="J12" s="423"/>
      <c r="K12" s="422"/>
      <c r="O12" s="384">
        <v>44312</v>
      </c>
      <c r="P12" s="427">
        <v>970</v>
      </c>
    </row>
    <row r="13" spans="1:29" ht="15.75" customHeight="1">
      <c r="A13" s="419"/>
      <c r="B13" s="420"/>
      <c r="C13" s="420"/>
      <c r="E13" s="384"/>
      <c r="F13" s="421"/>
      <c r="G13" s="422"/>
      <c r="H13" s="422"/>
      <c r="I13" s="422"/>
      <c r="J13" s="423"/>
      <c r="K13" s="422"/>
      <c r="O13" s="384">
        <v>44313</v>
      </c>
      <c r="P13" s="116">
        <v>1315</v>
      </c>
    </row>
    <row r="14" spans="1:29" ht="15.75" customHeight="1">
      <c r="A14" s="410">
        <v>4</v>
      </c>
      <c r="B14" s="410">
        <v>0</v>
      </c>
      <c r="C14" s="428">
        <v>0</v>
      </c>
      <c r="D14" s="424" t="s">
        <v>216</v>
      </c>
      <c r="E14" s="425">
        <v>43958</v>
      </c>
      <c r="F14" s="413"/>
      <c r="G14" s="410">
        <v>0</v>
      </c>
      <c r="H14" s="271" t="s">
        <v>3182</v>
      </c>
      <c r="I14" s="414">
        <v>44039</v>
      </c>
      <c r="J14" s="415" t="s">
        <v>3120</v>
      </c>
      <c r="K14" s="416"/>
      <c r="L14" s="188"/>
      <c r="M14" s="188"/>
      <c r="N14" s="188"/>
      <c r="O14" s="388">
        <v>44314</v>
      </c>
      <c r="P14" s="426">
        <v>983</v>
      </c>
      <c r="Q14" s="188"/>
      <c r="R14" s="188"/>
      <c r="S14" s="188"/>
      <c r="T14" s="188"/>
      <c r="U14" s="188"/>
      <c r="V14" s="188"/>
      <c r="W14" s="188"/>
      <c r="X14" s="188"/>
      <c r="Y14" s="188"/>
      <c r="Z14" s="188"/>
      <c r="AA14" s="188"/>
      <c r="AB14" s="188"/>
      <c r="AC14" s="188"/>
    </row>
    <row r="15" spans="1:29" ht="15.75" customHeight="1">
      <c r="A15" s="419"/>
      <c r="B15" s="420"/>
      <c r="C15" s="420"/>
      <c r="E15" s="384"/>
      <c r="F15" s="421"/>
      <c r="G15" s="422"/>
      <c r="H15" s="422"/>
      <c r="I15" s="422"/>
      <c r="J15" s="423"/>
      <c r="K15" s="422"/>
      <c r="O15" s="384">
        <v>44315</v>
      </c>
      <c r="P15" s="429">
        <f>(N3)-(SUM(P2:P14))</f>
        <v>599</v>
      </c>
      <c r="Q15" s="116" t="s">
        <v>3191</v>
      </c>
    </row>
    <row r="16" spans="1:29" ht="15.75" customHeight="1">
      <c r="A16" s="419"/>
      <c r="B16" s="420"/>
      <c r="C16" s="420"/>
      <c r="E16" s="384"/>
      <c r="F16" s="421"/>
      <c r="G16" s="422"/>
      <c r="H16" s="422"/>
      <c r="I16" s="422"/>
      <c r="J16" s="423"/>
      <c r="K16" s="422"/>
    </row>
    <row r="17" spans="1:29" ht="15.75" customHeight="1">
      <c r="A17" s="419"/>
      <c r="B17" s="420"/>
      <c r="C17" s="420"/>
      <c r="E17" s="384"/>
      <c r="F17" s="421"/>
      <c r="G17" s="422"/>
      <c r="H17" s="422"/>
      <c r="I17" s="422"/>
      <c r="J17" s="423"/>
      <c r="K17" s="422"/>
    </row>
    <row r="18" spans="1:29" ht="15.75" customHeight="1">
      <c r="A18" s="410">
        <v>5</v>
      </c>
      <c r="B18" s="411">
        <v>0</v>
      </c>
      <c r="C18" s="412">
        <v>0</v>
      </c>
      <c r="D18" s="424" t="s">
        <v>216</v>
      </c>
      <c r="E18" s="425">
        <v>43958</v>
      </c>
      <c r="F18" s="413"/>
      <c r="G18" s="271">
        <v>0</v>
      </c>
      <c r="H18" s="271" t="s">
        <v>3182</v>
      </c>
      <c r="I18" s="414">
        <v>44039</v>
      </c>
      <c r="J18" s="415" t="s">
        <v>3120</v>
      </c>
      <c r="K18" s="416"/>
      <c r="L18" s="188"/>
      <c r="M18" s="188"/>
      <c r="N18" s="188"/>
      <c r="O18" s="188"/>
      <c r="P18" s="188"/>
      <c r="Q18" s="188"/>
      <c r="R18" s="188"/>
      <c r="S18" s="188"/>
      <c r="T18" s="188"/>
      <c r="U18" s="188"/>
      <c r="V18" s="188"/>
      <c r="W18" s="188"/>
      <c r="X18" s="188"/>
      <c r="Y18" s="188"/>
      <c r="Z18" s="188"/>
      <c r="AA18" s="188"/>
      <c r="AB18" s="188"/>
      <c r="AC18" s="188"/>
    </row>
    <row r="19" spans="1:29" ht="15.75" customHeight="1">
      <c r="A19" s="419"/>
      <c r="B19" s="420"/>
      <c r="C19" s="420"/>
      <c r="E19" s="384"/>
      <c r="F19" s="421"/>
      <c r="G19" s="422"/>
      <c r="H19" s="422"/>
      <c r="I19" s="422"/>
      <c r="J19" s="423"/>
      <c r="K19" s="422"/>
    </row>
    <row r="20" spans="1:29" ht="15.75" customHeight="1">
      <c r="A20" s="419"/>
      <c r="B20" s="420"/>
      <c r="C20" s="420"/>
      <c r="F20" s="421"/>
      <c r="G20" s="422"/>
      <c r="H20" s="422"/>
      <c r="I20" s="422"/>
      <c r="J20" s="423"/>
      <c r="K20" s="422"/>
    </row>
    <row r="21" spans="1:29" ht="15.75" customHeight="1">
      <c r="A21" s="419"/>
      <c r="B21" s="420"/>
      <c r="C21" s="420"/>
      <c r="F21" s="421"/>
      <c r="G21" s="422"/>
      <c r="H21" s="422"/>
      <c r="I21" s="422"/>
      <c r="J21" s="423"/>
      <c r="K21" s="422"/>
    </row>
    <row r="22" spans="1:29" ht="15.75" customHeight="1">
      <c r="A22" s="410">
        <v>6</v>
      </c>
      <c r="B22" s="411">
        <v>0</v>
      </c>
      <c r="C22" s="412">
        <v>0</v>
      </c>
      <c r="D22" s="424" t="s">
        <v>216</v>
      </c>
      <c r="E22" s="425">
        <v>43958</v>
      </c>
      <c r="F22" s="413"/>
      <c r="G22" s="271">
        <v>0</v>
      </c>
      <c r="H22" s="271" t="s">
        <v>3182</v>
      </c>
      <c r="I22" s="414">
        <v>44039</v>
      </c>
      <c r="J22" s="415" t="s">
        <v>3120</v>
      </c>
      <c r="K22" s="416"/>
      <c r="L22" s="188"/>
      <c r="M22" s="188"/>
      <c r="N22" s="188"/>
      <c r="O22" s="188"/>
      <c r="P22" s="188"/>
      <c r="Q22" s="188"/>
      <c r="R22" s="188"/>
      <c r="S22" s="188"/>
      <c r="T22" s="188"/>
      <c r="U22" s="188"/>
      <c r="V22" s="188"/>
      <c r="W22" s="188"/>
      <c r="X22" s="188"/>
      <c r="Y22" s="188"/>
      <c r="Z22" s="188"/>
      <c r="AA22" s="188"/>
      <c r="AB22" s="188"/>
      <c r="AC22" s="188"/>
    </row>
    <row r="23" spans="1:29" ht="15.75" customHeight="1">
      <c r="A23" s="419"/>
      <c r="B23" s="420"/>
      <c r="C23" s="420"/>
      <c r="F23" s="421"/>
      <c r="G23" s="422"/>
      <c r="H23" s="422"/>
      <c r="I23" s="422"/>
      <c r="J23" s="423"/>
      <c r="K23" s="422"/>
    </row>
    <row r="24" spans="1:29" ht="15.75" customHeight="1">
      <c r="A24" s="419"/>
      <c r="B24" s="420"/>
      <c r="C24" s="420"/>
      <c r="F24" s="421"/>
      <c r="G24" s="422"/>
      <c r="H24" s="422"/>
      <c r="I24" s="422"/>
      <c r="J24" s="423"/>
      <c r="K24" s="422"/>
    </row>
    <row r="25" spans="1:29" ht="15.75" customHeight="1">
      <c r="A25" s="419"/>
      <c r="B25" s="420"/>
      <c r="C25" s="420"/>
      <c r="F25" s="421"/>
      <c r="G25" s="422"/>
      <c r="H25" s="422"/>
      <c r="I25" s="422"/>
      <c r="J25" s="423"/>
      <c r="K25" s="422"/>
    </row>
    <row r="26" spans="1:29" ht="15.75" customHeight="1">
      <c r="A26" s="410">
        <v>7</v>
      </c>
      <c r="B26" s="411">
        <v>146</v>
      </c>
      <c r="C26" s="412">
        <v>146</v>
      </c>
      <c r="D26" s="424" t="s">
        <v>216</v>
      </c>
      <c r="E26" s="425">
        <v>43959</v>
      </c>
      <c r="F26" s="413"/>
      <c r="G26" s="271">
        <v>20</v>
      </c>
      <c r="H26" s="271" t="s">
        <v>3182</v>
      </c>
      <c r="I26" s="414">
        <v>44039</v>
      </c>
      <c r="J26" s="415">
        <v>0.5</v>
      </c>
      <c r="K26" s="416"/>
      <c r="L26" s="188"/>
      <c r="M26" s="188"/>
      <c r="N26" s="188"/>
      <c r="O26" s="188"/>
      <c r="P26" s="188"/>
      <c r="Q26" s="188"/>
      <c r="R26" s="188"/>
      <c r="S26" s="188"/>
      <c r="T26" s="188"/>
      <c r="U26" s="188"/>
      <c r="V26" s="188"/>
      <c r="W26" s="188"/>
      <c r="X26" s="188"/>
      <c r="Y26" s="188"/>
      <c r="Z26" s="188"/>
      <c r="AA26" s="188"/>
      <c r="AB26" s="188"/>
      <c r="AC26" s="188"/>
    </row>
    <row r="27" spans="1:29" ht="15.75" customHeight="1">
      <c r="A27" s="417"/>
      <c r="B27" s="418"/>
      <c r="C27" s="418"/>
      <c r="D27" s="188"/>
      <c r="E27" s="188"/>
      <c r="F27" s="413"/>
      <c r="G27" s="271">
        <v>126</v>
      </c>
      <c r="H27" s="271" t="s">
        <v>3182</v>
      </c>
      <c r="I27" s="414">
        <v>44040</v>
      </c>
      <c r="J27" s="415">
        <v>2.75</v>
      </c>
      <c r="K27" s="416"/>
      <c r="L27" s="188"/>
      <c r="M27" s="188"/>
      <c r="N27" s="188"/>
      <c r="O27" s="188"/>
      <c r="P27" s="188"/>
      <c r="Q27" s="188"/>
      <c r="R27" s="188"/>
      <c r="S27" s="188"/>
      <c r="T27" s="188"/>
      <c r="U27" s="188"/>
      <c r="V27" s="188"/>
      <c r="W27" s="188"/>
      <c r="X27" s="188"/>
      <c r="Y27" s="188"/>
      <c r="Z27" s="188"/>
      <c r="AA27" s="188"/>
      <c r="AB27" s="188"/>
      <c r="AC27" s="188"/>
    </row>
    <row r="28" spans="1:29" ht="15.75" customHeight="1">
      <c r="A28" s="417"/>
      <c r="B28" s="418"/>
      <c r="C28" s="418"/>
      <c r="D28" s="188"/>
      <c r="E28" s="188"/>
      <c r="F28" s="413"/>
      <c r="G28" s="416"/>
      <c r="H28" s="271" t="s">
        <v>144</v>
      </c>
      <c r="I28" s="414">
        <v>44280</v>
      </c>
      <c r="J28" s="271">
        <v>1</v>
      </c>
      <c r="K28" s="188"/>
      <c r="L28" s="188"/>
      <c r="M28" s="188"/>
      <c r="N28" s="188"/>
      <c r="O28" s="188"/>
      <c r="P28" s="188"/>
      <c r="Q28" s="188"/>
      <c r="R28" s="188"/>
      <c r="S28" s="188"/>
      <c r="T28" s="188"/>
      <c r="U28" s="188"/>
      <c r="V28" s="188"/>
      <c r="W28" s="188"/>
      <c r="X28" s="188"/>
      <c r="Y28" s="188"/>
      <c r="Z28" s="188"/>
      <c r="AA28" s="188"/>
      <c r="AB28" s="188"/>
      <c r="AC28" s="188"/>
    </row>
    <row r="29" spans="1:29" ht="15.75" customHeight="1">
      <c r="A29" s="419"/>
      <c r="B29" s="420"/>
      <c r="C29" s="420"/>
      <c r="F29" s="421"/>
      <c r="G29" s="19">
        <v>146</v>
      </c>
      <c r="H29" s="19" t="s">
        <v>3192</v>
      </c>
      <c r="I29" s="430">
        <v>44298</v>
      </c>
      <c r="J29" s="431">
        <v>2.5</v>
      </c>
      <c r="K29" s="422"/>
    </row>
    <row r="30" spans="1:29" ht="12.75">
      <c r="A30" s="419"/>
      <c r="B30" s="420"/>
      <c r="C30" s="420"/>
      <c r="F30" s="421"/>
      <c r="G30" s="422"/>
      <c r="H30" s="422"/>
      <c r="I30" s="422"/>
      <c r="J30" s="423"/>
      <c r="K30" s="422"/>
    </row>
    <row r="31" spans="1:29" ht="12.75">
      <c r="A31" s="410">
        <v>8</v>
      </c>
      <c r="B31" s="411">
        <v>0</v>
      </c>
      <c r="C31" s="412">
        <v>0</v>
      </c>
      <c r="D31" s="424" t="s">
        <v>216</v>
      </c>
      <c r="E31" s="425">
        <v>43959</v>
      </c>
      <c r="F31" s="413"/>
      <c r="G31" s="271">
        <v>0</v>
      </c>
      <c r="H31" s="271" t="s">
        <v>3182</v>
      </c>
      <c r="I31" s="414">
        <v>44040</v>
      </c>
      <c r="J31" s="415" t="s">
        <v>3120</v>
      </c>
      <c r="K31" s="416"/>
      <c r="L31" s="188"/>
      <c r="M31" s="188"/>
      <c r="N31" s="188"/>
      <c r="O31" s="188"/>
      <c r="P31" s="188"/>
      <c r="Q31" s="188"/>
      <c r="R31" s="188"/>
      <c r="S31" s="188"/>
      <c r="T31" s="188"/>
      <c r="U31" s="188"/>
      <c r="V31" s="188"/>
      <c r="W31" s="188"/>
      <c r="X31" s="188"/>
      <c r="Y31" s="188"/>
      <c r="Z31" s="188"/>
      <c r="AA31" s="188"/>
      <c r="AB31" s="188"/>
      <c r="AC31" s="188"/>
    </row>
    <row r="32" spans="1:29" ht="12.75">
      <c r="A32" s="419"/>
      <c r="B32" s="420"/>
      <c r="C32" s="420"/>
      <c r="F32" s="421"/>
      <c r="G32" s="422"/>
      <c r="H32" s="422"/>
      <c r="I32" s="422"/>
      <c r="J32" s="423"/>
      <c r="K32" s="422"/>
    </row>
    <row r="33" spans="1:29" ht="12.75">
      <c r="A33" s="419"/>
      <c r="B33" s="420"/>
      <c r="C33" s="420"/>
      <c r="F33" s="421"/>
      <c r="G33" s="422"/>
      <c r="H33" s="422"/>
      <c r="I33" s="422"/>
      <c r="J33" s="423"/>
      <c r="K33" s="422"/>
    </row>
    <row r="34" spans="1:29" ht="12.75">
      <c r="A34" s="419"/>
      <c r="B34" s="420"/>
      <c r="C34" s="420"/>
      <c r="F34" s="421"/>
      <c r="G34" s="422"/>
      <c r="H34" s="422"/>
      <c r="I34" s="422"/>
      <c r="J34" s="423"/>
      <c r="K34" s="422"/>
    </row>
    <row r="35" spans="1:29" ht="12.75">
      <c r="A35" s="410">
        <v>9</v>
      </c>
      <c r="B35" s="411">
        <v>344</v>
      </c>
      <c r="C35" s="412">
        <v>344</v>
      </c>
      <c r="D35" s="424" t="s">
        <v>216</v>
      </c>
      <c r="E35" s="425">
        <v>43964</v>
      </c>
      <c r="F35" s="413"/>
      <c r="G35" s="271">
        <v>100</v>
      </c>
      <c r="H35" s="271" t="s">
        <v>3182</v>
      </c>
      <c r="I35" s="414">
        <v>44040</v>
      </c>
      <c r="J35" s="415">
        <v>2</v>
      </c>
      <c r="K35" s="416"/>
      <c r="L35" s="188"/>
      <c r="M35" s="188"/>
      <c r="N35" s="188"/>
      <c r="O35" s="188"/>
      <c r="P35" s="188"/>
      <c r="Q35" s="188"/>
      <c r="R35" s="188"/>
      <c r="S35" s="188"/>
      <c r="T35" s="188"/>
      <c r="U35" s="188"/>
      <c r="V35" s="188"/>
      <c r="W35" s="188"/>
      <c r="X35" s="188"/>
      <c r="Y35" s="188"/>
      <c r="Z35" s="188"/>
      <c r="AA35" s="188"/>
      <c r="AB35" s="188"/>
      <c r="AC35" s="188"/>
    </row>
    <row r="36" spans="1:29" ht="12.75">
      <c r="A36" s="417"/>
      <c r="B36" s="418"/>
      <c r="C36" s="418"/>
      <c r="D36" s="188"/>
      <c r="E36" s="188"/>
      <c r="F36" s="413"/>
      <c r="G36" s="271">
        <v>244</v>
      </c>
      <c r="H36" s="271" t="s">
        <v>3182</v>
      </c>
      <c r="I36" s="414">
        <v>44041</v>
      </c>
      <c r="J36" s="415">
        <v>3.75</v>
      </c>
      <c r="K36" s="416"/>
      <c r="L36" s="188"/>
      <c r="M36" s="188"/>
      <c r="N36" s="188"/>
      <c r="O36" s="188"/>
      <c r="P36" s="188"/>
      <c r="Q36" s="188"/>
      <c r="R36" s="188"/>
      <c r="S36" s="188"/>
      <c r="T36" s="188"/>
      <c r="U36" s="188"/>
      <c r="V36" s="188"/>
      <c r="W36" s="188"/>
      <c r="X36" s="188"/>
      <c r="Y36" s="188"/>
      <c r="Z36" s="188"/>
      <c r="AA36" s="188"/>
      <c r="AB36" s="188"/>
      <c r="AC36" s="188"/>
    </row>
    <row r="37" spans="1:29" ht="12.75">
      <c r="A37" s="417"/>
      <c r="B37" s="418"/>
      <c r="C37" s="418"/>
      <c r="D37" s="188"/>
      <c r="E37" s="188"/>
      <c r="F37" s="413"/>
      <c r="G37" s="188"/>
      <c r="H37" s="271" t="s">
        <v>144</v>
      </c>
      <c r="I37" s="414">
        <v>44271</v>
      </c>
      <c r="J37" s="415">
        <v>2</v>
      </c>
      <c r="K37" s="271" t="s">
        <v>2716</v>
      </c>
      <c r="L37" s="188"/>
      <c r="M37" s="188"/>
      <c r="N37" s="188"/>
      <c r="O37" s="188"/>
      <c r="P37" s="188"/>
      <c r="Q37" s="188"/>
      <c r="R37" s="188"/>
      <c r="S37" s="188"/>
      <c r="T37" s="188"/>
      <c r="U37" s="188"/>
      <c r="V37" s="188"/>
      <c r="W37" s="188"/>
      <c r="X37" s="188"/>
      <c r="Y37" s="188"/>
      <c r="Z37" s="188"/>
      <c r="AA37" s="188"/>
      <c r="AB37" s="188"/>
      <c r="AC37" s="188"/>
    </row>
    <row r="38" spans="1:29" ht="12.75">
      <c r="A38" s="419"/>
      <c r="B38" s="420"/>
      <c r="C38" s="420"/>
      <c r="F38" s="421"/>
      <c r="G38" s="422"/>
      <c r="H38" s="422"/>
      <c r="I38" s="422"/>
      <c r="J38" s="423"/>
      <c r="K38" s="422"/>
    </row>
    <row r="39" spans="1:29" ht="12.75">
      <c r="A39" s="410">
        <v>10</v>
      </c>
      <c r="B39" s="411">
        <v>218</v>
      </c>
      <c r="C39" s="412">
        <v>218</v>
      </c>
      <c r="D39" s="424" t="s">
        <v>216</v>
      </c>
      <c r="E39" s="425">
        <v>43964</v>
      </c>
      <c r="F39" s="413"/>
      <c r="G39" s="271">
        <v>218</v>
      </c>
      <c r="H39" s="271" t="s">
        <v>3182</v>
      </c>
      <c r="I39" s="414">
        <v>44041</v>
      </c>
      <c r="J39" s="415">
        <v>3</v>
      </c>
      <c r="K39" s="416"/>
      <c r="L39" s="188"/>
      <c r="M39" s="188"/>
      <c r="N39" s="188"/>
      <c r="O39" s="188"/>
      <c r="P39" s="188"/>
      <c r="Q39" s="188"/>
      <c r="R39" s="188"/>
      <c r="S39" s="188"/>
      <c r="T39" s="188"/>
      <c r="U39" s="188"/>
      <c r="V39" s="188"/>
      <c r="W39" s="188"/>
      <c r="X39" s="188"/>
      <c r="Y39" s="188"/>
      <c r="Z39" s="188"/>
      <c r="AA39" s="188"/>
      <c r="AB39" s="188"/>
      <c r="AC39" s="188"/>
    </row>
    <row r="40" spans="1:29" ht="12.75">
      <c r="A40" s="417"/>
      <c r="B40" s="418"/>
      <c r="C40" s="418"/>
      <c r="D40" s="188"/>
      <c r="E40" s="188"/>
      <c r="F40" s="413"/>
      <c r="G40" s="416"/>
      <c r="H40" s="271" t="s">
        <v>144</v>
      </c>
      <c r="I40" s="414">
        <v>44281</v>
      </c>
      <c r="J40" s="415">
        <v>2</v>
      </c>
      <c r="K40" s="416"/>
      <c r="L40" s="188"/>
      <c r="M40" s="188"/>
      <c r="N40" s="188"/>
      <c r="O40" s="188"/>
      <c r="P40" s="188"/>
      <c r="Q40" s="188"/>
      <c r="R40" s="188"/>
      <c r="S40" s="188"/>
      <c r="T40" s="188"/>
      <c r="U40" s="188"/>
      <c r="V40" s="188"/>
      <c r="W40" s="188"/>
      <c r="X40" s="188"/>
      <c r="Y40" s="188"/>
      <c r="Z40" s="188"/>
      <c r="AA40" s="188"/>
      <c r="AB40" s="188"/>
      <c r="AC40" s="188"/>
    </row>
    <row r="41" spans="1:29" ht="12.75">
      <c r="A41" s="419"/>
      <c r="B41" s="420"/>
      <c r="C41" s="420"/>
      <c r="F41" s="421"/>
      <c r="G41" s="422"/>
      <c r="H41" s="422"/>
      <c r="I41" s="422"/>
      <c r="J41" s="423"/>
      <c r="K41" s="422"/>
    </row>
    <row r="42" spans="1:29" ht="12.75">
      <c r="A42" s="419"/>
      <c r="B42" s="420"/>
      <c r="C42" s="420"/>
      <c r="F42" s="421"/>
      <c r="G42" s="422"/>
      <c r="H42" s="422"/>
      <c r="I42" s="422"/>
      <c r="J42" s="423"/>
      <c r="K42" s="422"/>
    </row>
    <row r="43" spans="1:29" ht="12.75">
      <c r="A43" s="410">
        <v>11</v>
      </c>
      <c r="B43" s="411">
        <v>0</v>
      </c>
      <c r="C43" s="412">
        <v>0</v>
      </c>
      <c r="D43" s="424" t="s">
        <v>216</v>
      </c>
      <c r="E43" s="425">
        <v>43959</v>
      </c>
      <c r="F43" s="413"/>
      <c r="G43" s="271">
        <v>0</v>
      </c>
      <c r="H43" s="271" t="s">
        <v>3182</v>
      </c>
      <c r="I43" s="414">
        <v>44041</v>
      </c>
      <c r="J43" s="415" t="s">
        <v>3120</v>
      </c>
      <c r="K43" s="416"/>
      <c r="L43" s="188"/>
      <c r="M43" s="188"/>
      <c r="N43" s="188"/>
      <c r="O43" s="188"/>
      <c r="P43" s="188"/>
      <c r="Q43" s="188"/>
      <c r="R43" s="188"/>
      <c r="S43" s="188"/>
      <c r="T43" s="188"/>
      <c r="U43" s="188"/>
      <c r="V43" s="188"/>
      <c r="W43" s="188"/>
      <c r="X43" s="188"/>
      <c r="Y43" s="188"/>
      <c r="Z43" s="188"/>
      <c r="AA43" s="188"/>
      <c r="AB43" s="188"/>
      <c r="AC43" s="188"/>
    </row>
    <row r="44" spans="1:29" ht="12.75">
      <c r="A44" s="419"/>
      <c r="B44" s="420"/>
      <c r="C44" s="420"/>
      <c r="F44" s="421"/>
      <c r="G44" s="422"/>
      <c r="H44" s="422"/>
      <c r="I44" s="422"/>
      <c r="J44" s="422"/>
      <c r="K44" s="422"/>
    </row>
    <row r="45" spans="1:29" ht="12.75">
      <c r="A45" s="419"/>
      <c r="B45" s="420"/>
      <c r="C45" s="420"/>
      <c r="F45" s="421"/>
      <c r="G45" s="422"/>
      <c r="H45" s="422"/>
      <c r="I45" s="422"/>
      <c r="J45" s="422"/>
      <c r="K45" s="422"/>
    </row>
    <row r="46" spans="1:29" ht="12.75">
      <c r="A46" s="419"/>
      <c r="B46" s="420"/>
      <c r="C46" s="420"/>
      <c r="F46" s="421"/>
      <c r="G46" s="422"/>
      <c r="H46" s="422"/>
      <c r="I46" s="422"/>
      <c r="J46" s="422"/>
      <c r="K46" s="422"/>
    </row>
    <row r="47" spans="1:29" ht="12.75">
      <c r="A47" s="410">
        <v>12</v>
      </c>
      <c r="B47" s="411">
        <v>0</v>
      </c>
      <c r="C47" s="412">
        <v>0</v>
      </c>
      <c r="D47" s="424" t="s">
        <v>216</v>
      </c>
      <c r="E47" s="425">
        <v>43959</v>
      </c>
      <c r="F47" s="413"/>
      <c r="G47" s="271">
        <v>0</v>
      </c>
      <c r="H47" s="271" t="s">
        <v>3182</v>
      </c>
      <c r="I47" s="414">
        <v>44041</v>
      </c>
      <c r="J47" s="415" t="s">
        <v>3120</v>
      </c>
      <c r="K47" s="416"/>
      <c r="L47" s="188"/>
      <c r="M47" s="188"/>
      <c r="N47" s="188"/>
      <c r="O47" s="188"/>
      <c r="P47" s="188"/>
      <c r="Q47" s="188"/>
      <c r="R47" s="188"/>
      <c r="S47" s="188"/>
      <c r="T47" s="188"/>
      <c r="U47" s="188"/>
      <c r="V47" s="188"/>
      <c r="W47" s="188"/>
      <c r="X47" s="188"/>
      <c r="Y47" s="188"/>
      <c r="Z47" s="188"/>
      <c r="AA47" s="188"/>
      <c r="AB47" s="188"/>
      <c r="AC47" s="188"/>
    </row>
    <row r="48" spans="1:29" ht="12.75">
      <c r="A48" s="419"/>
      <c r="B48" s="420"/>
      <c r="C48" s="420"/>
      <c r="F48" s="421"/>
      <c r="G48" s="422"/>
      <c r="H48" s="422"/>
      <c r="I48" s="422"/>
      <c r="J48" s="422"/>
      <c r="K48" s="422"/>
    </row>
    <row r="49" spans="1:29" ht="12.75">
      <c r="A49" s="419"/>
      <c r="B49" s="420"/>
      <c r="C49" s="420"/>
      <c r="F49" s="421"/>
      <c r="G49" s="422"/>
      <c r="H49" s="422"/>
      <c r="I49" s="422"/>
      <c r="J49" s="422"/>
      <c r="K49" s="422"/>
    </row>
    <row r="50" spans="1:29" ht="12.75">
      <c r="A50" s="419"/>
      <c r="B50" s="420"/>
      <c r="C50" s="420"/>
      <c r="F50" s="421"/>
      <c r="G50" s="422"/>
      <c r="H50" s="422"/>
      <c r="I50" s="422"/>
      <c r="J50" s="422"/>
      <c r="K50" s="422"/>
    </row>
    <row r="51" spans="1:29" ht="12.75">
      <c r="A51" s="410">
        <v>13</v>
      </c>
      <c r="B51" s="411">
        <v>0</v>
      </c>
      <c r="C51" s="412">
        <v>0</v>
      </c>
      <c r="D51" s="424" t="s">
        <v>216</v>
      </c>
      <c r="E51" s="425">
        <v>43959</v>
      </c>
      <c r="F51" s="413"/>
      <c r="G51" s="271">
        <v>0</v>
      </c>
      <c r="H51" s="271" t="s">
        <v>3182</v>
      </c>
      <c r="I51" s="414">
        <v>44041</v>
      </c>
      <c r="J51" s="415" t="s">
        <v>3120</v>
      </c>
      <c r="K51" s="416"/>
      <c r="L51" s="188"/>
      <c r="M51" s="188"/>
      <c r="N51" s="188"/>
      <c r="O51" s="188"/>
      <c r="P51" s="188"/>
      <c r="Q51" s="188"/>
      <c r="R51" s="188"/>
      <c r="S51" s="188"/>
      <c r="T51" s="188"/>
      <c r="U51" s="188"/>
      <c r="V51" s="188"/>
      <c r="W51" s="188"/>
      <c r="X51" s="188"/>
      <c r="Y51" s="188"/>
      <c r="Z51" s="188"/>
      <c r="AA51" s="188"/>
      <c r="AB51" s="188"/>
      <c r="AC51" s="188"/>
    </row>
    <row r="52" spans="1:29" ht="12.75">
      <c r="A52" s="419"/>
      <c r="B52" s="420"/>
      <c r="C52" s="420"/>
      <c r="F52" s="421"/>
      <c r="G52" s="422"/>
      <c r="H52" s="422"/>
      <c r="I52" s="422"/>
      <c r="J52" s="422"/>
      <c r="K52" s="422"/>
    </row>
    <row r="53" spans="1:29" ht="12.75">
      <c r="A53" s="419"/>
      <c r="B53" s="420"/>
      <c r="C53" s="420"/>
      <c r="F53" s="421"/>
      <c r="G53" s="422"/>
      <c r="H53" s="422"/>
      <c r="I53" s="422"/>
      <c r="J53" s="422"/>
      <c r="K53" s="422"/>
    </row>
    <row r="54" spans="1:29" ht="12.75">
      <c r="A54" s="419"/>
      <c r="B54" s="420"/>
      <c r="C54" s="420"/>
      <c r="F54" s="421"/>
      <c r="G54" s="422"/>
      <c r="H54" s="422"/>
      <c r="I54" s="422"/>
      <c r="J54" s="422"/>
      <c r="K54" s="422"/>
    </row>
    <row r="55" spans="1:29" ht="12.75">
      <c r="A55" s="410">
        <v>14</v>
      </c>
      <c r="B55" s="411">
        <v>123</v>
      </c>
      <c r="C55" s="412">
        <v>123</v>
      </c>
      <c r="D55" s="424" t="s">
        <v>216</v>
      </c>
      <c r="E55" s="425">
        <v>43965</v>
      </c>
      <c r="F55" s="432">
        <v>2.5</v>
      </c>
      <c r="G55" s="271">
        <v>123</v>
      </c>
      <c r="H55" s="271" t="s">
        <v>3182</v>
      </c>
      <c r="I55" s="414">
        <v>44041</v>
      </c>
      <c r="J55" s="415">
        <v>0.5</v>
      </c>
      <c r="K55" s="416"/>
      <c r="L55" s="188"/>
      <c r="M55" s="188"/>
      <c r="N55" s="188"/>
      <c r="O55" s="188"/>
      <c r="P55" s="188"/>
      <c r="Q55" s="188"/>
      <c r="R55" s="188"/>
      <c r="S55" s="188"/>
      <c r="T55" s="188"/>
      <c r="U55" s="188"/>
      <c r="V55" s="188"/>
      <c r="W55" s="188"/>
      <c r="X55" s="188"/>
      <c r="Y55" s="188"/>
      <c r="Z55" s="188"/>
      <c r="AA55" s="188"/>
      <c r="AB55" s="188"/>
      <c r="AC55" s="188"/>
    </row>
    <row r="56" spans="1:29" ht="12.75">
      <c r="A56" s="417"/>
      <c r="B56" s="418"/>
      <c r="C56" s="418"/>
      <c r="D56" s="188"/>
      <c r="E56" s="188"/>
      <c r="F56" s="413"/>
      <c r="G56" s="416"/>
      <c r="H56" s="271" t="s">
        <v>144</v>
      </c>
      <c r="I56" s="414">
        <v>44284</v>
      </c>
      <c r="J56" s="271">
        <v>0.5</v>
      </c>
      <c r="K56" s="271" t="s">
        <v>2716</v>
      </c>
      <c r="L56" s="188"/>
      <c r="M56" s="188"/>
      <c r="N56" s="188"/>
      <c r="O56" s="188"/>
      <c r="P56" s="188"/>
      <c r="Q56" s="188"/>
      <c r="R56" s="188"/>
      <c r="S56" s="188"/>
      <c r="T56" s="188"/>
      <c r="U56" s="188"/>
      <c r="V56" s="188"/>
      <c r="W56" s="188"/>
      <c r="X56" s="188"/>
      <c r="Y56" s="188"/>
      <c r="Z56" s="188"/>
      <c r="AA56" s="188"/>
      <c r="AB56" s="188"/>
      <c r="AC56" s="188"/>
    </row>
    <row r="57" spans="1:29" ht="12.75">
      <c r="A57" s="419"/>
      <c r="B57" s="420"/>
      <c r="C57" s="420"/>
      <c r="F57" s="421"/>
      <c r="G57" s="422"/>
      <c r="H57" s="422"/>
      <c r="I57" s="422"/>
      <c r="J57" s="422"/>
      <c r="K57" s="422"/>
    </row>
    <row r="58" spans="1:29" ht="12.75">
      <c r="A58" s="419"/>
      <c r="B58" s="420"/>
      <c r="C58" s="420"/>
      <c r="F58" s="421"/>
      <c r="G58" s="422"/>
      <c r="H58" s="422"/>
      <c r="I58" s="422"/>
      <c r="J58" s="422"/>
      <c r="K58" s="422"/>
    </row>
    <row r="59" spans="1:29" ht="12.75">
      <c r="A59" s="433">
        <v>15</v>
      </c>
      <c r="B59" s="434">
        <v>306</v>
      </c>
      <c r="C59" s="435">
        <v>206</v>
      </c>
      <c r="D59" s="436" t="s">
        <v>216</v>
      </c>
      <c r="E59" s="437">
        <v>43965</v>
      </c>
      <c r="F59" s="438">
        <v>3</v>
      </c>
      <c r="G59" s="353">
        <v>306</v>
      </c>
      <c r="H59" s="353" t="s">
        <v>7</v>
      </c>
      <c r="I59" s="439">
        <v>44042</v>
      </c>
      <c r="J59" s="353">
        <v>4</v>
      </c>
      <c r="K59" s="440"/>
      <c r="L59" s="441"/>
      <c r="M59" s="441"/>
      <c r="N59" s="441"/>
      <c r="O59" s="441"/>
      <c r="P59" s="441"/>
      <c r="Q59" s="441"/>
      <c r="R59" s="441"/>
      <c r="S59" s="441"/>
      <c r="T59" s="441"/>
      <c r="U59" s="441"/>
      <c r="V59" s="441"/>
      <c r="W59" s="441"/>
      <c r="X59" s="441"/>
      <c r="Y59" s="441"/>
      <c r="Z59" s="441"/>
      <c r="AA59" s="441"/>
      <c r="AB59" s="441"/>
      <c r="AC59" s="441"/>
    </row>
    <row r="60" spans="1:29" ht="12.75">
      <c r="A60" s="419"/>
      <c r="B60" s="420"/>
      <c r="C60" s="442">
        <v>100</v>
      </c>
      <c r="E60" s="384">
        <v>43969</v>
      </c>
      <c r="F60" s="443">
        <v>1</v>
      </c>
      <c r="G60" s="422"/>
      <c r="H60" s="422"/>
      <c r="I60" s="422"/>
      <c r="J60" s="422"/>
      <c r="K60" s="422"/>
    </row>
    <row r="61" spans="1:29" ht="12.75">
      <c r="A61" s="419"/>
      <c r="B61" s="420"/>
      <c r="C61" s="420"/>
      <c r="F61" s="421"/>
      <c r="G61" s="422"/>
      <c r="H61" s="422"/>
      <c r="I61" s="422"/>
      <c r="J61" s="422"/>
      <c r="K61" s="422"/>
    </row>
    <row r="62" spans="1:29" ht="12.75">
      <c r="A62" s="419"/>
      <c r="B62" s="420"/>
      <c r="C62" s="420"/>
      <c r="F62" s="421"/>
      <c r="G62" s="422"/>
      <c r="H62" s="422"/>
      <c r="I62" s="422"/>
      <c r="J62" s="422"/>
      <c r="K62" s="422"/>
    </row>
    <row r="63" spans="1:29" ht="12.75">
      <c r="A63" s="433">
        <v>16</v>
      </c>
      <c r="B63" s="434">
        <v>110</v>
      </c>
      <c r="C63" s="435">
        <v>110</v>
      </c>
      <c r="D63" s="436" t="s">
        <v>216</v>
      </c>
      <c r="E63" s="444">
        <v>43969</v>
      </c>
      <c r="F63" s="438">
        <v>2</v>
      </c>
      <c r="G63" s="353">
        <v>110</v>
      </c>
      <c r="H63" s="353" t="s">
        <v>7</v>
      </c>
      <c r="I63" s="439">
        <v>44042</v>
      </c>
      <c r="J63" s="353">
        <v>1.5</v>
      </c>
      <c r="K63" s="440"/>
      <c r="L63" s="441"/>
      <c r="M63" s="441"/>
      <c r="N63" s="441"/>
      <c r="O63" s="441"/>
      <c r="P63" s="441"/>
      <c r="Q63" s="441"/>
      <c r="R63" s="441"/>
      <c r="S63" s="441"/>
      <c r="T63" s="441"/>
      <c r="U63" s="441"/>
      <c r="V63" s="441"/>
      <c r="W63" s="441"/>
      <c r="X63" s="441"/>
      <c r="Y63" s="441"/>
      <c r="Z63" s="441"/>
      <c r="AA63" s="441"/>
      <c r="AB63" s="441"/>
      <c r="AC63" s="441"/>
    </row>
    <row r="64" spans="1:29" ht="12.75">
      <c r="A64" s="419"/>
      <c r="B64" s="420"/>
      <c r="C64" s="420"/>
      <c r="F64" s="421"/>
      <c r="G64" s="422"/>
      <c r="H64" s="422"/>
      <c r="I64" s="422"/>
      <c r="J64" s="422"/>
      <c r="K64" s="422"/>
    </row>
    <row r="65" spans="1:29" ht="12.75">
      <c r="A65" s="419"/>
      <c r="B65" s="420"/>
      <c r="C65" s="420"/>
      <c r="F65" s="421"/>
      <c r="G65" s="422"/>
      <c r="H65" s="422"/>
      <c r="I65" s="422"/>
      <c r="J65" s="422"/>
      <c r="K65" s="422"/>
    </row>
    <row r="66" spans="1:29" ht="12.75">
      <c r="A66" s="419"/>
      <c r="B66" s="420"/>
      <c r="C66" s="420"/>
      <c r="F66" s="421"/>
      <c r="G66" s="422"/>
      <c r="H66" s="422"/>
      <c r="I66" s="422"/>
      <c r="J66" s="422"/>
      <c r="K66" s="422"/>
    </row>
    <row r="67" spans="1:29" ht="12.75">
      <c r="A67" s="433">
        <v>17</v>
      </c>
      <c r="B67" s="434">
        <v>112</v>
      </c>
      <c r="C67" s="435">
        <v>112</v>
      </c>
      <c r="D67" s="436" t="s">
        <v>216</v>
      </c>
      <c r="E67" s="444">
        <v>43969</v>
      </c>
      <c r="F67" s="438">
        <v>2</v>
      </c>
      <c r="G67" s="353">
        <v>30</v>
      </c>
      <c r="H67" s="353" t="s">
        <v>7</v>
      </c>
      <c r="I67" s="439">
        <v>44042</v>
      </c>
      <c r="J67" s="353">
        <v>0.5</v>
      </c>
      <c r="K67" s="440"/>
      <c r="L67" s="441"/>
      <c r="M67" s="441"/>
      <c r="N67" s="441"/>
      <c r="O67" s="441"/>
      <c r="P67" s="441"/>
      <c r="Q67" s="441"/>
      <c r="R67" s="441"/>
      <c r="S67" s="441"/>
      <c r="T67" s="441"/>
      <c r="U67" s="441"/>
      <c r="V67" s="441"/>
      <c r="W67" s="441"/>
      <c r="X67" s="441"/>
      <c r="Y67" s="441"/>
      <c r="Z67" s="441"/>
      <c r="AA67" s="441"/>
      <c r="AB67" s="441"/>
      <c r="AC67" s="441"/>
    </row>
    <row r="68" spans="1:29" ht="12.75">
      <c r="A68" s="419"/>
      <c r="B68" s="420"/>
      <c r="F68" s="421"/>
      <c r="G68" s="19">
        <v>88</v>
      </c>
      <c r="H68" s="19" t="s">
        <v>7</v>
      </c>
      <c r="I68" s="445">
        <v>44042</v>
      </c>
      <c r="J68" s="19">
        <v>0.75</v>
      </c>
      <c r="K68" s="422"/>
    </row>
    <row r="69" spans="1:29" ht="12.75">
      <c r="A69" s="419"/>
      <c r="B69" s="420"/>
      <c r="F69" s="421"/>
      <c r="G69" s="422"/>
      <c r="H69" s="422"/>
      <c r="I69" s="422"/>
      <c r="J69" s="422"/>
      <c r="K69" s="422"/>
    </row>
    <row r="70" spans="1:29" ht="12.75">
      <c r="A70" s="419"/>
      <c r="B70" s="420"/>
      <c r="F70" s="421"/>
      <c r="G70" s="422"/>
      <c r="H70" s="422"/>
      <c r="I70" s="422"/>
      <c r="J70" s="422"/>
      <c r="K70" s="422"/>
    </row>
    <row r="71" spans="1:29" ht="12.75">
      <c r="A71" s="433">
        <v>18</v>
      </c>
      <c r="B71" s="434">
        <v>217</v>
      </c>
      <c r="C71" s="446">
        <v>35</v>
      </c>
      <c r="D71" s="446" t="s">
        <v>216</v>
      </c>
      <c r="E71" s="447">
        <v>43969</v>
      </c>
      <c r="F71" s="438">
        <v>0.5</v>
      </c>
      <c r="G71" s="353">
        <v>217</v>
      </c>
      <c r="H71" s="353" t="s">
        <v>7</v>
      </c>
      <c r="I71" s="439">
        <v>44043</v>
      </c>
      <c r="J71" s="353">
        <v>2.25</v>
      </c>
      <c r="K71" s="440"/>
      <c r="L71" s="441"/>
      <c r="M71" s="441"/>
      <c r="N71" s="441"/>
      <c r="O71" s="441"/>
      <c r="P71" s="441"/>
      <c r="Q71" s="441"/>
      <c r="R71" s="441"/>
      <c r="S71" s="441"/>
      <c r="T71" s="441"/>
      <c r="U71" s="441"/>
      <c r="V71" s="441"/>
      <c r="W71" s="441"/>
      <c r="X71" s="441"/>
      <c r="Y71" s="441"/>
      <c r="Z71" s="441"/>
      <c r="AA71" s="441"/>
      <c r="AB71" s="441"/>
      <c r="AC71" s="441"/>
    </row>
    <row r="72" spans="1:29" ht="12.75">
      <c r="A72" s="419"/>
      <c r="B72" s="420"/>
      <c r="C72" s="116">
        <v>182</v>
      </c>
      <c r="D72" s="116" t="s">
        <v>216</v>
      </c>
      <c r="E72" s="384">
        <v>43970</v>
      </c>
      <c r="F72" s="443">
        <v>4</v>
      </c>
      <c r="G72" s="422"/>
      <c r="H72" s="422"/>
      <c r="I72" s="422"/>
      <c r="J72" s="422"/>
      <c r="K72" s="422"/>
    </row>
    <row r="73" spans="1:29" ht="12.75">
      <c r="A73" s="419"/>
      <c r="B73" s="420"/>
      <c r="F73" s="421"/>
      <c r="G73" s="422"/>
      <c r="H73" s="422"/>
      <c r="I73" s="422"/>
      <c r="J73" s="422"/>
      <c r="K73" s="422"/>
    </row>
    <row r="74" spans="1:29" ht="12.75">
      <c r="A74" s="419"/>
      <c r="B74" s="420"/>
      <c r="F74" s="421"/>
      <c r="G74" s="422"/>
      <c r="H74" s="422"/>
      <c r="I74" s="422"/>
      <c r="J74" s="422"/>
      <c r="K74" s="422"/>
    </row>
    <row r="75" spans="1:29" ht="12.75">
      <c r="A75" s="448">
        <v>19</v>
      </c>
      <c r="B75" s="449">
        <v>801</v>
      </c>
      <c r="C75" s="116">
        <v>80</v>
      </c>
      <c r="D75" s="116" t="s">
        <v>216</v>
      </c>
      <c r="E75" s="384">
        <v>43970</v>
      </c>
      <c r="F75" s="443">
        <v>1.5</v>
      </c>
      <c r="G75" s="422"/>
      <c r="H75" s="422"/>
      <c r="I75" s="422"/>
      <c r="J75" s="422"/>
      <c r="K75" s="422"/>
    </row>
    <row r="76" spans="1:29" ht="12.75">
      <c r="A76" s="419"/>
      <c r="B76" s="420"/>
      <c r="C76" s="116">
        <v>330</v>
      </c>
      <c r="D76" s="116" t="s">
        <v>216</v>
      </c>
      <c r="E76" s="384">
        <v>43971</v>
      </c>
      <c r="F76" s="443">
        <v>6</v>
      </c>
      <c r="G76" s="422"/>
      <c r="H76" s="422"/>
      <c r="I76" s="422"/>
      <c r="J76" s="422"/>
      <c r="K76" s="422"/>
    </row>
    <row r="77" spans="1:29" ht="12.75">
      <c r="A77" s="450"/>
      <c r="B77" s="420"/>
      <c r="C77" s="116">
        <v>130</v>
      </c>
      <c r="D77" s="116" t="s">
        <v>216</v>
      </c>
      <c r="E77" s="384">
        <v>43972</v>
      </c>
      <c r="F77" s="443">
        <v>2</v>
      </c>
      <c r="G77" s="422"/>
      <c r="H77" s="422"/>
      <c r="I77" s="422"/>
      <c r="J77" s="422"/>
      <c r="K77" s="422"/>
    </row>
    <row r="78" spans="1:29" ht="12.75">
      <c r="A78" s="450"/>
      <c r="B78" s="420"/>
      <c r="C78" s="116">
        <v>261</v>
      </c>
      <c r="D78" s="116" t="s">
        <v>216</v>
      </c>
      <c r="E78" s="384">
        <v>43973</v>
      </c>
      <c r="F78" s="443">
        <v>4</v>
      </c>
      <c r="G78" s="422"/>
      <c r="H78" s="422"/>
      <c r="I78" s="422"/>
      <c r="J78" s="422"/>
      <c r="K78" s="422"/>
    </row>
    <row r="79" spans="1:29" ht="12.75">
      <c r="A79" s="451">
        <v>20</v>
      </c>
      <c r="B79" s="449">
        <v>47</v>
      </c>
      <c r="C79" s="116">
        <v>47</v>
      </c>
      <c r="D79" s="116" t="s">
        <v>216</v>
      </c>
      <c r="E79" s="384">
        <v>43973</v>
      </c>
      <c r="F79" s="443">
        <v>1</v>
      </c>
      <c r="G79" s="422"/>
      <c r="H79" s="422"/>
      <c r="I79" s="422"/>
      <c r="J79" s="422"/>
      <c r="K79" s="422"/>
    </row>
    <row r="80" spans="1:29" ht="12.75">
      <c r="A80" s="450"/>
      <c r="B80" s="420"/>
      <c r="F80" s="421"/>
      <c r="G80" s="422"/>
      <c r="H80" s="422"/>
      <c r="I80" s="422"/>
      <c r="J80" s="422"/>
      <c r="K80" s="422"/>
    </row>
    <row r="81" spans="1:11" ht="12.75">
      <c r="A81" s="450"/>
      <c r="B81" s="420"/>
      <c r="F81" s="421"/>
      <c r="G81" s="422"/>
      <c r="H81" s="422"/>
      <c r="I81" s="422"/>
      <c r="J81" s="422"/>
      <c r="K81" s="422"/>
    </row>
    <row r="82" spans="1:11" ht="12.75">
      <c r="A82" s="450"/>
      <c r="B82" s="420"/>
      <c r="F82" s="421"/>
      <c r="G82" s="422"/>
      <c r="H82" s="422"/>
      <c r="I82" s="422"/>
      <c r="J82" s="422"/>
      <c r="K82" s="422"/>
    </row>
    <row r="83" spans="1:11" ht="12.75">
      <c r="A83" s="451">
        <v>21</v>
      </c>
      <c r="B83" s="449">
        <v>0</v>
      </c>
      <c r="C83" s="116">
        <v>0</v>
      </c>
      <c r="D83" s="116" t="s">
        <v>216</v>
      </c>
      <c r="E83" s="384">
        <v>43976</v>
      </c>
      <c r="F83" s="443">
        <v>0</v>
      </c>
      <c r="G83" s="422"/>
      <c r="H83" s="422"/>
      <c r="I83" s="422"/>
      <c r="J83" s="422"/>
      <c r="K83" s="422"/>
    </row>
    <row r="84" spans="1:11" ht="12.75">
      <c r="A84" s="450"/>
      <c r="B84" s="420"/>
      <c r="F84" s="421"/>
      <c r="G84" s="422"/>
      <c r="H84" s="422"/>
      <c r="I84" s="422"/>
      <c r="J84" s="422"/>
      <c r="K84" s="422"/>
    </row>
    <row r="85" spans="1:11" ht="12.75">
      <c r="A85" s="452"/>
      <c r="B85" s="357"/>
      <c r="F85" s="421"/>
      <c r="G85" s="422"/>
      <c r="H85" s="422"/>
      <c r="I85" s="422"/>
      <c r="J85" s="422"/>
      <c r="K85" s="422"/>
    </row>
    <row r="86" spans="1:11" ht="12.75">
      <c r="A86" s="452"/>
      <c r="B86" s="357"/>
      <c r="F86" s="421"/>
      <c r="G86" s="422"/>
      <c r="H86" s="422"/>
      <c r="I86" s="422"/>
      <c r="J86" s="422"/>
      <c r="K86" s="422"/>
    </row>
    <row r="87" spans="1:11" ht="12.75">
      <c r="A87" s="453">
        <v>22</v>
      </c>
      <c r="B87" s="449">
        <v>4</v>
      </c>
      <c r="C87" s="116">
        <v>4</v>
      </c>
      <c r="D87" s="116" t="s">
        <v>216</v>
      </c>
      <c r="E87" s="384">
        <v>43976</v>
      </c>
      <c r="F87" s="443">
        <v>0.25</v>
      </c>
      <c r="G87" s="422"/>
      <c r="H87" s="422"/>
      <c r="I87" s="422"/>
      <c r="J87" s="422"/>
      <c r="K87" s="422"/>
    </row>
    <row r="88" spans="1:11" ht="12.75">
      <c r="A88" s="452"/>
      <c r="B88" s="357"/>
      <c r="F88" s="421"/>
      <c r="G88" s="422"/>
      <c r="H88" s="422"/>
      <c r="I88" s="422"/>
      <c r="J88" s="422"/>
      <c r="K88" s="422"/>
    </row>
    <row r="89" spans="1:11" ht="12.75">
      <c r="A89" s="452"/>
      <c r="B89" s="357"/>
      <c r="F89" s="421"/>
      <c r="G89" s="422"/>
      <c r="H89" s="422"/>
      <c r="I89" s="422"/>
      <c r="J89" s="422"/>
      <c r="K89" s="422"/>
    </row>
    <row r="90" spans="1:11" ht="12.75">
      <c r="A90" s="452"/>
      <c r="B90" s="357"/>
      <c r="F90" s="421"/>
      <c r="G90" s="422"/>
      <c r="H90" s="422"/>
      <c r="I90" s="422"/>
      <c r="J90" s="422"/>
      <c r="K90" s="422"/>
    </row>
    <row r="91" spans="1:11" ht="12.75">
      <c r="A91" s="453">
        <v>23</v>
      </c>
      <c r="B91" s="449">
        <v>72</v>
      </c>
      <c r="C91" s="116">
        <v>72</v>
      </c>
      <c r="D91" s="116" t="s">
        <v>216</v>
      </c>
      <c r="E91" s="384">
        <v>43976</v>
      </c>
      <c r="F91" s="443">
        <v>1</v>
      </c>
      <c r="G91" s="422"/>
      <c r="H91" s="422"/>
      <c r="I91" s="422"/>
      <c r="J91" s="422"/>
      <c r="K91" s="422"/>
    </row>
    <row r="92" spans="1:11" ht="12.75">
      <c r="A92" s="452"/>
      <c r="B92" s="357"/>
      <c r="F92" s="421"/>
      <c r="G92" s="422"/>
      <c r="H92" s="422"/>
      <c r="I92" s="422"/>
      <c r="J92" s="422"/>
      <c r="K92" s="422"/>
    </row>
    <row r="93" spans="1:11" ht="12.75">
      <c r="A93" s="452"/>
      <c r="B93" s="357"/>
      <c r="F93" s="421"/>
      <c r="G93" s="422"/>
      <c r="H93" s="422"/>
      <c r="I93" s="422"/>
      <c r="J93" s="422"/>
      <c r="K93" s="422"/>
    </row>
    <row r="94" spans="1:11" ht="12.75">
      <c r="A94" s="454"/>
      <c r="B94" s="357"/>
      <c r="F94" s="421"/>
      <c r="G94" s="422"/>
      <c r="H94" s="422"/>
      <c r="I94" s="422"/>
      <c r="J94" s="422"/>
      <c r="K94" s="422"/>
    </row>
    <row r="95" spans="1:11" ht="12.75">
      <c r="A95" s="455">
        <v>24</v>
      </c>
      <c r="B95" s="449">
        <v>945</v>
      </c>
      <c r="C95" s="116">
        <v>100</v>
      </c>
      <c r="D95" s="116" t="s">
        <v>216</v>
      </c>
      <c r="E95" s="384">
        <v>43976</v>
      </c>
      <c r="F95" s="443">
        <v>1.5</v>
      </c>
      <c r="G95" s="422"/>
      <c r="H95" s="422"/>
      <c r="I95" s="422"/>
      <c r="J95" s="422"/>
      <c r="K95" s="422"/>
    </row>
    <row r="96" spans="1:11" ht="12.75">
      <c r="A96" s="454"/>
      <c r="B96" s="357"/>
      <c r="C96" s="116">
        <v>350</v>
      </c>
      <c r="D96" s="116" t="s">
        <v>216</v>
      </c>
      <c r="E96" s="384">
        <v>43977</v>
      </c>
      <c r="F96" s="443">
        <v>6</v>
      </c>
      <c r="G96" s="422"/>
      <c r="H96" s="422"/>
      <c r="I96" s="422"/>
      <c r="J96" s="422"/>
      <c r="K96" s="422"/>
    </row>
    <row r="97" spans="1:11" ht="12.75">
      <c r="A97" s="454"/>
      <c r="B97" s="357"/>
      <c r="C97" s="116">
        <v>120</v>
      </c>
      <c r="D97" s="116" t="s">
        <v>216</v>
      </c>
      <c r="E97" s="384">
        <v>43978</v>
      </c>
      <c r="F97" s="443">
        <v>2</v>
      </c>
      <c r="G97" s="422"/>
      <c r="H97" s="422"/>
      <c r="I97" s="422"/>
      <c r="J97" s="422"/>
      <c r="K97" s="422"/>
    </row>
    <row r="98" spans="1:11" ht="12.75">
      <c r="A98" s="454"/>
      <c r="B98" s="357"/>
      <c r="C98" s="116">
        <v>375</v>
      </c>
      <c r="D98" s="116" t="s">
        <v>216</v>
      </c>
      <c r="E98" s="384">
        <v>43979</v>
      </c>
      <c r="F98" s="443">
        <v>6</v>
      </c>
      <c r="G98" s="422"/>
      <c r="H98" s="422"/>
      <c r="I98" s="422"/>
      <c r="J98" s="422"/>
      <c r="K98" s="422"/>
    </row>
    <row r="99" spans="1:11" ht="12.75">
      <c r="A99" s="454"/>
      <c r="B99" s="357"/>
      <c r="C99" s="116"/>
      <c r="D99" s="116"/>
      <c r="E99" s="384"/>
      <c r="F99" s="443"/>
      <c r="G99" s="422"/>
      <c r="H99" s="422"/>
      <c r="I99" s="422"/>
      <c r="J99" s="422"/>
      <c r="K99" s="422"/>
    </row>
    <row r="100" spans="1:11" ht="12.75">
      <c r="A100" s="455">
        <v>25</v>
      </c>
      <c r="B100" s="449">
        <v>256</v>
      </c>
      <c r="C100" s="116">
        <v>256</v>
      </c>
      <c r="D100" s="116" t="s">
        <v>216</v>
      </c>
      <c r="E100" s="384">
        <v>43980</v>
      </c>
      <c r="F100" s="443">
        <v>3.25</v>
      </c>
      <c r="G100" s="422"/>
      <c r="H100" s="422"/>
      <c r="I100" s="422"/>
      <c r="J100" s="422"/>
      <c r="K100" s="422"/>
    </row>
    <row r="101" spans="1:11" ht="12.75">
      <c r="A101" s="454"/>
      <c r="B101" s="357"/>
      <c r="F101" s="421"/>
      <c r="G101" s="422"/>
      <c r="H101" s="422"/>
      <c r="I101" s="422"/>
      <c r="J101" s="422"/>
      <c r="K101" s="422"/>
    </row>
    <row r="102" spans="1:11" ht="12.75">
      <c r="A102" s="454"/>
      <c r="B102" s="357"/>
      <c r="F102" s="421"/>
      <c r="G102" s="422"/>
      <c r="H102" s="422"/>
      <c r="I102" s="422"/>
      <c r="J102" s="422"/>
      <c r="K102" s="422"/>
    </row>
    <row r="103" spans="1:11" ht="12.75">
      <c r="A103" s="454"/>
      <c r="B103" s="357"/>
      <c r="F103" s="421"/>
      <c r="G103" s="422"/>
      <c r="H103" s="422"/>
      <c r="I103" s="422"/>
      <c r="J103" s="422"/>
      <c r="K103" s="422"/>
    </row>
    <row r="104" spans="1:11" ht="12.75">
      <c r="A104" s="455">
        <v>26</v>
      </c>
      <c r="B104" s="449">
        <v>122</v>
      </c>
      <c r="C104" s="116">
        <v>122</v>
      </c>
      <c r="D104" s="116" t="s">
        <v>216</v>
      </c>
      <c r="E104" s="384">
        <v>43980</v>
      </c>
      <c r="F104" s="443">
        <v>2</v>
      </c>
      <c r="G104" s="422"/>
      <c r="H104" s="422"/>
      <c r="I104" s="422"/>
      <c r="J104" s="422"/>
      <c r="K104" s="422"/>
    </row>
    <row r="105" spans="1:11" ht="12.75">
      <c r="A105" s="454"/>
      <c r="B105" s="357"/>
      <c r="F105" s="421"/>
      <c r="G105" s="422"/>
      <c r="H105" s="422"/>
      <c r="I105" s="422"/>
      <c r="J105" s="422"/>
      <c r="K105" s="422"/>
    </row>
    <row r="106" spans="1:11" ht="12.75">
      <c r="A106" s="454"/>
      <c r="B106" s="357"/>
      <c r="F106" s="421"/>
      <c r="G106" s="422"/>
      <c r="H106" s="422"/>
      <c r="I106" s="422"/>
      <c r="J106" s="422"/>
      <c r="K106" s="422"/>
    </row>
    <row r="107" spans="1:11" ht="12.75">
      <c r="A107" s="454"/>
      <c r="B107" s="357"/>
      <c r="F107" s="421"/>
      <c r="G107" s="422"/>
      <c r="H107" s="422"/>
      <c r="I107" s="422"/>
      <c r="J107" s="422"/>
      <c r="K107" s="422"/>
    </row>
    <row r="108" spans="1:11" ht="12.75">
      <c r="A108" s="455">
        <v>27</v>
      </c>
      <c r="B108" s="449">
        <v>80</v>
      </c>
      <c r="C108" s="116">
        <v>80</v>
      </c>
      <c r="D108" s="116" t="s">
        <v>216</v>
      </c>
      <c r="E108" s="384">
        <v>43980</v>
      </c>
      <c r="F108" s="443">
        <v>0.75</v>
      </c>
      <c r="G108" s="422"/>
      <c r="H108" s="422"/>
      <c r="I108" s="422"/>
      <c r="J108" s="422"/>
      <c r="K108" s="422"/>
    </row>
    <row r="109" spans="1:11" ht="12.75">
      <c r="A109" s="454"/>
      <c r="B109" s="357"/>
      <c r="F109" s="421"/>
      <c r="G109" s="422"/>
      <c r="H109" s="422"/>
      <c r="I109" s="422"/>
      <c r="J109" s="422"/>
      <c r="K109" s="422"/>
    </row>
    <row r="110" spans="1:11" ht="12.75">
      <c r="A110" s="454"/>
      <c r="B110" s="357"/>
      <c r="F110" s="421"/>
      <c r="G110" s="422"/>
      <c r="H110" s="422"/>
      <c r="I110" s="422"/>
      <c r="J110" s="422"/>
      <c r="K110" s="422"/>
    </row>
    <row r="111" spans="1:11" ht="12.75">
      <c r="A111" s="454"/>
      <c r="B111" s="357"/>
      <c r="F111" s="421"/>
      <c r="G111" s="422"/>
      <c r="H111" s="422"/>
      <c r="I111" s="422"/>
      <c r="J111" s="422"/>
      <c r="K111" s="422"/>
    </row>
    <row r="112" spans="1:11" ht="12.75">
      <c r="A112" s="455">
        <v>28</v>
      </c>
      <c r="B112" s="449">
        <v>642</v>
      </c>
      <c r="C112" s="116">
        <v>360</v>
      </c>
      <c r="D112" s="116" t="s">
        <v>216</v>
      </c>
      <c r="E112" s="384">
        <v>43984</v>
      </c>
      <c r="F112" s="443">
        <v>6</v>
      </c>
      <c r="G112" s="422"/>
      <c r="H112" s="422"/>
      <c r="I112" s="422"/>
      <c r="J112" s="422"/>
      <c r="K112" s="422"/>
    </row>
    <row r="113" spans="1:11" ht="12.75">
      <c r="A113" s="454"/>
      <c r="B113" s="357"/>
      <c r="C113" s="116">
        <v>282</v>
      </c>
      <c r="D113" s="116" t="s">
        <v>216</v>
      </c>
      <c r="E113" s="384">
        <v>43985</v>
      </c>
      <c r="F113" s="443">
        <v>4.5</v>
      </c>
      <c r="G113" s="422"/>
      <c r="H113" s="422"/>
      <c r="I113" s="422"/>
      <c r="J113" s="422"/>
      <c r="K113" s="422"/>
    </row>
    <row r="114" spans="1:11" ht="12.75">
      <c r="A114" s="454"/>
      <c r="B114" s="357"/>
      <c r="F114" s="421"/>
      <c r="G114" s="422"/>
      <c r="H114" s="422"/>
      <c r="I114" s="422"/>
      <c r="J114" s="422"/>
      <c r="K114" s="422"/>
    </row>
    <row r="115" spans="1:11" ht="12.75">
      <c r="A115" s="454"/>
      <c r="B115" s="357"/>
      <c r="F115" s="421"/>
      <c r="G115" s="422"/>
      <c r="H115" s="422"/>
      <c r="I115" s="422"/>
      <c r="J115" s="422"/>
      <c r="K115" s="422"/>
    </row>
    <row r="116" spans="1:11" ht="12.75">
      <c r="A116" s="455">
        <v>29</v>
      </c>
      <c r="B116" s="449">
        <v>138</v>
      </c>
      <c r="C116" s="116">
        <v>138</v>
      </c>
      <c r="D116" s="116" t="s">
        <v>216</v>
      </c>
      <c r="E116" s="384">
        <v>43985</v>
      </c>
      <c r="F116" s="443">
        <v>1.5</v>
      </c>
      <c r="G116" s="422"/>
      <c r="H116" s="422"/>
      <c r="I116" s="422"/>
      <c r="J116" s="422"/>
      <c r="K116" s="422"/>
    </row>
    <row r="117" spans="1:11" ht="12.75">
      <c r="A117" s="454"/>
      <c r="B117" s="357"/>
      <c r="F117" s="421"/>
      <c r="G117" s="422"/>
      <c r="H117" s="422"/>
      <c r="I117" s="422"/>
      <c r="J117" s="422"/>
      <c r="K117" s="422"/>
    </row>
    <row r="118" spans="1:11" ht="12.75">
      <c r="A118" s="454"/>
      <c r="B118" s="357"/>
      <c r="F118" s="421"/>
      <c r="G118" s="422"/>
      <c r="H118" s="422"/>
      <c r="I118" s="422"/>
      <c r="J118" s="422"/>
      <c r="K118" s="422"/>
    </row>
    <row r="119" spans="1:11" ht="12.75">
      <c r="A119" s="454"/>
      <c r="B119" s="357"/>
      <c r="F119" s="421"/>
      <c r="G119" s="422"/>
      <c r="H119" s="422"/>
      <c r="I119" s="422"/>
      <c r="J119" s="422"/>
      <c r="K119" s="422"/>
    </row>
    <row r="120" spans="1:11" ht="12.75">
      <c r="A120" s="455">
        <v>30</v>
      </c>
      <c r="B120" s="449">
        <v>0</v>
      </c>
      <c r="C120" s="116">
        <v>0</v>
      </c>
      <c r="D120" s="116" t="s">
        <v>216</v>
      </c>
      <c r="E120" s="384">
        <v>43985</v>
      </c>
      <c r="F120" s="443">
        <v>0</v>
      </c>
      <c r="G120" s="422"/>
      <c r="H120" s="422"/>
      <c r="I120" s="422"/>
      <c r="J120" s="422"/>
      <c r="K120" s="422"/>
    </row>
    <row r="121" spans="1:11" ht="12.75">
      <c r="A121" s="454"/>
      <c r="B121" s="357"/>
      <c r="F121" s="421"/>
      <c r="G121" s="422"/>
      <c r="H121" s="422"/>
      <c r="I121" s="422"/>
      <c r="J121" s="422"/>
      <c r="K121" s="422"/>
    </row>
    <row r="122" spans="1:11" ht="12.75">
      <c r="A122" s="454"/>
      <c r="B122" s="357"/>
      <c r="F122" s="421"/>
      <c r="G122" s="422"/>
      <c r="H122" s="422"/>
      <c r="I122" s="422"/>
      <c r="J122" s="422"/>
      <c r="K122" s="422"/>
    </row>
    <row r="123" spans="1:11" ht="12.75">
      <c r="A123" s="454"/>
      <c r="B123" s="357"/>
      <c r="F123" s="421"/>
      <c r="G123" s="422"/>
      <c r="H123" s="422"/>
      <c r="I123" s="422"/>
      <c r="J123" s="422"/>
      <c r="K123" s="422"/>
    </row>
    <row r="124" spans="1:11" ht="12.75">
      <c r="A124" s="455">
        <v>31</v>
      </c>
      <c r="B124" s="449">
        <v>30</v>
      </c>
      <c r="C124" s="116">
        <v>30</v>
      </c>
      <c r="D124" s="116" t="s">
        <v>216</v>
      </c>
      <c r="E124" s="384">
        <v>43986</v>
      </c>
      <c r="F124" s="443">
        <v>0.5</v>
      </c>
      <c r="G124" s="422"/>
      <c r="H124" s="422"/>
      <c r="I124" s="422"/>
      <c r="J124" s="422"/>
      <c r="K124" s="422"/>
    </row>
    <row r="125" spans="1:11" ht="12.75">
      <c r="A125" s="454"/>
      <c r="B125" s="357"/>
      <c r="F125" s="421"/>
      <c r="G125" s="422"/>
      <c r="H125" s="422"/>
      <c r="I125" s="422"/>
      <c r="J125" s="422"/>
      <c r="K125" s="422"/>
    </row>
    <row r="126" spans="1:11" ht="12.75">
      <c r="A126" s="454"/>
      <c r="B126" s="357"/>
      <c r="F126" s="421"/>
      <c r="G126" s="422"/>
      <c r="H126" s="422"/>
      <c r="I126" s="422"/>
      <c r="J126" s="422"/>
      <c r="K126" s="422"/>
    </row>
    <row r="127" spans="1:11" ht="12.75">
      <c r="A127" s="454"/>
      <c r="B127" s="357"/>
      <c r="F127" s="421"/>
      <c r="G127" s="422"/>
      <c r="H127" s="422"/>
      <c r="I127" s="422"/>
      <c r="J127" s="422"/>
      <c r="K127" s="422"/>
    </row>
    <row r="128" spans="1:11" ht="12.75">
      <c r="A128" s="455">
        <v>32</v>
      </c>
      <c r="B128" s="449">
        <v>103</v>
      </c>
      <c r="C128" s="116">
        <v>103</v>
      </c>
      <c r="D128" s="116" t="s">
        <v>216</v>
      </c>
      <c r="E128" s="384">
        <v>43986</v>
      </c>
      <c r="F128" s="443">
        <v>1</v>
      </c>
      <c r="G128" s="422"/>
      <c r="H128" s="422"/>
      <c r="I128" s="422"/>
      <c r="J128" s="422"/>
      <c r="K128" s="422"/>
    </row>
    <row r="129" spans="1:11" ht="12.75">
      <c r="A129" s="454"/>
      <c r="B129" s="357"/>
      <c r="F129" s="421"/>
      <c r="G129" s="422"/>
      <c r="H129" s="422"/>
      <c r="I129" s="422"/>
      <c r="J129" s="422"/>
      <c r="K129" s="422"/>
    </row>
    <row r="130" spans="1:11" ht="12.75">
      <c r="A130" s="454"/>
      <c r="B130" s="357"/>
      <c r="F130" s="421"/>
      <c r="G130" s="422"/>
      <c r="H130" s="422"/>
      <c r="I130" s="422"/>
      <c r="J130" s="422"/>
      <c r="K130" s="422"/>
    </row>
    <row r="131" spans="1:11" ht="12.75">
      <c r="A131" s="454"/>
      <c r="B131" s="357"/>
      <c r="F131" s="421"/>
      <c r="G131" s="422"/>
      <c r="H131" s="422"/>
      <c r="I131" s="422"/>
      <c r="J131" s="422"/>
      <c r="K131" s="422"/>
    </row>
    <row r="132" spans="1:11" ht="12.75">
      <c r="A132" s="455">
        <v>33</v>
      </c>
      <c r="B132" s="449">
        <v>536</v>
      </c>
      <c r="C132" s="116">
        <v>370</v>
      </c>
      <c r="D132" s="116" t="s">
        <v>216</v>
      </c>
      <c r="E132" s="384">
        <v>43986</v>
      </c>
      <c r="F132" s="443">
        <v>4.5</v>
      </c>
      <c r="G132" s="422"/>
      <c r="H132" s="422"/>
      <c r="I132" s="422"/>
      <c r="J132" s="422"/>
      <c r="K132" s="422"/>
    </row>
    <row r="133" spans="1:11" ht="12.75">
      <c r="A133" s="454"/>
      <c r="B133" s="357"/>
      <c r="C133" s="116">
        <v>166</v>
      </c>
      <c r="D133" s="116" t="s">
        <v>216</v>
      </c>
      <c r="E133" s="384">
        <v>43987</v>
      </c>
      <c r="F133" s="443">
        <v>1</v>
      </c>
      <c r="G133" s="422"/>
      <c r="H133" s="422"/>
      <c r="I133" s="422"/>
      <c r="J133" s="422"/>
      <c r="K133" s="422"/>
    </row>
    <row r="134" spans="1:11" ht="12.75">
      <c r="A134" s="454"/>
      <c r="B134" s="357"/>
      <c r="F134" s="421"/>
      <c r="G134" s="422"/>
      <c r="H134" s="422"/>
      <c r="I134" s="422"/>
      <c r="J134" s="422"/>
      <c r="K134" s="422"/>
    </row>
    <row r="135" spans="1:11" ht="12.75">
      <c r="A135" s="454"/>
      <c r="B135" s="357"/>
      <c r="F135" s="421"/>
      <c r="G135" s="422"/>
      <c r="H135" s="422"/>
      <c r="I135" s="422"/>
      <c r="J135" s="422"/>
      <c r="K135" s="422"/>
    </row>
    <row r="136" spans="1:11" ht="12.75">
      <c r="A136" s="455">
        <v>34</v>
      </c>
      <c r="B136" s="449">
        <v>446</v>
      </c>
      <c r="C136" s="116">
        <v>70</v>
      </c>
      <c r="D136" s="116" t="s">
        <v>216</v>
      </c>
      <c r="E136" s="384">
        <v>43987</v>
      </c>
      <c r="F136" s="443">
        <v>1</v>
      </c>
      <c r="G136" s="422"/>
      <c r="H136" s="422"/>
      <c r="I136" s="422"/>
      <c r="J136" s="422"/>
      <c r="K136" s="422"/>
    </row>
    <row r="137" spans="1:11" ht="12.75">
      <c r="A137" s="454"/>
      <c r="B137" s="357"/>
      <c r="C137" s="116">
        <v>150</v>
      </c>
      <c r="D137" s="116" t="s">
        <v>216</v>
      </c>
      <c r="E137" s="384">
        <v>43988</v>
      </c>
      <c r="F137" s="443">
        <v>2</v>
      </c>
      <c r="G137" s="422"/>
      <c r="H137" s="422"/>
      <c r="I137" s="422"/>
      <c r="J137" s="422"/>
      <c r="K137" s="422"/>
    </row>
    <row r="138" spans="1:11" ht="12.75">
      <c r="A138" s="454"/>
      <c r="B138" s="357"/>
      <c r="C138" s="116">
        <v>226</v>
      </c>
      <c r="D138" s="116" t="s">
        <v>216</v>
      </c>
      <c r="E138" s="384">
        <v>43990</v>
      </c>
      <c r="F138" s="443">
        <v>4.5</v>
      </c>
      <c r="G138" s="422"/>
      <c r="H138" s="422"/>
      <c r="I138" s="422"/>
      <c r="J138" s="422"/>
      <c r="K138" s="422"/>
    </row>
    <row r="139" spans="1:11" ht="12.75">
      <c r="A139" s="454"/>
      <c r="B139" s="357"/>
      <c r="F139" s="421"/>
      <c r="G139" s="422"/>
      <c r="H139" s="422"/>
      <c r="I139" s="422"/>
      <c r="J139" s="422"/>
      <c r="K139" s="422"/>
    </row>
    <row r="140" spans="1:11" ht="12.75">
      <c r="A140" s="455">
        <v>35</v>
      </c>
      <c r="B140" s="449">
        <v>2</v>
      </c>
      <c r="C140" s="116">
        <v>2</v>
      </c>
      <c r="D140" s="116" t="s">
        <v>216</v>
      </c>
      <c r="E140" s="384">
        <v>43990</v>
      </c>
      <c r="F140" s="443">
        <v>0.05</v>
      </c>
      <c r="G140" s="422"/>
      <c r="H140" s="422"/>
      <c r="I140" s="422"/>
      <c r="J140" s="422"/>
      <c r="K140" s="422"/>
    </row>
    <row r="141" spans="1:11" ht="12.75">
      <c r="A141" s="454"/>
      <c r="B141" s="357"/>
      <c r="F141" s="421"/>
      <c r="G141" s="422"/>
      <c r="H141" s="422"/>
      <c r="I141" s="422"/>
      <c r="J141" s="422"/>
      <c r="K141" s="422"/>
    </row>
    <row r="142" spans="1:11" ht="12.75">
      <c r="A142" s="454"/>
      <c r="B142" s="357"/>
      <c r="F142" s="421"/>
      <c r="G142" s="422"/>
      <c r="H142" s="422"/>
      <c r="I142" s="422"/>
      <c r="J142" s="422"/>
      <c r="K142" s="422"/>
    </row>
    <row r="143" spans="1:11" ht="12.75">
      <c r="A143" s="454"/>
      <c r="B143" s="357"/>
      <c r="F143" s="421"/>
      <c r="G143" s="422"/>
      <c r="H143" s="422"/>
      <c r="I143" s="422"/>
      <c r="J143" s="422"/>
      <c r="K143" s="422"/>
    </row>
    <row r="144" spans="1:11" ht="12.75">
      <c r="A144" s="455">
        <v>36</v>
      </c>
      <c r="B144" s="449">
        <v>10</v>
      </c>
      <c r="C144" s="116">
        <v>10</v>
      </c>
      <c r="D144" s="116" t="s">
        <v>216</v>
      </c>
      <c r="E144" s="384">
        <v>43990</v>
      </c>
      <c r="F144" s="443">
        <v>0.05</v>
      </c>
      <c r="G144" s="422"/>
      <c r="H144" s="422"/>
      <c r="I144" s="422"/>
      <c r="J144" s="422"/>
      <c r="K144" s="422"/>
    </row>
    <row r="145" spans="1:11" ht="12.75">
      <c r="A145" s="454"/>
      <c r="B145" s="357"/>
      <c r="F145" s="421"/>
      <c r="G145" s="422"/>
      <c r="H145" s="422"/>
      <c r="I145" s="422"/>
      <c r="J145" s="422"/>
      <c r="K145" s="422"/>
    </row>
    <row r="146" spans="1:11" ht="12.75">
      <c r="A146" s="454"/>
      <c r="B146" s="357"/>
      <c r="F146" s="421"/>
      <c r="G146" s="422"/>
      <c r="H146" s="422"/>
      <c r="I146" s="422"/>
      <c r="J146" s="422"/>
      <c r="K146" s="422"/>
    </row>
    <row r="147" spans="1:11" ht="12.75">
      <c r="A147" s="454"/>
      <c r="B147" s="357"/>
      <c r="F147" s="421"/>
      <c r="G147" s="422"/>
      <c r="H147" s="422"/>
      <c r="I147" s="422"/>
      <c r="J147" s="422"/>
      <c r="K147" s="422"/>
    </row>
    <row r="148" spans="1:11" ht="12.75">
      <c r="A148" s="455">
        <v>37</v>
      </c>
      <c r="B148" s="449">
        <v>96</v>
      </c>
      <c r="C148" s="116">
        <v>96</v>
      </c>
      <c r="D148" s="116" t="s">
        <v>216</v>
      </c>
      <c r="E148" s="384">
        <v>43990</v>
      </c>
      <c r="F148" s="443">
        <v>1.4</v>
      </c>
      <c r="G148" s="422"/>
      <c r="H148" s="422"/>
      <c r="I148" s="422"/>
      <c r="J148" s="422"/>
      <c r="K148" s="422"/>
    </row>
    <row r="149" spans="1:11" ht="12.75">
      <c r="A149" s="454"/>
      <c r="B149" s="357"/>
      <c r="F149" s="421"/>
      <c r="G149" s="422"/>
      <c r="H149" s="422"/>
      <c r="I149" s="422"/>
      <c r="J149" s="422"/>
      <c r="K149" s="422"/>
    </row>
    <row r="150" spans="1:11" ht="12.75">
      <c r="A150" s="454"/>
      <c r="B150" s="357"/>
      <c r="F150" s="421"/>
      <c r="G150" s="422"/>
      <c r="H150" s="422"/>
      <c r="I150" s="422"/>
      <c r="J150" s="422"/>
      <c r="K150" s="422"/>
    </row>
    <row r="151" spans="1:11" ht="12.75">
      <c r="A151" s="454"/>
      <c r="B151" s="357"/>
      <c r="F151" s="421"/>
      <c r="G151" s="422"/>
      <c r="H151" s="422"/>
      <c r="I151" s="422"/>
      <c r="J151" s="422"/>
      <c r="K151" s="422"/>
    </row>
    <row r="152" spans="1:11" ht="12.75">
      <c r="A152" s="455">
        <v>38</v>
      </c>
      <c r="B152" s="449">
        <v>333</v>
      </c>
      <c r="C152" s="116">
        <v>333</v>
      </c>
      <c r="D152" s="116" t="s">
        <v>216</v>
      </c>
      <c r="E152" s="384">
        <v>43993</v>
      </c>
      <c r="F152" s="443">
        <v>6.5</v>
      </c>
      <c r="G152" s="422"/>
      <c r="H152" s="422"/>
      <c r="I152" s="422"/>
      <c r="J152" s="422"/>
      <c r="K152" s="422"/>
    </row>
    <row r="153" spans="1:11" ht="12.75">
      <c r="A153" s="454"/>
      <c r="B153" s="357"/>
      <c r="F153" s="421"/>
      <c r="G153" s="422"/>
      <c r="H153" s="422"/>
      <c r="I153" s="422"/>
      <c r="J153" s="422"/>
      <c r="K153" s="422"/>
    </row>
    <row r="154" spans="1:11" ht="12.75">
      <c r="A154" s="454"/>
      <c r="B154" s="357"/>
      <c r="F154" s="421"/>
      <c r="G154" s="422"/>
      <c r="H154" s="422"/>
      <c r="I154" s="422"/>
      <c r="J154" s="422"/>
      <c r="K154" s="422"/>
    </row>
    <row r="155" spans="1:11" ht="12.75">
      <c r="A155" s="454"/>
      <c r="B155" s="357"/>
      <c r="F155" s="421"/>
      <c r="G155" s="422"/>
      <c r="H155" s="422"/>
      <c r="I155" s="422"/>
      <c r="J155" s="422"/>
      <c r="K155" s="422"/>
    </row>
    <row r="156" spans="1:11" ht="12.75">
      <c r="A156" s="455">
        <v>39</v>
      </c>
      <c r="B156" s="449">
        <v>1</v>
      </c>
      <c r="C156" s="116">
        <v>1</v>
      </c>
      <c r="D156" s="116" t="s">
        <v>216</v>
      </c>
      <c r="E156" s="384">
        <v>43993</v>
      </c>
      <c r="F156" s="443">
        <v>0.05</v>
      </c>
      <c r="G156" s="422"/>
      <c r="H156" s="422"/>
      <c r="I156" s="422"/>
      <c r="J156" s="422"/>
      <c r="K156" s="422"/>
    </row>
    <row r="157" spans="1:11" ht="12.75">
      <c r="A157" s="454"/>
      <c r="B157" s="357"/>
      <c r="F157" s="421"/>
      <c r="G157" s="422"/>
      <c r="H157" s="422"/>
      <c r="I157" s="422"/>
      <c r="J157" s="422"/>
      <c r="K157" s="422"/>
    </row>
    <row r="158" spans="1:11" ht="12.75">
      <c r="A158" s="454"/>
      <c r="B158" s="357"/>
      <c r="F158" s="421"/>
      <c r="G158" s="422"/>
      <c r="H158" s="422"/>
      <c r="I158" s="422"/>
      <c r="J158" s="422"/>
      <c r="K158" s="422"/>
    </row>
    <row r="159" spans="1:11" ht="12.75">
      <c r="A159" s="454"/>
      <c r="B159" s="357"/>
      <c r="F159" s="421"/>
      <c r="G159" s="422"/>
      <c r="H159" s="422"/>
      <c r="I159" s="422"/>
      <c r="J159" s="422"/>
      <c r="K159" s="422"/>
    </row>
    <row r="160" spans="1:11" ht="12.75">
      <c r="A160" s="455">
        <v>40</v>
      </c>
      <c r="B160" s="449">
        <v>0</v>
      </c>
      <c r="C160" s="116">
        <v>0</v>
      </c>
      <c r="D160" s="116" t="s">
        <v>216</v>
      </c>
      <c r="E160" s="384">
        <v>43993</v>
      </c>
      <c r="F160" s="443">
        <v>0.05</v>
      </c>
      <c r="G160" s="422"/>
      <c r="H160" s="422"/>
      <c r="I160" s="422"/>
      <c r="J160" s="422"/>
      <c r="K160" s="422"/>
    </row>
    <row r="161" spans="1:11" ht="12.75">
      <c r="A161" s="454"/>
      <c r="B161" s="357"/>
      <c r="F161" s="421"/>
      <c r="G161" s="422"/>
      <c r="H161" s="422"/>
      <c r="I161" s="422"/>
      <c r="J161" s="422"/>
      <c r="K161" s="422"/>
    </row>
    <row r="162" spans="1:11" ht="12.75">
      <c r="A162" s="454"/>
      <c r="B162" s="357"/>
      <c r="F162" s="421"/>
      <c r="G162" s="422"/>
      <c r="H162" s="422"/>
      <c r="I162" s="422"/>
      <c r="J162" s="422"/>
      <c r="K162" s="422"/>
    </row>
    <row r="163" spans="1:11" ht="12.75">
      <c r="A163" s="454"/>
      <c r="B163" s="357"/>
      <c r="F163" s="421"/>
      <c r="G163" s="422"/>
      <c r="H163" s="422"/>
      <c r="I163" s="422"/>
      <c r="J163" s="422"/>
      <c r="K163" s="422"/>
    </row>
    <row r="164" spans="1:11" ht="12.75">
      <c r="A164" s="455">
        <v>41</v>
      </c>
      <c r="B164" s="449">
        <v>69</v>
      </c>
      <c r="C164" s="116">
        <v>38</v>
      </c>
      <c r="D164" s="116" t="s">
        <v>216</v>
      </c>
      <c r="E164" s="384">
        <v>43993</v>
      </c>
      <c r="F164" s="443">
        <v>0.4</v>
      </c>
      <c r="G164" s="422"/>
      <c r="H164" s="422"/>
      <c r="I164" s="422"/>
      <c r="J164" s="422"/>
      <c r="K164" s="422"/>
    </row>
    <row r="165" spans="1:11" ht="12.75">
      <c r="A165" s="454"/>
      <c r="B165" s="357"/>
      <c r="C165" s="116">
        <v>31</v>
      </c>
      <c r="D165" s="116" t="s">
        <v>216</v>
      </c>
      <c r="E165" s="384">
        <v>43994</v>
      </c>
      <c r="F165" s="443">
        <v>0.5</v>
      </c>
      <c r="G165" s="422"/>
      <c r="H165" s="422"/>
      <c r="I165" s="422"/>
      <c r="J165" s="422"/>
      <c r="K165" s="422"/>
    </row>
    <row r="166" spans="1:11" ht="12.75">
      <c r="A166" s="454"/>
      <c r="B166" s="357"/>
      <c r="F166" s="421"/>
      <c r="G166" s="422"/>
      <c r="H166" s="422"/>
      <c r="I166" s="422"/>
      <c r="J166" s="422"/>
      <c r="K166" s="422"/>
    </row>
    <row r="167" spans="1:11" ht="12.75">
      <c r="A167" s="454"/>
      <c r="B167" s="357"/>
      <c r="F167" s="421"/>
      <c r="G167" s="422"/>
      <c r="H167" s="422"/>
      <c r="I167" s="422"/>
      <c r="J167" s="422"/>
      <c r="K167" s="422"/>
    </row>
    <row r="168" spans="1:11" ht="12.75">
      <c r="A168" s="455">
        <v>42</v>
      </c>
      <c r="B168" s="449">
        <v>13</v>
      </c>
      <c r="C168" s="116">
        <v>13</v>
      </c>
      <c r="D168" s="116" t="s">
        <v>216</v>
      </c>
      <c r="E168" s="384">
        <v>43994</v>
      </c>
      <c r="F168" s="443" t="s">
        <v>3193</v>
      </c>
      <c r="G168" s="422"/>
      <c r="H168" s="422"/>
      <c r="I168" s="422"/>
      <c r="J168" s="422"/>
      <c r="K168" s="422"/>
    </row>
    <row r="169" spans="1:11" ht="12.75">
      <c r="A169" s="454"/>
      <c r="B169" s="357"/>
      <c r="F169" s="421"/>
      <c r="G169" s="422"/>
      <c r="H169" s="422"/>
      <c r="I169" s="422"/>
      <c r="J169" s="422"/>
      <c r="K169" s="422"/>
    </row>
    <row r="170" spans="1:11" ht="12.75">
      <c r="A170" s="454"/>
      <c r="B170" s="357"/>
      <c r="F170" s="421"/>
      <c r="G170" s="422"/>
      <c r="H170" s="422"/>
      <c r="I170" s="422"/>
      <c r="J170" s="422"/>
      <c r="K170" s="422"/>
    </row>
    <row r="171" spans="1:11" ht="12.75">
      <c r="A171" s="454"/>
      <c r="B171" s="357"/>
      <c r="F171" s="421"/>
      <c r="G171" s="422"/>
      <c r="H171" s="422"/>
      <c r="I171" s="422"/>
      <c r="J171" s="422"/>
      <c r="K171" s="422"/>
    </row>
    <row r="172" spans="1:11" ht="12.75">
      <c r="A172" s="455">
        <v>43</v>
      </c>
      <c r="B172" s="449">
        <v>490</v>
      </c>
      <c r="C172" s="116">
        <v>190</v>
      </c>
      <c r="D172" s="116" t="s">
        <v>216</v>
      </c>
      <c r="E172" s="384">
        <v>43995</v>
      </c>
      <c r="F172" s="443">
        <v>3</v>
      </c>
      <c r="G172" s="422"/>
      <c r="H172" s="422"/>
      <c r="I172" s="422"/>
      <c r="J172" s="422"/>
      <c r="K172" s="422"/>
    </row>
    <row r="173" spans="1:11" ht="12.75">
      <c r="A173" s="454"/>
      <c r="B173" s="357"/>
      <c r="C173" s="116">
        <v>300</v>
      </c>
      <c r="D173" s="116" t="s">
        <v>216</v>
      </c>
      <c r="E173" s="384">
        <v>43997</v>
      </c>
      <c r="F173" s="443">
        <v>5.5</v>
      </c>
      <c r="G173" s="422"/>
      <c r="H173" s="422"/>
      <c r="I173" s="422"/>
      <c r="J173" s="422"/>
      <c r="K173" s="422"/>
    </row>
    <row r="174" spans="1:11" ht="12.75">
      <c r="A174" s="454"/>
      <c r="B174" s="357"/>
      <c r="F174" s="421"/>
      <c r="G174" s="422"/>
      <c r="H174" s="422"/>
      <c r="I174" s="422"/>
      <c r="J174" s="422"/>
      <c r="K174" s="422"/>
    </row>
    <row r="175" spans="1:11" ht="12.75">
      <c r="A175" s="454"/>
      <c r="B175" s="357"/>
      <c r="F175" s="421"/>
      <c r="G175" s="422"/>
      <c r="H175" s="422"/>
      <c r="I175" s="422"/>
      <c r="J175" s="422"/>
      <c r="K175" s="422"/>
    </row>
    <row r="176" spans="1:11" ht="12.75">
      <c r="A176" s="455">
        <v>44</v>
      </c>
      <c r="B176" s="449">
        <v>268</v>
      </c>
      <c r="C176" s="116">
        <v>65</v>
      </c>
      <c r="D176" s="116" t="s">
        <v>216</v>
      </c>
      <c r="E176" s="384">
        <v>43997</v>
      </c>
      <c r="F176" s="443">
        <v>1</v>
      </c>
      <c r="G176" s="422"/>
      <c r="H176" s="422"/>
      <c r="I176" s="422"/>
      <c r="J176" s="422"/>
      <c r="K176" s="422"/>
    </row>
    <row r="177" spans="1:11" ht="12.75">
      <c r="A177" s="454"/>
      <c r="B177" s="357"/>
      <c r="C177" s="116">
        <v>203</v>
      </c>
      <c r="D177" s="116" t="s">
        <v>216</v>
      </c>
      <c r="E177" s="384">
        <v>43999</v>
      </c>
      <c r="F177" s="443">
        <v>3.5</v>
      </c>
      <c r="G177" s="422"/>
      <c r="H177" s="422"/>
      <c r="I177" s="422"/>
      <c r="J177" s="422"/>
      <c r="K177" s="422"/>
    </row>
    <row r="178" spans="1:11" ht="12.75">
      <c r="A178" s="454"/>
      <c r="B178" s="357"/>
      <c r="F178" s="421"/>
      <c r="G178" s="422"/>
      <c r="H178" s="422"/>
      <c r="I178" s="422"/>
      <c r="J178" s="422"/>
      <c r="K178" s="422"/>
    </row>
    <row r="179" spans="1:11" ht="12.75">
      <c r="A179" s="454"/>
      <c r="B179" s="357"/>
      <c r="F179" s="421"/>
      <c r="G179" s="422"/>
      <c r="H179" s="422"/>
      <c r="I179" s="422"/>
      <c r="J179" s="422"/>
      <c r="K179" s="422"/>
    </row>
    <row r="180" spans="1:11" ht="12.75">
      <c r="A180" s="455">
        <v>45</v>
      </c>
      <c r="B180" s="449">
        <v>271</v>
      </c>
      <c r="C180" s="116">
        <v>40</v>
      </c>
      <c r="D180" s="116" t="s">
        <v>216</v>
      </c>
      <c r="E180" s="384">
        <v>43999</v>
      </c>
      <c r="F180" s="443">
        <v>0.5</v>
      </c>
      <c r="G180" s="422"/>
      <c r="H180" s="422"/>
      <c r="I180" s="422"/>
      <c r="J180" s="422"/>
      <c r="K180" s="422"/>
    </row>
    <row r="181" spans="1:11" ht="12.75">
      <c r="A181" s="454"/>
      <c r="B181" s="357"/>
      <c r="C181" s="116">
        <v>231</v>
      </c>
      <c r="D181" s="116" t="s">
        <v>216</v>
      </c>
      <c r="E181" s="384">
        <v>44001</v>
      </c>
      <c r="F181" s="443">
        <v>4</v>
      </c>
      <c r="G181" s="422"/>
      <c r="H181" s="422"/>
      <c r="I181" s="422"/>
      <c r="J181" s="422"/>
      <c r="K181" s="422"/>
    </row>
    <row r="182" spans="1:11" ht="12.75">
      <c r="A182" s="454"/>
      <c r="B182" s="357"/>
      <c r="F182" s="421"/>
      <c r="G182" s="422"/>
      <c r="H182" s="422"/>
      <c r="I182" s="422"/>
      <c r="J182" s="422"/>
      <c r="K182" s="422"/>
    </row>
    <row r="183" spans="1:11" ht="12.75">
      <c r="A183" s="454"/>
      <c r="B183" s="357"/>
      <c r="F183" s="421"/>
      <c r="G183" s="422"/>
      <c r="H183" s="422"/>
      <c r="I183" s="422"/>
      <c r="J183" s="422"/>
      <c r="K183" s="422"/>
    </row>
    <row r="184" spans="1:11" ht="12.75">
      <c r="A184" s="455">
        <v>46</v>
      </c>
      <c r="B184" s="449">
        <v>100</v>
      </c>
      <c r="C184" s="116">
        <v>50</v>
      </c>
      <c r="D184" s="116" t="s">
        <v>216</v>
      </c>
      <c r="E184" s="384">
        <v>44001</v>
      </c>
      <c r="F184" s="443">
        <v>0.5</v>
      </c>
      <c r="G184" s="422"/>
      <c r="H184" s="422"/>
      <c r="I184" s="422"/>
      <c r="J184" s="422"/>
      <c r="K184" s="422"/>
    </row>
    <row r="185" spans="1:11" ht="12.75">
      <c r="A185" s="454"/>
      <c r="B185" s="357"/>
      <c r="C185" s="116">
        <v>50</v>
      </c>
      <c r="D185" s="116" t="s">
        <v>216</v>
      </c>
      <c r="E185" s="384">
        <v>44005</v>
      </c>
      <c r="F185" s="443">
        <v>1</v>
      </c>
      <c r="G185" s="422"/>
      <c r="H185" s="422"/>
      <c r="I185" s="422"/>
      <c r="J185" s="422"/>
      <c r="K185" s="422"/>
    </row>
    <row r="186" spans="1:11" ht="12.75">
      <c r="A186" s="454"/>
      <c r="B186" s="357"/>
      <c r="F186" s="421"/>
      <c r="G186" s="422"/>
      <c r="H186" s="422"/>
      <c r="I186" s="422"/>
      <c r="J186" s="422"/>
      <c r="K186" s="422"/>
    </row>
    <row r="187" spans="1:11" ht="12.75">
      <c r="A187" s="454"/>
      <c r="B187" s="357"/>
      <c r="F187" s="421"/>
      <c r="G187" s="422"/>
      <c r="H187" s="422"/>
      <c r="I187" s="422"/>
      <c r="J187" s="422"/>
      <c r="K187" s="422"/>
    </row>
    <row r="188" spans="1:11" ht="12.75">
      <c r="A188" s="455">
        <v>47</v>
      </c>
      <c r="B188" s="449">
        <v>60</v>
      </c>
      <c r="C188" s="116">
        <v>60</v>
      </c>
      <c r="D188" s="116" t="s">
        <v>216</v>
      </c>
      <c r="E188" s="384">
        <v>44005</v>
      </c>
      <c r="F188" s="443">
        <v>1.5</v>
      </c>
      <c r="G188" s="422"/>
      <c r="H188" s="422"/>
      <c r="I188" s="422"/>
      <c r="J188" s="422"/>
      <c r="K188" s="422"/>
    </row>
    <row r="189" spans="1:11" ht="12.75">
      <c r="A189" s="454"/>
      <c r="B189" s="357"/>
      <c r="F189" s="421"/>
      <c r="G189" s="422"/>
      <c r="H189" s="422"/>
      <c r="I189" s="422"/>
      <c r="J189" s="422"/>
      <c r="K189" s="422"/>
    </row>
    <row r="190" spans="1:11" ht="12.75">
      <c r="A190" s="454"/>
      <c r="B190" s="357"/>
      <c r="F190" s="421"/>
      <c r="G190" s="422"/>
      <c r="H190" s="422"/>
      <c r="I190" s="422"/>
      <c r="J190" s="422"/>
      <c r="K190" s="422"/>
    </row>
    <row r="191" spans="1:11" ht="12.75">
      <c r="A191" s="454"/>
      <c r="B191" s="357"/>
      <c r="F191" s="421"/>
      <c r="G191" s="422"/>
      <c r="H191" s="422"/>
      <c r="I191" s="422"/>
      <c r="J191" s="422"/>
      <c r="K191" s="422"/>
    </row>
    <row r="192" spans="1:11" ht="12.75">
      <c r="A192" s="455">
        <v>48</v>
      </c>
      <c r="B192" s="449">
        <v>367</v>
      </c>
      <c r="C192" s="116">
        <v>367</v>
      </c>
      <c r="D192" s="116" t="s">
        <v>216</v>
      </c>
      <c r="E192" s="384">
        <v>44005</v>
      </c>
      <c r="F192" s="443">
        <v>4.5</v>
      </c>
      <c r="G192" s="422"/>
      <c r="H192" s="422"/>
      <c r="I192" s="422"/>
      <c r="J192" s="422"/>
      <c r="K192" s="422"/>
    </row>
    <row r="193" spans="1:11" ht="12.75">
      <c r="A193" s="454"/>
      <c r="B193" s="357"/>
      <c r="F193" s="421"/>
      <c r="G193" s="422"/>
      <c r="H193" s="422"/>
      <c r="I193" s="422"/>
      <c r="J193" s="422"/>
      <c r="K193" s="422"/>
    </row>
    <row r="194" spans="1:11" ht="12.75">
      <c r="A194" s="454"/>
      <c r="B194" s="357"/>
      <c r="F194" s="421"/>
      <c r="G194" s="422"/>
      <c r="H194" s="422"/>
      <c r="I194" s="422"/>
      <c r="J194" s="422"/>
      <c r="K194" s="422"/>
    </row>
    <row r="195" spans="1:11" ht="12.75">
      <c r="A195" s="454"/>
      <c r="B195" s="357"/>
      <c r="F195" s="421"/>
      <c r="G195" s="422"/>
      <c r="H195" s="422"/>
      <c r="I195" s="422"/>
      <c r="J195" s="422"/>
      <c r="K195" s="422"/>
    </row>
    <row r="196" spans="1:11" ht="12.75">
      <c r="A196" s="455">
        <v>49</v>
      </c>
      <c r="B196" s="449">
        <v>240</v>
      </c>
      <c r="C196" s="116">
        <v>240</v>
      </c>
      <c r="D196" s="116" t="s">
        <v>216</v>
      </c>
      <c r="E196" s="384">
        <v>44007</v>
      </c>
      <c r="F196" s="443">
        <v>4</v>
      </c>
      <c r="G196" s="422"/>
      <c r="H196" s="422"/>
      <c r="I196" s="422"/>
      <c r="J196" s="422"/>
      <c r="K196" s="422"/>
    </row>
    <row r="197" spans="1:11" ht="12.75">
      <c r="A197" s="454"/>
      <c r="B197" s="357"/>
      <c r="F197" s="421"/>
      <c r="G197" s="422"/>
      <c r="H197" s="422"/>
      <c r="I197" s="422"/>
      <c r="J197" s="422"/>
      <c r="K197" s="422"/>
    </row>
    <row r="198" spans="1:11" ht="12.75">
      <c r="A198" s="454"/>
      <c r="B198" s="357"/>
      <c r="F198" s="421"/>
      <c r="G198" s="422"/>
      <c r="H198" s="422"/>
      <c r="I198" s="422"/>
      <c r="J198" s="422"/>
      <c r="K198" s="422"/>
    </row>
    <row r="199" spans="1:11" ht="12.75">
      <c r="A199" s="454"/>
      <c r="B199" s="357"/>
      <c r="F199" s="421"/>
      <c r="G199" s="422"/>
      <c r="H199" s="422"/>
      <c r="I199" s="422"/>
      <c r="J199" s="422"/>
      <c r="K199" s="422"/>
    </row>
    <row r="200" spans="1:11" ht="12.75">
      <c r="A200" s="455">
        <v>50</v>
      </c>
      <c r="B200" s="449">
        <v>0</v>
      </c>
      <c r="C200" s="116">
        <v>0</v>
      </c>
      <c r="D200" s="116" t="s">
        <v>216</v>
      </c>
      <c r="E200" s="384">
        <v>44007</v>
      </c>
      <c r="F200" s="443">
        <v>0</v>
      </c>
      <c r="G200" s="422"/>
      <c r="H200" s="422"/>
      <c r="I200" s="422"/>
      <c r="J200" s="422"/>
      <c r="K200" s="422"/>
    </row>
    <row r="201" spans="1:11" ht="12.75">
      <c r="A201" s="454"/>
      <c r="B201" s="357"/>
      <c r="F201" s="421"/>
      <c r="G201" s="422"/>
      <c r="H201" s="422"/>
      <c r="I201" s="422"/>
      <c r="J201" s="422"/>
      <c r="K201" s="422"/>
    </row>
    <row r="202" spans="1:11" ht="12.75">
      <c r="A202" s="454"/>
      <c r="B202" s="357"/>
      <c r="F202" s="421"/>
      <c r="G202" s="422"/>
      <c r="H202" s="422"/>
      <c r="I202" s="422"/>
      <c r="J202" s="422"/>
      <c r="K202" s="422"/>
    </row>
    <row r="203" spans="1:11" ht="12.75">
      <c r="A203" s="454"/>
      <c r="B203" s="357"/>
      <c r="F203" s="421"/>
      <c r="G203" s="422"/>
      <c r="H203" s="422"/>
      <c r="I203" s="422"/>
      <c r="J203" s="422"/>
      <c r="K203" s="422"/>
    </row>
    <row r="204" spans="1:11" ht="12.75">
      <c r="A204" s="455">
        <v>51</v>
      </c>
      <c r="B204" s="449">
        <v>0</v>
      </c>
      <c r="C204" s="116">
        <v>0</v>
      </c>
      <c r="D204" s="116" t="s">
        <v>216</v>
      </c>
      <c r="E204" s="384">
        <v>44007</v>
      </c>
      <c r="F204" s="443">
        <v>0</v>
      </c>
      <c r="G204" s="422"/>
      <c r="H204" s="422"/>
      <c r="I204" s="422"/>
      <c r="J204" s="422"/>
      <c r="K204" s="422"/>
    </row>
    <row r="205" spans="1:11" ht="12.75">
      <c r="A205" s="454"/>
      <c r="B205" s="357"/>
      <c r="F205" s="421"/>
      <c r="G205" s="422"/>
      <c r="H205" s="422"/>
      <c r="I205" s="422"/>
      <c r="J205" s="422"/>
      <c r="K205" s="422"/>
    </row>
    <row r="206" spans="1:11" ht="12.75">
      <c r="A206" s="454"/>
      <c r="B206" s="357"/>
      <c r="F206" s="421"/>
      <c r="G206" s="422"/>
      <c r="H206" s="422"/>
      <c r="I206" s="422"/>
      <c r="J206" s="422"/>
      <c r="K206" s="422"/>
    </row>
    <row r="207" spans="1:11" ht="12.75">
      <c r="A207" s="454"/>
      <c r="B207" s="357"/>
      <c r="F207" s="421"/>
      <c r="G207" s="422"/>
      <c r="H207" s="422"/>
      <c r="I207" s="422"/>
      <c r="J207" s="422"/>
      <c r="K207" s="422"/>
    </row>
    <row r="208" spans="1:11" ht="12.75">
      <c r="A208" s="455">
        <v>52</v>
      </c>
      <c r="B208" s="449">
        <v>35</v>
      </c>
      <c r="C208" s="116">
        <v>35</v>
      </c>
      <c r="D208" s="116" t="s">
        <v>216</v>
      </c>
      <c r="E208" s="384">
        <v>44007</v>
      </c>
      <c r="F208" s="443">
        <v>0.5</v>
      </c>
      <c r="G208" s="422"/>
      <c r="H208" s="422"/>
      <c r="I208" s="422"/>
      <c r="J208" s="422"/>
      <c r="K208" s="422"/>
    </row>
    <row r="209" spans="1:29" ht="12.75">
      <c r="A209" s="454"/>
      <c r="B209" s="357"/>
      <c r="F209" s="421"/>
      <c r="G209" s="422"/>
      <c r="H209" s="422"/>
      <c r="I209" s="422"/>
      <c r="J209" s="422"/>
      <c r="K209" s="422"/>
    </row>
    <row r="210" spans="1:29" ht="12.75">
      <c r="A210" s="454"/>
      <c r="B210" s="357"/>
      <c r="F210" s="421"/>
      <c r="G210" s="422"/>
      <c r="H210" s="422"/>
      <c r="I210" s="422"/>
      <c r="J210" s="422"/>
      <c r="K210" s="422"/>
    </row>
    <row r="211" spans="1:29" ht="12.75">
      <c r="A211" s="454"/>
      <c r="B211" s="357"/>
      <c r="F211" s="421"/>
      <c r="G211" s="422"/>
      <c r="H211" s="422"/>
      <c r="I211" s="422"/>
      <c r="J211" s="422"/>
      <c r="K211" s="422"/>
    </row>
    <row r="212" spans="1:29" ht="12.75">
      <c r="A212" s="455">
        <v>53</v>
      </c>
      <c r="B212" s="449">
        <v>690</v>
      </c>
      <c r="C212" s="116">
        <v>155</v>
      </c>
      <c r="D212" s="116" t="s">
        <v>216</v>
      </c>
      <c r="E212" s="384">
        <v>44007</v>
      </c>
      <c r="F212" s="443">
        <v>2.5</v>
      </c>
      <c r="G212" s="422"/>
      <c r="H212" s="422"/>
      <c r="I212" s="422"/>
      <c r="J212" s="422"/>
      <c r="K212" s="422"/>
    </row>
    <row r="213" spans="1:29" ht="12.75">
      <c r="A213" s="454"/>
      <c r="B213" s="357"/>
      <c r="C213" s="116">
        <v>180</v>
      </c>
      <c r="D213" s="116" t="s">
        <v>216</v>
      </c>
      <c r="E213" s="384">
        <v>44008</v>
      </c>
      <c r="F213" s="443">
        <v>3.5</v>
      </c>
      <c r="G213" s="422"/>
      <c r="H213" s="422"/>
      <c r="I213" s="422"/>
      <c r="J213" s="422"/>
      <c r="K213" s="422"/>
    </row>
    <row r="214" spans="1:29" ht="12.75">
      <c r="A214" s="454"/>
      <c r="B214" s="357"/>
      <c r="C214" s="116">
        <v>190</v>
      </c>
      <c r="D214" s="116" t="s">
        <v>216</v>
      </c>
      <c r="E214" s="384">
        <v>44011</v>
      </c>
      <c r="F214" s="443">
        <v>3.5</v>
      </c>
      <c r="G214" s="422"/>
      <c r="H214" s="422"/>
      <c r="I214" s="422"/>
      <c r="J214" s="422"/>
      <c r="K214" s="422"/>
    </row>
    <row r="215" spans="1:29" ht="12.75">
      <c r="A215" s="454"/>
      <c r="B215" s="357"/>
      <c r="C215" s="116">
        <v>165</v>
      </c>
      <c r="D215" s="116" t="s">
        <v>216</v>
      </c>
      <c r="E215" s="384">
        <v>44012</v>
      </c>
      <c r="F215" s="443">
        <v>3</v>
      </c>
      <c r="G215" s="422"/>
      <c r="H215" s="422"/>
      <c r="I215" s="422"/>
      <c r="J215" s="422"/>
      <c r="K215" s="422"/>
    </row>
    <row r="216" spans="1:29" ht="12.75">
      <c r="A216" s="455">
        <v>54</v>
      </c>
      <c r="B216" s="449">
        <v>202</v>
      </c>
      <c r="C216" s="116">
        <v>110</v>
      </c>
      <c r="D216" s="116" t="s">
        <v>216</v>
      </c>
      <c r="E216" s="384">
        <v>44012</v>
      </c>
      <c r="F216" s="443">
        <v>2</v>
      </c>
      <c r="G216" s="422"/>
      <c r="H216" s="422"/>
      <c r="I216" s="422"/>
      <c r="J216" s="422"/>
      <c r="K216" s="422"/>
    </row>
    <row r="217" spans="1:29" ht="12.75">
      <c r="A217" s="454"/>
      <c r="B217" s="357"/>
      <c r="C217" s="116">
        <v>92</v>
      </c>
      <c r="D217" s="116" t="s">
        <v>216</v>
      </c>
      <c r="E217" s="384">
        <v>44013</v>
      </c>
      <c r="F217" s="443">
        <v>2.5</v>
      </c>
      <c r="G217" s="422"/>
      <c r="H217" s="422"/>
      <c r="I217" s="422"/>
      <c r="J217" s="422"/>
      <c r="K217" s="422"/>
    </row>
    <row r="218" spans="1:29" ht="12.75">
      <c r="A218" s="454"/>
      <c r="B218" s="357"/>
      <c r="F218" s="421"/>
      <c r="G218" s="422"/>
      <c r="H218" s="422"/>
      <c r="I218" s="422"/>
      <c r="J218" s="422"/>
      <c r="K218" s="422"/>
    </row>
    <row r="219" spans="1:29" ht="12.75">
      <c r="A219" s="454"/>
      <c r="F219" s="421"/>
      <c r="G219" s="422"/>
      <c r="H219" s="422"/>
      <c r="I219" s="422"/>
      <c r="J219" s="422"/>
      <c r="K219" s="422"/>
    </row>
    <row r="220" spans="1:29" ht="12.75">
      <c r="A220" s="456">
        <v>55</v>
      </c>
      <c r="B220" s="457">
        <v>647</v>
      </c>
      <c r="C220" s="446">
        <v>185</v>
      </c>
      <c r="D220" s="446" t="s">
        <v>216</v>
      </c>
      <c r="E220" s="447">
        <v>44013</v>
      </c>
      <c r="F220" s="438">
        <v>3.5</v>
      </c>
      <c r="G220" s="440"/>
      <c r="H220" s="440"/>
      <c r="I220" s="440"/>
      <c r="J220" s="440"/>
      <c r="K220" s="440"/>
      <c r="L220" s="441"/>
      <c r="M220" s="441"/>
      <c r="N220" s="441"/>
      <c r="O220" s="441"/>
      <c r="P220" s="441"/>
      <c r="Q220" s="441"/>
      <c r="R220" s="441"/>
      <c r="S220" s="441"/>
      <c r="T220" s="441"/>
      <c r="U220" s="441"/>
      <c r="V220" s="441"/>
      <c r="W220" s="441"/>
      <c r="X220" s="441"/>
      <c r="Y220" s="441"/>
      <c r="Z220" s="441"/>
      <c r="AA220" s="441"/>
      <c r="AB220" s="441"/>
      <c r="AC220" s="441"/>
    </row>
    <row r="221" spans="1:29" ht="12.75">
      <c r="A221" s="458"/>
      <c r="B221" s="436"/>
      <c r="C221" s="446">
        <v>280</v>
      </c>
      <c r="D221" s="446" t="s">
        <v>216</v>
      </c>
      <c r="E221" s="447">
        <v>44014</v>
      </c>
      <c r="F221" s="438">
        <v>6</v>
      </c>
      <c r="G221" s="440"/>
      <c r="H221" s="440"/>
      <c r="I221" s="440"/>
      <c r="J221" s="440"/>
      <c r="K221" s="440"/>
      <c r="L221" s="441"/>
      <c r="M221" s="441"/>
      <c r="N221" s="441"/>
      <c r="O221" s="441"/>
      <c r="P221" s="441"/>
      <c r="Q221" s="441"/>
      <c r="R221" s="441"/>
      <c r="S221" s="441"/>
      <c r="T221" s="441"/>
      <c r="U221" s="441"/>
      <c r="V221" s="441"/>
      <c r="W221" s="441"/>
      <c r="X221" s="441"/>
      <c r="Y221" s="441"/>
      <c r="Z221" s="441"/>
      <c r="AA221" s="441"/>
      <c r="AB221" s="441"/>
      <c r="AC221" s="441"/>
    </row>
    <row r="222" spans="1:29" ht="12.75">
      <c r="A222" s="458"/>
      <c r="B222" s="436"/>
      <c r="C222" s="446">
        <v>182</v>
      </c>
      <c r="D222" s="446" t="s">
        <v>216</v>
      </c>
      <c r="E222" s="447">
        <v>44015</v>
      </c>
      <c r="F222" s="438">
        <v>3.5</v>
      </c>
      <c r="G222" s="440"/>
      <c r="H222" s="440"/>
      <c r="I222" s="440"/>
      <c r="J222" s="440"/>
      <c r="K222" s="440"/>
      <c r="L222" s="441"/>
      <c r="M222" s="441"/>
      <c r="N222" s="441"/>
      <c r="O222" s="441"/>
      <c r="P222" s="441"/>
      <c r="Q222" s="441"/>
      <c r="R222" s="441"/>
      <c r="S222" s="441"/>
      <c r="T222" s="441"/>
      <c r="U222" s="441"/>
      <c r="V222" s="441"/>
      <c r="W222" s="441"/>
      <c r="X222" s="441"/>
      <c r="Y222" s="441"/>
      <c r="Z222" s="441"/>
      <c r="AA222" s="441"/>
      <c r="AB222" s="441"/>
      <c r="AC222" s="441"/>
    </row>
    <row r="223" spans="1:29" ht="12.75">
      <c r="A223" s="458"/>
      <c r="B223" s="436"/>
      <c r="C223" s="441"/>
      <c r="D223" s="441"/>
      <c r="E223" s="441"/>
      <c r="F223" s="459"/>
      <c r="G223" s="460">
        <v>170</v>
      </c>
      <c r="H223" s="460" t="s">
        <v>12</v>
      </c>
      <c r="I223" s="461">
        <v>44235</v>
      </c>
      <c r="J223" s="460" t="s">
        <v>3194</v>
      </c>
      <c r="K223" s="440"/>
      <c r="L223" s="441"/>
      <c r="M223" s="441"/>
      <c r="N223" s="441"/>
      <c r="O223" s="441"/>
      <c r="P223" s="441"/>
      <c r="Q223" s="441"/>
      <c r="R223" s="441"/>
      <c r="S223" s="441"/>
      <c r="T223" s="441"/>
      <c r="U223" s="441"/>
      <c r="V223" s="441"/>
      <c r="W223" s="441"/>
      <c r="X223" s="441"/>
      <c r="Y223" s="441"/>
      <c r="Z223" s="441"/>
      <c r="AA223" s="441"/>
      <c r="AB223" s="441"/>
      <c r="AC223" s="441"/>
    </row>
    <row r="224" spans="1:29" ht="12.75">
      <c r="A224" s="454"/>
      <c r="B224" s="357"/>
      <c r="F224" s="421"/>
      <c r="G224" s="422"/>
      <c r="H224" s="422"/>
      <c r="I224" s="422"/>
      <c r="J224" s="422"/>
      <c r="K224" s="422"/>
    </row>
    <row r="225" spans="1:29" ht="12.75">
      <c r="A225" s="454"/>
      <c r="B225" s="357"/>
      <c r="F225" s="421"/>
      <c r="G225" s="422"/>
      <c r="H225" s="422"/>
      <c r="I225" s="422"/>
      <c r="J225" s="422"/>
      <c r="K225" s="422"/>
    </row>
    <row r="226" spans="1:29" ht="12.75">
      <c r="A226" s="454"/>
      <c r="B226" s="357"/>
      <c r="F226" s="421"/>
      <c r="G226" s="422"/>
      <c r="H226" s="422"/>
      <c r="I226" s="422"/>
      <c r="J226" s="422"/>
      <c r="K226" s="422"/>
    </row>
    <row r="227" spans="1:29" ht="12.75">
      <c r="A227" s="454"/>
      <c r="B227" s="357"/>
      <c r="F227" s="421"/>
      <c r="G227" s="422"/>
      <c r="H227" s="422"/>
      <c r="I227" s="422"/>
      <c r="J227" s="422"/>
      <c r="K227" s="422"/>
    </row>
    <row r="228" spans="1:29" ht="12.75">
      <c r="A228" s="462">
        <v>56</v>
      </c>
      <c r="B228" s="463">
        <v>252</v>
      </c>
      <c r="C228" s="446">
        <v>24</v>
      </c>
      <c r="D228" s="446" t="s">
        <v>5</v>
      </c>
      <c r="E228" s="447">
        <v>44193</v>
      </c>
      <c r="F228" s="438">
        <v>1</v>
      </c>
      <c r="G228" s="353">
        <v>111</v>
      </c>
      <c r="H228" s="353" t="s">
        <v>37</v>
      </c>
      <c r="I228" s="464">
        <v>44196</v>
      </c>
      <c r="J228" s="353">
        <v>3</v>
      </c>
      <c r="K228" s="440"/>
      <c r="L228" s="441"/>
      <c r="M228" s="441"/>
      <c r="N228" s="441"/>
      <c r="O228" s="441"/>
      <c r="P228" s="441"/>
      <c r="Q228" s="441"/>
      <c r="R228" s="441"/>
      <c r="S228" s="441"/>
      <c r="T228" s="441"/>
      <c r="U228" s="441"/>
      <c r="V228" s="441"/>
      <c r="W228" s="441"/>
      <c r="X228" s="441"/>
      <c r="Y228" s="441"/>
      <c r="Z228" s="441"/>
      <c r="AA228" s="441"/>
      <c r="AB228" s="441"/>
      <c r="AC228" s="441"/>
    </row>
    <row r="229" spans="1:29" ht="12.75">
      <c r="A229" s="458"/>
      <c r="B229" s="436"/>
      <c r="C229" s="441">
        <f>45 +116-23</f>
        <v>138</v>
      </c>
      <c r="D229" s="446" t="s">
        <v>5</v>
      </c>
      <c r="E229" s="447">
        <v>44194</v>
      </c>
      <c r="F229" s="438">
        <v>3</v>
      </c>
      <c r="G229" s="353">
        <v>101</v>
      </c>
      <c r="H229" s="353" t="s">
        <v>37</v>
      </c>
      <c r="I229" s="464">
        <v>44200</v>
      </c>
      <c r="J229" s="353">
        <v>2.25</v>
      </c>
      <c r="K229" s="440"/>
      <c r="L229" s="441"/>
      <c r="M229" s="441"/>
      <c r="N229" s="441"/>
      <c r="O229" s="441"/>
      <c r="P229" s="441"/>
      <c r="Q229" s="441"/>
      <c r="R229" s="441"/>
      <c r="S229" s="441"/>
      <c r="T229" s="441"/>
      <c r="U229" s="441"/>
      <c r="V229" s="441"/>
      <c r="W229" s="441"/>
      <c r="X229" s="441"/>
      <c r="Y229" s="441"/>
      <c r="Z229" s="441"/>
      <c r="AA229" s="441"/>
      <c r="AB229" s="441"/>
      <c r="AC229" s="441"/>
    </row>
    <row r="230" spans="1:29" ht="12.75">
      <c r="A230" s="458"/>
      <c r="B230" s="436"/>
      <c r="C230" s="446">
        <v>70</v>
      </c>
      <c r="D230" s="446" t="s">
        <v>5</v>
      </c>
      <c r="E230" s="447">
        <v>44195</v>
      </c>
      <c r="F230" s="438">
        <v>2</v>
      </c>
      <c r="G230" s="353">
        <v>40</v>
      </c>
      <c r="H230" s="353" t="s">
        <v>37</v>
      </c>
      <c r="I230" s="464">
        <v>44203</v>
      </c>
      <c r="J230" s="353">
        <v>1</v>
      </c>
      <c r="K230" s="440"/>
      <c r="L230" s="441"/>
      <c r="M230" s="441"/>
      <c r="N230" s="441"/>
      <c r="O230" s="441"/>
      <c r="P230" s="441"/>
      <c r="Q230" s="441"/>
      <c r="R230" s="441"/>
      <c r="S230" s="441"/>
      <c r="T230" s="441"/>
      <c r="U230" s="441"/>
      <c r="V230" s="441"/>
      <c r="W230" s="441"/>
      <c r="X230" s="441"/>
      <c r="Y230" s="441"/>
      <c r="Z230" s="441"/>
      <c r="AA230" s="441"/>
      <c r="AB230" s="441"/>
      <c r="AC230" s="441"/>
    </row>
    <row r="231" spans="1:29" ht="12.75">
      <c r="A231" s="458"/>
      <c r="B231" s="436"/>
      <c r="C231" s="441">
        <f>B228-(C230+C229+C228)</f>
        <v>20</v>
      </c>
      <c r="D231" s="446" t="s">
        <v>5</v>
      </c>
      <c r="E231" s="447">
        <v>44195</v>
      </c>
      <c r="F231" s="438">
        <v>0.5</v>
      </c>
      <c r="G231" s="440"/>
      <c r="H231" s="440"/>
      <c r="I231" s="440"/>
      <c r="J231" s="440"/>
      <c r="K231" s="440"/>
      <c r="L231" s="441"/>
      <c r="M231" s="441"/>
      <c r="N231" s="441"/>
      <c r="O231" s="441"/>
      <c r="P231" s="441"/>
      <c r="Q231" s="441"/>
      <c r="R231" s="441"/>
      <c r="S231" s="441"/>
      <c r="T231" s="441"/>
      <c r="U231" s="441"/>
      <c r="V231" s="441"/>
      <c r="W231" s="441"/>
      <c r="X231" s="441"/>
      <c r="Y231" s="441"/>
      <c r="Z231" s="441"/>
      <c r="AA231" s="441"/>
      <c r="AB231" s="441"/>
      <c r="AC231" s="441"/>
    </row>
    <row r="232" spans="1:29" ht="12.75">
      <c r="A232" s="454"/>
      <c r="B232" s="357"/>
      <c r="C232" s="116">
        <v>49</v>
      </c>
      <c r="D232" s="116" t="s">
        <v>5</v>
      </c>
      <c r="E232" s="384">
        <v>44203</v>
      </c>
      <c r="F232" s="443">
        <v>1.51</v>
      </c>
      <c r="G232" s="465">
        <v>49</v>
      </c>
      <c r="H232" s="465" t="s">
        <v>12</v>
      </c>
      <c r="I232" s="466">
        <v>44235</v>
      </c>
      <c r="J232" s="465" t="s">
        <v>3195</v>
      </c>
      <c r="K232" s="19" t="s">
        <v>3116</v>
      </c>
    </row>
    <row r="233" spans="1:29" ht="12.75">
      <c r="A233" s="467"/>
      <c r="B233" s="468"/>
      <c r="C233" s="267"/>
      <c r="D233" s="267"/>
      <c r="E233" s="267"/>
      <c r="F233" s="469"/>
      <c r="K233" s="341"/>
      <c r="L233" s="267"/>
      <c r="M233" s="267"/>
      <c r="N233" s="267"/>
      <c r="O233" s="267"/>
      <c r="P233" s="267"/>
      <c r="Q233" s="267"/>
      <c r="R233" s="267"/>
      <c r="S233" s="267"/>
      <c r="T233" s="267"/>
      <c r="U233" s="267"/>
      <c r="V233" s="267"/>
      <c r="W233" s="267"/>
      <c r="X233" s="267"/>
      <c r="Y233" s="267"/>
      <c r="Z233" s="267"/>
      <c r="AA233" s="267"/>
      <c r="AB233" s="267"/>
      <c r="AC233" s="267"/>
    </row>
    <row r="234" spans="1:29" ht="12.75">
      <c r="A234" s="454"/>
      <c r="B234" s="357"/>
      <c r="F234" s="421"/>
      <c r="G234" s="422"/>
      <c r="H234" s="422"/>
      <c r="I234" s="422"/>
      <c r="J234" s="422"/>
      <c r="K234" s="422"/>
    </row>
    <row r="235" spans="1:29" ht="12.75">
      <c r="A235" s="454"/>
      <c r="B235" s="357"/>
      <c r="F235" s="421"/>
      <c r="G235" s="422"/>
      <c r="H235" s="422"/>
      <c r="I235" s="422"/>
      <c r="J235" s="422"/>
      <c r="K235" s="422"/>
    </row>
    <row r="236" spans="1:29" ht="12.75">
      <c r="A236" s="470">
        <v>57</v>
      </c>
      <c r="B236" s="471">
        <v>8</v>
      </c>
      <c r="C236" s="268">
        <v>8</v>
      </c>
      <c r="D236" s="268" t="s">
        <v>216</v>
      </c>
      <c r="E236" s="472">
        <v>44015</v>
      </c>
      <c r="F236" s="473" t="s">
        <v>3196</v>
      </c>
      <c r="G236" s="465">
        <v>8</v>
      </c>
      <c r="H236" s="465" t="s">
        <v>12</v>
      </c>
      <c r="I236" s="466">
        <v>44235</v>
      </c>
      <c r="J236" s="465" t="s">
        <v>3197</v>
      </c>
      <c r="K236" s="474"/>
      <c r="L236" s="219"/>
      <c r="M236" s="219"/>
      <c r="N236" s="219"/>
      <c r="O236" s="219"/>
      <c r="P236" s="219"/>
      <c r="Q236" s="219"/>
      <c r="R236" s="219"/>
      <c r="S236" s="219"/>
      <c r="T236" s="219"/>
      <c r="U236" s="219"/>
      <c r="V236" s="219"/>
      <c r="W236" s="219"/>
      <c r="X236" s="219"/>
      <c r="Y236" s="219"/>
      <c r="Z236" s="219"/>
      <c r="AA236" s="219"/>
      <c r="AB236" s="219"/>
      <c r="AC236" s="219"/>
    </row>
    <row r="237" spans="1:29" ht="12.75">
      <c r="A237" s="454"/>
      <c r="B237" s="357"/>
      <c r="F237" s="421"/>
      <c r="G237" s="422"/>
      <c r="H237" s="422"/>
      <c r="I237" s="422"/>
      <c r="J237" s="422"/>
      <c r="K237" s="422"/>
    </row>
    <row r="238" spans="1:29" ht="12.75">
      <c r="A238" s="454"/>
      <c r="B238" s="357"/>
      <c r="F238" s="421"/>
      <c r="G238" s="422"/>
      <c r="H238" s="422"/>
      <c r="I238" s="422"/>
      <c r="J238" s="422"/>
      <c r="K238" s="422"/>
    </row>
    <row r="239" spans="1:29" ht="12.75">
      <c r="A239" s="454"/>
      <c r="B239" s="357"/>
      <c r="F239" s="421"/>
      <c r="G239" s="422"/>
      <c r="H239" s="422"/>
      <c r="I239" s="422"/>
      <c r="J239" s="422"/>
      <c r="K239" s="422"/>
    </row>
    <row r="240" spans="1:29" ht="12.75">
      <c r="A240" s="462">
        <v>58</v>
      </c>
      <c r="B240" s="463">
        <v>9</v>
      </c>
      <c r="C240" s="446">
        <v>9</v>
      </c>
      <c r="D240" s="446" t="s">
        <v>216</v>
      </c>
      <c r="E240" s="447">
        <v>44015</v>
      </c>
      <c r="F240" s="438" t="s">
        <v>3196</v>
      </c>
      <c r="G240" s="460">
        <v>9</v>
      </c>
      <c r="H240" s="460" t="s">
        <v>12</v>
      </c>
      <c r="I240" s="461">
        <v>44235</v>
      </c>
      <c r="J240" s="460" t="s">
        <v>3198</v>
      </c>
      <c r="K240" s="440"/>
      <c r="L240" s="441"/>
      <c r="M240" s="441"/>
      <c r="N240" s="441"/>
      <c r="O240" s="441"/>
      <c r="P240" s="441"/>
      <c r="Q240" s="441"/>
      <c r="R240" s="441"/>
      <c r="S240" s="441"/>
      <c r="T240" s="441"/>
      <c r="U240" s="441"/>
      <c r="V240" s="441"/>
      <c r="W240" s="441"/>
      <c r="X240" s="441"/>
      <c r="Y240" s="441"/>
      <c r="Z240" s="441"/>
      <c r="AA240" s="441"/>
      <c r="AB240" s="441"/>
      <c r="AC240" s="441"/>
    </row>
    <row r="241" spans="1:29" ht="12.75">
      <c r="A241" s="454"/>
      <c r="B241" s="357"/>
      <c r="F241" s="475"/>
      <c r="G241" s="422"/>
      <c r="H241" s="422"/>
      <c r="I241" s="422"/>
      <c r="J241" s="422"/>
      <c r="K241" s="422"/>
    </row>
    <row r="242" spans="1:29" ht="12.75">
      <c r="A242" s="454"/>
      <c r="B242" s="357"/>
      <c r="F242" s="475"/>
      <c r="G242" s="422"/>
      <c r="H242" s="422"/>
      <c r="I242" s="422"/>
      <c r="J242" s="422"/>
      <c r="K242" s="476"/>
    </row>
    <row r="243" spans="1:29" ht="12.75">
      <c r="A243" s="454"/>
      <c r="B243" s="357"/>
      <c r="F243" s="475"/>
      <c r="G243" s="422"/>
      <c r="H243" s="422"/>
      <c r="I243" s="422"/>
      <c r="J243" s="422"/>
      <c r="K243" s="422"/>
    </row>
    <row r="244" spans="1:29" ht="12.75">
      <c r="A244" s="462">
        <v>59</v>
      </c>
      <c r="B244" s="435">
        <v>227</v>
      </c>
      <c r="C244" s="446">
        <v>64</v>
      </c>
      <c r="D244" s="446" t="s">
        <v>5</v>
      </c>
      <c r="E244" s="447">
        <v>44195</v>
      </c>
      <c r="F244" s="477">
        <v>1.5</v>
      </c>
      <c r="G244" s="460">
        <v>170</v>
      </c>
      <c r="H244" s="460" t="s">
        <v>12</v>
      </c>
      <c r="I244" s="461">
        <v>44223</v>
      </c>
      <c r="J244" s="478">
        <v>8.3333333333333329E-2</v>
      </c>
      <c r="K244" s="440"/>
      <c r="L244" s="441"/>
      <c r="M244" s="441"/>
      <c r="N244" s="441"/>
      <c r="O244" s="441"/>
      <c r="P244" s="441"/>
      <c r="Q244" s="441"/>
      <c r="R244" s="441"/>
      <c r="S244" s="441"/>
      <c r="T244" s="441"/>
      <c r="U244" s="441"/>
      <c r="V244" s="441"/>
      <c r="W244" s="441"/>
      <c r="X244" s="441"/>
      <c r="Y244" s="441"/>
      <c r="Z244" s="441"/>
      <c r="AA244" s="441"/>
      <c r="AB244" s="441"/>
      <c r="AC244" s="441"/>
    </row>
    <row r="245" spans="1:29" ht="12.75">
      <c r="A245" s="454"/>
      <c r="B245" s="357"/>
      <c r="C245">
        <f>B244-C244</f>
        <v>163</v>
      </c>
      <c r="D245" s="116" t="s">
        <v>5</v>
      </c>
      <c r="E245" s="384">
        <v>44198</v>
      </c>
      <c r="F245" s="479">
        <v>2.25</v>
      </c>
      <c r="G245" s="422"/>
      <c r="H245" s="422"/>
      <c r="I245" s="422"/>
      <c r="J245" s="422"/>
      <c r="K245" s="422"/>
    </row>
    <row r="246" spans="1:29" ht="12.75">
      <c r="A246" s="454"/>
      <c r="B246" s="357"/>
      <c r="F246" s="475"/>
      <c r="G246" s="460">
        <v>57</v>
      </c>
      <c r="H246" s="460" t="s">
        <v>12</v>
      </c>
      <c r="I246" s="461">
        <v>44228</v>
      </c>
      <c r="J246" s="478">
        <v>0.10416666666666667</v>
      </c>
      <c r="K246" s="422"/>
    </row>
    <row r="247" spans="1:29" ht="12.75">
      <c r="A247" s="454"/>
      <c r="B247" s="454"/>
      <c r="C247" s="19">
        <v>27</v>
      </c>
      <c r="D247" s="19" t="s">
        <v>5</v>
      </c>
      <c r="E247" s="430">
        <v>44228</v>
      </c>
      <c r="F247" s="480">
        <v>0.5</v>
      </c>
      <c r="G247" s="481">
        <v>27</v>
      </c>
      <c r="H247" s="481" t="s">
        <v>12</v>
      </c>
      <c r="I247" s="482">
        <v>44235</v>
      </c>
      <c r="J247" s="481" t="s">
        <v>3199</v>
      </c>
      <c r="K247" s="19" t="s">
        <v>3116</v>
      </c>
      <c r="L247" s="422"/>
      <c r="M247" s="422"/>
      <c r="N247" s="422"/>
      <c r="O247" s="422"/>
      <c r="P247" s="422"/>
      <c r="Q247" s="422"/>
      <c r="R247" s="422"/>
      <c r="S247" s="422"/>
      <c r="T247" s="422"/>
      <c r="U247" s="422"/>
      <c r="V247" s="422"/>
      <c r="W247" s="422"/>
      <c r="X247" s="422"/>
      <c r="Y247" s="422"/>
      <c r="Z247" s="422"/>
      <c r="AA247" s="422"/>
      <c r="AB247" s="422"/>
      <c r="AC247" s="422"/>
    </row>
    <row r="248" spans="1:29" ht="12.75">
      <c r="A248" s="467"/>
      <c r="B248" s="468"/>
      <c r="C248" s="267"/>
      <c r="D248" s="267"/>
      <c r="E248" s="267"/>
      <c r="F248" s="469"/>
      <c r="K248" s="341"/>
      <c r="L248" s="267"/>
      <c r="M248" s="267"/>
      <c r="N248" s="267"/>
      <c r="O248" s="267"/>
      <c r="P248" s="267"/>
      <c r="Q248" s="267"/>
      <c r="R248" s="267"/>
      <c r="S248" s="267"/>
      <c r="T248" s="267"/>
      <c r="U248" s="267"/>
      <c r="V248" s="267"/>
      <c r="W248" s="267"/>
      <c r="X248" s="267"/>
      <c r="Y248" s="267"/>
      <c r="Z248" s="267"/>
      <c r="AA248" s="267"/>
      <c r="AB248" s="267"/>
      <c r="AC248" s="267"/>
    </row>
    <row r="249" spans="1:29" ht="12.75">
      <c r="A249" s="454"/>
      <c r="B249" s="357"/>
      <c r="F249" s="475"/>
      <c r="G249" s="422"/>
      <c r="H249" s="422"/>
      <c r="I249" s="422"/>
      <c r="J249" s="422"/>
      <c r="K249" s="422"/>
    </row>
    <row r="250" spans="1:29" ht="12.75">
      <c r="A250" s="454"/>
      <c r="B250" s="357"/>
      <c r="F250" s="475"/>
      <c r="G250" s="422"/>
      <c r="H250" s="422"/>
      <c r="I250" s="422"/>
      <c r="J250" s="422"/>
      <c r="K250" s="422"/>
    </row>
    <row r="251" spans="1:29" ht="12.75">
      <c r="A251" s="455">
        <v>60</v>
      </c>
      <c r="B251" s="483">
        <v>0</v>
      </c>
      <c r="C251" s="116">
        <v>0</v>
      </c>
      <c r="D251" s="116" t="s">
        <v>5</v>
      </c>
      <c r="E251" s="384">
        <v>44210</v>
      </c>
      <c r="F251" s="479">
        <v>0</v>
      </c>
      <c r="G251" s="422"/>
      <c r="H251" s="422"/>
      <c r="I251" s="422"/>
      <c r="J251" s="422"/>
      <c r="K251" s="422"/>
    </row>
    <row r="252" spans="1:29" ht="12.75">
      <c r="A252" s="454"/>
      <c r="B252" s="357"/>
      <c r="F252" s="475"/>
      <c r="G252" s="422"/>
      <c r="H252" s="422"/>
      <c r="I252" s="422"/>
      <c r="J252" s="422"/>
      <c r="K252" s="422"/>
    </row>
    <row r="253" spans="1:29" ht="12.75">
      <c r="A253" s="454"/>
      <c r="B253" s="357"/>
      <c r="F253" s="475"/>
      <c r="G253" s="422"/>
      <c r="H253" s="422"/>
      <c r="I253" s="422"/>
      <c r="J253" s="422"/>
      <c r="K253" s="422"/>
    </row>
    <row r="254" spans="1:29" ht="12.75">
      <c r="A254" s="454"/>
      <c r="B254" s="357"/>
      <c r="F254" s="475"/>
      <c r="G254" s="422"/>
      <c r="H254" s="422"/>
      <c r="I254" s="422"/>
      <c r="J254" s="422"/>
      <c r="K254" s="422"/>
    </row>
    <row r="255" spans="1:29" ht="12.75">
      <c r="A255" s="462">
        <v>61</v>
      </c>
      <c r="B255" s="463">
        <v>39</v>
      </c>
      <c r="C255" s="446">
        <v>39</v>
      </c>
      <c r="D255" s="446" t="s">
        <v>5</v>
      </c>
      <c r="E255" s="447">
        <v>44198</v>
      </c>
      <c r="F255" s="477">
        <v>0.5</v>
      </c>
      <c r="G255" s="460">
        <v>39</v>
      </c>
      <c r="H255" s="460" t="s">
        <v>12</v>
      </c>
      <c r="I255" s="461">
        <v>44222</v>
      </c>
      <c r="J255" s="460" t="s">
        <v>3196</v>
      </c>
      <c r="K255" s="440"/>
      <c r="L255" s="441"/>
      <c r="M255" s="441"/>
      <c r="N255" s="441"/>
      <c r="O255" s="441"/>
      <c r="P255" s="441"/>
      <c r="Q255" s="441"/>
      <c r="R255" s="441"/>
      <c r="S255" s="441"/>
      <c r="T255" s="441"/>
      <c r="U255" s="441"/>
      <c r="V255" s="441"/>
      <c r="W255" s="441"/>
      <c r="X255" s="441"/>
      <c r="Y255" s="441"/>
      <c r="Z255" s="441"/>
      <c r="AA255" s="441"/>
      <c r="AB255" s="441"/>
      <c r="AC255" s="441"/>
    </row>
    <row r="256" spans="1:29" ht="12.75">
      <c r="A256" s="454"/>
      <c r="B256" s="357"/>
      <c r="C256" s="19">
        <v>3</v>
      </c>
      <c r="D256" s="19" t="s">
        <v>5</v>
      </c>
      <c r="E256" s="430">
        <v>44224</v>
      </c>
      <c r="F256" s="480" t="s">
        <v>3200</v>
      </c>
      <c r="G256" s="422"/>
      <c r="H256" s="422"/>
      <c r="I256" s="422"/>
      <c r="J256" s="422"/>
      <c r="K256" s="19" t="s">
        <v>3116</v>
      </c>
    </row>
    <row r="257" spans="1:29" ht="12.75">
      <c r="A257" s="484"/>
      <c r="B257" s="485"/>
      <c r="C257" s="70"/>
      <c r="D257" s="70"/>
      <c r="E257" s="70"/>
      <c r="F257" s="486"/>
      <c r="G257" s="481">
        <v>3</v>
      </c>
      <c r="H257" s="481" t="s">
        <v>12</v>
      </c>
      <c r="I257" s="482">
        <v>44228</v>
      </c>
      <c r="J257" s="481" t="s">
        <v>3123</v>
      </c>
      <c r="K257" s="487"/>
      <c r="L257" s="70"/>
      <c r="M257" s="70"/>
      <c r="N257" s="70"/>
      <c r="O257" s="70"/>
      <c r="P257" s="70"/>
      <c r="Q257" s="70"/>
      <c r="R257" s="70"/>
      <c r="S257" s="70"/>
      <c r="T257" s="70"/>
      <c r="U257" s="70"/>
      <c r="V257" s="70"/>
      <c r="W257" s="70"/>
      <c r="X257" s="70"/>
      <c r="Y257" s="70"/>
      <c r="Z257" s="70"/>
      <c r="AA257" s="70"/>
      <c r="AB257" s="70"/>
      <c r="AC257" s="70"/>
    </row>
    <row r="258" spans="1:29" ht="12.75">
      <c r="A258" s="454"/>
      <c r="B258" s="357"/>
      <c r="F258" s="475"/>
      <c r="G258" s="422"/>
      <c r="H258" s="422"/>
      <c r="I258" s="422"/>
      <c r="J258" s="422"/>
      <c r="K258" s="422"/>
    </row>
    <row r="259" spans="1:29" ht="12.75">
      <c r="A259" s="454"/>
      <c r="B259" s="357"/>
      <c r="F259" s="475"/>
      <c r="G259" s="422"/>
      <c r="H259" s="422"/>
      <c r="I259" s="422"/>
      <c r="J259" s="422"/>
      <c r="K259" s="422"/>
    </row>
    <row r="260" spans="1:29" ht="12.75">
      <c r="A260" s="462">
        <v>62</v>
      </c>
      <c r="B260" s="463">
        <v>38</v>
      </c>
      <c r="C260" s="441">
        <f>B260</f>
        <v>38</v>
      </c>
      <c r="D260" s="446" t="s">
        <v>5</v>
      </c>
      <c r="E260" s="447">
        <v>44198</v>
      </c>
      <c r="F260" s="477">
        <v>0.5</v>
      </c>
      <c r="G260" s="460">
        <v>38</v>
      </c>
      <c r="H260" s="460" t="s">
        <v>12</v>
      </c>
      <c r="I260" s="461">
        <v>44222</v>
      </c>
      <c r="J260" s="460" t="s">
        <v>3196</v>
      </c>
      <c r="K260" s="440"/>
      <c r="L260" s="441"/>
      <c r="M260" s="441"/>
      <c r="N260" s="441"/>
      <c r="O260" s="441"/>
      <c r="P260" s="441"/>
      <c r="Q260" s="441"/>
      <c r="R260" s="441"/>
      <c r="S260" s="441"/>
      <c r="T260" s="441"/>
      <c r="U260" s="441"/>
      <c r="V260" s="441"/>
      <c r="W260" s="441"/>
      <c r="X260" s="441"/>
      <c r="Y260" s="441"/>
      <c r="Z260" s="441"/>
      <c r="AA260" s="441"/>
      <c r="AB260" s="441"/>
      <c r="AC260" s="441"/>
    </row>
    <row r="261" spans="1:29" ht="12.75">
      <c r="A261" s="357"/>
      <c r="B261" s="357"/>
      <c r="C261" s="19">
        <v>1</v>
      </c>
      <c r="D261" s="19" t="s">
        <v>5</v>
      </c>
      <c r="E261" s="430">
        <v>44224</v>
      </c>
      <c r="F261" s="480" t="s">
        <v>3201</v>
      </c>
      <c r="K261" s="116" t="s">
        <v>2716</v>
      </c>
    </row>
    <row r="262" spans="1:29" ht="12.75">
      <c r="A262" s="484"/>
      <c r="B262" s="485"/>
      <c r="C262" s="70"/>
      <c r="D262" s="70"/>
      <c r="E262" s="70"/>
      <c r="F262" s="486"/>
      <c r="G262" s="481">
        <v>1</v>
      </c>
      <c r="H262" s="481" t="s">
        <v>12</v>
      </c>
      <c r="I262" s="482">
        <v>44228</v>
      </c>
      <c r="J262" s="481" t="s">
        <v>3122</v>
      </c>
      <c r="K262" s="487"/>
      <c r="L262" s="70"/>
      <c r="M262" s="70"/>
      <c r="N262" s="70"/>
      <c r="O262" s="70"/>
      <c r="P262" s="70"/>
      <c r="Q262" s="70"/>
      <c r="R262" s="70"/>
      <c r="S262" s="70"/>
      <c r="T262" s="70"/>
      <c r="U262" s="70"/>
      <c r="V262" s="70"/>
      <c r="W262" s="70"/>
      <c r="X262" s="70"/>
      <c r="Y262" s="70"/>
      <c r="Z262" s="70"/>
      <c r="AA262" s="70"/>
      <c r="AB262" s="70"/>
      <c r="AC262" s="70"/>
    </row>
    <row r="263" spans="1:29" ht="12.75">
      <c r="A263" s="454"/>
      <c r="B263" s="357"/>
      <c r="F263" s="475"/>
      <c r="G263" s="422"/>
      <c r="H263" s="422"/>
      <c r="I263" s="422"/>
      <c r="J263" s="422"/>
      <c r="K263" s="422"/>
    </row>
    <row r="264" spans="1:29" ht="12.75">
      <c r="A264" s="454"/>
      <c r="B264" s="357"/>
      <c r="F264" s="475"/>
      <c r="G264" s="422"/>
      <c r="H264" s="422"/>
      <c r="I264" s="422"/>
      <c r="J264" s="422"/>
      <c r="K264" s="422"/>
    </row>
    <row r="265" spans="1:29" ht="12.75">
      <c r="A265" s="462">
        <v>63</v>
      </c>
      <c r="B265" s="463">
        <v>415</v>
      </c>
      <c r="C265" s="446">
        <v>27</v>
      </c>
      <c r="D265" s="446" t="s">
        <v>5</v>
      </c>
      <c r="E265" s="447">
        <v>44198</v>
      </c>
      <c r="F265" s="477">
        <v>0.5</v>
      </c>
      <c r="G265" s="460">
        <v>160</v>
      </c>
      <c r="H265" s="460" t="s">
        <v>12</v>
      </c>
      <c r="I265" s="461">
        <v>44208</v>
      </c>
      <c r="J265" s="478">
        <v>0.27083333333333331</v>
      </c>
      <c r="K265" s="440"/>
      <c r="L265" s="441"/>
      <c r="M265" s="441"/>
      <c r="N265" s="441"/>
      <c r="O265" s="441"/>
      <c r="P265" s="441"/>
      <c r="Q265" s="441"/>
      <c r="R265" s="441"/>
      <c r="S265" s="441"/>
      <c r="T265" s="441"/>
      <c r="U265" s="441"/>
      <c r="V265" s="441"/>
      <c r="W265" s="441"/>
      <c r="X265" s="441"/>
      <c r="Y265" s="441"/>
      <c r="Z265" s="441"/>
      <c r="AA265" s="441"/>
      <c r="AB265" s="441"/>
      <c r="AC265" s="441"/>
    </row>
    <row r="266" spans="1:29" ht="12.75">
      <c r="A266" s="458"/>
      <c r="B266" s="436"/>
      <c r="C266" s="446">
        <v>165</v>
      </c>
      <c r="D266" s="446" t="s">
        <v>5</v>
      </c>
      <c r="E266" s="447">
        <v>44201</v>
      </c>
      <c r="F266" s="477">
        <v>2</v>
      </c>
      <c r="G266" s="460">
        <v>80</v>
      </c>
      <c r="H266" s="460" t="s">
        <v>12</v>
      </c>
      <c r="I266" s="461">
        <v>44209</v>
      </c>
      <c r="J266" s="478">
        <v>0.10416666666666667</v>
      </c>
      <c r="K266" s="440"/>
      <c r="L266" s="441"/>
      <c r="M266" s="441"/>
      <c r="N266" s="441"/>
      <c r="O266" s="441"/>
      <c r="P266" s="441"/>
      <c r="Q266" s="441"/>
      <c r="R266" s="441"/>
      <c r="S266" s="441"/>
      <c r="T266" s="441"/>
      <c r="U266" s="441"/>
      <c r="V266" s="441"/>
      <c r="W266" s="441"/>
      <c r="X266" s="441"/>
      <c r="Y266" s="441"/>
      <c r="Z266" s="441"/>
      <c r="AA266" s="441"/>
      <c r="AB266" s="441"/>
      <c r="AC266" s="441"/>
    </row>
    <row r="267" spans="1:29" ht="12.75">
      <c r="A267" s="458"/>
      <c r="B267" s="436"/>
      <c r="C267" s="441">
        <f>381-C266-C265</f>
        <v>189</v>
      </c>
      <c r="D267" s="446" t="s">
        <v>5</v>
      </c>
      <c r="E267" s="447">
        <v>44202</v>
      </c>
      <c r="F267" s="477">
        <v>2</v>
      </c>
      <c r="G267" s="460">
        <v>175</v>
      </c>
      <c r="H267" s="460" t="s">
        <v>12</v>
      </c>
      <c r="I267" s="461">
        <v>44215</v>
      </c>
      <c r="J267" s="478">
        <v>0.14583333333333334</v>
      </c>
      <c r="K267" s="440"/>
      <c r="L267" s="441"/>
      <c r="M267" s="441"/>
      <c r="N267" s="441"/>
      <c r="O267" s="441"/>
      <c r="P267" s="441"/>
      <c r="Q267" s="441"/>
      <c r="R267" s="441"/>
      <c r="S267" s="441"/>
      <c r="T267" s="441"/>
      <c r="U267" s="441"/>
      <c r="V267" s="441"/>
      <c r="W267" s="441"/>
      <c r="X267" s="441"/>
      <c r="Y267" s="441"/>
      <c r="Z267" s="441"/>
      <c r="AA267" s="441"/>
      <c r="AB267" s="441"/>
      <c r="AC267" s="441"/>
    </row>
    <row r="268" spans="1:29" ht="12.75">
      <c r="A268" s="454"/>
      <c r="B268" s="357"/>
      <c r="C268">
        <f>B265-C265-C266-C267</f>
        <v>34</v>
      </c>
      <c r="D268" s="116" t="s">
        <v>5</v>
      </c>
      <c r="E268" s="384">
        <v>44202</v>
      </c>
      <c r="F268" s="479">
        <v>1</v>
      </c>
      <c r="G268" s="422"/>
      <c r="H268" s="422"/>
      <c r="I268" s="422"/>
      <c r="J268" s="422"/>
      <c r="K268" s="422"/>
    </row>
    <row r="269" spans="1:29" ht="12.75">
      <c r="A269" s="422"/>
      <c r="C269" s="19">
        <v>50</v>
      </c>
      <c r="D269" s="19" t="s">
        <v>5</v>
      </c>
      <c r="E269" s="476">
        <v>44216</v>
      </c>
      <c r="F269" s="480">
        <v>1.5</v>
      </c>
      <c r="G269" s="422"/>
      <c r="H269" s="422"/>
      <c r="I269" s="422"/>
      <c r="J269" s="422"/>
      <c r="K269" s="19" t="s">
        <v>2716</v>
      </c>
    </row>
    <row r="270" spans="1:29" ht="12.75">
      <c r="A270" s="487"/>
      <c r="B270" s="70"/>
      <c r="C270" s="70"/>
      <c r="D270" s="70"/>
      <c r="E270" s="70"/>
      <c r="F270" s="486"/>
      <c r="G270" s="481">
        <v>70</v>
      </c>
      <c r="H270" s="481" t="s">
        <v>12</v>
      </c>
      <c r="I270" s="482">
        <v>44221</v>
      </c>
      <c r="J270" s="488">
        <v>6.25E-2</v>
      </c>
      <c r="K270" s="487"/>
      <c r="L270" s="70"/>
      <c r="M270" s="70"/>
      <c r="N270" s="70"/>
      <c r="O270" s="70"/>
      <c r="P270" s="70"/>
      <c r="Q270" s="70"/>
      <c r="R270" s="70"/>
      <c r="S270" s="70"/>
      <c r="T270" s="70"/>
      <c r="U270" s="70"/>
      <c r="V270" s="70"/>
      <c r="W270" s="70"/>
      <c r="X270" s="70"/>
      <c r="Y270" s="70"/>
      <c r="Z270" s="70"/>
      <c r="AA270" s="70"/>
      <c r="AB270" s="70"/>
      <c r="AC270" s="70"/>
    </row>
    <row r="271" spans="1:29" ht="12.75">
      <c r="A271" s="487"/>
      <c r="B271" s="70"/>
      <c r="C271" s="70"/>
      <c r="D271" s="70"/>
      <c r="E271" s="70"/>
      <c r="F271" s="486"/>
      <c r="G271" s="481">
        <v>14</v>
      </c>
      <c r="H271" s="481" t="s">
        <v>12</v>
      </c>
      <c r="I271" s="482">
        <v>44222</v>
      </c>
      <c r="J271" s="481" t="s">
        <v>3199</v>
      </c>
      <c r="K271" s="487"/>
      <c r="L271" s="70"/>
      <c r="M271" s="70"/>
      <c r="N271" s="70"/>
      <c r="O271" s="70"/>
      <c r="P271" s="70"/>
      <c r="Q271" s="70"/>
      <c r="R271" s="70"/>
      <c r="S271" s="70"/>
      <c r="T271" s="70"/>
      <c r="U271" s="70"/>
      <c r="V271" s="70"/>
      <c r="W271" s="70"/>
      <c r="X271" s="70"/>
      <c r="Y271" s="70"/>
      <c r="Z271" s="70"/>
      <c r="AA271" s="70"/>
      <c r="AB271" s="70"/>
      <c r="AC271" s="70"/>
    </row>
    <row r="272" spans="1:29" ht="12.75">
      <c r="A272" s="422"/>
      <c r="F272" s="475"/>
      <c r="G272" s="422"/>
      <c r="H272" s="422"/>
      <c r="I272" s="422"/>
      <c r="J272" s="422"/>
      <c r="K272" s="422"/>
    </row>
    <row r="273" spans="1:29" ht="12.75">
      <c r="A273" s="422"/>
      <c r="F273" s="475"/>
      <c r="G273" s="422"/>
      <c r="H273" s="422"/>
      <c r="I273" s="422"/>
      <c r="J273" s="422"/>
      <c r="K273" s="422"/>
    </row>
    <row r="274" spans="1:29" ht="12.75">
      <c r="A274" s="462">
        <v>64</v>
      </c>
      <c r="B274" s="463">
        <v>245</v>
      </c>
      <c r="C274" s="446">
        <v>72</v>
      </c>
      <c r="D274" s="446" t="s">
        <v>5</v>
      </c>
      <c r="E274" s="447">
        <v>44202</v>
      </c>
      <c r="F274" s="477">
        <v>0.8</v>
      </c>
      <c r="G274" s="460">
        <v>245</v>
      </c>
      <c r="H274" s="460" t="s">
        <v>12</v>
      </c>
      <c r="I274" s="461">
        <v>44207</v>
      </c>
      <c r="J274" s="478">
        <v>0.29166666666666669</v>
      </c>
      <c r="K274" s="440"/>
    </row>
    <row r="275" spans="1:29" ht="12.75">
      <c r="A275" s="440"/>
      <c r="B275" s="441"/>
      <c r="C275" s="441">
        <f>B274-C274</f>
        <v>173</v>
      </c>
      <c r="D275" s="446" t="s">
        <v>3202</v>
      </c>
      <c r="E275" s="447">
        <v>44203</v>
      </c>
      <c r="F275" s="477">
        <v>1.5</v>
      </c>
      <c r="G275" s="440"/>
      <c r="H275" s="440"/>
      <c r="I275" s="440"/>
      <c r="J275" s="440"/>
      <c r="K275" s="440"/>
    </row>
    <row r="276" spans="1:29" ht="12.75">
      <c r="A276" s="489"/>
      <c r="B276" s="490"/>
      <c r="C276" s="491">
        <v>35</v>
      </c>
      <c r="D276" s="491" t="s">
        <v>3202</v>
      </c>
      <c r="E276" s="492">
        <v>44208</v>
      </c>
      <c r="F276" s="493">
        <v>1</v>
      </c>
      <c r="G276" s="494" t="s">
        <v>3203</v>
      </c>
      <c r="H276" s="495" t="s">
        <v>12</v>
      </c>
      <c r="I276" s="496">
        <v>44216</v>
      </c>
      <c r="J276" s="497">
        <v>7.2916666666666671E-2</v>
      </c>
      <c r="K276" s="498" t="s">
        <v>2716</v>
      </c>
      <c r="L276" s="70"/>
      <c r="M276" s="70"/>
      <c r="N276" s="70"/>
      <c r="O276" s="70"/>
      <c r="P276" s="70"/>
      <c r="Q276" s="70"/>
      <c r="R276" s="70"/>
      <c r="S276" s="70"/>
      <c r="T276" s="70"/>
      <c r="U276" s="70"/>
      <c r="V276" s="70"/>
      <c r="W276" s="70"/>
      <c r="X276" s="70"/>
      <c r="Y276" s="70"/>
      <c r="Z276" s="70"/>
      <c r="AA276" s="70"/>
      <c r="AB276" s="70"/>
      <c r="AC276" s="70"/>
    </row>
    <row r="277" spans="1:29" ht="12.75">
      <c r="A277" s="422"/>
      <c r="F277" s="475"/>
      <c r="G277" s="422"/>
      <c r="H277" s="422"/>
      <c r="I277" s="422"/>
      <c r="J277" s="422"/>
      <c r="K277" s="422"/>
    </row>
    <row r="278" spans="1:29" ht="12.75">
      <c r="A278" s="422"/>
      <c r="F278" s="475"/>
      <c r="G278" s="422"/>
      <c r="H278" s="422"/>
      <c r="I278" s="422"/>
      <c r="J278" s="19"/>
      <c r="K278" s="422"/>
    </row>
    <row r="279" spans="1:29" ht="12.75">
      <c r="A279" s="499">
        <v>65</v>
      </c>
      <c r="B279" s="500">
        <v>1</v>
      </c>
      <c r="C279" s="70">
        <f>B279</f>
        <v>1</v>
      </c>
      <c r="D279" s="64" t="s">
        <v>3202</v>
      </c>
      <c r="E279" s="501">
        <v>44203</v>
      </c>
      <c r="F279" s="502">
        <v>0.02</v>
      </c>
      <c r="G279" s="481">
        <v>1</v>
      </c>
      <c r="H279" s="481" t="s">
        <v>12</v>
      </c>
      <c r="I279" s="482">
        <v>44208</v>
      </c>
      <c r="J279" s="481">
        <v>0</v>
      </c>
      <c r="K279" s="487"/>
      <c r="L279" s="70"/>
      <c r="M279" s="70"/>
      <c r="N279" s="70"/>
      <c r="O279" s="70"/>
      <c r="P279" s="70"/>
      <c r="Q279" s="70"/>
      <c r="R279" s="70"/>
      <c r="S279" s="70"/>
      <c r="T279" s="70"/>
      <c r="U279" s="70"/>
      <c r="V279" s="70"/>
      <c r="W279" s="70"/>
      <c r="X279" s="70"/>
      <c r="Y279" s="70"/>
      <c r="Z279" s="70"/>
      <c r="AA279" s="70"/>
      <c r="AB279" s="70"/>
      <c r="AC279" s="70"/>
    </row>
    <row r="280" spans="1:29" ht="12.75">
      <c r="A280" s="422"/>
      <c r="F280" s="475"/>
      <c r="G280" s="422"/>
      <c r="H280" s="422"/>
      <c r="I280" s="422"/>
      <c r="J280" s="422"/>
      <c r="K280" s="422"/>
    </row>
    <row r="281" spans="1:29" ht="12.75">
      <c r="A281" s="422"/>
      <c r="F281" s="475"/>
      <c r="G281" s="422"/>
      <c r="H281" s="422"/>
      <c r="I281" s="422"/>
      <c r="J281" s="422"/>
      <c r="K281" s="422"/>
    </row>
    <row r="282" spans="1:29" ht="12.75">
      <c r="A282" s="422"/>
      <c r="F282" s="475"/>
      <c r="G282" s="422"/>
      <c r="H282" s="422"/>
      <c r="I282" s="422"/>
      <c r="J282" s="422"/>
      <c r="K282" s="422"/>
    </row>
    <row r="283" spans="1:29" ht="12.75">
      <c r="A283" s="499">
        <v>66</v>
      </c>
      <c r="B283" s="500">
        <v>0</v>
      </c>
      <c r="C283" s="70">
        <f>B283</f>
        <v>0</v>
      </c>
      <c r="D283" s="64" t="s">
        <v>3202</v>
      </c>
      <c r="E283" s="501">
        <v>44203</v>
      </c>
      <c r="F283" s="502">
        <v>0.02</v>
      </c>
      <c r="G283" s="481">
        <v>1</v>
      </c>
      <c r="H283" s="481" t="s">
        <v>12</v>
      </c>
      <c r="I283" s="482">
        <v>44208</v>
      </c>
      <c r="J283" s="481">
        <v>0</v>
      </c>
      <c r="K283" s="487"/>
      <c r="L283" s="70"/>
      <c r="M283" s="70"/>
      <c r="N283" s="70"/>
      <c r="O283" s="70"/>
      <c r="P283" s="70"/>
      <c r="Q283" s="70"/>
      <c r="R283" s="70"/>
      <c r="S283" s="70"/>
      <c r="T283" s="70"/>
      <c r="U283" s="70"/>
      <c r="V283" s="70"/>
      <c r="W283" s="70"/>
      <c r="X283" s="70"/>
      <c r="Y283" s="70"/>
      <c r="Z283" s="70"/>
      <c r="AA283" s="70"/>
      <c r="AB283" s="70"/>
      <c r="AC283" s="70"/>
    </row>
    <row r="284" spans="1:29" ht="12.75">
      <c r="A284" s="422"/>
      <c r="F284" s="475"/>
      <c r="G284" s="422"/>
      <c r="H284" s="422"/>
      <c r="I284" s="422"/>
      <c r="J284" s="422"/>
      <c r="K284" s="422"/>
    </row>
    <row r="285" spans="1:29" ht="12.75">
      <c r="A285" s="422"/>
      <c r="F285" s="475"/>
      <c r="G285" s="422"/>
      <c r="H285" s="422"/>
      <c r="I285" s="422"/>
      <c r="J285" s="422"/>
      <c r="K285" s="422"/>
    </row>
    <row r="286" spans="1:29" ht="12.75">
      <c r="A286" s="422"/>
      <c r="F286" s="475"/>
      <c r="G286" s="422"/>
      <c r="H286" s="422"/>
      <c r="I286" s="422"/>
      <c r="J286" s="422"/>
      <c r="K286" s="422"/>
    </row>
    <row r="287" spans="1:29" ht="12.75">
      <c r="A287" s="499">
        <v>67</v>
      </c>
      <c r="B287" s="500">
        <v>3</v>
      </c>
      <c r="C287" s="70">
        <f>B287</f>
        <v>3</v>
      </c>
      <c r="D287" s="64" t="s">
        <v>3202</v>
      </c>
      <c r="E287" s="501">
        <v>44203</v>
      </c>
      <c r="F287" s="502">
        <v>0.05</v>
      </c>
      <c r="G287" s="481">
        <v>1</v>
      </c>
      <c r="H287" s="481" t="s">
        <v>12</v>
      </c>
      <c r="I287" s="482">
        <v>44208</v>
      </c>
      <c r="J287" s="481" t="s">
        <v>3117</v>
      </c>
      <c r="K287" s="487"/>
      <c r="L287" s="70"/>
      <c r="M287" s="70"/>
      <c r="N287" s="70"/>
      <c r="O287" s="70"/>
      <c r="P287" s="70"/>
      <c r="Q287" s="70"/>
      <c r="R287" s="70"/>
      <c r="S287" s="70"/>
      <c r="T287" s="70"/>
      <c r="U287" s="70"/>
      <c r="V287" s="70"/>
      <c r="W287" s="70"/>
      <c r="X287" s="70"/>
      <c r="Y287" s="70"/>
      <c r="Z287" s="70"/>
      <c r="AA287" s="70"/>
      <c r="AB287" s="70"/>
      <c r="AC287" s="70"/>
    </row>
    <row r="288" spans="1:29" ht="12.75">
      <c r="A288" s="422"/>
      <c r="F288" s="475"/>
      <c r="G288" s="422"/>
      <c r="H288" s="422"/>
      <c r="I288" s="422"/>
      <c r="J288" s="422"/>
      <c r="K288" s="422"/>
    </row>
    <row r="289" spans="1:29" ht="12.75">
      <c r="A289" s="422"/>
      <c r="F289" s="475"/>
      <c r="G289" s="422"/>
      <c r="H289" s="422"/>
      <c r="I289" s="422"/>
      <c r="J289" s="422"/>
      <c r="K289" s="422"/>
    </row>
    <row r="290" spans="1:29" ht="12.75">
      <c r="A290" s="422"/>
      <c r="F290" s="475"/>
      <c r="G290" s="422"/>
      <c r="H290" s="422"/>
      <c r="I290" s="422"/>
      <c r="J290" s="422"/>
      <c r="K290" s="422"/>
    </row>
    <row r="291" spans="1:29" ht="12.75">
      <c r="A291" s="462">
        <v>68</v>
      </c>
      <c r="B291" s="463">
        <v>339</v>
      </c>
      <c r="C291" s="446">
        <v>190</v>
      </c>
      <c r="D291" s="446" t="s">
        <v>5</v>
      </c>
      <c r="E291" s="447">
        <v>44205</v>
      </c>
      <c r="F291" s="477">
        <v>2</v>
      </c>
      <c r="G291" s="460">
        <v>109</v>
      </c>
      <c r="H291" s="460" t="s">
        <v>12</v>
      </c>
      <c r="I291" s="461">
        <v>44216</v>
      </c>
      <c r="J291" s="478">
        <v>5.2083333333333336E-2</v>
      </c>
      <c r="K291" s="440"/>
      <c r="L291" s="441"/>
      <c r="M291" s="441"/>
      <c r="N291" s="441"/>
      <c r="O291" s="441"/>
      <c r="P291" s="441"/>
      <c r="Q291" s="441"/>
      <c r="R291" s="441"/>
      <c r="S291" s="441"/>
      <c r="T291" s="441"/>
      <c r="U291" s="441"/>
      <c r="V291" s="441"/>
      <c r="W291" s="441"/>
      <c r="X291" s="441"/>
      <c r="Y291" s="441"/>
      <c r="Z291" s="441"/>
      <c r="AA291" s="441"/>
      <c r="AB291" s="441"/>
      <c r="AC291" s="441"/>
    </row>
    <row r="292" spans="1:29" ht="25.5">
      <c r="A292" s="422"/>
      <c r="C292" s="503" t="s">
        <v>3204</v>
      </c>
      <c r="D292" t="str">
        <f>D291</f>
        <v>Bishop</v>
      </c>
      <c r="E292" s="384">
        <v>44209</v>
      </c>
      <c r="F292" s="479">
        <v>1</v>
      </c>
      <c r="G292" s="460">
        <v>185</v>
      </c>
      <c r="H292" s="460" t="s">
        <v>12</v>
      </c>
      <c r="I292" s="461">
        <v>44216</v>
      </c>
      <c r="J292" s="478">
        <v>0.14583333333333334</v>
      </c>
      <c r="K292" s="18" t="s">
        <v>3205</v>
      </c>
    </row>
    <row r="293" spans="1:29" ht="12.75">
      <c r="A293" s="422"/>
      <c r="C293" s="116">
        <v>57</v>
      </c>
      <c r="D293" s="116" t="s">
        <v>5</v>
      </c>
      <c r="E293" s="384">
        <v>44209</v>
      </c>
      <c r="F293" s="479">
        <v>1</v>
      </c>
      <c r="G293" s="460">
        <v>45</v>
      </c>
      <c r="H293" s="460" t="s">
        <v>12</v>
      </c>
      <c r="I293" s="461">
        <v>44221</v>
      </c>
      <c r="J293" s="478">
        <v>0.10416666666666667</v>
      </c>
      <c r="K293" s="422"/>
    </row>
    <row r="294" spans="1:29" ht="12.75">
      <c r="A294" s="422"/>
      <c r="C294">
        <f>B291-C291-C293</f>
        <v>92</v>
      </c>
      <c r="D294" s="116" t="s">
        <v>5</v>
      </c>
      <c r="E294" s="384">
        <v>44209</v>
      </c>
      <c r="F294" s="479">
        <v>1.5</v>
      </c>
      <c r="G294" s="422"/>
      <c r="H294" s="422"/>
      <c r="I294" s="422"/>
      <c r="J294" s="422"/>
      <c r="K294" s="19"/>
    </row>
    <row r="295" spans="1:29" ht="12.75">
      <c r="A295" s="422"/>
      <c r="C295" s="504">
        <v>37</v>
      </c>
      <c r="D295" s="505" t="s">
        <v>5</v>
      </c>
      <c r="E295" s="506">
        <v>44221</v>
      </c>
      <c r="F295" s="507">
        <v>1</v>
      </c>
      <c r="G295" s="481">
        <v>37</v>
      </c>
      <c r="H295" s="481" t="s">
        <v>12</v>
      </c>
      <c r="I295" s="482">
        <v>44235</v>
      </c>
      <c r="J295" s="481" t="s">
        <v>3199</v>
      </c>
      <c r="K295" s="505" t="s">
        <v>3206</v>
      </c>
    </row>
    <row r="296" spans="1:29" ht="12.75">
      <c r="A296" s="467"/>
      <c r="B296" s="468"/>
      <c r="C296" s="267"/>
      <c r="D296" s="267"/>
      <c r="E296" s="267"/>
      <c r="F296" s="469"/>
      <c r="K296" s="341"/>
      <c r="L296" s="267"/>
      <c r="M296" s="267"/>
      <c r="N296" s="267"/>
      <c r="O296" s="267"/>
      <c r="P296" s="267"/>
      <c r="Q296" s="267"/>
      <c r="R296" s="267"/>
      <c r="S296" s="267"/>
      <c r="T296" s="267"/>
      <c r="U296" s="267"/>
      <c r="V296" s="267"/>
      <c r="W296" s="267"/>
      <c r="X296" s="267"/>
      <c r="Y296" s="267"/>
      <c r="Z296" s="267"/>
      <c r="AA296" s="267"/>
      <c r="AB296" s="267"/>
      <c r="AC296" s="267"/>
    </row>
    <row r="297" spans="1:29" ht="12.75">
      <c r="A297" s="422"/>
      <c r="F297" s="475"/>
      <c r="G297" s="422"/>
      <c r="H297" s="422"/>
      <c r="I297" s="422"/>
      <c r="J297" s="422"/>
      <c r="K297" s="422"/>
    </row>
    <row r="298" spans="1:29" ht="12.75">
      <c r="A298" s="462">
        <v>69</v>
      </c>
      <c r="B298" s="463">
        <v>261</v>
      </c>
      <c r="C298" s="446">
        <v>52</v>
      </c>
      <c r="D298" s="441" t="str">
        <f t="shared" ref="D298:E298" si="0">D294</f>
        <v>Bishop</v>
      </c>
      <c r="E298" s="508">
        <f t="shared" si="0"/>
        <v>44209</v>
      </c>
      <c r="F298" s="477">
        <v>0.75</v>
      </c>
      <c r="G298" s="440"/>
      <c r="H298" s="440"/>
      <c r="I298" s="440"/>
      <c r="J298" s="440"/>
      <c r="K298" s="440"/>
      <c r="L298" s="441"/>
      <c r="M298" s="441"/>
      <c r="N298" s="441"/>
      <c r="O298" s="441"/>
      <c r="P298" s="441"/>
      <c r="Q298" s="441"/>
      <c r="R298" s="441"/>
      <c r="S298" s="441"/>
      <c r="T298" s="441"/>
      <c r="U298" s="441"/>
      <c r="V298" s="441"/>
      <c r="W298" s="441"/>
      <c r="X298" s="441"/>
      <c r="Y298" s="441"/>
      <c r="Z298" s="441"/>
      <c r="AA298" s="441"/>
      <c r="AB298" s="441"/>
      <c r="AC298" s="441"/>
    </row>
    <row r="299" spans="1:29" ht="12.75">
      <c r="A299" s="440"/>
      <c r="B299" s="441"/>
      <c r="C299" s="441">
        <f>B298-C298-29</f>
        <v>180</v>
      </c>
      <c r="D299" s="446" t="s">
        <v>3207</v>
      </c>
      <c r="E299" s="447">
        <v>44210</v>
      </c>
      <c r="F299" s="477">
        <v>2</v>
      </c>
      <c r="G299" s="440"/>
      <c r="H299" s="440"/>
      <c r="I299" s="440"/>
      <c r="J299" s="440"/>
      <c r="K299" s="440"/>
      <c r="L299" s="441"/>
      <c r="M299" s="441"/>
      <c r="N299" s="441"/>
      <c r="O299" s="441"/>
      <c r="P299" s="441"/>
      <c r="Q299" s="441"/>
      <c r="R299" s="441"/>
      <c r="S299" s="441"/>
      <c r="T299" s="441"/>
      <c r="U299" s="441"/>
      <c r="V299" s="441"/>
      <c r="W299" s="441"/>
      <c r="X299" s="441"/>
      <c r="Y299" s="441"/>
      <c r="Z299" s="441"/>
      <c r="AA299" s="441"/>
      <c r="AB299" s="441"/>
      <c r="AC299" s="441"/>
    </row>
    <row r="300" spans="1:29" ht="12.75">
      <c r="A300" s="440"/>
      <c r="B300" s="441"/>
      <c r="C300" s="441">
        <f>B298-C298-C299</f>
        <v>29</v>
      </c>
      <c r="D300" s="446" t="s">
        <v>3207</v>
      </c>
      <c r="E300" s="447">
        <v>44210</v>
      </c>
      <c r="F300" s="477">
        <v>0.5</v>
      </c>
      <c r="G300" s="440"/>
      <c r="H300" s="440"/>
      <c r="I300" s="440"/>
      <c r="J300" s="440"/>
      <c r="K300" s="440"/>
      <c r="L300" s="441"/>
      <c r="M300" s="441"/>
      <c r="N300" s="441"/>
      <c r="O300" s="441"/>
      <c r="P300" s="441"/>
      <c r="Q300" s="441"/>
      <c r="R300" s="441"/>
      <c r="S300" s="441"/>
      <c r="T300" s="441"/>
      <c r="U300" s="441"/>
      <c r="V300" s="441"/>
      <c r="W300" s="441"/>
      <c r="X300" s="441"/>
      <c r="Y300" s="441"/>
      <c r="Z300" s="441"/>
      <c r="AA300" s="441"/>
      <c r="AB300" s="441"/>
      <c r="AC300" s="441"/>
    </row>
    <row r="301" spans="1:29" ht="12.75">
      <c r="A301" s="440"/>
      <c r="B301" s="441"/>
      <c r="C301" s="441"/>
      <c r="D301" s="441"/>
      <c r="E301" s="441"/>
      <c r="F301" s="509"/>
      <c r="G301" s="460">
        <v>261</v>
      </c>
      <c r="H301" s="460" t="s">
        <v>12</v>
      </c>
      <c r="I301" s="461">
        <v>44222</v>
      </c>
      <c r="J301" s="478">
        <v>0.10416666666666667</v>
      </c>
      <c r="K301" s="440"/>
      <c r="L301" s="441"/>
      <c r="M301" s="441"/>
      <c r="N301" s="441"/>
      <c r="O301" s="441"/>
      <c r="P301" s="441"/>
      <c r="Q301" s="441"/>
      <c r="R301" s="441"/>
      <c r="S301" s="441"/>
      <c r="T301" s="441"/>
      <c r="U301" s="441"/>
      <c r="V301" s="441"/>
      <c r="W301" s="441"/>
      <c r="X301" s="441"/>
      <c r="Y301" s="441"/>
      <c r="Z301" s="441"/>
      <c r="AA301" s="441"/>
      <c r="AB301" s="441"/>
      <c r="AC301" s="441"/>
    </row>
    <row r="302" spans="1:29" ht="12.75">
      <c r="A302" s="422"/>
      <c r="C302" s="19">
        <v>5</v>
      </c>
      <c r="D302" s="19" t="s">
        <v>5</v>
      </c>
      <c r="E302" s="430">
        <v>44224</v>
      </c>
      <c r="F302" s="480">
        <v>0.25</v>
      </c>
      <c r="G302" s="481">
        <v>5</v>
      </c>
      <c r="H302" s="481" t="s">
        <v>12</v>
      </c>
      <c r="I302" s="482">
        <v>44235</v>
      </c>
      <c r="J302" s="481" t="s">
        <v>3198</v>
      </c>
      <c r="K302" s="19" t="s">
        <v>3208</v>
      </c>
    </row>
    <row r="303" spans="1:29" ht="12.75">
      <c r="A303" s="467"/>
      <c r="B303" s="468"/>
      <c r="C303" s="267"/>
      <c r="D303" s="267"/>
      <c r="E303" s="267"/>
      <c r="F303" s="469"/>
      <c r="K303" s="341"/>
      <c r="L303" s="267"/>
      <c r="M303" s="267"/>
      <c r="N303" s="267"/>
      <c r="O303" s="267"/>
      <c r="P303" s="267"/>
      <c r="Q303" s="267"/>
      <c r="R303" s="267"/>
      <c r="S303" s="267"/>
      <c r="T303" s="267"/>
      <c r="U303" s="267"/>
      <c r="V303" s="267"/>
      <c r="W303" s="267"/>
      <c r="X303" s="267"/>
      <c r="Y303" s="267"/>
      <c r="Z303" s="267"/>
      <c r="AA303" s="267"/>
      <c r="AB303" s="267"/>
      <c r="AC303" s="267"/>
    </row>
    <row r="304" spans="1:29" ht="12.75">
      <c r="A304" s="422"/>
      <c r="F304" s="475"/>
      <c r="G304" s="422"/>
      <c r="H304" s="422"/>
      <c r="I304" s="422"/>
      <c r="J304" s="422"/>
      <c r="K304" s="422"/>
    </row>
    <row r="305" spans="1:29" ht="12.75">
      <c r="A305" s="422"/>
      <c r="F305" s="475"/>
      <c r="G305" s="422"/>
      <c r="H305" s="422"/>
      <c r="I305" s="422"/>
      <c r="J305" s="422"/>
      <c r="K305" s="422"/>
    </row>
    <row r="306" spans="1:29" ht="12.75">
      <c r="A306" s="499">
        <v>70</v>
      </c>
      <c r="B306" s="500">
        <v>1</v>
      </c>
      <c r="C306" s="70">
        <f>B306</f>
        <v>1</v>
      </c>
      <c r="D306" s="64" t="s">
        <v>3202</v>
      </c>
      <c r="E306" s="501">
        <v>44203</v>
      </c>
      <c r="F306" s="502">
        <v>0.05</v>
      </c>
      <c r="G306" s="481">
        <v>1</v>
      </c>
      <c r="H306" s="481" t="s">
        <v>12</v>
      </c>
      <c r="I306" s="482">
        <v>44208</v>
      </c>
      <c r="J306" s="481">
        <v>0</v>
      </c>
      <c r="K306" s="487"/>
      <c r="L306" s="70"/>
      <c r="M306" s="70"/>
      <c r="N306" s="70"/>
      <c r="O306" s="70"/>
      <c r="P306" s="70"/>
      <c r="Q306" s="70"/>
      <c r="R306" s="70"/>
      <c r="S306" s="70"/>
      <c r="T306" s="70"/>
      <c r="U306" s="70"/>
      <c r="V306" s="70"/>
      <c r="W306" s="70"/>
      <c r="X306" s="70"/>
      <c r="Y306" s="70"/>
      <c r="Z306" s="70"/>
      <c r="AA306" s="70"/>
      <c r="AB306" s="70"/>
      <c r="AC306" s="70"/>
    </row>
    <row r="307" spans="1:29" ht="12.75">
      <c r="A307" s="422"/>
      <c r="F307" s="475"/>
      <c r="G307" s="422"/>
      <c r="H307" s="422"/>
      <c r="I307" s="422"/>
      <c r="J307" s="422"/>
      <c r="K307" s="422"/>
    </row>
    <row r="308" spans="1:29" ht="12.75">
      <c r="A308" s="422"/>
      <c r="F308" s="475"/>
      <c r="G308" s="422"/>
      <c r="H308" s="422"/>
      <c r="I308" s="422"/>
      <c r="J308" s="422"/>
      <c r="K308" s="422"/>
    </row>
    <row r="309" spans="1:29" ht="12.75">
      <c r="A309" s="422"/>
      <c r="F309" s="475"/>
      <c r="G309" s="422"/>
      <c r="H309" s="422"/>
      <c r="I309" s="422"/>
      <c r="J309" s="422"/>
      <c r="K309" s="422"/>
    </row>
    <row r="310" spans="1:29" ht="12.75">
      <c r="A310" s="499">
        <v>71</v>
      </c>
      <c r="B310" s="500">
        <v>0</v>
      </c>
      <c r="C310" s="70">
        <f>B310</f>
        <v>0</v>
      </c>
      <c r="D310" s="64" t="s">
        <v>3202</v>
      </c>
      <c r="E310" s="501">
        <v>44203</v>
      </c>
      <c r="F310" s="502">
        <v>0.02</v>
      </c>
      <c r="G310" s="481">
        <v>1</v>
      </c>
      <c r="H310" s="481" t="s">
        <v>12</v>
      </c>
      <c r="I310" s="482">
        <v>44208</v>
      </c>
      <c r="J310" s="481">
        <v>0</v>
      </c>
      <c r="K310" s="487"/>
      <c r="L310" s="70"/>
      <c r="M310" s="70"/>
      <c r="N310" s="70"/>
      <c r="O310" s="70"/>
      <c r="P310" s="70"/>
      <c r="Q310" s="70"/>
      <c r="R310" s="70"/>
      <c r="S310" s="70"/>
      <c r="T310" s="70"/>
      <c r="U310" s="70"/>
      <c r="V310" s="70"/>
      <c r="W310" s="70"/>
      <c r="X310" s="70"/>
      <c r="Y310" s="70"/>
      <c r="Z310" s="70"/>
      <c r="AA310" s="70"/>
      <c r="AB310" s="70"/>
      <c r="AC310" s="70"/>
    </row>
    <row r="311" spans="1:29" ht="12.75">
      <c r="A311" s="422"/>
      <c r="F311" s="475"/>
      <c r="G311" s="422"/>
      <c r="H311" s="422"/>
      <c r="I311" s="422"/>
      <c r="J311" s="422"/>
      <c r="K311" s="422"/>
    </row>
    <row r="312" spans="1:29" ht="12.75">
      <c r="A312" s="422"/>
      <c r="F312" s="475"/>
      <c r="G312" s="422"/>
      <c r="H312" s="422"/>
      <c r="I312" s="422"/>
      <c r="J312" s="422"/>
      <c r="K312" s="422"/>
    </row>
    <row r="313" spans="1:29" ht="12.75">
      <c r="A313" s="422"/>
      <c r="F313" s="475"/>
      <c r="G313" s="422"/>
      <c r="H313" s="422"/>
      <c r="I313" s="422"/>
      <c r="J313" s="422"/>
      <c r="K313" s="422"/>
    </row>
    <row r="314" spans="1:29" ht="12.75">
      <c r="A314" s="498">
        <v>72</v>
      </c>
      <c r="B314" s="64">
        <v>0</v>
      </c>
      <c r="C314" s="70">
        <f>B314</f>
        <v>0</v>
      </c>
      <c r="D314" s="64" t="s">
        <v>3202</v>
      </c>
      <c r="E314" s="501">
        <v>44203</v>
      </c>
      <c r="F314" s="502">
        <v>0.02</v>
      </c>
      <c r="G314" s="481">
        <v>1</v>
      </c>
      <c r="H314" s="481" t="s">
        <v>12</v>
      </c>
      <c r="I314" s="482">
        <v>44208</v>
      </c>
      <c r="J314" s="481">
        <v>0</v>
      </c>
      <c r="K314" s="487"/>
      <c r="L314" s="70"/>
      <c r="M314" s="70"/>
      <c r="N314" s="70"/>
      <c r="O314" s="70"/>
      <c r="P314" s="70"/>
      <c r="Q314" s="70"/>
      <c r="R314" s="70"/>
      <c r="S314" s="70"/>
      <c r="T314" s="70"/>
      <c r="U314" s="70"/>
      <c r="V314" s="70"/>
      <c r="W314" s="70"/>
      <c r="X314" s="70"/>
      <c r="Y314" s="70"/>
      <c r="Z314" s="70"/>
      <c r="AA314" s="70"/>
      <c r="AB314" s="70"/>
      <c r="AC314" s="70"/>
    </row>
    <row r="315" spans="1:29" ht="12.75">
      <c r="A315" s="422"/>
      <c r="F315" s="475"/>
      <c r="G315" s="422"/>
      <c r="H315" s="422"/>
      <c r="I315" s="422"/>
      <c r="J315" s="422"/>
      <c r="K315" s="422"/>
    </row>
    <row r="316" spans="1:29" ht="12.75">
      <c r="A316" s="422"/>
      <c r="F316" s="475"/>
      <c r="G316" s="422"/>
      <c r="H316" s="422"/>
      <c r="I316" s="422"/>
      <c r="J316" s="422"/>
      <c r="K316" s="422"/>
    </row>
    <row r="317" spans="1:29" ht="12.75">
      <c r="A317" s="422"/>
      <c r="F317" s="475"/>
      <c r="G317" s="422"/>
      <c r="H317" s="422"/>
      <c r="I317" s="422"/>
      <c r="J317" s="422"/>
      <c r="K317" s="422"/>
    </row>
    <row r="318" spans="1:29" ht="12.75">
      <c r="A318" s="498">
        <v>73</v>
      </c>
      <c r="B318" s="64">
        <v>0</v>
      </c>
      <c r="C318" s="70">
        <f>B318</f>
        <v>0</v>
      </c>
      <c r="D318" s="64" t="s">
        <v>3202</v>
      </c>
      <c r="E318" s="501">
        <v>44203</v>
      </c>
      <c r="F318" s="502">
        <v>0.02</v>
      </c>
      <c r="G318" s="481">
        <v>1</v>
      </c>
      <c r="H318" s="481" t="s">
        <v>12</v>
      </c>
      <c r="I318" s="482">
        <v>44208</v>
      </c>
      <c r="J318" s="481">
        <v>0</v>
      </c>
      <c r="K318" s="487"/>
      <c r="L318" s="70"/>
      <c r="M318" s="70"/>
      <c r="N318" s="70"/>
      <c r="O318" s="70"/>
      <c r="P318" s="70"/>
      <c r="Q318" s="70"/>
      <c r="R318" s="70"/>
      <c r="S318" s="70"/>
      <c r="T318" s="70"/>
      <c r="U318" s="70"/>
      <c r="V318" s="70"/>
      <c r="W318" s="70"/>
      <c r="X318" s="70"/>
      <c r="Y318" s="70"/>
      <c r="Z318" s="70"/>
      <c r="AA318" s="70"/>
      <c r="AB318" s="70"/>
      <c r="AC318" s="70"/>
    </row>
    <row r="319" spans="1:29" ht="12.75">
      <c r="A319" s="422"/>
      <c r="F319" s="475"/>
      <c r="G319" s="422"/>
      <c r="H319" s="422"/>
      <c r="I319" s="422"/>
      <c r="J319" s="422"/>
      <c r="K319" s="422"/>
    </row>
    <row r="320" spans="1:29" ht="12.75">
      <c r="A320" s="422"/>
      <c r="F320" s="475"/>
      <c r="G320" s="422"/>
      <c r="H320" s="422"/>
      <c r="I320" s="422"/>
      <c r="J320" s="422"/>
      <c r="K320" s="422"/>
    </row>
    <row r="321" spans="1:29" ht="12.75">
      <c r="A321" s="422"/>
      <c r="F321" s="475"/>
      <c r="G321" s="422"/>
      <c r="H321" s="422"/>
      <c r="I321" s="422"/>
      <c r="J321" s="422"/>
      <c r="K321" s="422"/>
    </row>
    <row r="322" spans="1:29" ht="12.75">
      <c r="A322" s="499">
        <v>74</v>
      </c>
      <c r="B322" s="500">
        <v>22</v>
      </c>
      <c r="C322" s="70">
        <f>B322</f>
        <v>22</v>
      </c>
      <c r="D322" s="64" t="s">
        <v>3202</v>
      </c>
      <c r="E322" s="501">
        <v>44205</v>
      </c>
      <c r="F322" s="486">
        <f>1/6</f>
        <v>0.16666666666666666</v>
      </c>
      <c r="G322" s="481">
        <v>1</v>
      </c>
      <c r="H322" s="481" t="s">
        <v>12</v>
      </c>
      <c r="I322" s="482">
        <v>44208</v>
      </c>
      <c r="J322" s="481" t="s">
        <v>3209</v>
      </c>
      <c r="K322" s="487"/>
      <c r="L322" s="70"/>
      <c r="M322" s="70"/>
      <c r="N322" s="70"/>
      <c r="O322" s="70"/>
      <c r="P322" s="70"/>
      <c r="Q322" s="70"/>
      <c r="R322" s="70"/>
      <c r="S322" s="70"/>
      <c r="T322" s="70"/>
      <c r="U322" s="70"/>
      <c r="V322" s="70"/>
      <c r="W322" s="70"/>
      <c r="X322" s="70"/>
      <c r="Y322" s="70"/>
      <c r="Z322" s="70"/>
      <c r="AA322" s="70"/>
      <c r="AB322" s="70"/>
      <c r="AC322" s="70"/>
    </row>
    <row r="323" spans="1:29" ht="12.75">
      <c r="A323" s="422"/>
      <c r="F323" s="475"/>
      <c r="G323" s="422"/>
      <c r="H323" s="422"/>
      <c r="I323" s="422"/>
      <c r="J323" s="422"/>
      <c r="K323" s="422"/>
    </row>
    <row r="324" spans="1:29" ht="12.75">
      <c r="A324" s="422"/>
      <c r="F324" s="475"/>
      <c r="G324" s="422"/>
      <c r="H324" s="422"/>
      <c r="I324" s="422"/>
      <c r="J324" s="422"/>
      <c r="K324" s="422"/>
    </row>
    <row r="325" spans="1:29" ht="12.75">
      <c r="A325" s="422"/>
      <c r="F325" s="475"/>
      <c r="G325" s="422"/>
      <c r="H325" s="422"/>
      <c r="I325" s="422"/>
      <c r="J325" s="422"/>
      <c r="K325" s="422"/>
    </row>
    <row r="326" spans="1:29" ht="12.75">
      <c r="A326" s="455">
        <v>75</v>
      </c>
      <c r="B326" s="483">
        <v>1</v>
      </c>
      <c r="C326">
        <f>B326</f>
        <v>1</v>
      </c>
      <c r="D326" s="116" t="s">
        <v>3202</v>
      </c>
      <c r="E326" s="384">
        <v>44205</v>
      </c>
      <c r="F326" s="479">
        <v>0</v>
      </c>
      <c r="G326" s="422"/>
      <c r="H326" s="422"/>
      <c r="I326" s="422"/>
      <c r="J326" s="422"/>
      <c r="K326" s="19" t="s">
        <v>3210</v>
      </c>
    </row>
    <row r="327" spans="1:29" ht="12.75">
      <c r="A327" s="422"/>
      <c r="F327" s="475"/>
      <c r="G327" s="422"/>
      <c r="H327" s="422"/>
      <c r="I327" s="422"/>
      <c r="J327" s="422"/>
      <c r="K327" s="422"/>
    </row>
    <row r="328" spans="1:29" ht="12.75">
      <c r="A328" s="422"/>
      <c r="F328" s="475"/>
      <c r="G328" s="422"/>
      <c r="H328" s="422"/>
      <c r="I328" s="422"/>
      <c r="J328" s="422"/>
      <c r="K328" s="422"/>
    </row>
    <row r="329" spans="1:29" ht="12.75">
      <c r="A329" s="422"/>
      <c r="F329" s="475"/>
      <c r="G329" s="422"/>
      <c r="H329" s="422"/>
      <c r="I329" s="422"/>
      <c r="J329" s="422"/>
      <c r="K329" s="422"/>
    </row>
    <row r="330" spans="1:29" ht="12.75">
      <c r="A330" s="455">
        <v>76</v>
      </c>
      <c r="B330" s="483">
        <v>0</v>
      </c>
      <c r="C330">
        <f>B330</f>
        <v>0</v>
      </c>
      <c r="D330" s="116" t="s">
        <v>3202</v>
      </c>
      <c r="E330" s="384">
        <v>44210</v>
      </c>
      <c r="F330" s="479">
        <v>0</v>
      </c>
      <c r="G330" s="422"/>
      <c r="H330" s="422"/>
      <c r="I330" s="422"/>
      <c r="J330" s="422"/>
      <c r="K330" s="422"/>
    </row>
    <row r="331" spans="1:29" ht="12.75">
      <c r="A331" s="422"/>
      <c r="F331" s="475"/>
      <c r="G331" s="422"/>
      <c r="H331" s="422"/>
      <c r="I331" s="422"/>
      <c r="J331" s="422"/>
      <c r="K331" s="422"/>
    </row>
    <row r="332" spans="1:29" ht="12.75">
      <c r="A332" s="422"/>
      <c r="F332" s="475"/>
      <c r="G332" s="422"/>
      <c r="H332" s="422"/>
      <c r="I332" s="422"/>
      <c r="J332" s="422"/>
      <c r="K332" s="422"/>
    </row>
    <row r="333" spans="1:29" ht="12.75">
      <c r="A333" s="422"/>
      <c r="F333" s="475"/>
      <c r="G333" s="422"/>
      <c r="H333" s="422"/>
      <c r="I333" s="422"/>
      <c r="J333" s="422"/>
      <c r="K333" s="422"/>
    </row>
    <row r="334" spans="1:29" ht="12.75">
      <c r="A334" s="455">
        <v>77</v>
      </c>
      <c r="B334" s="483">
        <v>0</v>
      </c>
      <c r="C334">
        <f>B334</f>
        <v>0</v>
      </c>
      <c r="D334" s="116" t="s">
        <v>3202</v>
      </c>
      <c r="E334" s="384">
        <v>44210</v>
      </c>
      <c r="F334" s="479">
        <v>0</v>
      </c>
      <c r="G334" s="422"/>
      <c r="H334" s="422"/>
      <c r="I334" s="422"/>
      <c r="J334" s="422"/>
      <c r="K334" s="422"/>
    </row>
    <row r="335" spans="1:29" ht="12.75">
      <c r="A335" s="422"/>
      <c r="F335" s="475"/>
      <c r="G335" s="422"/>
      <c r="H335" s="422"/>
      <c r="I335" s="422"/>
      <c r="J335" s="422"/>
      <c r="K335" s="422"/>
    </row>
    <row r="336" spans="1:29" ht="12.75">
      <c r="A336" s="422"/>
      <c r="F336" s="475"/>
      <c r="G336" s="422"/>
      <c r="H336" s="422"/>
      <c r="I336" s="422"/>
      <c r="J336" s="422"/>
      <c r="K336" s="422"/>
    </row>
    <row r="337" spans="1:11" ht="12.75">
      <c r="A337" s="422"/>
      <c r="F337" s="475"/>
      <c r="G337" s="422"/>
      <c r="H337" s="422"/>
      <c r="I337" s="422"/>
      <c r="J337" s="422"/>
      <c r="K337" s="422"/>
    </row>
    <row r="338" spans="1:11" ht="12.75">
      <c r="A338" s="455">
        <v>78</v>
      </c>
      <c r="B338" s="483">
        <v>4</v>
      </c>
      <c r="C338">
        <f>B338</f>
        <v>4</v>
      </c>
      <c r="D338" s="116" t="s">
        <v>3202</v>
      </c>
      <c r="E338" s="384">
        <v>44210</v>
      </c>
      <c r="F338" s="479">
        <v>0.05</v>
      </c>
      <c r="G338" s="422"/>
      <c r="H338" s="422"/>
      <c r="I338" s="422"/>
      <c r="J338" s="422"/>
      <c r="K338" s="422"/>
    </row>
    <row r="339" spans="1:11" ht="12.75">
      <c r="A339" s="422"/>
      <c r="F339" s="475"/>
      <c r="G339" s="422"/>
      <c r="H339" s="422"/>
      <c r="I339" s="422"/>
      <c r="J339" s="422"/>
      <c r="K339" s="422"/>
    </row>
    <row r="340" spans="1:11" ht="12.75">
      <c r="A340" s="422"/>
      <c r="F340" s="475"/>
      <c r="G340" s="422"/>
      <c r="H340" s="422"/>
      <c r="I340" s="422"/>
      <c r="J340" s="422"/>
      <c r="K340" s="422"/>
    </row>
    <row r="341" spans="1:11" ht="12.75">
      <c r="A341" s="422"/>
      <c r="F341" s="475"/>
      <c r="G341" s="422"/>
      <c r="H341" s="422"/>
      <c r="I341" s="422"/>
      <c r="J341" s="422"/>
      <c r="K341" s="422"/>
    </row>
    <row r="342" spans="1:11" ht="12.75">
      <c r="A342" s="455">
        <v>79</v>
      </c>
      <c r="B342" s="483">
        <v>3</v>
      </c>
      <c r="C342">
        <f>B342</f>
        <v>3</v>
      </c>
      <c r="D342" s="116" t="s">
        <v>3202</v>
      </c>
      <c r="E342" s="384">
        <v>44210</v>
      </c>
      <c r="F342" s="479">
        <v>0.02</v>
      </c>
      <c r="G342" s="422"/>
      <c r="H342" s="422"/>
      <c r="I342" s="422"/>
      <c r="J342" s="422"/>
      <c r="K342" s="422"/>
    </row>
    <row r="343" spans="1:11" ht="12.75">
      <c r="A343" s="422"/>
      <c r="F343" s="475"/>
      <c r="G343" s="422"/>
      <c r="H343" s="422"/>
      <c r="I343" s="422"/>
      <c r="J343" s="422"/>
      <c r="K343" s="422"/>
    </row>
    <row r="344" spans="1:11" ht="12.75">
      <c r="A344" s="422"/>
      <c r="F344" s="475"/>
      <c r="G344" s="422"/>
      <c r="H344" s="422"/>
      <c r="I344" s="422"/>
      <c r="J344" s="422"/>
      <c r="K344" s="422"/>
    </row>
    <row r="345" spans="1:11" ht="12.75">
      <c r="A345" s="422"/>
      <c r="F345" s="475"/>
      <c r="G345" s="422"/>
      <c r="H345" s="422"/>
      <c r="I345" s="422"/>
      <c r="J345" s="422"/>
      <c r="K345" s="422"/>
    </row>
    <row r="346" spans="1:11" ht="12.75">
      <c r="A346" s="455">
        <v>80</v>
      </c>
      <c r="B346" s="483">
        <v>0</v>
      </c>
      <c r="C346">
        <f>B346</f>
        <v>0</v>
      </c>
      <c r="D346" s="116" t="s">
        <v>3202</v>
      </c>
      <c r="E346" s="384">
        <v>44210</v>
      </c>
      <c r="F346" s="479">
        <v>0</v>
      </c>
      <c r="G346" s="422"/>
      <c r="H346" s="422"/>
      <c r="I346" s="422"/>
      <c r="J346" s="422"/>
      <c r="K346" s="422"/>
    </row>
    <row r="347" spans="1:11" ht="12.75">
      <c r="A347" s="422"/>
      <c r="F347" s="475"/>
      <c r="G347" s="422"/>
      <c r="H347" s="422"/>
      <c r="I347" s="422"/>
      <c r="J347" s="422"/>
      <c r="K347" s="422"/>
    </row>
    <row r="348" spans="1:11" ht="12.75">
      <c r="A348" s="422"/>
      <c r="F348" s="475"/>
      <c r="G348" s="422"/>
      <c r="H348" s="422"/>
      <c r="I348" s="422"/>
      <c r="J348" s="422"/>
      <c r="K348" s="422"/>
    </row>
    <row r="349" spans="1:11" ht="12.75">
      <c r="A349" s="422"/>
      <c r="F349" s="475"/>
      <c r="G349" s="422"/>
      <c r="H349" s="422"/>
      <c r="I349" s="422"/>
      <c r="J349" s="422"/>
      <c r="K349" s="422"/>
    </row>
    <row r="350" spans="1:11" ht="12.75">
      <c r="A350" s="455">
        <v>81</v>
      </c>
      <c r="B350" s="483">
        <v>0</v>
      </c>
      <c r="C350">
        <f>B350</f>
        <v>0</v>
      </c>
      <c r="D350" s="116" t="s">
        <v>3202</v>
      </c>
      <c r="E350" s="384">
        <v>44210</v>
      </c>
      <c r="F350" s="479">
        <v>0</v>
      </c>
      <c r="G350" s="422"/>
      <c r="H350" s="422"/>
      <c r="I350" s="422"/>
      <c r="J350" s="422"/>
      <c r="K350" s="422"/>
    </row>
    <row r="351" spans="1:11" ht="12.75">
      <c r="A351" s="422"/>
      <c r="F351" s="475"/>
      <c r="G351" s="422"/>
      <c r="H351" s="422"/>
      <c r="I351" s="422"/>
      <c r="J351" s="422"/>
      <c r="K351" s="422"/>
    </row>
    <row r="352" spans="1:11" ht="12.75">
      <c r="A352" s="19" t="s">
        <v>3211</v>
      </c>
      <c r="B352">
        <f t="shared" ref="B352:C352" si="1">SUM(B2:B350)</f>
        <v>11606</v>
      </c>
      <c r="C352">
        <f t="shared" si="1"/>
        <v>11813</v>
      </c>
      <c r="F352" s="475"/>
      <c r="G352" s="422">
        <f>SUM(G2:G351)</f>
        <v>3991</v>
      </c>
      <c r="H352" s="422"/>
      <c r="I352" s="422"/>
      <c r="J352" s="422"/>
      <c r="K352" s="422"/>
    </row>
    <row r="353" spans="1:11" ht="12.75">
      <c r="A353" s="422"/>
      <c r="F353" s="475"/>
      <c r="G353" s="422"/>
      <c r="H353" s="422"/>
      <c r="I353" s="422"/>
      <c r="J353" s="422"/>
      <c r="K353" s="422"/>
    </row>
    <row r="354" spans="1:11" ht="12.75">
      <c r="A354" s="422"/>
      <c r="F354" s="475"/>
      <c r="G354" s="422"/>
      <c r="H354" s="422"/>
      <c r="I354" s="422"/>
      <c r="J354" s="422"/>
      <c r="K354" s="422"/>
    </row>
    <row r="355" spans="1:11" ht="12.75">
      <c r="A355" s="422"/>
      <c r="F355" s="475"/>
      <c r="G355" s="422"/>
      <c r="H355" s="422"/>
      <c r="I355" s="422"/>
      <c r="J355" s="422"/>
      <c r="K355" s="422"/>
    </row>
    <row r="356" spans="1:11" ht="12.75">
      <c r="A356" s="422"/>
      <c r="F356" s="475"/>
      <c r="G356" s="422"/>
      <c r="H356" s="422"/>
      <c r="I356" s="422"/>
      <c r="J356" s="422"/>
      <c r="K356" s="422"/>
    </row>
    <row r="357" spans="1:11" ht="12.75">
      <c r="A357" s="422"/>
      <c r="F357" s="475"/>
      <c r="G357" s="422"/>
      <c r="H357" s="422"/>
      <c r="I357" s="422"/>
      <c r="J357" s="422"/>
      <c r="K357" s="422"/>
    </row>
    <row r="358" spans="1:11" ht="12.75">
      <c r="A358" s="422"/>
      <c r="F358" s="475"/>
      <c r="G358" s="422"/>
      <c r="H358" s="422"/>
      <c r="I358" s="422"/>
      <c r="J358" s="422"/>
      <c r="K358" s="422"/>
    </row>
    <row r="359" spans="1:11" ht="12.75">
      <c r="A359" s="422"/>
      <c r="F359" s="475"/>
      <c r="G359" s="422"/>
      <c r="H359" s="422"/>
      <c r="I359" s="422"/>
      <c r="J359" s="422"/>
      <c r="K359" s="422"/>
    </row>
    <row r="360" spans="1:11" ht="12.75">
      <c r="A360" s="422"/>
      <c r="F360" s="475"/>
      <c r="G360" s="422"/>
      <c r="H360" s="422"/>
      <c r="I360" s="422"/>
      <c r="J360" s="422"/>
      <c r="K360" s="422"/>
    </row>
    <row r="361" spans="1:11" ht="12.75">
      <c r="A361" s="422"/>
      <c r="F361" s="475"/>
      <c r="G361" s="422"/>
      <c r="H361" s="422"/>
      <c r="I361" s="422"/>
      <c r="J361" s="422"/>
      <c r="K361" s="422"/>
    </row>
    <row r="362" spans="1:11" ht="12.75">
      <c r="A362" s="422"/>
      <c r="F362" s="475"/>
      <c r="G362" s="422"/>
      <c r="H362" s="422"/>
      <c r="I362" s="422"/>
      <c r="J362" s="422"/>
      <c r="K362" s="422"/>
    </row>
    <row r="363" spans="1:11" ht="12.75">
      <c r="A363" s="422"/>
      <c r="F363" s="475"/>
      <c r="G363" s="422"/>
      <c r="H363" s="422"/>
      <c r="I363" s="422"/>
      <c r="J363" s="422"/>
      <c r="K363" s="422"/>
    </row>
    <row r="364" spans="1:11" ht="12.75">
      <c r="A364" s="422"/>
      <c r="F364" s="475"/>
      <c r="G364" s="422"/>
      <c r="H364" s="422"/>
      <c r="I364" s="422"/>
      <c r="J364" s="422"/>
      <c r="K364" s="422"/>
    </row>
    <row r="365" spans="1:11" ht="12.75">
      <c r="A365" s="422"/>
      <c r="F365" s="475"/>
      <c r="G365" s="422"/>
      <c r="H365" s="422"/>
      <c r="I365" s="422"/>
      <c r="J365" s="422"/>
      <c r="K365" s="422"/>
    </row>
    <row r="366" spans="1:11" ht="12.75">
      <c r="A366" s="422"/>
      <c r="F366" s="475"/>
      <c r="G366" s="422"/>
      <c r="H366" s="422"/>
      <c r="I366" s="422"/>
      <c r="J366" s="422"/>
      <c r="K366" s="422"/>
    </row>
    <row r="367" spans="1:11" ht="12.75">
      <c r="A367" s="422"/>
      <c r="F367" s="475"/>
      <c r="G367" s="422"/>
      <c r="H367" s="422"/>
      <c r="I367" s="422"/>
      <c r="J367" s="422"/>
      <c r="K367" s="422"/>
    </row>
    <row r="368" spans="1:11" ht="12.75">
      <c r="A368" s="422"/>
      <c r="F368" s="475"/>
      <c r="G368" s="422"/>
      <c r="H368" s="422"/>
      <c r="I368" s="422"/>
      <c r="J368" s="422"/>
      <c r="K368" s="422"/>
    </row>
    <row r="369" spans="1:11" ht="12.75">
      <c r="A369" s="422"/>
      <c r="F369" s="475"/>
      <c r="G369" s="422"/>
      <c r="H369" s="422"/>
      <c r="I369" s="422"/>
      <c r="J369" s="422"/>
      <c r="K369" s="422"/>
    </row>
    <row r="370" spans="1:11" ht="12.75">
      <c r="A370" s="422"/>
      <c r="F370" s="475"/>
      <c r="G370" s="422"/>
      <c r="H370" s="422"/>
      <c r="I370" s="422"/>
      <c r="J370" s="422"/>
      <c r="K370" s="422"/>
    </row>
    <row r="371" spans="1:11" ht="12.75">
      <c r="A371" s="422"/>
      <c r="F371" s="475"/>
      <c r="G371" s="422"/>
      <c r="H371" s="422"/>
      <c r="I371" s="422"/>
      <c r="J371" s="422"/>
      <c r="K371" s="422"/>
    </row>
    <row r="372" spans="1:11" ht="12.75">
      <c r="A372" s="422"/>
      <c r="F372" s="475"/>
      <c r="G372" s="422"/>
      <c r="H372" s="422"/>
      <c r="I372" s="422"/>
      <c r="J372" s="422"/>
      <c r="K372" s="422"/>
    </row>
    <row r="373" spans="1:11" ht="12.75">
      <c r="A373" s="422"/>
      <c r="F373" s="475"/>
      <c r="G373" s="422"/>
      <c r="H373" s="422"/>
      <c r="I373" s="422"/>
      <c r="J373" s="422"/>
      <c r="K373" s="422"/>
    </row>
    <row r="374" spans="1:11" ht="12.75">
      <c r="A374" s="422"/>
      <c r="F374" s="475"/>
      <c r="G374" s="422"/>
      <c r="H374" s="422"/>
      <c r="I374" s="422"/>
      <c r="J374" s="422"/>
      <c r="K374" s="422"/>
    </row>
    <row r="375" spans="1:11" ht="12.75">
      <c r="A375" s="422"/>
      <c r="F375" s="475"/>
      <c r="G375" s="422"/>
      <c r="H375" s="422"/>
      <c r="I375" s="422"/>
      <c r="J375" s="422"/>
      <c r="K375" s="422"/>
    </row>
    <row r="376" spans="1:11" ht="12.75">
      <c r="A376" s="422"/>
      <c r="F376" s="475"/>
      <c r="G376" s="422"/>
      <c r="H376" s="422"/>
      <c r="I376" s="422"/>
      <c r="J376" s="422"/>
      <c r="K376" s="422"/>
    </row>
    <row r="377" spans="1:11" ht="12.75">
      <c r="A377" s="422"/>
      <c r="F377" s="475"/>
      <c r="G377" s="422"/>
      <c r="H377" s="422"/>
      <c r="I377" s="422"/>
      <c r="J377" s="422"/>
      <c r="K377" s="422"/>
    </row>
    <row r="378" spans="1:11" ht="12.75">
      <c r="A378" s="422"/>
      <c r="F378" s="475"/>
      <c r="G378" s="422"/>
      <c r="H378" s="422"/>
      <c r="I378" s="422"/>
      <c r="J378" s="422"/>
      <c r="K378" s="422"/>
    </row>
    <row r="379" spans="1:11" ht="12.75">
      <c r="A379" s="422"/>
      <c r="F379" s="475"/>
      <c r="G379" s="422"/>
      <c r="H379" s="422"/>
      <c r="I379" s="422"/>
      <c r="J379" s="422"/>
      <c r="K379" s="422"/>
    </row>
    <row r="380" spans="1:11" ht="12.75">
      <c r="A380" s="422"/>
      <c r="F380" s="475"/>
      <c r="G380" s="422"/>
      <c r="H380" s="422"/>
      <c r="I380" s="422"/>
      <c r="J380" s="422"/>
      <c r="K380" s="422"/>
    </row>
    <row r="381" spans="1:11" ht="12.75">
      <c r="A381" s="422"/>
      <c r="F381" s="475"/>
      <c r="G381" s="422"/>
      <c r="H381" s="422"/>
      <c r="I381" s="422"/>
      <c r="J381" s="422"/>
      <c r="K381" s="422"/>
    </row>
    <row r="382" spans="1:11" ht="12.75">
      <c r="A382" s="422"/>
      <c r="F382" s="475"/>
      <c r="G382" s="422"/>
      <c r="H382" s="422"/>
      <c r="I382" s="422"/>
      <c r="J382" s="422"/>
      <c r="K382" s="422"/>
    </row>
    <row r="383" spans="1:11" ht="12.75">
      <c r="A383" s="422"/>
      <c r="F383" s="475"/>
      <c r="G383" s="422"/>
      <c r="H383" s="422"/>
      <c r="I383" s="422"/>
      <c r="J383" s="422"/>
      <c r="K383" s="422"/>
    </row>
    <row r="384" spans="1:11" ht="12.75">
      <c r="A384" s="422"/>
      <c r="F384" s="475"/>
      <c r="G384" s="422"/>
      <c r="H384" s="422"/>
      <c r="I384" s="422"/>
      <c r="J384" s="422"/>
      <c r="K384" s="422"/>
    </row>
    <row r="385" spans="1:11" ht="12.75">
      <c r="A385" s="422"/>
      <c r="F385" s="475"/>
      <c r="G385" s="422"/>
      <c r="H385" s="422"/>
      <c r="I385" s="422"/>
      <c r="J385" s="422"/>
      <c r="K385" s="422"/>
    </row>
    <row r="386" spans="1:11" ht="12.75">
      <c r="A386" s="422"/>
      <c r="F386" s="475"/>
      <c r="G386" s="422"/>
      <c r="H386" s="422"/>
      <c r="I386" s="422"/>
      <c r="J386" s="422"/>
      <c r="K386" s="422"/>
    </row>
    <row r="387" spans="1:11" ht="12.75">
      <c r="A387" s="422"/>
      <c r="F387" s="475"/>
      <c r="G387" s="422"/>
      <c r="H387" s="422"/>
      <c r="I387" s="422"/>
      <c r="J387" s="422"/>
      <c r="K387" s="422"/>
    </row>
    <row r="388" spans="1:11" ht="12.75">
      <c r="A388" s="422"/>
      <c r="F388" s="475"/>
      <c r="G388" s="422"/>
      <c r="H388" s="422"/>
      <c r="I388" s="422"/>
      <c r="J388" s="422"/>
      <c r="K388" s="422"/>
    </row>
    <row r="389" spans="1:11" ht="12.75">
      <c r="A389" s="422"/>
      <c r="F389" s="475"/>
      <c r="G389" s="422"/>
      <c r="H389" s="422"/>
      <c r="I389" s="422"/>
      <c r="J389" s="422"/>
      <c r="K389" s="422"/>
    </row>
    <row r="390" spans="1:11" ht="12.75">
      <c r="A390" s="422"/>
      <c r="F390" s="475"/>
      <c r="G390" s="422"/>
      <c r="H390" s="422"/>
      <c r="I390" s="422"/>
      <c r="J390" s="422"/>
      <c r="K390" s="422"/>
    </row>
    <row r="391" spans="1:11" ht="12.75">
      <c r="A391" s="422"/>
      <c r="F391" s="475"/>
      <c r="G391" s="422"/>
      <c r="H391" s="422"/>
      <c r="I391" s="422"/>
      <c r="J391" s="422"/>
      <c r="K391" s="422"/>
    </row>
    <row r="392" spans="1:11" ht="12.75">
      <c r="A392" s="422"/>
      <c r="F392" s="475"/>
      <c r="G392" s="422"/>
      <c r="H392" s="422"/>
      <c r="I392" s="422"/>
      <c r="J392" s="422"/>
      <c r="K392" s="422"/>
    </row>
    <row r="393" spans="1:11" ht="12.75">
      <c r="A393" s="422"/>
      <c r="F393" s="475"/>
      <c r="G393" s="422"/>
      <c r="H393" s="422"/>
      <c r="I393" s="422"/>
      <c r="J393" s="422"/>
      <c r="K393" s="422"/>
    </row>
    <row r="394" spans="1:11" ht="12.75">
      <c r="A394" s="422"/>
      <c r="F394" s="475"/>
      <c r="G394" s="422"/>
      <c r="H394" s="422"/>
      <c r="I394" s="422"/>
      <c r="J394" s="422"/>
      <c r="K394" s="422"/>
    </row>
    <row r="395" spans="1:11" ht="12.75">
      <c r="A395" s="422"/>
      <c r="F395" s="475"/>
      <c r="G395" s="422"/>
      <c r="H395" s="422"/>
      <c r="I395" s="422"/>
      <c r="J395" s="422"/>
      <c r="K395" s="422"/>
    </row>
    <row r="396" spans="1:11" ht="12.75">
      <c r="A396" s="422"/>
      <c r="F396" s="475"/>
      <c r="G396" s="422"/>
      <c r="H396" s="422"/>
      <c r="I396" s="422"/>
      <c r="J396" s="422"/>
      <c r="K396" s="422"/>
    </row>
    <row r="397" spans="1:11" ht="12.75">
      <c r="A397" s="422"/>
      <c r="F397" s="475"/>
      <c r="G397" s="422"/>
      <c r="H397" s="422"/>
      <c r="I397" s="422"/>
      <c r="J397" s="422"/>
      <c r="K397" s="422"/>
    </row>
    <row r="398" spans="1:11" ht="12.75">
      <c r="A398" s="422"/>
      <c r="F398" s="475"/>
      <c r="G398" s="422"/>
      <c r="H398" s="422"/>
      <c r="I398" s="422"/>
      <c r="J398" s="422"/>
      <c r="K398" s="422"/>
    </row>
    <row r="399" spans="1:11" ht="12.75">
      <c r="A399" s="422"/>
      <c r="F399" s="475"/>
      <c r="G399" s="422"/>
      <c r="H399" s="422"/>
      <c r="I399" s="422"/>
      <c r="J399" s="422"/>
      <c r="K399" s="422"/>
    </row>
    <row r="400" spans="1:11" ht="12.75">
      <c r="A400" s="422"/>
      <c r="F400" s="475"/>
      <c r="G400" s="422"/>
      <c r="H400" s="422"/>
      <c r="I400" s="422"/>
      <c r="J400" s="422"/>
      <c r="K400" s="422"/>
    </row>
    <row r="401" spans="1:11" ht="12.75">
      <c r="A401" s="422"/>
      <c r="F401" s="475"/>
      <c r="G401" s="422"/>
      <c r="H401" s="422"/>
      <c r="I401" s="422"/>
      <c r="J401" s="422"/>
      <c r="K401" s="422"/>
    </row>
    <row r="402" spans="1:11" ht="12.75">
      <c r="A402" s="422"/>
      <c r="F402" s="475"/>
      <c r="G402" s="422"/>
      <c r="H402" s="422"/>
      <c r="I402" s="422"/>
      <c r="J402" s="422"/>
      <c r="K402" s="422"/>
    </row>
    <row r="403" spans="1:11" ht="12.75">
      <c r="A403" s="422"/>
      <c r="F403" s="475"/>
      <c r="G403" s="422"/>
      <c r="H403" s="422"/>
      <c r="I403" s="422"/>
      <c r="J403" s="422"/>
      <c r="K403" s="422"/>
    </row>
    <row r="404" spans="1:11" ht="12.75">
      <c r="A404" s="422"/>
      <c r="F404" s="475"/>
      <c r="G404" s="422"/>
      <c r="H404" s="422"/>
      <c r="I404" s="422"/>
      <c r="J404" s="422"/>
      <c r="K404" s="422"/>
    </row>
    <row r="405" spans="1:11" ht="12.75">
      <c r="A405" s="422"/>
      <c r="F405" s="475"/>
      <c r="G405" s="422"/>
      <c r="H405" s="422"/>
      <c r="I405" s="422"/>
      <c r="J405" s="422"/>
      <c r="K405" s="422"/>
    </row>
    <row r="406" spans="1:11" ht="12.75">
      <c r="A406" s="422"/>
      <c r="F406" s="475"/>
      <c r="G406" s="422"/>
      <c r="H406" s="422"/>
      <c r="I406" s="422"/>
      <c r="J406" s="422"/>
      <c r="K406" s="422"/>
    </row>
    <row r="407" spans="1:11" ht="12.75">
      <c r="A407" s="422"/>
      <c r="F407" s="475"/>
      <c r="G407" s="422"/>
      <c r="H407" s="422"/>
      <c r="I407" s="422"/>
      <c r="J407" s="422"/>
      <c r="K407" s="422"/>
    </row>
    <row r="408" spans="1:11" ht="12.75">
      <c r="A408" s="422"/>
      <c r="F408" s="475"/>
      <c r="G408" s="422"/>
      <c r="H408" s="422"/>
      <c r="I408" s="422"/>
      <c r="J408" s="422"/>
      <c r="K408" s="422"/>
    </row>
    <row r="409" spans="1:11" ht="12.75">
      <c r="A409" s="422"/>
      <c r="F409" s="475"/>
      <c r="G409" s="422"/>
      <c r="H409" s="422"/>
      <c r="I409" s="422"/>
      <c r="J409" s="422"/>
      <c r="K409" s="422"/>
    </row>
    <row r="410" spans="1:11" ht="12.75">
      <c r="A410" s="422"/>
      <c r="F410" s="475"/>
      <c r="G410" s="422"/>
      <c r="H410" s="422"/>
      <c r="I410" s="422"/>
      <c r="J410" s="422"/>
      <c r="K410" s="422"/>
    </row>
    <row r="411" spans="1:11" ht="12.75">
      <c r="A411" s="422"/>
      <c r="F411" s="475"/>
      <c r="G411" s="422"/>
      <c r="H411" s="422"/>
      <c r="I411" s="422"/>
      <c r="J411" s="422"/>
      <c r="K411" s="422"/>
    </row>
    <row r="412" spans="1:11" ht="12.75">
      <c r="A412" s="422"/>
      <c r="F412" s="475"/>
      <c r="G412" s="422"/>
      <c r="H412" s="422"/>
      <c r="I412" s="422"/>
      <c r="J412" s="422"/>
      <c r="K412" s="422"/>
    </row>
    <row r="413" spans="1:11" ht="12.75">
      <c r="A413" s="422"/>
      <c r="F413" s="475"/>
      <c r="G413" s="422"/>
      <c r="H413" s="422"/>
      <c r="I413" s="422"/>
      <c r="J413" s="422"/>
      <c r="K413" s="422"/>
    </row>
    <row r="414" spans="1:11" ht="12.75">
      <c r="A414" s="422"/>
      <c r="F414" s="475"/>
      <c r="G414" s="422"/>
      <c r="H414" s="422"/>
      <c r="I414" s="422"/>
      <c r="J414" s="422"/>
      <c r="K414" s="422"/>
    </row>
    <row r="415" spans="1:11" ht="12.75">
      <c r="A415" s="422"/>
      <c r="F415" s="475"/>
      <c r="G415" s="422"/>
      <c r="H415" s="422"/>
      <c r="I415" s="422"/>
      <c r="J415" s="422"/>
      <c r="K415" s="422"/>
    </row>
    <row r="416" spans="1:11" ht="12.75">
      <c r="A416" s="422"/>
      <c r="F416" s="475"/>
      <c r="G416" s="422"/>
      <c r="H416" s="422"/>
      <c r="I416" s="422"/>
      <c r="J416" s="422"/>
      <c r="K416" s="422"/>
    </row>
    <row r="417" spans="1:11" ht="12.75">
      <c r="A417" s="422"/>
      <c r="F417" s="475"/>
      <c r="G417" s="422"/>
      <c r="H417" s="422"/>
      <c r="I417" s="422"/>
      <c r="J417" s="422"/>
      <c r="K417" s="422"/>
    </row>
    <row r="418" spans="1:11" ht="12.75">
      <c r="A418" s="422"/>
      <c r="F418" s="475"/>
      <c r="G418" s="422"/>
      <c r="H418" s="422"/>
      <c r="I418" s="422"/>
      <c r="J418" s="422"/>
      <c r="K418" s="422"/>
    </row>
    <row r="419" spans="1:11" ht="12.75">
      <c r="A419" s="422"/>
      <c r="F419" s="475"/>
      <c r="G419" s="422"/>
      <c r="H419" s="422"/>
      <c r="I419" s="422"/>
      <c r="J419" s="422"/>
      <c r="K419" s="422"/>
    </row>
    <row r="420" spans="1:11" ht="12.75">
      <c r="A420" s="422"/>
      <c r="F420" s="475"/>
      <c r="G420" s="422"/>
      <c r="H420" s="422"/>
      <c r="I420" s="422"/>
      <c r="J420" s="422"/>
      <c r="K420" s="422"/>
    </row>
    <row r="421" spans="1:11" ht="12.75">
      <c r="A421" s="422"/>
      <c r="F421" s="475"/>
      <c r="G421" s="422"/>
      <c r="H421" s="422"/>
      <c r="I421" s="422"/>
      <c r="J421" s="422"/>
      <c r="K421" s="422"/>
    </row>
    <row r="422" spans="1:11" ht="12.75">
      <c r="A422" s="422"/>
      <c r="F422" s="475"/>
      <c r="G422" s="422"/>
      <c r="H422" s="422"/>
      <c r="I422" s="422"/>
      <c r="J422" s="422"/>
      <c r="K422" s="422"/>
    </row>
    <row r="423" spans="1:11" ht="12.75">
      <c r="A423" s="422"/>
      <c r="F423" s="475"/>
      <c r="G423" s="422"/>
      <c r="H423" s="422"/>
      <c r="I423" s="422"/>
      <c r="J423" s="422"/>
      <c r="K423" s="422"/>
    </row>
    <row r="424" spans="1:11" ht="12.75">
      <c r="A424" s="422"/>
      <c r="F424" s="475"/>
      <c r="G424" s="422"/>
      <c r="H424" s="422"/>
      <c r="I424" s="422"/>
      <c r="J424" s="422"/>
      <c r="K424" s="422"/>
    </row>
    <row r="425" spans="1:11" ht="12.75">
      <c r="A425" s="422"/>
      <c r="F425" s="475"/>
      <c r="G425" s="422"/>
      <c r="H425" s="422"/>
      <c r="I425" s="422"/>
      <c r="J425" s="422"/>
      <c r="K425" s="422"/>
    </row>
    <row r="426" spans="1:11" ht="12.75">
      <c r="A426" s="422"/>
      <c r="F426" s="475"/>
      <c r="G426" s="422"/>
      <c r="H426" s="422"/>
      <c r="I426" s="422"/>
      <c r="J426" s="422"/>
      <c r="K426" s="422"/>
    </row>
    <row r="427" spans="1:11" ht="12.75">
      <c r="A427" s="422"/>
      <c r="F427" s="475"/>
      <c r="G427" s="422"/>
      <c r="H427" s="422"/>
      <c r="I427" s="422"/>
      <c r="J427" s="422"/>
      <c r="K427" s="422"/>
    </row>
    <row r="428" spans="1:11" ht="12.75">
      <c r="A428" s="422"/>
      <c r="F428" s="475"/>
      <c r="G428" s="422"/>
      <c r="H428" s="422"/>
      <c r="I428" s="422"/>
      <c r="J428" s="422"/>
      <c r="K428" s="422"/>
    </row>
    <row r="429" spans="1:11" ht="12.75">
      <c r="A429" s="422"/>
      <c r="F429" s="475"/>
      <c r="G429" s="422"/>
      <c r="H429" s="422"/>
      <c r="I429" s="422"/>
      <c r="J429" s="422"/>
      <c r="K429" s="422"/>
    </row>
    <row r="430" spans="1:11" ht="12.75">
      <c r="A430" s="422"/>
      <c r="F430" s="475"/>
      <c r="G430" s="422"/>
      <c r="H430" s="422"/>
      <c r="I430" s="422"/>
      <c r="J430" s="422"/>
      <c r="K430" s="422"/>
    </row>
    <row r="431" spans="1:11" ht="12.75">
      <c r="A431" s="422"/>
      <c r="F431" s="475"/>
      <c r="G431" s="422"/>
      <c r="H431" s="422"/>
      <c r="I431" s="422"/>
      <c r="J431" s="422"/>
      <c r="K431" s="422"/>
    </row>
    <row r="432" spans="1:11" ht="12.75">
      <c r="A432" s="422"/>
      <c r="F432" s="475"/>
      <c r="G432" s="422"/>
      <c r="H432" s="422"/>
      <c r="I432" s="422"/>
      <c r="J432" s="422"/>
      <c r="K432" s="422"/>
    </row>
    <row r="433" spans="1:11" ht="12.75">
      <c r="A433" s="422"/>
      <c r="F433" s="475"/>
      <c r="G433" s="422"/>
      <c r="H433" s="422"/>
      <c r="I433" s="422"/>
      <c r="J433" s="422"/>
      <c r="K433" s="422"/>
    </row>
    <row r="434" spans="1:11" ht="12.75">
      <c r="A434" s="422"/>
      <c r="F434" s="475"/>
      <c r="G434" s="422"/>
      <c r="H434" s="422"/>
      <c r="I434" s="422"/>
      <c r="J434" s="422"/>
      <c r="K434" s="422"/>
    </row>
    <row r="435" spans="1:11" ht="12.75">
      <c r="A435" s="422"/>
      <c r="F435" s="475"/>
      <c r="G435" s="422"/>
      <c r="H435" s="422"/>
      <c r="I435" s="422"/>
      <c r="J435" s="422"/>
      <c r="K435" s="422"/>
    </row>
    <row r="436" spans="1:11" ht="12.75">
      <c r="A436" s="422"/>
      <c r="F436" s="475"/>
      <c r="G436" s="422"/>
      <c r="H436" s="422"/>
      <c r="I436" s="422"/>
      <c r="J436" s="422"/>
      <c r="K436" s="422"/>
    </row>
    <row r="437" spans="1:11" ht="12.75">
      <c r="A437" s="422"/>
      <c r="F437" s="475"/>
      <c r="G437" s="422"/>
      <c r="H437" s="422"/>
      <c r="I437" s="422"/>
      <c r="J437" s="422"/>
      <c r="K437" s="422"/>
    </row>
    <row r="438" spans="1:11" ht="12.75">
      <c r="A438" s="422"/>
      <c r="F438" s="475"/>
      <c r="G438" s="422"/>
      <c r="H438" s="422"/>
      <c r="I438" s="422"/>
      <c r="J438" s="422"/>
      <c r="K438" s="422"/>
    </row>
    <row r="439" spans="1:11" ht="12.75">
      <c r="A439" s="422"/>
      <c r="F439" s="475"/>
      <c r="G439" s="422"/>
      <c r="H439" s="422"/>
      <c r="I439" s="422"/>
      <c r="J439" s="422"/>
      <c r="K439" s="422"/>
    </row>
    <row r="440" spans="1:11" ht="12.75">
      <c r="A440" s="422"/>
      <c r="F440" s="475"/>
      <c r="G440" s="422"/>
      <c r="H440" s="422"/>
      <c r="I440" s="422"/>
      <c r="J440" s="422"/>
      <c r="K440" s="422"/>
    </row>
    <row r="441" spans="1:11" ht="12.75">
      <c r="A441" s="422"/>
      <c r="F441" s="475"/>
      <c r="G441" s="422"/>
      <c r="H441" s="422"/>
      <c r="I441" s="422"/>
      <c r="J441" s="422"/>
      <c r="K441" s="422"/>
    </row>
    <row r="442" spans="1:11" ht="12.75">
      <c r="A442" s="422"/>
      <c r="F442" s="475"/>
      <c r="G442" s="422"/>
      <c r="H442" s="422"/>
      <c r="I442" s="422"/>
      <c r="J442" s="422"/>
      <c r="K442" s="422"/>
    </row>
    <row r="443" spans="1:11" ht="12.75">
      <c r="A443" s="422"/>
      <c r="F443" s="475"/>
      <c r="G443" s="422"/>
      <c r="H443" s="422"/>
      <c r="I443" s="422"/>
      <c r="J443" s="422"/>
      <c r="K443" s="422"/>
    </row>
    <row r="444" spans="1:11" ht="12.75">
      <c r="A444" s="422"/>
      <c r="F444" s="475"/>
      <c r="G444" s="422"/>
      <c r="H444" s="422"/>
      <c r="I444" s="422"/>
      <c r="J444" s="422"/>
      <c r="K444" s="422"/>
    </row>
    <row r="445" spans="1:11" ht="12.75">
      <c r="A445" s="422"/>
      <c r="F445" s="475"/>
      <c r="G445" s="422"/>
      <c r="H445" s="422"/>
      <c r="I445" s="422"/>
      <c r="J445" s="422"/>
      <c r="K445" s="422"/>
    </row>
    <row r="446" spans="1:11" ht="12.75">
      <c r="A446" s="422"/>
      <c r="F446" s="475"/>
      <c r="G446" s="422"/>
      <c r="H446" s="422"/>
      <c r="I446" s="422"/>
      <c r="J446" s="422"/>
      <c r="K446" s="422"/>
    </row>
    <row r="447" spans="1:11" ht="12.75">
      <c r="A447" s="422"/>
      <c r="F447" s="475"/>
      <c r="G447" s="422"/>
      <c r="H447" s="422"/>
      <c r="I447" s="422"/>
      <c r="J447" s="422"/>
      <c r="K447" s="422"/>
    </row>
    <row r="448" spans="1:11" ht="12.75">
      <c r="A448" s="422"/>
      <c r="F448" s="475"/>
      <c r="G448" s="422"/>
      <c r="H448" s="422"/>
      <c r="I448" s="422"/>
      <c r="J448" s="422"/>
      <c r="K448" s="422"/>
    </row>
    <row r="449" spans="1:11" ht="12.75">
      <c r="A449" s="422"/>
      <c r="F449" s="475"/>
      <c r="G449" s="422"/>
      <c r="H449" s="422"/>
      <c r="I449" s="422"/>
      <c r="J449" s="422"/>
      <c r="K449" s="422"/>
    </row>
    <row r="450" spans="1:11" ht="12.75">
      <c r="A450" s="422"/>
      <c r="F450" s="475"/>
      <c r="G450" s="422"/>
      <c r="H450" s="422"/>
      <c r="I450" s="422"/>
      <c r="J450" s="422"/>
      <c r="K450" s="422"/>
    </row>
    <row r="451" spans="1:11" ht="12.75">
      <c r="A451" s="422"/>
      <c r="F451" s="475"/>
      <c r="G451" s="422"/>
      <c r="H451" s="422"/>
      <c r="I451" s="422"/>
      <c r="J451" s="422"/>
      <c r="K451" s="422"/>
    </row>
    <row r="452" spans="1:11" ht="12.75">
      <c r="A452" s="422"/>
      <c r="F452" s="475"/>
      <c r="G452" s="422"/>
      <c r="H452" s="422"/>
      <c r="I452" s="422"/>
      <c r="J452" s="422"/>
      <c r="K452" s="422"/>
    </row>
    <row r="453" spans="1:11" ht="12.75">
      <c r="A453" s="422"/>
      <c r="F453" s="475"/>
      <c r="G453" s="422"/>
      <c r="H453" s="422"/>
      <c r="I453" s="422"/>
      <c r="J453" s="422"/>
      <c r="K453" s="422"/>
    </row>
    <row r="454" spans="1:11" ht="12.75">
      <c r="A454" s="422"/>
      <c r="F454" s="475"/>
      <c r="G454" s="422"/>
      <c r="H454" s="422"/>
      <c r="I454" s="422"/>
      <c r="J454" s="422"/>
      <c r="K454" s="422"/>
    </row>
    <row r="455" spans="1:11" ht="12.75">
      <c r="A455" s="422"/>
      <c r="F455" s="475"/>
      <c r="G455" s="422"/>
      <c r="H455" s="422"/>
      <c r="I455" s="422"/>
      <c r="J455" s="422"/>
      <c r="K455" s="422"/>
    </row>
    <row r="456" spans="1:11" ht="12.75">
      <c r="A456" s="422"/>
      <c r="F456" s="475"/>
      <c r="G456" s="422"/>
      <c r="H456" s="422"/>
      <c r="I456" s="422"/>
      <c r="J456" s="422"/>
      <c r="K456" s="422"/>
    </row>
    <row r="457" spans="1:11" ht="12.75">
      <c r="A457" s="422"/>
      <c r="F457" s="475"/>
      <c r="G457" s="422"/>
      <c r="H457" s="422"/>
      <c r="I457" s="422"/>
      <c r="J457" s="422"/>
      <c r="K457" s="422"/>
    </row>
    <row r="458" spans="1:11" ht="12.75">
      <c r="A458" s="422"/>
      <c r="F458" s="475"/>
      <c r="G458" s="422"/>
      <c r="H458" s="422"/>
      <c r="I458" s="422"/>
      <c r="J458" s="422"/>
      <c r="K458" s="422"/>
    </row>
    <row r="459" spans="1:11" ht="12.75">
      <c r="A459" s="422"/>
      <c r="F459" s="475"/>
      <c r="G459" s="422"/>
      <c r="H459" s="422"/>
      <c r="I459" s="422"/>
      <c r="J459" s="422"/>
      <c r="K459" s="422"/>
    </row>
    <row r="460" spans="1:11" ht="12.75">
      <c r="A460" s="422"/>
      <c r="F460" s="475"/>
      <c r="G460" s="422"/>
      <c r="H460" s="422"/>
      <c r="I460" s="422"/>
      <c r="J460" s="422"/>
      <c r="K460" s="422"/>
    </row>
    <row r="461" spans="1:11" ht="12.75">
      <c r="A461" s="422"/>
      <c r="F461" s="475"/>
      <c r="G461" s="422"/>
      <c r="H461" s="422"/>
      <c r="I461" s="422"/>
      <c r="J461" s="422"/>
      <c r="K461" s="422"/>
    </row>
    <row r="462" spans="1:11" ht="12.75">
      <c r="A462" s="422"/>
      <c r="F462" s="475"/>
      <c r="G462" s="422"/>
      <c r="H462" s="422"/>
      <c r="I462" s="422"/>
      <c r="J462" s="422"/>
      <c r="K462" s="422"/>
    </row>
    <row r="463" spans="1:11" ht="12.75">
      <c r="A463" s="422"/>
      <c r="F463" s="475"/>
      <c r="G463" s="422"/>
      <c r="H463" s="422"/>
      <c r="I463" s="422"/>
      <c r="J463" s="422"/>
      <c r="K463" s="422"/>
    </row>
    <row r="464" spans="1:11" ht="12.75">
      <c r="A464" s="422"/>
      <c r="F464" s="475"/>
      <c r="G464" s="422"/>
      <c r="H464" s="422"/>
      <c r="I464" s="422"/>
      <c r="J464" s="422"/>
      <c r="K464" s="422"/>
    </row>
    <row r="465" spans="1:11" ht="12.75">
      <c r="A465" s="422"/>
      <c r="F465" s="475"/>
      <c r="G465" s="422"/>
      <c r="H465" s="422"/>
      <c r="I465" s="422"/>
      <c r="J465" s="422"/>
      <c r="K465" s="422"/>
    </row>
    <row r="466" spans="1:11" ht="12.75">
      <c r="A466" s="422"/>
      <c r="F466" s="475"/>
      <c r="G466" s="422"/>
      <c r="H466" s="422"/>
      <c r="I466" s="422"/>
      <c r="J466" s="422"/>
      <c r="K466" s="422"/>
    </row>
    <row r="467" spans="1:11" ht="12.75">
      <c r="A467" s="422"/>
      <c r="F467" s="475"/>
      <c r="G467" s="422"/>
      <c r="H467" s="422"/>
      <c r="I467" s="422"/>
      <c r="J467" s="422"/>
      <c r="K467" s="422"/>
    </row>
    <row r="468" spans="1:11" ht="12.75">
      <c r="A468" s="422"/>
      <c r="F468" s="475"/>
      <c r="G468" s="422"/>
      <c r="H468" s="422"/>
      <c r="I468" s="422"/>
      <c r="J468" s="422"/>
      <c r="K468" s="422"/>
    </row>
    <row r="469" spans="1:11" ht="12.75">
      <c r="A469" s="422"/>
      <c r="F469" s="475"/>
      <c r="G469" s="422"/>
      <c r="H469" s="422"/>
      <c r="I469" s="422"/>
      <c r="J469" s="422"/>
      <c r="K469" s="422"/>
    </row>
    <row r="470" spans="1:11" ht="12.75">
      <c r="A470" s="422"/>
      <c r="F470" s="475"/>
      <c r="G470" s="422"/>
      <c r="H470" s="422"/>
      <c r="I470" s="422"/>
      <c r="J470" s="422"/>
      <c r="K470" s="422"/>
    </row>
    <row r="471" spans="1:11" ht="12.75">
      <c r="A471" s="422"/>
      <c r="F471" s="475"/>
      <c r="G471" s="422"/>
      <c r="H471" s="422"/>
      <c r="I471" s="422"/>
      <c r="J471" s="422"/>
      <c r="K471" s="422"/>
    </row>
    <row r="472" spans="1:11" ht="12.75">
      <c r="A472" s="422"/>
      <c r="F472" s="475"/>
      <c r="G472" s="422"/>
      <c r="H472" s="422"/>
      <c r="I472" s="422"/>
      <c r="J472" s="422"/>
      <c r="K472" s="422"/>
    </row>
    <row r="473" spans="1:11" ht="12.75">
      <c r="A473" s="422"/>
      <c r="F473" s="475"/>
      <c r="G473" s="422"/>
      <c r="H473" s="422"/>
      <c r="I473" s="422"/>
      <c r="J473" s="422"/>
      <c r="K473" s="422"/>
    </row>
    <row r="474" spans="1:11" ht="12.75">
      <c r="A474" s="422"/>
      <c r="F474" s="475"/>
      <c r="G474" s="422"/>
      <c r="H474" s="422"/>
      <c r="I474" s="422"/>
      <c r="J474" s="422"/>
      <c r="K474" s="422"/>
    </row>
    <row r="475" spans="1:11" ht="12.75">
      <c r="A475" s="422"/>
      <c r="F475" s="475"/>
      <c r="G475" s="422"/>
      <c r="H475" s="422"/>
      <c r="I475" s="422"/>
      <c r="J475" s="422"/>
      <c r="K475" s="422"/>
    </row>
    <row r="476" spans="1:11" ht="12.75">
      <c r="A476" s="422"/>
      <c r="F476" s="475"/>
      <c r="G476" s="422"/>
      <c r="H476" s="422"/>
      <c r="I476" s="422"/>
      <c r="J476" s="422"/>
      <c r="K476" s="422"/>
    </row>
    <row r="477" spans="1:11" ht="12.75">
      <c r="A477" s="422"/>
      <c r="F477" s="475"/>
      <c r="G477" s="422"/>
      <c r="H477" s="422"/>
      <c r="I477" s="422"/>
      <c r="J477" s="422"/>
      <c r="K477" s="422"/>
    </row>
    <row r="478" spans="1:11" ht="12.75">
      <c r="A478" s="422"/>
      <c r="F478" s="475"/>
      <c r="G478" s="422"/>
      <c r="H478" s="422"/>
      <c r="I478" s="422"/>
      <c r="J478" s="422"/>
      <c r="K478" s="422"/>
    </row>
    <row r="479" spans="1:11" ht="12.75">
      <c r="A479" s="422"/>
      <c r="F479" s="475"/>
      <c r="G479" s="422"/>
      <c r="H479" s="422"/>
      <c r="I479" s="422"/>
      <c r="J479" s="422"/>
      <c r="K479" s="422"/>
    </row>
    <row r="480" spans="1:11" ht="12.75">
      <c r="A480" s="422"/>
      <c r="F480" s="475"/>
      <c r="G480" s="422"/>
      <c r="H480" s="422"/>
      <c r="I480" s="422"/>
      <c r="J480" s="422"/>
      <c r="K480" s="422"/>
    </row>
    <row r="481" spans="1:11" ht="12.75">
      <c r="A481" s="422"/>
      <c r="F481" s="475"/>
      <c r="G481" s="422"/>
      <c r="H481" s="422"/>
      <c r="I481" s="422"/>
      <c r="J481" s="422"/>
      <c r="K481" s="422"/>
    </row>
    <row r="482" spans="1:11" ht="12.75">
      <c r="A482" s="422"/>
      <c r="F482" s="475"/>
      <c r="G482" s="422"/>
      <c r="H482" s="422"/>
      <c r="I482" s="422"/>
      <c r="J482" s="422"/>
      <c r="K482" s="422"/>
    </row>
    <row r="483" spans="1:11" ht="12.75">
      <c r="A483" s="422"/>
      <c r="F483" s="475"/>
      <c r="G483" s="422"/>
      <c r="H483" s="422"/>
      <c r="I483" s="422"/>
      <c r="J483" s="422"/>
      <c r="K483" s="422"/>
    </row>
    <row r="484" spans="1:11" ht="12.75">
      <c r="A484" s="422"/>
      <c r="F484" s="475"/>
      <c r="G484" s="422"/>
      <c r="H484" s="422"/>
      <c r="I484" s="422"/>
      <c r="J484" s="422"/>
      <c r="K484" s="422"/>
    </row>
    <row r="485" spans="1:11" ht="12.75">
      <c r="A485" s="422"/>
      <c r="F485" s="475"/>
      <c r="G485" s="422"/>
      <c r="H485" s="422"/>
      <c r="I485" s="422"/>
      <c r="J485" s="422"/>
      <c r="K485" s="422"/>
    </row>
    <row r="486" spans="1:11" ht="12.75">
      <c r="A486" s="422"/>
      <c r="F486" s="475"/>
      <c r="G486" s="422"/>
      <c r="H486" s="422"/>
      <c r="I486" s="422"/>
      <c r="J486" s="422"/>
      <c r="K486" s="422"/>
    </row>
    <row r="487" spans="1:11" ht="12.75">
      <c r="A487" s="422"/>
      <c r="F487" s="475"/>
      <c r="G487" s="422"/>
      <c r="H487" s="422"/>
      <c r="I487" s="422"/>
      <c r="J487" s="422"/>
      <c r="K487" s="422"/>
    </row>
    <row r="488" spans="1:11" ht="12.75">
      <c r="A488" s="422"/>
      <c r="F488" s="475"/>
      <c r="G488" s="422"/>
      <c r="H488" s="422"/>
      <c r="I488" s="422"/>
      <c r="J488" s="422"/>
      <c r="K488" s="422"/>
    </row>
    <row r="489" spans="1:11" ht="12.75">
      <c r="A489" s="422"/>
      <c r="F489" s="475"/>
      <c r="G489" s="422"/>
      <c r="H489" s="422"/>
      <c r="I489" s="422"/>
      <c r="J489" s="422"/>
      <c r="K489" s="422"/>
    </row>
    <row r="490" spans="1:11" ht="12.75">
      <c r="A490" s="422"/>
      <c r="F490" s="475"/>
      <c r="G490" s="422"/>
      <c r="H490" s="422"/>
      <c r="I490" s="422"/>
      <c r="J490" s="422"/>
      <c r="K490" s="422"/>
    </row>
    <row r="491" spans="1:11" ht="12.75">
      <c r="A491" s="422"/>
      <c r="F491" s="475"/>
      <c r="G491" s="422"/>
      <c r="H491" s="422"/>
      <c r="I491" s="422"/>
      <c r="J491" s="422"/>
      <c r="K491" s="422"/>
    </row>
    <row r="492" spans="1:11" ht="12.75">
      <c r="A492" s="422"/>
      <c r="F492" s="475"/>
      <c r="G492" s="422"/>
      <c r="H492" s="422"/>
      <c r="I492" s="422"/>
      <c r="J492" s="422"/>
      <c r="K492" s="422"/>
    </row>
    <row r="493" spans="1:11" ht="12.75">
      <c r="A493" s="422"/>
      <c r="F493" s="475"/>
      <c r="G493" s="422"/>
      <c r="H493" s="422"/>
      <c r="I493" s="422"/>
      <c r="J493" s="422"/>
      <c r="K493" s="422"/>
    </row>
    <row r="494" spans="1:11" ht="12.75">
      <c r="A494" s="422"/>
      <c r="F494" s="475"/>
      <c r="G494" s="422"/>
      <c r="H494" s="422"/>
      <c r="I494" s="422"/>
      <c r="J494" s="422"/>
      <c r="K494" s="422"/>
    </row>
    <row r="495" spans="1:11" ht="12.75">
      <c r="A495" s="422"/>
      <c r="F495" s="475"/>
      <c r="G495" s="422"/>
      <c r="H495" s="422"/>
      <c r="I495" s="422"/>
      <c r="J495" s="422"/>
      <c r="K495" s="422"/>
    </row>
    <row r="496" spans="1:11" ht="12.75">
      <c r="A496" s="422"/>
      <c r="F496" s="475"/>
      <c r="G496" s="422"/>
      <c r="H496" s="422"/>
      <c r="I496" s="422"/>
      <c r="J496" s="422"/>
      <c r="K496" s="422"/>
    </row>
    <row r="497" spans="1:11" ht="12.75">
      <c r="A497" s="422"/>
      <c r="F497" s="475"/>
      <c r="G497" s="422"/>
      <c r="H497" s="422"/>
      <c r="I497" s="422"/>
      <c r="J497" s="422"/>
      <c r="K497" s="422"/>
    </row>
    <row r="498" spans="1:11" ht="12.75">
      <c r="A498" s="422"/>
      <c r="F498" s="475"/>
      <c r="G498" s="422"/>
      <c r="H498" s="422"/>
      <c r="I498" s="422"/>
      <c r="J498" s="422"/>
      <c r="K498" s="422"/>
    </row>
    <row r="499" spans="1:11" ht="12.75">
      <c r="A499" s="422"/>
      <c r="F499" s="475"/>
      <c r="G499" s="422"/>
      <c r="H499" s="422"/>
      <c r="I499" s="422"/>
      <c r="J499" s="422"/>
      <c r="K499" s="422"/>
    </row>
    <row r="500" spans="1:11" ht="12.75">
      <c r="A500" s="422"/>
      <c r="F500" s="475"/>
      <c r="G500" s="422"/>
      <c r="H500" s="422"/>
      <c r="I500" s="422"/>
      <c r="J500" s="422"/>
      <c r="K500" s="422"/>
    </row>
    <row r="501" spans="1:11" ht="12.75">
      <c r="A501" s="422"/>
      <c r="F501" s="475"/>
      <c r="G501" s="422"/>
      <c r="H501" s="422"/>
      <c r="I501" s="422"/>
      <c r="J501" s="422"/>
      <c r="K501" s="422"/>
    </row>
    <row r="502" spans="1:11" ht="12.75">
      <c r="A502" s="422"/>
      <c r="F502" s="475"/>
      <c r="G502" s="422"/>
      <c r="H502" s="422"/>
      <c r="I502" s="422"/>
      <c r="J502" s="422"/>
      <c r="K502" s="422"/>
    </row>
    <row r="503" spans="1:11" ht="12.75">
      <c r="A503" s="422"/>
      <c r="F503" s="475"/>
      <c r="G503" s="422"/>
      <c r="H503" s="422"/>
      <c r="I503" s="422"/>
      <c r="J503" s="422"/>
      <c r="K503" s="422"/>
    </row>
    <row r="504" spans="1:11" ht="12.75">
      <c r="A504" s="422"/>
      <c r="F504" s="475"/>
      <c r="G504" s="422"/>
      <c r="H504" s="422"/>
      <c r="I504" s="422"/>
      <c r="J504" s="422"/>
      <c r="K504" s="422"/>
    </row>
    <row r="505" spans="1:11" ht="12.75">
      <c r="A505" s="422"/>
      <c r="F505" s="475"/>
      <c r="G505" s="422"/>
      <c r="H505" s="422"/>
      <c r="I505" s="422"/>
      <c r="J505" s="422"/>
      <c r="K505" s="422"/>
    </row>
    <row r="506" spans="1:11" ht="12.75">
      <c r="A506" s="422"/>
      <c r="F506" s="475"/>
      <c r="G506" s="422"/>
      <c r="H506" s="422"/>
      <c r="I506" s="422"/>
      <c r="J506" s="422"/>
      <c r="K506" s="422"/>
    </row>
    <row r="507" spans="1:11" ht="12.75">
      <c r="A507" s="422"/>
      <c r="F507" s="475"/>
      <c r="G507" s="422"/>
      <c r="H507" s="422"/>
      <c r="I507" s="422"/>
      <c r="J507" s="422"/>
      <c r="K507" s="422"/>
    </row>
    <row r="508" spans="1:11" ht="12.75">
      <c r="A508" s="422"/>
      <c r="F508" s="475"/>
      <c r="G508" s="422"/>
      <c r="H508" s="422"/>
      <c r="I508" s="422"/>
      <c r="J508" s="422"/>
      <c r="K508" s="422"/>
    </row>
    <row r="509" spans="1:11" ht="12.75">
      <c r="A509" s="422"/>
      <c r="F509" s="475"/>
      <c r="G509" s="422"/>
      <c r="H509" s="422"/>
      <c r="I509" s="422"/>
      <c r="J509" s="422"/>
      <c r="K509" s="422"/>
    </row>
    <row r="510" spans="1:11" ht="12.75">
      <c r="A510" s="422"/>
      <c r="F510" s="475"/>
      <c r="G510" s="422"/>
      <c r="H510" s="422"/>
      <c r="I510" s="422"/>
      <c r="J510" s="422"/>
      <c r="K510" s="422"/>
    </row>
    <row r="511" spans="1:11" ht="12.75">
      <c r="A511" s="422"/>
      <c r="F511" s="475"/>
      <c r="G511" s="422"/>
      <c r="H511" s="422"/>
      <c r="I511" s="422"/>
      <c r="J511" s="422"/>
      <c r="K511" s="422"/>
    </row>
    <row r="512" spans="1:11" ht="12.75">
      <c r="A512" s="422"/>
      <c r="F512" s="475"/>
      <c r="G512" s="422"/>
      <c r="H512" s="422"/>
      <c r="I512" s="422"/>
      <c r="J512" s="422"/>
      <c r="K512" s="422"/>
    </row>
    <row r="513" spans="1:11" ht="12.75">
      <c r="A513" s="422"/>
      <c r="F513" s="475"/>
      <c r="G513" s="422"/>
      <c r="H513" s="422"/>
      <c r="I513" s="422"/>
      <c r="J513" s="422"/>
      <c r="K513" s="422"/>
    </row>
    <row r="514" spans="1:11" ht="12.75">
      <c r="A514" s="422"/>
      <c r="F514" s="475"/>
      <c r="G514" s="422"/>
      <c r="H514" s="422"/>
      <c r="I514" s="422"/>
      <c r="J514" s="422"/>
      <c r="K514" s="422"/>
    </row>
    <row r="515" spans="1:11" ht="12.75">
      <c r="A515" s="422"/>
      <c r="F515" s="475"/>
      <c r="G515" s="422"/>
      <c r="H515" s="422"/>
      <c r="I515" s="422"/>
      <c r="J515" s="422"/>
      <c r="K515" s="422"/>
    </row>
    <row r="516" spans="1:11" ht="12.75">
      <c r="A516" s="422"/>
      <c r="F516" s="475"/>
      <c r="G516" s="422"/>
      <c r="H516" s="422"/>
      <c r="I516" s="422"/>
      <c r="J516" s="422"/>
      <c r="K516" s="422"/>
    </row>
    <row r="517" spans="1:11" ht="12.75">
      <c r="A517" s="422"/>
      <c r="F517" s="475"/>
      <c r="G517" s="422"/>
      <c r="H517" s="422"/>
      <c r="I517" s="422"/>
      <c r="J517" s="422"/>
      <c r="K517" s="422"/>
    </row>
    <row r="518" spans="1:11" ht="12.75">
      <c r="A518" s="422"/>
      <c r="F518" s="475"/>
      <c r="G518" s="422"/>
      <c r="H518" s="422"/>
      <c r="I518" s="422"/>
      <c r="J518" s="422"/>
      <c r="K518" s="422"/>
    </row>
    <row r="519" spans="1:11" ht="12.75">
      <c r="A519" s="422"/>
      <c r="F519" s="475"/>
      <c r="G519" s="422"/>
      <c r="H519" s="422"/>
      <c r="I519" s="422"/>
      <c r="J519" s="422"/>
      <c r="K519" s="422"/>
    </row>
    <row r="520" spans="1:11" ht="12.75">
      <c r="A520" s="422"/>
      <c r="F520" s="475"/>
      <c r="G520" s="422"/>
      <c r="H520" s="422"/>
      <c r="I520" s="422"/>
      <c r="J520" s="422"/>
      <c r="K520" s="422"/>
    </row>
    <row r="521" spans="1:11" ht="12.75">
      <c r="A521" s="422"/>
      <c r="F521" s="475"/>
      <c r="G521" s="422"/>
      <c r="H521" s="422"/>
      <c r="I521" s="422"/>
      <c r="J521" s="422"/>
      <c r="K521" s="422"/>
    </row>
    <row r="522" spans="1:11" ht="12.75">
      <c r="A522" s="422"/>
      <c r="F522" s="475"/>
      <c r="G522" s="422"/>
      <c r="H522" s="422"/>
      <c r="I522" s="422"/>
      <c r="J522" s="422"/>
      <c r="K522" s="422"/>
    </row>
    <row r="523" spans="1:11" ht="12.75">
      <c r="A523" s="422"/>
      <c r="F523" s="475"/>
      <c r="G523" s="422"/>
      <c r="H523" s="422"/>
      <c r="I523" s="422"/>
      <c r="J523" s="422"/>
      <c r="K523" s="422"/>
    </row>
    <row r="524" spans="1:11" ht="12.75">
      <c r="A524" s="422"/>
      <c r="F524" s="475"/>
      <c r="G524" s="422"/>
      <c r="H524" s="422"/>
      <c r="I524" s="422"/>
      <c r="J524" s="422"/>
      <c r="K524" s="422"/>
    </row>
    <row r="525" spans="1:11" ht="12.75">
      <c r="A525" s="422"/>
      <c r="F525" s="475"/>
      <c r="G525" s="422"/>
      <c r="H525" s="422"/>
      <c r="I525" s="422"/>
      <c r="J525" s="422"/>
      <c r="K525" s="422"/>
    </row>
    <row r="526" spans="1:11" ht="12.75">
      <c r="A526" s="422"/>
      <c r="F526" s="475"/>
      <c r="G526" s="422"/>
      <c r="H526" s="422"/>
      <c r="I526" s="422"/>
      <c r="J526" s="422"/>
      <c r="K526" s="422"/>
    </row>
    <row r="527" spans="1:11" ht="12.75">
      <c r="A527" s="422"/>
      <c r="F527" s="475"/>
      <c r="G527" s="422"/>
      <c r="H527" s="422"/>
      <c r="I527" s="422"/>
      <c r="J527" s="422"/>
      <c r="K527" s="422"/>
    </row>
    <row r="528" spans="1:11" ht="12.75">
      <c r="A528" s="422"/>
      <c r="F528" s="475"/>
      <c r="G528" s="422"/>
      <c r="H528" s="422"/>
      <c r="I528" s="422"/>
      <c r="J528" s="422"/>
      <c r="K528" s="422"/>
    </row>
    <row r="529" spans="1:11" ht="12.75">
      <c r="A529" s="422"/>
      <c r="F529" s="475"/>
      <c r="G529" s="422"/>
      <c r="H529" s="422"/>
      <c r="I529" s="422"/>
      <c r="J529" s="422"/>
      <c r="K529" s="422"/>
    </row>
    <row r="530" spans="1:11" ht="12.75">
      <c r="A530" s="422"/>
      <c r="F530" s="475"/>
      <c r="G530" s="422"/>
      <c r="H530" s="422"/>
      <c r="I530" s="422"/>
      <c r="J530" s="422"/>
      <c r="K530" s="422"/>
    </row>
    <row r="531" spans="1:11" ht="12.75">
      <c r="A531" s="422"/>
      <c r="F531" s="475"/>
      <c r="G531" s="422"/>
      <c r="H531" s="422"/>
      <c r="I531" s="422"/>
      <c r="J531" s="422"/>
      <c r="K531" s="422"/>
    </row>
    <row r="532" spans="1:11" ht="12.75">
      <c r="A532" s="422"/>
      <c r="F532" s="475"/>
      <c r="G532" s="422"/>
      <c r="H532" s="422"/>
      <c r="I532" s="422"/>
      <c r="J532" s="422"/>
      <c r="K532" s="422"/>
    </row>
    <row r="533" spans="1:11" ht="12.75">
      <c r="A533" s="422"/>
      <c r="F533" s="475"/>
      <c r="G533" s="422"/>
      <c r="H533" s="422"/>
      <c r="I533" s="422"/>
      <c r="J533" s="422"/>
      <c r="K533" s="422"/>
    </row>
    <row r="534" spans="1:11" ht="12.75">
      <c r="A534" s="422"/>
      <c r="F534" s="475"/>
      <c r="G534" s="422"/>
      <c r="H534" s="422"/>
      <c r="I534" s="422"/>
      <c r="J534" s="422"/>
      <c r="K534" s="422"/>
    </row>
    <row r="535" spans="1:11" ht="12.75">
      <c r="A535" s="422"/>
      <c r="F535" s="475"/>
      <c r="G535" s="422"/>
      <c r="H535" s="422"/>
      <c r="I535" s="422"/>
      <c r="J535" s="422"/>
      <c r="K535" s="422"/>
    </row>
    <row r="536" spans="1:11" ht="12.75">
      <c r="A536" s="422"/>
      <c r="F536" s="475"/>
      <c r="G536" s="422"/>
      <c r="H536" s="422"/>
      <c r="I536" s="422"/>
      <c r="J536" s="422"/>
      <c r="K536" s="422"/>
    </row>
    <row r="537" spans="1:11" ht="12.75">
      <c r="A537" s="422"/>
      <c r="F537" s="475"/>
      <c r="G537" s="422"/>
      <c r="H537" s="422"/>
      <c r="I537" s="422"/>
      <c r="J537" s="422"/>
      <c r="K537" s="422"/>
    </row>
    <row r="538" spans="1:11" ht="12.75">
      <c r="A538" s="422"/>
      <c r="F538" s="475"/>
      <c r="G538" s="422"/>
      <c r="H538" s="422"/>
      <c r="I538" s="422"/>
      <c r="J538" s="422"/>
      <c r="K538" s="422"/>
    </row>
    <row r="539" spans="1:11" ht="12.75">
      <c r="A539" s="422"/>
      <c r="F539" s="475"/>
      <c r="G539" s="422"/>
      <c r="H539" s="422"/>
      <c r="I539" s="422"/>
      <c r="J539" s="422"/>
      <c r="K539" s="422"/>
    </row>
    <row r="540" spans="1:11" ht="12.75">
      <c r="A540" s="422"/>
      <c r="F540" s="475"/>
      <c r="G540" s="422"/>
      <c r="H540" s="422"/>
      <c r="I540" s="422"/>
      <c r="J540" s="422"/>
      <c r="K540" s="422"/>
    </row>
    <row r="541" spans="1:11" ht="12.75">
      <c r="A541" s="422"/>
      <c r="F541" s="475"/>
      <c r="G541" s="422"/>
      <c r="H541" s="422"/>
      <c r="I541" s="422"/>
      <c r="J541" s="422"/>
      <c r="K541" s="422"/>
    </row>
    <row r="542" spans="1:11" ht="12.75">
      <c r="A542" s="422"/>
      <c r="F542" s="475"/>
      <c r="G542" s="422"/>
      <c r="H542" s="422"/>
      <c r="I542" s="422"/>
      <c r="J542" s="422"/>
      <c r="K542" s="422"/>
    </row>
    <row r="543" spans="1:11" ht="12.75">
      <c r="A543" s="422"/>
      <c r="F543" s="475"/>
      <c r="G543" s="422"/>
      <c r="H543" s="422"/>
      <c r="I543" s="422"/>
      <c r="J543" s="422"/>
      <c r="K543" s="422"/>
    </row>
    <row r="544" spans="1:11" ht="12.75">
      <c r="A544" s="422"/>
      <c r="F544" s="475"/>
      <c r="G544" s="422"/>
      <c r="H544" s="422"/>
      <c r="I544" s="422"/>
      <c r="J544" s="422"/>
      <c r="K544" s="422"/>
    </row>
    <row r="545" spans="1:11" ht="12.75">
      <c r="A545" s="422"/>
      <c r="F545" s="475"/>
      <c r="G545" s="422"/>
      <c r="H545" s="422"/>
      <c r="I545" s="422"/>
      <c r="J545" s="422"/>
      <c r="K545" s="422"/>
    </row>
    <row r="546" spans="1:11" ht="12.75">
      <c r="A546" s="422"/>
      <c r="F546" s="475"/>
      <c r="G546" s="422"/>
      <c r="H546" s="422"/>
      <c r="I546" s="422"/>
      <c r="J546" s="422"/>
      <c r="K546" s="422"/>
    </row>
    <row r="547" spans="1:11" ht="12.75">
      <c r="A547" s="422"/>
      <c r="F547" s="475"/>
      <c r="G547" s="422"/>
      <c r="H547" s="422"/>
      <c r="I547" s="422"/>
      <c r="J547" s="422"/>
      <c r="K547" s="422"/>
    </row>
    <row r="548" spans="1:11" ht="12.75">
      <c r="A548" s="422"/>
      <c r="F548" s="475"/>
      <c r="G548" s="422"/>
      <c r="H548" s="422"/>
      <c r="I548" s="422"/>
      <c r="J548" s="422"/>
      <c r="K548" s="422"/>
    </row>
    <row r="549" spans="1:11" ht="12.75">
      <c r="A549" s="422"/>
      <c r="F549" s="475"/>
      <c r="G549" s="422"/>
      <c r="H549" s="422"/>
      <c r="I549" s="422"/>
      <c r="J549" s="422"/>
      <c r="K549" s="422"/>
    </row>
    <row r="550" spans="1:11" ht="12.75">
      <c r="A550" s="422"/>
      <c r="F550" s="475"/>
      <c r="G550" s="422"/>
      <c r="H550" s="422"/>
      <c r="I550" s="422"/>
      <c r="J550" s="422"/>
      <c r="K550" s="422"/>
    </row>
    <row r="551" spans="1:11" ht="12.75">
      <c r="A551" s="422"/>
      <c r="F551" s="475"/>
      <c r="G551" s="422"/>
      <c r="H551" s="422"/>
      <c r="I551" s="422"/>
      <c r="J551" s="422"/>
      <c r="K551" s="422"/>
    </row>
    <row r="552" spans="1:11" ht="12.75">
      <c r="A552" s="422"/>
      <c r="F552" s="475"/>
      <c r="G552" s="422"/>
      <c r="H552" s="422"/>
      <c r="I552" s="422"/>
      <c r="J552" s="422"/>
      <c r="K552" s="422"/>
    </row>
    <row r="553" spans="1:11" ht="12.75">
      <c r="A553" s="422"/>
      <c r="F553" s="475"/>
      <c r="G553" s="422"/>
      <c r="H553" s="422"/>
      <c r="I553" s="422"/>
      <c r="J553" s="422"/>
      <c r="K553" s="422"/>
    </row>
    <row r="554" spans="1:11" ht="12.75">
      <c r="A554" s="422"/>
      <c r="F554" s="475"/>
      <c r="G554" s="422"/>
      <c r="H554" s="422"/>
      <c r="I554" s="422"/>
      <c r="J554" s="422"/>
      <c r="K554" s="422"/>
    </row>
    <row r="555" spans="1:11" ht="12.75">
      <c r="A555" s="422"/>
      <c r="F555" s="475"/>
      <c r="G555" s="422"/>
      <c r="H555" s="422"/>
      <c r="I555" s="422"/>
      <c r="J555" s="422"/>
      <c r="K555" s="422"/>
    </row>
    <row r="556" spans="1:11" ht="12.75">
      <c r="A556" s="422"/>
      <c r="F556" s="475"/>
      <c r="G556" s="422"/>
      <c r="H556" s="422"/>
      <c r="I556" s="422"/>
      <c r="J556" s="422"/>
      <c r="K556" s="422"/>
    </row>
    <row r="557" spans="1:11" ht="12.75">
      <c r="A557" s="422"/>
      <c r="F557" s="475"/>
      <c r="G557" s="422"/>
      <c r="H557" s="422"/>
      <c r="I557" s="422"/>
      <c r="J557" s="422"/>
      <c r="K557" s="422"/>
    </row>
    <row r="558" spans="1:11" ht="12.75">
      <c r="A558" s="422"/>
      <c r="F558" s="475"/>
      <c r="G558" s="422"/>
      <c r="H558" s="422"/>
      <c r="I558" s="422"/>
      <c r="J558" s="422"/>
      <c r="K558" s="422"/>
    </row>
    <row r="559" spans="1:11" ht="12.75">
      <c r="A559" s="422"/>
      <c r="F559" s="475"/>
      <c r="G559" s="422"/>
      <c r="H559" s="422"/>
      <c r="I559" s="422"/>
      <c r="J559" s="422"/>
      <c r="K559" s="422"/>
    </row>
    <row r="560" spans="1:11" ht="12.75">
      <c r="A560" s="422"/>
      <c r="F560" s="475"/>
      <c r="G560" s="422"/>
      <c r="H560" s="422"/>
      <c r="I560" s="422"/>
      <c r="J560" s="422"/>
      <c r="K560" s="422"/>
    </row>
    <row r="561" spans="1:11" ht="12.75">
      <c r="A561" s="422"/>
      <c r="F561" s="475"/>
      <c r="G561" s="422"/>
      <c r="H561" s="422"/>
      <c r="I561" s="422"/>
      <c r="J561" s="422"/>
      <c r="K561" s="422"/>
    </row>
    <row r="562" spans="1:11" ht="12.75">
      <c r="A562" s="422"/>
      <c r="F562" s="475"/>
      <c r="G562" s="422"/>
      <c r="H562" s="422"/>
      <c r="I562" s="422"/>
      <c r="J562" s="422"/>
      <c r="K562" s="422"/>
    </row>
    <row r="563" spans="1:11" ht="12.75">
      <c r="A563" s="422"/>
      <c r="F563" s="475"/>
      <c r="G563" s="422"/>
      <c r="H563" s="422"/>
      <c r="I563" s="422"/>
      <c r="J563" s="422"/>
      <c r="K563" s="422"/>
    </row>
    <row r="564" spans="1:11" ht="12.75">
      <c r="A564" s="422"/>
      <c r="F564" s="475"/>
      <c r="G564" s="422"/>
      <c r="H564" s="422"/>
      <c r="I564" s="422"/>
      <c r="J564" s="422"/>
      <c r="K564" s="422"/>
    </row>
    <row r="565" spans="1:11" ht="12.75">
      <c r="A565" s="422"/>
      <c r="F565" s="475"/>
      <c r="G565" s="422"/>
      <c r="H565" s="422"/>
      <c r="I565" s="422"/>
      <c r="J565" s="422"/>
      <c r="K565" s="422"/>
    </row>
    <row r="566" spans="1:11" ht="12.75">
      <c r="A566" s="422"/>
      <c r="F566" s="475"/>
      <c r="G566" s="422"/>
      <c r="H566" s="422"/>
      <c r="I566" s="422"/>
      <c r="J566" s="422"/>
      <c r="K566" s="422"/>
    </row>
    <row r="567" spans="1:11" ht="12.75">
      <c r="A567" s="422"/>
      <c r="F567" s="475"/>
      <c r="G567" s="422"/>
      <c r="H567" s="422"/>
      <c r="I567" s="422"/>
      <c r="J567" s="422"/>
      <c r="K567" s="422"/>
    </row>
    <row r="568" spans="1:11" ht="12.75">
      <c r="A568" s="422"/>
      <c r="F568" s="475"/>
      <c r="G568" s="422"/>
      <c r="H568" s="422"/>
      <c r="I568" s="422"/>
      <c r="J568" s="422"/>
      <c r="K568" s="422"/>
    </row>
    <row r="569" spans="1:11" ht="12.75">
      <c r="A569" s="422"/>
      <c r="F569" s="475"/>
      <c r="G569" s="422"/>
      <c r="H569" s="422"/>
      <c r="I569" s="422"/>
      <c r="J569" s="422"/>
      <c r="K569" s="422"/>
    </row>
    <row r="570" spans="1:11" ht="12.75">
      <c r="A570" s="422"/>
      <c r="F570" s="475"/>
      <c r="G570" s="422"/>
      <c r="H570" s="422"/>
      <c r="I570" s="422"/>
      <c r="J570" s="422"/>
      <c r="K570" s="422"/>
    </row>
    <row r="571" spans="1:11" ht="12.75">
      <c r="A571" s="422"/>
      <c r="F571" s="475"/>
      <c r="G571" s="422"/>
      <c r="H571" s="422"/>
      <c r="I571" s="422"/>
      <c r="J571" s="422"/>
      <c r="K571" s="422"/>
    </row>
    <row r="572" spans="1:11" ht="12.75">
      <c r="A572" s="422"/>
      <c r="F572" s="475"/>
      <c r="G572" s="422"/>
      <c r="H572" s="422"/>
      <c r="I572" s="422"/>
      <c r="J572" s="422"/>
      <c r="K572" s="422"/>
    </row>
    <row r="573" spans="1:11" ht="12.75">
      <c r="A573" s="422"/>
      <c r="F573" s="475"/>
      <c r="G573" s="422"/>
      <c r="H573" s="422"/>
      <c r="I573" s="422"/>
      <c r="J573" s="422"/>
      <c r="K573" s="422"/>
    </row>
    <row r="574" spans="1:11" ht="12.75">
      <c r="A574" s="422"/>
      <c r="F574" s="475"/>
      <c r="G574" s="422"/>
      <c r="H574" s="422"/>
      <c r="I574" s="422"/>
      <c r="J574" s="422"/>
      <c r="K574" s="422"/>
    </row>
    <row r="575" spans="1:11" ht="12.75">
      <c r="A575" s="422"/>
      <c r="F575" s="475"/>
      <c r="G575" s="422"/>
      <c r="H575" s="422"/>
      <c r="I575" s="422"/>
      <c r="J575" s="422"/>
      <c r="K575" s="422"/>
    </row>
    <row r="576" spans="1:11" ht="12.75">
      <c r="A576" s="422"/>
      <c r="F576" s="475"/>
      <c r="G576" s="422"/>
      <c r="H576" s="422"/>
      <c r="I576" s="422"/>
      <c r="J576" s="422"/>
      <c r="K576" s="422"/>
    </row>
    <row r="577" spans="1:11" ht="12.75">
      <c r="A577" s="422"/>
      <c r="F577" s="475"/>
      <c r="G577" s="422"/>
      <c r="H577" s="422"/>
      <c r="I577" s="422"/>
      <c r="J577" s="422"/>
      <c r="K577" s="422"/>
    </row>
    <row r="578" spans="1:11" ht="12.75">
      <c r="A578" s="422"/>
      <c r="F578" s="475"/>
      <c r="G578" s="422"/>
      <c r="H578" s="422"/>
      <c r="I578" s="422"/>
      <c r="J578" s="422"/>
      <c r="K578" s="422"/>
    </row>
    <row r="579" spans="1:11" ht="12.75">
      <c r="A579" s="422"/>
      <c r="F579" s="475"/>
      <c r="G579" s="422"/>
      <c r="H579" s="422"/>
      <c r="I579" s="422"/>
      <c r="J579" s="422"/>
      <c r="K579" s="422"/>
    </row>
    <row r="580" spans="1:11" ht="12.75">
      <c r="A580" s="422"/>
      <c r="F580" s="475"/>
      <c r="G580" s="422"/>
      <c r="H580" s="422"/>
      <c r="I580" s="422"/>
      <c r="J580" s="422"/>
      <c r="K580" s="422"/>
    </row>
    <row r="581" spans="1:11" ht="12.75">
      <c r="A581" s="422"/>
      <c r="F581" s="475"/>
      <c r="G581" s="422"/>
      <c r="H581" s="422"/>
      <c r="I581" s="422"/>
      <c r="J581" s="422"/>
      <c r="K581" s="422"/>
    </row>
    <row r="582" spans="1:11" ht="12.75">
      <c r="A582" s="422"/>
      <c r="F582" s="475"/>
      <c r="G582" s="422"/>
      <c r="H582" s="422"/>
      <c r="I582" s="422"/>
      <c r="J582" s="422"/>
      <c r="K582" s="422"/>
    </row>
    <row r="583" spans="1:11" ht="12.75">
      <c r="A583" s="422"/>
      <c r="F583" s="475"/>
      <c r="G583" s="422"/>
      <c r="H583" s="422"/>
      <c r="I583" s="422"/>
      <c r="J583" s="422"/>
      <c r="K583" s="422"/>
    </row>
    <row r="584" spans="1:11" ht="12.75">
      <c r="A584" s="422"/>
      <c r="F584" s="475"/>
      <c r="G584" s="422"/>
      <c r="H584" s="422"/>
      <c r="I584" s="422"/>
      <c r="J584" s="422"/>
      <c r="K584" s="422"/>
    </row>
    <row r="585" spans="1:11" ht="12.75">
      <c r="A585" s="422"/>
      <c r="F585" s="475"/>
      <c r="G585" s="422"/>
      <c r="H585" s="422"/>
      <c r="I585" s="422"/>
      <c r="J585" s="422"/>
      <c r="K585" s="422"/>
    </row>
    <row r="586" spans="1:11" ht="12.75">
      <c r="A586" s="422"/>
      <c r="F586" s="475"/>
      <c r="G586" s="422"/>
      <c r="H586" s="422"/>
      <c r="I586" s="422"/>
      <c r="J586" s="422"/>
      <c r="K586" s="422"/>
    </row>
    <row r="587" spans="1:11" ht="12.75">
      <c r="A587" s="422"/>
      <c r="F587" s="475"/>
      <c r="G587" s="422"/>
      <c r="H587" s="422"/>
      <c r="I587" s="422"/>
      <c r="J587" s="422"/>
      <c r="K587" s="422"/>
    </row>
    <row r="588" spans="1:11" ht="12.75">
      <c r="A588" s="422"/>
      <c r="F588" s="475"/>
      <c r="G588" s="422"/>
      <c r="H588" s="422"/>
      <c r="I588" s="422"/>
      <c r="J588" s="422"/>
      <c r="K588" s="422"/>
    </row>
    <row r="589" spans="1:11" ht="12.75">
      <c r="A589" s="422"/>
      <c r="F589" s="475"/>
      <c r="G589" s="422"/>
      <c r="H589" s="422"/>
      <c r="I589" s="422"/>
      <c r="J589" s="422"/>
      <c r="K589" s="422"/>
    </row>
    <row r="590" spans="1:11" ht="12.75">
      <c r="A590" s="422"/>
      <c r="F590" s="475"/>
      <c r="G590" s="422"/>
      <c r="H590" s="422"/>
      <c r="I590" s="422"/>
      <c r="J590" s="422"/>
      <c r="K590" s="422"/>
    </row>
    <row r="591" spans="1:11" ht="12.75">
      <c r="A591" s="422"/>
      <c r="F591" s="475"/>
      <c r="G591" s="422"/>
      <c r="H591" s="422"/>
      <c r="I591" s="422"/>
      <c r="J591" s="422"/>
      <c r="K591" s="422"/>
    </row>
    <row r="592" spans="1:11" ht="12.75">
      <c r="A592" s="422"/>
      <c r="F592" s="475"/>
      <c r="G592" s="422"/>
      <c r="H592" s="422"/>
      <c r="I592" s="422"/>
      <c r="J592" s="422"/>
      <c r="K592" s="422"/>
    </row>
    <row r="593" spans="1:11" ht="12.75">
      <c r="A593" s="422"/>
      <c r="F593" s="475"/>
      <c r="G593" s="422"/>
      <c r="H593" s="422"/>
      <c r="I593" s="422"/>
      <c r="J593" s="422"/>
      <c r="K593" s="422"/>
    </row>
    <row r="594" spans="1:11" ht="12.75">
      <c r="A594" s="422"/>
      <c r="F594" s="475"/>
      <c r="G594" s="422"/>
      <c r="H594" s="422"/>
      <c r="I594" s="422"/>
      <c r="J594" s="422"/>
      <c r="K594" s="422"/>
    </row>
    <row r="595" spans="1:11" ht="12.75">
      <c r="A595" s="422"/>
      <c r="F595" s="475"/>
      <c r="G595" s="422"/>
      <c r="H595" s="422"/>
      <c r="I595" s="422"/>
      <c r="J595" s="422"/>
      <c r="K595" s="422"/>
    </row>
    <row r="596" spans="1:11" ht="12.75">
      <c r="A596" s="422"/>
      <c r="F596" s="475"/>
      <c r="G596" s="422"/>
      <c r="H596" s="422"/>
      <c r="I596" s="422"/>
      <c r="J596" s="422"/>
      <c r="K596" s="422"/>
    </row>
    <row r="597" spans="1:11" ht="12.75">
      <c r="A597" s="422"/>
      <c r="F597" s="475"/>
      <c r="G597" s="422"/>
      <c r="H597" s="422"/>
      <c r="I597" s="422"/>
      <c r="J597" s="422"/>
      <c r="K597" s="422"/>
    </row>
    <row r="598" spans="1:11" ht="12.75">
      <c r="A598" s="422"/>
      <c r="F598" s="475"/>
      <c r="G598" s="422"/>
      <c r="H598" s="422"/>
      <c r="I598" s="422"/>
      <c r="J598" s="422"/>
      <c r="K598" s="422"/>
    </row>
    <row r="599" spans="1:11" ht="12.75">
      <c r="A599" s="422"/>
      <c r="F599" s="475"/>
      <c r="G599" s="422"/>
      <c r="H599" s="422"/>
      <c r="I599" s="422"/>
      <c r="J599" s="422"/>
      <c r="K599" s="422"/>
    </row>
    <row r="600" spans="1:11" ht="12.75">
      <c r="A600" s="422"/>
      <c r="F600" s="475"/>
      <c r="G600" s="422"/>
      <c r="H600" s="422"/>
      <c r="I600" s="422"/>
      <c r="J600" s="422"/>
      <c r="K600" s="422"/>
    </row>
    <row r="601" spans="1:11" ht="12.75">
      <c r="A601" s="422"/>
      <c r="F601" s="475"/>
      <c r="G601" s="422"/>
      <c r="H601" s="422"/>
      <c r="I601" s="422"/>
      <c r="J601" s="422"/>
      <c r="K601" s="422"/>
    </row>
    <row r="602" spans="1:11" ht="12.75">
      <c r="A602" s="422"/>
      <c r="F602" s="475"/>
      <c r="G602" s="422"/>
      <c r="H602" s="422"/>
      <c r="I602" s="422"/>
      <c r="J602" s="422"/>
      <c r="K602" s="422"/>
    </row>
    <row r="603" spans="1:11" ht="12.75">
      <c r="A603" s="422"/>
      <c r="F603" s="475"/>
      <c r="G603" s="422"/>
      <c r="H603" s="422"/>
      <c r="I603" s="422"/>
      <c r="J603" s="422"/>
      <c r="K603" s="422"/>
    </row>
    <row r="604" spans="1:11" ht="12.75">
      <c r="A604" s="422"/>
      <c r="F604" s="475"/>
      <c r="G604" s="422"/>
      <c r="H604" s="422"/>
      <c r="I604" s="422"/>
      <c r="J604" s="422"/>
      <c r="K604" s="422"/>
    </row>
    <row r="605" spans="1:11" ht="12.75">
      <c r="A605" s="422"/>
      <c r="F605" s="475"/>
      <c r="G605" s="422"/>
      <c r="H605" s="422"/>
      <c r="I605" s="422"/>
      <c r="J605" s="422"/>
      <c r="K605" s="422"/>
    </row>
    <row r="606" spans="1:11" ht="12.75">
      <c r="A606" s="422"/>
      <c r="F606" s="475"/>
      <c r="G606" s="422"/>
      <c r="H606" s="422"/>
      <c r="I606" s="422"/>
      <c r="J606" s="422"/>
      <c r="K606" s="422"/>
    </row>
    <row r="607" spans="1:11" ht="12.75">
      <c r="A607" s="422"/>
      <c r="F607" s="475"/>
      <c r="G607" s="422"/>
      <c r="H607" s="422"/>
      <c r="I607" s="422"/>
      <c r="J607" s="422"/>
      <c r="K607" s="422"/>
    </row>
    <row r="608" spans="1:11" ht="12.75">
      <c r="A608" s="422"/>
      <c r="F608" s="475"/>
      <c r="G608" s="422"/>
      <c r="H608" s="422"/>
      <c r="I608" s="422"/>
      <c r="J608" s="422"/>
      <c r="K608" s="422"/>
    </row>
    <row r="609" spans="1:11" ht="12.75">
      <c r="A609" s="422"/>
      <c r="F609" s="475"/>
      <c r="G609" s="422"/>
      <c r="H609" s="422"/>
      <c r="I609" s="422"/>
      <c r="J609" s="422"/>
      <c r="K609" s="422"/>
    </row>
    <row r="610" spans="1:11" ht="12.75">
      <c r="A610" s="422"/>
      <c r="F610" s="475"/>
      <c r="G610" s="422"/>
      <c r="H610" s="422"/>
      <c r="I610" s="422"/>
      <c r="J610" s="422"/>
      <c r="K610" s="422"/>
    </row>
    <row r="611" spans="1:11" ht="12.75">
      <c r="A611" s="422"/>
      <c r="F611" s="475"/>
      <c r="G611" s="422"/>
      <c r="H611" s="422"/>
      <c r="I611" s="422"/>
      <c r="J611" s="422"/>
      <c r="K611" s="422"/>
    </row>
    <row r="612" spans="1:11" ht="12.75">
      <c r="A612" s="422"/>
      <c r="F612" s="475"/>
      <c r="G612" s="422"/>
      <c r="H612" s="422"/>
      <c r="I612" s="422"/>
      <c r="J612" s="422"/>
      <c r="K612" s="422"/>
    </row>
    <row r="613" spans="1:11" ht="12.75">
      <c r="A613" s="422"/>
      <c r="F613" s="475"/>
      <c r="G613" s="422"/>
      <c r="H613" s="422"/>
      <c r="I613" s="422"/>
      <c r="J613" s="422"/>
      <c r="K613" s="422"/>
    </row>
    <row r="614" spans="1:11" ht="12.75">
      <c r="A614" s="422"/>
      <c r="F614" s="475"/>
      <c r="G614" s="422"/>
      <c r="H614" s="422"/>
      <c r="I614" s="422"/>
      <c r="J614" s="422"/>
      <c r="K614" s="422"/>
    </row>
    <row r="615" spans="1:11" ht="12.75">
      <c r="A615" s="422"/>
      <c r="F615" s="475"/>
      <c r="G615" s="422"/>
      <c r="H615" s="422"/>
      <c r="I615" s="422"/>
      <c r="J615" s="422"/>
      <c r="K615" s="422"/>
    </row>
    <row r="616" spans="1:11" ht="12.75">
      <c r="A616" s="422"/>
      <c r="F616" s="475"/>
      <c r="G616" s="422"/>
      <c r="H616" s="422"/>
      <c r="I616" s="422"/>
      <c r="J616" s="422"/>
      <c r="K616" s="422"/>
    </row>
    <row r="617" spans="1:11" ht="12.75">
      <c r="A617" s="422"/>
      <c r="F617" s="475"/>
      <c r="G617" s="422"/>
      <c r="H617" s="422"/>
      <c r="I617" s="422"/>
      <c r="J617" s="422"/>
      <c r="K617" s="422"/>
    </row>
    <row r="618" spans="1:11" ht="12.75">
      <c r="A618" s="422"/>
      <c r="F618" s="475"/>
      <c r="G618" s="422"/>
      <c r="H618" s="422"/>
      <c r="I618" s="422"/>
      <c r="J618" s="422"/>
      <c r="K618" s="422"/>
    </row>
    <row r="619" spans="1:11" ht="12.75">
      <c r="A619" s="422"/>
      <c r="F619" s="475"/>
      <c r="G619" s="422"/>
      <c r="H619" s="422"/>
      <c r="I619" s="422"/>
      <c r="J619" s="422"/>
      <c r="K619" s="422"/>
    </row>
    <row r="620" spans="1:11" ht="12.75">
      <c r="A620" s="422"/>
      <c r="F620" s="475"/>
      <c r="G620" s="422"/>
      <c r="H620" s="422"/>
      <c r="I620" s="422"/>
      <c r="J620" s="422"/>
      <c r="K620" s="422"/>
    </row>
    <row r="621" spans="1:11" ht="12.75">
      <c r="A621" s="422"/>
      <c r="F621" s="475"/>
      <c r="G621" s="422"/>
      <c r="H621" s="422"/>
      <c r="I621" s="422"/>
      <c r="J621" s="422"/>
      <c r="K621" s="422"/>
    </row>
    <row r="622" spans="1:11" ht="12.75">
      <c r="A622" s="422"/>
      <c r="F622" s="475"/>
      <c r="G622" s="422"/>
      <c r="H622" s="422"/>
      <c r="I622" s="422"/>
      <c r="J622" s="422"/>
      <c r="K622" s="422"/>
    </row>
    <row r="623" spans="1:11" ht="12.75">
      <c r="A623" s="422"/>
      <c r="F623" s="475"/>
      <c r="G623" s="422"/>
      <c r="H623" s="422"/>
      <c r="I623" s="422"/>
      <c r="J623" s="422"/>
      <c r="K623" s="422"/>
    </row>
    <row r="624" spans="1:11" ht="12.75">
      <c r="A624" s="422"/>
      <c r="F624" s="475"/>
      <c r="G624" s="422"/>
      <c r="H624" s="422"/>
      <c r="I624" s="422"/>
      <c r="J624" s="422"/>
      <c r="K624" s="422"/>
    </row>
    <row r="625" spans="1:11" ht="12.75">
      <c r="A625" s="422"/>
      <c r="F625" s="475"/>
      <c r="G625" s="422"/>
      <c r="H625" s="422"/>
      <c r="I625" s="422"/>
      <c r="J625" s="422"/>
      <c r="K625" s="422"/>
    </row>
    <row r="626" spans="1:11" ht="12.75">
      <c r="A626" s="422"/>
      <c r="F626" s="475"/>
      <c r="G626" s="422"/>
      <c r="H626" s="422"/>
      <c r="I626" s="422"/>
      <c r="J626" s="422"/>
      <c r="K626" s="422"/>
    </row>
    <row r="627" spans="1:11" ht="12.75">
      <c r="A627" s="422"/>
      <c r="F627" s="475"/>
      <c r="G627" s="422"/>
      <c r="H627" s="422"/>
      <c r="I627" s="422"/>
      <c r="J627" s="422"/>
      <c r="K627" s="422"/>
    </row>
    <row r="628" spans="1:11" ht="12.75">
      <c r="A628" s="422"/>
      <c r="F628" s="475"/>
      <c r="G628" s="422"/>
      <c r="H628" s="422"/>
      <c r="I628" s="422"/>
      <c r="J628" s="422"/>
      <c r="K628" s="422"/>
    </row>
    <row r="629" spans="1:11" ht="12.75">
      <c r="A629" s="422"/>
      <c r="F629" s="475"/>
      <c r="G629" s="422"/>
      <c r="H629" s="422"/>
      <c r="I629" s="422"/>
      <c r="J629" s="422"/>
      <c r="K629" s="422"/>
    </row>
    <row r="630" spans="1:11" ht="12.75">
      <c r="A630" s="422"/>
      <c r="F630" s="475"/>
      <c r="G630" s="422"/>
      <c r="H630" s="422"/>
      <c r="I630" s="422"/>
      <c r="J630" s="422"/>
      <c r="K630" s="422"/>
    </row>
    <row r="631" spans="1:11" ht="12.75">
      <c r="A631" s="422"/>
      <c r="F631" s="475"/>
      <c r="G631" s="422"/>
      <c r="H631" s="422"/>
      <c r="I631" s="422"/>
      <c r="J631" s="422"/>
      <c r="K631" s="422"/>
    </row>
    <row r="632" spans="1:11" ht="12.75">
      <c r="A632" s="422"/>
      <c r="F632" s="475"/>
      <c r="G632" s="422"/>
      <c r="H632" s="422"/>
      <c r="I632" s="422"/>
      <c r="J632" s="422"/>
      <c r="K632" s="422"/>
    </row>
    <row r="633" spans="1:11" ht="12.75">
      <c r="A633" s="422"/>
      <c r="F633" s="475"/>
      <c r="G633" s="422"/>
      <c r="H633" s="422"/>
      <c r="I633" s="422"/>
      <c r="J633" s="422"/>
      <c r="K633" s="422"/>
    </row>
    <row r="634" spans="1:11" ht="12.75">
      <c r="A634" s="422"/>
      <c r="F634" s="475"/>
      <c r="G634" s="422"/>
      <c r="H634" s="422"/>
      <c r="I634" s="422"/>
      <c r="J634" s="422"/>
      <c r="K634" s="422"/>
    </row>
    <row r="635" spans="1:11" ht="12.75">
      <c r="A635" s="422"/>
      <c r="F635" s="475"/>
      <c r="G635" s="422"/>
      <c r="H635" s="422"/>
      <c r="I635" s="422"/>
      <c r="J635" s="422"/>
      <c r="K635" s="422"/>
    </row>
    <row r="636" spans="1:11" ht="12.75">
      <c r="A636" s="422"/>
      <c r="F636" s="475"/>
      <c r="G636" s="422"/>
      <c r="H636" s="422"/>
      <c r="I636" s="422"/>
      <c r="J636" s="422"/>
      <c r="K636" s="422"/>
    </row>
    <row r="637" spans="1:11" ht="12.75">
      <c r="A637" s="422"/>
      <c r="F637" s="475"/>
      <c r="G637" s="422"/>
      <c r="H637" s="422"/>
      <c r="I637" s="422"/>
      <c r="J637" s="422"/>
      <c r="K637" s="422"/>
    </row>
    <row r="638" spans="1:11" ht="12.75">
      <c r="A638" s="422"/>
      <c r="F638" s="475"/>
      <c r="G638" s="422"/>
      <c r="H638" s="422"/>
      <c r="I638" s="422"/>
      <c r="J638" s="422"/>
      <c r="K638" s="422"/>
    </row>
    <row r="639" spans="1:11" ht="12.75">
      <c r="A639" s="422"/>
      <c r="F639" s="475"/>
      <c r="G639" s="422"/>
      <c r="H639" s="422"/>
      <c r="I639" s="422"/>
      <c r="J639" s="422"/>
      <c r="K639" s="422"/>
    </row>
    <row r="640" spans="1:11" ht="12.75">
      <c r="A640" s="422"/>
      <c r="F640" s="475"/>
      <c r="G640" s="422"/>
      <c r="H640" s="422"/>
      <c r="I640" s="422"/>
      <c r="J640" s="422"/>
      <c r="K640" s="422"/>
    </row>
    <row r="641" spans="1:11" ht="12.75">
      <c r="A641" s="422"/>
      <c r="F641" s="475"/>
      <c r="G641" s="422"/>
      <c r="H641" s="422"/>
      <c r="I641" s="422"/>
      <c r="J641" s="422"/>
      <c r="K641" s="422"/>
    </row>
    <row r="642" spans="1:11" ht="12.75">
      <c r="A642" s="422"/>
      <c r="F642" s="475"/>
      <c r="G642" s="422"/>
      <c r="H642" s="422"/>
      <c r="I642" s="422"/>
      <c r="J642" s="422"/>
      <c r="K642" s="422"/>
    </row>
    <row r="643" spans="1:11" ht="12.75">
      <c r="A643" s="422"/>
      <c r="F643" s="475"/>
      <c r="G643" s="422"/>
      <c r="H643" s="422"/>
      <c r="I643" s="422"/>
      <c r="J643" s="422"/>
      <c r="K643" s="422"/>
    </row>
    <row r="644" spans="1:11" ht="12.75">
      <c r="A644" s="422"/>
      <c r="F644" s="475"/>
      <c r="G644" s="422"/>
      <c r="H644" s="422"/>
      <c r="I644" s="422"/>
      <c r="J644" s="422"/>
      <c r="K644" s="422"/>
    </row>
    <row r="645" spans="1:11" ht="12.75">
      <c r="A645" s="422"/>
      <c r="F645" s="475"/>
      <c r="G645" s="422"/>
      <c r="H645" s="422"/>
      <c r="I645" s="422"/>
      <c r="J645" s="422"/>
      <c r="K645" s="422"/>
    </row>
    <row r="646" spans="1:11" ht="12.75">
      <c r="A646" s="422"/>
      <c r="F646" s="475"/>
      <c r="G646" s="422"/>
      <c r="H646" s="422"/>
      <c r="I646" s="422"/>
      <c r="J646" s="422"/>
      <c r="K646" s="422"/>
    </row>
    <row r="647" spans="1:11" ht="12.75">
      <c r="A647" s="422"/>
      <c r="F647" s="475"/>
      <c r="G647" s="422"/>
      <c r="H647" s="422"/>
      <c r="I647" s="422"/>
      <c r="J647" s="422"/>
      <c r="K647" s="422"/>
    </row>
    <row r="648" spans="1:11" ht="12.75">
      <c r="A648" s="422"/>
      <c r="F648" s="475"/>
      <c r="G648" s="422"/>
      <c r="H648" s="422"/>
      <c r="I648" s="422"/>
      <c r="J648" s="422"/>
      <c r="K648" s="422"/>
    </row>
    <row r="649" spans="1:11" ht="12.75">
      <c r="A649" s="422"/>
      <c r="F649" s="475"/>
      <c r="G649" s="422"/>
      <c r="H649" s="422"/>
      <c r="I649" s="422"/>
      <c r="J649" s="422"/>
      <c r="K649" s="422"/>
    </row>
    <row r="650" spans="1:11" ht="12.75">
      <c r="A650" s="422"/>
      <c r="F650" s="475"/>
      <c r="G650" s="422"/>
      <c r="H650" s="422"/>
      <c r="I650" s="422"/>
      <c r="J650" s="422"/>
      <c r="K650" s="422"/>
    </row>
    <row r="651" spans="1:11" ht="12.75">
      <c r="A651" s="422"/>
      <c r="F651" s="475"/>
      <c r="G651" s="422"/>
      <c r="H651" s="422"/>
      <c r="I651" s="422"/>
      <c r="J651" s="422"/>
      <c r="K651" s="422"/>
    </row>
    <row r="652" spans="1:11" ht="12.75">
      <c r="A652" s="422"/>
      <c r="F652" s="475"/>
      <c r="G652" s="422"/>
      <c r="H652" s="422"/>
      <c r="I652" s="422"/>
      <c r="J652" s="422"/>
      <c r="K652" s="422"/>
    </row>
    <row r="653" spans="1:11" ht="12.75">
      <c r="A653" s="422"/>
      <c r="F653" s="475"/>
      <c r="G653" s="422"/>
      <c r="H653" s="422"/>
      <c r="I653" s="422"/>
      <c r="J653" s="422"/>
      <c r="K653" s="422"/>
    </row>
    <row r="654" spans="1:11" ht="12.75">
      <c r="A654" s="422"/>
      <c r="F654" s="475"/>
      <c r="G654" s="422"/>
      <c r="H654" s="422"/>
      <c r="I654" s="422"/>
      <c r="J654" s="422"/>
      <c r="K654" s="422"/>
    </row>
    <row r="655" spans="1:11" ht="12.75">
      <c r="A655" s="422"/>
      <c r="F655" s="475"/>
      <c r="G655" s="422"/>
      <c r="H655" s="422"/>
      <c r="I655" s="422"/>
      <c r="J655" s="422"/>
      <c r="K655" s="422"/>
    </row>
    <row r="656" spans="1:11" ht="12.75">
      <c r="A656" s="422"/>
      <c r="F656" s="475"/>
      <c r="G656" s="422"/>
      <c r="H656" s="422"/>
      <c r="I656" s="422"/>
      <c r="J656" s="422"/>
      <c r="K656" s="422"/>
    </row>
    <row r="657" spans="1:11" ht="12.75">
      <c r="A657" s="422"/>
      <c r="F657" s="475"/>
      <c r="G657" s="422"/>
      <c r="H657" s="422"/>
      <c r="I657" s="422"/>
      <c r="J657" s="422"/>
      <c r="K657" s="422"/>
    </row>
    <row r="658" spans="1:11" ht="12.75">
      <c r="A658" s="422"/>
      <c r="F658" s="475"/>
      <c r="G658" s="422"/>
      <c r="H658" s="422"/>
      <c r="I658" s="422"/>
      <c r="J658" s="422"/>
      <c r="K658" s="422"/>
    </row>
    <row r="659" spans="1:11" ht="12.75">
      <c r="A659" s="422"/>
      <c r="F659" s="475"/>
      <c r="G659" s="422"/>
      <c r="H659" s="422"/>
      <c r="I659" s="422"/>
      <c r="J659" s="422"/>
      <c r="K659" s="422"/>
    </row>
    <row r="660" spans="1:11" ht="12.75">
      <c r="A660" s="422"/>
      <c r="F660" s="475"/>
      <c r="G660" s="422"/>
      <c r="H660" s="422"/>
      <c r="I660" s="422"/>
      <c r="J660" s="422"/>
      <c r="K660" s="422"/>
    </row>
    <row r="661" spans="1:11" ht="12.75">
      <c r="A661" s="422"/>
      <c r="F661" s="475"/>
      <c r="G661" s="422"/>
      <c r="H661" s="422"/>
      <c r="I661" s="422"/>
      <c r="J661" s="422"/>
      <c r="K661" s="422"/>
    </row>
    <row r="662" spans="1:11" ht="12.75">
      <c r="A662" s="422"/>
      <c r="F662" s="475"/>
      <c r="G662" s="422"/>
      <c r="H662" s="422"/>
      <c r="I662" s="422"/>
      <c r="J662" s="422"/>
      <c r="K662" s="422"/>
    </row>
    <row r="663" spans="1:11" ht="12.75">
      <c r="A663" s="422"/>
      <c r="F663" s="475"/>
      <c r="G663" s="422"/>
      <c r="H663" s="422"/>
      <c r="I663" s="422"/>
      <c r="J663" s="422"/>
      <c r="K663" s="422"/>
    </row>
    <row r="664" spans="1:11" ht="12.75">
      <c r="A664" s="422"/>
      <c r="F664" s="475"/>
      <c r="G664" s="422"/>
      <c r="H664" s="422"/>
      <c r="I664" s="422"/>
      <c r="J664" s="422"/>
      <c r="K664" s="422"/>
    </row>
    <row r="665" spans="1:11" ht="12.75">
      <c r="A665" s="422"/>
      <c r="F665" s="475"/>
      <c r="G665" s="422"/>
      <c r="H665" s="422"/>
      <c r="I665" s="422"/>
      <c r="J665" s="422"/>
      <c r="K665" s="422"/>
    </row>
    <row r="666" spans="1:11" ht="12.75">
      <c r="A666" s="422"/>
      <c r="F666" s="475"/>
      <c r="G666" s="422"/>
      <c r="H666" s="422"/>
      <c r="I666" s="422"/>
      <c r="J666" s="422"/>
      <c r="K666" s="422"/>
    </row>
    <row r="667" spans="1:11" ht="12.75">
      <c r="A667" s="422"/>
      <c r="F667" s="475"/>
      <c r="G667" s="422"/>
      <c r="H667" s="422"/>
      <c r="I667" s="422"/>
      <c r="J667" s="422"/>
      <c r="K667" s="422"/>
    </row>
    <row r="668" spans="1:11" ht="12.75">
      <c r="A668" s="422"/>
      <c r="F668" s="475"/>
      <c r="G668" s="422"/>
      <c r="H668" s="422"/>
      <c r="I668" s="422"/>
      <c r="J668" s="422"/>
      <c r="K668" s="422"/>
    </row>
    <row r="669" spans="1:11" ht="12.75">
      <c r="A669" s="422"/>
      <c r="F669" s="475"/>
      <c r="G669" s="422"/>
      <c r="H669" s="422"/>
      <c r="I669" s="422"/>
      <c r="J669" s="422"/>
      <c r="K669" s="422"/>
    </row>
    <row r="670" spans="1:11" ht="12.75">
      <c r="A670" s="422"/>
      <c r="F670" s="475"/>
      <c r="G670" s="422"/>
      <c r="H670" s="422"/>
      <c r="I670" s="422"/>
      <c r="J670" s="422"/>
      <c r="K670" s="422"/>
    </row>
    <row r="671" spans="1:11" ht="12.75">
      <c r="A671" s="422"/>
      <c r="F671" s="475"/>
      <c r="G671" s="422"/>
      <c r="H671" s="422"/>
      <c r="I671" s="422"/>
      <c r="J671" s="422"/>
      <c r="K671" s="422"/>
    </row>
    <row r="672" spans="1:11" ht="12.75">
      <c r="A672" s="422"/>
      <c r="F672" s="475"/>
      <c r="G672" s="422"/>
      <c r="H672" s="422"/>
      <c r="I672" s="422"/>
      <c r="J672" s="422"/>
      <c r="K672" s="422"/>
    </row>
    <row r="673" spans="1:11" ht="12.75">
      <c r="A673" s="422"/>
      <c r="F673" s="475"/>
      <c r="G673" s="422"/>
      <c r="H673" s="422"/>
      <c r="I673" s="422"/>
      <c r="J673" s="422"/>
      <c r="K673" s="422"/>
    </row>
    <row r="674" spans="1:11" ht="12.75">
      <c r="A674" s="422"/>
      <c r="F674" s="475"/>
      <c r="G674" s="422"/>
      <c r="H674" s="422"/>
      <c r="I674" s="422"/>
      <c r="J674" s="422"/>
      <c r="K674" s="422"/>
    </row>
    <row r="675" spans="1:11" ht="12.75">
      <c r="A675" s="422"/>
      <c r="F675" s="475"/>
      <c r="G675" s="422"/>
      <c r="H675" s="422"/>
      <c r="I675" s="422"/>
      <c r="J675" s="422"/>
      <c r="K675" s="422"/>
    </row>
    <row r="676" spans="1:11" ht="12.75">
      <c r="A676" s="422"/>
      <c r="F676" s="475"/>
      <c r="G676" s="422"/>
      <c r="H676" s="422"/>
      <c r="I676" s="422"/>
      <c r="J676" s="422"/>
      <c r="K676" s="422"/>
    </row>
    <row r="677" spans="1:11" ht="12.75">
      <c r="A677" s="422"/>
      <c r="F677" s="475"/>
      <c r="G677" s="422"/>
      <c r="H677" s="422"/>
      <c r="I677" s="422"/>
      <c r="J677" s="422"/>
      <c r="K677" s="422"/>
    </row>
    <row r="678" spans="1:11" ht="12.75">
      <c r="A678" s="422"/>
      <c r="F678" s="475"/>
      <c r="G678" s="422"/>
      <c r="H678" s="422"/>
      <c r="I678" s="422"/>
      <c r="J678" s="422"/>
      <c r="K678" s="422"/>
    </row>
    <row r="679" spans="1:11" ht="12.75">
      <c r="A679" s="422"/>
      <c r="F679" s="475"/>
      <c r="G679" s="422"/>
      <c r="H679" s="422"/>
      <c r="I679" s="422"/>
      <c r="J679" s="422"/>
      <c r="K679" s="422"/>
    </row>
    <row r="680" spans="1:11" ht="12.75">
      <c r="A680" s="422"/>
      <c r="F680" s="475"/>
      <c r="G680" s="422"/>
      <c r="H680" s="422"/>
      <c r="I680" s="422"/>
      <c r="J680" s="422"/>
      <c r="K680" s="422"/>
    </row>
    <row r="681" spans="1:11" ht="12.75">
      <c r="A681" s="422"/>
      <c r="F681" s="475"/>
      <c r="G681" s="422"/>
      <c r="H681" s="422"/>
      <c r="I681" s="422"/>
      <c r="J681" s="422"/>
      <c r="K681" s="422"/>
    </row>
    <row r="682" spans="1:11" ht="12.75">
      <c r="A682" s="422"/>
      <c r="F682" s="475"/>
      <c r="G682" s="422"/>
      <c r="H682" s="422"/>
      <c r="I682" s="422"/>
      <c r="J682" s="422"/>
      <c r="K682" s="422"/>
    </row>
    <row r="683" spans="1:11" ht="12.75">
      <c r="A683" s="422"/>
      <c r="F683" s="475"/>
      <c r="G683" s="422"/>
      <c r="H683" s="422"/>
      <c r="I683" s="422"/>
      <c r="J683" s="422"/>
      <c r="K683" s="422"/>
    </row>
    <row r="684" spans="1:11" ht="12.75">
      <c r="A684" s="422"/>
      <c r="F684" s="475"/>
      <c r="G684" s="422"/>
      <c r="H684" s="422"/>
      <c r="I684" s="422"/>
      <c r="J684" s="422"/>
      <c r="K684" s="422"/>
    </row>
    <row r="685" spans="1:11" ht="12.75">
      <c r="A685" s="422"/>
      <c r="F685" s="475"/>
      <c r="G685" s="422"/>
      <c r="H685" s="422"/>
      <c r="I685" s="422"/>
      <c r="J685" s="422"/>
      <c r="K685" s="422"/>
    </row>
    <row r="686" spans="1:11" ht="12.75">
      <c r="A686" s="422"/>
      <c r="F686" s="475"/>
      <c r="G686" s="422"/>
      <c r="H686" s="422"/>
      <c r="I686" s="422"/>
      <c r="J686" s="422"/>
      <c r="K686" s="422"/>
    </row>
    <row r="687" spans="1:11" ht="12.75">
      <c r="A687" s="422"/>
      <c r="F687" s="475"/>
      <c r="G687" s="422"/>
      <c r="H687" s="422"/>
      <c r="I687" s="422"/>
      <c r="J687" s="422"/>
      <c r="K687" s="422"/>
    </row>
    <row r="688" spans="1:11" ht="12.75">
      <c r="A688" s="422"/>
      <c r="F688" s="475"/>
      <c r="G688" s="422"/>
      <c r="H688" s="422"/>
      <c r="I688" s="422"/>
      <c r="J688" s="422"/>
      <c r="K688" s="422"/>
    </row>
    <row r="689" spans="1:11" ht="12.75">
      <c r="A689" s="422"/>
      <c r="F689" s="475"/>
      <c r="G689" s="422"/>
      <c r="H689" s="422"/>
      <c r="I689" s="422"/>
      <c r="J689" s="422"/>
      <c r="K689" s="422"/>
    </row>
    <row r="690" spans="1:11" ht="12.75">
      <c r="A690" s="422"/>
      <c r="F690" s="475"/>
      <c r="G690" s="422"/>
      <c r="H690" s="422"/>
      <c r="I690" s="422"/>
      <c r="J690" s="422"/>
      <c r="K690" s="422"/>
    </row>
    <row r="691" spans="1:11" ht="12.75">
      <c r="A691" s="422"/>
      <c r="F691" s="475"/>
      <c r="G691" s="422"/>
      <c r="H691" s="422"/>
      <c r="I691" s="422"/>
      <c r="J691" s="422"/>
      <c r="K691" s="422"/>
    </row>
    <row r="692" spans="1:11" ht="12.75">
      <c r="A692" s="422"/>
      <c r="F692" s="475"/>
      <c r="G692" s="422"/>
      <c r="H692" s="422"/>
      <c r="I692" s="422"/>
      <c r="J692" s="422"/>
      <c r="K692" s="422"/>
    </row>
    <row r="693" spans="1:11" ht="12.75">
      <c r="A693" s="422"/>
      <c r="F693" s="475"/>
      <c r="G693" s="422"/>
      <c r="H693" s="422"/>
      <c r="I693" s="422"/>
      <c r="J693" s="422"/>
      <c r="K693" s="422"/>
    </row>
    <row r="694" spans="1:11" ht="12.75">
      <c r="A694" s="422"/>
      <c r="F694" s="475"/>
      <c r="G694" s="422"/>
      <c r="H694" s="422"/>
      <c r="I694" s="422"/>
      <c r="J694" s="422"/>
      <c r="K694" s="422"/>
    </row>
    <row r="695" spans="1:11" ht="12.75">
      <c r="A695" s="422"/>
      <c r="F695" s="475"/>
      <c r="G695" s="422"/>
      <c r="H695" s="422"/>
      <c r="I695" s="422"/>
      <c r="J695" s="422"/>
      <c r="K695" s="422"/>
    </row>
    <row r="696" spans="1:11" ht="12.75">
      <c r="A696" s="422"/>
      <c r="F696" s="475"/>
      <c r="G696" s="422"/>
      <c r="H696" s="422"/>
      <c r="I696" s="422"/>
      <c r="J696" s="422"/>
      <c r="K696" s="422"/>
    </row>
    <row r="697" spans="1:11" ht="12.75">
      <c r="A697" s="422"/>
      <c r="F697" s="475"/>
      <c r="G697" s="422"/>
      <c r="H697" s="422"/>
      <c r="I697" s="422"/>
      <c r="J697" s="422"/>
      <c r="K697" s="422"/>
    </row>
    <row r="698" spans="1:11" ht="12.75">
      <c r="A698" s="422"/>
      <c r="F698" s="475"/>
      <c r="G698" s="422"/>
      <c r="H698" s="422"/>
      <c r="I698" s="422"/>
      <c r="J698" s="422"/>
      <c r="K698" s="422"/>
    </row>
    <row r="699" spans="1:11" ht="12.75">
      <c r="A699" s="422"/>
      <c r="F699" s="475"/>
      <c r="G699" s="422"/>
      <c r="H699" s="422"/>
      <c r="I699" s="422"/>
      <c r="J699" s="422"/>
      <c r="K699" s="422"/>
    </row>
    <row r="700" spans="1:11" ht="12.75">
      <c r="A700" s="422"/>
      <c r="F700" s="475"/>
      <c r="G700" s="422"/>
      <c r="H700" s="422"/>
      <c r="I700" s="422"/>
      <c r="J700" s="422"/>
      <c r="K700" s="422"/>
    </row>
    <row r="701" spans="1:11" ht="12.75">
      <c r="A701" s="422"/>
      <c r="F701" s="475"/>
      <c r="G701" s="422"/>
      <c r="H701" s="422"/>
      <c r="I701" s="422"/>
      <c r="J701" s="422"/>
      <c r="K701" s="422"/>
    </row>
    <row r="702" spans="1:11" ht="12.75">
      <c r="A702" s="422"/>
      <c r="F702" s="475"/>
      <c r="G702" s="422"/>
      <c r="H702" s="422"/>
      <c r="I702" s="422"/>
      <c r="J702" s="422"/>
      <c r="K702" s="422"/>
    </row>
    <row r="703" spans="1:11" ht="12.75">
      <c r="A703" s="422"/>
      <c r="F703" s="475"/>
      <c r="G703" s="422"/>
      <c r="H703" s="422"/>
      <c r="I703" s="422"/>
      <c r="J703" s="422"/>
      <c r="K703" s="422"/>
    </row>
    <row r="704" spans="1:11" ht="12.75">
      <c r="A704" s="422"/>
      <c r="F704" s="475"/>
      <c r="G704" s="422"/>
      <c r="H704" s="422"/>
      <c r="I704" s="422"/>
      <c r="J704" s="422"/>
      <c r="K704" s="422"/>
    </row>
    <row r="705" spans="1:11" ht="12.75">
      <c r="A705" s="422"/>
      <c r="F705" s="475"/>
      <c r="G705" s="422"/>
      <c r="H705" s="422"/>
      <c r="I705" s="422"/>
      <c r="J705" s="422"/>
      <c r="K705" s="422"/>
    </row>
    <row r="706" spans="1:11" ht="12.75">
      <c r="A706" s="422"/>
      <c r="F706" s="475"/>
      <c r="G706" s="422"/>
      <c r="H706" s="422"/>
      <c r="I706" s="422"/>
      <c r="J706" s="422"/>
      <c r="K706" s="422"/>
    </row>
    <row r="707" spans="1:11" ht="12.75">
      <c r="A707" s="422"/>
      <c r="F707" s="475"/>
      <c r="G707" s="422"/>
      <c r="H707" s="422"/>
      <c r="I707" s="422"/>
      <c r="J707" s="422"/>
      <c r="K707" s="422"/>
    </row>
    <row r="708" spans="1:11" ht="12.75">
      <c r="A708" s="422"/>
      <c r="F708" s="475"/>
      <c r="G708" s="422"/>
      <c r="H708" s="422"/>
      <c r="I708" s="422"/>
      <c r="J708" s="422"/>
      <c r="K708" s="422"/>
    </row>
    <row r="709" spans="1:11" ht="12.75">
      <c r="A709" s="422"/>
      <c r="F709" s="475"/>
      <c r="G709" s="422"/>
      <c r="H709" s="422"/>
      <c r="I709" s="422"/>
      <c r="J709" s="422"/>
      <c r="K709" s="422"/>
    </row>
    <row r="710" spans="1:11" ht="12.75">
      <c r="A710" s="422"/>
      <c r="F710" s="475"/>
      <c r="G710" s="422"/>
      <c r="H710" s="422"/>
      <c r="I710" s="422"/>
      <c r="J710" s="422"/>
      <c r="K710" s="422"/>
    </row>
    <row r="711" spans="1:11" ht="12.75">
      <c r="A711" s="422"/>
      <c r="F711" s="475"/>
      <c r="G711" s="422"/>
      <c r="H711" s="422"/>
      <c r="I711" s="422"/>
      <c r="J711" s="422"/>
      <c r="K711" s="422"/>
    </row>
    <row r="712" spans="1:11" ht="12.75">
      <c r="A712" s="422"/>
      <c r="F712" s="475"/>
      <c r="G712" s="422"/>
      <c r="H712" s="422"/>
      <c r="I712" s="422"/>
      <c r="J712" s="422"/>
      <c r="K712" s="422"/>
    </row>
    <row r="713" spans="1:11" ht="12.75">
      <c r="A713" s="422"/>
      <c r="F713" s="475"/>
      <c r="G713" s="422"/>
      <c r="H713" s="422"/>
      <c r="I713" s="422"/>
      <c r="J713" s="422"/>
      <c r="K713" s="422"/>
    </row>
    <row r="714" spans="1:11" ht="12.75">
      <c r="A714" s="422"/>
      <c r="F714" s="475"/>
      <c r="G714" s="422"/>
      <c r="H714" s="422"/>
      <c r="I714" s="422"/>
      <c r="J714" s="422"/>
      <c r="K714" s="422"/>
    </row>
    <row r="715" spans="1:11" ht="12.75">
      <c r="A715" s="422"/>
      <c r="F715" s="475"/>
      <c r="G715" s="422"/>
      <c r="H715" s="422"/>
      <c r="I715" s="422"/>
      <c r="J715" s="422"/>
      <c r="K715" s="422"/>
    </row>
    <row r="716" spans="1:11" ht="12.75">
      <c r="A716" s="422"/>
      <c r="F716" s="475"/>
      <c r="G716" s="422"/>
      <c r="H716" s="422"/>
      <c r="I716" s="422"/>
      <c r="J716" s="422"/>
      <c r="K716" s="422"/>
    </row>
    <row r="717" spans="1:11" ht="12.75">
      <c r="A717" s="422"/>
      <c r="F717" s="475"/>
      <c r="G717" s="422"/>
      <c r="H717" s="422"/>
      <c r="I717" s="422"/>
      <c r="J717" s="422"/>
      <c r="K717" s="422"/>
    </row>
    <row r="718" spans="1:11" ht="12.75">
      <c r="A718" s="422"/>
      <c r="F718" s="475"/>
      <c r="G718" s="422"/>
      <c r="H718" s="422"/>
      <c r="I718" s="422"/>
      <c r="J718" s="422"/>
      <c r="K718" s="422"/>
    </row>
    <row r="719" spans="1:11" ht="12.75">
      <c r="A719" s="422"/>
      <c r="F719" s="475"/>
      <c r="G719" s="422"/>
      <c r="H719" s="422"/>
      <c r="I719" s="422"/>
      <c r="J719" s="422"/>
      <c r="K719" s="422"/>
    </row>
    <row r="720" spans="1:11" ht="12.75">
      <c r="A720" s="422"/>
      <c r="F720" s="475"/>
      <c r="G720" s="422"/>
      <c r="H720" s="422"/>
      <c r="I720" s="422"/>
      <c r="J720" s="422"/>
      <c r="K720" s="422"/>
    </row>
    <row r="721" spans="1:11" ht="12.75">
      <c r="A721" s="422"/>
      <c r="F721" s="475"/>
      <c r="G721" s="422"/>
      <c r="H721" s="422"/>
      <c r="I721" s="422"/>
      <c r="J721" s="422"/>
      <c r="K721" s="422"/>
    </row>
    <row r="722" spans="1:11" ht="12.75">
      <c r="A722" s="422"/>
      <c r="F722" s="475"/>
      <c r="G722" s="422"/>
      <c r="H722" s="422"/>
      <c r="I722" s="422"/>
      <c r="J722" s="422"/>
      <c r="K722" s="422"/>
    </row>
    <row r="723" spans="1:11" ht="12.75">
      <c r="A723" s="422"/>
      <c r="F723" s="475"/>
      <c r="G723" s="422"/>
      <c r="H723" s="422"/>
      <c r="I723" s="422"/>
      <c r="J723" s="422"/>
      <c r="K723" s="422"/>
    </row>
    <row r="724" spans="1:11" ht="12.75">
      <c r="A724" s="422"/>
      <c r="F724" s="475"/>
      <c r="G724" s="422"/>
      <c r="H724" s="422"/>
      <c r="I724" s="422"/>
      <c r="J724" s="422"/>
      <c r="K724" s="422"/>
    </row>
    <row r="725" spans="1:11" ht="12.75">
      <c r="A725" s="422"/>
      <c r="F725" s="475"/>
      <c r="G725" s="422"/>
      <c r="H725" s="422"/>
      <c r="I725" s="422"/>
      <c r="J725" s="422"/>
      <c r="K725" s="422"/>
    </row>
    <row r="726" spans="1:11" ht="12.75">
      <c r="A726" s="422"/>
      <c r="F726" s="475"/>
      <c r="G726" s="422"/>
      <c r="H726" s="422"/>
      <c r="I726" s="422"/>
      <c r="J726" s="422"/>
      <c r="K726" s="422"/>
    </row>
    <row r="727" spans="1:11" ht="12.75">
      <c r="A727" s="422"/>
      <c r="F727" s="475"/>
      <c r="G727" s="422"/>
      <c r="H727" s="422"/>
      <c r="I727" s="422"/>
      <c r="J727" s="422"/>
      <c r="K727" s="422"/>
    </row>
    <row r="728" spans="1:11" ht="12.75">
      <c r="A728" s="422"/>
      <c r="F728" s="475"/>
      <c r="G728" s="422"/>
      <c r="H728" s="422"/>
      <c r="I728" s="422"/>
      <c r="J728" s="422"/>
      <c r="K728" s="422"/>
    </row>
    <row r="729" spans="1:11" ht="12.75">
      <c r="A729" s="422"/>
      <c r="F729" s="475"/>
      <c r="G729" s="422"/>
      <c r="H729" s="422"/>
      <c r="I729" s="422"/>
      <c r="J729" s="422"/>
      <c r="K729" s="422"/>
    </row>
    <row r="730" spans="1:11" ht="12.75">
      <c r="A730" s="422"/>
      <c r="F730" s="475"/>
      <c r="G730" s="422"/>
      <c r="H730" s="422"/>
      <c r="I730" s="422"/>
      <c r="J730" s="422"/>
      <c r="K730" s="422"/>
    </row>
    <row r="731" spans="1:11" ht="12.75">
      <c r="A731" s="422"/>
      <c r="F731" s="475"/>
      <c r="G731" s="422"/>
      <c r="H731" s="422"/>
      <c r="I731" s="422"/>
      <c r="J731" s="422"/>
      <c r="K731" s="422"/>
    </row>
    <row r="732" spans="1:11" ht="12.75">
      <c r="A732" s="422"/>
      <c r="F732" s="475"/>
      <c r="G732" s="422"/>
      <c r="H732" s="422"/>
      <c r="I732" s="422"/>
      <c r="J732" s="422"/>
      <c r="K732" s="422"/>
    </row>
    <row r="733" spans="1:11" ht="12.75">
      <c r="A733" s="422"/>
      <c r="F733" s="475"/>
      <c r="G733" s="422"/>
      <c r="H733" s="422"/>
      <c r="I733" s="422"/>
      <c r="J733" s="422"/>
      <c r="K733" s="422"/>
    </row>
    <row r="734" spans="1:11" ht="12.75">
      <c r="A734" s="422"/>
      <c r="F734" s="475"/>
      <c r="G734" s="422"/>
      <c r="H734" s="422"/>
      <c r="I734" s="422"/>
      <c r="J734" s="422"/>
      <c r="K734" s="422"/>
    </row>
    <row r="735" spans="1:11" ht="12.75">
      <c r="A735" s="422"/>
      <c r="F735" s="475"/>
      <c r="G735" s="422"/>
      <c r="H735" s="422"/>
      <c r="I735" s="422"/>
      <c r="J735" s="422"/>
      <c r="K735" s="422"/>
    </row>
    <row r="736" spans="1:11" ht="12.75">
      <c r="A736" s="422"/>
      <c r="F736" s="475"/>
      <c r="G736" s="422"/>
      <c r="H736" s="422"/>
      <c r="I736" s="422"/>
      <c r="J736" s="422"/>
      <c r="K736" s="422"/>
    </row>
    <row r="737" spans="1:11" ht="12.75">
      <c r="A737" s="422"/>
      <c r="F737" s="475"/>
      <c r="G737" s="422"/>
      <c r="H737" s="422"/>
      <c r="I737" s="422"/>
      <c r="J737" s="422"/>
      <c r="K737" s="422"/>
    </row>
    <row r="738" spans="1:11" ht="12.75">
      <c r="A738" s="422"/>
      <c r="F738" s="475"/>
      <c r="G738" s="422"/>
      <c r="H738" s="422"/>
      <c r="I738" s="422"/>
      <c r="J738" s="422"/>
      <c r="K738" s="422"/>
    </row>
    <row r="739" spans="1:11" ht="12.75">
      <c r="A739" s="422"/>
      <c r="F739" s="475"/>
      <c r="G739" s="422"/>
      <c r="H739" s="422"/>
      <c r="I739" s="422"/>
      <c r="J739" s="422"/>
      <c r="K739" s="422"/>
    </row>
    <row r="740" spans="1:11" ht="12.75">
      <c r="A740" s="422"/>
      <c r="F740" s="475"/>
      <c r="G740" s="422"/>
      <c r="H740" s="422"/>
      <c r="I740" s="422"/>
      <c r="J740" s="422"/>
      <c r="K740" s="422"/>
    </row>
    <row r="741" spans="1:11" ht="12.75">
      <c r="A741" s="422"/>
      <c r="F741" s="475"/>
      <c r="G741" s="422"/>
      <c r="H741" s="422"/>
      <c r="I741" s="422"/>
      <c r="J741" s="422"/>
      <c r="K741" s="422"/>
    </row>
    <row r="742" spans="1:11" ht="12.75">
      <c r="A742" s="422"/>
      <c r="F742" s="475"/>
      <c r="G742" s="422"/>
      <c r="H742" s="422"/>
      <c r="I742" s="422"/>
      <c r="J742" s="422"/>
      <c r="K742" s="422"/>
    </row>
    <row r="743" spans="1:11" ht="12.75">
      <c r="A743" s="422"/>
      <c r="F743" s="475"/>
      <c r="G743" s="422"/>
      <c r="H743" s="422"/>
      <c r="I743" s="422"/>
      <c r="J743" s="422"/>
      <c r="K743" s="422"/>
    </row>
    <row r="744" spans="1:11" ht="12.75">
      <c r="A744" s="422"/>
      <c r="F744" s="475"/>
      <c r="G744" s="422"/>
      <c r="H744" s="422"/>
      <c r="I744" s="422"/>
      <c r="J744" s="422"/>
      <c r="K744" s="422"/>
    </row>
    <row r="745" spans="1:11" ht="12.75">
      <c r="A745" s="422"/>
      <c r="F745" s="475"/>
      <c r="G745" s="422"/>
      <c r="H745" s="422"/>
      <c r="I745" s="422"/>
      <c r="J745" s="422"/>
      <c r="K745" s="422"/>
    </row>
    <row r="746" spans="1:11" ht="12.75">
      <c r="A746" s="422"/>
      <c r="F746" s="475"/>
      <c r="G746" s="422"/>
      <c r="H746" s="422"/>
      <c r="I746" s="422"/>
      <c r="J746" s="422"/>
      <c r="K746" s="422"/>
    </row>
    <row r="747" spans="1:11" ht="12.75">
      <c r="A747" s="422"/>
      <c r="F747" s="475"/>
      <c r="G747" s="422"/>
      <c r="H747" s="422"/>
      <c r="I747" s="422"/>
      <c r="J747" s="422"/>
      <c r="K747" s="422"/>
    </row>
    <row r="748" spans="1:11" ht="12.75">
      <c r="A748" s="422"/>
      <c r="F748" s="475"/>
      <c r="G748" s="422"/>
      <c r="H748" s="422"/>
      <c r="I748" s="422"/>
      <c r="J748" s="422"/>
      <c r="K748" s="422"/>
    </row>
    <row r="749" spans="1:11" ht="12.75">
      <c r="A749" s="422"/>
      <c r="F749" s="475"/>
      <c r="G749" s="422"/>
      <c r="H749" s="422"/>
      <c r="I749" s="422"/>
      <c r="J749" s="422"/>
      <c r="K749" s="422"/>
    </row>
    <row r="750" spans="1:11" ht="12.75">
      <c r="A750" s="422"/>
      <c r="F750" s="475"/>
      <c r="G750" s="422"/>
      <c r="H750" s="422"/>
      <c r="I750" s="422"/>
      <c r="J750" s="422"/>
      <c r="K750" s="422"/>
    </row>
    <row r="751" spans="1:11" ht="12.75">
      <c r="A751" s="422"/>
      <c r="F751" s="475"/>
      <c r="G751" s="422"/>
      <c r="H751" s="422"/>
      <c r="I751" s="422"/>
      <c r="J751" s="422"/>
      <c r="K751" s="422"/>
    </row>
    <row r="752" spans="1:11" ht="12.75">
      <c r="A752" s="422"/>
      <c r="F752" s="475"/>
      <c r="G752" s="422"/>
      <c r="H752" s="422"/>
      <c r="I752" s="422"/>
      <c r="J752" s="422"/>
      <c r="K752" s="422"/>
    </row>
    <row r="753" spans="1:11" ht="12.75">
      <c r="A753" s="422"/>
      <c r="F753" s="475"/>
      <c r="G753" s="422"/>
      <c r="H753" s="422"/>
      <c r="I753" s="422"/>
      <c r="J753" s="422"/>
      <c r="K753" s="422"/>
    </row>
    <row r="754" spans="1:11" ht="12.75">
      <c r="A754" s="422"/>
      <c r="F754" s="475"/>
      <c r="G754" s="422"/>
      <c r="H754" s="422"/>
      <c r="I754" s="422"/>
      <c r="J754" s="422"/>
      <c r="K754" s="422"/>
    </row>
    <row r="755" spans="1:11" ht="12.75">
      <c r="A755" s="422"/>
      <c r="F755" s="475"/>
      <c r="G755" s="422"/>
      <c r="H755" s="422"/>
      <c r="I755" s="422"/>
      <c r="J755" s="422"/>
      <c r="K755" s="422"/>
    </row>
    <row r="756" spans="1:11" ht="12.75">
      <c r="A756" s="422"/>
      <c r="F756" s="475"/>
      <c r="G756" s="422"/>
      <c r="H756" s="422"/>
      <c r="I756" s="422"/>
      <c r="J756" s="422"/>
      <c r="K756" s="422"/>
    </row>
    <row r="757" spans="1:11" ht="12.75">
      <c r="A757" s="422"/>
      <c r="F757" s="475"/>
      <c r="G757" s="422"/>
      <c r="H757" s="422"/>
      <c r="I757" s="422"/>
      <c r="J757" s="422"/>
      <c r="K757" s="422"/>
    </row>
    <row r="758" spans="1:11" ht="12.75">
      <c r="A758" s="422"/>
      <c r="F758" s="475"/>
      <c r="G758" s="422"/>
      <c r="H758" s="422"/>
      <c r="I758" s="422"/>
      <c r="J758" s="422"/>
      <c r="K758" s="422"/>
    </row>
    <row r="759" spans="1:11" ht="12.75">
      <c r="A759" s="422"/>
      <c r="F759" s="475"/>
      <c r="G759" s="422"/>
      <c r="H759" s="422"/>
      <c r="I759" s="422"/>
      <c r="J759" s="422"/>
      <c r="K759" s="422"/>
    </row>
    <row r="760" spans="1:11" ht="12.75">
      <c r="A760" s="422"/>
      <c r="F760" s="475"/>
      <c r="G760" s="422"/>
      <c r="H760" s="422"/>
      <c r="I760" s="422"/>
      <c r="J760" s="422"/>
      <c r="K760" s="422"/>
    </row>
    <row r="761" spans="1:11" ht="12.75">
      <c r="A761" s="422"/>
      <c r="F761" s="475"/>
      <c r="G761" s="422"/>
      <c r="H761" s="422"/>
      <c r="I761" s="422"/>
      <c r="J761" s="422"/>
      <c r="K761" s="422"/>
    </row>
    <row r="762" spans="1:11" ht="12.75">
      <c r="A762" s="422"/>
      <c r="F762" s="475"/>
      <c r="G762" s="422"/>
      <c r="H762" s="422"/>
      <c r="I762" s="422"/>
      <c r="J762" s="422"/>
      <c r="K762" s="422"/>
    </row>
    <row r="763" spans="1:11" ht="12.75">
      <c r="A763" s="422"/>
      <c r="F763" s="475"/>
      <c r="G763" s="422"/>
      <c r="H763" s="422"/>
      <c r="I763" s="422"/>
      <c r="J763" s="422"/>
      <c r="K763" s="422"/>
    </row>
    <row r="764" spans="1:11" ht="12.75">
      <c r="A764" s="422"/>
      <c r="F764" s="475"/>
      <c r="G764" s="422"/>
      <c r="H764" s="422"/>
      <c r="I764" s="422"/>
      <c r="J764" s="422"/>
      <c r="K764" s="422"/>
    </row>
    <row r="765" spans="1:11" ht="12.75">
      <c r="A765" s="422"/>
      <c r="F765" s="475"/>
      <c r="G765" s="422"/>
      <c r="H765" s="422"/>
      <c r="I765" s="422"/>
      <c r="J765" s="422"/>
      <c r="K765" s="422"/>
    </row>
    <row r="766" spans="1:11" ht="12.75">
      <c r="A766" s="422"/>
      <c r="F766" s="475"/>
      <c r="G766" s="422"/>
      <c r="H766" s="422"/>
      <c r="I766" s="422"/>
      <c r="J766" s="422"/>
      <c r="K766" s="422"/>
    </row>
    <row r="767" spans="1:11" ht="12.75">
      <c r="A767" s="422"/>
      <c r="F767" s="475"/>
      <c r="G767" s="422"/>
      <c r="H767" s="422"/>
      <c r="I767" s="422"/>
      <c r="J767" s="422"/>
      <c r="K767" s="422"/>
    </row>
    <row r="768" spans="1:11" ht="12.75">
      <c r="A768" s="422"/>
      <c r="F768" s="475"/>
      <c r="G768" s="422"/>
      <c r="H768" s="422"/>
      <c r="I768" s="422"/>
      <c r="J768" s="422"/>
      <c r="K768" s="422"/>
    </row>
    <row r="769" spans="1:11" ht="12.75">
      <c r="A769" s="422"/>
      <c r="F769" s="475"/>
      <c r="G769" s="422"/>
      <c r="H769" s="422"/>
      <c r="I769" s="422"/>
      <c r="J769" s="422"/>
      <c r="K769" s="422"/>
    </row>
    <row r="770" spans="1:11" ht="12.75">
      <c r="A770" s="422"/>
      <c r="F770" s="475"/>
      <c r="G770" s="422"/>
      <c r="H770" s="422"/>
      <c r="I770" s="422"/>
      <c r="J770" s="422"/>
      <c r="K770" s="422"/>
    </row>
    <row r="771" spans="1:11" ht="12.75">
      <c r="A771" s="422"/>
      <c r="F771" s="475"/>
      <c r="G771" s="422"/>
      <c r="H771" s="422"/>
      <c r="I771" s="422"/>
      <c r="J771" s="422"/>
      <c r="K771" s="422"/>
    </row>
    <row r="772" spans="1:11" ht="12.75">
      <c r="A772" s="422"/>
      <c r="F772" s="475"/>
      <c r="G772" s="422"/>
      <c r="H772" s="422"/>
      <c r="I772" s="422"/>
      <c r="J772" s="422"/>
      <c r="K772" s="422"/>
    </row>
    <row r="773" spans="1:11" ht="12.75">
      <c r="A773" s="422"/>
      <c r="F773" s="475"/>
      <c r="G773" s="422"/>
      <c r="H773" s="422"/>
      <c r="I773" s="422"/>
      <c r="J773" s="422"/>
      <c r="K773" s="422"/>
    </row>
    <row r="774" spans="1:11" ht="12.75">
      <c r="A774" s="422"/>
      <c r="F774" s="475"/>
      <c r="G774" s="422"/>
      <c r="H774" s="422"/>
      <c r="I774" s="422"/>
      <c r="J774" s="422"/>
      <c r="K774" s="422"/>
    </row>
    <row r="775" spans="1:11" ht="12.75">
      <c r="A775" s="422"/>
      <c r="F775" s="475"/>
      <c r="G775" s="422"/>
      <c r="H775" s="422"/>
      <c r="I775" s="422"/>
      <c r="J775" s="422"/>
      <c r="K775" s="422"/>
    </row>
    <row r="776" spans="1:11" ht="12.75">
      <c r="A776" s="422"/>
      <c r="F776" s="475"/>
      <c r="G776" s="422"/>
      <c r="H776" s="422"/>
      <c r="I776" s="422"/>
      <c r="J776" s="422"/>
      <c r="K776" s="422"/>
    </row>
    <row r="777" spans="1:11" ht="12.75">
      <c r="A777" s="422"/>
      <c r="F777" s="475"/>
      <c r="G777" s="422"/>
      <c r="H777" s="422"/>
      <c r="I777" s="422"/>
      <c r="J777" s="422"/>
      <c r="K777" s="422"/>
    </row>
    <row r="778" spans="1:11" ht="12.75">
      <c r="A778" s="422"/>
      <c r="F778" s="475"/>
      <c r="G778" s="422"/>
      <c r="H778" s="422"/>
      <c r="I778" s="422"/>
      <c r="J778" s="422"/>
      <c r="K778" s="422"/>
    </row>
    <row r="779" spans="1:11" ht="12.75">
      <c r="A779" s="422"/>
      <c r="F779" s="475"/>
      <c r="G779" s="422"/>
      <c r="H779" s="422"/>
      <c r="I779" s="422"/>
      <c r="J779" s="422"/>
      <c r="K779" s="422"/>
    </row>
    <row r="780" spans="1:11" ht="12.75">
      <c r="A780" s="422"/>
      <c r="F780" s="475"/>
      <c r="G780" s="422"/>
      <c r="H780" s="422"/>
      <c r="I780" s="422"/>
      <c r="J780" s="422"/>
      <c r="K780" s="422"/>
    </row>
    <row r="781" spans="1:11" ht="12.75">
      <c r="A781" s="422"/>
      <c r="F781" s="475"/>
      <c r="G781" s="422"/>
      <c r="H781" s="422"/>
      <c r="I781" s="422"/>
      <c r="J781" s="422"/>
      <c r="K781" s="422"/>
    </row>
    <row r="782" spans="1:11" ht="12.75">
      <c r="A782" s="422"/>
      <c r="F782" s="475"/>
      <c r="G782" s="422"/>
      <c r="H782" s="422"/>
      <c r="I782" s="422"/>
      <c r="J782" s="422"/>
      <c r="K782" s="422"/>
    </row>
    <row r="783" spans="1:11" ht="12.75">
      <c r="A783" s="422"/>
      <c r="F783" s="475"/>
      <c r="G783" s="422"/>
      <c r="H783" s="422"/>
      <c r="I783" s="422"/>
      <c r="J783" s="422"/>
      <c r="K783" s="422"/>
    </row>
    <row r="784" spans="1:11" ht="12.75">
      <c r="A784" s="422"/>
      <c r="F784" s="475"/>
      <c r="G784" s="422"/>
      <c r="H784" s="422"/>
      <c r="I784" s="422"/>
      <c r="J784" s="422"/>
      <c r="K784" s="422"/>
    </row>
    <row r="785" spans="1:11" ht="12.75">
      <c r="A785" s="422"/>
      <c r="F785" s="475"/>
      <c r="G785" s="422"/>
      <c r="H785" s="422"/>
      <c r="I785" s="422"/>
      <c r="J785" s="422"/>
      <c r="K785" s="422"/>
    </row>
    <row r="786" spans="1:11" ht="12.75">
      <c r="A786" s="422"/>
      <c r="F786" s="475"/>
      <c r="G786" s="422"/>
      <c r="H786" s="422"/>
      <c r="I786" s="422"/>
      <c r="J786" s="422"/>
      <c r="K786" s="422"/>
    </row>
    <row r="787" spans="1:11" ht="12.75">
      <c r="A787" s="422"/>
      <c r="F787" s="475"/>
      <c r="G787" s="422"/>
      <c r="H787" s="422"/>
      <c r="I787" s="422"/>
      <c r="J787" s="422"/>
      <c r="K787" s="422"/>
    </row>
    <row r="788" spans="1:11" ht="12.75">
      <c r="A788" s="422"/>
      <c r="F788" s="475"/>
      <c r="G788" s="422"/>
      <c r="H788" s="422"/>
      <c r="I788" s="422"/>
      <c r="J788" s="422"/>
      <c r="K788" s="422"/>
    </row>
    <row r="789" spans="1:11" ht="12.75">
      <c r="A789" s="422"/>
      <c r="F789" s="475"/>
      <c r="G789" s="422"/>
      <c r="H789" s="422"/>
      <c r="I789" s="422"/>
      <c r="J789" s="422"/>
      <c r="K789" s="422"/>
    </row>
    <row r="790" spans="1:11" ht="12.75">
      <c r="A790" s="422"/>
      <c r="F790" s="475"/>
      <c r="G790" s="422"/>
      <c r="H790" s="422"/>
      <c r="I790" s="422"/>
      <c r="J790" s="422"/>
      <c r="K790" s="422"/>
    </row>
    <row r="791" spans="1:11" ht="12.75">
      <c r="A791" s="422"/>
      <c r="F791" s="475"/>
      <c r="G791" s="422"/>
      <c r="H791" s="422"/>
      <c r="I791" s="422"/>
      <c r="J791" s="422"/>
      <c r="K791" s="422"/>
    </row>
    <row r="792" spans="1:11" ht="12.75">
      <c r="A792" s="422"/>
      <c r="F792" s="475"/>
      <c r="G792" s="422"/>
      <c r="H792" s="422"/>
      <c r="I792" s="422"/>
      <c r="J792" s="422"/>
      <c r="K792" s="422"/>
    </row>
    <row r="793" spans="1:11" ht="12.75">
      <c r="A793" s="422"/>
      <c r="F793" s="475"/>
      <c r="G793" s="422"/>
      <c r="H793" s="422"/>
      <c r="I793" s="422"/>
      <c r="J793" s="422"/>
      <c r="K793" s="422"/>
    </row>
    <row r="794" spans="1:11" ht="12.75">
      <c r="A794" s="422"/>
      <c r="F794" s="475"/>
      <c r="G794" s="422"/>
      <c r="H794" s="422"/>
      <c r="I794" s="422"/>
      <c r="J794" s="422"/>
      <c r="K794" s="422"/>
    </row>
    <row r="795" spans="1:11" ht="12.75">
      <c r="A795" s="422"/>
      <c r="F795" s="475"/>
      <c r="G795" s="422"/>
      <c r="H795" s="422"/>
      <c r="I795" s="422"/>
      <c r="J795" s="422"/>
      <c r="K795" s="422"/>
    </row>
    <row r="796" spans="1:11" ht="12.75">
      <c r="A796" s="422"/>
      <c r="F796" s="475"/>
      <c r="G796" s="422"/>
      <c r="H796" s="422"/>
      <c r="I796" s="422"/>
      <c r="J796" s="422"/>
      <c r="K796" s="422"/>
    </row>
    <row r="797" spans="1:11" ht="12.75">
      <c r="A797" s="422"/>
      <c r="F797" s="475"/>
      <c r="G797" s="422"/>
      <c r="H797" s="422"/>
      <c r="I797" s="422"/>
      <c r="J797" s="422"/>
      <c r="K797" s="422"/>
    </row>
    <row r="798" spans="1:11" ht="12.75">
      <c r="A798" s="422"/>
      <c r="F798" s="475"/>
      <c r="G798" s="422"/>
      <c r="H798" s="422"/>
      <c r="I798" s="422"/>
      <c r="J798" s="422"/>
      <c r="K798" s="422"/>
    </row>
    <row r="799" spans="1:11" ht="12.75">
      <c r="A799" s="422"/>
      <c r="F799" s="475"/>
      <c r="G799" s="422"/>
      <c r="H799" s="422"/>
      <c r="I799" s="422"/>
      <c r="J799" s="422"/>
      <c r="K799" s="422"/>
    </row>
    <row r="800" spans="1:11" ht="12.75">
      <c r="A800" s="422"/>
      <c r="F800" s="475"/>
      <c r="G800" s="422"/>
      <c r="H800" s="422"/>
      <c r="I800" s="422"/>
      <c r="J800" s="422"/>
      <c r="K800" s="422"/>
    </row>
    <row r="801" spans="1:11" ht="12.75">
      <c r="A801" s="422"/>
      <c r="F801" s="475"/>
      <c r="G801" s="422"/>
      <c r="H801" s="422"/>
      <c r="I801" s="422"/>
      <c r="J801" s="422"/>
      <c r="K801" s="422"/>
    </row>
    <row r="802" spans="1:11" ht="12.75">
      <c r="A802" s="422"/>
      <c r="F802" s="475"/>
      <c r="G802" s="422"/>
      <c r="H802" s="422"/>
      <c r="I802" s="422"/>
      <c r="J802" s="422"/>
      <c r="K802" s="422"/>
    </row>
    <row r="803" spans="1:11" ht="12.75">
      <c r="A803" s="422"/>
      <c r="F803" s="475"/>
      <c r="G803" s="422"/>
      <c r="H803" s="422"/>
      <c r="I803" s="422"/>
      <c r="J803" s="422"/>
      <c r="K803" s="422"/>
    </row>
    <row r="804" spans="1:11" ht="12.75">
      <c r="A804" s="422"/>
      <c r="F804" s="475"/>
      <c r="G804" s="422"/>
      <c r="H804" s="422"/>
      <c r="I804" s="422"/>
      <c r="J804" s="422"/>
      <c r="K804" s="422"/>
    </row>
    <row r="805" spans="1:11" ht="12.75">
      <c r="A805" s="422"/>
      <c r="F805" s="475"/>
      <c r="G805" s="422"/>
      <c r="H805" s="422"/>
      <c r="I805" s="422"/>
      <c r="J805" s="422"/>
      <c r="K805" s="422"/>
    </row>
    <row r="806" spans="1:11" ht="12.75">
      <c r="A806" s="422"/>
      <c r="F806" s="475"/>
      <c r="G806" s="422"/>
      <c r="H806" s="422"/>
      <c r="I806" s="422"/>
      <c r="J806" s="422"/>
      <c r="K806" s="422"/>
    </row>
    <row r="807" spans="1:11" ht="12.75">
      <c r="A807" s="422"/>
      <c r="F807" s="475"/>
      <c r="G807" s="422"/>
      <c r="H807" s="422"/>
      <c r="I807" s="422"/>
      <c r="J807" s="422"/>
      <c r="K807" s="422"/>
    </row>
    <row r="808" spans="1:11" ht="12.75">
      <c r="A808" s="422"/>
      <c r="F808" s="475"/>
      <c r="G808" s="422"/>
      <c r="H808" s="422"/>
      <c r="I808" s="422"/>
      <c r="J808" s="422"/>
      <c r="K808" s="422"/>
    </row>
    <row r="809" spans="1:11" ht="12.75">
      <c r="A809" s="422"/>
      <c r="F809" s="475"/>
      <c r="G809" s="422"/>
      <c r="H809" s="422"/>
      <c r="I809" s="422"/>
      <c r="J809" s="422"/>
      <c r="K809" s="422"/>
    </row>
    <row r="810" spans="1:11" ht="12.75">
      <c r="A810" s="422"/>
      <c r="F810" s="475"/>
      <c r="G810" s="422"/>
      <c r="H810" s="422"/>
      <c r="I810" s="422"/>
      <c r="J810" s="422"/>
      <c r="K810" s="422"/>
    </row>
    <row r="811" spans="1:11" ht="12.75">
      <c r="A811" s="422"/>
      <c r="F811" s="475"/>
      <c r="G811" s="422"/>
      <c r="H811" s="422"/>
      <c r="I811" s="422"/>
      <c r="J811" s="422"/>
      <c r="K811" s="422"/>
    </row>
    <row r="812" spans="1:11" ht="12.75">
      <c r="A812" s="422"/>
      <c r="F812" s="475"/>
      <c r="G812" s="422"/>
      <c r="H812" s="422"/>
      <c r="I812" s="422"/>
      <c r="J812" s="422"/>
      <c r="K812" s="422"/>
    </row>
    <row r="813" spans="1:11" ht="12.75">
      <c r="A813" s="422"/>
      <c r="F813" s="475"/>
      <c r="G813" s="422"/>
      <c r="H813" s="422"/>
      <c r="I813" s="422"/>
      <c r="J813" s="422"/>
      <c r="K813" s="422"/>
    </row>
    <row r="814" spans="1:11" ht="12.75">
      <c r="A814" s="422"/>
      <c r="F814" s="475"/>
      <c r="G814" s="422"/>
      <c r="H814" s="422"/>
      <c r="I814" s="422"/>
      <c r="J814" s="422"/>
      <c r="K814" s="422"/>
    </row>
    <row r="815" spans="1:11" ht="12.75">
      <c r="A815" s="422"/>
      <c r="F815" s="475"/>
      <c r="G815" s="422"/>
      <c r="H815" s="422"/>
      <c r="I815" s="422"/>
      <c r="J815" s="422"/>
      <c r="K815" s="422"/>
    </row>
    <row r="816" spans="1:11" ht="12.75">
      <c r="A816" s="422"/>
      <c r="F816" s="475"/>
      <c r="G816" s="422"/>
      <c r="H816" s="422"/>
      <c r="I816" s="422"/>
      <c r="J816" s="422"/>
      <c r="K816" s="422"/>
    </row>
    <row r="817" spans="1:11" ht="12.75">
      <c r="A817" s="422"/>
      <c r="F817" s="475"/>
      <c r="G817" s="422"/>
      <c r="H817" s="422"/>
      <c r="I817" s="422"/>
      <c r="J817" s="422"/>
      <c r="K817" s="422"/>
    </row>
    <row r="818" spans="1:11" ht="12.75">
      <c r="A818" s="422"/>
      <c r="F818" s="475"/>
      <c r="G818" s="422"/>
      <c r="H818" s="422"/>
      <c r="I818" s="422"/>
      <c r="J818" s="422"/>
      <c r="K818" s="422"/>
    </row>
    <row r="819" spans="1:11" ht="12.75">
      <c r="A819" s="422"/>
      <c r="F819" s="475"/>
      <c r="G819" s="422"/>
      <c r="H819" s="422"/>
      <c r="I819" s="422"/>
      <c r="J819" s="422"/>
      <c r="K819" s="422"/>
    </row>
    <row r="820" spans="1:11" ht="12.75">
      <c r="A820" s="422"/>
      <c r="F820" s="475"/>
      <c r="G820" s="422"/>
      <c r="H820" s="422"/>
      <c r="I820" s="422"/>
      <c r="J820" s="422"/>
      <c r="K820" s="422"/>
    </row>
    <row r="821" spans="1:11" ht="12.75">
      <c r="A821" s="422"/>
      <c r="F821" s="475"/>
      <c r="G821" s="422"/>
      <c r="H821" s="422"/>
      <c r="I821" s="422"/>
      <c r="J821" s="422"/>
      <c r="K821" s="422"/>
    </row>
    <row r="822" spans="1:11" ht="12.75">
      <c r="A822" s="422"/>
      <c r="F822" s="475"/>
      <c r="G822" s="422"/>
      <c r="H822" s="422"/>
      <c r="I822" s="422"/>
      <c r="J822" s="422"/>
      <c r="K822" s="422"/>
    </row>
    <row r="823" spans="1:11" ht="12.75">
      <c r="A823" s="422"/>
      <c r="F823" s="475"/>
      <c r="G823" s="422"/>
      <c r="H823" s="422"/>
      <c r="I823" s="422"/>
      <c r="J823" s="422"/>
      <c r="K823" s="422"/>
    </row>
    <row r="824" spans="1:11" ht="12.75">
      <c r="A824" s="422"/>
      <c r="F824" s="475"/>
      <c r="G824" s="422"/>
      <c r="H824" s="422"/>
      <c r="I824" s="422"/>
      <c r="J824" s="422"/>
      <c r="K824" s="422"/>
    </row>
    <row r="825" spans="1:11" ht="12.75">
      <c r="A825" s="422"/>
      <c r="F825" s="475"/>
      <c r="G825" s="422"/>
      <c r="H825" s="422"/>
      <c r="I825" s="422"/>
      <c r="J825" s="422"/>
      <c r="K825" s="422"/>
    </row>
    <row r="826" spans="1:11" ht="12.75">
      <c r="A826" s="422"/>
      <c r="F826" s="475"/>
      <c r="G826" s="422"/>
      <c r="H826" s="422"/>
      <c r="I826" s="422"/>
      <c r="J826" s="422"/>
      <c r="K826" s="422"/>
    </row>
    <row r="827" spans="1:11" ht="12.75">
      <c r="A827" s="422"/>
      <c r="F827" s="475"/>
      <c r="G827" s="422"/>
      <c r="H827" s="422"/>
      <c r="I827" s="422"/>
      <c r="J827" s="422"/>
      <c r="K827" s="422"/>
    </row>
    <row r="828" spans="1:11" ht="12.75">
      <c r="A828" s="422"/>
      <c r="F828" s="475"/>
      <c r="G828" s="422"/>
      <c r="H828" s="422"/>
      <c r="I828" s="422"/>
      <c r="J828" s="422"/>
      <c r="K828" s="422"/>
    </row>
    <row r="829" spans="1:11" ht="12.75">
      <c r="A829" s="422"/>
      <c r="F829" s="475"/>
      <c r="G829" s="422"/>
      <c r="H829" s="422"/>
      <c r="I829" s="422"/>
      <c r="J829" s="422"/>
      <c r="K829" s="422"/>
    </row>
    <row r="830" spans="1:11" ht="12.75">
      <c r="A830" s="422"/>
      <c r="F830" s="475"/>
      <c r="G830" s="422"/>
      <c r="H830" s="422"/>
      <c r="I830" s="422"/>
      <c r="J830" s="422"/>
      <c r="K830" s="422"/>
    </row>
    <row r="831" spans="1:11" ht="12.75">
      <c r="A831" s="422"/>
      <c r="F831" s="475"/>
      <c r="G831" s="422"/>
      <c r="H831" s="422"/>
      <c r="I831" s="422"/>
      <c r="J831" s="422"/>
      <c r="K831" s="422"/>
    </row>
    <row r="832" spans="1:11" ht="12.75">
      <c r="A832" s="422"/>
      <c r="F832" s="475"/>
      <c r="G832" s="422"/>
      <c r="H832" s="422"/>
      <c r="I832" s="422"/>
      <c r="J832" s="422"/>
      <c r="K832" s="422"/>
    </row>
    <row r="833" spans="1:11" ht="12.75">
      <c r="A833" s="422"/>
      <c r="F833" s="475"/>
      <c r="G833" s="422"/>
      <c r="H833" s="422"/>
      <c r="I833" s="422"/>
      <c r="J833" s="422"/>
      <c r="K833" s="422"/>
    </row>
    <row r="834" spans="1:11" ht="12.75">
      <c r="A834" s="422"/>
      <c r="F834" s="475"/>
      <c r="G834" s="422"/>
      <c r="H834" s="422"/>
      <c r="I834" s="422"/>
      <c r="J834" s="422"/>
      <c r="K834" s="422"/>
    </row>
    <row r="835" spans="1:11" ht="12.75">
      <c r="A835" s="422"/>
      <c r="F835" s="475"/>
      <c r="G835" s="422"/>
      <c r="H835" s="422"/>
      <c r="I835" s="422"/>
      <c r="J835" s="422"/>
      <c r="K835" s="422"/>
    </row>
    <row r="836" spans="1:11" ht="12.75">
      <c r="A836" s="422"/>
      <c r="F836" s="475"/>
      <c r="G836" s="422"/>
      <c r="H836" s="422"/>
      <c r="I836" s="422"/>
      <c r="J836" s="422"/>
      <c r="K836" s="422"/>
    </row>
    <row r="837" spans="1:11" ht="12.75">
      <c r="A837" s="422"/>
      <c r="F837" s="475"/>
      <c r="G837" s="422"/>
      <c r="H837" s="422"/>
      <c r="I837" s="422"/>
      <c r="J837" s="422"/>
      <c r="K837" s="422"/>
    </row>
    <row r="838" spans="1:11" ht="12.75">
      <c r="A838" s="422"/>
      <c r="F838" s="475"/>
      <c r="G838" s="422"/>
      <c r="H838" s="422"/>
      <c r="I838" s="422"/>
      <c r="J838" s="422"/>
      <c r="K838" s="422"/>
    </row>
    <row r="839" spans="1:11" ht="12.75">
      <c r="A839" s="422"/>
      <c r="F839" s="475"/>
      <c r="G839" s="422"/>
      <c r="H839" s="422"/>
      <c r="I839" s="422"/>
      <c r="J839" s="422"/>
      <c r="K839" s="422"/>
    </row>
    <row r="840" spans="1:11" ht="12.75">
      <c r="A840" s="422"/>
      <c r="F840" s="475"/>
      <c r="G840" s="422"/>
      <c r="H840" s="422"/>
      <c r="I840" s="422"/>
      <c r="J840" s="422"/>
      <c r="K840" s="422"/>
    </row>
    <row r="841" spans="1:11" ht="12.75">
      <c r="A841" s="422"/>
      <c r="F841" s="475"/>
      <c r="G841" s="422"/>
      <c r="H841" s="422"/>
      <c r="I841" s="422"/>
      <c r="J841" s="422"/>
      <c r="K841" s="422"/>
    </row>
    <row r="842" spans="1:11" ht="12.75">
      <c r="A842" s="422"/>
      <c r="F842" s="475"/>
      <c r="G842" s="422"/>
      <c r="H842" s="422"/>
      <c r="I842" s="422"/>
      <c r="J842" s="422"/>
      <c r="K842" s="422"/>
    </row>
    <row r="843" spans="1:11" ht="12.75">
      <c r="A843" s="422"/>
      <c r="F843" s="475"/>
      <c r="G843" s="422"/>
      <c r="H843" s="422"/>
      <c r="I843" s="422"/>
      <c r="J843" s="422"/>
      <c r="K843" s="422"/>
    </row>
    <row r="844" spans="1:11" ht="12.75">
      <c r="A844" s="422"/>
      <c r="F844" s="475"/>
      <c r="G844" s="422"/>
      <c r="H844" s="422"/>
      <c r="I844" s="422"/>
      <c r="J844" s="422"/>
      <c r="K844" s="422"/>
    </row>
    <row r="845" spans="1:11" ht="12.75">
      <c r="A845" s="422"/>
      <c r="F845" s="475"/>
      <c r="G845" s="422"/>
      <c r="H845" s="422"/>
      <c r="I845" s="422"/>
      <c r="J845" s="422"/>
      <c r="K845" s="422"/>
    </row>
    <row r="846" spans="1:11" ht="12.75">
      <c r="A846" s="422"/>
      <c r="F846" s="475"/>
      <c r="G846" s="422"/>
      <c r="H846" s="422"/>
      <c r="I846" s="422"/>
      <c r="J846" s="422"/>
      <c r="K846" s="422"/>
    </row>
    <row r="847" spans="1:11" ht="12.75">
      <c r="A847" s="422"/>
      <c r="F847" s="475"/>
      <c r="G847" s="422"/>
      <c r="H847" s="422"/>
      <c r="I847" s="422"/>
      <c r="J847" s="422"/>
      <c r="K847" s="422"/>
    </row>
    <row r="848" spans="1:11" ht="12.75">
      <c r="A848" s="422"/>
      <c r="F848" s="475"/>
      <c r="G848" s="422"/>
      <c r="H848" s="422"/>
      <c r="I848" s="422"/>
      <c r="J848" s="422"/>
      <c r="K848" s="422"/>
    </row>
    <row r="849" spans="1:11" ht="12.75">
      <c r="A849" s="422"/>
      <c r="F849" s="475"/>
      <c r="G849" s="422"/>
      <c r="H849" s="422"/>
      <c r="I849" s="422"/>
      <c r="J849" s="422"/>
      <c r="K849" s="422"/>
    </row>
    <row r="850" spans="1:11" ht="12.75">
      <c r="A850" s="422"/>
      <c r="F850" s="475"/>
      <c r="G850" s="422"/>
      <c r="H850" s="422"/>
      <c r="I850" s="422"/>
      <c r="J850" s="422"/>
      <c r="K850" s="422"/>
    </row>
    <row r="851" spans="1:11" ht="12.75">
      <c r="A851" s="422"/>
      <c r="F851" s="475"/>
      <c r="G851" s="422"/>
      <c r="H851" s="422"/>
      <c r="I851" s="422"/>
      <c r="J851" s="422"/>
      <c r="K851" s="422"/>
    </row>
    <row r="852" spans="1:11" ht="12.75">
      <c r="A852" s="422"/>
      <c r="F852" s="475"/>
      <c r="G852" s="422"/>
      <c r="H852" s="422"/>
      <c r="I852" s="422"/>
      <c r="J852" s="422"/>
      <c r="K852" s="422"/>
    </row>
    <row r="853" spans="1:11" ht="12.75">
      <c r="A853" s="422"/>
      <c r="F853" s="475"/>
      <c r="G853" s="422"/>
      <c r="H853" s="422"/>
      <c r="I853" s="422"/>
      <c r="J853" s="422"/>
      <c r="K853" s="422"/>
    </row>
    <row r="854" spans="1:11" ht="12.75">
      <c r="A854" s="422"/>
      <c r="F854" s="475"/>
      <c r="G854" s="422"/>
      <c r="H854" s="422"/>
      <c r="I854" s="422"/>
      <c r="J854" s="422"/>
      <c r="K854" s="422"/>
    </row>
    <row r="855" spans="1:11" ht="12.75">
      <c r="A855" s="422"/>
      <c r="F855" s="475"/>
      <c r="G855" s="422"/>
      <c r="H855" s="422"/>
      <c r="I855" s="422"/>
      <c r="J855" s="422"/>
      <c r="K855" s="422"/>
    </row>
    <row r="856" spans="1:11" ht="12.75">
      <c r="A856" s="422"/>
      <c r="F856" s="475"/>
      <c r="G856" s="422"/>
      <c r="H856" s="422"/>
      <c r="I856" s="422"/>
      <c r="J856" s="422"/>
      <c r="K856" s="422"/>
    </row>
    <row r="857" spans="1:11" ht="12.75">
      <c r="A857" s="422"/>
      <c r="F857" s="475"/>
      <c r="G857" s="422"/>
      <c r="H857" s="422"/>
      <c r="I857" s="422"/>
      <c r="J857" s="422"/>
      <c r="K857" s="422"/>
    </row>
    <row r="858" spans="1:11" ht="12.75">
      <c r="A858" s="422"/>
      <c r="F858" s="475"/>
      <c r="G858" s="422"/>
      <c r="H858" s="422"/>
      <c r="I858" s="422"/>
      <c r="J858" s="422"/>
      <c r="K858" s="422"/>
    </row>
    <row r="859" spans="1:11" ht="12.75">
      <c r="A859" s="422"/>
      <c r="F859" s="475"/>
      <c r="G859" s="422"/>
      <c r="H859" s="422"/>
      <c r="I859" s="422"/>
      <c r="J859" s="422"/>
      <c r="K859" s="422"/>
    </row>
    <row r="860" spans="1:11" ht="12.75">
      <c r="A860" s="422"/>
      <c r="F860" s="475"/>
      <c r="G860" s="422"/>
      <c r="H860" s="422"/>
      <c r="I860" s="422"/>
      <c r="J860" s="422"/>
      <c r="K860" s="422"/>
    </row>
    <row r="861" spans="1:11" ht="12.75">
      <c r="A861" s="422"/>
      <c r="F861" s="475"/>
      <c r="G861" s="422"/>
      <c r="H861" s="422"/>
      <c r="I861" s="422"/>
      <c r="J861" s="422"/>
      <c r="K861" s="422"/>
    </row>
    <row r="862" spans="1:11" ht="12.75">
      <c r="A862" s="422"/>
      <c r="F862" s="475"/>
      <c r="G862" s="422"/>
      <c r="H862" s="422"/>
      <c r="I862" s="422"/>
      <c r="J862" s="422"/>
      <c r="K862" s="422"/>
    </row>
    <row r="863" spans="1:11" ht="12.75">
      <c r="A863" s="422"/>
      <c r="F863" s="475"/>
      <c r="G863" s="422"/>
      <c r="H863" s="422"/>
      <c r="I863" s="422"/>
      <c r="J863" s="422"/>
      <c r="K863" s="422"/>
    </row>
    <row r="864" spans="1:11" ht="12.75">
      <c r="A864" s="422"/>
      <c r="F864" s="475"/>
      <c r="G864" s="422"/>
      <c r="H864" s="422"/>
      <c r="I864" s="422"/>
      <c r="J864" s="422"/>
      <c r="K864" s="422"/>
    </row>
    <row r="865" spans="1:11" ht="12.75">
      <c r="A865" s="422"/>
      <c r="F865" s="475"/>
      <c r="G865" s="422"/>
      <c r="H865" s="422"/>
      <c r="I865" s="422"/>
      <c r="J865" s="422"/>
      <c r="K865" s="422"/>
    </row>
    <row r="866" spans="1:11" ht="12.75">
      <c r="A866" s="422"/>
      <c r="F866" s="475"/>
      <c r="G866" s="422"/>
      <c r="H866" s="422"/>
      <c r="I866" s="422"/>
      <c r="J866" s="422"/>
      <c r="K866" s="422"/>
    </row>
    <row r="867" spans="1:11" ht="12.75">
      <c r="A867" s="422"/>
      <c r="F867" s="475"/>
      <c r="G867" s="422"/>
      <c r="H867" s="422"/>
      <c r="I867" s="422"/>
      <c r="J867" s="422"/>
      <c r="K867" s="422"/>
    </row>
    <row r="868" spans="1:11" ht="12.75">
      <c r="A868" s="422"/>
      <c r="F868" s="475"/>
      <c r="G868" s="422"/>
      <c r="H868" s="422"/>
      <c r="I868" s="422"/>
      <c r="J868" s="422"/>
      <c r="K868" s="422"/>
    </row>
    <row r="869" spans="1:11" ht="12.75">
      <c r="A869" s="422"/>
      <c r="F869" s="475"/>
      <c r="G869" s="422"/>
      <c r="H869" s="422"/>
      <c r="I869" s="422"/>
      <c r="J869" s="422"/>
      <c r="K869" s="422"/>
    </row>
    <row r="870" spans="1:11" ht="12.75">
      <c r="A870" s="422"/>
      <c r="F870" s="475"/>
      <c r="G870" s="422"/>
      <c r="H870" s="422"/>
      <c r="I870" s="422"/>
      <c r="J870" s="422"/>
      <c r="K870" s="422"/>
    </row>
    <row r="871" spans="1:11" ht="12.75">
      <c r="A871" s="422"/>
      <c r="F871" s="475"/>
      <c r="G871" s="422"/>
      <c r="H871" s="422"/>
      <c r="I871" s="422"/>
      <c r="J871" s="422"/>
      <c r="K871" s="422"/>
    </row>
    <row r="872" spans="1:11" ht="12.75">
      <c r="A872" s="422"/>
      <c r="F872" s="475"/>
      <c r="G872" s="422"/>
      <c r="H872" s="422"/>
      <c r="I872" s="422"/>
      <c r="J872" s="422"/>
      <c r="K872" s="422"/>
    </row>
    <row r="873" spans="1:11" ht="12.75">
      <c r="A873" s="422"/>
      <c r="F873" s="475"/>
      <c r="G873" s="422"/>
      <c r="H873" s="422"/>
      <c r="I873" s="422"/>
      <c r="J873" s="422"/>
      <c r="K873" s="422"/>
    </row>
    <row r="874" spans="1:11" ht="12.75">
      <c r="A874" s="422"/>
      <c r="F874" s="475"/>
      <c r="G874" s="422"/>
      <c r="H874" s="422"/>
      <c r="I874" s="422"/>
      <c r="J874" s="422"/>
      <c r="K874" s="422"/>
    </row>
    <row r="875" spans="1:11" ht="12.75">
      <c r="A875" s="422"/>
      <c r="F875" s="475"/>
      <c r="G875" s="422"/>
      <c r="H875" s="422"/>
      <c r="I875" s="422"/>
      <c r="J875" s="422"/>
      <c r="K875" s="422"/>
    </row>
    <row r="876" spans="1:11" ht="12.75">
      <c r="A876" s="422"/>
      <c r="F876" s="475"/>
      <c r="G876" s="422"/>
      <c r="H876" s="422"/>
      <c r="I876" s="422"/>
      <c r="J876" s="422"/>
      <c r="K876" s="422"/>
    </row>
    <row r="877" spans="1:11" ht="12.75">
      <c r="A877" s="422"/>
      <c r="F877" s="475"/>
      <c r="G877" s="422"/>
      <c r="H877" s="422"/>
      <c r="I877" s="422"/>
      <c r="J877" s="422"/>
      <c r="K877" s="422"/>
    </row>
    <row r="878" spans="1:11" ht="12.75">
      <c r="A878" s="422"/>
      <c r="F878" s="475"/>
      <c r="G878" s="422"/>
      <c r="H878" s="422"/>
      <c r="I878" s="422"/>
      <c r="J878" s="422"/>
      <c r="K878" s="422"/>
    </row>
    <row r="879" spans="1:11" ht="12.75">
      <c r="A879" s="422"/>
      <c r="F879" s="475"/>
      <c r="G879" s="422"/>
      <c r="H879" s="422"/>
      <c r="I879" s="422"/>
      <c r="J879" s="422"/>
      <c r="K879" s="422"/>
    </row>
    <row r="880" spans="1:11" ht="12.75">
      <c r="A880" s="422"/>
      <c r="F880" s="475"/>
      <c r="G880" s="422"/>
      <c r="H880" s="422"/>
      <c r="I880" s="422"/>
      <c r="J880" s="422"/>
      <c r="K880" s="422"/>
    </row>
    <row r="881" spans="1:11" ht="12.75">
      <c r="A881" s="422"/>
      <c r="F881" s="475"/>
      <c r="G881" s="422"/>
      <c r="H881" s="422"/>
      <c r="I881" s="422"/>
      <c r="J881" s="422"/>
      <c r="K881" s="422"/>
    </row>
    <row r="882" spans="1:11" ht="12.75">
      <c r="A882" s="422"/>
      <c r="F882" s="475"/>
      <c r="G882" s="422"/>
      <c r="H882" s="422"/>
      <c r="I882" s="422"/>
      <c r="J882" s="422"/>
      <c r="K882" s="422"/>
    </row>
    <row r="883" spans="1:11" ht="12.75">
      <c r="A883" s="422"/>
      <c r="F883" s="475"/>
      <c r="G883" s="422"/>
      <c r="H883" s="422"/>
      <c r="I883" s="422"/>
      <c r="J883" s="422"/>
      <c r="K883" s="422"/>
    </row>
    <row r="884" spans="1:11" ht="12.75">
      <c r="A884" s="422"/>
      <c r="F884" s="475"/>
      <c r="G884" s="422"/>
      <c r="H884" s="422"/>
      <c r="I884" s="422"/>
      <c r="J884" s="422"/>
      <c r="K884" s="422"/>
    </row>
    <row r="885" spans="1:11" ht="12.75">
      <c r="A885" s="422"/>
      <c r="F885" s="475"/>
      <c r="G885" s="422"/>
      <c r="H885" s="422"/>
      <c r="I885" s="422"/>
      <c r="J885" s="422"/>
      <c r="K885" s="422"/>
    </row>
    <row r="886" spans="1:11" ht="12.75">
      <c r="A886" s="422"/>
      <c r="F886" s="475"/>
      <c r="G886" s="422"/>
      <c r="H886" s="422"/>
      <c r="I886" s="422"/>
      <c r="J886" s="422"/>
      <c r="K886" s="422"/>
    </row>
    <row r="887" spans="1:11" ht="12.75">
      <c r="A887" s="422"/>
      <c r="F887" s="475"/>
      <c r="G887" s="422"/>
      <c r="H887" s="422"/>
      <c r="I887" s="422"/>
      <c r="J887" s="422"/>
      <c r="K887" s="422"/>
    </row>
    <row r="888" spans="1:11" ht="12.75">
      <c r="A888" s="422"/>
      <c r="F888" s="475"/>
      <c r="G888" s="422"/>
      <c r="H888" s="422"/>
      <c r="I888" s="422"/>
      <c r="J888" s="422"/>
      <c r="K888" s="422"/>
    </row>
    <row r="889" spans="1:11" ht="12.75">
      <c r="A889" s="422"/>
      <c r="F889" s="475"/>
      <c r="G889" s="422"/>
      <c r="H889" s="422"/>
      <c r="I889" s="422"/>
      <c r="J889" s="422"/>
      <c r="K889" s="422"/>
    </row>
    <row r="890" spans="1:11" ht="12.75">
      <c r="A890" s="422"/>
      <c r="F890" s="475"/>
      <c r="G890" s="422"/>
      <c r="H890" s="422"/>
      <c r="I890" s="422"/>
      <c r="J890" s="422"/>
      <c r="K890" s="422"/>
    </row>
    <row r="891" spans="1:11" ht="12.75">
      <c r="A891" s="422"/>
      <c r="F891" s="475"/>
      <c r="G891" s="422"/>
      <c r="H891" s="422"/>
      <c r="I891" s="422"/>
      <c r="J891" s="422"/>
      <c r="K891" s="422"/>
    </row>
    <row r="892" spans="1:11" ht="12.75">
      <c r="A892" s="422"/>
      <c r="F892" s="475"/>
      <c r="G892" s="422"/>
      <c r="H892" s="422"/>
      <c r="I892" s="422"/>
      <c r="J892" s="422"/>
      <c r="K892" s="422"/>
    </row>
    <row r="893" spans="1:11" ht="12.75">
      <c r="A893" s="422"/>
      <c r="F893" s="475"/>
      <c r="G893" s="422"/>
      <c r="H893" s="422"/>
      <c r="I893" s="422"/>
      <c r="J893" s="422"/>
      <c r="K893" s="422"/>
    </row>
    <row r="894" spans="1:11" ht="12.75">
      <c r="A894" s="422"/>
      <c r="F894" s="475"/>
      <c r="G894" s="422"/>
      <c r="H894" s="422"/>
      <c r="I894" s="422"/>
      <c r="J894" s="422"/>
      <c r="K894" s="422"/>
    </row>
    <row r="895" spans="1:11" ht="12.75">
      <c r="A895" s="422"/>
      <c r="F895" s="475"/>
      <c r="G895" s="422"/>
      <c r="H895" s="422"/>
      <c r="I895" s="422"/>
      <c r="J895" s="422"/>
      <c r="K895" s="422"/>
    </row>
    <row r="896" spans="1:11" ht="12.75">
      <c r="A896" s="422"/>
      <c r="F896" s="475"/>
      <c r="G896" s="422"/>
      <c r="H896" s="422"/>
      <c r="I896" s="422"/>
      <c r="J896" s="422"/>
      <c r="K896" s="422"/>
    </row>
    <row r="897" spans="1:11" ht="12.75">
      <c r="A897" s="422"/>
      <c r="F897" s="475"/>
      <c r="G897" s="422"/>
      <c r="H897" s="422"/>
      <c r="I897" s="422"/>
      <c r="J897" s="422"/>
      <c r="K897" s="422"/>
    </row>
    <row r="898" spans="1:11" ht="12.75">
      <c r="A898" s="422"/>
      <c r="F898" s="475"/>
      <c r="G898" s="422"/>
      <c r="H898" s="422"/>
      <c r="I898" s="422"/>
      <c r="J898" s="422"/>
      <c r="K898" s="422"/>
    </row>
    <row r="899" spans="1:11" ht="12.75">
      <c r="A899" s="422"/>
      <c r="F899" s="475"/>
      <c r="G899" s="422"/>
      <c r="H899" s="422"/>
      <c r="I899" s="422"/>
      <c r="J899" s="422"/>
      <c r="K899" s="422"/>
    </row>
    <row r="900" spans="1:11" ht="12.75">
      <c r="A900" s="422"/>
      <c r="F900" s="475"/>
      <c r="G900" s="422"/>
      <c r="H900" s="422"/>
      <c r="I900" s="422"/>
      <c r="J900" s="422"/>
      <c r="K900" s="422"/>
    </row>
    <row r="901" spans="1:11" ht="12.75">
      <c r="A901" s="422"/>
      <c r="F901" s="475"/>
      <c r="G901" s="422"/>
      <c r="H901" s="422"/>
      <c r="I901" s="422"/>
      <c r="J901" s="422"/>
      <c r="K901" s="422"/>
    </row>
    <row r="902" spans="1:11" ht="12.75">
      <c r="A902" s="422"/>
      <c r="F902" s="475"/>
      <c r="G902" s="422"/>
      <c r="H902" s="422"/>
      <c r="I902" s="422"/>
      <c r="J902" s="422"/>
      <c r="K902" s="422"/>
    </row>
    <row r="903" spans="1:11" ht="12.75">
      <c r="A903" s="422"/>
      <c r="F903" s="475"/>
      <c r="G903" s="422"/>
      <c r="H903" s="422"/>
      <c r="I903" s="422"/>
      <c r="J903" s="422"/>
      <c r="K903" s="422"/>
    </row>
    <row r="904" spans="1:11" ht="12.75">
      <c r="A904" s="422"/>
      <c r="F904" s="475"/>
      <c r="G904" s="422"/>
      <c r="H904" s="422"/>
      <c r="I904" s="422"/>
      <c r="J904" s="422"/>
      <c r="K904" s="422"/>
    </row>
    <row r="905" spans="1:11" ht="12.75">
      <c r="A905" s="422"/>
      <c r="F905" s="475"/>
      <c r="G905" s="422"/>
      <c r="H905" s="422"/>
      <c r="I905" s="422"/>
      <c r="J905" s="422"/>
      <c r="K905" s="422"/>
    </row>
    <row r="906" spans="1:11" ht="12.75">
      <c r="A906" s="422"/>
      <c r="F906" s="475"/>
      <c r="G906" s="422"/>
      <c r="H906" s="422"/>
      <c r="I906" s="422"/>
      <c r="J906" s="422"/>
      <c r="K906" s="422"/>
    </row>
    <row r="907" spans="1:11" ht="12.75">
      <c r="A907" s="422"/>
      <c r="F907" s="475"/>
      <c r="G907" s="422"/>
      <c r="H907" s="422"/>
      <c r="I907" s="422"/>
      <c r="J907" s="422"/>
      <c r="K907" s="422"/>
    </row>
    <row r="908" spans="1:11" ht="12.75">
      <c r="A908" s="422"/>
      <c r="F908" s="475"/>
      <c r="G908" s="422"/>
      <c r="H908" s="422"/>
      <c r="I908" s="422"/>
      <c r="J908" s="422"/>
      <c r="K908" s="422"/>
    </row>
    <row r="909" spans="1:11" ht="12.75">
      <c r="A909" s="422"/>
      <c r="F909" s="475"/>
      <c r="G909" s="422"/>
      <c r="H909" s="422"/>
      <c r="I909" s="422"/>
      <c r="J909" s="422"/>
      <c r="K909" s="422"/>
    </row>
    <row r="910" spans="1:11" ht="12.75">
      <c r="A910" s="422"/>
      <c r="F910" s="475"/>
      <c r="G910" s="422"/>
      <c r="H910" s="422"/>
      <c r="I910" s="422"/>
      <c r="J910" s="422"/>
      <c r="K910" s="422"/>
    </row>
    <row r="911" spans="1:11" ht="12.75">
      <c r="A911" s="422"/>
      <c r="F911" s="475"/>
      <c r="G911" s="422"/>
      <c r="H911" s="422"/>
      <c r="I911" s="422"/>
      <c r="J911" s="422"/>
      <c r="K911" s="422"/>
    </row>
    <row r="912" spans="1:11" ht="12.75">
      <c r="A912" s="422"/>
      <c r="F912" s="475"/>
      <c r="G912" s="422"/>
      <c r="H912" s="422"/>
      <c r="I912" s="422"/>
      <c r="J912" s="422"/>
      <c r="K912" s="422"/>
    </row>
    <row r="913" spans="1:11" ht="12.75">
      <c r="A913" s="422"/>
      <c r="F913" s="475"/>
      <c r="G913" s="422"/>
      <c r="H913" s="422"/>
      <c r="I913" s="422"/>
      <c r="J913" s="422"/>
      <c r="K913" s="422"/>
    </row>
    <row r="914" spans="1:11" ht="12.75">
      <c r="A914" s="422"/>
      <c r="F914" s="475"/>
      <c r="G914" s="422"/>
      <c r="H914" s="422"/>
      <c r="I914" s="422"/>
      <c r="J914" s="422"/>
      <c r="K914" s="422"/>
    </row>
    <row r="915" spans="1:11" ht="12.75">
      <c r="A915" s="422"/>
      <c r="F915" s="475"/>
      <c r="G915" s="422"/>
      <c r="H915" s="422"/>
      <c r="I915" s="422"/>
      <c r="J915" s="422"/>
      <c r="K915" s="422"/>
    </row>
    <row r="916" spans="1:11" ht="12.75">
      <c r="A916" s="422"/>
      <c r="F916" s="475"/>
      <c r="G916" s="422"/>
      <c r="H916" s="422"/>
      <c r="I916" s="422"/>
      <c r="J916" s="422"/>
      <c r="K916" s="422"/>
    </row>
    <row r="917" spans="1:11" ht="12.75">
      <c r="A917" s="422"/>
      <c r="F917" s="475"/>
      <c r="G917" s="422"/>
      <c r="H917" s="422"/>
      <c r="I917" s="422"/>
      <c r="J917" s="422"/>
      <c r="K917" s="422"/>
    </row>
    <row r="918" spans="1:11" ht="12.75">
      <c r="A918" s="422"/>
      <c r="F918" s="475"/>
      <c r="G918" s="422"/>
      <c r="H918" s="422"/>
      <c r="I918" s="422"/>
      <c r="J918" s="422"/>
      <c r="K918" s="422"/>
    </row>
    <row r="919" spans="1:11" ht="12.75">
      <c r="A919" s="422"/>
      <c r="F919" s="475"/>
      <c r="G919" s="422"/>
      <c r="H919" s="422"/>
      <c r="I919" s="422"/>
      <c r="J919" s="422"/>
      <c r="K919" s="422"/>
    </row>
    <row r="920" spans="1:11" ht="12.75">
      <c r="A920" s="422"/>
      <c r="F920" s="475"/>
      <c r="G920" s="422"/>
      <c r="H920" s="422"/>
      <c r="I920" s="422"/>
      <c r="J920" s="422"/>
      <c r="K920" s="422"/>
    </row>
    <row r="921" spans="1:11" ht="12.75">
      <c r="A921" s="422"/>
      <c r="F921" s="475"/>
      <c r="G921" s="422"/>
      <c r="H921" s="422"/>
      <c r="I921" s="422"/>
      <c r="J921" s="422"/>
      <c r="K921" s="422"/>
    </row>
    <row r="922" spans="1:11" ht="12.75">
      <c r="A922" s="422"/>
      <c r="F922" s="475"/>
      <c r="G922" s="422"/>
      <c r="H922" s="422"/>
      <c r="I922" s="422"/>
      <c r="J922" s="422"/>
      <c r="K922" s="422"/>
    </row>
    <row r="923" spans="1:11" ht="12.75">
      <c r="A923" s="422"/>
      <c r="F923" s="475"/>
      <c r="G923" s="422"/>
      <c r="H923" s="422"/>
      <c r="I923" s="422"/>
      <c r="J923" s="422"/>
      <c r="K923" s="422"/>
    </row>
    <row r="924" spans="1:11" ht="12.75">
      <c r="A924" s="422"/>
      <c r="F924" s="475"/>
      <c r="G924" s="422"/>
      <c r="H924" s="422"/>
      <c r="I924" s="422"/>
      <c r="J924" s="422"/>
      <c r="K924" s="422"/>
    </row>
    <row r="925" spans="1:11" ht="12.75">
      <c r="A925" s="422"/>
      <c r="F925" s="475"/>
      <c r="G925" s="422"/>
      <c r="H925" s="422"/>
      <c r="I925" s="422"/>
      <c r="J925" s="422"/>
      <c r="K925" s="422"/>
    </row>
    <row r="926" spans="1:11" ht="12.75">
      <c r="A926" s="422"/>
      <c r="F926" s="475"/>
      <c r="G926" s="422"/>
      <c r="H926" s="422"/>
      <c r="I926" s="422"/>
      <c r="J926" s="422"/>
      <c r="K926" s="422"/>
    </row>
    <row r="927" spans="1:11" ht="12.75">
      <c r="A927" s="422"/>
      <c r="F927" s="475"/>
      <c r="G927" s="422"/>
      <c r="H927" s="422"/>
      <c r="I927" s="422"/>
      <c r="J927" s="422"/>
      <c r="K927" s="422"/>
    </row>
    <row r="928" spans="1:11" ht="12.75">
      <c r="A928" s="422"/>
      <c r="F928" s="475"/>
      <c r="G928" s="422"/>
      <c r="H928" s="422"/>
      <c r="I928" s="422"/>
      <c r="J928" s="422"/>
      <c r="K928" s="422"/>
    </row>
    <row r="929" spans="1:11" ht="12.75">
      <c r="A929" s="422"/>
      <c r="F929" s="475"/>
      <c r="G929" s="422"/>
      <c r="H929" s="422"/>
      <c r="I929" s="422"/>
      <c r="J929" s="422"/>
      <c r="K929" s="422"/>
    </row>
    <row r="930" spans="1:11" ht="12.75">
      <c r="A930" s="422"/>
      <c r="F930" s="475"/>
      <c r="G930" s="422"/>
      <c r="H930" s="422"/>
      <c r="I930" s="422"/>
      <c r="J930" s="422"/>
      <c r="K930" s="422"/>
    </row>
    <row r="931" spans="1:11" ht="12.75">
      <c r="A931" s="422"/>
      <c r="F931" s="475"/>
      <c r="G931" s="422"/>
      <c r="H931" s="422"/>
      <c r="I931" s="422"/>
      <c r="J931" s="422"/>
      <c r="K931" s="422"/>
    </row>
    <row r="932" spans="1:11" ht="12.75">
      <c r="A932" s="422"/>
      <c r="F932" s="475"/>
      <c r="G932" s="422"/>
      <c r="H932" s="422"/>
      <c r="I932" s="422"/>
      <c r="J932" s="422"/>
      <c r="K932" s="422"/>
    </row>
    <row r="933" spans="1:11" ht="12.75">
      <c r="A933" s="422"/>
      <c r="F933" s="475"/>
      <c r="G933" s="422"/>
      <c r="H933" s="422"/>
      <c r="I933" s="422"/>
      <c r="J933" s="422"/>
      <c r="K933" s="422"/>
    </row>
    <row r="934" spans="1:11" ht="12.75">
      <c r="A934" s="422"/>
      <c r="F934" s="475"/>
      <c r="G934" s="422"/>
      <c r="H934" s="422"/>
      <c r="I934" s="422"/>
      <c r="J934" s="422"/>
      <c r="K934" s="422"/>
    </row>
    <row r="935" spans="1:11" ht="12.75">
      <c r="A935" s="422"/>
      <c r="F935" s="475"/>
      <c r="G935" s="422"/>
      <c r="H935" s="422"/>
      <c r="I935" s="422"/>
      <c r="J935" s="422"/>
      <c r="K935" s="422"/>
    </row>
    <row r="936" spans="1:11" ht="12.75">
      <c r="A936" s="422"/>
      <c r="F936" s="475"/>
      <c r="G936" s="422"/>
      <c r="H936" s="422"/>
      <c r="I936" s="422"/>
      <c r="J936" s="422"/>
      <c r="K936" s="422"/>
    </row>
    <row r="937" spans="1:11" ht="12.75">
      <c r="A937" s="422"/>
      <c r="F937" s="475"/>
      <c r="G937" s="422"/>
      <c r="H937" s="422"/>
      <c r="I937" s="422"/>
      <c r="J937" s="422"/>
      <c r="K937" s="422"/>
    </row>
    <row r="938" spans="1:11" ht="12.75">
      <c r="A938" s="422"/>
      <c r="F938" s="475"/>
      <c r="G938" s="422"/>
      <c r="H938" s="422"/>
      <c r="I938" s="422"/>
      <c r="J938" s="422"/>
      <c r="K938" s="422"/>
    </row>
    <row r="939" spans="1:11" ht="12.75">
      <c r="A939" s="422"/>
      <c r="F939" s="475"/>
      <c r="G939" s="422"/>
      <c r="H939" s="422"/>
      <c r="I939" s="422"/>
      <c r="J939" s="422"/>
      <c r="K939" s="422"/>
    </row>
    <row r="940" spans="1:11" ht="12.75">
      <c r="A940" s="422"/>
      <c r="F940" s="475"/>
      <c r="G940" s="422"/>
      <c r="H940" s="422"/>
      <c r="I940" s="422"/>
      <c r="J940" s="422"/>
      <c r="K940" s="422"/>
    </row>
    <row r="941" spans="1:11" ht="12.75">
      <c r="A941" s="422"/>
      <c r="F941" s="475"/>
      <c r="G941" s="422"/>
      <c r="H941" s="422"/>
      <c r="I941" s="422"/>
      <c r="J941" s="422"/>
      <c r="K941" s="422"/>
    </row>
    <row r="942" spans="1:11" ht="12.75">
      <c r="A942" s="422"/>
      <c r="F942" s="475"/>
      <c r="G942" s="422"/>
      <c r="H942" s="422"/>
      <c r="I942" s="422"/>
      <c r="J942" s="422"/>
      <c r="K942" s="422"/>
    </row>
    <row r="943" spans="1:11" ht="12.75">
      <c r="A943" s="422"/>
      <c r="F943" s="475"/>
      <c r="G943" s="422"/>
      <c r="H943" s="422"/>
      <c r="I943" s="422"/>
      <c r="J943" s="422"/>
      <c r="K943" s="422"/>
    </row>
    <row r="944" spans="1:11" ht="12.75">
      <c r="A944" s="422"/>
      <c r="F944" s="475"/>
      <c r="G944" s="422"/>
      <c r="H944" s="422"/>
      <c r="I944" s="422"/>
      <c r="J944" s="422"/>
      <c r="K944" s="422"/>
    </row>
    <row r="945" spans="1:11" ht="12.75">
      <c r="A945" s="422"/>
      <c r="F945" s="475"/>
      <c r="G945" s="422"/>
      <c r="H945" s="422"/>
      <c r="I945" s="422"/>
      <c r="J945" s="422"/>
      <c r="K945" s="422"/>
    </row>
    <row r="946" spans="1:11" ht="12.75">
      <c r="A946" s="422"/>
      <c r="F946" s="475"/>
      <c r="G946" s="422"/>
      <c r="H946" s="422"/>
      <c r="I946" s="422"/>
      <c r="J946" s="422"/>
      <c r="K946" s="422"/>
    </row>
    <row r="947" spans="1:11" ht="12.75">
      <c r="A947" s="422"/>
      <c r="F947" s="475"/>
      <c r="G947" s="422"/>
      <c r="H947" s="422"/>
      <c r="I947" s="422"/>
      <c r="J947" s="422"/>
      <c r="K947" s="422"/>
    </row>
    <row r="948" spans="1:11" ht="12.75">
      <c r="A948" s="422"/>
      <c r="F948" s="475"/>
      <c r="G948" s="422"/>
      <c r="H948" s="422"/>
      <c r="I948" s="422"/>
      <c r="J948" s="422"/>
      <c r="K948" s="422"/>
    </row>
    <row r="949" spans="1:11" ht="12.75">
      <c r="A949" s="422"/>
      <c r="F949" s="475"/>
      <c r="G949" s="422"/>
      <c r="H949" s="422"/>
      <c r="I949" s="422"/>
      <c r="J949" s="422"/>
      <c r="K949" s="422"/>
    </row>
    <row r="950" spans="1:11" ht="12.75">
      <c r="A950" s="422"/>
      <c r="F950" s="475"/>
      <c r="G950" s="422"/>
      <c r="H950" s="422"/>
      <c r="I950" s="422"/>
      <c r="J950" s="422"/>
      <c r="K950" s="422"/>
    </row>
    <row r="951" spans="1:11" ht="12.75">
      <c r="A951" s="422"/>
      <c r="F951" s="475"/>
      <c r="G951" s="422"/>
      <c r="H951" s="422"/>
      <c r="I951" s="422"/>
      <c r="J951" s="422"/>
      <c r="K951" s="422"/>
    </row>
    <row r="952" spans="1:11" ht="12.75">
      <c r="A952" s="422"/>
      <c r="F952" s="475"/>
      <c r="G952" s="422"/>
      <c r="H952" s="422"/>
      <c r="I952" s="422"/>
      <c r="J952" s="422"/>
      <c r="K952" s="422"/>
    </row>
    <row r="953" spans="1:11" ht="12.75">
      <c r="A953" s="422"/>
      <c r="F953" s="475"/>
      <c r="G953" s="422"/>
      <c r="H953" s="422"/>
      <c r="I953" s="422"/>
      <c r="J953" s="422"/>
      <c r="K953" s="422"/>
    </row>
    <row r="954" spans="1:11" ht="12.75">
      <c r="A954" s="422"/>
      <c r="F954" s="475"/>
      <c r="G954" s="422"/>
      <c r="H954" s="422"/>
      <c r="I954" s="422"/>
      <c r="J954" s="422"/>
      <c r="K954" s="422"/>
    </row>
    <row r="955" spans="1:11" ht="12.75">
      <c r="A955" s="422"/>
      <c r="F955" s="475"/>
      <c r="G955" s="422"/>
      <c r="H955" s="422"/>
      <c r="I955" s="422"/>
      <c r="J955" s="422"/>
      <c r="K955" s="422"/>
    </row>
    <row r="956" spans="1:11" ht="12.75">
      <c r="A956" s="422"/>
      <c r="F956" s="475"/>
      <c r="G956" s="422"/>
      <c r="H956" s="422"/>
      <c r="I956" s="422"/>
      <c r="J956" s="422"/>
      <c r="K956" s="422"/>
    </row>
    <row r="957" spans="1:11" ht="12.75">
      <c r="A957" s="422"/>
      <c r="F957" s="475"/>
      <c r="G957" s="422"/>
      <c r="H957" s="422"/>
      <c r="I957" s="422"/>
      <c r="J957" s="422"/>
      <c r="K957" s="422"/>
    </row>
    <row r="958" spans="1:11" ht="12.75">
      <c r="A958" s="422"/>
      <c r="F958" s="475"/>
      <c r="G958" s="422"/>
      <c r="H958" s="422"/>
      <c r="I958" s="422"/>
      <c r="J958" s="422"/>
      <c r="K958" s="422"/>
    </row>
    <row r="959" spans="1:11" ht="12.75">
      <c r="A959" s="422"/>
      <c r="F959" s="475"/>
      <c r="G959" s="422"/>
      <c r="H959" s="422"/>
      <c r="I959" s="422"/>
      <c r="J959" s="422"/>
      <c r="K959" s="422"/>
    </row>
    <row r="960" spans="1:11" ht="12.75">
      <c r="A960" s="422"/>
      <c r="F960" s="475"/>
      <c r="G960" s="422"/>
      <c r="H960" s="422"/>
      <c r="I960" s="422"/>
      <c r="J960" s="422"/>
      <c r="K960" s="422"/>
    </row>
    <row r="961" spans="1:11" ht="12.75">
      <c r="A961" s="422"/>
      <c r="F961" s="475"/>
      <c r="G961" s="422"/>
      <c r="H961" s="422"/>
      <c r="I961" s="422"/>
      <c r="J961" s="422"/>
      <c r="K961" s="422"/>
    </row>
    <row r="962" spans="1:11" ht="12.75">
      <c r="A962" s="422"/>
      <c r="F962" s="475"/>
      <c r="G962" s="422"/>
      <c r="H962" s="422"/>
      <c r="I962" s="422"/>
      <c r="J962" s="422"/>
      <c r="K962" s="422"/>
    </row>
    <row r="963" spans="1:11" ht="12.75">
      <c r="A963" s="422"/>
      <c r="F963" s="475"/>
      <c r="G963" s="422"/>
      <c r="H963" s="422"/>
      <c r="I963" s="422"/>
      <c r="J963" s="422"/>
      <c r="K963" s="422"/>
    </row>
    <row r="964" spans="1:11" ht="12.75">
      <c r="A964" s="422"/>
      <c r="F964" s="475"/>
      <c r="G964" s="422"/>
      <c r="H964" s="422"/>
      <c r="I964" s="422"/>
      <c r="J964" s="422"/>
      <c r="K964" s="422"/>
    </row>
    <row r="965" spans="1:11" ht="12.75">
      <c r="A965" s="422"/>
      <c r="F965" s="475"/>
      <c r="G965" s="422"/>
      <c r="H965" s="422"/>
      <c r="I965" s="422"/>
      <c r="J965" s="422"/>
      <c r="K965" s="422"/>
    </row>
    <row r="966" spans="1:11" ht="12.75">
      <c r="A966" s="422"/>
      <c r="F966" s="475"/>
      <c r="G966" s="422"/>
      <c r="H966" s="422"/>
      <c r="I966" s="422"/>
      <c r="J966" s="422"/>
      <c r="K966" s="422"/>
    </row>
    <row r="967" spans="1:11" ht="12.75">
      <c r="A967" s="422"/>
      <c r="F967" s="475"/>
      <c r="G967" s="422"/>
      <c r="H967" s="422"/>
      <c r="I967" s="422"/>
      <c r="J967" s="422"/>
      <c r="K967" s="422"/>
    </row>
    <row r="968" spans="1:11" ht="12.75">
      <c r="A968" s="422"/>
      <c r="F968" s="475"/>
      <c r="G968" s="422"/>
      <c r="H968" s="422"/>
      <c r="I968" s="422"/>
      <c r="J968" s="422"/>
      <c r="K968" s="422"/>
    </row>
    <row r="969" spans="1:11" ht="12.75">
      <c r="A969" s="422"/>
      <c r="F969" s="475"/>
      <c r="G969" s="422"/>
      <c r="H969" s="422"/>
      <c r="I969" s="422"/>
      <c r="J969" s="422"/>
      <c r="K969" s="422"/>
    </row>
    <row r="970" spans="1:11" ht="12.75">
      <c r="A970" s="422"/>
      <c r="F970" s="475"/>
      <c r="G970" s="422"/>
      <c r="H970" s="422"/>
      <c r="I970" s="422"/>
      <c r="J970" s="422"/>
      <c r="K970" s="422"/>
    </row>
    <row r="971" spans="1:11" ht="12.75">
      <c r="A971" s="422"/>
      <c r="F971" s="475"/>
      <c r="G971" s="422"/>
      <c r="H971" s="422"/>
      <c r="I971" s="422"/>
      <c r="J971" s="422"/>
      <c r="K971" s="422"/>
    </row>
    <row r="972" spans="1:11" ht="12.75">
      <c r="A972" s="422"/>
      <c r="F972" s="475"/>
      <c r="G972" s="422"/>
      <c r="H972" s="422"/>
      <c r="I972" s="422"/>
      <c r="J972" s="422"/>
      <c r="K972" s="422"/>
    </row>
    <row r="973" spans="1:11" ht="12.75">
      <c r="A973" s="422"/>
      <c r="F973" s="475"/>
      <c r="G973" s="422"/>
      <c r="H973" s="422"/>
      <c r="I973" s="422"/>
      <c r="J973" s="422"/>
      <c r="K973" s="422"/>
    </row>
    <row r="974" spans="1:11" ht="12.75">
      <c r="A974" s="422"/>
      <c r="F974" s="475"/>
      <c r="G974" s="422"/>
      <c r="H974" s="422"/>
      <c r="I974" s="422"/>
      <c r="J974" s="422"/>
      <c r="K974" s="422"/>
    </row>
    <row r="975" spans="1:11" ht="12.75">
      <c r="A975" s="422"/>
      <c r="F975" s="475"/>
      <c r="G975" s="422"/>
      <c r="H975" s="422"/>
      <c r="I975" s="422"/>
      <c r="J975" s="422"/>
      <c r="K975" s="422"/>
    </row>
    <row r="976" spans="1:11" ht="12.75">
      <c r="A976" s="422"/>
      <c r="F976" s="475"/>
      <c r="G976" s="422"/>
      <c r="H976" s="422"/>
      <c r="I976" s="422"/>
      <c r="J976" s="422"/>
      <c r="K976" s="422"/>
    </row>
    <row r="977" spans="1:11" ht="12.75">
      <c r="A977" s="422"/>
      <c r="F977" s="475"/>
      <c r="G977" s="422"/>
      <c r="H977" s="422"/>
      <c r="I977" s="422"/>
      <c r="J977" s="422"/>
      <c r="K977" s="422"/>
    </row>
    <row r="978" spans="1:11" ht="12.75">
      <c r="A978" s="422"/>
      <c r="F978" s="475"/>
      <c r="G978" s="422"/>
      <c r="H978" s="422"/>
      <c r="I978" s="422"/>
      <c r="J978" s="422"/>
      <c r="K978" s="422"/>
    </row>
    <row r="979" spans="1:11" ht="12.75">
      <c r="A979" s="422"/>
      <c r="F979" s="475"/>
      <c r="G979" s="422"/>
      <c r="H979" s="422"/>
      <c r="I979" s="422"/>
      <c r="J979" s="422"/>
      <c r="K979" s="422"/>
    </row>
    <row r="980" spans="1:11" ht="12.75">
      <c r="A980" s="422"/>
      <c r="F980" s="475"/>
      <c r="G980" s="422"/>
      <c r="H980" s="422"/>
      <c r="I980" s="422"/>
      <c r="J980" s="422"/>
      <c r="K980" s="422"/>
    </row>
    <row r="981" spans="1:11" ht="12.75">
      <c r="A981" s="422"/>
      <c r="F981" s="475"/>
      <c r="G981" s="422"/>
      <c r="H981" s="422"/>
      <c r="I981" s="422"/>
      <c r="J981" s="422"/>
      <c r="K981" s="422"/>
    </row>
    <row r="982" spans="1:11" ht="12.75">
      <c r="A982" s="422"/>
      <c r="F982" s="475"/>
      <c r="G982" s="422"/>
      <c r="H982" s="422"/>
      <c r="I982" s="422"/>
      <c r="J982" s="422"/>
      <c r="K982" s="422"/>
    </row>
    <row r="983" spans="1:11" ht="12.75">
      <c r="A983" s="422"/>
      <c r="F983" s="475"/>
      <c r="G983" s="422"/>
      <c r="H983" s="422"/>
      <c r="I983" s="422"/>
      <c r="J983" s="422"/>
      <c r="K983" s="422"/>
    </row>
    <row r="984" spans="1:11" ht="12.75">
      <c r="A984" s="422"/>
      <c r="F984" s="475"/>
      <c r="G984" s="422"/>
      <c r="H984" s="422"/>
      <c r="I984" s="422"/>
      <c r="J984" s="422"/>
      <c r="K984" s="422"/>
    </row>
    <row r="985" spans="1:11" ht="12.75">
      <c r="A985" s="422"/>
      <c r="F985" s="475"/>
      <c r="G985" s="422"/>
      <c r="H985" s="422"/>
      <c r="I985" s="422"/>
      <c r="J985" s="422"/>
      <c r="K985" s="422"/>
    </row>
    <row r="986" spans="1:11" ht="12.75">
      <c r="A986" s="422"/>
      <c r="F986" s="475"/>
      <c r="G986" s="422"/>
      <c r="H986" s="422"/>
      <c r="I986" s="422"/>
      <c r="J986" s="422"/>
      <c r="K986" s="422"/>
    </row>
    <row r="987" spans="1:11" ht="12.75">
      <c r="A987" s="422"/>
      <c r="F987" s="475"/>
      <c r="G987" s="422"/>
      <c r="H987" s="422"/>
      <c r="I987" s="422"/>
      <c r="J987" s="422"/>
      <c r="K987" s="422"/>
    </row>
    <row r="988" spans="1:11" ht="12.75">
      <c r="A988" s="422"/>
      <c r="F988" s="475"/>
      <c r="G988" s="422"/>
      <c r="H988" s="422"/>
      <c r="I988" s="422"/>
      <c r="J988" s="422"/>
      <c r="K988" s="422"/>
    </row>
    <row r="989" spans="1:11" ht="12.75">
      <c r="A989" s="422"/>
      <c r="F989" s="475"/>
      <c r="G989" s="422"/>
      <c r="H989" s="422"/>
      <c r="I989" s="422"/>
      <c r="J989" s="422"/>
      <c r="K989" s="422"/>
    </row>
    <row r="990" spans="1:11" ht="12.75">
      <c r="A990" s="422"/>
      <c r="F990" s="475"/>
      <c r="G990" s="422"/>
      <c r="H990" s="422"/>
      <c r="I990" s="422"/>
      <c r="J990" s="422"/>
      <c r="K990" s="422"/>
    </row>
    <row r="991" spans="1:11" ht="12.75">
      <c r="A991" s="422"/>
      <c r="F991" s="475"/>
      <c r="G991" s="422"/>
      <c r="H991" s="422"/>
      <c r="I991" s="422"/>
      <c r="J991" s="422"/>
      <c r="K991" s="422"/>
    </row>
    <row r="992" spans="1:11" ht="12.75">
      <c r="A992" s="422"/>
      <c r="F992" s="475"/>
      <c r="G992" s="422"/>
      <c r="H992" s="422"/>
      <c r="I992" s="422"/>
      <c r="J992" s="422"/>
      <c r="K992" s="422"/>
    </row>
    <row r="993" spans="1:11" ht="12.75">
      <c r="A993" s="422"/>
      <c r="F993" s="475"/>
      <c r="G993" s="422"/>
      <c r="H993" s="422"/>
      <c r="I993" s="422"/>
      <c r="J993" s="422"/>
      <c r="K993" s="422"/>
    </row>
    <row r="994" spans="1:11" ht="12.75">
      <c r="A994" s="422"/>
      <c r="F994" s="475"/>
      <c r="G994" s="422"/>
      <c r="H994" s="422"/>
      <c r="I994" s="422"/>
      <c r="J994" s="422"/>
      <c r="K994" s="422"/>
    </row>
    <row r="995" spans="1:11" ht="12.75">
      <c r="A995" s="422"/>
      <c r="F995" s="475"/>
      <c r="G995" s="422"/>
      <c r="H995" s="422"/>
      <c r="I995" s="422"/>
      <c r="J995" s="422"/>
      <c r="K995" s="422"/>
    </row>
    <row r="996" spans="1:11" ht="12.75">
      <c r="A996" s="422"/>
      <c r="F996" s="475"/>
      <c r="G996" s="422"/>
      <c r="H996" s="422"/>
      <c r="I996" s="422"/>
      <c r="J996" s="422"/>
      <c r="K996" s="422"/>
    </row>
    <row r="997" spans="1:11" ht="12.75">
      <c r="A997" s="422"/>
      <c r="F997" s="475"/>
      <c r="G997" s="422"/>
      <c r="H997" s="422"/>
      <c r="I997" s="422"/>
      <c r="J997" s="422"/>
      <c r="K997" s="422"/>
    </row>
    <row r="998" spans="1:11" ht="12.75">
      <c r="A998" s="422"/>
      <c r="F998" s="475"/>
      <c r="G998" s="422"/>
      <c r="H998" s="422"/>
      <c r="I998" s="422"/>
      <c r="J998" s="422"/>
      <c r="K998" s="422"/>
    </row>
    <row r="999" spans="1:11" ht="12.75">
      <c r="A999" s="422"/>
      <c r="F999" s="475"/>
      <c r="G999" s="422"/>
      <c r="H999" s="422"/>
      <c r="I999" s="422"/>
      <c r="J999" s="422"/>
      <c r="K999" s="422"/>
    </row>
    <row r="1000" spans="1:11" ht="12.75">
      <c r="A1000" s="422"/>
      <c r="F1000" s="475"/>
      <c r="G1000" s="422"/>
      <c r="H1000" s="422"/>
      <c r="I1000" s="422"/>
      <c r="J1000" s="422"/>
      <c r="K1000" s="422"/>
    </row>
    <row r="1001" spans="1:11" ht="12.75">
      <c r="A1001" s="422"/>
      <c r="F1001" s="475"/>
      <c r="G1001" s="422"/>
      <c r="H1001" s="422"/>
      <c r="I1001" s="422"/>
      <c r="J1001" s="422"/>
      <c r="K1001" s="422"/>
    </row>
    <row r="1002" spans="1:11" ht="12.75">
      <c r="A1002" s="422"/>
      <c r="F1002" s="475"/>
      <c r="G1002" s="422"/>
      <c r="H1002" s="422"/>
      <c r="I1002" s="422"/>
      <c r="J1002" s="422"/>
      <c r="K1002" s="422"/>
    </row>
    <row r="1003" spans="1:11" ht="12.75">
      <c r="A1003" s="422"/>
      <c r="F1003" s="475"/>
      <c r="G1003" s="422"/>
      <c r="H1003" s="422"/>
      <c r="I1003" s="422"/>
      <c r="J1003" s="422"/>
      <c r="K1003" s="422"/>
    </row>
    <row r="1004" spans="1:11" ht="12.75">
      <c r="A1004" s="422"/>
      <c r="F1004" s="475"/>
      <c r="G1004" s="422"/>
      <c r="H1004" s="422"/>
      <c r="I1004" s="422"/>
      <c r="J1004" s="422"/>
      <c r="K1004" s="422"/>
    </row>
    <row r="1005" spans="1:11" ht="12.75">
      <c r="A1005" s="422"/>
      <c r="F1005" s="475"/>
      <c r="G1005" s="422"/>
      <c r="H1005" s="422"/>
      <c r="I1005" s="422"/>
      <c r="J1005" s="422"/>
      <c r="K1005" s="422"/>
    </row>
    <row r="1006" spans="1:11" ht="12.75">
      <c r="A1006" s="422"/>
      <c r="F1006" s="475"/>
      <c r="G1006" s="422"/>
      <c r="H1006" s="422"/>
      <c r="I1006" s="422"/>
      <c r="J1006" s="422"/>
      <c r="K1006" s="422"/>
    </row>
    <row r="1007" spans="1:11" ht="12.75">
      <c r="A1007" s="422"/>
      <c r="F1007" s="475"/>
      <c r="G1007" s="422"/>
      <c r="H1007" s="422"/>
      <c r="I1007" s="422"/>
      <c r="J1007" s="422"/>
      <c r="K1007" s="422"/>
    </row>
    <row r="1008" spans="1:11" ht="12.75">
      <c r="A1008" s="422"/>
      <c r="F1008" s="475"/>
      <c r="G1008" s="422"/>
      <c r="H1008" s="422"/>
      <c r="I1008" s="422"/>
      <c r="J1008" s="422"/>
      <c r="K1008" s="422"/>
    </row>
    <row r="1009" spans="1:11" ht="12.75">
      <c r="A1009" s="422"/>
      <c r="F1009" s="475"/>
      <c r="G1009" s="422"/>
      <c r="H1009" s="422"/>
      <c r="I1009" s="422"/>
      <c r="J1009" s="422"/>
      <c r="K1009" s="422"/>
    </row>
    <row r="1010" spans="1:11" ht="12.75">
      <c r="A1010" s="422"/>
      <c r="F1010" s="475"/>
      <c r="G1010" s="422"/>
      <c r="H1010" s="422"/>
      <c r="I1010" s="422"/>
      <c r="J1010" s="422"/>
      <c r="K1010" s="422"/>
    </row>
    <row r="1011" spans="1:11" ht="12.75">
      <c r="A1011" s="422"/>
      <c r="F1011" s="475"/>
      <c r="G1011" s="422"/>
      <c r="H1011" s="422"/>
      <c r="I1011" s="422"/>
      <c r="J1011" s="422"/>
      <c r="K1011" s="422"/>
    </row>
    <row r="1012" spans="1:11" ht="12.75">
      <c r="A1012" s="422"/>
      <c r="F1012" s="475"/>
      <c r="G1012" s="422"/>
      <c r="H1012" s="422"/>
      <c r="I1012" s="422"/>
      <c r="J1012" s="422"/>
      <c r="K1012" s="422"/>
    </row>
    <row r="1013" spans="1:11" ht="12.75">
      <c r="A1013" s="422"/>
      <c r="F1013" s="475"/>
      <c r="G1013" s="422"/>
      <c r="H1013" s="422"/>
      <c r="I1013" s="422"/>
      <c r="J1013" s="422"/>
      <c r="K1013" s="422"/>
    </row>
    <row r="1014" spans="1:11" ht="12.75">
      <c r="A1014" s="422"/>
      <c r="F1014" s="475"/>
      <c r="G1014" s="422"/>
      <c r="H1014" s="422"/>
      <c r="I1014" s="422"/>
      <c r="J1014" s="422"/>
      <c r="K1014" s="422"/>
    </row>
    <row r="1015" spans="1:11" ht="12.75">
      <c r="A1015" s="422"/>
      <c r="F1015" s="475"/>
      <c r="G1015" s="422"/>
      <c r="H1015" s="422"/>
      <c r="I1015" s="422"/>
      <c r="J1015" s="422"/>
      <c r="K1015" s="422"/>
    </row>
    <row r="1016" spans="1:11" ht="12.75">
      <c r="A1016" s="422"/>
      <c r="F1016" s="475"/>
      <c r="G1016" s="422"/>
      <c r="H1016" s="422"/>
      <c r="I1016" s="422"/>
      <c r="J1016" s="422"/>
      <c r="K1016" s="422"/>
    </row>
    <row r="1017" spans="1:11" ht="12.75">
      <c r="A1017" s="422"/>
      <c r="F1017" s="475"/>
      <c r="G1017" s="422"/>
      <c r="H1017" s="422"/>
      <c r="I1017" s="422"/>
      <c r="J1017" s="422"/>
      <c r="K1017" s="422"/>
    </row>
    <row r="1018" spans="1:11" ht="12.75">
      <c r="A1018" s="422"/>
      <c r="F1018" s="475"/>
      <c r="G1018" s="422"/>
      <c r="H1018" s="422"/>
      <c r="I1018" s="422"/>
      <c r="J1018" s="422"/>
      <c r="K1018" s="422"/>
    </row>
    <row r="1019" spans="1:11" ht="12.75">
      <c r="A1019" s="422"/>
      <c r="F1019" s="475"/>
      <c r="G1019" s="422"/>
      <c r="H1019" s="422"/>
      <c r="I1019" s="422"/>
      <c r="J1019" s="422"/>
      <c r="K1019" s="422"/>
    </row>
    <row r="1020" spans="1:11" ht="12.75">
      <c r="A1020" s="422"/>
      <c r="F1020" s="475"/>
      <c r="G1020" s="422"/>
      <c r="H1020" s="422"/>
      <c r="I1020" s="422"/>
      <c r="J1020" s="422"/>
      <c r="K1020" s="422"/>
    </row>
    <row r="1021" spans="1:11" ht="12.75">
      <c r="A1021" s="422"/>
      <c r="F1021" s="475"/>
      <c r="G1021" s="422"/>
      <c r="H1021" s="422"/>
      <c r="I1021" s="422"/>
      <c r="J1021" s="422"/>
      <c r="K1021" s="422"/>
    </row>
    <row r="1022" spans="1:11" ht="12.75">
      <c r="A1022" s="422"/>
      <c r="F1022" s="475"/>
      <c r="G1022" s="422"/>
      <c r="H1022" s="422"/>
      <c r="I1022" s="422"/>
      <c r="J1022" s="422"/>
      <c r="K1022" s="422"/>
    </row>
    <row r="1023" spans="1:11" ht="12.75">
      <c r="A1023" s="422"/>
      <c r="F1023" s="475"/>
      <c r="G1023" s="422"/>
      <c r="H1023" s="422"/>
      <c r="I1023" s="422"/>
      <c r="J1023" s="422"/>
      <c r="K1023" s="422"/>
    </row>
    <row r="1024" spans="1:11" ht="12.75">
      <c r="A1024" s="422"/>
      <c r="F1024" s="475"/>
      <c r="G1024" s="422"/>
      <c r="H1024" s="422"/>
      <c r="I1024" s="422"/>
      <c r="J1024" s="422"/>
      <c r="K1024" s="422"/>
    </row>
    <row r="1025" spans="1:11" ht="12.75">
      <c r="A1025" s="422"/>
      <c r="F1025" s="475"/>
      <c r="G1025" s="422"/>
      <c r="H1025" s="422"/>
      <c r="I1025" s="422"/>
      <c r="J1025" s="422"/>
      <c r="K1025" s="422"/>
    </row>
    <row r="1026" spans="1:11" ht="12.75">
      <c r="A1026" s="422"/>
      <c r="F1026" s="475"/>
      <c r="G1026" s="422"/>
      <c r="H1026" s="422"/>
      <c r="I1026" s="422"/>
      <c r="J1026" s="422"/>
      <c r="K1026" s="422"/>
    </row>
    <row r="1027" spans="1:11" ht="12.75">
      <c r="A1027" s="422"/>
      <c r="F1027" s="475"/>
      <c r="G1027" s="422"/>
      <c r="H1027" s="422"/>
      <c r="I1027" s="422"/>
      <c r="J1027" s="422"/>
      <c r="K1027" s="422"/>
    </row>
    <row r="1028" spans="1:11" ht="12.75">
      <c r="A1028" s="422"/>
      <c r="F1028" s="475"/>
      <c r="G1028" s="422"/>
      <c r="H1028" s="422"/>
      <c r="I1028" s="422"/>
      <c r="J1028" s="422"/>
      <c r="K1028" s="422"/>
    </row>
    <row r="1029" spans="1:11" ht="12.75">
      <c r="A1029" s="422"/>
      <c r="F1029" s="475"/>
      <c r="G1029" s="422"/>
      <c r="H1029" s="422"/>
      <c r="I1029" s="422"/>
      <c r="J1029" s="422"/>
      <c r="K1029" s="422"/>
    </row>
  </sheetData>
  <autoFilter ref="A1:AC1029" xr:uid="{00000000-0009-0000-0000-000019000000}"/>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outlinePr summaryBelow="0" summaryRight="0"/>
  </sheetPr>
  <dimension ref="A1:AA1004"/>
  <sheetViews>
    <sheetView workbookViewId="0">
      <pane ySplit="1" topLeftCell="A2" activePane="bottomLeft" state="frozen"/>
      <selection pane="bottomLeft" activeCell="B3" sqref="B3"/>
    </sheetView>
  </sheetViews>
  <sheetFormatPr defaultColWidth="12.5703125" defaultRowHeight="15.75" customHeight="1"/>
  <cols>
    <col min="12" max="12" width="16.28515625" customWidth="1"/>
  </cols>
  <sheetData>
    <row r="1" spans="1:27" ht="15.75" customHeight="1">
      <c r="A1" s="510" t="s">
        <v>3105</v>
      </c>
      <c r="B1" s="363" t="s">
        <v>3106</v>
      </c>
      <c r="C1" s="363" t="s">
        <v>3107</v>
      </c>
      <c r="D1" s="363" t="s">
        <v>3108</v>
      </c>
      <c r="E1" s="363" t="s">
        <v>3109</v>
      </c>
      <c r="F1" s="363" t="s">
        <v>3110</v>
      </c>
      <c r="G1" s="511" t="s">
        <v>3111</v>
      </c>
      <c r="H1" s="512" t="s">
        <v>3112</v>
      </c>
      <c r="I1" s="512" t="s">
        <v>3113</v>
      </c>
      <c r="J1" s="512" t="s">
        <v>3114</v>
      </c>
      <c r="K1" s="512" t="s">
        <v>2711</v>
      </c>
    </row>
    <row r="2" spans="1:27" ht="15">
      <c r="A2" s="513">
        <v>1</v>
      </c>
      <c r="B2" s="268">
        <v>0</v>
      </c>
      <c r="C2" s="268">
        <v>0</v>
      </c>
      <c r="D2" s="268" t="s">
        <v>15</v>
      </c>
      <c r="E2" s="514">
        <v>43979</v>
      </c>
      <c r="F2" s="366">
        <v>0</v>
      </c>
      <c r="G2" s="515">
        <v>0</v>
      </c>
      <c r="H2" s="516" t="s">
        <v>12</v>
      </c>
      <c r="I2" s="517">
        <v>44014</v>
      </c>
      <c r="J2" s="516">
        <v>0</v>
      </c>
      <c r="K2" s="518"/>
      <c r="L2" s="219"/>
      <c r="M2" s="219"/>
      <c r="N2" s="219"/>
      <c r="O2" s="219"/>
      <c r="P2" s="219"/>
      <c r="Q2" s="219"/>
      <c r="R2" s="219"/>
      <c r="S2" s="219"/>
      <c r="T2" s="219"/>
      <c r="U2" s="219"/>
      <c r="V2" s="219"/>
      <c r="W2" s="219"/>
      <c r="X2" s="219"/>
      <c r="Y2" s="219"/>
      <c r="Z2" s="219"/>
      <c r="AA2" s="219"/>
    </row>
    <row r="3" spans="1:27" ht="15">
      <c r="A3" s="519"/>
      <c r="E3" s="17"/>
      <c r="F3" s="17"/>
      <c r="G3" s="323"/>
      <c r="H3" s="520"/>
      <c r="I3" s="520"/>
      <c r="J3" s="520"/>
      <c r="K3" s="520"/>
    </row>
    <row r="4" spans="1:27" ht="15">
      <c r="A4" s="519"/>
      <c r="E4" s="17"/>
      <c r="F4" s="17"/>
      <c r="G4" s="323"/>
      <c r="H4" s="520"/>
      <c r="I4" s="520"/>
      <c r="J4" s="520"/>
      <c r="K4" s="520"/>
    </row>
    <row r="5" spans="1:27" ht="15">
      <c r="A5" s="1000"/>
      <c r="B5" s="987"/>
      <c r="C5" s="987"/>
      <c r="D5" s="987"/>
      <c r="E5" s="987"/>
      <c r="F5" s="987"/>
      <c r="G5" s="987"/>
      <c r="H5" s="987"/>
      <c r="I5" s="987"/>
      <c r="J5" s="987"/>
      <c r="K5" s="987"/>
      <c r="L5" s="987"/>
      <c r="M5" s="987"/>
      <c r="N5" s="987"/>
      <c r="O5" s="987"/>
      <c r="P5" s="987"/>
      <c r="Q5" s="987"/>
      <c r="R5" s="987"/>
      <c r="S5" s="987"/>
      <c r="T5" s="987"/>
      <c r="U5" s="987"/>
      <c r="V5" s="987"/>
      <c r="W5" s="987"/>
      <c r="X5" s="987"/>
      <c r="Y5" s="987"/>
      <c r="Z5" s="987"/>
      <c r="AA5" s="987"/>
    </row>
    <row r="6" spans="1:27" ht="15">
      <c r="A6" s="513">
        <v>2</v>
      </c>
      <c r="B6" s="268">
        <v>2</v>
      </c>
      <c r="C6" s="268">
        <v>2</v>
      </c>
      <c r="D6" s="268" t="s">
        <v>15</v>
      </c>
      <c r="E6" s="514">
        <v>43979</v>
      </c>
      <c r="F6" s="366">
        <v>0</v>
      </c>
      <c r="G6" s="515">
        <v>0</v>
      </c>
      <c r="H6" s="516" t="s">
        <v>12</v>
      </c>
      <c r="I6" s="517">
        <v>44014</v>
      </c>
      <c r="J6" s="516">
        <v>0</v>
      </c>
      <c r="K6" s="518"/>
      <c r="L6" s="219"/>
      <c r="M6" s="219"/>
      <c r="N6" s="219"/>
      <c r="O6" s="219"/>
      <c r="P6" s="219"/>
      <c r="Q6" s="219"/>
      <c r="R6" s="219"/>
      <c r="S6" s="219"/>
      <c r="T6" s="219"/>
      <c r="U6" s="219"/>
      <c r="V6" s="219"/>
      <c r="W6" s="219"/>
      <c r="X6" s="219"/>
      <c r="Y6" s="219"/>
      <c r="Z6" s="219"/>
      <c r="AA6" s="219"/>
    </row>
    <row r="7" spans="1:27" ht="15">
      <c r="A7" s="519"/>
      <c r="E7" s="17"/>
      <c r="F7" s="17"/>
      <c r="G7" s="323"/>
      <c r="H7" s="520"/>
      <c r="I7" s="520"/>
      <c r="J7" s="520"/>
      <c r="K7" s="520"/>
    </row>
    <row r="8" spans="1:27" ht="15">
      <c r="A8" s="1000"/>
      <c r="B8" s="987"/>
      <c r="C8" s="987"/>
      <c r="D8" s="987"/>
      <c r="E8" s="987"/>
      <c r="F8" s="987"/>
      <c r="G8" s="987"/>
      <c r="H8" s="987"/>
      <c r="I8" s="987"/>
      <c r="J8" s="987"/>
      <c r="K8" s="987"/>
      <c r="L8" s="987"/>
      <c r="M8" s="987"/>
      <c r="N8" s="987"/>
      <c r="O8" s="987"/>
      <c r="P8" s="987"/>
      <c r="Q8" s="987"/>
      <c r="R8" s="987"/>
      <c r="S8" s="987"/>
      <c r="T8" s="987"/>
      <c r="U8" s="987"/>
      <c r="V8" s="987"/>
      <c r="W8" s="987"/>
      <c r="X8" s="987"/>
      <c r="Y8" s="987"/>
      <c r="Z8" s="987"/>
      <c r="AA8" s="987"/>
    </row>
    <row r="9" spans="1:27" ht="15">
      <c r="A9" s="519"/>
      <c r="E9" s="17"/>
      <c r="F9" s="17"/>
      <c r="G9" s="267"/>
      <c r="H9" s="342"/>
      <c r="I9" s="342"/>
      <c r="J9" s="342"/>
      <c r="K9" s="342"/>
    </row>
    <row r="10" spans="1:27" ht="15">
      <c r="A10" s="513">
        <v>3</v>
      </c>
      <c r="B10" s="268">
        <v>77</v>
      </c>
      <c r="C10" s="268">
        <v>74</v>
      </c>
      <c r="D10" s="268" t="s">
        <v>15</v>
      </c>
      <c r="E10" s="514">
        <v>43979</v>
      </c>
      <c r="F10" s="366">
        <v>1.25</v>
      </c>
      <c r="G10" s="515">
        <v>77</v>
      </c>
      <c r="H10" s="516" t="s">
        <v>12</v>
      </c>
      <c r="I10" s="517">
        <v>44014</v>
      </c>
      <c r="J10" s="521">
        <v>6.25E-2</v>
      </c>
      <c r="K10" s="518"/>
      <c r="L10" s="219"/>
      <c r="M10" s="219"/>
      <c r="N10" s="219"/>
      <c r="O10" s="219"/>
      <c r="P10" s="219"/>
      <c r="Q10" s="219"/>
      <c r="R10" s="219"/>
      <c r="S10" s="219"/>
      <c r="T10" s="219"/>
      <c r="U10" s="219"/>
      <c r="V10" s="219"/>
      <c r="W10" s="219"/>
      <c r="X10" s="219"/>
      <c r="Y10" s="219"/>
      <c r="Z10" s="219"/>
      <c r="AA10" s="219"/>
    </row>
    <row r="11" spans="1:27" ht="15">
      <c r="A11" s="519"/>
      <c r="E11" s="17"/>
      <c r="F11" s="17"/>
      <c r="G11" s="323"/>
      <c r="H11" s="520"/>
      <c r="I11" s="520"/>
      <c r="J11" s="520"/>
      <c r="K11" s="520"/>
    </row>
    <row r="12" spans="1:27" ht="15">
      <c r="A12" s="519"/>
      <c r="E12" s="17"/>
      <c r="F12" s="17"/>
      <c r="G12" s="267"/>
      <c r="H12" s="342"/>
      <c r="I12" s="342"/>
      <c r="J12" s="342"/>
      <c r="K12" s="342"/>
    </row>
    <row r="13" spans="1:27" ht="15">
      <c r="A13" s="519"/>
      <c r="E13" s="17"/>
      <c r="F13" s="17"/>
      <c r="G13" s="267"/>
      <c r="H13" s="342"/>
      <c r="I13" s="342"/>
      <c r="J13" s="342"/>
      <c r="K13" s="342"/>
    </row>
    <row r="14" spans="1:27" ht="15">
      <c r="A14" s="513">
        <v>4</v>
      </c>
      <c r="B14" s="268">
        <v>138</v>
      </c>
      <c r="C14" s="268">
        <v>136</v>
      </c>
      <c r="D14" s="268" t="s">
        <v>15</v>
      </c>
      <c r="E14" s="514">
        <v>43979</v>
      </c>
      <c r="F14" s="366">
        <v>1.75</v>
      </c>
      <c r="G14" s="515">
        <v>30</v>
      </c>
      <c r="H14" s="516" t="s">
        <v>12</v>
      </c>
      <c r="I14" s="517">
        <v>44014</v>
      </c>
      <c r="J14" s="516" t="s">
        <v>3212</v>
      </c>
      <c r="K14" s="516"/>
      <c r="L14" s="219"/>
      <c r="M14" s="219"/>
      <c r="N14" s="219"/>
      <c r="O14" s="219"/>
      <c r="P14" s="219"/>
      <c r="Q14" s="219"/>
      <c r="R14" s="219"/>
      <c r="S14" s="219"/>
      <c r="T14" s="219"/>
      <c r="U14" s="219"/>
      <c r="V14" s="219"/>
      <c r="W14" s="219"/>
      <c r="X14" s="219"/>
      <c r="Y14" s="219"/>
      <c r="Z14" s="219"/>
      <c r="AA14" s="219"/>
    </row>
    <row r="15" spans="1:27" ht="15">
      <c r="A15" s="522"/>
      <c r="B15" s="219"/>
      <c r="C15" s="219"/>
      <c r="D15" s="219"/>
      <c r="E15" s="370"/>
      <c r="F15" s="370"/>
      <c r="G15" s="515">
        <v>108</v>
      </c>
      <c r="H15" s="516" t="s">
        <v>12</v>
      </c>
      <c r="I15" s="517">
        <v>44011</v>
      </c>
      <c r="J15" s="516" t="s">
        <v>3213</v>
      </c>
      <c r="K15" s="516"/>
      <c r="L15" s="219"/>
      <c r="M15" s="219"/>
      <c r="N15" s="219"/>
      <c r="O15" s="219"/>
      <c r="P15" s="219"/>
      <c r="Q15" s="219"/>
      <c r="R15" s="219"/>
      <c r="S15" s="219"/>
      <c r="T15" s="219"/>
      <c r="U15" s="219"/>
      <c r="V15" s="219"/>
      <c r="W15" s="219"/>
      <c r="X15" s="219"/>
      <c r="Y15" s="219"/>
      <c r="Z15" s="219"/>
      <c r="AA15" s="219"/>
    </row>
    <row r="16" spans="1:27" ht="15">
      <c r="A16" s="519"/>
      <c r="E16" s="17"/>
      <c r="F16" s="17"/>
      <c r="G16" s="267"/>
      <c r="H16" s="342"/>
      <c r="I16" s="342"/>
      <c r="J16" s="342"/>
      <c r="K16" s="342"/>
    </row>
    <row r="17" spans="1:27" ht="15">
      <c r="A17" s="519"/>
      <c r="E17" s="17"/>
      <c r="F17" s="17"/>
      <c r="G17" s="267"/>
      <c r="H17" s="342"/>
      <c r="I17" s="342"/>
      <c r="J17" s="342"/>
      <c r="K17" s="342"/>
    </row>
    <row r="18" spans="1:27" ht="15">
      <c r="A18" s="513">
        <v>5</v>
      </c>
      <c r="B18" s="268">
        <v>33</v>
      </c>
      <c r="C18" s="268">
        <v>31</v>
      </c>
      <c r="D18" s="268" t="s">
        <v>15</v>
      </c>
      <c r="E18" s="514">
        <v>43979</v>
      </c>
      <c r="F18" s="366">
        <v>0.75</v>
      </c>
      <c r="G18" s="515">
        <v>33</v>
      </c>
      <c r="H18" s="516" t="s">
        <v>12</v>
      </c>
      <c r="I18" s="517">
        <v>44015</v>
      </c>
      <c r="J18" s="516" t="s">
        <v>3212</v>
      </c>
      <c r="K18" s="518"/>
      <c r="L18" s="219"/>
      <c r="M18" s="219"/>
      <c r="N18" s="219"/>
      <c r="O18" s="219"/>
      <c r="P18" s="219"/>
      <c r="Q18" s="219"/>
      <c r="R18" s="219"/>
      <c r="S18" s="219"/>
      <c r="T18" s="219"/>
      <c r="U18" s="219"/>
      <c r="V18" s="219"/>
      <c r="W18" s="219"/>
      <c r="X18" s="219"/>
      <c r="Y18" s="219"/>
      <c r="Z18" s="219"/>
      <c r="AA18" s="219"/>
    </row>
    <row r="19" spans="1:27" ht="15">
      <c r="A19" s="519"/>
      <c r="E19" s="17"/>
      <c r="F19" s="17"/>
      <c r="G19" s="323"/>
      <c r="H19" s="520"/>
      <c r="I19" s="520"/>
      <c r="J19" s="520"/>
      <c r="K19" s="520"/>
    </row>
    <row r="20" spans="1:27" ht="15">
      <c r="A20" s="519"/>
      <c r="E20" s="17"/>
      <c r="F20" s="17"/>
      <c r="G20" s="267"/>
      <c r="H20" s="342"/>
      <c r="I20" s="342"/>
      <c r="J20" s="342"/>
      <c r="K20" s="342"/>
    </row>
    <row r="21" spans="1:27" ht="15">
      <c r="A21" s="519"/>
      <c r="E21" s="17"/>
      <c r="F21" s="17"/>
      <c r="G21" s="267"/>
      <c r="H21" s="342"/>
      <c r="I21" s="342"/>
      <c r="J21" s="342"/>
      <c r="K21" s="342"/>
    </row>
    <row r="22" spans="1:27" ht="15">
      <c r="A22" s="513">
        <v>6</v>
      </c>
      <c r="B22" s="268">
        <v>145</v>
      </c>
      <c r="C22" s="268">
        <v>143</v>
      </c>
      <c r="D22" s="268" t="s">
        <v>15</v>
      </c>
      <c r="E22" s="514">
        <v>43979</v>
      </c>
      <c r="F22" s="366">
        <v>2</v>
      </c>
      <c r="G22" s="515">
        <v>145</v>
      </c>
      <c r="H22" s="516" t="s">
        <v>12</v>
      </c>
      <c r="I22" s="517">
        <v>44015</v>
      </c>
      <c r="J22" s="521">
        <v>0.13541666666666666</v>
      </c>
      <c r="K22" s="518"/>
      <c r="L22" s="219"/>
      <c r="M22" s="219"/>
      <c r="N22" s="219"/>
      <c r="O22" s="219"/>
      <c r="P22" s="219"/>
      <c r="Q22" s="219"/>
      <c r="R22" s="219"/>
      <c r="S22" s="219"/>
      <c r="T22" s="219"/>
      <c r="U22" s="219"/>
      <c r="V22" s="219"/>
      <c r="W22" s="219"/>
      <c r="X22" s="219"/>
      <c r="Y22" s="219"/>
      <c r="Z22" s="219"/>
      <c r="AA22" s="219"/>
    </row>
    <row r="23" spans="1:27" ht="15">
      <c r="A23" s="519"/>
      <c r="E23" s="17"/>
      <c r="F23" s="17"/>
      <c r="G23" s="323"/>
      <c r="H23" s="520"/>
      <c r="I23" s="520"/>
      <c r="J23" s="520"/>
      <c r="K23" s="520"/>
    </row>
    <row r="24" spans="1:27" ht="15">
      <c r="A24" s="519"/>
      <c r="E24" s="17"/>
      <c r="F24" s="17"/>
      <c r="G24" s="267"/>
      <c r="H24" s="342"/>
      <c r="I24" s="342"/>
      <c r="J24" s="342"/>
      <c r="K24" s="342"/>
    </row>
    <row r="25" spans="1:27" ht="15">
      <c r="A25" s="519"/>
      <c r="E25" s="17"/>
      <c r="F25" s="17"/>
      <c r="G25" s="267"/>
      <c r="H25" s="342"/>
      <c r="I25" s="342"/>
      <c r="J25" s="342"/>
      <c r="K25" s="342"/>
    </row>
    <row r="26" spans="1:27" ht="15">
      <c r="A26" s="513">
        <v>7</v>
      </c>
      <c r="B26" s="268">
        <v>60</v>
      </c>
      <c r="C26" s="268">
        <v>57</v>
      </c>
      <c r="D26" s="268" t="s">
        <v>15</v>
      </c>
      <c r="E26" s="514">
        <v>43980</v>
      </c>
      <c r="F26" s="366">
        <v>0.5</v>
      </c>
      <c r="G26" s="515">
        <v>35</v>
      </c>
      <c r="H26" s="516" t="s">
        <v>12</v>
      </c>
      <c r="I26" s="517">
        <v>44015</v>
      </c>
      <c r="J26" s="516" t="s">
        <v>3214</v>
      </c>
      <c r="K26" s="518"/>
      <c r="L26" s="219"/>
      <c r="M26" s="219"/>
      <c r="N26" s="219"/>
      <c r="O26" s="219"/>
      <c r="P26" s="219"/>
      <c r="Q26" s="219"/>
      <c r="R26" s="219"/>
      <c r="S26" s="219"/>
      <c r="T26" s="219"/>
      <c r="U26" s="219"/>
      <c r="V26" s="219"/>
      <c r="W26" s="219"/>
      <c r="X26" s="219"/>
      <c r="Y26" s="219"/>
      <c r="Z26" s="219"/>
      <c r="AA26" s="219"/>
    </row>
    <row r="27" spans="1:27" ht="15">
      <c r="A27" s="522"/>
      <c r="B27" s="219"/>
      <c r="C27" s="219"/>
      <c r="D27" s="219"/>
      <c r="E27" s="370"/>
      <c r="F27" s="370"/>
      <c r="G27" s="515">
        <v>25</v>
      </c>
      <c r="H27" s="516" t="s">
        <v>12</v>
      </c>
      <c r="I27" s="517">
        <v>44011</v>
      </c>
      <c r="J27" s="516" t="s">
        <v>3196</v>
      </c>
      <c r="K27" s="518"/>
      <c r="L27" s="219"/>
      <c r="M27" s="219"/>
      <c r="N27" s="219"/>
      <c r="O27" s="219"/>
      <c r="P27" s="219"/>
      <c r="Q27" s="219"/>
      <c r="R27" s="219"/>
      <c r="S27" s="219"/>
      <c r="T27" s="219"/>
      <c r="U27" s="219"/>
      <c r="V27" s="219"/>
      <c r="W27" s="219"/>
      <c r="X27" s="219"/>
      <c r="Y27" s="219"/>
      <c r="Z27" s="219"/>
      <c r="AA27" s="219"/>
    </row>
    <row r="28" spans="1:27" ht="15">
      <c r="A28" s="519"/>
      <c r="E28" s="17"/>
      <c r="F28" s="17"/>
      <c r="G28" s="267"/>
      <c r="H28" s="342"/>
      <c r="I28" s="342"/>
      <c r="J28" s="342"/>
      <c r="K28" s="342"/>
    </row>
    <row r="29" spans="1:27" ht="15">
      <c r="A29" s="519"/>
      <c r="E29" s="17"/>
      <c r="F29" s="17"/>
      <c r="G29" s="267"/>
      <c r="H29" s="342"/>
      <c r="I29" s="342"/>
      <c r="J29" s="342"/>
      <c r="K29" s="342"/>
    </row>
    <row r="30" spans="1:27" ht="15">
      <c r="A30" s="513">
        <v>8</v>
      </c>
      <c r="B30" s="268">
        <v>24</v>
      </c>
      <c r="C30" s="268">
        <v>24</v>
      </c>
      <c r="D30" s="268" t="s">
        <v>15</v>
      </c>
      <c r="E30" s="514">
        <v>43980</v>
      </c>
      <c r="F30" s="366">
        <v>0</v>
      </c>
      <c r="G30" s="515">
        <v>24</v>
      </c>
      <c r="H30" s="516" t="s">
        <v>12</v>
      </c>
      <c r="I30" s="517">
        <v>44011</v>
      </c>
      <c r="J30" s="516" t="s">
        <v>3117</v>
      </c>
      <c r="K30" s="518"/>
      <c r="L30" s="219"/>
      <c r="M30" s="219"/>
      <c r="N30" s="219"/>
      <c r="O30" s="219"/>
      <c r="P30" s="219"/>
      <c r="Q30" s="219"/>
      <c r="R30" s="219"/>
      <c r="S30" s="219"/>
      <c r="T30" s="219"/>
      <c r="U30" s="219"/>
      <c r="V30" s="219"/>
      <c r="W30" s="219"/>
      <c r="X30" s="219"/>
      <c r="Y30" s="219"/>
      <c r="Z30" s="219"/>
      <c r="AA30" s="219"/>
    </row>
    <row r="31" spans="1:27" ht="15">
      <c r="A31" s="519"/>
      <c r="E31" s="17"/>
      <c r="F31" s="17"/>
      <c r="G31" s="267"/>
      <c r="H31" s="342"/>
      <c r="I31" s="342"/>
      <c r="J31" s="342"/>
      <c r="K31" s="342"/>
    </row>
    <row r="32" spans="1:27" ht="15">
      <c r="A32" s="519"/>
      <c r="E32" s="17"/>
      <c r="F32" s="17"/>
      <c r="G32" s="267"/>
      <c r="H32" s="342"/>
      <c r="I32" s="342"/>
      <c r="J32" s="342"/>
      <c r="K32" s="342"/>
    </row>
    <row r="33" spans="1:27" ht="15">
      <c r="A33" s="519"/>
      <c r="E33" s="17"/>
      <c r="F33" s="17"/>
      <c r="G33" s="267"/>
      <c r="H33" s="342"/>
      <c r="I33" s="342"/>
      <c r="J33" s="342"/>
      <c r="K33" s="342"/>
    </row>
    <row r="34" spans="1:27" ht="15">
      <c r="A34" s="513">
        <v>9</v>
      </c>
      <c r="B34" s="268">
        <v>42</v>
      </c>
      <c r="C34" s="268">
        <v>35</v>
      </c>
      <c r="D34" s="268" t="s">
        <v>15</v>
      </c>
      <c r="E34" s="514">
        <v>43980</v>
      </c>
      <c r="F34" s="366">
        <v>0.25</v>
      </c>
      <c r="G34" s="515">
        <v>42</v>
      </c>
      <c r="H34" s="516" t="s">
        <v>12</v>
      </c>
      <c r="I34" s="523">
        <v>44018</v>
      </c>
      <c r="J34" s="521">
        <v>5.2083333333333336E-2</v>
      </c>
      <c r="K34" s="518"/>
      <c r="L34" s="219"/>
      <c r="M34" s="219"/>
      <c r="N34" s="219"/>
      <c r="O34" s="219"/>
      <c r="P34" s="219"/>
      <c r="Q34" s="219"/>
      <c r="R34" s="219"/>
      <c r="S34" s="219"/>
      <c r="T34" s="219"/>
      <c r="U34" s="219"/>
      <c r="V34" s="219"/>
      <c r="W34" s="219"/>
      <c r="X34" s="219"/>
      <c r="Y34" s="219"/>
      <c r="Z34" s="219"/>
      <c r="AA34" s="219"/>
    </row>
    <row r="35" spans="1:27" ht="15">
      <c r="A35" s="519"/>
      <c r="E35" s="17"/>
      <c r="F35" s="17"/>
      <c r="G35" s="267"/>
      <c r="H35" s="342"/>
      <c r="I35" s="342"/>
      <c r="J35" s="342"/>
      <c r="K35" s="342"/>
    </row>
    <row r="36" spans="1:27" ht="15">
      <c r="A36" s="519"/>
      <c r="E36" s="17"/>
      <c r="F36" s="17"/>
      <c r="G36" s="267"/>
      <c r="H36" s="342"/>
      <c r="I36" s="342"/>
      <c r="J36" s="342"/>
      <c r="K36" s="342"/>
    </row>
    <row r="37" spans="1:27" ht="15">
      <c r="A37" s="519"/>
      <c r="E37" s="17"/>
      <c r="F37" s="17"/>
      <c r="G37" s="267"/>
      <c r="H37" s="342"/>
      <c r="I37" s="342"/>
      <c r="J37" s="342"/>
      <c r="K37" s="342"/>
    </row>
    <row r="38" spans="1:27" ht="15">
      <c r="A38" s="513">
        <v>10</v>
      </c>
      <c r="B38" s="268">
        <v>0</v>
      </c>
      <c r="C38" s="268">
        <v>0</v>
      </c>
      <c r="D38" s="268" t="s">
        <v>15</v>
      </c>
      <c r="E38" s="514">
        <v>43980</v>
      </c>
      <c r="F38" s="366">
        <v>0</v>
      </c>
      <c r="G38" s="515">
        <v>0</v>
      </c>
      <c r="H38" s="516" t="s">
        <v>12</v>
      </c>
      <c r="I38" s="517">
        <v>44018</v>
      </c>
      <c r="J38" s="516">
        <v>0</v>
      </c>
      <c r="K38" s="518"/>
      <c r="L38" s="219"/>
      <c r="M38" s="219"/>
      <c r="N38" s="219"/>
      <c r="O38" s="219"/>
      <c r="P38" s="219"/>
      <c r="Q38" s="219"/>
      <c r="R38" s="219"/>
      <c r="S38" s="219"/>
      <c r="T38" s="219"/>
      <c r="U38" s="219"/>
      <c r="V38" s="219"/>
      <c r="W38" s="219"/>
      <c r="X38" s="219"/>
      <c r="Y38" s="219"/>
      <c r="Z38" s="219"/>
      <c r="AA38" s="219"/>
    </row>
    <row r="39" spans="1:27" ht="15">
      <c r="A39" s="519"/>
      <c r="E39" s="17"/>
      <c r="F39" s="17"/>
      <c r="G39" s="267"/>
      <c r="H39" s="342"/>
      <c r="I39" s="342"/>
      <c r="J39" s="342"/>
      <c r="K39" s="342"/>
    </row>
    <row r="40" spans="1:27" ht="15">
      <c r="A40" s="519"/>
      <c r="E40" s="17"/>
      <c r="F40" s="17"/>
      <c r="G40" s="267"/>
      <c r="H40" s="342"/>
      <c r="I40" s="342"/>
      <c r="J40" s="342"/>
      <c r="K40" s="342"/>
    </row>
    <row r="41" spans="1:27" ht="15">
      <c r="A41" s="519"/>
      <c r="E41" s="17"/>
      <c r="F41" s="17"/>
      <c r="G41" s="267"/>
      <c r="H41" s="342"/>
      <c r="I41" s="342"/>
      <c r="J41" s="342"/>
      <c r="K41" s="342"/>
    </row>
    <row r="42" spans="1:27" ht="15">
      <c r="A42" s="513">
        <v>11</v>
      </c>
      <c r="B42" s="268">
        <v>444</v>
      </c>
      <c r="C42" s="268">
        <v>438</v>
      </c>
      <c r="D42" s="268" t="s">
        <v>3215</v>
      </c>
      <c r="E42" s="514">
        <v>43980</v>
      </c>
      <c r="F42" s="366">
        <v>4</v>
      </c>
      <c r="G42" s="515">
        <v>200</v>
      </c>
      <c r="H42" s="516" t="s">
        <v>12</v>
      </c>
      <c r="I42" s="517">
        <v>44018</v>
      </c>
      <c r="J42" s="521">
        <v>0.21875</v>
      </c>
      <c r="K42" s="518"/>
      <c r="L42" s="219"/>
      <c r="M42" s="219"/>
      <c r="N42" s="219"/>
      <c r="O42" s="219"/>
      <c r="P42" s="219"/>
      <c r="Q42" s="219"/>
      <c r="R42" s="219"/>
      <c r="S42" s="219"/>
      <c r="T42" s="219"/>
      <c r="U42" s="219"/>
      <c r="V42" s="219"/>
      <c r="W42" s="219"/>
      <c r="X42" s="219"/>
      <c r="Y42" s="219"/>
      <c r="Z42" s="219"/>
      <c r="AA42" s="219"/>
    </row>
    <row r="43" spans="1:27" ht="15">
      <c r="A43" s="522"/>
      <c r="B43" s="219"/>
      <c r="C43" s="219"/>
      <c r="D43" s="219"/>
      <c r="E43" s="370"/>
      <c r="F43" s="370"/>
      <c r="G43" s="515">
        <v>244</v>
      </c>
      <c r="H43" s="516" t="s">
        <v>12</v>
      </c>
      <c r="I43" s="517">
        <v>44019</v>
      </c>
      <c r="J43" s="516">
        <v>6</v>
      </c>
      <c r="K43" s="518"/>
      <c r="L43" s="219"/>
      <c r="M43" s="219"/>
      <c r="N43" s="219"/>
      <c r="O43" s="219"/>
      <c r="P43" s="219"/>
      <c r="Q43" s="219"/>
      <c r="R43" s="219"/>
      <c r="S43" s="219"/>
      <c r="T43" s="219"/>
      <c r="U43" s="219"/>
      <c r="V43" s="219"/>
      <c r="W43" s="219"/>
      <c r="X43" s="219"/>
      <c r="Y43" s="219"/>
      <c r="Z43" s="219"/>
      <c r="AA43" s="219"/>
    </row>
    <row r="44" spans="1:27" ht="15">
      <c r="A44" s="519"/>
      <c r="E44" s="17"/>
      <c r="F44" s="17"/>
      <c r="G44" s="267"/>
      <c r="H44" s="342"/>
      <c r="I44" s="342"/>
      <c r="J44" s="342"/>
      <c r="K44" s="342"/>
    </row>
    <row r="45" spans="1:27" ht="15">
      <c r="A45" s="519"/>
      <c r="E45" s="17"/>
      <c r="F45" s="17"/>
      <c r="G45" s="267"/>
      <c r="H45" s="342"/>
      <c r="I45" s="342"/>
      <c r="J45" s="342"/>
      <c r="K45" s="342"/>
    </row>
    <row r="46" spans="1:27" ht="15">
      <c r="A46" s="513">
        <v>12</v>
      </c>
      <c r="B46" s="268">
        <v>174</v>
      </c>
      <c r="C46" s="268">
        <v>174</v>
      </c>
      <c r="D46" s="268" t="s">
        <v>15</v>
      </c>
      <c r="E46" s="514">
        <v>43981</v>
      </c>
      <c r="F46" s="366">
        <v>2</v>
      </c>
      <c r="G46" s="515">
        <v>174</v>
      </c>
      <c r="H46" s="516" t="s">
        <v>12</v>
      </c>
      <c r="I46" s="517">
        <v>44020</v>
      </c>
      <c r="J46" s="521">
        <v>5.2083333333333336E-2</v>
      </c>
      <c r="K46" s="518"/>
      <c r="L46" s="219"/>
      <c r="M46" s="219"/>
      <c r="N46" s="219"/>
      <c r="O46" s="219"/>
      <c r="P46" s="219"/>
      <c r="Q46" s="219"/>
      <c r="R46" s="219"/>
      <c r="S46" s="219"/>
      <c r="T46" s="219"/>
      <c r="U46" s="219"/>
      <c r="V46" s="219"/>
      <c r="W46" s="219"/>
      <c r="X46" s="219"/>
      <c r="Y46" s="219"/>
      <c r="Z46" s="219"/>
      <c r="AA46" s="219"/>
    </row>
    <row r="47" spans="1:27" ht="15">
      <c r="A47" s="519"/>
      <c r="E47" s="17"/>
      <c r="F47" s="17"/>
      <c r="G47" s="267"/>
      <c r="H47" s="342"/>
      <c r="I47" s="342"/>
      <c r="J47" s="342"/>
      <c r="K47" s="342"/>
    </row>
    <row r="48" spans="1:27" ht="15">
      <c r="A48" s="519"/>
      <c r="E48" s="17"/>
      <c r="F48" s="17"/>
      <c r="G48" s="267"/>
      <c r="H48" s="342"/>
      <c r="I48" s="342"/>
      <c r="J48" s="342"/>
      <c r="K48" s="342"/>
    </row>
    <row r="49" spans="1:27" ht="15">
      <c r="A49" s="519"/>
      <c r="E49" s="17"/>
      <c r="F49" s="17"/>
      <c r="G49" s="267"/>
      <c r="H49" s="342"/>
      <c r="I49" s="342"/>
      <c r="J49" s="342"/>
      <c r="K49" s="342"/>
    </row>
    <row r="50" spans="1:27" ht="15">
      <c r="A50" s="513">
        <v>13</v>
      </c>
      <c r="B50" s="268">
        <v>63</v>
      </c>
      <c r="C50" s="268">
        <v>63</v>
      </c>
      <c r="D50" s="268" t="s">
        <v>15</v>
      </c>
      <c r="E50" s="514">
        <v>43981</v>
      </c>
      <c r="F50" s="366">
        <v>0.5</v>
      </c>
      <c r="G50" s="515">
        <v>63</v>
      </c>
      <c r="H50" s="516" t="s">
        <v>12</v>
      </c>
      <c r="I50" s="517">
        <v>44020</v>
      </c>
      <c r="J50" s="516" t="s">
        <v>3212</v>
      </c>
      <c r="K50" s="518"/>
      <c r="L50" s="219"/>
      <c r="M50" s="219"/>
      <c r="N50" s="219"/>
      <c r="O50" s="219"/>
      <c r="P50" s="219"/>
      <c r="Q50" s="219"/>
      <c r="R50" s="219"/>
      <c r="S50" s="219"/>
      <c r="T50" s="219"/>
      <c r="U50" s="219"/>
      <c r="V50" s="219"/>
      <c r="W50" s="219"/>
      <c r="X50" s="219"/>
      <c r="Y50" s="219"/>
      <c r="Z50" s="219"/>
      <c r="AA50" s="219"/>
    </row>
    <row r="51" spans="1:27" ht="15">
      <c r="A51" s="519"/>
      <c r="E51" s="17"/>
      <c r="F51" s="17"/>
      <c r="G51" s="267"/>
      <c r="H51" s="342"/>
      <c r="I51" s="342"/>
      <c r="J51" s="342"/>
      <c r="K51" s="342"/>
    </row>
    <row r="52" spans="1:27" ht="15">
      <c r="A52" s="519"/>
      <c r="E52" s="17"/>
      <c r="F52" s="17"/>
      <c r="G52" s="267"/>
      <c r="H52" s="342"/>
      <c r="I52" s="342"/>
      <c r="J52" s="342"/>
      <c r="K52" s="342"/>
    </row>
    <row r="53" spans="1:27" ht="15">
      <c r="A53" s="519"/>
      <c r="E53" s="17"/>
      <c r="F53" s="17"/>
      <c r="G53" s="267"/>
      <c r="H53" s="342"/>
      <c r="I53" s="342"/>
      <c r="J53" s="342"/>
      <c r="K53" s="342"/>
    </row>
    <row r="54" spans="1:27" ht="15">
      <c r="A54" s="513">
        <v>14</v>
      </c>
      <c r="B54" s="268">
        <v>54</v>
      </c>
      <c r="C54" s="268">
        <v>54</v>
      </c>
      <c r="D54" s="268" t="s">
        <v>15</v>
      </c>
      <c r="E54" s="514">
        <v>43981</v>
      </c>
      <c r="F54" s="366">
        <v>0.5</v>
      </c>
      <c r="G54" s="515">
        <v>54</v>
      </c>
      <c r="H54" s="516" t="s">
        <v>12</v>
      </c>
      <c r="I54" s="517">
        <v>44020</v>
      </c>
      <c r="J54" s="521">
        <v>5.2083333333333336E-2</v>
      </c>
      <c r="K54" s="518"/>
      <c r="L54" s="219"/>
      <c r="M54" s="219"/>
      <c r="N54" s="219"/>
      <c r="O54" s="219"/>
      <c r="P54" s="219"/>
      <c r="Q54" s="219"/>
      <c r="R54" s="219"/>
      <c r="S54" s="219"/>
      <c r="T54" s="219"/>
      <c r="U54" s="219"/>
      <c r="V54" s="219"/>
      <c r="W54" s="219"/>
      <c r="X54" s="219"/>
      <c r="Y54" s="219"/>
      <c r="Z54" s="219"/>
      <c r="AA54" s="219"/>
    </row>
    <row r="55" spans="1:27" ht="15">
      <c r="A55" s="519"/>
      <c r="E55" s="17"/>
      <c r="F55" s="17"/>
      <c r="G55" s="267"/>
      <c r="H55" s="342"/>
      <c r="I55" s="342"/>
      <c r="J55" s="342"/>
      <c r="K55" s="342"/>
    </row>
    <row r="56" spans="1:27" ht="15">
      <c r="A56" s="519"/>
      <c r="E56" s="17"/>
      <c r="F56" s="17"/>
      <c r="G56" s="267"/>
      <c r="H56" s="342"/>
      <c r="I56" s="342"/>
      <c r="J56" s="342"/>
      <c r="K56" s="342"/>
    </row>
    <row r="57" spans="1:27" ht="15">
      <c r="A57" s="519"/>
      <c r="E57" s="17"/>
      <c r="F57" s="17"/>
      <c r="G57" s="267"/>
      <c r="H57" s="342"/>
      <c r="I57" s="342"/>
      <c r="J57" s="342"/>
      <c r="K57" s="342"/>
    </row>
    <row r="58" spans="1:27" ht="15">
      <c r="A58" s="513">
        <v>15</v>
      </c>
      <c r="B58" s="268">
        <v>13</v>
      </c>
      <c r="C58" s="268">
        <v>13</v>
      </c>
      <c r="D58" s="268" t="s">
        <v>15</v>
      </c>
      <c r="E58" s="514">
        <v>43981</v>
      </c>
      <c r="F58" s="366">
        <v>0.25</v>
      </c>
      <c r="G58" s="515">
        <v>13</v>
      </c>
      <c r="H58" s="516" t="s">
        <v>12</v>
      </c>
      <c r="I58" s="517">
        <v>44020</v>
      </c>
      <c r="J58" s="516" t="s">
        <v>3216</v>
      </c>
      <c r="K58" s="518"/>
      <c r="L58" s="219"/>
      <c r="M58" s="219"/>
      <c r="N58" s="219"/>
      <c r="O58" s="219"/>
      <c r="P58" s="219"/>
      <c r="Q58" s="219"/>
      <c r="R58" s="219"/>
      <c r="S58" s="219"/>
      <c r="T58" s="219"/>
      <c r="U58" s="219"/>
      <c r="V58" s="219"/>
      <c r="W58" s="219"/>
      <c r="X58" s="219"/>
      <c r="Y58" s="219"/>
      <c r="Z58" s="219"/>
      <c r="AA58" s="219"/>
    </row>
    <row r="59" spans="1:27" ht="15">
      <c r="A59" s="519"/>
      <c r="E59" s="17"/>
      <c r="F59" s="17"/>
      <c r="G59" s="267"/>
      <c r="H59" s="342"/>
      <c r="I59" s="342"/>
      <c r="J59" s="342"/>
      <c r="K59" s="342"/>
    </row>
    <row r="60" spans="1:27" ht="15">
      <c r="A60" s="519"/>
      <c r="E60" s="17"/>
      <c r="F60" s="17"/>
      <c r="G60" s="267"/>
      <c r="H60" s="342"/>
      <c r="I60" s="342"/>
      <c r="J60" s="342"/>
      <c r="K60" s="342"/>
    </row>
    <row r="61" spans="1:27" ht="15">
      <c r="A61" s="519"/>
      <c r="E61" s="17"/>
      <c r="F61" s="17"/>
      <c r="G61" s="267"/>
      <c r="H61" s="342"/>
      <c r="I61" s="342"/>
      <c r="J61" s="342"/>
      <c r="K61" s="342"/>
    </row>
    <row r="62" spans="1:27" ht="15">
      <c r="A62" s="513">
        <v>16</v>
      </c>
      <c r="B62" s="268">
        <v>2</v>
      </c>
      <c r="C62" s="268">
        <v>2</v>
      </c>
      <c r="D62" s="268" t="s">
        <v>15</v>
      </c>
      <c r="E62" s="514">
        <v>43981</v>
      </c>
      <c r="F62" s="366">
        <v>0</v>
      </c>
      <c r="G62" s="515">
        <v>2</v>
      </c>
      <c r="H62" s="516" t="s">
        <v>12</v>
      </c>
      <c r="I62" s="517">
        <v>44020</v>
      </c>
      <c r="J62" s="516">
        <v>0</v>
      </c>
      <c r="K62" s="518"/>
      <c r="L62" s="219"/>
      <c r="M62" s="219"/>
      <c r="N62" s="219"/>
      <c r="O62" s="219"/>
      <c r="P62" s="219"/>
      <c r="Q62" s="219"/>
      <c r="R62" s="219"/>
      <c r="S62" s="219"/>
      <c r="T62" s="219"/>
      <c r="U62" s="219"/>
      <c r="V62" s="219"/>
      <c r="W62" s="219"/>
      <c r="X62" s="219"/>
      <c r="Y62" s="219"/>
      <c r="Z62" s="219"/>
      <c r="AA62" s="219"/>
    </row>
    <row r="63" spans="1:27" ht="15">
      <c r="A63" s="519"/>
      <c r="E63" s="17"/>
      <c r="F63" s="17"/>
      <c r="G63" s="267"/>
      <c r="H63" s="342"/>
      <c r="I63" s="342"/>
      <c r="J63" s="342"/>
      <c r="K63" s="342"/>
    </row>
    <row r="64" spans="1:27" ht="15">
      <c r="A64" s="519"/>
      <c r="E64" s="17"/>
      <c r="F64" s="17"/>
      <c r="G64" s="267"/>
      <c r="H64" s="342"/>
      <c r="I64" s="342"/>
      <c r="J64" s="342"/>
      <c r="K64" s="342"/>
    </row>
    <row r="65" spans="1:27" ht="15">
      <c r="A65" s="519"/>
      <c r="E65" s="17"/>
      <c r="F65" s="17"/>
      <c r="G65" s="267"/>
      <c r="H65" s="342"/>
      <c r="I65" s="342"/>
      <c r="J65" s="342"/>
      <c r="K65" s="342"/>
    </row>
    <row r="66" spans="1:27" ht="15">
      <c r="A66" s="513">
        <v>17</v>
      </c>
      <c r="B66" s="268">
        <v>44</v>
      </c>
      <c r="C66" s="268">
        <v>44</v>
      </c>
      <c r="D66" s="268" t="s">
        <v>15</v>
      </c>
      <c r="E66" s="514">
        <v>43981</v>
      </c>
      <c r="F66" s="366">
        <v>0.25</v>
      </c>
      <c r="G66" s="515">
        <v>44</v>
      </c>
      <c r="H66" s="516" t="s">
        <v>12</v>
      </c>
      <c r="I66" s="517">
        <v>44020</v>
      </c>
      <c r="J66" s="516" t="s">
        <v>3196</v>
      </c>
      <c r="K66" s="518"/>
      <c r="L66" s="219"/>
      <c r="M66" s="219"/>
      <c r="N66" s="219"/>
      <c r="O66" s="219"/>
      <c r="P66" s="219"/>
      <c r="Q66" s="219"/>
      <c r="R66" s="219"/>
      <c r="S66" s="219"/>
      <c r="T66" s="219"/>
      <c r="U66" s="219"/>
      <c r="V66" s="219"/>
      <c r="W66" s="219"/>
      <c r="X66" s="219"/>
      <c r="Y66" s="219"/>
      <c r="Z66" s="219"/>
      <c r="AA66" s="219"/>
    </row>
    <row r="67" spans="1:27" ht="15">
      <c r="A67" s="519"/>
      <c r="E67" s="17"/>
      <c r="F67" s="17"/>
      <c r="G67" s="267"/>
      <c r="H67" s="342"/>
      <c r="I67" s="342"/>
      <c r="J67" s="342"/>
      <c r="K67" s="342"/>
    </row>
    <row r="68" spans="1:27" ht="15">
      <c r="A68" s="519"/>
      <c r="E68" s="17"/>
      <c r="F68" s="17"/>
      <c r="G68" s="267"/>
      <c r="H68" s="342"/>
      <c r="I68" s="342"/>
      <c r="J68" s="342"/>
      <c r="K68" s="342"/>
    </row>
    <row r="69" spans="1:27" ht="15">
      <c r="A69" s="519"/>
      <c r="E69" s="17"/>
      <c r="F69" s="17"/>
      <c r="G69" s="267"/>
      <c r="H69" s="342"/>
      <c r="I69" s="342"/>
      <c r="J69" s="342"/>
      <c r="K69" s="342"/>
    </row>
    <row r="70" spans="1:27" ht="15">
      <c r="A70" s="513">
        <v>18</v>
      </c>
      <c r="B70" s="268">
        <v>167</v>
      </c>
      <c r="C70" s="268">
        <v>167</v>
      </c>
      <c r="D70" s="268" t="s">
        <v>15</v>
      </c>
      <c r="E70" s="514">
        <v>43981</v>
      </c>
      <c r="F70" s="366">
        <v>0.5</v>
      </c>
      <c r="G70" s="515">
        <v>167</v>
      </c>
      <c r="H70" s="516" t="s">
        <v>12</v>
      </c>
      <c r="I70" s="517">
        <v>44020</v>
      </c>
      <c r="J70" s="516" t="s">
        <v>3217</v>
      </c>
      <c r="K70" s="518"/>
      <c r="L70" s="219"/>
      <c r="M70" s="219"/>
      <c r="N70" s="219"/>
      <c r="O70" s="219"/>
      <c r="P70" s="219"/>
      <c r="Q70" s="219"/>
      <c r="R70" s="219"/>
      <c r="S70" s="219"/>
      <c r="T70" s="219"/>
      <c r="U70" s="219"/>
      <c r="V70" s="219"/>
      <c r="W70" s="219"/>
      <c r="X70" s="219"/>
      <c r="Y70" s="219"/>
      <c r="Z70" s="219"/>
      <c r="AA70" s="219"/>
    </row>
    <row r="71" spans="1:27" ht="15">
      <c r="A71" s="519"/>
      <c r="E71" s="17"/>
      <c r="F71" s="17"/>
      <c r="G71" s="267"/>
      <c r="H71" s="342"/>
      <c r="I71" s="342"/>
      <c r="J71" s="342"/>
      <c r="K71" s="342"/>
    </row>
    <row r="72" spans="1:27" ht="15">
      <c r="A72" s="519"/>
      <c r="E72" s="17"/>
      <c r="F72" s="17"/>
      <c r="G72" s="267"/>
      <c r="H72" s="342"/>
      <c r="I72" s="342"/>
      <c r="J72" s="342"/>
      <c r="K72" s="342"/>
    </row>
    <row r="73" spans="1:27" ht="15">
      <c r="A73" s="519"/>
      <c r="E73" s="17"/>
      <c r="F73" s="17"/>
      <c r="G73" s="267"/>
      <c r="H73" s="342"/>
      <c r="I73" s="342"/>
      <c r="J73" s="342"/>
      <c r="K73" s="342"/>
    </row>
    <row r="74" spans="1:27" ht="15">
      <c r="A74" s="513">
        <v>19</v>
      </c>
      <c r="B74" s="268">
        <v>504</v>
      </c>
      <c r="C74" s="268">
        <v>493</v>
      </c>
      <c r="D74" s="268" t="s">
        <v>15</v>
      </c>
      <c r="E74" s="514">
        <v>43987</v>
      </c>
      <c r="F74" s="366">
        <v>7</v>
      </c>
      <c r="G74" s="515">
        <v>70</v>
      </c>
      <c r="H74" s="516" t="s">
        <v>12</v>
      </c>
      <c r="I74" s="517">
        <v>44020</v>
      </c>
      <c r="J74" s="521">
        <v>4.8611111111111112E-2</v>
      </c>
      <c r="K74" s="518"/>
      <c r="L74" s="219"/>
      <c r="M74" s="219"/>
      <c r="N74" s="219"/>
      <c r="O74" s="219"/>
      <c r="P74" s="219"/>
      <c r="Q74" s="219"/>
      <c r="R74" s="219"/>
      <c r="S74" s="219"/>
      <c r="T74" s="219"/>
      <c r="U74" s="219"/>
      <c r="V74" s="219"/>
      <c r="W74" s="219"/>
      <c r="X74" s="219"/>
      <c r="Y74" s="219"/>
      <c r="Z74" s="219"/>
      <c r="AA74" s="219"/>
    </row>
    <row r="75" spans="1:27" ht="15">
      <c r="A75" s="519"/>
      <c r="E75" s="17"/>
      <c r="F75" s="17"/>
      <c r="G75" s="515">
        <v>150</v>
      </c>
      <c r="H75" s="516" t="s">
        <v>12</v>
      </c>
      <c r="I75" s="517">
        <v>44021</v>
      </c>
      <c r="J75" s="521">
        <v>0.10416666666666667</v>
      </c>
      <c r="K75" s="518"/>
    </row>
    <row r="76" spans="1:27" ht="15">
      <c r="A76" s="519"/>
      <c r="E76" s="17"/>
      <c r="F76" s="17"/>
      <c r="G76" s="515">
        <v>127</v>
      </c>
      <c r="H76" s="516" t="s">
        <v>12</v>
      </c>
      <c r="I76" s="517">
        <v>44022</v>
      </c>
      <c r="J76" s="521">
        <v>0.10416666666666667</v>
      </c>
      <c r="K76" s="518"/>
    </row>
    <row r="77" spans="1:27" ht="15">
      <c r="A77" s="519"/>
      <c r="E77" s="17"/>
      <c r="F77" s="17"/>
      <c r="G77" s="515">
        <v>157</v>
      </c>
      <c r="H77" s="516" t="s">
        <v>12</v>
      </c>
      <c r="I77" s="523">
        <v>44025</v>
      </c>
      <c r="J77" s="521">
        <v>0.1875</v>
      </c>
      <c r="K77" s="518"/>
    </row>
    <row r="78" spans="1:27" ht="15">
      <c r="A78" s="524"/>
      <c r="B78" s="372"/>
      <c r="C78" s="372"/>
      <c r="D78" s="372"/>
      <c r="E78" s="373"/>
      <c r="F78" s="373"/>
      <c r="G78" s="525"/>
      <c r="H78" s="526"/>
      <c r="I78" s="527"/>
      <c r="J78" s="528"/>
      <c r="K78" s="529"/>
      <c r="L78" s="372"/>
      <c r="M78" s="372"/>
      <c r="N78" s="372"/>
      <c r="O78" s="372"/>
      <c r="P78" s="372"/>
      <c r="Q78" s="372"/>
      <c r="R78" s="372"/>
      <c r="S78" s="372"/>
      <c r="T78" s="372"/>
      <c r="U78" s="372"/>
      <c r="V78" s="372"/>
      <c r="W78" s="372"/>
      <c r="X78" s="372"/>
      <c r="Y78" s="372"/>
      <c r="Z78" s="372"/>
      <c r="AA78" s="372"/>
    </row>
    <row r="79" spans="1:27" ht="15">
      <c r="A79" s="513">
        <v>20</v>
      </c>
      <c r="B79" s="268">
        <v>506</v>
      </c>
      <c r="C79" s="268">
        <v>505</v>
      </c>
      <c r="D79" s="268" t="s">
        <v>15</v>
      </c>
      <c r="E79" s="514">
        <v>43988</v>
      </c>
      <c r="F79" s="366">
        <v>3</v>
      </c>
      <c r="G79" s="515">
        <v>506</v>
      </c>
      <c r="H79" s="516" t="s">
        <v>12</v>
      </c>
      <c r="I79" s="517">
        <v>44025</v>
      </c>
      <c r="J79" s="521">
        <v>0.125</v>
      </c>
      <c r="K79" s="518"/>
      <c r="L79" s="219"/>
      <c r="M79" s="219"/>
      <c r="N79" s="219"/>
      <c r="O79" s="219"/>
      <c r="P79" s="219"/>
      <c r="Q79" s="219"/>
      <c r="R79" s="219"/>
      <c r="S79" s="219"/>
      <c r="T79" s="219"/>
      <c r="U79" s="219"/>
      <c r="V79" s="219"/>
      <c r="W79" s="219"/>
      <c r="X79" s="219"/>
      <c r="Y79" s="219"/>
      <c r="Z79" s="219"/>
      <c r="AA79" s="219"/>
    </row>
    <row r="80" spans="1:27" ht="15">
      <c r="A80" s="519"/>
      <c r="E80" s="17"/>
      <c r="F80" s="17"/>
      <c r="G80" s="267"/>
      <c r="H80" s="342"/>
      <c r="I80" s="342"/>
      <c r="J80" s="342"/>
      <c r="K80" s="342"/>
    </row>
    <row r="81" spans="1:27" ht="15">
      <c r="A81" s="519"/>
      <c r="E81" s="17"/>
      <c r="F81" s="17"/>
      <c r="G81" s="267"/>
      <c r="H81" s="342"/>
      <c r="I81" s="342"/>
      <c r="J81" s="342"/>
      <c r="K81" s="342"/>
    </row>
    <row r="82" spans="1:27" ht="15">
      <c r="A82" s="519"/>
      <c r="E82" s="17"/>
      <c r="F82" s="17"/>
      <c r="G82" s="267"/>
      <c r="H82" s="342"/>
      <c r="I82" s="342"/>
      <c r="J82" s="342"/>
      <c r="K82" s="342"/>
    </row>
    <row r="83" spans="1:27" ht="15">
      <c r="A83" s="513">
        <v>21</v>
      </c>
      <c r="B83" s="268">
        <v>533</v>
      </c>
      <c r="C83" s="268">
        <v>530</v>
      </c>
      <c r="D83" s="268" t="s">
        <v>15</v>
      </c>
      <c r="E83" s="514">
        <v>43988</v>
      </c>
      <c r="F83" s="366">
        <v>2.75</v>
      </c>
      <c r="G83" s="515">
        <v>533</v>
      </c>
      <c r="H83" s="516" t="s">
        <v>12</v>
      </c>
      <c r="I83" s="517">
        <v>44026</v>
      </c>
      <c r="J83" s="521">
        <v>0.16666666666666666</v>
      </c>
      <c r="K83" s="518"/>
      <c r="L83" s="219"/>
      <c r="M83" s="219"/>
      <c r="N83" s="219"/>
      <c r="O83" s="219"/>
      <c r="P83" s="219"/>
      <c r="Q83" s="219"/>
      <c r="R83" s="219"/>
      <c r="S83" s="219"/>
      <c r="T83" s="219"/>
      <c r="U83" s="219"/>
      <c r="V83" s="219"/>
      <c r="W83" s="219"/>
      <c r="X83" s="219"/>
      <c r="Y83" s="219"/>
      <c r="Z83" s="219"/>
      <c r="AA83" s="219"/>
    </row>
    <row r="84" spans="1:27" ht="15">
      <c r="A84" s="519"/>
      <c r="E84" s="17"/>
      <c r="F84" s="17"/>
      <c r="G84" s="267"/>
      <c r="H84" s="342"/>
      <c r="I84" s="342"/>
      <c r="J84" s="342"/>
      <c r="K84" s="342"/>
    </row>
    <row r="85" spans="1:27" ht="15">
      <c r="A85" s="519"/>
      <c r="E85" s="17"/>
      <c r="F85" s="17"/>
      <c r="G85" s="267"/>
      <c r="H85" s="342"/>
      <c r="I85" s="342"/>
      <c r="J85" s="342"/>
      <c r="K85" s="342"/>
    </row>
    <row r="86" spans="1:27" ht="15">
      <c r="A86" s="519"/>
      <c r="E86" s="17"/>
      <c r="F86" s="17"/>
      <c r="G86" s="267"/>
      <c r="H86" s="342"/>
      <c r="I86" s="342"/>
      <c r="J86" s="342"/>
      <c r="K86" s="342"/>
    </row>
    <row r="87" spans="1:27" ht="15">
      <c r="A87" s="530">
        <v>22</v>
      </c>
      <c r="B87" s="531">
        <v>382</v>
      </c>
      <c r="C87" s="532">
        <v>382</v>
      </c>
      <c r="D87" s="533" t="s">
        <v>12</v>
      </c>
      <c r="E87" s="534">
        <v>44027</v>
      </c>
      <c r="F87" s="535">
        <v>0.25</v>
      </c>
      <c r="G87" s="532">
        <v>78</v>
      </c>
      <c r="H87" s="533" t="s">
        <v>6</v>
      </c>
      <c r="I87" s="534">
        <v>44050</v>
      </c>
      <c r="J87" s="533">
        <v>0.5</v>
      </c>
      <c r="K87" s="536"/>
      <c r="L87" s="537" t="s">
        <v>3218</v>
      </c>
      <c r="M87" s="538">
        <v>44083</v>
      </c>
      <c r="N87" s="539"/>
      <c r="O87" s="539"/>
      <c r="P87" s="539"/>
      <c r="Q87" s="539"/>
      <c r="R87" s="539"/>
      <c r="S87" s="539"/>
      <c r="T87" s="539"/>
      <c r="U87" s="539"/>
      <c r="V87" s="539"/>
      <c r="W87" s="539"/>
      <c r="X87" s="539"/>
      <c r="Y87" s="539"/>
      <c r="Z87" s="539"/>
      <c r="AA87" s="539"/>
    </row>
    <row r="88" spans="1:27" ht="15">
      <c r="A88" s="540"/>
      <c r="B88" s="539"/>
      <c r="C88" s="539"/>
      <c r="D88" s="539"/>
      <c r="E88" s="541"/>
      <c r="F88" s="541"/>
      <c r="G88" s="542">
        <f>C87-G87</f>
        <v>304</v>
      </c>
      <c r="H88" s="543" t="s">
        <v>6</v>
      </c>
      <c r="I88" s="544">
        <v>44053</v>
      </c>
      <c r="J88" s="543">
        <v>3</v>
      </c>
      <c r="K88" s="545"/>
      <c r="L88" s="539"/>
      <c r="M88" s="539"/>
      <c r="N88" s="539"/>
      <c r="O88" s="539"/>
      <c r="P88" s="539"/>
      <c r="Q88" s="539"/>
      <c r="R88" s="539"/>
      <c r="S88" s="539"/>
      <c r="T88" s="539"/>
      <c r="U88" s="539"/>
      <c r="V88" s="539"/>
      <c r="W88" s="539"/>
      <c r="X88" s="539"/>
      <c r="Y88" s="539"/>
      <c r="Z88" s="539"/>
      <c r="AA88" s="539"/>
    </row>
    <row r="89" spans="1:27" ht="15">
      <c r="A89" s="519"/>
      <c r="E89" s="17"/>
      <c r="F89" s="17"/>
      <c r="G89" s="267"/>
      <c r="H89" s="342"/>
      <c r="I89" s="342"/>
      <c r="J89" s="342"/>
      <c r="K89" s="342"/>
    </row>
    <row r="90" spans="1:27" ht="15">
      <c r="A90" s="519"/>
      <c r="E90" s="17"/>
      <c r="F90" s="17"/>
      <c r="G90" s="267"/>
      <c r="H90" s="342"/>
      <c r="I90" s="342"/>
      <c r="J90" s="342"/>
      <c r="K90" s="342"/>
    </row>
    <row r="91" spans="1:27" ht="15">
      <c r="A91" s="530">
        <v>23</v>
      </c>
      <c r="B91" s="531">
        <v>1090</v>
      </c>
      <c r="C91" s="532">
        <v>85</v>
      </c>
      <c r="D91" s="533" t="s">
        <v>12</v>
      </c>
      <c r="E91" s="534">
        <v>44027</v>
      </c>
      <c r="F91" s="533" t="s">
        <v>3214</v>
      </c>
      <c r="G91" s="532">
        <v>166</v>
      </c>
      <c r="H91" s="533" t="s">
        <v>6</v>
      </c>
      <c r="I91" s="534">
        <v>44053</v>
      </c>
      <c r="J91" s="533">
        <v>1</v>
      </c>
      <c r="K91" s="536"/>
      <c r="L91" s="537" t="s">
        <v>3218</v>
      </c>
      <c r="M91" s="538">
        <v>44083</v>
      </c>
      <c r="N91" s="70"/>
      <c r="O91" s="539"/>
      <c r="P91" s="539"/>
      <c r="Q91" s="539"/>
      <c r="R91" s="539"/>
      <c r="S91" s="539"/>
      <c r="T91" s="539"/>
      <c r="U91" s="539"/>
      <c r="V91" s="539"/>
      <c r="W91" s="539"/>
      <c r="X91" s="539"/>
      <c r="Y91" s="539"/>
      <c r="Z91" s="539"/>
      <c r="AA91" s="539"/>
    </row>
    <row r="92" spans="1:27" ht="15">
      <c r="A92" s="540"/>
      <c r="B92" s="539"/>
      <c r="C92" s="532">
        <v>300</v>
      </c>
      <c r="D92" s="533" t="s">
        <v>12</v>
      </c>
      <c r="E92" s="534">
        <v>44028</v>
      </c>
      <c r="F92" s="535">
        <v>0.20833333333333334</v>
      </c>
      <c r="G92" s="532">
        <v>378</v>
      </c>
      <c r="H92" s="533" t="s">
        <v>6</v>
      </c>
      <c r="I92" s="534">
        <v>44053</v>
      </c>
      <c r="J92" s="533">
        <v>4.25</v>
      </c>
      <c r="K92" s="536"/>
      <c r="L92" s="70"/>
      <c r="M92" s="70"/>
      <c r="N92" s="70"/>
      <c r="O92" s="539"/>
      <c r="P92" s="539"/>
      <c r="Q92" s="539"/>
      <c r="R92" s="539"/>
      <c r="S92" s="539"/>
      <c r="T92" s="539"/>
      <c r="U92" s="539"/>
      <c r="V92" s="539"/>
      <c r="W92" s="539"/>
      <c r="X92" s="539"/>
      <c r="Y92" s="539"/>
      <c r="Z92" s="539"/>
      <c r="AA92" s="539"/>
    </row>
    <row r="93" spans="1:27" ht="15">
      <c r="A93" s="540"/>
      <c r="B93" s="539"/>
      <c r="C93" s="532">
        <v>280</v>
      </c>
      <c r="D93" s="533" t="s">
        <v>12</v>
      </c>
      <c r="E93" s="534">
        <v>44029</v>
      </c>
      <c r="F93" s="535">
        <v>0.20833333333333334</v>
      </c>
      <c r="G93" s="532">
        <v>354</v>
      </c>
      <c r="H93" s="533" t="s">
        <v>6</v>
      </c>
      <c r="I93" s="534">
        <v>44053</v>
      </c>
      <c r="J93" s="533">
        <v>2.25</v>
      </c>
      <c r="K93" s="536"/>
      <c r="L93" s="70"/>
      <c r="M93" s="70"/>
      <c r="N93" s="70"/>
      <c r="O93" s="539"/>
      <c r="P93" s="539"/>
      <c r="Q93" s="539"/>
      <c r="R93" s="539"/>
      <c r="S93" s="539"/>
      <c r="T93" s="539"/>
      <c r="U93" s="539"/>
      <c r="V93" s="539"/>
      <c r="W93" s="539"/>
      <c r="X93" s="539"/>
      <c r="Y93" s="539"/>
      <c r="Z93" s="539"/>
      <c r="AA93" s="539"/>
    </row>
    <row r="94" spans="1:27" ht="15">
      <c r="A94" s="540"/>
      <c r="B94" s="539"/>
      <c r="C94" s="532">
        <v>300</v>
      </c>
      <c r="D94" s="533" t="s">
        <v>12</v>
      </c>
      <c r="E94" s="534">
        <v>44032</v>
      </c>
      <c r="F94" s="535">
        <v>0.22916666666666666</v>
      </c>
      <c r="G94" s="532">
        <v>192</v>
      </c>
      <c r="H94" s="533" t="s">
        <v>6</v>
      </c>
      <c r="I94" s="534">
        <v>44054</v>
      </c>
      <c r="J94" s="533">
        <v>1.5</v>
      </c>
      <c r="K94" s="536"/>
      <c r="L94" s="70"/>
      <c r="M94" s="70"/>
      <c r="N94" s="70"/>
      <c r="O94" s="539"/>
      <c r="P94" s="539"/>
      <c r="Q94" s="539"/>
      <c r="R94" s="539"/>
      <c r="S94" s="539"/>
      <c r="T94" s="539"/>
      <c r="U94" s="539"/>
      <c r="V94" s="539"/>
      <c r="W94" s="539"/>
      <c r="X94" s="539"/>
      <c r="Y94" s="539"/>
      <c r="Z94" s="539"/>
      <c r="AA94" s="539"/>
    </row>
    <row r="95" spans="1:27" ht="15">
      <c r="A95" s="540"/>
      <c r="B95" s="539"/>
      <c r="C95" s="532">
        <v>125</v>
      </c>
      <c r="D95" s="533" t="s">
        <v>12</v>
      </c>
      <c r="E95" s="534">
        <v>44033</v>
      </c>
      <c r="F95" s="535">
        <v>8.3333333333333329E-2</v>
      </c>
      <c r="G95" s="532"/>
      <c r="H95" s="533"/>
      <c r="I95" s="534"/>
      <c r="J95" s="535"/>
      <c r="K95" s="536"/>
      <c r="L95" s="70"/>
      <c r="M95" s="70"/>
      <c r="N95" s="70"/>
      <c r="O95" s="539"/>
      <c r="P95" s="539"/>
      <c r="Q95" s="539"/>
      <c r="R95" s="539"/>
      <c r="S95" s="539"/>
      <c r="T95" s="539"/>
      <c r="U95" s="539"/>
      <c r="V95" s="539"/>
      <c r="W95" s="539"/>
      <c r="X95" s="539"/>
      <c r="Y95" s="539"/>
      <c r="Z95" s="539"/>
      <c r="AA95" s="539"/>
    </row>
    <row r="96" spans="1:27" ht="15">
      <c r="A96" s="519"/>
      <c r="E96" s="17"/>
      <c r="F96" s="17"/>
      <c r="G96" s="267"/>
      <c r="H96" s="342"/>
      <c r="I96" s="342"/>
      <c r="J96" s="342"/>
      <c r="K96" s="342"/>
    </row>
    <row r="97" spans="1:27" ht="15">
      <c r="A97" s="519"/>
      <c r="E97" s="17"/>
      <c r="F97" s="17"/>
      <c r="G97" s="267"/>
      <c r="H97" s="342"/>
      <c r="I97" s="342"/>
      <c r="J97" s="342"/>
      <c r="K97" s="342"/>
    </row>
    <row r="98" spans="1:27" ht="15">
      <c r="A98" s="513">
        <v>24</v>
      </c>
      <c r="B98" s="268">
        <v>89</v>
      </c>
      <c r="C98" s="268">
        <v>77</v>
      </c>
      <c r="D98" s="268" t="s">
        <v>15</v>
      </c>
      <c r="E98" s="514">
        <v>43981</v>
      </c>
      <c r="F98" s="366">
        <v>0.5</v>
      </c>
      <c r="G98" s="515">
        <v>89</v>
      </c>
      <c r="H98" s="516" t="s">
        <v>12</v>
      </c>
      <c r="I98" s="517">
        <v>44026</v>
      </c>
      <c r="J98" s="521">
        <v>6.25E-2</v>
      </c>
      <c r="K98" s="518"/>
      <c r="L98" s="219"/>
      <c r="M98" s="219"/>
      <c r="N98" s="219"/>
      <c r="O98" s="219"/>
      <c r="P98" s="219"/>
      <c r="Q98" s="219"/>
      <c r="R98" s="219"/>
      <c r="S98" s="219"/>
      <c r="T98" s="219"/>
      <c r="U98" s="219"/>
      <c r="V98" s="219"/>
      <c r="W98" s="219"/>
      <c r="X98" s="219"/>
      <c r="Y98" s="219"/>
      <c r="Z98" s="219"/>
      <c r="AA98" s="219"/>
    </row>
    <row r="99" spans="1:27" ht="15">
      <c r="A99" s="519"/>
      <c r="E99" s="17"/>
      <c r="F99" s="17"/>
      <c r="G99" s="267"/>
      <c r="H99" s="342"/>
      <c r="I99" s="342"/>
      <c r="J99" s="342"/>
      <c r="K99" s="342"/>
    </row>
    <row r="100" spans="1:27" ht="15">
      <c r="A100" s="519"/>
      <c r="E100" s="17"/>
      <c r="F100" s="17"/>
      <c r="G100" s="267"/>
      <c r="H100" s="342"/>
      <c r="I100" s="342"/>
      <c r="J100" s="342"/>
      <c r="K100" s="342"/>
    </row>
    <row r="101" spans="1:27" ht="15">
      <c r="A101" s="519"/>
      <c r="E101" s="17"/>
      <c r="F101" s="17"/>
      <c r="G101" s="267"/>
      <c r="H101" s="342"/>
      <c r="I101" s="342"/>
      <c r="J101" s="342"/>
      <c r="K101" s="342"/>
    </row>
    <row r="102" spans="1:27" ht="15">
      <c r="A102" s="530">
        <v>25</v>
      </c>
      <c r="B102" s="531">
        <v>66</v>
      </c>
      <c r="C102" s="531">
        <v>66</v>
      </c>
      <c r="D102" s="531" t="s">
        <v>15</v>
      </c>
      <c r="E102" s="546">
        <v>43981</v>
      </c>
      <c r="F102" s="547">
        <v>0.25</v>
      </c>
      <c r="G102" s="532">
        <v>66</v>
      </c>
      <c r="H102" s="533" t="s">
        <v>6</v>
      </c>
      <c r="I102" s="534">
        <v>44054</v>
      </c>
      <c r="J102" s="533">
        <v>0.5</v>
      </c>
      <c r="K102" s="536"/>
      <c r="L102" s="537" t="s">
        <v>3218</v>
      </c>
      <c r="M102" s="538">
        <v>44083</v>
      </c>
      <c r="N102" s="539"/>
      <c r="O102" s="539"/>
      <c r="P102" s="539"/>
      <c r="Q102" s="539"/>
      <c r="R102" s="539"/>
      <c r="S102" s="539"/>
      <c r="T102" s="539"/>
      <c r="U102" s="539"/>
      <c r="V102" s="539"/>
      <c r="W102" s="539"/>
      <c r="X102" s="539"/>
      <c r="Y102" s="539"/>
      <c r="Z102" s="539"/>
      <c r="AA102" s="539"/>
    </row>
    <row r="103" spans="1:27" ht="15">
      <c r="A103" s="519"/>
      <c r="E103" s="17"/>
      <c r="F103" s="17"/>
      <c r="G103" s="267"/>
      <c r="H103" s="342"/>
      <c r="I103" s="342"/>
      <c r="J103" s="342"/>
      <c r="K103" s="342"/>
    </row>
    <row r="104" spans="1:27" ht="15">
      <c r="A104" s="519"/>
      <c r="E104" s="17"/>
      <c r="F104" s="17"/>
      <c r="G104" s="267"/>
      <c r="H104" s="342"/>
      <c r="I104" s="342"/>
      <c r="J104" s="342"/>
      <c r="K104" s="342"/>
    </row>
    <row r="105" spans="1:27" ht="15">
      <c r="A105" s="519"/>
      <c r="E105" s="17"/>
      <c r="F105" s="17"/>
      <c r="G105" s="267"/>
      <c r="H105" s="342"/>
      <c r="I105" s="342"/>
      <c r="J105" s="342"/>
      <c r="K105" s="342"/>
    </row>
    <row r="106" spans="1:27" ht="15">
      <c r="A106" s="530">
        <v>26</v>
      </c>
      <c r="B106" s="531">
        <v>691</v>
      </c>
      <c r="C106" s="532">
        <v>463</v>
      </c>
      <c r="D106" s="533" t="s">
        <v>12</v>
      </c>
      <c r="E106" s="534">
        <v>44033</v>
      </c>
      <c r="F106" s="535">
        <v>0.1875</v>
      </c>
      <c r="G106" s="532">
        <v>691</v>
      </c>
      <c r="H106" s="533" t="s">
        <v>6</v>
      </c>
      <c r="I106" s="534">
        <v>44054</v>
      </c>
      <c r="J106" s="533">
        <v>3</v>
      </c>
      <c r="K106" s="536"/>
      <c r="L106" s="537" t="s">
        <v>3218</v>
      </c>
      <c r="M106" s="538">
        <v>44083</v>
      </c>
      <c r="N106" s="539"/>
      <c r="O106" s="539"/>
      <c r="P106" s="539"/>
      <c r="Q106" s="539"/>
      <c r="R106" s="539"/>
      <c r="S106" s="539"/>
      <c r="T106" s="539"/>
      <c r="U106" s="539"/>
      <c r="V106" s="539"/>
      <c r="W106" s="539"/>
      <c r="X106" s="539"/>
      <c r="Y106" s="539"/>
      <c r="Z106" s="539"/>
      <c r="AA106" s="539"/>
    </row>
    <row r="107" spans="1:27" ht="15">
      <c r="A107" s="540"/>
      <c r="B107" s="539"/>
      <c r="C107" s="532">
        <v>228</v>
      </c>
      <c r="D107" s="533" t="s">
        <v>12</v>
      </c>
      <c r="E107" s="534">
        <v>44034</v>
      </c>
      <c r="F107" s="535">
        <v>0.125</v>
      </c>
      <c r="G107" s="532"/>
      <c r="H107" s="533"/>
      <c r="I107" s="534"/>
      <c r="J107" s="535"/>
      <c r="K107" s="536"/>
      <c r="L107" s="539"/>
      <c r="M107" s="539"/>
      <c r="N107" s="539"/>
      <c r="O107" s="539"/>
      <c r="P107" s="539"/>
      <c r="Q107" s="539"/>
      <c r="R107" s="539"/>
      <c r="S107" s="539"/>
      <c r="T107" s="539"/>
      <c r="U107" s="539"/>
      <c r="V107" s="539"/>
      <c r="W107" s="539"/>
      <c r="X107" s="539"/>
      <c r="Y107" s="539"/>
      <c r="Z107" s="539"/>
      <c r="AA107" s="539"/>
    </row>
    <row r="108" spans="1:27" ht="15">
      <c r="A108" s="519"/>
      <c r="E108" s="17"/>
      <c r="F108" s="17"/>
      <c r="G108" s="267"/>
      <c r="H108" s="342"/>
      <c r="I108" s="342"/>
      <c r="J108" s="342"/>
      <c r="K108" s="342"/>
    </row>
    <row r="109" spans="1:27" ht="15">
      <c r="A109" s="519"/>
      <c r="E109" s="17"/>
      <c r="F109" s="17"/>
      <c r="G109" s="267"/>
      <c r="H109" s="342"/>
      <c r="I109" s="342"/>
      <c r="J109" s="342"/>
      <c r="K109" s="342"/>
    </row>
    <row r="110" spans="1:27" ht="15">
      <c r="A110" s="530">
        <v>27</v>
      </c>
      <c r="B110" s="531">
        <v>584</v>
      </c>
      <c r="C110" s="532">
        <v>217</v>
      </c>
      <c r="D110" s="533" t="s">
        <v>12</v>
      </c>
      <c r="E110" s="534">
        <v>44034</v>
      </c>
      <c r="F110" s="535">
        <v>0.125</v>
      </c>
      <c r="G110" s="532">
        <v>257</v>
      </c>
      <c r="H110" s="533" t="s">
        <v>6</v>
      </c>
      <c r="I110" s="534">
        <v>44054</v>
      </c>
      <c r="J110" s="533">
        <v>1.5</v>
      </c>
      <c r="K110" s="536"/>
      <c r="L110" s="537" t="s">
        <v>3218</v>
      </c>
      <c r="M110" s="538">
        <v>44083</v>
      </c>
      <c r="N110" s="539"/>
      <c r="O110" s="539"/>
      <c r="P110" s="539"/>
      <c r="Q110" s="539"/>
      <c r="R110" s="539"/>
      <c r="S110" s="539"/>
      <c r="T110" s="539"/>
      <c r="U110" s="539"/>
      <c r="V110" s="539"/>
      <c r="W110" s="539"/>
      <c r="X110" s="539"/>
      <c r="Y110" s="539"/>
      <c r="Z110" s="539"/>
      <c r="AA110" s="539"/>
    </row>
    <row r="111" spans="1:27" ht="15">
      <c r="A111" s="540"/>
      <c r="B111" s="539"/>
      <c r="C111" s="532">
        <v>367</v>
      </c>
      <c r="D111" s="533" t="s">
        <v>12</v>
      </c>
      <c r="E111" s="534">
        <v>44035</v>
      </c>
      <c r="F111" s="535">
        <v>0.1111111111111111</v>
      </c>
      <c r="G111" s="532">
        <v>327</v>
      </c>
      <c r="H111" s="533" t="s">
        <v>6</v>
      </c>
      <c r="I111" s="534">
        <v>44054</v>
      </c>
      <c r="J111" s="533">
        <v>2</v>
      </c>
      <c r="K111" s="536"/>
      <c r="L111" s="539"/>
      <c r="M111" s="539"/>
      <c r="N111" s="539"/>
      <c r="O111" s="539"/>
      <c r="P111" s="539"/>
      <c r="Q111" s="539"/>
      <c r="R111" s="539"/>
      <c r="S111" s="539"/>
      <c r="T111" s="539"/>
      <c r="U111" s="539"/>
      <c r="V111" s="539"/>
      <c r="W111" s="539"/>
      <c r="X111" s="539"/>
      <c r="Y111" s="539"/>
      <c r="Z111" s="539"/>
      <c r="AA111" s="539"/>
    </row>
    <row r="112" spans="1:27" ht="15">
      <c r="A112" s="519"/>
      <c r="E112" s="17"/>
      <c r="F112" s="17"/>
      <c r="G112" s="267"/>
      <c r="H112" s="342"/>
      <c r="I112" s="342"/>
      <c r="J112" s="342"/>
      <c r="K112" s="342"/>
    </row>
    <row r="113" spans="1:27" ht="15">
      <c r="A113" s="519"/>
      <c r="E113" s="17"/>
      <c r="F113" s="17"/>
      <c r="G113" s="267"/>
      <c r="H113" s="342"/>
      <c r="I113" s="342"/>
      <c r="J113" s="342"/>
      <c r="K113" s="342"/>
    </row>
    <row r="114" spans="1:27" ht="15">
      <c r="A114" s="530">
        <v>28</v>
      </c>
      <c r="B114" s="531">
        <v>443</v>
      </c>
      <c r="C114" s="548">
        <v>300</v>
      </c>
      <c r="D114" s="533" t="s">
        <v>12</v>
      </c>
      <c r="E114" s="534">
        <v>44035</v>
      </c>
      <c r="F114" s="549">
        <v>0.1388888888888889</v>
      </c>
      <c r="G114" s="532">
        <v>443</v>
      </c>
      <c r="H114" s="533" t="s">
        <v>6</v>
      </c>
      <c r="I114" s="550">
        <v>44055</v>
      </c>
      <c r="J114" s="533">
        <v>4</v>
      </c>
      <c r="K114" s="536"/>
      <c r="L114" s="537" t="s">
        <v>3218</v>
      </c>
      <c r="M114" s="538">
        <v>44083</v>
      </c>
      <c r="N114" s="539"/>
      <c r="O114" s="539"/>
      <c r="P114" s="539"/>
      <c r="Q114" s="539"/>
      <c r="R114" s="539"/>
      <c r="S114" s="539"/>
      <c r="T114" s="539"/>
      <c r="U114" s="539"/>
      <c r="V114" s="539"/>
      <c r="W114" s="539"/>
      <c r="X114" s="539"/>
      <c r="Y114" s="539"/>
      <c r="Z114" s="539"/>
      <c r="AA114" s="539"/>
    </row>
    <row r="115" spans="1:27" ht="15">
      <c r="A115" s="540"/>
      <c r="B115" s="542"/>
      <c r="C115" s="532">
        <v>143</v>
      </c>
      <c r="D115" s="532" t="s">
        <v>12</v>
      </c>
      <c r="E115" s="551">
        <v>44039</v>
      </c>
      <c r="F115" s="552">
        <v>0.10416666666666667</v>
      </c>
      <c r="G115" s="542"/>
      <c r="H115" s="545"/>
      <c r="I115" s="545"/>
      <c r="J115" s="545"/>
      <c r="K115" s="545"/>
      <c r="L115" s="542"/>
      <c r="M115" s="542"/>
      <c r="N115" s="542"/>
      <c r="O115" s="542"/>
      <c r="P115" s="542"/>
      <c r="Q115" s="542"/>
      <c r="R115" s="542"/>
      <c r="S115" s="542"/>
      <c r="T115" s="542"/>
      <c r="U115" s="542"/>
      <c r="V115" s="542"/>
      <c r="W115" s="542"/>
      <c r="X115" s="542"/>
      <c r="Y115" s="542"/>
      <c r="Z115" s="542"/>
      <c r="AA115" s="542"/>
    </row>
    <row r="116" spans="1:27" ht="15">
      <c r="A116" s="519"/>
      <c r="E116" s="17"/>
      <c r="F116" s="17"/>
      <c r="G116" s="267"/>
      <c r="H116" s="342"/>
      <c r="I116" s="342"/>
      <c r="J116" s="342"/>
      <c r="K116" s="342"/>
    </row>
    <row r="117" spans="1:27" ht="15">
      <c r="A117" s="519"/>
      <c r="E117" s="17"/>
      <c r="F117" s="17"/>
      <c r="G117" s="267"/>
      <c r="H117" s="342"/>
      <c r="I117" s="342"/>
      <c r="J117" s="342"/>
      <c r="K117" s="342"/>
    </row>
    <row r="118" spans="1:27" ht="15">
      <c r="A118" s="553">
        <v>29</v>
      </c>
      <c r="B118" s="554">
        <v>591</v>
      </c>
      <c r="C118" s="548">
        <v>169</v>
      </c>
      <c r="D118" s="548" t="s">
        <v>15</v>
      </c>
      <c r="E118" s="555">
        <v>43981</v>
      </c>
      <c r="F118" s="548">
        <v>1.5</v>
      </c>
      <c r="G118" s="548">
        <v>591</v>
      </c>
      <c r="H118" s="548" t="s">
        <v>6</v>
      </c>
      <c r="I118" s="556">
        <v>44055</v>
      </c>
      <c r="J118" s="548">
        <v>2.5</v>
      </c>
      <c r="K118" s="557"/>
      <c r="L118" s="537" t="s">
        <v>3218</v>
      </c>
      <c r="M118" s="538">
        <v>44083</v>
      </c>
      <c r="N118" s="558"/>
      <c r="O118" s="558"/>
      <c r="P118" s="558"/>
      <c r="Q118" s="558"/>
      <c r="R118" s="558"/>
      <c r="S118" s="558"/>
      <c r="T118" s="558"/>
      <c r="U118" s="558"/>
      <c r="V118" s="558"/>
      <c r="W118" s="558"/>
      <c r="X118" s="558"/>
      <c r="Y118" s="558"/>
      <c r="Z118" s="558"/>
      <c r="AA118" s="558"/>
    </row>
    <row r="119" spans="1:27" ht="15">
      <c r="A119" s="559"/>
      <c r="B119" s="560"/>
      <c r="G119" s="560"/>
      <c r="H119" s="561"/>
      <c r="I119" s="561"/>
      <c r="J119" s="561"/>
      <c r="K119" s="561"/>
      <c r="L119" s="560"/>
      <c r="M119" s="560"/>
      <c r="N119" s="560"/>
      <c r="O119" s="560"/>
      <c r="P119" s="560"/>
      <c r="Q119" s="560"/>
      <c r="R119" s="560"/>
      <c r="S119" s="560"/>
      <c r="T119" s="560"/>
      <c r="U119" s="560"/>
      <c r="V119" s="560"/>
      <c r="W119" s="560"/>
      <c r="X119" s="560"/>
      <c r="Y119" s="560"/>
      <c r="Z119" s="560"/>
      <c r="AA119" s="560"/>
    </row>
    <row r="120" spans="1:27" ht="15">
      <c r="A120" s="559"/>
      <c r="B120" s="560"/>
      <c r="C120" s="560"/>
      <c r="D120" s="560"/>
      <c r="E120" s="560"/>
      <c r="F120" s="560"/>
      <c r="G120" s="560"/>
      <c r="H120" s="561"/>
      <c r="I120" s="561"/>
      <c r="J120" s="561"/>
      <c r="K120" s="561"/>
      <c r="L120" s="560"/>
      <c r="M120" s="560"/>
      <c r="N120" s="560"/>
      <c r="O120" s="560"/>
      <c r="P120" s="560"/>
      <c r="Q120" s="560"/>
      <c r="R120" s="560"/>
      <c r="S120" s="560"/>
      <c r="T120" s="560"/>
      <c r="U120" s="560"/>
      <c r="V120" s="560"/>
      <c r="W120" s="560"/>
      <c r="X120" s="560"/>
      <c r="Y120" s="560"/>
      <c r="Z120" s="560"/>
      <c r="AA120" s="560"/>
    </row>
    <row r="121" spans="1:27" ht="15">
      <c r="A121" s="559"/>
      <c r="B121" s="560"/>
      <c r="C121" s="560"/>
      <c r="D121" s="560"/>
      <c r="E121" s="560"/>
      <c r="F121" s="560"/>
      <c r="G121" s="560"/>
      <c r="H121" s="561"/>
      <c r="I121" s="561"/>
      <c r="J121" s="561"/>
      <c r="K121" s="561"/>
      <c r="L121" s="560"/>
      <c r="M121" s="560"/>
      <c r="N121" s="560"/>
      <c r="O121" s="560"/>
      <c r="P121" s="560"/>
      <c r="Q121" s="560"/>
      <c r="R121" s="560"/>
      <c r="S121" s="560"/>
      <c r="T121" s="560"/>
      <c r="U121" s="560"/>
      <c r="V121" s="560"/>
      <c r="W121" s="560"/>
      <c r="X121" s="560"/>
      <c r="Y121" s="560"/>
      <c r="Z121" s="560"/>
      <c r="AA121" s="560"/>
    </row>
    <row r="122" spans="1:27" ht="15">
      <c r="A122" s="553">
        <v>30</v>
      </c>
      <c r="B122" s="554">
        <v>209</v>
      </c>
      <c r="C122" s="548">
        <v>150</v>
      </c>
      <c r="D122" s="548" t="s">
        <v>12</v>
      </c>
      <c r="E122" s="556">
        <v>44039</v>
      </c>
      <c r="F122" s="549">
        <v>7.2916666666666671E-2</v>
      </c>
      <c r="G122" s="548">
        <v>98</v>
      </c>
      <c r="H122" s="562" t="s">
        <v>6</v>
      </c>
      <c r="I122" s="563">
        <v>44055</v>
      </c>
      <c r="J122" s="562">
        <v>0.75</v>
      </c>
      <c r="K122" s="557"/>
      <c r="L122" s="537" t="s">
        <v>3218</v>
      </c>
      <c r="M122" s="538">
        <v>44083</v>
      </c>
      <c r="N122" s="558"/>
      <c r="O122" s="558"/>
      <c r="P122" s="558"/>
      <c r="Q122" s="558"/>
      <c r="R122" s="558"/>
      <c r="S122" s="558"/>
      <c r="T122" s="558"/>
      <c r="U122" s="558"/>
      <c r="V122" s="558"/>
      <c r="W122" s="558"/>
      <c r="X122" s="558"/>
      <c r="Y122" s="558"/>
      <c r="Z122" s="558"/>
      <c r="AA122" s="558"/>
    </row>
    <row r="123" spans="1:27" ht="15">
      <c r="A123" s="564"/>
      <c r="B123" s="558"/>
      <c r="C123" s="548">
        <v>59</v>
      </c>
      <c r="D123" s="548" t="s">
        <v>12</v>
      </c>
      <c r="E123" s="556">
        <v>44040</v>
      </c>
      <c r="F123" s="548" t="s">
        <v>3212</v>
      </c>
      <c r="G123" s="548">
        <v>111</v>
      </c>
      <c r="H123" s="562" t="s">
        <v>6</v>
      </c>
      <c r="I123" s="563">
        <v>44055</v>
      </c>
      <c r="J123" s="562">
        <v>0.75</v>
      </c>
      <c r="K123" s="557"/>
      <c r="L123" s="558"/>
      <c r="M123" s="558"/>
      <c r="N123" s="558"/>
      <c r="O123" s="558"/>
      <c r="P123" s="558"/>
      <c r="Q123" s="558"/>
      <c r="R123" s="558"/>
      <c r="S123" s="558"/>
      <c r="T123" s="558"/>
      <c r="U123" s="558"/>
      <c r="V123" s="558"/>
      <c r="W123" s="558"/>
      <c r="X123" s="558"/>
      <c r="Y123" s="558"/>
      <c r="Z123" s="558"/>
      <c r="AA123" s="558"/>
    </row>
    <row r="124" spans="1:27" ht="15">
      <c r="A124" s="559"/>
      <c r="B124" s="560"/>
      <c r="C124" s="560"/>
      <c r="D124" s="560"/>
      <c r="E124" s="560"/>
      <c r="F124" s="560"/>
      <c r="G124" s="560"/>
      <c r="H124" s="561"/>
      <c r="I124" s="561"/>
      <c r="J124" s="561"/>
      <c r="K124" s="561"/>
      <c r="L124" s="560"/>
      <c r="M124" s="560"/>
      <c r="N124" s="560"/>
      <c r="O124" s="560"/>
      <c r="P124" s="560"/>
      <c r="Q124" s="560"/>
      <c r="R124" s="560"/>
      <c r="S124" s="560"/>
      <c r="T124" s="560"/>
      <c r="U124" s="560"/>
      <c r="V124" s="560"/>
      <c r="W124" s="560"/>
      <c r="X124" s="560"/>
      <c r="Y124" s="560"/>
      <c r="Z124" s="560"/>
      <c r="AA124" s="560"/>
    </row>
    <row r="125" spans="1:27" ht="15">
      <c r="A125" s="559"/>
      <c r="B125" s="560"/>
      <c r="C125" s="560"/>
      <c r="D125" s="560"/>
      <c r="E125" s="560"/>
      <c r="F125" s="560"/>
      <c r="G125" s="560"/>
      <c r="H125" s="561"/>
      <c r="I125" s="561"/>
      <c r="J125" s="561"/>
      <c r="K125" s="561"/>
      <c r="L125" s="560"/>
      <c r="M125" s="560"/>
      <c r="N125" s="560"/>
      <c r="O125" s="560"/>
      <c r="P125" s="560"/>
      <c r="Q125" s="560"/>
      <c r="R125" s="560"/>
      <c r="S125" s="560"/>
      <c r="T125" s="560"/>
      <c r="U125" s="560"/>
      <c r="V125" s="560"/>
      <c r="W125" s="560"/>
      <c r="X125" s="560"/>
      <c r="Y125" s="560"/>
      <c r="Z125" s="560"/>
      <c r="AA125" s="560"/>
    </row>
    <row r="126" spans="1:27" ht="15">
      <c r="A126" s="553">
        <v>31</v>
      </c>
      <c r="B126" s="554">
        <v>96</v>
      </c>
      <c r="C126" s="548">
        <v>96</v>
      </c>
      <c r="D126" s="548" t="s">
        <v>12</v>
      </c>
      <c r="E126" s="556">
        <v>44040</v>
      </c>
      <c r="F126" s="548" t="s">
        <v>3214</v>
      </c>
      <c r="G126" s="548">
        <v>96</v>
      </c>
      <c r="H126" s="562" t="s">
        <v>6</v>
      </c>
      <c r="I126" s="565">
        <v>44055</v>
      </c>
      <c r="J126" s="562">
        <v>0.75</v>
      </c>
      <c r="K126" s="557"/>
      <c r="L126" s="537" t="s">
        <v>3218</v>
      </c>
      <c r="M126" s="538">
        <v>44083</v>
      </c>
      <c r="N126" s="558"/>
      <c r="O126" s="558"/>
      <c r="P126" s="558"/>
      <c r="Q126" s="558"/>
      <c r="R126" s="558"/>
      <c r="S126" s="558"/>
      <c r="T126" s="558"/>
      <c r="U126" s="558"/>
      <c r="V126" s="558"/>
      <c r="W126" s="558"/>
      <c r="X126" s="558"/>
      <c r="Y126" s="558"/>
      <c r="Z126" s="558"/>
      <c r="AA126" s="558"/>
    </row>
    <row r="127" spans="1:27" ht="15">
      <c r="A127" s="559"/>
      <c r="B127" s="560"/>
      <c r="C127" s="560"/>
      <c r="D127" s="560"/>
      <c r="E127" s="560"/>
      <c r="F127" s="560"/>
      <c r="G127" s="560"/>
      <c r="H127" s="561"/>
      <c r="I127" s="561"/>
      <c r="J127" s="561"/>
      <c r="K127" s="561"/>
      <c r="L127" s="560"/>
      <c r="M127" s="560"/>
      <c r="N127" s="560"/>
      <c r="O127" s="560"/>
      <c r="P127" s="560"/>
      <c r="Q127" s="560"/>
      <c r="R127" s="560"/>
      <c r="S127" s="560"/>
      <c r="T127" s="560"/>
      <c r="U127" s="560"/>
      <c r="V127" s="560"/>
      <c r="W127" s="560"/>
      <c r="X127" s="560"/>
      <c r="Y127" s="560"/>
      <c r="Z127" s="560"/>
      <c r="AA127" s="560"/>
    </row>
    <row r="128" spans="1:27" ht="15">
      <c r="A128" s="559"/>
      <c r="B128" s="560"/>
      <c r="C128" s="560"/>
      <c r="D128" s="560"/>
      <c r="E128" s="560"/>
      <c r="F128" s="560"/>
      <c r="G128" s="560"/>
      <c r="H128" s="561"/>
      <c r="I128" s="561"/>
      <c r="J128" s="561"/>
      <c r="K128" s="561"/>
      <c r="L128" s="560"/>
      <c r="M128" s="560"/>
      <c r="N128" s="560"/>
      <c r="O128" s="560"/>
      <c r="P128" s="560"/>
      <c r="Q128" s="560"/>
      <c r="R128" s="560"/>
      <c r="S128" s="560"/>
      <c r="T128" s="560"/>
      <c r="U128" s="560"/>
      <c r="V128" s="560"/>
      <c r="W128" s="560"/>
      <c r="X128" s="560"/>
      <c r="Y128" s="560"/>
      <c r="Z128" s="560"/>
      <c r="AA128" s="560"/>
    </row>
    <row r="129" spans="1:27" ht="15">
      <c r="A129" s="559"/>
      <c r="B129" s="560"/>
      <c r="C129" s="560"/>
      <c r="D129" s="560"/>
      <c r="E129" s="560"/>
      <c r="F129" s="560"/>
      <c r="G129" s="560"/>
      <c r="H129" s="561"/>
      <c r="I129" s="561"/>
      <c r="J129" s="561"/>
      <c r="K129" s="561"/>
      <c r="L129" s="560"/>
      <c r="M129" s="560"/>
      <c r="N129" s="560"/>
      <c r="O129" s="560"/>
      <c r="P129" s="560"/>
      <c r="Q129" s="560"/>
      <c r="R129" s="560"/>
      <c r="S129" s="560"/>
      <c r="T129" s="560"/>
      <c r="U129" s="560"/>
      <c r="V129" s="560"/>
      <c r="W129" s="560"/>
      <c r="X129" s="560"/>
      <c r="Y129" s="560"/>
      <c r="Z129" s="560"/>
      <c r="AA129" s="560"/>
    </row>
    <row r="130" spans="1:27" ht="15">
      <c r="A130" s="553">
        <v>32</v>
      </c>
      <c r="B130" s="554">
        <v>255</v>
      </c>
      <c r="C130" s="548">
        <v>255</v>
      </c>
      <c r="D130" s="548" t="s">
        <v>12</v>
      </c>
      <c r="E130" s="556">
        <v>44040</v>
      </c>
      <c r="F130" s="549">
        <v>0.20833333333333334</v>
      </c>
      <c r="G130" s="548">
        <v>255</v>
      </c>
      <c r="H130" s="562" t="s">
        <v>6</v>
      </c>
      <c r="I130" s="565">
        <v>44056</v>
      </c>
      <c r="J130" s="562">
        <v>2</v>
      </c>
      <c r="K130" s="557"/>
      <c r="L130" s="537" t="s">
        <v>3218</v>
      </c>
      <c r="M130" s="538">
        <v>44083</v>
      </c>
      <c r="N130" s="558"/>
      <c r="O130" s="558"/>
      <c r="P130" s="558"/>
      <c r="Q130" s="558"/>
      <c r="R130" s="558"/>
      <c r="S130" s="558"/>
      <c r="T130" s="558"/>
      <c r="U130" s="558"/>
      <c r="V130" s="558"/>
      <c r="W130" s="558"/>
      <c r="X130" s="558"/>
      <c r="Y130" s="558"/>
      <c r="Z130" s="558"/>
      <c r="AA130" s="558"/>
    </row>
    <row r="131" spans="1:27" ht="15">
      <c r="A131" s="559"/>
      <c r="B131" s="560"/>
      <c r="C131" s="560"/>
      <c r="D131" s="560"/>
      <c r="E131" s="560"/>
      <c r="F131" s="560"/>
      <c r="G131" s="560"/>
      <c r="H131" s="561"/>
      <c r="I131" s="561"/>
      <c r="J131" s="561"/>
      <c r="K131" s="561"/>
      <c r="L131" s="560"/>
      <c r="M131" s="560"/>
      <c r="N131" s="560"/>
      <c r="O131" s="560"/>
      <c r="P131" s="560"/>
      <c r="Q131" s="560"/>
      <c r="R131" s="560"/>
      <c r="S131" s="560"/>
      <c r="T131" s="560"/>
      <c r="U131" s="560"/>
      <c r="V131" s="560"/>
      <c r="W131" s="560"/>
      <c r="X131" s="560"/>
      <c r="Y131" s="560"/>
      <c r="Z131" s="560"/>
      <c r="AA131" s="560"/>
    </row>
    <row r="132" spans="1:27" ht="15">
      <c r="A132" s="559"/>
      <c r="B132" s="560"/>
      <c r="C132" s="560"/>
      <c r="D132" s="560"/>
      <c r="E132" s="560"/>
      <c r="F132" s="560"/>
      <c r="G132" s="560"/>
      <c r="H132" s="561"/>
      <c r="I132" s="561"/>
      <c r="J132" s="561"/>
      <c r="K132" s="561"/>
      <c r="L132" s="560"/>
      <c r="M132" s="560"/>
      <c r="N132" s="560"/>
      <c r="O132" s="560"/>
      <c r="P132" s="560"/>
      <c r="Q132" s="560"/>
      <c r="R132" s="560"/>
      <c r="S132" s="560"/>
      <c r="T132" s="560"/>
      <c r="U132" s="560"/>
      <c r="V132" s="560"/>
      <c r="W132" s="560"/>
      <c r="X132" s="560"/>
      <c r="Y132" s="560"/>
      <c r="Z132" s="560"/>
      <c r="AA132" s="560"/>
    </row>
    <row r="133" spans="1:27" ht="15">
      <c r="A133" s="559"/>
      <c r="B133" s="560"/>
      <c r="C133" s="560"/>
      <c r="D133" s="560"/>
      <c r="E133" s="560"/>
      <c r="F133" s="560"/>
      <c r="G133" s="560"/>
      <c r="H133" s="561"/>
      <c r="I133" s="561"/>
      <c r="J133" s="561"/>
      <c r="K133" s="561"/>
      <c r="L133" s="560"/>
      <c r="M133" s="560"/>
      <c r="N133" s="560"/>
      <c r="O133" s="560"/>
      <c r="P133" s="560"/>
      <c r="Q133" s="560"/>
      <c r="R133" s="560"/>
      <c r="S133" s="560"/>
      <c r="T133" s="560"/>
      <c r="U133" s="560"/>
      <c r="V133" s="560"/>
      <c r="W133" s="560"/>
      <c r="X133" s="560"/>
      <c r="Y133" s="560"/>
      <c r="Z133" s="560"/>
      <c r="AA133" s="560"/>
    </row>
    <row r="134" spans="1:27" ht="15">
      <c r="A134" s="553">
        <v>33</v>
      </c>
      <c r="B134" s="554">
        <v>170</v>
      </c>
      <c r="C134" s="548">
        <v>100</v>
      </c>
      <c r="D134" s="548" t="s">
        <v>12</v>
      </c>
      <c r="E134" s="556">
        <v>44040</v>
      </c>
      <c r="F134" s="548" t="s">
        <v>3212</v>
      </c>
      <c r="G134" s="548">
        <v>170</v>
      </c>
      <c r="H134" s="562" t="s">
        <v>6</v>
      </c>
      <c r="I134" s="565">
        <v>44056</v>
      </c>
      <c r="J134" s="562">
        <v>1.25</v>
      </c>
      <c r="K134" s="557"/>
      <c r="L134" s="537" t="s">
        <v>3218</v>
      </c>
      <c r="M134" s="538">
        <v>44083</v>
      </c>
      <c r="N134" s="558"/>
      <c r="O134" s="558"/>
      <c r="P134" s="558"/>
      <c r="Q134" s="558"/>
      <c r="R134" s="558"/>
      <c r="S134" s="558"/>
      <c r="T134" s="558"/>
      <c r="U134" s="558"/>
      <c r="V134" s="558"/>
      <c r="W134" s="558"/>
      <c r="X134" s="558"/>
      <c r="Y134" s="558"/>
      <c r="Z134" s="558"/>
      <c r="AA134" s="558"/>
    </row>
    <row r="135" spans="1:27" ht="15">
      <c r="A135" s="564"/>
      <c r="B135" s="558"/>
      <c r="C135" s="548">
        <v>70</v>
      </c>
      <c r="D135" s="548" t="s">
        <v>12</v>
      </c>
      <c r="E135" s="556">
        <v>44041</v>
      </c>
      <c r="F135" s="549">
        <v>7.2916666666666671E-2</v>
      </c>
      <c r="G135" s="566"/>
      <c r="H135" s="557"/>
      <c r="I135" s="557"/>
      <c r="J135" s="557"/>
      <c r="K135" s="557"/>
      <c r="L135" s="558"/>
      <c r="M135" s="558"/>
      <c r="N135" s="558"/>
      <c r="O135" s="558"/>
      <c r="P135" s="558"/>
      <c r="Q135" s="558"/>
      <c r="R135" s="558"/>
      <c r="S135" s="558"/>
      <c r="T135" s="558"/>
      <c r="U135" s="558"/>
      <c r="V135" s="558"/>
      <c r="W135" s="558"/>
      <c r="X135" s="558"/>
      <c r="Y135" s="558"/>
      <c r="Z135" s="558"/>
      <c r="AA135" s="558"/>
    </row>
    <row r="136" spans="1:27" ht="15">
      <c r="A136" s="559"/>
      <c r="B136" s="560"/>
      <c r="C136" s="560"/>
      <c r="D136" s="560"/>
      <c r="E136" s="560"/>
      <c r="F136" s="560"/>
      <c r="G136" s="560"/>
      <c r="H136" s="561"/>
      <c r="I136" s="561"/>
      <c r="J136" s="561"/>
      <c r="K136" s="561"/>
      <c r="L136" s="560"/>
      <c r="M136" s="560"/>
      <c r="N136" s="560"/>
      <c r="O136" s="560"/>
      <c r="P136" s="560"/>
      <c r="Q136" s="560"/>
      <c r="R136" s="560"/>
      <c r="S136" s="560"/>
      <c r="T136" s="560"/>
      <c r="U136" s="560"/>
      <c r="V136" s="560"/>
      <c r="W136" s="560"/>
      <c r="X136" s="560"/>
      <c r="Y136" s="560"/>
      <c r="Z136" s="560"/>
      <c r="AA136" s="560"/>
    </row>
    <row r="137" spans="1:27" ht="15">
      <c r="A137" s="559"/>
      <c r="B137" s="560"/>
      <c r="C137" s="560"/>
      <c r="D137" s="560"/>
      <c r="E137" s="560"/>
      <c r="F137" s="560"/>
      <c r="G137" s="560"/>
      <c r="H137" s="561"/>
      <c r="I137" s="561"/>
      <c r="J137" s="561"/>
      <c r="K137" s="561"/>
      <c r="L137" s="560"/>
      <c r="M137" s="560"/>
      <c r="N137" s="560"/>
      <c r="O137" s="560"/>
      <c r="P137" s="560"/>
      <c r="Q137" s="560"/>
      <c r="R137" s="560"/>
      <c r="S137" s="560"/>
      <c r="T137" s="560"/>
      <c r="U137" s="560"/>
      <c r="V137" s="560"/>
      <c r="W137" s="560"/>
      <c r="X137" s="560"/>
      <c r="Y137" s="560"/>
      <c r="Z137" s="560"/>
      <c r="AA137" s="560"/>
    </row>
    <row r="138" spans="1:27" ht="15">
      <c r="A138" s="567">
        <v>34</v>
      </c>
      <c r="B138" s="568">
        <v>94</v>
      </c>
      <c r="C138" s="329">
        <v>94</v>
      </c>
      <c r="D138" s="329" t="s">
        <v>12</v>
      </c>
      <c r="E138" s="569">
        <v>44041</v>
      </c>
      <c r="F138" s="329">
        <v>1</v>
      </c>
      <c r="G138" s="329">
        <v>94</v>
      </c>
      <c r="H138" s="570" t="s">
        <v>6</v>
      </c>
      <c r="I138" s="571">
        <v>44056</v>
      </c>
      <c r="J138" s="570">
        <v>1</v>
      </c>
      <c r="K138" s="572"/>
      <c r="L138" s="573"/>
      <c r="M138" s="573"/>
      <c r="N138" s="573"/>
      <c r="O138" s="573"/>
      <c r="P138" s="573"/>
      <c r="Q138" s="573"/>
      <c r="R138" s="573"/>
      <c r="S138" s="573"/>
      <c r="T138" s="573"/>
      <c r="U138" s="573"/>
      <c r="V138" s="573"/>
      <c r="W138" s="573"/>
      <c r="X138" s="573"/>
      <c r="Y138" s="573"/>
      <c r="Z138" s="573"/>
      <c r="AA138" s="573"/>
    </row>
    <row r="139" spans="1:27" ht="15">
      <c r="A139" s="559"/>
      <c r="B139" s="560"/>
      <c r="C139" s="560"/>
      <c r="D139" s="560"/>
      <c r="E139" s="560"/>
      <c r="F139" s="560"/>
      <c r="G139" s="560"/>
      <c r="H139" s="561"/>
      <c r="I139" s="561"/>
      <c r="J139" s="561"/>
      <c r="K139" s="561"/>
      <c r="L139" s="560"/>
      <c r="M139" s="560"/>
      <c r="N139" s="560"/>
      <c r="O139" s="560"/>
      <c r="P139" s="560"/>
      <c r="Q139" s="560"/>
      <c r="R139" s="560"/>
      <c r="S139" s="560"/>
      <c r="T139" s="560"/>
      <c r="U139" s="560"/>
      <c r="V139" s="560"/>
      <c r="W139" s="560"/>
      <c r="X139" s="560"/>
      <c r="Y139" s="560"/>
      <c r="Z139" s="560"/>
      <c r="AA139" s="560"/>
    </row>
    <row r="140" spans="1:27" ht="15">
      <c r="A140" s="559"/>
      <c r="B140" s="560"/>
      <c r="C140" s="560"/>
      <c r="D140" s="560"/>
      <c r="E140" s="560"/>
      <c r="F140" s="560"/>
      <c r="G140" s="560"/>
      <c r="H140" s="561"/>
      <c r="I140" s="561"/>
      <c r="J140" s="561"/>
      <c r="K140" s="561"/>
      <c r="L140" s="560"/>
      <c r="M140" s="560"/>
      <c r="N140" s="560"/>
      <c r="O140" s="560"/>
      <c r="P140" s="560"/>
      <c r="Q140" s="560"/>
      <c r="R140" s="560"/>
      <c r="S140" s="560"/>
      <c r="T140" s="560"/>
      <c r="U140" s="560"/>
      <c r="V140" s="560"/>
      <c r="W140" s="560"/>
      <c r="X140" s="560"/>
      <c r="Y140" s="560"/>
      <c r="Z140" s="560"/>
      <c r="AA140" s="560"/>
    </row>
    <row r="141" spans="1:27" ht="15">
      <c r="A141" s="519"/>
      <c r="E141" s="17"/>
      <c r="F141" s="17"/>
      <c r="G141" s="267"/>
      <c r="H141" s="342"/>
      <c r="I141" s="342"/>
      <c r="J141" s="342"/>
      <c r="K141" s="342"/>
    </row>
    <row r="142" spans="1:27" ht="15">
      <c r="A142" s="553">
        <v>35</v>
      </c>
      <c r="B142" s="554">
        <v>131</v>
      </c>
      <c r="C142" s="548">
        <v>131</v>
      </c>
      <c r="D142" s="548" t="s">
        <v>12</v>
      </c>
      <c r="E142" s="556">
        <v>44041</v>
      </c>
      <c r="F142" s="549">
        <v>9.375E-2</v>
      </c>
      <c r="G142" s="548">
        <v>131</v>
      </c>
      <c r="H142" s="562" t="s">
        <v>6</v>
      </c>
      <c r="I142" s="565">
        <v>44056</v>
      </c>
      <c r="J142" s="562">
        <v>1</v>
      </c>
      <c r="K142" s="557"/>
      <c r="L142" s="537" t="s">
        <v>3218</v>
      </c>
      <c r="M142" s="538">
        <v>44083</v>
      </c>
      <c r="N142" s="558"/>
      <c r="O142" s="558"/>
      <c r="P142" s="558"/>
      <c r="Q142" s="558"/>
      <c r="R142" s="558"/>
      <c r="S142" s="558"/>
      <c r="T142" s="558"/>
      <c r="U142" s="558"/>
      <c r="V142" s="558"/>
      <c r="W142" s="558"/>
      <c r="X142" s="558"/>
      <c r="Y142" s="558"/>
      <c r="Z142" s="558"/>
      <c r="AA142" s="558"/>
    </row>
    <row r="143" spans="1:27" ht="15">
      <c r="A143" s="559"/>
      <c r="B143" s="560"/>
      <c r="C143" s="560"/>
      <c r="D143" s="560"/>
      <c r="E143" s="560"/>
      <c r="F143" s="560"/>
      <c r="G143" s="560"/>
      <c r="H143" s="561"/>
      <c r="I143" s="561"/>
      <c r="J143" s="561"/>
      <c r="K143" s="561"/>
      <c r="L143" s="560"/>
      <c r="M143" s="560"/>
      <c r="N143" s="560"/>
      <c r="O143" s="560"/>
      <c r="P143" s="560"/>
      <c r="Q143" s="560"/>
      <c r="R143" s="560"/>
      <c r="S143" s="560"/>
      <c r="T143" s="560"/>
      <c r="U143" s="560"/>
      <c r="V143" s="560"/>
      <c r="W143" s="560"/>
      <c r="X143" s="560"/>
      <c r="Y143" s="560"/>
      <c r="Z143" s="560"/>
      <c r="AA143" s="560"/>
    </row>
    <row r="144" spans="1:27" ht="15">
      <c r="A144" s="559"/>
      <c r="B144" s="560"/>
      <c r="C144" s="560"/>
      <c r="D144" s="560"/>
      <c r="E144" s="560"/>
      <c r="F144" s="560"/>
      <c r="G144" s="560"/>
      <c r="H144" s="561"/>
      <c r="I144" s="561"/>
      <c r="J144" s="561"/>
      <c r="K144" s="561"/>
      <c r="L144" s="560"/>
      <c r="M144" s="560"/>
      <c r="N144" s="560"/>
      <c r="O144" s="560"/>
      <c r="P144" s="560"/>
      <c r="Q144" s="560"/>
      <c r="R144" s="560"/>
      <c r="S144" s="560"/>
      <c r="T144" s="560"/>
      <c r="U144" s="560"/>
      <c r="V144" s="560"/>
      <c r="W144" s="560"/>
      <c r="X144" s="560"/>
      <c r="Y144" s="560"/>
      <c r="Z144" s="560"/>
      <c r="AA144" s="560"/>
    </row>
    <row r="145" spans="1:27" ht="15">
      <c r="A145" s="559"/>
      <c r="B145" s="560"/>
      <c r="C145" s="560"/>
      <c r="D145" s="560"/>
      <c r="E145" s="560"/>
      <c r="F145" s="560"/>
      <c r="G145" s="560"/>
      <c r="H145" s="561"/>
      <c r="I145" s="561"/>
      <c r="J145" s="561"/>
      <c r="K145" s="561"/>
      <c r="L145" s="560"/>
      <c r="M145" s="560"/>
      <c r="N145" s="560"/>
      <c r="O145" s="560"/>
      <c r="P145" s="560"/>
      <c r="Q145" s="560"/>
      <c r="R145" s="560"/>
      <c r="S145" s="560"/>
      <c r="T145" s="560"/>
      <c r="U145" s="560"/>
      <c r="V145" s="560"/>
      <c r="W145" s="560"/>
      <c r="X145" s="560"/>
      <c r="Y145" s="560"/>
      <c r="Z145" s="560"/>
      <c r="AA145" s="560"/>
    </row>
    <row r="146" spans="1:27" ht="15">
      <c r="A146" s="553">
        <v>36</v>
      </c>
      <c r="B146" s="554">
        <v>475</v>
      </c>
      <c r="C146" s="548">
        <v>100</v>
      </c>
      <c r="D146" s="548" t="s">
        <v>12</v>
      </c>
      <c r="E146" s="556">
        <v>44041</v>
      </c>
      <c r="F146" s="549">
        <v>5.2083333333333336E-2</v>
      </c>
      <c r="G146" s="548">
        <v>475</v>
      </c>
      <c r="H146" s="562" t="s">
        <v>6</v>
      </c>
      <c r="I146" s="565">
        <v>44061</v>
      </c>
      <c r="J146" s="562">
        <v>3.5</v>
      </c>
      <c r="K146" s="557"/>
      <c r="L146" s="537" t="s">
        <v>3218</v>
      </c>
      <c r="M146" s="538">
        <v>44083</v>
      </c>
      <c r="N146" s="558"/>
      <c r="O146" s="558"/>
      <c r="P146" s="558"/>
      <c r="Q146" s="558"/>
      <c r="R146" s="558"/>
      <c r="S146" s="558"/>
      <c r="T146" s="558"/>
      <c r="U146" s="558"/>
      <c r="V146" s="558"/>
      <c r="W146" s="558"/>
      <c r="X146" s="558"/>
      <c r="Y146" s="558"/>
      <c r="Z146" s="558"/>
      <c r="AA146" s="558"/>
    </row>
    <row r="147" spans="1:27" ht="15">
      <c r="A147" s="564"/>
      <c r="B147" s="558"/>
      <c r="C147" s="548">
        <v>375</v>
      </c>
      <c r="D147" s="548" t="s">
        <v>12</v>
      </c>
      <c r="E147" s="556">
        <v>44042</v>
      </c>
      <c r="F147" s="549">
        <v>0.1388888888888889</v>
      </c>
      <c r="G147" s="566"/>
      <c r="H147" s="557"/>
      <c r="I147" s="557"/>
      <c r="J147" s="557"/>
      <c r="K147" s="557"/>
      <c r="L147" s="558"/>
      <c r="M147" s="558"/>
      <c r="N147" s="558"/>
      <c r="O147" s="558"/>
      <c r="P147" s="558"/>
      <c r="Q147" s="558"/>
      <c r="R147" s="558"/>
      <c r="S147" s="558"/>
      <c r="T147" s="558"/>
      <c r="U147" s="558"/>
      <c r="V147" s="558"/>
      <c r="W147" s="558"/>
      <c r="X147" s="558"/>
      <c r="Y147" s="558"/>
      <c r="Z147" s="558"/>
      <c r="AA147" s="558"/>
    </row>
    <row r="148" spans="1:27" ht="15">
      <c r="A148" s="559"/>
      <c r="B148" s="560"/>
      <c r="C148" s="560"/>
      <c r="D148" s="560"/>
      <c r="E148" s="560"/>
      <c r="F148" s="560"/>
      <c r="G148" s="560"/>
      <c r="H148" s="561"/>
      <c r="I148" s="561"/>
      <c r="J148" s="561"/>
      <c r="K148" s="561"/>
      <c r="L148" s="560"/>
      <c r="M148" s="560"/>
      <c r="N148" s="560"/>
      <c r="O148" s="560"/>
      <c r="P148" s="560"/>
      <c r="Q148" s="560"/>
      <c r="R148" s="560"/>
      <c r="S148" s="560"/>
      <c r="T148" s="560"/>
      <c r="U148" s="560"/>
      <c r="V148" s="560"/>
      <c r="W148" s="560"/>
      <c r="X148" s="560"/>
      <c r="Y148" s="560"/>
      <c r="Z148" s="560"/>
      <c r="AA148" s="560"/>
    </row>
    <row r="149" spans="1:27" ht="15">
      <c r="A149" s="559"/>
      <c r="B149" s="560"/>
      <c r="C149" s="560"/>
      <c r="D149" s="560"/>
      <c r="E149" s="560"/>
      <c r="F149" s="560"/>
      <c r="G149" s="560"/>
      <c r="H149" s="561"/>
      <c r="I149" s="561"/>
      <c r="J149" s="561"/>
      <c r="K149" s="561"/>
      <c r="L149" s="560"/>
      <c r="M149" s="560"/>
      <c r="N149" s="560"/>
      <c r="O149" s="560"/>
      <c r="P149" s="560"/>
      <c r="Q149" s="560"/>
      <c r="R149" s="560"/>
      <c r="S149" s="560"/>
      <c r="T149" s="560"/>
      <c r="U149" s="560"/>
      <c r="V149" s="560"/>
      <c r="W149" s="560"/>
      <c r="X149" s="560"/>
      <c r="Y149" s="560"/>
      <c r="Z149" s="560"/>
      <c r="AA149" s="560"/>
    </row>
    <row r="150" spans="1:27" ht="15">
      <c r="A150" s="553">
        <v>37</v>
      </c>
      <c r="B150" s="554">
        <v>261</v>
      </c>
      <c r="C150" s="548">
        <v>261</v>
      </c>
      <c r="D150" s="548" t="s">
        <v>12</v>
      </c>
      <c r="E150" s="556">
        <v>44042</v>
      </c>
      <c r="F150" s="549">
        <v>0.1111111111111111</v>
      </c>
      <c r="G150" s="548">
        <v>261</v>
      </c>
      <c r="H150" s="562" t="s">
        <v>6</v>
      </c>
      <c r="I150" s="565">
        <v>44061</v>
      </c>
      <c r="J150" s="562">
        <v>1.25</v>
      </c>
      <c r="K150" s="557"/>
      <c r="L150" s="537" t="s">
        <v>3218</v>
      </c>
      <c r="M150" s="538">
        <v>44083</v>
      </c>
      <c r="N150" s="558"/>
      <c r="O150" s="558"/>
      <c r="P150" s="558"/>
      <c r="Q150" s="558"/>
      <c r="R150" s="558"/>
      <c r="S150" s="558"/>
      <c r="T150" s="558"/>
      <c r="U150" s="558"/>
      <c r="V150" s="558"/>
      <c r="W150" s="558"/>
      <c r="X150" s="558"/>
      <c r="Y150" s="558"/>
      <c r="Z150" s="558"/>
      <c r="AA150" s="558"/>
    </row>
    <row r="151" spans="1:27" ht="15">
      <c r="A151" s="559"/>
      <c r="B151" s="560"/>
      <c r="C151" s="560"/>
      <c r="D151" s="560"/>
      <c r="E151" s="560"/>
      <c r="F151" s="560"/>
      <c r="G151" s="560"/>
      <c r="H151" s="561"/>
      <c r="I151" s="561"/>
      <c r="J151" s="561"/>
      <c r="K151" s="561"/>
      <c r="L151" s="560"/>
      <c r="M151" s="560"/>
      <c r="N151" s="560"/>
      <c r="O151" s="560"/>
      <c r="P151" s="560"/>
      <c r="Q151" s="560"/>
      <c r="R151" s="560"/>
      <c r="S151" s="560"/>
      <c r="T151" s="560"/>
      <c r="U151" s="560"/>
      <c r="V151" s="560"/>
      <c r="W151" s="560"/>
      <c r="X151" s="560"/>
      <c r="Y151" s="560"/>
      <c r="Z151" s="560"/>
      <c r="AA151" s="560"/>
    </row>
    <row r="152" spans="1:27" ht="15">
      <c r="A152" s="559"/>
      <c r="B152" s="560"/>
      <c r="C152" s="560"/>
      <c r="D152" s="560"/>
      <c r="E152" s="560"/>
      <c r="F152" s="560"/>
      <c r="G152" s="560"/>
      <c r="H152" s="561"/>
      <c r="I152" s="561"/>
      <c r="J152" s="561"/>
      <c r="K152" s="561"/>
      <c r="L152" s="560"/>
      <c r="M152" s="560"/>
      <c r="N152" s="560"/>
      <c r="O152" s="560"/>
      <c r="P152" s="560"/>
      <c r="Q152" s="560"/>
      <c r="R152" s="560"/>
      <c r="S152" s="560"/>
      <c r="T152" s="560"/>
      <c r="U152" s="560"/>
      <c r="V152" s="560"/>
      <c r="W152" s="560"/>
      <c r="X152" s="560"/>
      <c r="Y152" s="560"/>
      <c r="Z152" s="560"/>
      <c r="AA152" s="560"/>
    </row>
    <row r="153" spans="1:27" ht="15">
      <c r="A153" s="559"/>
      <c r="B153" s="560"/>
      <c r="C153" s="560"/>
      <c r="D153" s="560"/>
      <c r="E153" s="560"/>
      <c r="F153" s="560"/>
      <c r="G153" s="560"/>
      <c r="H153" s="561"/>
      <c r="I153" s="561"/>
      <c r="J153" s="561"/>
      <c r="K153" s="561"/>
      <c r="L153" s="560"/>
      <c r="M153" s="560"/>
      <c r="N153" s="560"/>
      <c r="O153" s="560"/>
      <c r="P153" s="560"/>
      <c r="Q153" s="560"/>
      <c r="R153" s="560"/>
      <c r="S153" s="560"/>
      <c r="T153" s="560"/>
      <c r="U153" s="560"/>
      <c r="V153" s="560"/>
      <c r="W153" s="560"/>
      <c r="X153" s="560"/>
      <c r="Y153" s="560"/>
      <c r="Z153" s="560"/>
      <c r="AA153" s="560"/>
    </row>
    <row r="154" spans="1:27" ht="15">
      <c r="A154" s="553">
        <v>38</v>
      </c>
      <c r="B154" s="554">
        <v>47</v>
      </c>
      <c r="C154" s="548">
        <v>47</v>
      </c>
      <c r="D154" s="548" t="s">
        <v>12</v>
      </c>
      <c r="E154" s="556">
        <v>44042</v>
      </c>
      <c r="F154" s="548" t="s">
        <v>3216</v>
      </c>
      <c r="G154" s="548">
        <v>47</v>
      </c>
      <c r="H154" s="562" t="s">
        <v>6</v>
      </c>
      <c r="I154" s="565">
        <v>44056</v>
      </c>
      <c r="J154" s="562">
        <v>0.5</v>
      </c>
      <c r="K154" s="557"/>
      <c r="L154" s="537" t="s">
        <v>3218</v>
      </c>
      <c r="M154" s="538">
        <v>44083</v>
      </c>
      <c r="N154" s="558"/>
      <c r="O154" s="558"/>
      <c r="P154" s="558"/>
      <c r="Q154" s="558"/>
      <c r="R154" s="558"/>
      <c r="S154" s="558"/>
      <c r="T154" s="558"/>
      <c r="U154" s="558"/>
      <c r="V154" s="558"/>
      <c r="W154" s="558"/>
      <c r="X154" s="558"/>
      <c r="Y154" s="558"/>
      <c r="Z154" s="558"/>
      <c r="AA154" s="558"/>
    </row>
    <row r="155" spans="1:27" ht="15">
      <c r="A155" s="559"/>
      <c r="B155" s="560"/>
      <c r="C155" s="560"/>
      <c r="D155" s="560"/>
      <c r="E155" s="560"/>
      <c r="F155" s="560"/>
      <c r="G155" s="560"/>
      <c r="H155" s="561"/>
      <c r="I155" s="561"/>
      <c r="J155" s="561"/>
      <c r="K155" s="561"/>
      <c r="L155" s="560"/>
      <c r="M155" s="560"/>
      <c r="N155" s="560"/>
      <c r="O155" s="560"/>
      <c r="P155" s="560"/>
      <c r="Q155" s="560"/>
      <c r="R155" s="560"/>
      <c r="S155" s="560"/>
      <c r="T155" s="560"/>
      <c r="U155" s="560"/>
      <c r="V155" s="560"/>
      <c r="W155" s="560"/>
      <c r="X155" s="560"/>
      <c r="Y155" s="560"/>
      <c r="Z155" s="560"/>
      <c r="AA155" s="560"/>
    </row>
    <row r="156" spans="1:27" ht="15">
      <c r="A156" s="559"/>
      <c r="B156" s="560"/>
      <c r="C156" s="560"/>
      <c r="D156" s="560"/>
      <c r="E156" s="560"/>
      <c r="F156" s="560"/>
      <c r="G156" s="560"/>
      <c r="H156" s="561"/>
      <c r="I156" s="561"/>
      <c r="J156" s="561"/>
      <c r="K156" s="561"/>
      <c r="L156" s="560"/>
      <c r="M156" s="560"/>
      <c r="N156" s="560"/>
      <c r="O156" s="560"/>
      <c r="P156" s="560"/>
      <c r="Q156" s="560"/>
      <c r="R156" s="560"/>
      <c r="S156" s="560"/>
      <c r="T156" s="560"/>
      <c r="U156" s="560"/>
      <c r="V156" s="560"/>
      <c r="W156" s="560"/>
      <c r="X156" s="560"/>
      <c r="Y156" s="560"/>
      <c r="Z156" s="560"/>
      <c r="AA156" s="560"/>
    </row>
    <row r="157" spans="1:27" ht="15">
      <c r="A157" s="559"/>
      <c r="B157" s="560"/>
      <c r="C157" s="560"/>
      <c r="D157" s="560"/>
      <c r="E157" s="560"/>
      <c r="F157" s="560"/>
      <c r="G157" s="560"/>
      <c r="H157" s="561"/>
      <c r="I157" s="561"/>
      <c r="J157" s="561"/>
      <c r="K157" s="561"/>
      <c r="L157" s="560"/>
      <c r="M157" s="560"/>
      <c r="N157" s="560"/>
      <c r="O157" s="560"/>
      <c r="P157" s="560"/>
      <c r="Q157" s="560"/>
      <c r="R157" s="560"/>
      <c r="S157" s="560"/>
      <c r="T157" s="560"/>
      <c r="U157" s="560"/>
      <c r="V157" s="560"/>
      <c r="W157" s="560"/>
      <c r="X157" s="560"/>
      <c r="Y157" s="560"/>
      <c r="Z157" s="560"/>
      <c r="AA157" s="560"/>
    </row>
    <row r="158" spans="1:27" ht="15">
      <c r="A158" s="553">
        <v>39</v>
      </c>
      <c r="B158" s="554">
        <v>90</v>
      </c>
      <c r="C158" s="548">
        <v>43</v>
      </c>
      <c r="D158" s="548" t="s">
        <v>12</v>
      </c>
      <c r="E158" s="556">
        <v>44042</v>
      </c>
      <c r="F158" s="548" t="s">
        <v>3216</v>
      </c>
      <c r="G158" s="548">
        <v>90</v>
      </c>
      <c r="H158" s="562" t="s">
        <v>6</v>
      </c>
      <c r="I158" s="565">
        <v>44056</v>
      </c>
      <c r="J158" s="557"/>
      <c r="K158" s="557"/>
      <c r="L158" s="537" t="s">
        <v>3218</v>
      </c>
      <c r="M158" s="538">
        <v>44083</v>
      </c>
      <c r="N158" s="558"/>
      <c r="O158" s="558"/>
      <c r="P158" s="558"/>
      <c r="Q158" s="558"/>
      <c r="R158" s="558"/>
      <c r="S158" s="558"/>
      <c r="T158" s="558"/>
      <c r="U158" s="558"/>
      <c r="V158" s="558"/>
      <c r="W158" s="558"/>
      <c r="X158" s="558"/>
      <c r="Y158" s="558"/>
      <c r="Z158" s="558"/>
      <c r="AA158" s="558"/>
    </row>
    <row r="159" spans="1:27" ht="15">
      <c r="A159" s="564"/>
      <c r="B159" s="558"/>
      <c r="C159" s="548">
        <v>47</v>
      </c>
      <c r="D159" s="548" t="s">
        <v>12</v>
      </c>
      <c r="E159" s="556">
        <v>44043</v>
      </c>
      <c r="F159" s="548">
        <v>1</v>
      </c>
      <c r="G159" s="566"/>
      <c r="H159" s="557"/>
      <c r="I159" s="557"/>
      <c r="J159" s="557"/>
      <c r="K159" s="557"/>
      <c r="L159" s="558"/>
      <c r="M159" s="558"/>
      <c r="N159" s="558"/>
      <c r="O159" s="558"/>
      <c r="P159" s="558"/>
      <c r="Q159" s="558"/>
      <c r="R159" s="558"/>
      <c r="S159" s="558"/>
      <c r="T159" s="558"/>
      <c r="U159" s="558"/>
      <c r="V159" s="558"/>
      <c r="W159" s="558"/>
      <c r="X159" s="558"/>
      <c r="Y159" s="558"/>
      <c r="Z159" s="558"/>
      <c r="AA159" s="558"/>
    </row>
    <row r="160" spans="1:27" ht="15">
      <c r="A160" s="559"/>
      <c r="B160" s="560"/>
      <c r="C160" s="560"/>
      <c r="D160" s="560"/>
      <c r="E160" s="560"/>
      <c r="F160" s="560"/>
      <c r="G160" s="560"/>
      <c r="H160" s="561"/>
      <c r="I160" s="561"/>
      <c r="J160" s="561"/>
      <c r="K160" s="561"/>
      <c r="L160" s="560"/>
      <c r="M160" s="560"/>
      <c r="N160" s="560"/>
      <c r="O160" s="560"/>
      <c r="P160" s="560"/>
      <c r="Q160" s="560"/>
      <c r="R160" s="560"/>
      <c r="S160" s="560"/>
      <c r="T160" s="560"/>
      <c r="U160" s="560"/>
      <c r="V160" s="560"/>
      <c r="W160" s="560"/>
      <c r="X160" s="560"/>
      <c r="Y160" s="560"/>
      <c r="Z160" s="560"/>
      <c r="AA160" s="560"/>
    </row>
    <row r="161" spans="1:27" ht="15">
      <c r="A161" s="559"/>
      <c r="B161" s="560"/>
      <c r="C161" s="560"/>
      <c r="D161" s="560"/>
      <c r="E161" s="560"/>
      <c r="F161" s="560"/>
      <c r="G161" s="560"/>
      <c r="H161" s="561"/>
      <c r="I161" s="561"/>
      <c r="J161" s="561"/>
      <c r="K161" s="561"/>
      <c r="L161" s="560"/>
      <c r="M161" s="560"/>
      <c r="N161" s="560"/>
      <c r="O161" s="560"/>
      <c r="P161" s="560"/>
      <c r="Q161" s="560"/>
      <c r="R161" s="560"/>
      <c r="S161" s="560"/>
      <c r="T161" s="560"/>
      <c r="U161" s="560"/>
      <c r="V161" s="560"/>
      <c r="W161" s="560"/>
      <c r="X161" s="560"/>
      <c r="Y161" s="560"/>
      <c r="Z161" s="560"/>
      <c r="AA161" s="560"/>
    </row>
    <row r="162" spans="1:27" ht="15">
      <c r="A162" s="567">
        <v>40</v>
      </c>
      <c r="B162" s="568">
        <v>0</v>
      </c>
      <c r="C162" s="574"/>
      <c r="D162" s="574"/>
      <c r="E162" s="574"/>
      <c r="F162" s="574"/>
      <c r="G162" s="574"/>
      <c r="H162" s="572"/>
      <c r="I162" s="572"/>
      <c r="J162" s="572"/>
      <c r="K162" s="572"/>
      <c r="L162" s="573"/>
      <c r="M162" s="573"/>
      <c r="N162" s="573"/>
      <c r="O162" s="573"/>
      <c r="P162" s="573"/>
      <c r="Q162" s="573"/>
      <c r="R162" s="573"/>
      <c r="S162" s="573"/>
      <c r="T162" s="573"/>
      <c r="U162" s="573"/>
      <c r="V162" s="573"/>
      <c r="W162" s="573"/>
      <c r="X162" s="573"/>
      <c r="Y162" s="573"/>
      <c r="Z162" s="573"/>
      <c r="AA162" s="573"/>
    </row>
    <row r="163" spans="1:27" ht="15">
      <c r="A163" s="559"/>
      <c r="B163" s="560"/>
      <c r="C163" s="560"/>
      <c r="D163" s="560"/>
      <c r="E163" s="560"/>
      <c r="F163" s="560"/>
      <c r="G163" s="560"/>
      <c r="H163" s="561"/>
      <c r="I163" s="561"/>
      <c r="J163" s="561"/>
      <c r="K163" s="561"/>
      <c r="L163" s="560"/>
      <c r="M163" s="560"/>
      <c r="N163" s="560"/>
      <c r="O163" s="560"/>
      <c r="P163" s="560"/>
      <c r="Q163" s="560"/>
      <c r="R163" s="560"/>
      <c r="S163" s="560"/>
      <c r="T163" s="560"/>
      <c r="U163" s="560"/>
      <c r="V163" s="560"/>
      <c r="W163" s="560"/>
      <c r="X163" s="560"/>
      <c r="Y163" s="560"/>
      <c r="Z163" s="560"/>
      <c r="AA163" s="560"/>
    </row>
    <row r="164" spans="1:27" ht="15">
      <c r="A164" s="559"/>
      <c r="B164" s="560"/>
      <c r="C164" s="560"/>
      <c r="D164" s="560"/>
      <c r="E164" s="560"/>
      <c r="F164" s="560"/>
      <c r="G164" s="560"/>
      <c r="H164" s="561"/>
      <c r="I164" s="561"/>
      <c r="J164" s="561"/>
      <c r="K164" s="561"/>
      <c r="L164" s="560"/>
      <c r="M164" s="560"/>
      <c r="N164" s="560"/>
      <c r="O164" s="560"/>
      <c r="P164" s="560"/>
      <c r="Q164" s="560"/>
      <c r="R164" s="560"/>
      <c r="S164" s="560"/>
      <c r="T164" s="560"/>
      <c r="U164" s="560"/>
      <c r="V164" s="560"/>
      <c r="W164" s="560"/>
      <c r="X164" s="560"/>
      <c r="Y164" s="560"/>
      <c r="Z164" s="560"/>
      <c r="AA164" s="560"/>
    </row>
    <row r="165" spans="1:27" ht="15">
      <c r="A165" s="559"/>
      <c r="B165" s="560"/>
      <c r="C165" s="560"/>
      <c r="D165" s="560"/>
      <c r="E165" s="560"/>
      <c r="F165" s="560"/>
      <c r="G165" s="560"/>
      <c r="H165" s="561"/>
      <c r="I165" s="561"/>
      <c r="J165" s="561"/>
      <c r="K165" s="561"/>
      <c r="L165" s="560"/>
      <c r="M165" s="560"/>
      <c r="N165" s="560"/>
      <c r="O165" s="560"/>
      <c r="P165" s="560"/>
      <c r="Q165" s="560"/>
      <c r="R165" s="560"/>
      <c r="S165" s="560"/>
      <c r="T165" s="560"/>
      <c r="U165" s="560"/>
      <c r="V165" s="560"/>
      <c r="W165" s="560"/>
      <c r="X165" s="560"/>
      <c r="Y165" s="560"/>
      <c r="Z165" s="560"/>
      <c r="AA165" s="560"/>
    </row>
    <row r="166" spans="1:27" ht="15">
      <c r="A166" s="567">
        <v>41</v>
      </c>
      <c r="B166" s="568">
        <v>3</v>
      </c>
      <c r="C166" s="329">
        <v>3</v>
      </c>
      <c r="D166" s="329" t="s">
        <v>12</v>
      </c>
      <c r="E166" s="569">
        <v>44043</v>
      </c>
      <c r="F166" s="329" t="s">
        <v>3196</v>
      </c>
      <c r="G166" s="329">
        <v>3</v>
      </c>
      <c r="H166" s="570" t="s">
        <v>6</v>
      </c>
      <c r="I166" s="571">
        <v>44052</v>
      </c>
      <c r="J166" s="570">
        <v>0.25</v>
      </c>
      <c r="K166" s="572"/>
      <c r="L166" s="573"/>
      <c r="M166" s="573"/>
      <c r="N166" s="573"/>
      <c r="O166" s="573"/>
      <c r="P166" s="573"/>
      <c r="Q166" s="573"/>
      <c r="R166" s="573"/>
      <c r="S166" s="573"/>
      <c r="T166" s="573"/>
      <c r="U166" s="573"/>
      <c r="V166" s="573"/>
      <c r="W166" s="573"/>
      <c r="X166" s="573"/>
      <c r="Y166" s="573"/>
      <c r="Z166" s="573"/>
      <c r="AA166" s="573"/>
    </row>
    <row r="167" spans="1:27" ht="15">
      <c r="A167" s="559"/>
      <c r="B167" s="560"/>
      <c r="C167" s="560"/>
      <c r="D167" s="560"/>
      <c r="E167" s="560"/>
      <c r="F167" s="560"/>
      <c r="G167" s="560"/>
      <c r="H167" s="561"/>
      <c r="I167" s="561"/>
      <c r="J167" s="561"/>
      <c r="K167" s="561"/>
      <c r="L167" s="560"/>
      <c r="M167" s="560"/>
      <c r="N167" s="560"/>
      <c r="O167" s="560"/>
      <c r="P167" s="560"/>
      <c r="Q167" s="560"/>
      <c r="R167" s="560"/>
      <c r="S167" s="560"/>
      <c r="T167" s="560"/>
      <c r="U167" s="560"/>
      <c r="V167" s="560"/>
      <c r="W167" s="560"/>
      <c r="X167" s="560"/>
      <c r="Y167" s="560"/>
      <c r="Z167" s="560"/>
      <c r="AA167" s="560"/>
    </row>
    <row r="168" spans="1:27" ht="15">
      <c r="A168" s="559"/>
      <c r="B168" s="560"/>
      <c r="C168" s="560"/>
      <c r="D168" s="560"/>
      <c r="E168" s="560"/>
      <c r="F168" s="560"/>
      <c r="G168" s="560"/>
      <c r="H168" s="561"/>
      <c r="I168" s="561"/>
      <c r="J168" s="561"/>
      <c r="K168" s="561"/>
      <c r="L168" s="560"/>
      <c r="M168" s="560"/>
      <c r="N168" s="560"/>
      <c r="O168" s="560"/>
      <c r="P168" s="560"/>
      <c r="Q168" s="560"/>
      <c r="R168" s="560"/>
      <c r="S168" s="560"/>
      <c r="T168" s="560"/>
      <c r="U168" s="560"/>
      <c r="V168" s="560"/>
      <c r="W168" s="560"/>
      <c r="X168" s="560"/>
      <c r="Y168" s="560"/>
      <c r="Z168" s="560"/>
      <c r="AA168" s="560"/>
    </row>
    <row r="169" spans="1:27" ht="15">
      <c r="A169" s="559"/>
      <c r="B169" s="560"/>
      <c r="C169" s="560"/>
      <c r="D169" s="560"/>
      <c r="E169" s="560"/>
      <c r="F169" s="560"/>
      <c r="G169" s="560"/>
      <c r="H169" s="561"/>
      <c r="I169" s="561"/>
      <c r="J169" s="561"/>
      <c r="K169" s="561"/>
      <c r="L169" s="560"/>
      <c r="M169" s="560"/>
      <c r="N169" s="560"/>
      <c r="O169" s="560"/>
      <c r="P169" s="560"/>
      <c r="Q169" s="560"/>
      <c r="R169" s="560"/>
      <c r="S169" s="560"/>
      <c r="T169" s="560"/>
      <c r="U169" s="560"/>
      <c r="V169" s="560"/>
      <c r="W169" s="560"/>
      <c r="X169" s="560"/>
      <c r="Y169" s="560"/>
      <c r="Z169" s="560"/>
      <c r="AA169" s="560"/>
    </row>
    <row r="170" spans="1:27" ht="15">
      <c r="A170" s="567">
        <v>42</v>
      </c>
      <c r="B170" s="568">
        <v>47</v>
      </c>
      <c r="C170" s="329">
        <v>47</v>
      </c>
      <c r="D170" s="329" t="s">
        <v>12</v>
      </c>
      <c r="E170" s="569">
        <v>44043</v>
      </c>
      <c r="F170" s="329" t="s">
        <v>3209</v>
      </c>
      <c r="G170" s="329">
        <v>47</v>
      </c>
      <c r="H170" s="570" t="s">
        <v>6</v>
      </c>
      <c r="I170" s="571">
        <v>44060</v>
      </c>
      <c r="J170" s="570">
        <v>0.5</v>
      </c>
      <c r="K170" s="572"/>
      <c r="L170" s="573"/>
      <c r="M170" s="573"/>
      <c r="N170" s="573"/>
      <c r="O170" s="573"/>
      <c r="P170" s="573"/>
      <c r="Q170" s="573"/>
      <c r="R170" s="573"/>
      <c r="S170" s="573"/>
      <c r="T170" s="573"/>
      <c r="U170" s="573"/>
      <c r="V170" s="573"/>
      <c r="W170" s="573"/>
      <c r="X170" s="573"/>
      <c r="Y170" s="573"/>
      <c r="Z170" s="573"/>
      <c r="AA170" s="573"/>
    </row>
    <row r="171" spans="1:27" ht="15">
      <c r="A171" s="559"/>
      <c r="B171" s="560"/>
      <c r="C171" s="560"/>
      <c r="D171" s="560"/>
      <c r="E171" s="560"/>
      <c r="F171" s="560"/>
      <c r="G171" s="560"/>
      <c r="H171" s="561"/>
      <c r="I171" s="561"/>
      <c r="J171" s="561"/>
      <c r="K171" s="561"/>
      <c r="L171" s="560"/>
      <c r="M171" s="560"/>
      <c r="N171" s="560"/>
      <c r="O171" s="560"/>
      <c r="P171" s="560"/>
      <c r="Q171" s="560"/>
      <c r="R171" s="560"/>
      <c r="S171" s="560"/>
      <c r="T171" s="560"/>
      <c r="U171" s="560"/>
      <c r="V171" s="560"/>
      <c r="W171" s="560"/>
      <c r="X171" s="560"/>
      <c r="Y171" s="560"/>
      <c r="Z171" s="560"/>
      <c r="AA171" s="560"/>
    </row>
    <row r="172" spans="1:27" ht="15">
      <c r="A172" s="559"/>
      <c r="B172" s="560"/>
      <c r="C172" s="560"/>
      <c r="D172" s="560"/>
      <c r="E172" s="560"/>
      <c r="F172" s="560"/>
      <c r="G172" s="560"/>
      <c r="H172" s="561"/>
      <c r="I172" s="561"/>
      <c r="J172" s="561"/>
      <c r="K172" s="561"/>
      <c r="L172" s="560"/>
      <c r="M172" s="560"/>
      <c r="N172" s="560"/>
      <c r="O172" s="560"/>
      <c r="P172" s="560"/>
      <c r="Q172" s="560"/>
      <c r="R172" s="560"/>
      <c r="S172" s="560"/>
      <c r="T172" s="560"/>
      <c r="U172" s="560"/>
      <c r="V172" s="560"/>
      <c r="W172" s="560"/>
      <c r="X172" s="560"/>
      <c r="Y172" s="560"/>
      <c r="Z172" s="560"/>
      <c r="AA172" s="560"/>
    </row>
    <row r="173" spans="1:27" ht="15">
      <c r="A173" s="559"/>
      <c r="B173" s="560"/>
      <c r="C173" s="560"/>
      <c r="D173" s="560"/>
      <c r="E173" s="560"/>
      <c r="F173" s="560"/>
      <c r="G173" s="560"/>
      <c r="H173" s="561"/>
      <c r="I173" s="561"/>
      <c r="J173" s="561"/>
      <c r="K173" s="561"/>
      <c r="L173" s="560"/>
      <c r="M173" s="560"/>
      <c r="N173" s="560"/>
      <c r="O173" s="560"/>
      <c r="P173" s="560"/>
      <c r="Q173" s="560"/>
      <c r="R173" s="560"/>
      <c r="S173" s="560"/>
      <c r="T173" s="560"/>
      <c r="U173" s="560"/>
      <c r="V173" s="560"/>
      <c r="W173" s="560"/>
      <c r="X173" s="560"/>
      <c r="Y173" s="560"/>
      <c r="Z173" s="560"/>
      <c r="AA173" s="560"/>
    </row>
    <row r="174" spans="1:27" ht="15">
      <c r="A174" s="553">
        <v>43</v>
      </c>
      <c r="B174" s="554">
        <v>59</v>
      </c>
      <c r="C174" s="548">
        <v>59</v>
      </c>
      <c r="D174" s="548" t="s">
        <v>12</v>
      </c>
      <c r="E174" s="556">
        <v>44043</v>
      </c>
      <c r="F174" s="549">
        <v>5.2083333333333336E-2</v>
      </c>
      <c r="G174" s="548">
        <v>59</v>
      </c>
      <c r="H174" s="562" t="s">
        <v>6</v>
      </c>
      <c r="I174" s="565">
        <v>44060</v>
      </c>
      <c r="J174" s="562">
        <v>0.5</v>
      </c>
      <c r="K174" s="557"/>
      <c r="L174" s="537" t="s">
        <v>3218</v>
      </c>
      <c r="M174" s="538">
        <v>44083</v>
      </c>
      <c r="N174" s="558"/>
      <c r="O174" s="558"/>
      <c r="P174" s="558"/>
      <c r="Q174" s="558"/>
      <c r="R174" s="558"/>
      <c r="S174" s="558"/>
      <c r="T174" s="558"/>
      <c r="U174" s="558"/>
      <c r="V174" s="558"/>
      <c r="W174" s="558"/>
      <c r="X174" s="558"/>
      <c r="Y174" s="558"/>
      <c r="Z174" s="558"/>
      <c r="AA174" s="558"/>
    </row>
    <row r="175" spans="1:27" ht="15">
      <c r="A175" s="559"/>
      <c r="B175" s="560"/>
      <c r="C175" s="560"/>
      <c r="D175" s="560"/>
      <c r="E175" s="560"/>
      <c r="F175" s="560"/>
      <c r="G175" s="560"/>
      <c r="H175" s="561"/>
      <c r="I175" s="561"/>
      <c r="J175" s="561"/>
      <c r="K175" s="561"/>
      <c r="L175" s="560"/>
      <c r="M175" s="560"/>
      <c r="N175" s="560"/>
      <c r="O175" s="560"/>
      <c r="P175" s="560"/>
      <c r="Q175" s="560"/>
      <c r="R175" s="560"/>
      <c r="S175" s="560"/>
      <c r="T175" s="560"/>
      <c r="U175" s="560"/>
      <c r="V175" s="560"/>
      <c r="W175" s="560"/>
      <c r="X175" s="560"/>
      <c r="Y175" s="560"/>
      <c r="Z175" s="560"/>
      <c r="AA175" s="560"/>
    </row>
    <row r="176" spans="1:27" ht="15">
      <c r="A176" s="559"/>
      <c r="B176" s="560"/>
      <c r="C176" s="560"/>
      <c r="D176" s="560"/>
      <c r="E176" s="560"/>
      <c r="F176" s="560"/>
      <c r="G176" s="560"/>
      <c r="H176" s="561"/>
      <c r="I176" s="561"/>
      <c r="J176" s="561"/>
      <c r="K176" s="561"/>
      <c r="L176" s="560"/>
      <c r="M176" s="560"/>
      <c r="N176" s="560"/>
      <c r="O176" s="560"/>
      <c r="P176" s="560"/>
      <c r="Q176" s="560"/>
      <c r="R176" s="560"/>
      <c r="S176" s="560"/>
      <c r="T176" s="560"/>
      <c r="U176" s="560"/>
      <c r="V176" s="560"/>
      <c r="W176" s="560"/>
      <c r="X176" s="560"/>
      <c r="Y176" s="560"/>
      <c r="Z176" s="560"/>
      <c r="AA176" s="560"/>
    </row>
    <row r="177" spans="1:27" ht="15">
      <c r="A177" s="559"/>
      <c r="B177" s="560"/>
      <c r="C177" s="560"/>
      <c r="D177" s="560"/>
      <c r="E177" s="560"/>
      <c r="F177" s="560"/>
      <c r="G177" s="560"/>
      <c r="H177" s="561"/>
      <c r="I177" s="561"/>
      <c r="J177" s="561"/>
      <c r="K177" s="561"/>
      <c r="L177" s="560"/>
      <c r="M177" s="560"/>
      <c r="N177" s="560"/>
      <c r="O177" s="560"/>
      <c r="P177" s="560"/>
      <c r="Q177" s="560"/>
      <c r="R177" s="560"/>
      <c r="S177" s="560"/>
      <c r="T177" s="560"/>
      <c r="U177" s="560"/>
      <c r="V177" s="560"/>
      <c r="W177" s="560"/>
      <c r="X177" s="560"/>
      <c r="Y177" s="560"/>
      <c r="Z177" s="560"/>
      <c r="AA177" s="560"/>
    </row>
    <row r="178" spans="1:27" ht="15">
      <c r="A178" s="553">
        <v>44</v>
      </c>
      <c r="B178" s="554">
        <v>236</v>
      </c>
      <c r="C178" s="548">
        <v>236</v>
      </c>
      <c r="D178" s="548" t="s">
        <v>12</v>
      </c>
      <c r="E178" s="556">
        <v>44043</v>
      </c>
      <c r="F178" s="549">
        <v>8.3333333333333329E-2</v>
      </c>
      <c r="G178" s="548">
        <v>236</v>
      </c>
      <c r="H178" s="562" t="s">
        <v>6</v>
      </c>
      <c r="I178" s="565">
        <v>44061</v>
      </c>
      <c r="J178" s="562">
        <v>1.75</v>
      </c>
      <c r="K178" s="557"/>
      <c r="L178" s="537" t="s">
        <v>3218</v>
      </c>
      <c r="M178" s="538">
        <v>44083</v>
      </c>
      <c r="N178" s="558"/>
      <c r="O178" s="558"/>
      <c r="P178" s="558"/>
      <c r="Q178" s="558"/>
      <c r="R178" s="558"/>
      <c r="S178" s="558"/>
      <c r="T178" s="558"/>
      <c r="U178" s="558"/>
      <c r="V178" s="558"/>
      <c r="W178" s="558"/>
      <c r="X178" s="558"/>
      <c r="Y178" s="558"/>
      <c r="Z178" s="558"/>
      <c r="AA178" s="558"/>
    </row>
    <row r="179" spans="1:27" ht="15">
      <c r="A179" s="559"/>
      <c r="B179" s="560"/>
      <c r="C179" s="560"/>
      <c r="D179" s="560"/>
      <c r="E179" s="560"/>
      <c r="F179" s="560"/>
      <c r="G179" s="560"/>
      <c r="H179" s="561"/>
      <c r="I179" s="561"/>
      <c r="J179" s="561"/>
      <c r="K179" s="561"/>
      <c r="L179" s="560"/>
      <c r="M179" s="560"/>
      <c r="N179" s="560"/>
      <c r="O179" s="560"/>
      <c r="P179" s="560"/>
      <c r="Q179" s="560"/>
      <c r="R179" s="560"/>
      <c r="S179" s="560"/>
      <c r="T179" s="560"/>
      <c r="U179" s="560"/>
      <c r="V179" s="560"/>
      <c r="W179" s="560"/>
      <c r="X179" s="560"/>
      <c r="Y179" s="560"/>
      <c r="Z179" s="560"/>
      <c r="AA179" s="560"/>
    </row>
    <row r="180" spans="1:27" ht="15">
      <c r="A180" s="559"/>
      <c r="B180" s="560"/>
      <c r="C180" s="560"/>
      <c r="D180" s="560"/>
      <c r="E180" s="560"/>
      <c r="F180" s="560"/>
      <c r="G180" s="560"/>
      <c r="H180" s="561"/>
      <c r="I180" s="561"/>
      <c r="J180" s="561"/>
      <c r="K180" s="561"/>
      <c r="L180" s="560"/>
      <c r="M180" s="560"/>
      <c r="N180" s="560"/>
      <c r="O180" s="560"/>
      <c r="P180" s="560"/>
      <c r="Q180" s="560"/>
      <c r="R180" s="560"/>
      <c r="S180" s="560"/>
      <c r="T180" s="560"/>
      <c r="U180" s="560"/>
      <c r="V180" s="560"/>
      <c r="W180" s="560"/>
      <c r="X180" s="560"/>
      <c r="Y180" s="560"/>
      <c r="Z180" s="560"/>
      <c r="AA180" s="560"/>
    </row>
    <row r="181" spans="1:27" ht="15">
      <c r="A181" s="559"/>
      <c r="B181" s="560"/>
      <c r="C181" s="560"/>
      <c r="D181" s="560"/>
      <c r="E181" s="560"/>
      <c r="F181" s="560"/>
      <c r="G181" s="560"/>
      <c r="H181" s="561"/>
      <c r="I181" s="561"/>
      <c r="J181" s="561"/>
      <c r="K181" s="561"/>
      <c r="L181" s="560"/>
      <c r="M181" s="560"/>
      <c r="N181" s="560"/>
      <c r="O181" s="560"/>
      <c r="P181" s="560"/>
      <c r="Q181" s="560"/>
      <c r="R181" s="560"/>
      <c r="S181" s="560"/>
      <c r="T181" s="560"/>
      <c r="U181" s="560"/>
      <c r="V181" s="560"/>
      <c r="W181" s="560"/>
      <c r="X181" s="560"/>
      <c r="Y181" s="560"/>
      <c r="Z181" s="560"/>
      <c r="AA181" s="560"/>
    </row>
    <row r="182" spans="1:27" ht="15">
      <c r="A182" s="553">
        <v>45</v>
      </c>
      <c r="B182" s="554">
        <v>14</v>
      </c>
      <c r="C182" s="548">
        <v>45</v>
      </c>
      <c r="D182" s="548" t="s">
        <v>12</v>
      </c>
      <c r="E182" s="556">
        <v>44043</v>
      </c>
      <c r="F182" s="548" t="s">
        <v>3196</v>
      </c>
      <c r="G182" s="548">
        <v>14</v>
      </c>
      <c r="H182" s="562" t="s">
        <v>6</v>
      </c>
      <c r="I182" s="565">
        <v>44060</v>
      </c>
      <c r="J182" s="562">
        <v>0.25</v>
      </c>
      <c r="K182" s="557"/>
      <c r="L182" s="558"/>
      <c r="M182" s="558"/>
      <c r="N182" s="558"/>
      <c r="O182" s="558"/>
      <c r="P182" s="558"/>
      <c r="Q182" s="558"/>
      <c r="R182" s="558"/>
      <c r="S182" s="558"/>
      <c r="T182" s="558"/>
      <c r="U182" s="558"/>
      <c r="V182" s="558"/>
      <c r="W182" s="558"/>
      <c r="X182" s="558"/>
      <c r="Y182" s="558"/>
      <c r="Z182" s="558"/>
      <c r="AA182" s="558"/>
    </row>
    <row r="183" spans="1:27" ht="15">
      <c r="A183" s="559"/>
      <c r="B183" s="560"/>
      <c r="C183" s="560"/>
      <c r="D183" s="560"/>
      <c r="E183" s="560"/>
      <c r="F183" s="560"/>
      <c r="G183" s="560"/>
      <c r="H183" s="561"/>
      <c r="I183" s="561"/>
      <c r="J183" s="561"/>
      <c r="K183" s="561"/>
      <c r="L183" s="560"/>
      <c r="M183" s="560"/>
      <c r="N183" s="560"/>
      <c r="O183" s="560"/>
      <c r="P183" s="560"/>
      <c r="Q183" s="560"/>
      <c r="R183" s="560"/>
      <c r="S183" s="560"/>
      <c r="T183" s="560"/>
      <c r="U183" s="560"/>
      <c r="V183" s="560"/>
      <c r="W183" s="560"/>
      <c r="X183" s="560"/>
      <c r="Y183" s="560"/>
      <c r="Z183" s="560"/>
      <c r="AA183" s="560"/>
    </row>
    <row r="184" spans="1:27" ht="15">
      <c r="A184" s="559"/>
      <c r="B184" s="560"/>
      <c r="C184" s="560"/>
      <c r="D184" s="560"/>
      <c r="E184" s="560"/>
      <c r="F184" s="560"/>
      <c r="G184" s="560"/>
      <c r="H184" s="561"/>
      <c r="I184" s="561"/>
      <c r="J184" s="561"/>
      <c r="K184" s="561"/>
      <c r="L184" s="560"/>
      <c r="M184" s="560"/>
      <c r="N184" s="560"/>
      <c r="O184" s="560"/>
      <c r="P184" s="560"/>
      <c r="Q184" s="560"/>
      <c r="R184" s="560"/>
      <c r="S184" s="560"/>
      <c r="T184" s="560"/>
      <c r="U184" s="560"/>
      <c r="V184" s="560"/>
      <c r="W184" s="560"/>
      <c r="X184" s="560"/>
      <c r="Y184" s="560"/>
      <c r="Z184" s="560"/>
      <c r="AA184" s="560"/>
    </row>
    <row r="185" spans="1:27" ht="15">
      <c r="A185" s="559"/>
      <c r="B185" s="560"/>
      <c r="C185" s="560"/>
      <c r="D185" s="560"/>
      <c r="E185" s="560"/>
      <c r="F185" s="560"/>
      <c r="G185" s="560"/>
      <c r="H185" s="561"/>
      <c r="I185" s="561"/>
      <c r="J185" s="561"/>
      <c r="K185" s="561"/>
      <c r="L185" s="560"/>
      <c r="M185" s="560"/>
      <c r="N185" s="560"/>
      <c r="O185" s="560"/>
      <c r="P185" s="560"/>
      <c r="Q185" s="560"/>
      <c r="R185" s="560"/>
      <c r="S185" s="560"/>
      <c r="T185" s="560"/>
      <c r="U185" s="560"/>
      <c r="V185" s="560"/>
      <c r="W185" s="560"/>
      <c r="X185" s="560"/>
      <c r="Y185" s="560"/>
      <c r="Z185" s="560"/>
      <c r="AA185" s="560"/>
    </row>
    <row r="186" spans="1:27" ht="15">
      <c r="A186" s="553">
        <v>46</v>
      </c>
      <c r="B186" s="554">
        <v>125</v>
      </c>
      <c r="C186" s="548">
        <v>112</v>
      </c>
      <c r="D186" s="548" t="s">
        <v>12</v>
      </c>
      <c r="E186" s="556">
        <v>44043</v>
      </c>
      <c r="F186" s="549">
        <v>6.25E-2</v>
      </c>
      <c r="G186" s="548">
        <v>125</v>
      </c>
      <c r="H186" s="562" t="s">
        <v>6</v>
      </c>
      <c r="I186" s="565">
        <v>44061</v>
      </c>
      <c r="J186" s="562">
        <v>0.75</v>
      </c>
      <c r="K186" s="557"/>
      <c r="L186" s="558"/>
      <c r="M186" s="558"/>
      <c r="N186" s="558"/>
      <c r="O186" s="558"/>
      <c r="P186" s="558"/>
      <c r="Q186" s="558"/>
      <c r="R186" s="558"/>
      <c r="S186" s="558"/>
      <c r="T186" s="558"/>
      <c r="U186" s="558"/>
      <c r="V186" s="558"/>
      <c r="W186" s="558"/>
      <c r="X186" s="558"/>
      <c r="Y186" s="558"/>
      <c r="Z186" s="558"/>
      <c r="AA186" s="558"/>
    </row>
    <row r="187" spans="1:27" ht="15">
      <c r="A187" s="564"/>
      <c r="B187" s="558"/>
      <c r="C187" s="548">
        <v>13</v>
      </c>
      <c r="D187" s="548" t="s">
        <v>12</v>
      </c>
      <c r="E187" s="556">
        <v>44046</v>
      </c>
      <c r="F187" s="548" t="s">
        <v>3118</v>
      </c>
      <c r="G187" s="566"/>
      <c r="H187" s="557"/>
      <c r="I187" s="557"/>
      <c r="J187" s="557"/>
      <c r="K187" s="557"/>
      <c r="L187" s="558"/>
      <c r="M187" s="558"/>
      <c r="N187" s="558"/>
      <c r="O187" s="558"/>
      <c r="P187" s="558"/>
      <c r="Q187" s="558"/>
      <c r="R187" s="558"/>
      <c r="S187" s="558"/>
      <c r="T187" s="558"/>
      <c r="U187" s="558"/>
      <c r="V187" s="558"/>
      <c r="W187" s="558"/>
      <c r="X187" s="558"/>
      <c r="Y187" s="558"/>
      <c r="Z187" s="558"/>
      <c r="AA187" s="558"/>
    </row>
    <row r="188" spans="1:27" ht="15">
      <c r="A188" s="559"/>
      <c r="B188" s="560"/>
      <c r="C188" s="560"/>
      <c r="D188" s="560"/>
      <c r="E188" s="560"/>
      <c r="F188" s="560"/>
      <c r="G188" s="560"/>
      <c r="H188" s="561"/>
      <c r="I188" s="561"/>
      <c r="J188" s="561"/>
      <c r="K188" s="561"/>
      <c r="L188" s="560"/>
      <c r="M188" s="560"/>
      <c r="N188" s="560"/>
      <c r="O188" s="560"/>
      <c r="P188" s="560"/>
      <c r="Q188" s="560"/>
      <c r="R188" s="560"/>
      <c r="S188" s="560"/>
      <c r="T188" s="560"/>
      <c r="U188" s="560"/>
      <c r="V188" s="560"/>
      <c r="W188" s="560"/>
      <c r="X188" s="560"/>
      <c r="Y188" s="560"/>
      <c r="Z188" s="560"/>
      <c r="AA188" s="560"/>
    </row>
    <row r="189" spans="1:27" ht="15">
      <c r="A189" s="559"/>
      <c r="B189" s="560"/>
      <c r="C189" s="560"/>
      <c r="D189" s="560"/>
      <c r="E189" s="560"/>
      <c r="F189" s="560"/>
      <c r="G189" s="560"/>
      <c r="H189" s="561"/>
      <c r="I189" s="561"/>
      <c r="J189" s="561"/>
      <c r="K189" s="561"/>
      <c r="L189" s="560"/>
      <c r="M189" s="560"/>
      <c r="N189" s="560"/>
      <c r="O189" s="560"/>
      <c r="P189" s="560"/>
      <c r="Q189" s="560"/>
      <c r="R189" s="560"/>
      <c r="S189" s="560"/>
      <c r="T189" s="560"/>
      <c r="U189" s="560"/>
      <c r="V189" s="560"/>
      <c r="W189" s="560"/>
      <c r="X189" s="560"/>
      <c r="Y189" s="560"/>
      <c r="Z189" s="560"/>
      <c r="AA189" s="560"/>
    </row>
    <row r="190" spans="1:27" ht="15">
      <c r="A190" s="553">
        <v>47</v>
      </c>
      <c r="B190" s="554">
        <v>37</v>
      </c>
      <c r="C190" s="548">
        <v>37</v>
      </c>
      <c r="D190" s="548" t="s">
        <v>12</v>
      </c>
      <c r="E190" s="556">
        <v>44046</v>
      </c>
      <c r="F190" s="548">
        <v>45</v>
      </c>
      <c r="G190" s="548">
        <v>45</v>
      </c>
      <c r="H190" s="562" t="s">
        <v>6</v>
      </c>
      <c r="I190" s="565">
        <v>44061</v>
      </c>
      <c r="J190" s="562">
        <v>0.5</v>
      </c>
      <c r="K190" s="557"/>
      <c r="L190" s="558"/>
      <c r="M190" s="558"/>
      <c r="N190" s="558"/>
      <c r="O190" s="558"/>
      <c r="P190" s="558"/>
      <c r="Q190" s="558"/>
      <c r="R190" s="558"/>
      <c r="S190" s="558"/>
      <c r="T190" s="558"/>
      <c r="U190" s="558"/>
      <c r="V190" s="558"/>
      <c r="W190" s="558"/>
      <c r="X190" s="558"/>
      <c r="Y190" s="558"/>
      <c r="Z190" s="558"/>
      <c r="AA190" s="558"/>
    </row>
    <row r="191" spans="1:27" ht="15">
      <c r="A191" s="559"/>
      <c r="B191" s="560"/>
      <c r="C191" s="560"/>
      <c r="D191" s="560"/>
      <c r="E191" s="560"/>
      <c r="F191" s="560"/>
      <c r="G191" s="560"/>
      <c r="H191" s="561"/>
      <c r="I191" s="561"/>
      <c r="J191" s="561"/>
      <c r="K191" s="561"/>
      <c r="L191" s="560"/>
      <c r="M191" s="560"/>
      <c r="N191" s="560"/>
      <c r="O191" s="560"/>
      <c r="P191" s="560"/>
      <c r="Q191" s="560"/>
      <c r="R191" s="560"/>
      <c r="S191" s="560"/>
      <c r="T191" s="560"/>
      <c r="U191" s="560"/>
      <c r="V191" s="560"/>
      <c r="W191" s="560"/>
      <c r="X191" s="560"/>
      <c r="Y191" s="560"/>
      <c r="Z191" s="560"/>
      <c r="AA191" s="560"/>
    </row>
    <row r="192" spans="1:27" ht="15">
      <c r="A192" s="559"/>
      <c r="B192" s="560"/>
      <c r="C192" s="560"/>
      <c r="D192" s="560"/>
      <c r="E192" s="560"/>
      <c r="F192" s="560"/>
      <c r="G192" s="560"/>
      <c r="H192" s="561"/>
      <c r="I192" s="561"/>
      <c r="J192" s="561"/>
      <c r="K192" s="561"/>
      <c r="L192" s="560"/>
      <c r="M192" s="560"/>
      <c r="N192" s="560"/>
      <c r="O192" s="560"/>
      <c r="P192" s="560"/>
      <c r="Q192" s="560"/>
      <c r="R192" s="560"/>
      <c r="S192" s="560"/>
      <c r="T192" s="560"/>
      <c r="U192" s="560"/>
      <c r="V192" s="560"/>
      <c r="W192" s="560"/>
      <c r="X192" s="560"/>
      <c r="Y192" s="560"/>
      <c r="Z192" s="560"/>
      <c r="AA192" s="560"/>
    </row>
    <row r="193" spans="1:27" ht="15">
      <c r="A193" s="559"/>
      <c r="B193" s="560"/>
      <c r="C193" s="560"/>
      <c r="D193" s="560"/>
      <c r="E193" s="560"/>
      <c r="F193" s="560"/>
      <c r="G193" s="560"/>
      <c r="H193" s="561"/>
      <c r="I193" s="561"/>
      <c r="J193" s="561"/>
      <c r="K193" s="561"/>
      <c r="L193" s="560"/>
      <c r="M193" s="560"/>
      <c r="N193" s="560"/>
      <c r="O193" s="560"/>
      <c r="P193" s="560"/>
      <c r="Q193" s="560"/>
      <c r="R193" s="560"/>
      <c r="S193" s="560"/>
      <c r="T193" s="560"/>
      <c r="U193" s="560"/>
      <c r="V193" s="560"/>
      <c r="W193" s="560"/>
      <c r="X193" s="560"/>
      <c r="Y193" s="560"/>
      <c r="Z193" s="560"/>
      <c r="AA193" s="560"/>
    </row>
    <row r="194" spans="1:27" ht="15">
      <c r="A194" s="567">
        <v>48</v>
      </c>
      <c r="B194" s="568">
        <v>0</v>
      </c>
      <c r="C194" s="574"/>
      <c r="D194" s="329" t="s">
        <v>12</v>
      </c>
      <c r="E194" s="569">
        <v>44046</v>
      </c>
      <c r="F194" s="575"/>
      <c r="G194" s="575"/>
      <c r="H194" s="570" t="s">
        <v>6</v>
      </c>
      <c r="I194" s="571">
        <v>44052</v>
      </c>
      <c r="J194" s="570">
        <v>0</v>
      </c>
      <c r="K194" s="572"/>
      <c r="L194" s="573"/>
      <c r="M194" s="573"/>
      <c r="N194" s="573"/>
      <c r="O194" s="573"/>
      <c r="P194" s="573"/>
      <c r="Q194" s="573"/>
      <c r="R194" s="573"/>
      <c r="S194" s="573"/>
      <c r="T194" s="573"/>
      <c r="U194" s="573"/>
      <c r="V194" s="573"/>
      <c r="W194" s="573"/>
      <c r="X194" s="573"/>
      <c r="Y194" s="573"/>
      <c r="Z194" s="573"/>
      <c r="AA194" s="573"/>
    </row>
    <row r="195" spans="1:27" ht="15">
      <c r="A195" s="559"/>
      <c r="B195" s="560"/>
      <c r="C195" s="560"/>
      <c r="D195" s="560"/>
      <c r="E195" s="560"/>
      <c r="F195" s="576"/>
      <c r="G195" s="576"/>
      <c r="H195" s="561"/>
      <c r="I195" s="561"/>
      <c r="J195" s="561"/>
      <c r="K195" s="561"/>
      <c r="L195" s="560"/>
      <c r="M195" s="560"/>
      <c r="N195" s="560"/>
      <c r="O195" s="560"/>
      <c r="P195" s="560"/>
      <c r="Q195" s="560"/>
      <c r="R195" s="560"/>
      <c r="S195" s="560"/>
      <c r="T195" s="560"/>
      <c r="U195" s="560"/>
      <c r="V195" s="560"/>
      <c r="W195" s="560"/>
      <c r="X195" s="560"/>
      <c r="Y195" s="560"/>
      <c r="Z195" s="560"/>
      <c r="AA195" s="560"/>
    </row>
    <row r="196" spans="1:27" ht="15">
      <c r="A196" s="559"/>
      <c r="B196" s="560"/>
      <c r="C196" s="560"/>
      <c r="D196" s="560"/>
      <c r="E196" s="560"/>
      <c r="F196" s="576"/>
      <c r="G196" s="576"/>
      <c r="H196" s="561"/>
      <c r="I196" s="561"/>
      <c r="J196" s="561"/>
      <c r="K196" s="561"/>
      <c r="L196" s="560"/>
      <c r="M196" s="560"/>
      <c r="N196" s="560"/>
      <c r="O196" s="560"/>
      <c r="P196" s="560"/>
      <c r="Q196" s="560"/>
      <c r="R196" s="560"/>
      <c r="S196" s="560"/>
      <c r="T196" s="560"/>
      <c r="U196" s="560"/>
      <c r="V196" s="560"/>
      <c r="W196" s="560"/>
      <c r="X196" s="560"/>
      <c r="Y196" s="560"/>
      <c r="Z196" s="560"/>
      <c r="AA196" s="560"/>
    </row>
    <row r="197" spans="1:27" ht="15">
      <c r="A197" s="559"/>
      <c r="B197" s="560"/>
      <c r="C197" s="560"/>
      <c r="D197" s="560"/>
      <c r="E197" s="560"/>
      <c r="F197" s="576"/>
      <c r="G197" s="576"/>
      <c r="H197" s="561"/>
      <c r="I197" s="561"/>
      <c r="J197" s="561"/>
      <c r="K197" s="561"/>
      <c r="L197" s="560"/>
      <c r="M197" s="560"/>
      <c r="N197" s="560"/>
      <c r="O197" s="560"/>
      <c r="P197" s="560"/>
      <c r="Q197" s="560"/>
      <c r="R197" s="560"/>
      <c r="S197" s="560"/>
      <c r="T197" s="560"/>
      <c r="U197" s="560"/>
      <c r="V197" s="560"/>
      <c r="W197" s="560"/>
      <c r="X197" s="560"/>
      <c r="Y197" s="560"/>
      <c r="Z197" s="560"/>
      <c r="AA197" s="560"/>
    </row>
    <row r="198" spans="1:27" ht="15">
      <c r="A198" s="567">
        <v>49</v>
      </c>
      <c r="B198" s="568">
        <v>0</v>
      </c>
      <c r="C198" s="574"/>
      <c r="D198" s="329" t="s">
        <v>12</v>
      </c>
      <c r="E198" s="569">
        <v>44046</v>
      </c>
      <c r="F198" s="329"/>
      <c r="G198" s="329">
        <v>0</v>
      </c>
      <c r="H198" s="570" t="s">
        <v>6</v>
      </c>
      <c r="I198" s="571">
        <v>44052</v>
      </c>
      <c r="J198" s="570">
        <v>0</v>
      </c>
      <c r="K198" s="572"/>
      <c r="L198" s="573"/>
      <c r="M198" s="573"/>
      <c r="N198" s="573"/>
      <c r="O198" s="573"/>
      <c r="P198" s="573"/>
      <c r="Q198" s="573"/>
      <c r="R198" s="573"/>
      <c r="S198" s="573"/>
      <c r="T198" s="573"/>
      <c r="U198" s="573"/>
      <c r="V198" s="573"/>
      <c r="W198" s="573"/>
      <c r="X198" s="573"/>
      <c r="Y198" s="573"/>
      <c r="Z198" s="573"/>
      <c r="AA198" s="573"/>
    </row>
    <row r="199" spans="1:27" ht="15">
      <c r="A199" s="519"/>
      <c r="E199" s="17"/>
      <c r="F199" s="576"/>
      <c r="G199" s="576"/>
      <c r="H199" s="342"/>
      <c r="I199" s="342"/>
      <c r="J199" s="342"/>
      <c r="K199" s="342"/>
    </row>
    <row r="200" spans="1:27" ht="15">
      <c r="A200" s="519"/>
      <c r="E200" s="17"/>
      <c r="F200" s="576"/>
      <c r="G200" s="576"/>
      <c r="H200" s="342"/>
      <c r="I200" s="342"/>
      <c r="J200" s="342"/>
      <c r="K200" s="342"/>
    </row>
    <row r="201" spans="1:27" ht="15">
      <c r="A201" s="519"/>
      <c r="E201" s="17"/>
      <c r="F201" s="576"/>
      <c r="G201" s="576"/>
      <c r="H201" s="342"/>
      <c r="I201" s="342"/>
      <c r="J201" s="342"/>
      <c r="K201" s="342"/>
    </row>
    <row r="202" spans="1:27" ht="15">
      <c r="A202" s="519"/>
      <c r="E202" s="17"/>
      <c r="F202" s="576"/>
      <c r="G202" s="576"/>
      <c r="H202" s="342"/>
      <c r="I202" s="342"/>
      <c r="J202" s="342"/>
      <c r="K202" s="342"/>
    </row>
    <row r="203" spans="1:27" ht="15">
      <c r="A203" s="519"/>
      <c r="E203" s="17"/>
      <c r="F203" s="576"/>
      <c r="G203" s="576"/>
      <c r="H203" s="342"/>
      <c r="I203" s="342"/>
      <c r="J203" s="342"/>
      <c r="K203" s="342"/>
    </row>
    <row r="204" spans="1:27" ht="15">
      <c r="A204" s="519"/>
      <c r="E204" s="17"/>
      <c r="F204" s="576"/>
      <c r="G204" s="576"/>
      <c r="H204" s="342"/>
      <c r="I204" s="342"/>
      <c r="J204" s="342"/>
      <c r="K204" s="342"/>
    </row>
    <row r="205" spans="1:27" ht="15">
      <c r="A205" s="519"/>
      <c r="E205" s="17"/>
      <c r="F205" s="576"/>
      <c r="G205" s="576"/>
      <c r="H205" s="342"/>
      <c r="I205" s="342"/>
      <c r="J205" s="342"/>
      <c r="K205" s="342"/>
    </row>
    <row r="206" spans="1:27" ht="15">
      <c r="A206" s="519"/>
      <c r="E206" s="17"/>
      <c r="F206" s="576"/>
      <c r="G206" s="576"/>
      <c r="H206" s="342"/>
      <c r="I206" s="342"/>
      <c r="J206" s="342"/>
      <c r="K206" s="342"/>
    </row>
    <row r="207" spans="1:27" ht="15">
      <c r="A207" s="519"/>
      <c r="E207" s="17"/>
      <c r="F207" s="576"/>
      <c r="G207" s="576"/>
      <c r="H207" s="342"/>
      <c r="I207" s="342"/>
      <c r="J207" s="342"/>
      <c r="K207" s="342"/>
    </row>
    <row r="208" spans="1:27" ht="15">
      <c r="A208" s="519"/>
      <c r="E208" s="17"/>
      <c r="F208" s="576"/>
      <c r="G208" s="576"/>
      <c r="H208" s="342"/>
      <c r="I208" s="342"/>
      <c r="J208" s="342"/>
      <c r="K208" s="342"/>
    </row>
    <row r="209" spans="1:11" ht="15">
      <c r="A209" s="519"/>
      <c r="E209" s="17"/>
      <c r="F209" s="576"/>
      <c r="G209" s="576"/>
      <c r="H209" s="342"/>
      <c r="I209" s="342"/>
      <c r="J209" s="342"/>
      <c r="K209" s="342"/>
    </row>
    <row r="210" spans="1:11" ht="15">
      <c r="A210" s="519"/>
      <c r="E210" s="17"/>
      <c r="F210" s="576"/>
      <c r="G210" s="576"/>
      <c r="H210" s="342"/>
      <c r="I210" s="342"/>
      <c r="J210" s="342"/>
      <c r="K210" s="342"/>
    </row>
    <row r="211" spans="1:11" ht="15">
      <c r="A211" s="519"/>
      <c r="E211" s="17"/>
      <c r="F211" s="576"/>
      <c r="G211" s="576"/>
      <c r="H211" s="342"/>
      <c r="I211" s="342"/>
      <c r="J211" s="342"/>
      <c r="K211" s="342"/>
    </row>
    <row r="212" spans="1:11" ht="15">
      <c r="A212" s="519"/>
      <c r="E212" s="17"/>
      <c r="F212" s="576"/>
      <c r="G212" s="576"/>
      <c r="H212" s="342"/>
      <c r="I212" s="342"/>
      <c r="J212" s="342"/>
      <c r="K212" s="342"/>
    </row>
    <row r="213" spans="1:11" ht="15">
      <c r="A213" s="519"/>
      <c r="E213" s="17"/>
      <c r="F213" s="576"/>
      <c r="G213" s="576"/>
      <c r="H213" s="342"/>
      <c r="I213" s="342"/>
      <c r="J213" s="342"/>
      <c r="K213" s="342"/>
    </row>
    <row r="214" spans="1:11" ht="15">
      <c r="A214" s="519"/>
      <c r="E214" s="17"/>
      <c r="F214" s="17"/>
      <c r="G214" s="267"/>
      <c r="H214" s="342"/>
      <c r="I214" s="342"/>
      <c r="J214" s="342"/>
      <c r="K214" s="342"/>
    </row>
    <row r="215" spans="1:11" ht="15">
      <c r="A215" s="519"/>
      <c r="E215" s="17"/>
      <c r="F215" s="17"/>
      <c r="G215" s="267"/>
      <c r="H215" s="342"/>
      <c r="I215" s="342"/>
      <c r="J215" s="342"/>
      <c r="K215" s="342"/>
    </row>
    <row r="216" spans="1:11" ht="15">
      <c r="A216" s="519"/>
      <c r="E216" s="17"/>
      <c r="F216" s="17"/>
      <c r="G216" s="267"/>
      <c r="H216" s="342"/>
      <c r="I216" s="342"/>
      <c r="J216" s="342"/>
      <c r="K216" s="342"/>
    </row>
    <row r="217" spans="1:11" ht="15">
      <c r="A217" s="519"/>
      <c r="E217" s="17"/>
      <c r="F217" s="17"/>
      <c r="G217" s="267"/>
      <c r="H217" s="342"/>
      <c r="I217" s="342"/>
      <c r="J217" s="342"/>
      <c r="K217" s="342"/>
    </row>
    <row r="218" spans="1:11" ht="15">
      <c r="A218" s="519"/>
      <c r="E218" s="17"/>
      <c r="F218" s="17"/>
      <c r="G218" s="267"/>
      <c r="H218" s="342"/>
      <c r="I218" s="342"/>
      <c r="J218" s="342"/>
      <c r="K218" s="342"/>
    </row>
    <row r="219" spans="1:11" ht="15">
      <c r="A219" s="519"/>
      <c r="E219" s="17"/>
      <c r="F219" s="17"/>
      <c r="G219" s="267"/>
      <c r="H219" s="342"/>
      <c r="I219" s="342"/>
      <c r="J219" s="342"/>
      <c r="K219" s="342"/>
    </row>
    <row r="220" spans="1:11" ht="15">
      <c r="A220" s="519"/>
      <c r="E220" s="17"/>
      <c r="F220" s="17"/>
      <c r="G220" s="267"/>
      <c r="H220" s="342"/>
      <c r="I220" s="342"/>
      <c r="J220" s="342"/>
      <c r="K220" s="342"/>
    </row>
    <row r="221" spans="1:11" ht="15">
      <c r="A221" s="519"/>
      <c r="E221" s="17"/>
      <c r="F221" s="17"/>
      <c r="G221" s="267"/>
      <c r="H221" s="342"/>
      <c r="I221" s="342"/>
      <c r="J221" s="342"/>
      <c r="K221" s="342"/>
    </row>
    <row r="222" spans="1:11" ht="15">
      <c r="A222" s="519"/>
      <c r="E222" s="17"/>
      <c r="F222" s="17"/>
      <c r="G222" s="267"/>
      <c r="H222" s="342"/>
      <c r="I222" s="342"/>
      <c r="J222" s="342"/>
      <c r="K222" s="342"/>
    </row>
    <row r="223" spans="1:11" ht="15">
      <c r="A223" s="519"/>
      <c r="E223" s="17"/>
      <c r="F223" s="17"/>
      <c r="G223" s="267"/>
      <c r="H223" s="342"/>
      <c r="I223" s="342"/>
      <c r="J223" s="342"/>
      <c r="K223" s="342"/>
    </row>
    <row r="224" spans="1:11" ht="15">
      <c r="A224" s="519"/>
      <c r="E224" s="17"/>
      <c r="F224" s="17"/>
      <c r="G224" s="267"/>
      <c r="H224" s="342"/>
      <c r="I224" s="342"/>
      <c r="J224" s="342"/>
      <c r="K224" s="342"/>
    </row>
    <row r="225" spans="1:11" ht="15">
      <c r="A225" s="519"/>
      <c r="E225" s="17"/>
      <c r="F225" s="17"/>
      <c r="G225" s="267"/>
      <c r="H225" s="342"/>
      <c r="I225" s="342"/>
      <c r="J225" s="342"/>
      <c r="K225" s="342"/>
    </row>
    <row r="226" spans="1:11" ht="15">
      <c r="A226" s="519"/>
      <c r="E226" s="17"/>
      <c r="F226" s="17"/>
      <c r="G226" s="267"/>
      <c r="H226" s="342"/>
      <c r="I226" s="342"/>
      <c r="J226" s="342"/>
      <c r="K226" s="342"/>
    </row>
    <row r="227" spans="1:11" ht="15">
      <c r="A227" s="519"/>
      <c r="E227" s="17"/>
      <c r="F227" s="17"/>
      <c r="G227" s="267"/>
      <c r="H227" s="342"/>
      <c r="I227" s="342"/>
      <c r="J227" s="342"/>
      <c r="K227" s="342"/>
    </row>
    <row r="228" spans="1:11" ht="15">
      <c r="A228" s="519"/>
      <c r="E228" s="17"/>
      <c r="F228" s="17"/>
      <c r="G228" s="267"/>
      <c r="H228" s="342"/>
      <c r="I228" s="342"/>
      <c r="J228" s="342"/>
      <c r="K228" s="342"/>
    </row>
    <row r="229" spans="1:11" ht="15">
      <c r="A229" s="519"/>
      <c r="E229" s="17"/>
      <c r="F229" s="17"/>
      <c r="G229" s="267"/>
      <c r="H229" s="342"/>
      <c r="I229" s="342"/>
      <c r="J229" s="342"/>
      <c r="K229" s="342"/>
    </row>
    <row r="230" spans="1:11" ht="15">
      <c r="A230" s="519"/>
      <c r="E230" s="17"/>
      <c r="F230" s="17"/>
      <c r="G230" s="267"/>
      <c r="H230" s="342"/>
      <c r="I230" s="342"/>
      <c r="J230" s="342"/>
      <c r="K230" s="342"/>
    </row>
    <row r="231" spans="1:11" ht="15">
      <c r="A231" s="519"/>
      <c r="E231" s="17"/>
      <c r="F231" s="17"/>
      <c r="G231" s="267"/>
      <c r="H231" s="342"/>
      <c r="I231" s="342"/>
      <c r="J231" s="342"/>
      <c r="K231" s="342"/>
    </row>
    <row r="232" spans="1:11" ht="15">
      <c r="A232" s="519"/>
      <c r="E232" s="17"/>
      <c r="F232" s="17"/>
      <c r="G232" s="267"/>
      <c r="H232" s="342"/>
      <c r="I232" s="342"/>
      <c r="J232" s="342"/>
      <c r="K232" s="342"/>
    </row>
    <row r="233" spans="1:11" ht="15">
      <c r="A233" s="519"/>
      <c r="E233" s="17"/>
      <c r="F233" s="17"/>
      <c r="G233" s="267"/>
      <c r="H233" s="342"/>
      <c r="I233" s="342"/>
      <c r="J233" s="342"/>
      <c r="K233" s="342"/>
    </row>
    <row r="234" spans="1:11" ht="15">
      <c r="A234" s="519"/>
      <c r="E234" s="17"/>
      <c r="F234" s="17"/>
      <c r="G234" s="267"/>
      <c r="H234" s="342"/>
      <c r="I234" s="342"/>
      <c r="J234" s="342"/>
      <c r="K234" s="342"/>
    </row>
    <row r="235" spans="1:11" ht="15">
      <c r="A235" s="519"/>
      <c r="E235" s="17"/>
      <c r="F235" s="17"/>
      <c r="G235" s="267"/>
      <c r="H235" s="342"/>
      <c r="I235" s="342"/>
      <c r="J235" s="342"/>
      <c r="K235" s="342"/>
    </row>
    <row r="236" spans="1:11" ht="15">
      <c r="A236" s="519"/>
      <c r="E236" s="17"/>
      <c r="F236" s="17"/>
      <c r="G236" s="267"/>
      <c r="H236" s="342"/>
      <c r="I236" s="342"/>
      <c r="J236" s="342"/>
      <c r="K236" s="342"/>
    </row>
    <row r="237" spans="1:11" ht="15">
      <c r="A237" s="519"/>
      <c r="E237" s="17"/>
      <c r="F237" s="17"/>
      <c r="G237" s="267"/>
      <c r="H237" s="342"/>
      <c r="I237" s="342"/>
      <c r="J237" s="342"/>
      <c r="K237" s="342"/>
    </row>
    <row r="238" spans="1:11" ht="15">
      <c r="A238" s="519"/>
      <c r="E238" s="17"/>
      <c r="F238" s="17"/>
      <c r="G238" s="267"/>
      <c r="H238" s="342"/>
      <c r="I238" s="342"/>
      <c r="J238" s="342"/>
      <c r="K238" s="342"/>
    </row>
    <row r="239" spans="1:11" ht="15">
      <c r="A239" s="519"/>
      <c r="E239" s="17"/>
      <c r="F239" s="17"/>
      <c r="G239" s="267"/>
      <c r="H239" s="342"/>
      <c r="I239" s="342"/>
      <c r="J239" s="342"/>
      <c r="K239" s="342"/>
    </row>
    <row r="240" spans="1:11" ht="15">
      <c r="A240" s="519"/>
      <c r="E240" s="17"/>
      <c r="F240" s="17"/>
      <c r="G240" s="267"/>
      <c r="H240" s="342"/>
      <c r="I240" s="342"/>
      <c r="J240" s="342"/>
      <c r="K240" s="342"/>
    </row>
    <row r="241" spans="1:11" ht="15">
      <c r="A241" s="519"/>
      <c r="E241" s="17"/>
      <c r="F241" s="17"/>
      <c r="G241" s="267"/>
      <c r="H241" s="342"/>
      <c r="I241" s="342"/>
      <c r="J241" s="342"/>
      <c r="K241" s="342"/>
    </row>
    <row r="242" spans="1:11" ht="15">
      <c r="A242" s="519"/>
      <c r="E242" s="17"/>
      <c r="F242" s="17"/>
      <c r="G242" s="267"/>
      <c r="H242" s="342"/>
      <c r="I242" s="342"/>
      <c r="J242" s="342"/>
      <c r="K242" s="342"/>
    </row>
    <row r="243" spans="1:11" ht="15">
      <c r="A243" s="519"/>
      <c r="E243" s="17"/>
      <c r="F243" s="17"/>
      <c r="G243" s="267"/>
      <c r="H243" s="342"/>
      <c r="I243" s="342"/>
      <c r="J243" s="342"/>
      <c r="K243" s="342"/>
    </row>
    <row r="244" spans="1:11" ht="15">
      <c r="A244" s="519"/>
      <c r="E244" s="17"/>
      <c r="F244" s="17"/>
      <c r="G244" s="267"/>
      <c r="H244" s="342"/>
      <c r="I244" s="342"/>
      <c r="J244" s="342"/>
      <c r="K244" s="342"/>
    </row>
    <row r="245" spans="1:11" ht="15">
      <c r="A245" s="519"/>
      <c r="E245" s="17"/>
      <c r="F245" s="17"/>
      <c r="G245" s="267"/>
      <c r="H245" s="342"/>
      <c r="I245" s="342"/>
      <c r="J245" s="342"/>
      <c r="K245" s="342"/>
    </row>
    <row r="246" spans="1:11" ht="15">
      <c r="A246" s="519"/>
      <c r="E246" s="17"/>
      <c r="F246" s="17"/>
      <c r="G246" s="267"/>
      <c r="H246" s="342"/>
      <c r="I246" s="342"/>
      <c r="J246" s="342"/>
      <c r="K246" s="342"/>
    </row>
    <row r="247" spans="1:11" ht="15">
      <c r="A247" s="519"/>
      <c r="E247" s="17"/>
      <c r="F247" s="17"/>
      <c r="G247" s="267"/>
      <c r="H247" s="342"/>
      <c r="I247" s="342"/>
      <c r="J247" s="342"/>
      <c r="K247" s="342"/>
    </row>
    <row r="248" spans="1:11" ht="15">
      <c r="A248" s="519"/>
      <c r="E248" s="17"/>
      <c r="F248" s="17"/>
      <c r="G248" s="267"/>
      <c r="H248" s="342"/>
      <c r="I248" s="342"/>
      <c r="J248" s="342"/>
      <c r="K248" s="342"/>
    </row>
    <row r="249" spans="1:11" ht="15">
      <c r="A249" s="519"/>
      <c r="E249" s="17"/>
      <c r="F249" s="17"/>
      <c r="G249" s="267"/>
      <c r="H249" s="342"/>
      <c r="I249" s="342"/>
      <c r="J249" s="342"/>
      <c r="K249" s="342"/>
    </row>
    <row r="250" spans="1:11" ht="15">
      <c r="A250" s="519"/>
      <c r="E250" s="17"/>
      <c r="F250" s="17"/>
      <c r="G250" s="267"/>
      <c r="H250" s="342"/>
      <c r="I250" s="342"/>
      <c r="J250" s="342"/>
      <c r="K250" s="342"/>
    </row>
    <row r="251" spans="1:11" ht="15">
      <c r="A251" s="519"/>
      <c r="E251" s="17"/>
      <c r="F251" s="17"/>
      <c r="G251" s="267"/>
      <c r="H251" s="342"/>
      <c r="I251" s="342"/>
      <c r="J251" s="342"/>
      <c r="K251" s="342"/>
    </row>
    <row r="252" spans="1:11" ht="15">
      <c r="A252" s="519"/>
      <c r="E252" s="17"/>
      <c r="F252" s="17"/>
      <c r="G252" s="267"/>
      <c r="H252" s="342"/>
      <c r="I252" s="342"/>
      <c r="J252" s="342"/>
      <c r="K252" s="342"/>
    </row>
    <row r="253" spans="1:11" ht="15">
      <c r="A253" s="519"/>
      <c r="E253" s="17"/>
      <c r="F253" s="17"/>
      <c r="G253" s="267"/>
      <c r="H253" s="342"/>
      <c r="I253" s="342"/>
      <c r="J253" s="342"/>
      <c r="K253" s="342"/>
    </row>
    <row r="254" spans="1:11" ht="15">
      <c r="A254" s="519"/>
      <c r="E254" s="17"/>
      <c r="F254" s="17"/>
      <c r="G254" s="267"/>
      <c r="H254" s="342"/>
      <c r="I254" s="342"/>
      <c r="J254" s="342"/>
      <c r="K254" s="342"/>
    </row>
    <row r="255" spans="1:11" ht="15">
      <c r="A255" s="519"/>
      <c r="E255" s="17"/>
      <c r="F255" s="17"/>
      <c r="G255" s="267"/>
      <c r="H255" s="342"/>
      <c r="I255" s="342"/>
      <c r="J255" s="342"/>
      <c r="K255" s="342"/>
    </row>
    <row r="256" spans="1:11" ht="15">
      <c r="A256" s="519"/>
      <c r="E256" s="17"/>
      <c r="F256" s="17"/>
      <c r="G256" s="267"/>
      <c r="H256" s="342"/>
      <c r="I256" s="342"/>
      <c r="J256" s="342"/>
      <c r="K256" s="342"/>
    </row>
    <row r="257" spans="1:11" ht="15">
      <c r="A257" s="519"/>
      <c r="E257" s="17"/>
      <c r="F257" s="17"/>
      <c r="G257" s="267"/>
      <c r="H257" s="342"/>
      <c r="I257" s="342"/>
      <c r="J257" s="342"/>
      <c r="K257" s="342"/>
    </row>
    <row r="258" spans="1:11" ht="15">
      <c r="A258" s="519"/>
      <c r="E258" s="17"/>
      <c r="F258" s="17"/>
      <c r="G258" s="267"/>
      <c r="H258" s="342"/>
      <c r="I258" s="342"/>
      <c r="J258" s="342"/>
      <c r="K258" s="342"/>
    </row>
    <row r="259" spans="1:11" ht="15">
      <c r="A259" s="519"/>
      <c r="E259" s="17"/>
      <c r="F259" s="17"/>
      <c r="G259" s="267"/>
      <c r="H259" s="342"/>
      <c r="I259" s="342"/>
      <c r="J259" s="342"/>
      <c r="K259" s="342"/>
    </row>
    <row r="260" spans="1:11" ht="15">
      <c r="A260" s="519"/>
      <c r="E260" s="17"/>
      <c r="F260" s="17"/>
      <c r="G260" s="267"/>
      <c r="H260" s="342"/>
      <c r="I260" s="342"/>
      <c r="J260" s="342"/>
      <c r="K260" s="342"/>
    </row>
    <row r="261" spans="1:11" ht="15">
      <c r="A261" s="519"/>
      <c r="E261" s="17"/>
      <c r="F261" s="17"/>
      <c r="G261" s="267"/>
      <c r="H261" s="342"/>
      <c r="I261" s="342"/>
      <c r="J261" s="342"/>
      <c r="K261" s="342"/>
    </row>
    <row r="262" spans="1:11" ht="15">
      <c r="A262" s="519"/>
      <c r="E262" s="17"/>
      <c r="F262" s="17"/>
      <c r="G262" s="267"/>
      <c r="H262" s="342"/>
      <c r="I262" s="342"/>
      <c r="J262" s="342"/>
      <c r="K262" s="342"/>
    </row>
    <row r="263" spans="1:11" ht="15">
      <c r="A263" s="519"/>
      <c r="E263" s="17"/>
      <c r="F263" s="17"/>
      <c r="G263" s="267"/>
      <c r="H263" s="342"/>
      <c r="I263" s="342"/>
      <c r="J263" s="342"/>
      <c r="K263" s="342"/>
    </row>
    <row r="264" spans="1:11" ht="15">
      <c r="A264" s="519"/>
      <c r="E264" s="17"/>
      <c r="F264" s="17"/>
      <c r="G264" s="267"/>
      <c r="H264" s="342"/>
      <c r="I264" s="342"/>
      <c r="J264" s="342"/>
      <c r="K264" s="342"/>
    </row>
    <row r="265" spans="1:11" ht="15">
      <c r="A265" s="519"/>
      <c r="E265" s="17"/>
      <c r="F265" s="17"/>
      <c r="G265" s="267"/>
      <c r="H265" s="342"/>
      <c r="I265" s="342"/>
      <c r="J265" s="342"/>
      <c r="K265" s="342"/>
    </row>
    <row r="266" spans="1:11" ht="15">
      <c r="A266" s="519"/>
      <c r="E266" s="17"/>
      <c r="F266" s="17"/>
      <c r="G266" s="267"/>
      <c r="H266" s="342"/>
      <c r="I266" s="342"/>
      <c r="J266" s="342"/>
      <c r="K266" s="342"/>
    </row>
    <row r="267" spans="1:11" ht="15">
      <c r="A267" s="519"/>
      <c r="E267" s="17"/>
      <c r="F267" s="17"/>
      <c r="G267" s="267"/>
      <c r="H267" s="342"/>
      <c r="I267" s="342"/>
      <c r="J267" s="342"/>
      <c r="K267" s="342"/>
    </row>
    <row r="268" spans="1:11" ht="15">
      <c r="A268" s="519"/>
      <c r="E268" s="17"/>
      <c r="F268" s="17"/>
      <c r="G268" s="267"/>
      <c r="H268" s="342"/>
      <c r="I268" s="342"/>
      <c r="J268" s="342"/>
      <c r="K268" s="342"/>
    </row>
    <row r="269" spans="1:11" ht="15">
      <c r="A269" s="519"/>
      <c r="E269" s="17"/>
      <c r="F269" s="17"/>
      <c r="G269" s="267"/>
      <c r="H269" s="342"/>
      <c r="I269" s="342"/>
      <c r="J269" s="342"/>
      <c r="K269" s="342"/>
    </row>
    <row r="270" spans="1:11" ht="15">
      <c r="A270" s="519"/>
      <c r="E270" s="17"/>
      <c r="F270" s="17"/>
      <c r="G270" s="267"/>
      <c r="H270" s="342"/>
      <c r="I270" s="342"/>
      <c r="J270" s="342"/>
      <c r="K270" s="342"/>
    </row>
    <row r="271" spans="1:11" ht="15">
      <c r="A271" s="519"/>
      <c r="E271" s="17"/>
      <c r="F271" s="17"/>
      <c r="G271" s="267"/>
      <c r="H271" s="342"/>
      <c r="I271" s="342"/>
      <c r="J271" s="342"/>
      <c r="K271" s="342"/>
    </row>
    <row r="272" spans="1:11" ht="15">
      <c r="A272" s="519"/>
      <c r="E272" s="17"/>
      <c r="F272" s="17"/>
      <c r="G272" s="267"/>
      <c r="H272" s="342"/>
      <c r="I272" s="342"/>
      <c r="J272" s="342"/>
      <c r="K272" s="342"/>
    </row>
    <row r="273" spans="1:11" ht="15">
      <c r="A273" s="519"/>
      <c r="E273" s="17"/>
      <c r="F273" s="17"/>
      <c r="G273" s="267"/>
      <c r="H273" s="342"/>
      <c r="I273" s="342"/>
      <c r="J273" s="342"/>
      <c r="K273" s="342"/>
    </row>
    <row r="274" spans="1:11" ht="15">
      <c r="A274" s="519"/>
      <c r="E274" s="17"/>
      <c r="F274" s="17"/>
      <c r="G274" s="267"/>
      <c r="H274" s="342"/>
      <c r="I274" s="342"/>
      <c r="J274" s="342"/>
      <c r="K274" s="342"/>
    </row>
    <row r="275" spans="1:11" ht="15">
      <c r="A275" s="519"/>
      <c r="E275" s="17"/>
      <c r="F275" s="17"/>
      <c r="G275" s="267"/>
      <c r="H275" s="342"/>
      <c r="I275" s="342"/>
      <c r="J275" s="342"/>
      <c r="K275" s="342"/>
    </row>
    <row r="276" spans="1:11" ht="15">
      <c r="A276" s="519"/>
      <c r="E276" s="17"/>
      <c r="F276" s="17"/>
      <c r="G276" s="267"/>
      <c r="H276" s="342"/>
      <c r="I276" s="342"/>
      <c r="J276" s="342"/>
      <c r="K276" s="342"/>
    </row>
    <row r="277" spans="1:11" ht="15">
      <c r="A277" s="519"/>
      <c r="E277" s="17"/>
      <c r="F277" s="17"/>
      <c r="G277" s="267"/>
      <c r="H277" s="342"/>
      <c r="I277" s="342"/>
      <c r="J277" s="342"/>
      <c r="K277" s="342"/>
    </row>
    <row r="278" spans="1:11" ht="15">
      <c r="A278" s="519"/>
      <c r="E278" s="17"/>
      <c r="F278" s="17"/>
      <c r="G278" s="267"/>
      <c r="H278" s="342"/>
      <c r="I278" s="342"/>
      <c r="J278" s="342"/>
      <c r="K278" s="342"/>
    </row>
    <row r="279" spans="1:11" ht="15">
      <c r="A279" s="519"/>
      <c r="E279" s="17"/>
      <c r="F279" s="17"/>
      <c r="G279" s="267"/>
      <c r="H279" s="342"/>
      <c r="I279" s="342"/>
      <c r="J279" s="342"/>
      <c r="K279" s="342"/>
    </row>
    <row r="280" spans="1:11" ht="15">
      <c r="A280" s="519"/>
      <c r="E280" s="17"/>
      <c r="F280" s="17"/>
      <c r="G280" s="267"/>
      <c r="H280" s="342"/>
      <c r="I280" s="342"/>
      <c r="J280" s="342"/>
      <c r="K280" s="342"/>
    </row>
    <row r="281" spans="1:11" ht="15">
      <c r="A281" s="519"/>
      <c r="E281" s="17"/>
      <c r="F281" s="17"/>
      <c r="G281" s="267"/>
      <c r="H281" s="342"/>
      <c r="I281" s="342"/>
      <c r="J281" s="342"/>
      <c r="K281" s="342"/>
    </row>
    <row r="282" spans="1:11" ht="15">
      <c r="A282" s="519"/>
      <c r="E282" s="17"/>
      <c r="F282" s="17"/>
      <c r="G282" s="267"/>
      <c r="H282" s="342"/>
      <c r="I282" s="342"/>
      <c r="J282" s="342"/>
      <c r="K282" s="342"/>
    </row>
    <row r="283" spans="1:11" ht="15">
      <c r="A283" s="519"/>
      <c r="E283" s="17"/>
      <c r="F283" s="17"/>
      <c r="G283" s="267"/>
      <c r="H283" s="342"/>
      <c r="I283" s="342"/>
      <c r="J283" s="342"/>
      <c r="K283" s="342"/>
    </row>
    <row r="284" spans="1:11" ht="15">
      <c r="A284" s="519"/>
      <c r="E284" s="17"/>
      <c r="F284" s="17"/>
      <c r="G284" s="267"/>
      <c r="H284" s="342"/>
      <c r="I284" s="342"/>
      <c r="J284" s="342"/>
      <c r="K284" s="342"/>
    </row>
    <row r="285" spans="1:11" ht="15">
      <c r="A285" s="519"/>
      <c r="E285" s="17"/>
      <c r="F285" s="17"/>
      <c r="G285" s="267"/>
      <c r="H285" s="342"/>
      <c r="I285" s="342"/>
      <c r="J285" s="342"/>
      <c r="K285" s="342"/>
    </row>
    <row r="286" spans="1:11" ht="15">
      <c r="A286" s="519"/>
      <c r="E286" s="17"/>
      <c r="F286" s="17"/>
      <c r="G286" s="267"/>
      <c r="H286" s="342"/>
      <c r="I286" s="342"/>
      <c r="J286" s="342"/>
      <c r="K286" s="342"/>
    </row>
    <row r="287" spans="1:11" ht="15">
      <c r="A287" s="519"/>
      <c r="E287" s="17"/>
      <c r="F287" s="17"/>
      <c r="G287" s="267"/>
      <c r="H287" s="342"/>
      <c r="I287" s="342"/>
      <c r="J287" s="342"/>
      <c r="K287" s="342"/>
    </row>
    <row r="288" spans="1:11" ht="15">
      <c r="A288" s="519"/>
      <c r="E288" s="17"/>
      <c r="F288" s="17"/>
      <c r="G288" s="267"/>
      <c r="H288" s="342"/>
      <c r="I288" s="342"/>
      <c r="J288" s="342"/>
      <c r="K288" s="342"/>
    </row>
    <row r="289" spans="1:11" ht="15">
      <c r="A289" s="519"/>
      <c r="E289" s="17"/>
      <c r="F289" s="17"/>
      <c r="G289" s="267"/>
      <c r="H289" s="342"/>
      <c r="I289" s="342"/>
      <c r="J289" s="342"/>
      <c r="K289" s="342"/>
    </row>
    <row r="290" spans="1:11" ht="15">
      <c r="A290" s="519"/>
      <c r="E290" s="17"/>
      <c r="F290" s="17"/>
      <c r="G290" s="267"/>
      <c r="H290" s="342"/>
      <c r="I290" s="342"/>
      <c r="J290" s="342"/>
      <c r="K290" s="342"/>
    </row>
    <row r="291" spans="1:11" ht="15">
      <c r="A291" s="519"/>
      <c r="E291" s="17"/>
      <c r="F291" s="17"/>
      <c r="G291" s="267"/>
      <c r="H291" s="342"/>
      <c r="I291" s="342"/>
      <c r="J291" s="342"/>
      <c r="K291" s="342"/>
    </row>
    <row r="292" spans="1:11" ht="15">
      <c r="A292" s="519"/>
      <c r="E292" s="17"/>
      <c r="F292" s="17"/>
      <c r="G292" s="267"/>
      <c r="H292" s="342"/>
      <c r="I292" s="342"/>
      <c r="J292" s="342"/>
      <c r="K292" s="342"/>
    </row>
    <row r="293" spans="1:11" ht="15">
      <c r="A293" s="519"/>
      <c r="E293" s="17"/>
      <c r="F293" s="17"/>
      <c r="G293" s="267"/>
      <c r="H293" s="342"/>
      <c r="I293" s="342"/>
      <c r="J293" s="342"/>
      <c r="K293" s="342"/>
    </row>
    <row r="294" spans="1:11" ht="15">
      <c r="A294" s="519"/>
      <c r="E294" s="17"/>
      <c r="F294" s="17"/>
      <c r="G294" s="267"/>
      <c r="H294" s="342"/>
      <c r="I294" s="342"/>
      <c r="J294" s="342"/>
      <c r="K294" s="342"/>
    </row>
    <row r="295" spans="1:11" ht="15">
      <c r="A295" s="519"/>
      <c r="E295" s="17"/>
      <c r="F295" s="17"/>
      <c r="G295" s="267"/>
      <c r="H295" s="342"/>
      <c r="I295" s="342"/>
      <c r="J295" s="342"/>
      <c r="K295" s="342"/>
    </row>
    <row r="296" spans="1:11" ht="15">
      <c r="A296" s="519"/>
      <c r="E296" s="17"/>
      <c r="F296" s="17"/>
      <c r="G296" s="267"/>
      <c r="H296" s="342"/>
      <c r="I296" s="342"/>
      <c r="J296" s="342"/>
      <c r="K296" s="342"/>
    </row>
    <row r="297" spans="1:11" ht="15">
      <c r="A297" s="519"/>
      <c r="E297" s="17"/>
      <c r="F297" s="17"/>
      <c r="G297" s="267"/>
      <c r="H297" s="342"/>
      <c r="I297" s="342"/>
      <c r="J297" s="342"/>
      <c r="K297" s="342"/>
    </row>
    <row r="298" spans="1:11" ht="15">
      <c r="A298" s="519"/>
      <c r="E298" s="17"/>
      <c r="F298" s="17"/>
      <c r="G298" s="267"/>
      <c r="H298" s="342"/>
      <c r="I298" s="342"/>
      <c r="J298" s="342"/>
      <c r="K298" s="342"/>
    </row>
    <row r="299" spans="1:11" ht="15">
      <c r="A299" s="519"/>
      <c r="E299" s="17"/>
      <c r="F299" s="17"/>
      <c r="G299" s="267"/>
      <c r="H299" s="342"/>
      <c r="I299" s="342"/>
      <c r="J299" s="342"/>
      <c r="K299" s="342"/>
    </row>
    <row r="300" spans="1:11" ht="15">
      <c r="A300" s="519"/>
      <c r="E300" s="17"/>
      <c r="F300" s="17"/>
      <c r="G300" s="267"/>
      <c r="H300" s="342"/>
      <c r="I300" s="342"/>
      <c r="J300" s="342"/>
      <c r="K300" s="342"/>
    </row>
    <row r="301" spans="1:11" ht="15">
      <c r="A301" s="519"/>
      <c r="E301" s="17"/>
      <c r="F301" s="17"/>
      <c r="G301" s="267"/>
      <c r="H301" s="342"/>
      <c r="I301" s="342"/>
      <c r="J301" s="342"/>
      <c r="K301" s="342"/>
    </row>
    <row r="302" spans="1:11" ht="15">
      <c r="A302" s="519"/>
      <c r="E302" s="17"/>
      <c r="F302" s="17"/>
      <c r="G302" s="267"/>
      <c r="H302" s="342"/>
      <c r="I302" s="342"/>
      <c r="J302" s="342"/>
      <c r="K302" s="342"/>
    </row>
    <row r="303" spans="1:11" ht="15">
      <c r="A303" s="519"/>
      <c r="E303" s="17"/>
      <c r="F303" s="17"/>
      <c r="G303" s="267"/>
      <c r="H303" s="342"/>
      <c r="I303" s="342"/>
      <c r="J303" s="342"/>
      <c r="K303" s="342"/>
    </row>
    <row r="304" spans="1:11" ht="15">
      <c r="A304" s="519"/>
      <c r="E304" s="17"/>
      <c r="F304" s="17"/>
      <c r="G304" s="267"/>
      <c r="H304" s="342"/>
      <c r="I304" s="342"/>
      <c r="J304" s="342"/>
      <c r="K304" s="342"/>
    </row>
    <row r="305" spans="1:11" ht="15">
      <c r="A305" s="519"/>
      <c r="E305" s="17"/>
      <c r="F305" s="17"/>
      <c r="G305" s="267"/>
      <c r="H305" s="342"/>
      <c r="I305" s="342"/>
      <c r="J305" s="342"/>
      <c r="K305" s="342"/>
    </row>
    <row r="306" spans="1:11" ht="15">
      <c r="A306" s="519"/>
      <c r="E306" s="17"/>
      <c r="F306" s="17"/>
      <c r="G306" s="267"/>
      <c r="H306" s="342"/>
      <c r="I306" s="342"/>
      <c r="J306" s="342"/>
      <c r="K306" s="342"/>
    </row>
    <row r="307" spans="1:11" ht="15">
      <c r="A307" s="519"/>
      <c r="E307" s="17"/>
      <c r="F307" s="17"/>
      <c r="G307" s="267"/>
      <c r="H307" s="342"/>
      <c r="I307" s="342"/>
      <c r="J307" s="342"/>
      <c r="K307" s="342"/>
    </row>
    <row r="308" spans="1:11" ht="15">
      <c r="A308" s="519"/>
      <c r="E308" s="17"/>
      <c r="F308" s="17"/>
      <c r="G308" s="267"/>
      <c r="H308" s="342"/>
      <c r="I308" s="342"/>
      <c r="J308" s="342"/>
      <c r="K308" s="342"/>
    </row>
    <row r="309" spans="1:11" ht="15">
      <c r="A309" s="519"/>
      <c r="E309" s="17"/>
      <c r="F309" s="17"/>
      <c r="G309" s="267"/>
      <c r="H309" s="342"/>
      <c r="I309" s="342"/>
      <c r="J309" s="342"/>
      <c r="K309" s="342"/>
    </row>
    <row r="310" spans="1:11" ht="15">
      <c r="A310" s="519"/>
      <c r="E310" s="17"/>
      <c r="F310" s="17"/>
      <c r="G310" s="267"/>
      <c r="H310" s="342"/>
      <c r="I310" s="342"/>
      <c r="J310" s="342"/>
      <c r="K310" s="342"/>
    </row>
    <row r="311" spans="1:11" ht="15">
      <c r="A311" s="519"/>
      <c r="E311" s="17"/>
      <c r="F311" s="17"/>
      <c r="G311" s="267"/>
      <c r="H311" s="342"/>
      <c r="I311" s="342"/>
      <c r="J311" s="342"/>
      <c r="K311" s="342"/>
    </row>
    <row r="312" spans="1:11" ht="15">
      <c r="A312" s="519"/>
      <c r="E312" s="17"/>
      <c r="F312" s="17"/>
      <c r="G312" s="267"/>
      <c r="H312" s="342"/>
      <c r="I312" s="342"/>
      <c r="J312" s="342"/>
      <c r="K312" s="342"/>
    </row>
    <row r="313" spans="1:11" ht="15">
      <c r="A313" s="519"/>
      <c r="E313" s="17"/>
      <c r="F313" s="17"/>
      <c r="G313" s="267"/>
      <c r="H313" s="342"/>
      <c r="I313" s="342"/>
      <c r="J313" s="342"/>
      <c r="K313" s="342"/>
    </row>
    <row r="314" spans="1:11" ht="15">
      <c r="A314" s="519"/>
      <c r="E314" s="17"/>
      <c r="F314" s="17"/>
      <c r="G314" s="267"/>
      <c r="H314" s="342"/>
      <c r="I314" s="342"/>
      <c r="J314" s="342"/>
      <c r="K314" s="342"/>
    </row>
    <row r="315" spans="1:11" ht="15">
      <c r="A315" s="519"/>
      <c r="E315" s="17"/>
      <c r="F315" s="17"/>
      <c r="G315" s="267"/>
      <c r="H315" s="342"/>
      <c r="I315" s="342"/>
      <c r="J315" s="342"/>
      <c r="K315" s="342"/>
    </row>
    <row r="316" spans="1:11" ht="15">
      <c r="A316" s="519"/>
      <c r="E316" s="17"/>
      <c r="F316" s="17"/>
      <c r="G316" s="267"/>
      <c r="H316" s="342"/>
      <c r="I316" s="342"/>
      <c r="J316" s="342"/>
      <c r="K316" s="342"/>
    </row>
    <row r="317" spans="1:11" ht="15">
      <c r="A317" s="519"/>
      <c r="E317" s="17"/>
      <c r="F317" s="17"/>
      <c r="G317" s="267"/>
      <c r="H317" s="342"/>
      <c r="I317" s="342"/>
      <c r="J317" s="342"/>
      <c r="K317" s="342"/>
    </row>
    <row r="318" spans="1:11" ht="15">
      <c r="A318" s="519"/>
      <c r="E318" s="17"/>
      <c r="F318" s="17"/>
      <c r="G318" s="267"/>
      <c r="H318" s="342"/>
      <c r="I318" s="342"/>
      <c r="J318" s="342"/>
      <c r="K318" s="342"/>
    </row>
    <row r="319" spans="1:11" ht="15">
      <c r="A319" s="519"/>
      <c r="E319" s="17"/>
      <c r="F319" s="17"/>
      <c r="G319" s="267"/>
      <c r="H319" s="342"/>
      <c r="I319" s="342"/>
      <c r="J319" s="342"/>
      <c r="K319" s="342"/>
    </row>
    <row r="320" spans="1:11" ht="15">
      <c r="A320" s="519"/>
      <c r="E320" s="17"/>
      <c r="F320" s="17"/>
      <c r="G320" s="267"/>
      <c r="H320" s="342"/>
      <c r="I320" s="342"/>
      <c r="J320" s="342"/>
      <c r="K320" s="342"/>
    </row>
    <row r="321" spans="1:11" ht="15">
      <c r="A321" s="519"/>
      <c r="E321" s="17"/>
      <c r="F321" s="17"/>
      <c r="G321" s="267"/>
      <c r="H321" s="342"/>
      <c r="I321" s="342"/>
      <c r="J321" s="342"/>
      <c r="K321" s="342"/>
    </row>
    <row r="322" spans="1:11" ht="15">
      <c r="A322" s="519"/>
      <c r="E322" s="17"/>
      <c r="F322" s="17"/>
      <c r="G322" s="267"/>
      <c r="H322" s="342"/>
      <c r="I322" s="342"/>
      <c r="J322" s="342"/>
      <c r="K322" s="342"/>
    </row>
    <row r="323" spans="1:11" ht="15">
      <c r="A323" s="519"/>
      <c r="E323" s="17"/>
      <c r="F323" s="17"/>
      <c r="G323" s="267"/>
      <c r="H323" s="342"/>
      <c r="I323" s="342"/>
      <c r="J323" s="342"/>
      <c r="K323" s="342"/>
    </row>
    <row r="324" spans="1:11" ht="15">
      <c r="A324" s="519"/>
      <c r="E324" s="17"/>
      <c r="F324" s="17"/>
      <c r="G324" s="267"/>
      <c r="H324" s="342"/>
      <c r="I324" s="342"/>
      <c r="J324" s="342"/>
      <c r="K324" s="342"/>
    </row>
    <row r="325" spans="1:11" ht="15">
      <c r="A325" s="519"/>
      <c r="E325" s="17"/>
      <c r="F325" s="17"/>
      <c r="G325" s="267"/>
      <c r="H325" s="342"/>
      <c r="I325" s="342"/>
      <c r="J325" s="342"/>
      <c r="K325" s="342"/>
    </row>
    <row r="326" spans="1:11" ht="15">
      <c r="A326" s="519"/>
      <c r="E326" s="17"/>
      <c r="F326" s="17"/>
      <c r="G326" s="267"/>
      <c r="H326" s="342"/>
      <c r="I326" s="342"/>
      <c r="J326" s="342"/>
      <c r="K326" s="342"/>
    </row>
    <row r="327" spans="1:11" ht="15">
      <c r="A327" s="519"/>
      <c r="E327" s="17"/>
      <c r="F327" s="17"/>
      <c r="G327" s="267"/>
      <c r="H327" s="342"/>
      <c r="I327" s="342"/>
      <c r="J327" s="342"/>
      <c r="K327" s="342"/>
    </row>
    <row r="328" spans="1:11" ht="15">
      <c r="A328" s="519"/>
      <c r="E328" s="17"/>
      <c r="F328" s="17"/>
      <c r="G328" s="267"/>
      <c r="H328" s="342"/>
      <c r="I328" s="342"/>
      <c r="J328" s="342"/>
      <c r="K328" s="342"/>
    </row>
    <row r="329" spans="1:11" ht="15">
      <c r="A329" s="519"/>
      <c r="E329" s="17"/>
      <c r="F329" s="17"/>
      <c r="G329" s="267"/>
      <c r="H329" s="342"/>
      <c r="I329" s="342"/>
      <c r="J329" s="342"/>
      <c r="K329" s="342"/>
    </row>
    <row r="330" spans="1:11" ht="15">
      <c r="A330" s="519"/>
      <c r="E330" s="17"/>
      <c r="F330" s="17"/>
      <c r="G330" s="267"/>
      <c r="H330" s="342"/>
      <c r="I330" s="342"/>
      <c r="J330" s="342"/>
      <c r="K330" s="342"/>
    </row>
    <row r="331" spans="1:11" ht="15">
      <c r="A331" s="519"/>
      <c r="E331" s="17"/>
      <c r="F331" s="17"/>
      <c r="G331" s="267"/>
      <c r="H331" s="342"/>
      <c r="I331" s="342"/>
      <c r="J331" s="342"/>
      <c r="K331" s="342"/>
    </row>
    <row r="332" spans="1:11" ht="15">
      <c r="A332" s="519"/>
      <c r="E332" s="17"/>
      <c r="F332" s="17"/>
      <c r="G332" s="267"/>
      <c r="H332" s="342"/>
      <c r="I332" s="342"/>
      <c r="J332" s="342"/>
      <c r="K332" s="342"/>
    </row>
    <row r="333" spans="1:11" ht="15">
      <c r="A333" s="519"/>
      <c r="E333" s="17"/>
      <c r="F333" s="17"/>
      <c r="G333" s="267"/>
      <c r="H333" s="342"/>
      <c r="I333" s="342"/>
      <c r="J333" s="342"/>
      <c r="K333" s="342"/>
    </row>
    <row r="334" spans="1:11" ht="15">
      <c r="A334" s="519"/>
      <c r="E334" s="17"/>
      <c r="F334" s="17"/>
      <c r="G334" s="267"/>
      <c r="H334" s="342"/>
      <c r="I334" s="342"/>
      <c r="J334" s="342"/>
      <c r="K334" s="342"/>
    </row>
    <row r="335" spans="1:11" ht="15">
      <c r="A335" s="519"/>
      <c r="E335" s="17"/>
      <c r="F335" s="17"/>
      <c r="G335" s="267"/>
      <c r="H335" s="342"/>
      <c r="I335" s="342"/>
      <c r="J335" s="342"/>
      <c r="K335" s="342"/>
    </row>
    <row r="336" spans="1:11" ht="15">
      <c r="A336" s="519"/>
      <c r="E336" s="17"/>
      <c r="F336" s="17"/>
      <c r="G336" s="267"/>
      <c r="H336" s="342"/>
      <c r="I336" s="342"/>
      <c r="J336" s="342"/>
      <c r="K336" s="342"/>
    </row>
    <row r="337" spans="1:11" ht="15">
      <c r="A337" s="519"/>
      <c r="E337" s="17"/>
      <c r="F337" s="17"/>
      <c r="G337" s="267"/>
      <c r="H337" s="342"/>
      <c r="I337" s="342"/>
      <c r="J337" s="342"/>
      <c r="K337" s="342"/>
    </row>
    <row r="338" spans="1:11" ht="15">
      <c r="A338" s="519"/>
      <c r="E338" s="17"/>
      <c r="F338" s="17"/>
      <c r="G338" s="267"/>
      <c r="H338" s="342"/>
      <c r="I338" s="342"/>
      <c r="J338" s="342"/>
      <c r="K338" s="342"/>
    </row>
    <row r="339" spans="1:11" ht="15">
      <c r="A339" s="519"/>
      <c r="E339" s="17"/>
      <c r="F339" s="17"/>
      <c r="G339" s="267"/>
      <c r="H339" s="342"/>
      <c r="I339" s="342"/>
      <c r="J339" s="342"/>
      <c r="K339" s="342"/>
    </row>
    <row r="340" spans="1:11" ht="15">
      <c r="A340" s="519"/>
      <c r="E340" s="17"/>
      <c r="F340" s="17"/>
      <c r="G340" s="267"/>
      <c r="H340" s="342"/>
      <c r="I340" s="342"/>
      <c r="J340" s="342"/>
      <c r="K340" s="342"/>
    </row>
    <row r="341" spans="1:11" ht="15">
      <c r="A341" s="519"/>
      <c r="E341" s="17"/>
      <c r="F341" s="17"/>
      <c r="G341" s="267"/>
      <c r="H341" s="342"/>
      <c r="I341" s="342"/>
      <c r="J341" s="342"/>
      <c r="K341" s="342"/>
    </row>
    <row r="342" spans="1:11" ht="15">
      <c r="A342" s="519"/>
      <c r="E342" s="17"/>
      <c r="F342" s="17"/>
      <c r="G342" s="267"/>
      <c r="H342" s="342"/>
      <c r="I342" s="342"/>
      <c r="J342" s="342"/>
      <c r="K342" s="342"/>
    </row>
    <row r="343" spans="1:11" ht="15">
      <c r="A343" s="519"/>
      <c r="E343" s="17"/>
      <c r="F343" s="17"/>
      <c r="G343" s="267"/>
      <c r="H343" s="342"/>
      <c r="I343" s="342"/>
      <c r="J343" s="342"/>
      <c r="K343" s="342"/>
    </row>
    <row r="344" spans="1:11" ht="15">
      <c r="A344" s="519"/>
      <c r="E344" s="17"/>
      <c r="F344" s="17"/>
      <c r="G344" s="267"/>
      <c r="H344" s="342"/>
      <c r="I344" s="342"/>
      <c r="J344" s="342"/>
      <c r="K344" s="342"/>
    </row>
    <row r="345" spans="1:11" ht="15">
      <c r="A345" s="519"/>
      <c r="E345" s="17"/>
      <c r="F345" s="17"/>
      <c r="G345" s="267"/>
      <c r="H345" s="342"/>
      <c r="I345" s="342"/>
      <c r="J345" s="342"/>
      <c r="K345" s="342"/>
    </row>
    <row r="346" spans="1:11" ht="15">
      <c r="A346" s="519"/>
      <c r="E346" s="17"/>
      <c r="F346" s="17"/>
      <c r="G346" s="267"/>
      <c r="H346" s="342"/>
      <c r="I346" s="342"/>
      <c r="J346" s="342"/>
      <c r="K346" s="342"/>
    </row>
    <row r="347" spans="1:11" ht="15">
      <c r="A347" s="519"/>
      <c r="E347" s="17"/>
      <c r="F347" s="17"/>
      <c r="G347" s="267"/>
      <c r="H347" s="342"/>
      <c r="I347" s="342"/>
      <c r="J347" s="342"/>
      <c r="K347" s="342"/>
    </row>
    <row r="348" spans="1:11" ht="15">
      <c r="A348" s="519"/>
      <c r="E348" s="17"/>
      <c r="F348" s="17"/>
      <c r="G348" s="267"/>
      <c r="H348" s="342"/>
      <c r="I348" s="342"/>
      <c r="J348" s="342"/>
      <c r="K348" s="342"/>
    </row>
    <row r="349" spans="1:11" ht="15">
      <c r="A349" s="519"/>
      <c r="E349" s="17"/>
      <c r="F349" s="17"/>
      <c r="G349" s="267"/>
      <c r="H349" s="342"/>
      <c r="I349" s="342"/>
      <c r="J349" s="342"/>
      <c r="K349" s="342"/>
    </row>
    <row r="350" spans="1:11" ht="15">
      <c r="A350" s="519"/>
      <c r="E350" s="17"/>
      <c r="F350" s="17"/>
      <c r="G350" s="267"/>
      <c r="H350" s="342"/>
      <c r="I350" s="342"/>
      <c r="J350" s="342"/>
      <c r="K350" s="342"/>
    </row>
    <row r="351" spans="1:11" ht="15">
      <c r="A351" s="519"/>
      <c r="E351" s="17"/>
      <c r="F351" s="17"/>
      <c r="G351" s="267"/>
      <c r="H351" s="342"/>
      <c r="I351" s="342"/>
      <c r="J351" s="342"/>
      <c r="K351" s="342"/>
    </row>
    <row r="352" spans="1:11" ht="15">
      <c r="A352" s="519"/>
      <c r="E352" s="17"/>
      <c r="F352" s="17"/>
      <c r="G352" s="267"/>
      <c r="H352" s="342"/>
      <c r="I352" s="342"/>
      <c r="J352" s="342"/>
      <c r="K352" s="342"/>
    </row>
    <row r="353" spans="1:11" ht="15">
      <c r="A353" s="519"/>
      <c r="E353" s="17"/>
      <c r="F353" s="17"/>
      <c r="G353" s="267"/>
      <c r="H353" s="342"/>
      <c r="I353" s="342"/>
      <c r="J353" s="342"/>
      <c r="K353" s="342"/>
    </row>
    <row r="354" spans="1:11" ht="15">
      <c r="A354" s="519"/>
      <c r="E354" s="17"/>
      <c r="F354" s="17"/>
      <c r="G354" s="267"/>
      <c r="H354" s="342"/>
      <c r="I354" s="342"/>
      <c r="J354" s="342"/>
      <c r="K354" s="342"/>
    </row>
    <row r="355" spans="1:11" ht="15">
      <c r="A355" s="519"/>
      <c r="E355" s="17"/>
      <c r="F355" s="17"/>
      <c r="G355" s="267"/>
      <c r="H355" s="342"/>
      <c r="I355" s="342"/>
      <c r="J355" s="342"/>
      <c r="K355" s="342"/>
    </row>
    <row r="356" spans="1:11" ht="15">
      <c r="A356" s="519"/>
      <c r="E356" s="17"/>
      <c r="F356" s="17"/>
      <c r="G356" s="267"/>
      <c r="H356" s="342"/>
      <c r="I356" s="342"/>
      <c r="J356" s="342"/>
      <c r="K356" s="342"/>
    </row>
    <row r="357" spans="1:11" ht="15">
      <c r="A357" s="519"/>
      <c r="E357" s="17"/>
      <c r="F357" s="17"/>
      <c r="G357" s="267"/>
      <c r="H357" s="342"/>
      <c r="I357" s="342"/>
      <c r="J357" s="342"/>
      <c r="K357" s="342"/>
    </row>
    <row r="358" spans="1:11" ht="15">
      <c r="A358" s="519"/>
      <c r="E358" s="17"/>
      <c r="F358" s="17"/>
      <c r="G358" s="267"/>
      <c r="H358" s="342"/>
      <c r="I358" s="342"/>
      <c r="J358" s="342"/>
      <c r="K358" s="342"/>
    </row>
    <row r="359" spans="1:11" ht="15">
      <c r="A359" s="519"/>
      <c r="E359" s="17"/>
      <c r="F359" s="17"/>
      <c r="G359" s="267"/>
      <c r="H359" s="342"/>
      <c r="I359" s="342"/>
      <c r="J359" s="342"/>
      <c r="K359" s="342"/>
    </row>
    <row r="360" spans="1:11" ht="15">
      <c r="A360" s="519"/>
      <c r="E360" s="17"/>
      <c r="F360" s="17"/>
      <c r="G360" s="267"/>
      <c r="H360" s="342"/>
      <c r="I360" s="342"/>
      <c r="J360" s="342"/>
      <c r="K360" s="342"/>
    </row>
    <row r="361" spans="1:11" ht="15">
      <c r="A361" s="519"/>
      <c r="E361" s="17"/>
      <c r="F361" s="17"/>
      <c r="G361" s="267"/>
      <c r="H361" s="342"/>
      <c r="I361" s="342"/>
      <c r="J361" s="342"/>
      <c r="K361" s="342"/>
    </row>
    <row r="362" spans="1:11" ht="15">
      <c r="A362" s="519"/>
      <c r="E362" s="17"/>
      <c r="F362" s="17"/>
      <c r="G362" s="267"/>
      <c r="H362" s="342"/>
      <c r="I362" s="342"/>
      <c r="J362" s="342"/>
      <c r="K362" s="342"/>
    </row>
    <row r="363" spans="1:11" ht="15">
      <c r="A363" s="519"/>
      <c r="E363" s="17"/>
      <c r="F363" s="17"/>
      <c r="G363" s="267"/>
      <c r="H363" s="342"/>
      <c r="I363" s="342"/>
      <c r="J363" s="342"/>
      <c r="K363" s="342"/>
    </row>
    <row r="364" spans="1:11" ht="15">
      <c r="A364" s="519"/>
      <c r="E364" s="17"/>
      <c r="F364" s="17"/>
      <c r="G364" s="267"/>
      <c r="H364" s="342"/>
      <c r="I364" s="342"/>
      <c r="J364" s="342"/>
      <c r="K364" s="342"/>
    </row>
    <row r="365" spans="1:11" ht="15">
      <c r="A365" s="519"/>
      <c r="E365" s="17"/>
      <c r="F365" s="17"/>
      <c r="G365" s="267"/>
      <c r="H365" s="342"/>
      <c r="I365" s="342"/>
      <c r="J365" s="342"/>
      <c r="K365" s="342"/>
    </row>
    <row r="366" spans="1:11" ht="15">
      <c r="A366" s="519"/>
      <c r="E366" s="17"/>
      <c r="F366" s="17"/>
      <c r="G366" s="267"/>
      <c r="H366" s="342"/>
      <c r="I366" s="342"/>
      <c r="J366" s="342"/>
      <c r="K366" s="342"/>
    </row>
    <row r="367" spans="1:11" ht="15">
      <c r="A367" s="519"/>
      <c r="E367" s="17"/>
      <c r="F367" s="17"/>
      <c r="G367" s="267"/>
      <c r="H367" s="342"/>
      <c r="I367" s="342"/>
      <c r="J367" s="342"/>
      <c r="K367" s="342"/>
    </row>
    <row r="368" spans="1:11" ht="15">
      <c r="A368" s="519"/>
      <c r="E368" s="17"/>
      <c r="F368" s="17"/>
      <c r="G368" s="267"/>
      <c r="H368" s="342"/>
      <c r="I368" s="342"/>
      <c r="J368" s="342"/>
      <c r="K368" s="342"/>
    </row>
    <row r="369" spans="1:11" ht="15">
      <c r="A369" s="519"/>
      <c r="E369" s="17"/>
      <c r="F369" s="17"/>
      <c r="G369" s="267"/>
      <c r="H369" s="342"/>
      <c r="I369" s="342"/>
      <c r="J369" s="342"/>
      <c r="K369" s="342"/>
    </row>
    <row r="370" spans="1:11" ht="15">
      <c r="A370" s="519"/>
      <c r="E370" s="17"/>
      <c r="F370" s="17"/>
      <c r="G370" s="267"/>
      <c r="H370" s="342"/>
      <c r="I370" s="342"/>
      <c r="J370" s="342"/>
      <c r="K370" s="342"/>
    </row>
    <row r="371" spans="1:11" ht="15">
      <c r="A371" s="519"/>
      <c r="E371" s="17"/>
      <c r="F371" s="17"/>
      <c r="G371" s="267"/>
      <c r="H371" s="342"/>
      <c r="I371" s="342"/>
      <c r="J371" s="342"/>
      <c r="K371" s="342"/>
    </row>
    <row r="372" spans="1:11" ht="15">
      <c r="A372" s="519"/>
      <c r="E372" s="17"/>
      <c r="F372" s="17"/>
      <c r="G372" s="267"/>
      <c r="H372" s="342"/>
      <c r="I372" s="342"/>
      <c r="J372" s="342"/>
      <c r="K372" s="342"/>
    </row>
    <row r="373" spans="1:11" ht="15">
      <c r="A373" s="519"/>
      <c r="E373" s="17"/>
      <c r="F373" s="17"/>
      <c r="G373" s="267"/>
      <c r="H373" s="342"/>
      <c r="I373" s="342"/>
      <c r="J373" s="342"/>
      <c r="K373" s="342"/>
    </row>
    <row r="374" spans="1:11" ht="15">
      <c r="A374" s="519"/>
      <c r="E374" s="17"/>
      <c r="F374" s="17"/>
      <c r="G374" s="267"/>
      <c r="H374" s="342"/>
      <c r="I374" s="342"/>
      <c r="J374" s="342"/>
      <c r="K374" s="342"/>
    </row>
    <row r="375" spans="1:11" ht="15">
      <c r="A375" s="519"/>
      <c r="E375" s="17"/>
      <c r="F375" s="17"/>
      <c r="G375" s="267"/>
      <c r="H375" s="342"/>
      <c r="I375" s="342"/>
      <c r="J375" s="342"/>
      <c r="K375" s="342"/>
    </row>
    <row r="376" spans="1:11" ht="15">
      <c r="A376" s="519"/>
      <c r="E376" s="17"/>
      <c r="F376" s="17"/>
      <c r="G376" s="267"/>
      <c r="H376" s="342"/>
      <c r="I376" s="342"/>
      <c r="J376" s="342"/>
      <c r="K376" s="342"/>
    </row>
    <row r="377" spans="1:11" ht="15">
      <c r="A377" s="519"/>
      <c r="E377" s="17"/>
      <c r="F377" s="17"/>
      <c r="G377" s="267"/>
      <c r="H377" s="342"/>
      <c r="I377" s="342"/>
      <c r="J377" s="342"/>
      <c r="K377" s="342"/>
    </row>
    <row r="378" spans="1:11" ht="15">
      <c r="A378" s="519"/>
      <c r="E378" s="17"/>
      <c r="F378" s="17"/>
      <c r="G378" s="267"/>
      <c r="H378" s="342"/>
      <c r="I378" s="342"/>
      <c r="J378" s="342"/>
      <c r="K378" s="342"/>
    </row>
    <row r="379" spans="1:11" ht="15">
      <c r="A379" s="519"/>
      <c r="E379" s="17"/>
      <c r="F379" s="17"/>
      <c r="G379" s="267"/>
      <c r="H379" s="342"/>
      <c r="I379" s="342"/>
      <c r="J379" s="342"/>
      <c r="K379" s="342"/>
    </row>
    <row r="380" spans="1:11" ht="15">
      <c r="A380" s="519"/>
      <c r="E380" s="17"/>
      <c r="F380" s="17"/>
      <c r="G380" s="267"/>
      <c r="H380" s="342"/>
      <c r="I380" s="342"/>
      <c r="J380" s="342"/>
      <c r="K380" s="342"/>
    </row>
    <row r="381" spans="1:11" ht="15">
      <c r="A381" s="519"/>
      <c r="E381" s="17"/>
      <c r="F381" s="17"/>
      <c r="G381" s="267"/>
      <c r="H381" s="342"/>
      <c r="I381" s="342"/>
      <c r="J381" s="342"/>
      <c r="K381" s="342"/>
    </row>
    <row r="382" spans="1:11" ht="15">
      <c r="A382" s="519"/>
      <c r="E382" s="17"/>
      <c r="F382" s="17"/>
      <c r="G382" s="267"/>
      <c r="H382" s="342"/>
      <c r="I382" s="342"/>
      <c r="J382" s="342"/>
      <c r="K382" s="342"/>
    </row>
    <row r="383" spans="1:11" ht="15">
      <c r="A383" s="519"/>
      <c r="E383" s="17"/>
      <c r="F383" s="17"/>
      <c r="G383" s="267"/>
      <c r="H383" s="342"/>
      <c r="I383" s="342"/>
      <c r="J383" s="342"/>
      <c r="K383" s="342"/>
    </row>
    <row r="384" spans="1:11" ht="15">
      <c r="A384" s="519"/>
      <c r="E384" s="17"/>
      <c r="F384" s="17"/>
      <c r="G384" s="267"/>
      <c r="H384" s="342"/>
      <c r="I384" s="342"/>
      <c r="J384" s="342"/>
      <c r="K384" s="342"/>
    </row>
    <row r="385" spans="1:11" ht="15">
      <c r="A385" s="519"/>
      <c r="E385" s="17"/>
      <c r="F385" s="17"/>
      <c r="G385" s="267"/>
      <c r="H385" s="342"/>
      <c r="I385" s="342"/>
      <c r="J385" s="342"/>
      <c r="K385" s="342"/>
    </row>
    <row r="386" spans="1:11" ht="15">
      <c r="A386" s="519"/>
      <c r="E386" s="17"/>
      <c r="F386" s="17"/>
      <c r="G386" s="267"/>
      <c r="H386" s="342"/>
      <c r="I386" s="342"/>
      <c r="J386" s="342"/>
      <c r="K386" s="342"/>
    </row>
    <row r="387" spans="1:11" ht="15">
      <c r="A387" s="519"/>
      <c r="E387" s="17"/>
      <c r="F387" s="17"/>
      <c r="G387" s="267"/>
      <c r="H387" s="342"/>
      <c r="I387" s="342"/>
      <c r="J387" s="342"/>
      <c r="K387" s="342"/>
    </row>
    <row r="388" spans="1:11" ht="15">
      <c r="A388" s="519"/>
      <c r="E388" s="17"/>
      <c r="F388" s="17"/>
      <c r="G388" s="267"/>
      <c r="H388" s="342"/>
      <c r="I388" s="342"/>
      <c r="J388" s="342"/>
      <c r="K388" s="342"/>
    </row>
    <row r="389" spans="1:11" ht="15">
      <c r="A389" s="519"/>
      <c r="E389" s="17"/>
      <c r="F389" s="17"/>
      <c r="G389" s="267"/>
      <c r="H389" s="342"/>
      <c r="I389" s="342"/>
      <c r="J389" s="342"/>
      <c r="K389" s="342"/>
    </row>
    <row r="390" spans="1:11" ht="15">
      <c r="A390" s="519"/>
      <c r="E390" s="17"/>
      <c r="F390" s="17"/>
      <c r="G390" s="267"/>
      <c r="H390" s="342"/>
      <c r="I390" s="342"/>
      <c r="J390" s="342"/>
      <c r="K390" s="342"/>
    </row>
    <row r="391" spans="1:11" ht="15">
      <c r="A391" s="519"/>
      <c r="E391" s="17"/>
      <c r="F391" s="17"/>
      <c r="G391" s="267"/>
      <c r="H391" s="342"/>
      <c r="I391" s="342"/>
      <c r="J391" s="342"/>
      <c r="K391" s="342"/>
    </row>
    <row r="392" spans="1:11" ht="15">
      <c r="A392" s="519"/>
      <c r="E392" s="17"/>
      <c r="F392" s="17"/>
      <c r="G392" s="267"/>
      <c r="H392" s="342"/>
      <c r="I392" s="342"/>
      <c r="J392" s="342"/>
      <c r="K392" s="342"/>
    </row>
    <row r="393" spans="1:11" ht="15">
      <c r="A393" s="519"/>
      <c r="E393" s="17"/>
      <c r="F393" s="17"/>
      <c r="G393" s="267"/>
      <c r="H393" s="342"/>
      <c r="I393" s="342"/>
      <c r="J393" s="342"/>
      <c r="K393" s="342"/>
    </row>
    <row r="394" spans="1:11" ht="15">
      <c r="A394" s="519"/>
      <c r="E394" s="17"/>
      <c r="F394" s="17"/>
      <c r="G394" s="267"/>
      <c r="H394" s="342"/>
      <c r="I394" s="342"/>
      <c r="J394" s="342"/>
      <c r="K394" s="342"/>
    </row>
    <row r="395" spans="1:11" ht="15">
      <c r="A395" s="519"/>
      <c r="E395" s="17"/>
      <c r="F395" s="17"/>
      <c r="G395" s="267"/>
      <c r="H395" s="342"/>
      <c r="I395" s="342"/>
      <c r="J395" s="342"/>
      <c r="K395" s="342"/>
    </row>
    <row r="396" spans="1:11" ht="15">
      <c r="A396" s="519"/>
      <c r="E396" s="17"/>
      <c r="F396" s="17"/>
      <c r="G396" s="267"/>
      <c r="H396" s="342"/>
      <c r="I396" s="342"/>
      <c r="J396" s="342"/>
      <c r="K396" s="342"/>
    </row>
    <row r="397" spans="1:11" ht="15">
      <c r="A397" s="519"/>
      <c r="E397" s="17"/>
      <c r="F397" s="17"/>
      <c r="G397" s="267"/>
      <c r="H397" s="342"/>
      <c r="I397" s="342"/>
      <c r="J397" s="342"/>
      <c r="K397" s="342"/>
    </row>
    <row r="398" spans="1:11" ht="15">
      <c r="A398" s="519"/>
      <c r="E398" s="17"/>
      <c r="F398" s="17"/>
      <c r="G398" s="267"/>
      <c r="H398" s="342"/>
      <c r="I398" s="342"/>
      <c r="J398" s="342"/>
      <c r="K398" s="342"/>
    </row>
    <row r="399" spans="1:11" ht="15">
      <c r="A399" s="519"/>
      <c r="E399" s="17"/>
      <c r="F399" s="17"/>
      <c r="G399" s="267"/>
      <c r="H399" s="342"/>
      <c r="I399" s="342"/>
      <c r="J399" s="342"/>
      <c r="K399" s="342"/>
    </row>
    <row r="400" spans="1:11" ht="15">
      <c r="A400" s="519"/>
      <c r="E400" s="17"/>
      <c r="F400" s="17"/>
      <c r="G400" s="267"/>
      <c r="H400" s="342"/>
      <c r="I400" s="342"/>
      <c r="J400" s="342"/>
      <c r="K400" s="342"/>
    </row>
    <row r="401" spans="1:11" ht="15">
      <c r="A401" s="519"/>
      <c r="E401" s="17"/>
      <c r="F401" s="17"/>
      <c r="G401" s="267"/>
      <c r="H401" s="342"/>
      <c r="I401" s="342"/>
      <c r="J401" s="342"/>
      <c r="K401" s="342"/>
    </row>
    <row r="402" spans="1:11" ht="15">
      <c r="A402" s="519"/>
      <c r="E402" s="17"/>
      <c r="F402" s="17"/>
      <c r="G402" s="267"/>
      <c r="H402" s="342"/>
      <c r="I402" s="342"/>
      <c r="J402" s="342"/>
      <c r="K402" s="342"/>
    </row>
    <row r="403" spans="1:11" ht="15">
      <c r="A403" s="519"/>
      <c r="E403" s="17"/>
      <c r="F403" s="17"/>
      <c r="G403" s="267"/>
      <c r="H403" s="342"/>
      <c r="I403" s="342"/>
      <c r="J403" s="342"/>
      <c r="K403" s="342"/>
    </row>
    <row r="404" spans="1:11" ht="15">
      <c r="A404" s="519"/>
      <c r="E404" s="17"/>
      <c r="F404" s="17"/>
      <c r="G404" s="267"/>
      <c r="H404" s="342"/>
      <c r="I404" s="342"/>
      <c r="J404" s="342"/>
      <c r="K404" s="342"/>
    </row>
    <row r="405" spans="1:11" ht="15">
      <c r="A405" s="519"/>
      <c r="E405" s="17"/>
      <c r="F405" s="17"/>
      <c r="G405" s="267"/>
      <c r="H405" s="342"/>
      <c r="I405" s="342"/>
      <c r="J405" s="342"/>
      <c r="K405" s="342"/>
    </row>
    <row r="406" spans="1:11" ht="15">
      <c r="A406" s="519"/>
      <c r="E406" s="17"/>
      <c r="F406" s="17"/>
      <c r="G406" s="267"/>
      <c r="H406" s="342"/>
      <c r="I406" s="342"/>
      <c r="J406" s="342"/>
      <c r="K406" s="342"/>
    </row>
    <row r="407" spans="1:11" ht="15">
      <c r="A407" s="519"/>
      <c r="E407" s="17"/>
      <c r="F407" s="17"/>
      <c r="G407" s="267"/>
      <c r="H407" s="342"/>
      <c r="I407" s="342"/>
      <c r="J407" s="342"/>
      <c r="K407" s="342"/>
    </row>
    <row r="408" spans="1:11" ht="15">
      <c r="A408" s="519"/>
      <c r="E408" s="17"/>
      <c r="F408" s="17"/>
      <c r="G408" s="267"/>
      <c r="H408" s="342"/>
      <c r="I408" s="342"/>
      <c r="J408" s="342"/>
      <c r="K408" s="342"/>
    </row>
    <row r="409" spans="1:11" ht="15">
      <c r="A409" s="519"/>
      <c r="E409" s="17"/>
      <c r="F409" s="17"/>
      <c r="G409" s="267"/>
      <c r="H409" s="342"/>
      <c r="I409" s="342"/>
      <c r="J409" s="342"/>
      <c r="K409" s="342"/>
    </row>
    <row r="410" spans="1:11" ht="15">
      <c r="A410" s="519"/>
      <c r="E410" s="17"/>
      <c r="F410" s="17"/>
      <c r="G410" s="267"/>
      <c r="H410" s="342"/>
      <c r="I410" s="342"/>
      <c r="J410" s="342"/>
      <c r="K410" s="342"/>
    </row>
    <row r="411" spans="1:11" ht="15">
      <c r="A411" s="519"/>
      <c r="E411" s="17"/>
      <c r="F411" s="17"/>
      <c r="G411" s="267"/>
      <c r="H411" s="342"/>
      <c r="I411" s="342"/>
      <c r="J411" s="342"/>
      <c r="K411" s="342"/>
    </row>
    <row r="412" spans="1:11" ht="15">
      <c r="A412" s="519"/>
      <c r="E412" s="17"/>
      <c r="F412" s="17"/>
      <c r="G412" s="267"/>
      <c r="H412" s="342"/>
      <c r="I412" s="342"/>
      <c r="J412" s="342"/>
      <c r="K412" s="342"/>
    </row>
    <row r="413" spans="1:11" ht="15">
      <c r="A413" s="519"/>
      <c r="E413" s="17"/>
      <c r="F413" s="17"/>
      <c r="G413" s="267"/>
      <c r="H413" s="342"/>
      <c r="I413" s="342"/>
      <c r="J413" s="342"/>
      <c r="K413" s="342"/>
    </row>
    <row r="414" spans="1:11" ht="15">
      <c r="A414" s="519"/>
      <c r="E414" s="17"/>
      <c r="F414" s="17"/>
      <c r="G414" s="267"/>
      <c r="H414" s="342"/>
      <c r="I414" s="342"/>
      <c r="J414" s="342"/>
      <c r="K414" s="342"/>
    </row>
    <row r="415" spans="1:11" ht="15">
      <c r="A415" s="519"/>
      <c r="E415" s="17"/>
      <c r="F415" s="17"/>
      <c r="G415" s="267"/>
      <c r="H415" s="342"/>
      <c r="I415" s="342"/>
      <c r="J415" s="342"/>
      <c r="K415" s="342"/>
    </row>
    <row r="416" spans="1:11" ht="15">
      <c r="A416" s="519"/>
      <c r="E416" s="17"/>
      <c r="F416" s="17"/>
      <c r="G416" s="267"/>
      <c r="H416" s="342"/>
      <c r="I416" s="342"/>
      <c r="J416" s="342"/>
      <c r="K416" s="342"/>
    </row>
    <row r="417" spans="1:11" ht="15">
      <c r="A417" s="519"/>
      <c r="E417" s="17"/>
      <c r="F417" s="17"/>
      <c r="G417" s="267"/>
      <c r="H417" s="342"/>
      <c r="I417" s="342"/>
      <c r="J417" s="342"/>
      <c r="K417" s="342"/>
    </row>
    <row r="418" spans="1:11" ht="15">
      <c r="A418" s="519"/>
      <c r="E418" s="17"/>
      <c r="F418" s="17"/>
      <c r="G418" s="267"/>
      <c r="H418" s="342"/>
      <c r="I418" s="342"/>
      <c r="J418" s="342"/>
      <c r="K418" s="342"/>
    </row>
    <row r="419" spans="1:11" ht="15">
      <c r="A419" s="519"/>
      <c r="E419" s="17"/>
      <c r="F419" s="17"/>
      <c r="G419" s="267"/>
      <c r="H419" s="342"/>
      <c r="I419" s="342"/>
      <c r="J419" s="342"/>
      <c r="K419" s="342"/>
    </row>
    <row r="420" spans="1:11" ht="15">
      <c r="A420" s="519"/>
      <c r="E420" s="17"/>
      <c r="F420" s="17"/>
      <c r="G420" s="267"/>
      <c r="H420" s="342"/>
      <c r="I420" s="342"/>
      <c r="J420" s="342"/>
      <c r="K420" s="342"/>
    </row>
    <row r="421" spans="1:11" ht="15">
      <c r="A421" s="519"/>
      <c r="E421" s="17"/>
      <c r="F421" s="17"/>
      <c r="G421" s="267"/>
      <c r="H421" s="342"/>
      <c r="I421" s="342"/>
      <c r="J421" s="342"/>
      <c r="K421" s="342"/>
    </row>
    <row r="422" spans="1:11" ht="15">
      <c r="A422" s="519"/>
      <c r="E422" s="17"/>
      <c r="F422" s="17"/>
      <c r="G422" s="267"/>
      <c r="H422" s="342"/>
      <c r="I422" s="342"/>
      <c r="J422" s="342"/>
      <c r="K422" s="342"/>
    </row>
    <row r="423" spans="1:11" ht="15">
      <c r="A423" s="519"/>
      <c r="E423" s="17"/>
      <c r="F423" s="17"/>
      <c r="G423" s="267"/>
      <c r="H423" s="342"/>
      <c r="I423" s="342"/>
      <c r="J423" s="342"/>
      <c r="K423" s="342"/>
    </row>
    <row r="424" spans="1:11" ht="15">
      <c r="A424" s="519"/>
      <c r="E424" s="17"/>
      <c r="F424" s="17"/>
      <c r="G424" s="267"/>
      <c r="H424" s="342"/>
      <c r="I424" s="342"/>
      <c r="J424" s="342"/>
      <c r="K424" s="342"/>
    </row>
    <row r="425" spans="1:11" ht="15">
      <c r="A425" s="519"/>
      <c r="E425" s="17"/>
      <c r="F425" s="17"/>
      <c r="G425" s="267"/>
      <c r="H425" s="342"/>
      <c r="I425" s="342"/>
      <c r="J425" s="342"/>
      <c r="K425" s="342"/>
    </row>
    <row r="426" spans="1:11" ht="15">
      <c r="A426" s="519"/>
      <c r="E426" s="17"/>
      <c r="F426" s="17"/>
      <c r="G426" s="267"/>
      <c r="H426" s="342"/>
      <c r="I426" s="342"/>
      <c r="J426" s="342"/>
      <c r="K426" s="342"/>
    </row>
    <row r="427" spans="1:11" ht="15">
      <c r="A427" s="519"/>
      <c r="E427" s="17"/>
      <c r="F427" s="17"/>
      <c r="G427" s="267"/>
      <c r="H427" s="342"/>
      <c r="I427" s="342"/>
      <c r="J427" s="342"/>
      <c r="K427" s="342"/>
    </row>
    <row r="428" spans="1:11" ht="15">
      <c r="A428" s="519"/>
      <c r="E428" s="17"/>
      <c r="F428" s="17"/>
      <c r="G428" s="267"/>
      <c r="H428" s="342"/>
      <c r="I428" s="342"/>
      <c r="J428" s="342"/>
      <c r="K428" s="342"/>
    </row>
    <row r="429" spans="1:11" ht="15">
      <c r="A429" s="519"/>
      <c r="E429" s="17"/>
      <c r="F429" s="17"/>
      <c r="G429" s="267"/>
      <c r="H429" s="342"/>
      <c r="I429" s="342"/>
      <c r="J429" s="342"/>
      <c r="K429" s="342"/>
    </row>
    <row r="430" spans="1:11" ht="15">
      <c r="A430" s="519"/>
      <c r="E430" s="17"/>
      <c r="F430" s="17"/>
      <c r="G430" s="267"/>
      <c r="H430" s="342"/>
      <c r="I430" s="342"/>
      <c r="J430" s="342"/>
      <c r="K430" s="342"/>
    </row>
    <row r="431" spans="1:11" ht="15">
      <c r="A431" s="519"/>
      <c r="E431" s="17"/>
      <c r="F431" s="17"/>
      <c r="G431" s="267"/>
      <c r="H431" s="342"/>
      <c r="I431" s="342"/>
      <c r="J431" s="342"/>
      <c r="K431" s="342"/>
    </row>
    <row r="432" spans="1:11" ht="15">
      <c r="A432" s="519"/>
      <c r="E432" s="17"/>
      <c r="F432" s="17"/>
      <c r="G432" s="267"/>
      <c r="H432" s="342"/>
      <c r="I432" s="342"/>
      <c r="J432" s="342"/>
      <c r="K432" s="342"/>
    </row>
    <row r="433" spans="1:11" ht="15">
      <c r="A433" s="519"/>
      <c r="E433" s="17"/>
      <c r="F433" s="17"/>
      <c r="G433" s="267"/>
      <c r="H433" s="342"/>
      <c r="I433" s="342"/>
      <c r="J433" s="342"/>
      <c r="K433" s="342"/>
    </row>
    <row r="434" spans="1:11" ht="15">
      <c r="A434" s="519"/>
      <c r="E434" s="17"/>
      <c r="F434" s="17"/>
      <c r="G434" s="267"/>
      <c r="H434" s="342"/>
      <c r="I434" s="342"/>
      <c r="J434" s="342"/>
      <c r="K434" s="342"/>
    </row>
    <row r="435" spans="1:11" ht="15">
      <c r="A435" s="519"/>
      <c r="E435" s="17"/>
      <c r="F435" s="17"/>
      <c r="G435" s="267"/>
      <c r="H435" s="342"/>
      <c r="I435" s="342"/>
      <c r="J435" s="342"/>
      <c r="K435" s="342"/>
    </row>
    <row r="436" spans="1:11" ht="15">
      <c r="A436" s="519"/>
      <c r="E436" s="17"/>
      <c r="F436" s="17"/>
      <c r="G436" s="267"/>
      <c r="H436" s="342"/>
      <c r="I436" s="342"/>
      <c r="J436" s="342"/>
      <c r="K436" s="342"/>
    </row>
    <row r="437" spans="1:11" ht="15">
      <c r="A437" s="519"/>
      <c r="E437" s="17"/>
      <c r="F437" s="17"/>
      <c r="G437" s="267"/>
      <c r="H437" s="342"/>
      <c r="I437" s="342"/>
      <c r="J437" s="342"/>
      <c r="K437" s="342"/>
    </row>
    <row r="438" spans="1:11" ht="15">
      <c r="A438" s="519"/>
      <c r="E438" s="17"/>
      <c r="F438" s="17"/>
      <c r="G438" s="267"/>
      <c r="H438" s="342"/>
      <c r="I438" s="342"/>
      <c r="J438" s="342"/>
      <c r="K438" s="342"/>
    </row>
    <row r="439" spans="1:11" ht="15">
      <c r="A439" s="519"/>
      <c r="E439" s="17"/>
      <c r="F439" s="17"/>
      <c r="G439" s="267"/>
      <c r="H439" s="342"/>
      <c r="I439" s="342"/>
      <c r="J439" s="342"/>
      <c r="K439" s="342"/>
    </row>
    <row r="440" spans="1:11" ht="15">
      <c r="A440" s="519"/>
      <c r="E440" s="17"/>
      <c r="F440" s="17"/>
      <c r="G440" s="267"/>
      <c r="H440" s="342"/>
      <c r="I440" s="342"/>
      <c r="J440" s="342"/>
      <c r="K440" s="342"/>
    </row>
    <row r="441" spans="1:11" ht="15">
      <c r="A441" s="519"/>
      <c r="E441" s="17"/>
      <c r="F441" s="17"/>
      <c r="G441" s="267"/>
      <c r="H441" s="342"/>
      <c r="I441" s="342"/>
      <c r="J441" s="342"/>
      <c r="K441" s="342"/>
    </row>
    <row r="442" spans="1:11" ht="15">
      <c r="A442" s="519"/>
      <c r="E442" s="17"/>
      <c r="F442" s="17"/>
      <c r="G442" s="267"/>
      <c r="H442" s="342"/>
      <c r="I442" s="342"/>
      <c r="J442" s="342"/>
      <c r="K442" s="342"/>
    </row>
    <row r="443" spans="1:11" ht="15">
      <c r="A443" s="519"/>
      <c r="E443" s="17"/>
      <c r="F443" s="17"/>
      <c r="G443" s="267"/>
      <c r="H443" s="342"/>
      <c r="I443" s="342"/>
      <c r="J443" s="342"/>
      <c r="K443" s="342"/>
    </row>
    <row r="444" spans="1:11" ht="15">
      <c r="A444" s="519"/>
      <c r="E444" s="17"/>
      <c r="F444" s="17"/>
      <c r="G444" s="267"/>
      <c r="H444" s="342"/>
      <c r="I444" s="342"/>
      <c r="J444" s="342"/>
      <c r="K444" s="342"/>
    </row>
    <row r="445" spans="1:11" ht="15">
      <c r="A445" s="519"/>
      <c r="E445" s="17"/>
      <c r="F445" s="17"/>
      <c r="G445" s="267"/>
      <c r="H445" s="342"/>
      <c r="I445" s="342"/>
      <c r="J445" s="342"/>
      <c r="K445" s="342"/>
    </row>
    <row r="446" spans="1:11" ht="15">
      <c r="A446" s="519"/>
      <c r="E446" s="17"/>
      <c r="F446" s="17"/>
      <c r="G446" s="267"/>
      <c r="H446" s="342"/>
      <c r="I446" s="342"/>
      <c r="J446" s="342"/>
      <c r="K446" s="342"/>
    </row>
    <row r="447" spans="1:11" ht="15">
      <c r="A447" s="519"/>
      <c r="E447" s="17"/>
      <c r="F447" s="17"/>
      <c r="G447" s="267"/>
      <c r="H447" s="342"/>
      <c r="I447" s="342"/>
      <c r="J447" s="342"/>
      <c r="K447" s="342"/>
    </row>
    <row r="448" spans="1:11" ht="15">
      <c r="A448" s="519"/>
      <c r="E448" s="17"/>
      <c r="F448" s="17"/>
      <c r="G448" s="267"/>
      <c r="H448" s="342"/>
      <c r="I448" s="342"/>
      <c r="J448" s="342"/>
      <c r="K448" s="342"/>
    </row>
    <row r="449" spans="1:11" ht="15">
      <c r="A449" s="519"/>
      <c r="E449" s="17"/>
      <c r="F449" s="17"/>
      <c r="G449" s="267"/>
      <c r="H449" s="342"/>
      <c r="I449" s="342"/>
      <c r="J449" s="342"/>
      <c r="K449" s="342"/>
    </row>
    <row r="450" spans="1:11" ht="15">
      <c r="A450" s="519"/>
      <c r="E450" s="17"/>
      <c r="F450" s="17"/>
      <c r="G450" s="267"/>
      <c r="H450" s="342"/>
      <c r="I450" s="342"/>
      <c r="J450" s="342"/>
      <c r="K450" s="342"/>
    </row>
    <row r="451" spans="1:11" ht="15">
      <c r="A451" s="519"/>
      <c r="E451" s="17"/>
      <c r="F451" s="17"/>
      <c r="G451" s="267"/>
      <c r="H451" s="342"/>
      <c r="I451" s="342"/>
      <c r="J451" s="342"/>
      <c r="K451" s="342"/>
    </row>
    <row r="452" spans="1:11" ht="15">
      <c r="A452" s="519"/>
      <c r="E452" s="17"/>
      <c r="F452" s="17"/>
      <c r="G452" s="267"/>
      <c r="H452" s="342"/>
      <c r="I452" s="342"/>
      <c r="J452" s="342"/>
      <c r="K452" s="342"/>
    </row>
    <row r="453" spans="1:11" ht="15">
      <c r="A453" s="519"/>
      <c r="E453" s="17"/>
      <c r="F453" s="17"/>
      <c r="G453" s="267"/>
      <c r="H453" s="342"/>
      <c r="I453" s="342"/>
      <c r="J453" s="342"/>
      <c r="K453" s="342"/>
    </row>
    <row r="454" spans="1:11" ht="15">
      <c r="A454" s="519"/>
      <c r="E454" s="17"/>
      <c r="F454" s="17"/>
      <c r="G454" s="267"/>
      <c r="H454" s="342"/>
      <c r="I454" s="342"/>
      <c r="J454" s="342"/>
      <c r="K454" s="342"/>
    </row>
    <row r="455" spans="1:11" ht="15">
      <c r="A455" s="519"/>
      <c r="E455" s="17"/>
      <c r="F455" s="17"/>
      <c r="G455" s="267"/>
      <c r="H455" s="342"/>
      <c r="I455" s="342"/>
      <c r="J455" s="342"/>
      <c r="K455" s="342"/>
    </row>
    <row r="456" spans="1:11" ht="15">
      <c r="A456" s="519"/>
      <c r="E456" s="17"/>
      <c r="F456" s="17"/>
      <c r="G456" s="267"/>
      <c r="H456" s="342"/>
      <c r="I456" s="342"/>
      <c r="J456" s="342"/>
      <c r="K456" s="342"/>
    </row>
    <row r="457" spans="1:11" ht="15">
      <c r="A457" s="519"/>
      <c r="E457" s="17"/>
      <c r="F457" s="17"/>
      <c r="G457" s="267"/>
      <c r="H457" s="342"/>
      <c r="I457" s="342"/>
      <c r="J457" s="342"/>
      <c r="K457" s="342"/>
    </row>
    <row r="458" spans="1:11" ht="15">
      <c r="A458" s="519"/>
      <c r="E458" s="17"/>
      <c r="F458" s="17"/>
      <c r="G458" s="267"/>
      <c r="H458" s="342"/>
      <c r="I458" s="342"/>
      <c r="J458" s="342"/>
      <c r="K458" s="342"/>
    </row>
    <row r="459" spans="1:11" ht="15">
      <c r="A459" s="519"/>
      <c r="E459" s="17"/>
      <c r="F459" s="17"/>
      <c r="G459" s="267"/>
      <c r="H459" s="342"/>
      <c r="I459" s="342"/>
      <c r="J459" s="342"/>
      <c r="K459" s="342"/>
    </row>
    <row r="460" spans="1:11" ht="15">
      <c r="A460" s="519"/>
      <c r="E460" s="17"/>
      <c r="F460" s="17"/>
      <c r="G460" s="267"/>
      <c r="H460" s="342"/>
      <c r="I460" s="342"/>
      <c r="J460" s="342"/>
      <c r="K460" s="342"/>
    </row>
    <row r="461" spans="1:11" ht="15">
      <c r="A461" s="519"/>
      <c r="E461" s="17"/>
      <c r="F461" s="17"/>
      <c r="G461" s="267"/>
      <c r="H461" s="342"/>
      <c r="I461" s="342"/>
      <c r="J461" s="342"/>
      <c r="K461" s="342"/>
    </row>
    <row r="462" spans="1:11" ht="15">
      <c r="A462" s="519"/>
      <c r="E462" s="17"/>
      <c r="F462" s="17"/>
      <c r="G462" s="267"/>
      <c r="H462" s="342"/>
      <c r="I462" s="342"/>
      <c r="J462" s="342"/>
      <c r="K462" s="342"/>
    </row>
    <row r="463" spans="1:11" ht="15">
      <c r="A463" s="519"/>
      <c r="E463" s="17"/>
      <c r="F463" s="17"/>
      <c r="G463" s="267"/>
      <c r="H463" s="342"/>
      <c r="I463" s="342"/>
      <c r="J463" s="342"/>
      <c r="K463" s="342"/>
    </row>
    <row r="464" spans="1:11" ht="15">
      <c r="A464" s="519"/>
      <c r="E464" s="17"/>
      <c r="F464" s="17"/>
      <c r="G464" s="267"/>
      <c r="H464" s="342"/>
      <c r="I464" s="342"/>
      <c r="J464" s="342"/>
      <c r="K464" s="342"/>
    </row>
    <row r="465" spans="1:11" ht="15">
      <c r="A465" s="519"/>
      <c r="E465" s="17"/>
      <c r="F465" s="17"/>
      <c r="G465" s="267"/>
      <c r="H465" s="342"/>
      <c r="I465" s="342"/>
      <c r="J465" s="342"/>
      <c r="K465" s="342"/>
    </row>
    <row r="466" spans="1:11" ht="15">
      <c r="A466" s="519"/>
      <c r="E466" s="17"/>
      <c r="F466" s="17"/>
      <c r="G466" s="267"/>
      <c r="H466" s="342"/>
      <c r="I466" s="342"/>
      <c r="J466" s="342"/>
      <c r="K466" s="342"/>
    </row>
    <row r="467" spans="1:11" ht="15">
      <c r="A467" s="519"/>
      <c r="E467" s="17"/>
      <c r="F467" s="17"/>
      <c r="G467" s="267"/>
      <c r="H467" s="342"/>
      <c r="I467" s="342"/>
      <c r="J467" s="342"/>
      <c r="K467" s="342"/>
    </row>
    <row r="468" spans="1:11" ht="15">
      <c r="A468" s="519"/>
      <c r="E468" s="17"/>
      <c r="F468" s="17"/>
      <c r="G468" s="267"/>
      <c r="H468" s="342"/>
      <c r="I468" s="342"/>
      <c r="J468" s="342"/>
      <c r="K468" s="342"/>
    </row>
    <row r="469" spans="1:11" ht="15">
      <c r="A469" s="519"/>
      <c r="E469" s="17"/>
      <c r="F469" s="17"/>
      <c r="G469" s="267"/>
      <c r="H469" s="342"/>
      <c r="I469" s="342"/>
      <c r="J469" s="342"/>
      <c r="K469" s="342"/>
    </row>
    <row r="470" spans="1:11" ht="15">
      <c r="A470" s="519"/>
      <c r="E470" s="17"/>
      <c r="F470" s="17"/>
      <c r="G470" s="267"/>
      <c r="H470" s="342"/>
      <c r="I470" s="342"/>
      <c r="J470" s="342"/>
      <c r="K470" s="342"/>
    </row>
    <row r="471" spans="1:11" ht="15">
      <c r="A471" s="519"/>
      <c r="E471" s="17"/>
      <c r="F471" s="17"/>
      <c r="G471" s="267"/>
      <c r="H471" s="342"/>
      <c r="I471" s="342"/>
      <c r="J471" s="342"/>
      <c r="K471" s="342"/>
    </row>
    <row r="472" spans="1:11" ht="15">
      <c r="A472" s="519"/>
      <c r="E472" s="17"/>
      <c r="F472" s="17"/>
      <c r="G472" s="267"/>
      <c r="H472" s="342"/>
      <c r="I472" s="342"/>
      <c r="J472" s="342"/>
      <c r="K472" s="342"/>
    </row>
    <row r="473" spans="1:11" ht="15">
      <c r="A473" s="519"/>
      <c r="E473" s="17"/>
      <c r="F473" s="17"/>
      <c r="G473" s="267"/>
      <c r="H473" s="342"/>
      <c r="I473" s="342"/>
      <c r="J473" s="342"/>
      <c r="K473" s="342"/>
    </row>
    <row r="474" spans="1:11" ht="15">
      <c r="A474" s="519"/>
      <c r="E474" s="17"/>
      <c r="F474" s="17"/>
      <c r="G474" s="267"/>
      <c r="H474" s="342"/>
      <c r="I474" s="342"/>
      <c r="J474" s="342"/>
      <c r="K474" s="342"/>
    </row>
    <row r="475" spans="1:11" ht="15">
      <c r="A475" s="519"/>
      <c r="E475" s="17"/>
      <c r="F475" s="17"/>
      <c r="G475" s="267"/>
      <c r="H475" s="342"/>
      <c r="I475" s="342"/>
      <c r="J475" s="342"/>
      <c r="K475" s="342"/>
    </row>
    <row r="476" spans="1:11" ht="15">
      <c r="A476" s="519"/>
      <c r="E476" s="17"/>
      <c r="F476" s="17"/>
      <c r="G476" s="267"/>
      <c r="H476" s="342"/>
      <c r="I476" s="342"/>
      <c r="J476" s="342"/>
      <c r="K476" s="342"/>
    </row>
    <row r="477" spans="1:11" ht="15">
      <c r="A477" s="519"/>
      <c r="E477" s="17"/>
      <c r="F477" s="17"/>
      <c r="G477" s="267"/>
      <c r="H477" s="342"/>
      <c r="I477" s="342"/>
      <c r="J477" s="342"/>
      <c r="K477" s="342"/>
    </row>
    <row r="478" spans="1:11" ht="15">
      <c r="A478" s="519"/>
      <c r="E478" s="17"/>
      <c r="F478" s="17"/>
      <c r="G478" s="267"/>
      <c r="H478" s="342"/>
      <c r="I478" s="342"/>
      <c r="J478" s="342"/>
      <c r="K478" s="342"/>
    </row>
    <row r="479" spans="1:11" ht="15">
      <c r="A479" s="519"/>
      <c r="E479" s="17"/>
      <c r="F479" s="17"/>
      <c r="G479" s="267"/>
      <c r="H479" s="342"/>
      <c r="I479" s="342"/>
      <c r="J479" s="342"/>
      <c r="K479" s="342"/>
    </row>
    <row r="480" spans="1:11" ht="15">
      <c r="A480" s="519"/>
      <c r="E480" s="17"/>
      <c r="F480" s="17"/>
      <c r="G480" s="267"/>
      <c r="H480" s="342"/>
      <c r="I480" s="342"/>
      <c r="J480" s="342"/>
      <c r="K480" s="342"/>
    </row>
    <row r="481" spans="1:11" ht="15">
      <c r="A481" s="519"/>
      <c r="E481" s="17"/>
      <c r="F481" s="17"/>
      <c r="G481" s="267"/>
      <c r="H481" s="342"/>
      <c r="I481" s="342"/>
      <c r="J481" s="342"/>
      <c r="K481" s="342"/>
    </row>
    <row r="482" spans="1:11" ht="15">
      <c r="A482" s="519"/>
      <c r="E482" s="17"/>
      <c r="F482" s="17"/>
      <c r="G482" s="267"/>
      <c r="H482" s="342"/>
      <c r="I482" s="342"/>
      <c r="J482" s="342"/>
      <c r="K482" s="342"/>
    </row>
    <row r="483" spans="1:11" ht="15">
      <c r="A483" s="519"/>
      <c r="E483" s="17"/>
      <c r="F483" s="17"/>
      <c r="G483" s="267"/>
      <c r="H483" s="342"/>
      <c r="I483" s="342"/>
      <c r="J483" s="342"/>
      <c r="K483" s="342"/>
    </row>
    <row r="484" spans="1:11" ht="15">
      <c r="A484" s="519"/>
      <c r="E484" s="17"/>
      <c r="F484" s="17"/>
      <c r="G484" s="267"/>
      <c r="H484" s="342"/>
      <c r="I484" s="342"/>
      <c r="J484" s="342"/>
      <c r="K484" s="342"/>
    </row>
    <row r="485" spans="1:11" ht="15">
      <c r="A485" s="519"/>
      <c r="E485" s="17"/>
      <c r="F485" s="17"/>
      <c r="G485" s="267"/>
      <c r="H485" s="342"/>
      <c r="I485" s="342"/>
      <c r="J485" s="342"/>
      <c r="K485" s="342"/>
    </row>
    <row r="486" spans="1:11" ht="15">
      <c r="A486" s="519"/>
      <c r="E486" s="17"/>
      <c r="F486" s="17"/>
      <c r="G486" s="267"/>
      <c r="H486" s="342"/>
      <c r="I486" s="342"/>
      <c r="J486" s="342"/>
      <c r="K486" s="342"/>
    </row>
    <row r="487" spans="1:11" ht="15">
      <c r="A487" s="519"/>
      <c r="E487" s="17"/>
      <c r="F487" s="17"/>
      <c r="G487" s="267"/>
      <c r="H487" s="342"/>
      <c r="I487" s="342"/>
      <c r="J487" s="342"/>
      <c r="K487" s="342"/>
    </row>
    <row r="488" spans="1:11" ht="15">
      <c r="A488" s="519"/>
      <c r="E488" s="17"/>
      <c r="F488" s="17"/>
      <c r="G488" s="267"/>
      <c r="H488" s="342"/>
      <c r="I488" s="342"/>
      <c r="J488" s="342"/>
      <c r="K488" s="342"/>
    </row>
    <row r="489" spans="1:11" ht="15">
      <c r="A489" s="519"/>
      <c r="E489" s="17"/>
      <c r="F489" s="17"/>
      <c r="G489" s="267"/>
      <c r="H489" s="342"/>
      <c r="I489" s="342"/>
      <c r="J489" s="342"/>
      <c r="K489" s="342"/>
    </row>
    <row r="490" spans="1:11" ht="15">
      <c r="A490" s="519"/>
      <c r="E490" s="17"/>
      <c r="F490" s="17"/>
      <c r="G490" s="267"/>
      <c r="H490" s="342"/>
      <c r="I490" s="342"/>
      <c r="J490" s="342"/>
      <c r="K490" s="342"/>
    </row>
    <row r="491" spans="1:11" ht="15">
      <c r="A491" s="519"/>
      <c r="E491" s="17"/>
      <c r="F491" s="17"/>
      <c r="G491" s="267"/>
      <c r="H491" s="342"/>
      <c r="I491" s="342"/>
      <c r="J491" s="342"/>
      <c r="K491" s="342"/>
    </row>
    <row r="492" spans="1:11" ht="15">
      <c r="A492" s="519"/>
      <c r="E492" s="17"/>
      <c r="F492" s="17"/>
      <c r="G492" s="267"/>
      <c r="H492" s="342"/>
      <c r="I492" s="342"/>
      <c r="J492" s="342"/>
      <c r="K492" s="342"/>
    </row>
    <row r="493" spans="1:11" ht="15">
      <c r="A493" s="519"/>
      <c r="E493" s="17"/>
      <c r="F493" s="17"/>
      <c r="G493" s="267"/>
      <c r="H493" s="342"/>
      <c r="I493" s="342"/>
      <c r="J493" s="342"/>
      <c r="K493" s="342"/>
    </row>
    <row r="494" spans="1:11" ht="15">
      <c r="A494" s="519"/>
      <c r="E494" s="17"/>
      <c r="F494" s="17"/>
      <c r="G494" s="267"/>
      <c r="H494" s="342"/>
      <c r="I494" s="342"/>
      <c r="J494" s="342"/>
      <c r="K494" s="342"/>
    </row>
    <row r="495" spans="1:11" ht="15">
      <c r="A495" s="519"/>
      <c r="E495" s="17"/>
      <c r="F495" s="17"/>
      <c r="G495" s="267"/>
      <c r="H495" s="342"/>
      <c r="I495" s="342"/>
      <c r="J495" s="342"/>
      <c r="K495" s="342"/>
    </row>
    <row r="496" spans="1:11" ht="15">
      <c r="A496" s="519"/>
      <c r="E496" s="17"/>
      <c r="F496" s="17"/>
      <c r="G496" s="267"/>
      <c r="H496" s="342"/>
      <c r="I496" s="342"/>
      <c r="J496" s="342"/>
      <c r="K496" s="342"/>
    </row>
    <row r="497" spans="1:11" ht="15">
      <c r="A497" s="519"/>
      <c r="E497" s="17"/>
      <c r="F497" s="17"/>
      <c r="G497" s="267"/>
      <c r="H497" s="342"/>
      <c r="I497" s="342"/>
      <c r="J497" s="342"/>
      <c r="K497" s="342"/>
    </row>
    <row r="498" spans="1:11" ht="15">
      <c r="A498" s="519"/>
      <c r="E498" s="17"/>
      <c r="F498" s="17"/>
      <c r="G498" s="267"/>
      <c r="H498" s="342"/>
      <c r="I498" s="342"/>
      <c r="J498" s="342"/>
      <c r="K498" s="342"/>
    </row>
    <row r="499" spans="1:11" ht="15">
      <c r="A499" s="519"/>
      <c r="E499" s="17"/>
      <c r="F499" s="17"/>
      <c r="G499" s="267"/>
      <c r="H499" s="342"/>
      <c r="I499" s="342"/>
      <c r="J499" s="342"/>
      <c r="K499" s="342"/>
    </row>
    <row r="500" spans="1:11" ht="15">
      <c r="A500" s="519"/>
      <c r="E500" s="17"/>
      <c r="F500" s="17"/>
      <c r="G500" s="267"/>
      <c r="H500" s="342"/>
      <c r="I500" s="342"/>
      <c r="J500" s="342"/>
      <c r="K500" s="342"/>
    </row>
    <row r="501" spans="1:11" ht="15">
      <c r="A501" s="519"/>
      <c r="E501" s="17"/>
      <c r="F501" s="17"/>
      <c r="G501" s="267"/>
      <c r="H501" s="342"/>
      <c r="I501" s="342"/>
      <c r="J501" s="342"/>
      <c r="K501" s="342"/>
    </row>
    <row r="502" spans="1:11" ht="15">
      <c r="A502" s="519"/>
      <c r="E502" s="17"/>
      <c r="F502" s="17"/>
      <c r="G502" s="267"/>
      <c r="H502" s="342"/>
      <c r="I502" s="342"/>
      <c r="J502" s="342"/>
      <c r="K502" s="342"/>
    </row>
    <row r="503" spans="1:11" ht="15">
      <c r="A503" s="519"/>
      <c r="E503" s="17"/>
      <c r="F503" s="17"/>
      <c r="G503" s="267"/>
      <c r="H503" s="342"/>
      <c r="I503" s="342"/>
      <c r="J503" s="342"/>
      <c r="K503" s="342"/>
    </row>
    <row r="504" spans="1:11" ht="15">
      <c r="A504" s="519"/>
      <c r="E504" s="17"/>
      <c r="F504" s="17"/>
      <c r="G504" s="267"/>
      <c r="H504" s="342"/>
      <c r="I504" s="342"/>
      <c r="J504" s="342"/>
      <c r="K504" s="342"/>
    </row>
    <row r="505" spans="1:11" ht="15">
      <c r="A505" s="519"/>
      <c r="E505" s="17"/>
      <c r="F505" s="17"/>
      <c r="G505" s="267"/>
      <c r="H505" s="342"/>
      <c r="I505" s="342"/>
      <c r="J505" s="342"/>
      <c r="K505" s="342"/>
    </row>
    <row r="506" spans="1:11" ht="15">
      <c r="A506" s="519"/>
      <c r="E506" s="17"/>
      <c r="F506" s="17"/>
      <c r="G506" s="267"/>
      <c r="H506" s="342"/>
      <c r="I506" s="342"/>
      <c r="J506" s="342"/>
      <c r="K506" s="342"/>
    </row>
    <row r="507" spans="1:11" ht="15">
      <c r="A507" s="519"/>
      <c r="E507" s="17"/>
      <c r="F507" s="17"/>
      <c r="G507" s="267"/>
      <c r="H507" s="342"/>
      <c r="I507" s="342"/>
      <c r="J507" s="342"/>
      <c r="K507" s="342"/>
    </row>
    <row r="508" spans="1:11" ht="15">
      <c r="A508" s="519"/>
      <c r="E508" s="17"/>
      <c r="F508" s="17"/>
      <c r="G508" s="267"/>
      <c r="H508" s="342"/>
      <c r="I508" s="342"/>
      <c r="J508" s="342"/>
      <c r="K508" s="342"/>
    </row>
    <row r="509" spans="1:11" ht="15">
      <c r="A509" s="519"/>
      <c r="E509" s="17"/>
      <c r="F509" s="17"/>
      <c r="G509" s="267"/>
      <c r="H509" s="342"/>
      <c r="I509" s="342"/>
      <c r="J509" s="342"/>
      <c r="K509" s="342"/>
    </row>
    <row r="510" spans="1:11" ht="15">
      <c r="A510" s="519"/>
      <c r="E510" s="17"/>
      <c r="F510" s="17"/>
      <c r="G510" s="267"/>
      <c r="H510" s="342"/>
      <c r="I510" s="342"/>
      <c r="J510" s="342"/>
      <c r="K510" s="342"/>
    </row>
    <row r="511" spans="1:11" ht="15">
      <c r="A511" s="519"/>
      <c r="E511" s="17"/>
      <c r="F511" s="17"/>
      <c r="G511" s="267"/>
      <c r="H511" s="342"/>
      <c r="I511" s="342"/>
      <c r="J511" s="342"/>
      <c r="K511" s="342"/>
    </row>
    <row r="512" spans="1:11" ht="15">
      <c r="A512" s="519"/>
      <c r="E512" s="17"/>
      <c r="F512" s="17"/>
      <c r="G512" s="267"/>
      <c r="H512" s="342"/>
      <c r="I512" s="342"/>
      <c r="J512" s="342"/>
      <c r="K512" s="342"/>
    </row>
    <row r="513" spans="1:11" ht="15">
      <c r="A513" s="519"/>
      <c r="E513" s="17"/>
      <c r="F513" s="17"/>
      <c r="G513" s="267"/>
      <c r="H513" s="342"/>
      <c r="I513" s="342"/>
      <c r="J513" s="342"/>
      <c r="K513" s="342"/>
    </row>
    <row r="514" spans="1:11" ht="15">
      <c r="A514" s="519"/>
      <c r="E514" s="17"/>
      <c r="F514" s="17"/>
      <c r="G514" s="267"/>
      <c r="H514" s="342"/>
      <c r="I514" s="342"/>
      <c r="J514" s="342"/>
      <c r="K514" s="342"/>
    </row>
    <row r="515" spans="1:11" ht="15">
      <c r="A515" s="519"/>
      <c r="E515" s="17"/>
      <c r="F515" s="17"/>
      <c r="G515" s="267"/>
      <c r="H515" s="342"/>
      <c r="I515" s="342"/>
      <c r="J515" s="342"/>
      <c r="K515" s="342"/>
    </row>
    <row r="516" spans="1:11" ht="15">
      <c r="A516" s="519"/>
      <c r="E516" s="17"/>
      <c r="F516" s="17"/>
      <c r="G516" s="267"/>
      <c r="H516" s="342"/>
      <c r="I516" s="342"/>
      <c r="J516" s="342"/>
      <c r="K516" s="342"/>
    </row>
    <row r="517" spans="1:11" ht="15">
      <c r="A517" s="519"/>
      <c r="E517" s="17"/>
      <c r="F517" s="17"/>
      <c r="G517" s="267"/>
      <c r="H517" s="342"/>
      <c r="I517" s="342"/>
      <c r="J517" s="342"/>
      <c r="K517" s="342"/>
    </row>
    <row r="518" spans="1:11" ht="15">
      <c r="A518" s="519"/>
      <c r="E518" s="17"/>
      <c r="F518" s="17"/>
      <c r="G518" s="267"/>
      <c r="H518" s="342"/>
      <c r="I518" s="342"/>
      <c r="J518" s="342"/>
      <c r="K518" s="342"/>
    </row>
    <row r="519" spans="1:11" ht="15">
      <c r="A519" s="519"/>
      <c r="E519" s="17"/>
      <c r="F519" s="17"/>
      <c r="G519" s="267"/>
      <c r="H519" s="342"/>
      <c r="I519" s="342"/>
      <c r="J519" s="342"/>
      <c r="K519" s="342"/>
    </row>
    <row r="520" spans="1:11" ht="15">
      <c r="A520" s="519"/>
      <c r="E520" s="17"/>
      <c r="F520" s="17"/>
      <c r="G520" s="267"/>
      <c r="H520" s="342"/>
      <c r="I520" s="342"/>
      <c r="J520" s="342"/>
      <c r="K520" s="342"/>
    </row>
    <row r="521" spans="1:11" ht="15">
      <c r="A521" s="519"/>
      <c r="E521" s="17"/>
      <c r="F521" s="17"/>
      <c r="G521" s="267"/>
      <c r="H521" s="342"/>
      <c r="I521" s="342"/>
      <c r="J521" s="342"/>
      <c r="K521" s="342"/>
    </row>
    <row r="522" spans="1:11" ht="15">
      <c r="A522" s="519"/>
      <c r="E522" s="17"/>
      <c r="F522" s="17"/>
      <c r="G522" s="267"/>
      <c r="H522" s="342"/>
      <c r="I522" s="342"/>
      <c r="J522" s="342"/>
      <c r="K522" s="342"/>
    </row>
    <row r="523" spans="1:11" ht="15">
      <c r="A523" s="519"/>
      <c r="E523" s="17"/>
      <c r="F523" s="17"/>
      <c r="G523" s="267"/>
      <c r="H523" s="342"/>
      <c r="I523" s="342"/>
      <c r="J523" s="342"/>
      <c r="K523" s="342"/>
    </row>
    <row r="524" spans="1:11" ht="15">
      <c r="A524" s="519"/>
      <c r="E524" s="17"/>
      <c r="F524" s="17"/>
      <c r="G524" s="267"/>
      <c r="H524" s="342"/>
      <c r="I524" s="342"/>
      <c r="J524" s="342"/>
      <c r="K524" s="342"/>
    </row>
    <row r="525" spans="1:11" ht="15">
      <c r="A525" s="519"/>
      <c r="E525" s="17"/>
      <c r="F525" s="17"/>
      <c r="G525" s="267"/>
      <c r="H525" s="342"/>
      <c r="I525" s="342"/>
      <c r="J525" s="342"/>
      <c r="K525" s="342"/>
    </row>
    <row r="526" spans="1:11" ht="15">
      <c r="A526" s="519"/>
      <c r="E526" s="17"/>
      <c r="F526" s="17"/>
      <c r="G526" s="267"/>
      <c r="H526" s="342"/>
      <c r="I526" s="342"/>
      <c r="J526" s="342"/>
      <c r="K526" s="342"/>
    </row>
    <row r="527" spans="1:11" ht="15">
      <c r="A527" s="519"/>
      <c r="E527" s="17"/>
      <c r="F527" s="17"/>
      <c r="G527" s="267"/>
      <c r="H527" s="342"/>
      <c r="I527" s="342"/>
      <c r="J527" s="342"/>
      <c r="K527" s="342"/>
    </row>
    <row r="528" spans="1:11" ht="15">
      <c r="A528" s="519"/>
      <c r="E528" s="17"/>
      <c r="F528" s="17"/>
      <c r="G528" s="267"/>
      <c r="H528" s="342"/>
      <c r="I528" s="342"/>
      <c r="J528" s="342"/>
      <c r="K528" s="342"/>
    </row>
    <row r="529" spans="1:11" ht="15">
      <c r="A529" s="519"/>
      <c r="E529" s="17"/>
      <c r="F529" s="17"/>
      <c r="G529" s="267"/>
      <c r="H529" s="342"/>
      <c r="I529" s="342"/>
      <c r="J529" s="342"/>
      <c r="K529" s="342"/>
    </row>
    <row r="530" spans="1:11" ht="15">
      <c r="A530" s="519"/>
      <c r="E530" s="17"/>
      <c r="F530" s="17"/>
      <c r="G530" s="267"/>
      <c r="H530" s="342"/>
      <c r="I530" s="342"/>
      <c r="J530" s="342"/>
      <c r="K530" s="342"/>
    </row>
    <row r="531" spans="1:11" ht="15">
      <c r="A531" s="519"/>
      <c r="E531" s="17"/>
      <c r="F531" s="17"/>
      <c r="G531" s="267"/>
      <c r="H531" s="342"/>
      <c r="I531" s="342"/>
      <c r="J531" s="342"/>
      <c r="K531" s="342"/>
    </row>
    <row r="532" spans="1:11" ht="15">
      <c r="A532" s="519"/>
      <c r="E532" s="17"/>
      <c r="F532" s="17"/>
      <c r="G532" s="267"/>
      <c r="H532" s="342"/>
      <c r="I532" s="342"/>
      <c r="J532" s="342"/>
      <c r="K532" s="342"/>
    </row>
    <row r="533" spans="1:11" ht="15">
      <c r="A533" s="519"/>
      <c r="E533" s="17"/>
      <c r="F533" s="17"/>
      <c r="G533" s="267"/>
      <c r="H533" s="342"/>
      <c r="I533" s="342"/>
      <c r="J533" s="342"/>
      <c r="K533" s="342"/>
    </row>
    <row r="534" spans="1:11" ht="15">
      <c r="A534" s="519"/>
      <c r="E534" s="17"/>
      <c r="F534" s="17"/>
      <c r="G534" s="267"/>
      <c r="H534" s="342"/>
      <c r="I534" s="342"/>
      <c r="J534" s="342"/>
      <c r="K534" s="342"/>
    </row>
    <row r="535" spans="1:11" ht="15">
      <c r="A535" s="519"/>
      <c r="E535" s="17"/>
      <c r="F535" s="17"/>
      <c r="G535" s="267"/>
      <c r="H535" s="342"/>
      <c r="I535" s="342"/>
      <c r="J535" s="342"/>
      <c r="K535" s="342"/>
    </row>
    <row r="536" spans="1:11" ht="15">
      <c r="A536" s="519"/>
      <c r="E536" s="17"/>
      <c r="F536" s="17"/>
      <c r="G536" s="267"/>
      <c r="H536" s="342"/>
      <c r="I536" s="342"/>
      <c r="J536" s="342"/>
      <c r="K536" s="342"/>
    </row>
    <row r="537" spans="1:11" ht="15">
      <c r="A537" s="519"/>
      <c r="E537" s="17"/>
      <c r="F537" s="17"/>
      <c r="G537" s="267"/>
      <c r="H537" s="342"/>
      <c r="I537" s="342"/>
      <c r="J537" s="342"/>
      <c r="K537" s="342"/>
    </row>
    <row r="538" spans="1:11" ht="15">
      <c r="A538" s="519"/>
      <c r="E538" s="17"/>
      <c r="F538" s="17"/>
      <c r="G538" s="267"/>
      <c r="H538" s="342"/>
      <c r="I538" s="342"/>
      <c r="J538" s="342"/>
      <c r="K538" s="342"/>
    </row>
    <row r="539" spans="1:11" ht="15">
      <c r="A539" s="519"/>
      <c r="E539" s="17"/>
      <c r="F539" s="17"/>
      <c r="G539" s="267"/>
      <c r="H539" s="342"/>
      <c r="I539" s="342"/>
      <c r="J539" s="342"/>
      <c r="K539" s="342"/>
    </row>
    <row r="540" spans="1:11" ht="15">
      <c r="A540" s="519"/>
      <c r="E540" s="17"/>
      <c r="F540" s="17"/>
      <c r="G540" s="267"/>
      <c r="H540" s="342"/>
      <c r="I540" s="342"/>
      <c r="J540" s="342"/>
      <c r="K540" s="342"/>
    </row>
    <row r="541" spans="1:11" ht="15">
      <c r="A541" s="519"/>
      <c r="E541" s="17"/>
      <c r="F541" s="17"/>
      <c r="G541" s="267"/>
      <c r="H541" s="342"/>
      <c r="I541" s="342"/>
      <c r="J541" s="342"/>
      <c r="K541" s="342"/>
    </row>
    <row r="542" spans="1:11" ht="15">
      <c r="A542" s="519"/>
      <c r="E542" s="17"/>
      <c r="F542" s="17"/>
      <c r="G542" s="267"/>
      <c r="H542" s="342"/>
      <c r="I542" s="342"/>
      <c r="J542" s="342"/>
      <c r="K542" s="342"/>
    </row>
    <row r="543" spans="1:11" ht="15">
      <c r="A543" s="519"/>
      <c r="E543" s="17"/>
      <c r="F543" s="17"/>
      <c r="G543" s="267"/>
      <c r="H543" s="342"/>
      <c r="I543" s="342"/>
      <c r="J543" s="342"/>
      <c r="K543" s="342"/>
    </row>
    <row r="544" spans="1:11" ht="15">
      <c r="A544" s="519"/>
      <c r="E544" s="17"/>
      <c r="F544" s="17"/>
      <c r="G544" s="267"/>
      <c r="H544" s="342"/>
      <c r="I544" s="342"/>
      <c r="J544" s="342"/>
      <c r="K544" s="342"/>
    </row>
    <row r="545" spans="1:11" ht="15">
      <c r="A545" s="519"/>
      <c r="E545" s="17"/>
      <c r="F545" s="17"/>
      <c r="G545" s="267"/>
      <c r="H545" s="342"/>
      <c r="I545" s="342"/>
      <c r="J545" s="342"/>
      <c r="K545" s="342"/>
    </row>
    <row r="546" spans="1:11" ht="15">
      <c r="A546" s="519"/>
      <c r="E546" s="17"/>
      <c r="F546" s="17"/>
      <c r="G546" s="267"/>
      <c r="H546" s="342"/>
      <c r="I546" s="342"/>
      <c r="J546" s="342"/>
      <c r="K546" s="342"/>
    </row>
    <row r="547" spans="1:11" ht="15">
      <c r="A547" s="519"/>
      <c r="E547" s="17"/>
      <c r="F547" s="17"/>
      <c r="G547" s="267"/>
      <c r="H547" s="342"/>
      <c r="I547" s="342"/>
      <c r="J547" s="342"/>
      <c r="K547" s="342"/>
    </row>
    <row r="548" spans="1:11" ht="15">
      <c r="A548" s="519"/>
      <c r="E548" s="17"/>
      <c r="F548" s="17"/>
      <c r="G548" s="267"/>
      <c r="H548" s="342"/>
      <c r="I548" s="342"/>
      <c r="J548" s="342"/>
      <c r="K548" s="342"/>
    </row>
    <row r="549" spans="1:11" ht="15">
      <c r="A549" s="519"/>
      <c r="E549" s="17"/>
      <c r="F549" s="17"/>
      <c r="G549" s="267"/>
      <c r="H549" s="342"/>
      <c r="I549" s="342"/>
      <c r="J549" s="342"/>
      <c r="K549" s="342"/>
    </row>
    <row r="550" spans="1:11" ht="15">
      <c r="A550" s="519"/>
      <c r="E550" s="17"/>
      <c r="F550" s="17"/>
      <c r="G550" s="267"/>
      <c r="H550" s="342"/>
      <c r="I550" s="342"/>
      <c r="J550" s="342"/>
      <c r="K550" s="342"/>
    </row>
    <row r="551" spans="1:11" ht="15">
      <c r="A551" s="519"/>
      <c r="E551" s="17"/>
      <c r="F551" s="17"/>
      <c r="G551" s="267"/>
      <c r="H551" s="342"/>
      <c r="I551" s="342"/>
      <c r="J551" s="342"/>
      <c r="K551" s="342"/>
    </row>
    <row r="552" spans="1:11" ht="15">
      <c r="A552" s="519"/>
      <c r="E552" s="17"/>
      <c r="F552" s="17"/>
      <c r="G552" s="267"/>
      <c r="H552" s="342"/>
      <c r="I552" s="342"/>
      <c r="J552" s="342"/>
      <c r="K552" s="342"/>
    </row>
    <row r="553" spans="1:11" ht="15">
      <c r="A553" s="519"/>
      <c r="E553" s="17"/>
      <c r="F553" s="17"/>
      <c r="G553" s="267"/>
      <c r="H553" s="342"/>
      <c r="I553" s="342"/>
      <c r="J553" s="342"/>
      <c r="K553" s="342"/>
    </row>
    <row r="554" spans="1:11" ht="15">
      <c r="A554" s="519"/>
      <c r="E554" s="17"/>
      <c r="F554" s="17"/>
      <c r="G554" s="267"/>
      <c r="H554" s="342"/>
      <c r="I554" s="342"/>
      <c r="J554" s="342"/>
      <c r="K554" s="342"/>
    </row>
    <row r="555" spans="1:11" ht="15">
      <c r="A555" s="519"/>
      <c r="E555" s="17"/>
      <c r="F555" s="17"/>
      <c r="G555" s="267"/>
      <c r="H555" s="342"/>
      <c r="I555" s="342"/>
      <c r="J555" s="342"/>
      <c r="K555" s="342"/>
    </row>
    <row r="556" spans="1:11" ht="15">
      <c r="A556" s="519"/>
      <c r="E556" s="17"/>
      <c r="F556" s="17"/>
      <c r="G556" s="267"/>
      <c r="H556" s="342"/>
      <c r="I556" s="342"/>
      <c r="J556" s="342"/>
      <c r="K556" s="342"/>
    </row>
    <row r="557" spans="1:11" ht="15">
      <c r="A557" s="519"/>
      <c r="E557" s="17"/>
      <c r="F557" s="17"/>
      <c r="G557" s="267"/>
      <c r="H557" s="342"/>
      <c r="I557" s="342"/>
      <c r="J557" s="342"/>
      <c r="K557" s="342"/>
    </row>
    <row r="558" spans="1:11" ht="15">
      <c r="A558" s="519"/>
      <c r="E558" s="17"/>
      <c r="F558" s="17"/>
      <c r="G558" s="267"/>
      <c r="H558" s="342"/>
      <c r="I558" s="342"/>
      <c r="J558" s="342"/>
      <c r="K558" s="342"/>
    </row>
    <row r="559" spans="1:11" ht="15">
      <c r="A559" s="519"/>
      <c r="E559" s="17"/>
      <c r="F559" s="17"/>
      <c r="G559" s="267"/>
      <c r="H559" s="342"/>
      <c r="I559" s="342"/>
      <c r="J559" s="342"/>
      <c r="K559" s="342"/>
    </row>
    <row r="560" spans="1:11" ht="15">
      <c r="A560" s="519"/>
      <c r="E560" s="17"/>
      <c r="F560" s="17"/>
      <c r="G560" s="267"/>
      <c r="H560" s="342"/>
      <c r="I560" s="342"/>
      <c r="J560" s="342"/>
      <c r="K560" s="342"/>
    </row>
    <row r="561" spans="1:11" ht="15">
      <c r="A561" s="519"/>
      <c r="E561" s="17"/>
      <c r="F561" s="17"/>
      <c r="G561" s="267"/>
      <c r="H561" s="342"/>
      <c r="I561" s="342"/>
      <c r="J561" s="342"/>
      <c r="K561" s="342"/>
    </row>
    <row r="562" spans="1:11" ht="15">
      <c r="A562" s="519"/>
      <c r="E562" s="17"/>
      <c r="F562" s="17"/>
      <c r="G562" s="267"/>
      <c r="H562" s="342"/>
      <c r="I562" s="342"/>
      <c r="J562" s="342"/>
      <c r="K562" s="342"/>
    </row>
    <row r="563" spans="1:11" ht="15">
      <c r="A563" s="519"/>
      <c r="E563" s="17"/>
      <c r="F563" s="17"/>
      <c r="G563" s="267"/>
      <c r="H563" s="342"/>
      <c r="I563" s="342"/>
      <c r="J563" s="342"/>
      <c r="K563" s="342"/>
    </row>
    <row r="564" spans="1:11" ht="15">
      <c r="A564" s="519"/>
      <c r="E564" s="17"/>
      <c r="F564" s="17"/>
      <c r="G564" s="267"/>
      <c r="H564" s="342"/>
      <c r="I564" s="342"/>
      <c r="J564" s="342"/>
      <c r="K564" s="342"/>
    </row>
    <row r="565" spans="1:11" ht="15">
      <c r="A565" s="519"/>
      <c r="E565" s="17"/>
      <c r="F565" s="17"/>
      <c r="G565" s="267"/>
      <c r="H565" s="342"/>
      <c r="I565" s="342"/>
      <c r="J565" s="342"/>
      <c r="K565" s="342"/>
    </row>
    <row r="566" spans="1:11" ht="15">
      <c r="A566" s="519"/>
      <c r="E566" s="17"/>
      <c r="F566" s="17"/>
      <c r="G566" s="267"/>
      <c r="H566" s="342"/>
      <c r="I566" s="342"/>
      <c r="J566" s="342"/>
      <c r="K566" s="342"/>
    </row>
    <row r="567" spans="1:11" ht="15">
      <c r="A567" s="519"/>
      <c r="E567" s="17"/>
      <c r="F567" s="17"/>
      <c r="G567" s="267"/>
      <c r="H567" s="342"/>
      <c r="I567" s="342"/>
      <c r="J567" s="342"/>
      <c r="K567" s="342"/>
    </row>
    <row r="568" spans="1:11" ht="15">
      <c r="A568" s="519"/>
      <c r="E568" s="17"/>
      <c r="F568" s="17"/>
      <c r="G568" s="267"/>
      <c r="H568" s="342"/>
      <c r="I568" s="342"/>
      <c r="J568" s="342"/>
      <c r="K568" s="342"/>
    </row>
    <row r="569" spans="1:11" ht="15">
      <c r="A569" s="519"/>
      <c r="E569" s="17"/>
      <c r="F569" s="17"/>
      <c r="G569" s="267"/>
      <c r="H569" s="342"/>
      <c r="I569" s="342"/>
      <c r="J569" s="342"/>
      <c r="K569" s="342"/>
    </row>
    <row r="570" spans="1:11" ht="15">
      <c r="A570" s="519"/>
      <c r="E570" s="17"/>
      <c r="F570" s="17"/>
      <c r="G570" s="267"/>
      <c r="H570" s="342"/>
      <c r="I570" s="342"/>
      <c r="J570" s="342"/>
      <c r="K570" s="342"/>
    </row>
    <row r="571" spans="1:11" ht="15">
      <c r="A571" s="519"/>
      <c r="E571" s="17"/>
      <c r="F571" s="17"/>
      <c r="G571" s="267"/>
      <c r="H571" s="342"/>
      <c r="I571" s="342"/>
      <c r="J571" s="342"/>
      <c r="K571" s="342"/>
    </row>
    <row r="572" spans="1:11" ht="15">
      <c r="A572" s="519"/>
      <c r="E572" s="17"/>
      <c r="F572" s="17"/>
      <c r="G572" s="267"/>
      <c r="H572" s="342"/>
      <c r="I572" s="342"/>
      <c r="J572" s="342"/>
      <c r="K572" s="342"/>
    </row>
    <row r="573" spans="1:11" ht="15">
      <c r="A573" s="519"/>
      <c r="E573" s="17"/>
      <c r="F573" s="17"/>
      <c r="G573" s="267"/>
      <c r="H573" s="342"/>
      <c r="I573" s="342"/>
      <c r="J573" s="342"/>
      <c r="K573" s="342"/>
    </row>
    <row r="574" spans="1:11" ht="15">
      <c r="A574" s="519"/>
      <c r="E574" s="17"/>
      <c r="F574" s="17"/>
      <c r="G574" s="267"/>
      <c r="H574" s="342"/>
      <c r="I574" s="342"/>
      <c r="J574" s="342"/>
      <c r="K574" s="342"/>
    </row>
    <row r="575" spans="1:11" ht="15">
      <c r="A575" s="519"/>
      <c r="E575" s="17"/>
      <c r="F575" s="17"/>
      <c r="G575" s="267"/>
      <c r="H575" s="342"/>
      <c r="I575" s="342"/>
      <c r="J575" s="342"/>
      <c r="K575" s="342"/>
    </row>
    <row r="576" spans="1:11" ht="15">
      <c r="A576" s="519"/>
      <c r="E576" s="17"/>
      <c r="F576" s="17"/>
      <c r="G576" s="267"/>
      <c r="H576" s="342"/>
      <c r="I576" s="342"/>
      <c r="J576" s="342"/>
      <c r="K576" s="342"/>
    </row>
    <row r="577" spans="1:11" ht="15">
      <c r="A577" s="519"/>
      <c r="E577" s="17"/>
      <c r="F577" s="17"/>
      <c r="G577" s="267"/>
      <c r="H577" s="342"/>
      <c r="I577" s="342"/>
      <c r="J577" s="342"/>
      <c r="K577" s="342"/>
    </row>
    <row r="578" spans="1:11" ht="15">
      <c r="A578" s="519"/>
      <c r="E578" s="17"/>
      <c r="F578" s="17"/>
      <c r="G578" s="267"/>
      <c r="H578" s="342"/>
      <c r="I578" s="342"/>
      <c r="J578" s="342"/>
      <c r="K578" s="342"/>
    </row>
    <row r="579" spans="1:11" ht="15">
      <c r="A579" s="519"/>
      <c r="E579" s="17"/>
      <c r="F579" s="17"/>
      <c r="G579" s="267"/>
      <c r="H579" s="342"/>
      <c r="I579" s="342"/>
      <c r="J579" s="342"/>
      <c r="K579" s="342"/>
    </row>
    <row r="580" spans="1:11" ht="15">
      <c r="A580" s="519"/>
      <c r="E580" s="17"/>
      <c r="F580" s="17"/>
      <c r="G580" s="267"/>
      <c r="H580" s="342"/>
      <c r="I580" s="342"/>
      <c r="J580" s="342"/>
      <c r="K580" s="342"/>
    </row>
    <row r="581" spans="1:11" ht="15">
      <c r="A581" s="519"/>
      <c r="E581" s="17"/>
      <c r="F581" s="17"/>
      <c r="G581" s="267"/>
      <c r="H581" s="342"/>
      <c r="I581" s="342"/>
      <c r="J581" s="342"/>
      <c r="K581" s="342"/>
    </row>
    <row r="582" spans="1:11" ht="15">
      <c r="A582" s="519"/>
      <c r="E582" s="17"/>
      <c r="F582" s="17"/>
      <c r="G582" s="267"/>
      <c r="H582" s="342"/>
      <c r="I582" s="342"/>
      <c r="J582" s="342"/>
      <c r="K582" s="342"/>
    </row>
    <row r="583" spans="1:11" ht="15">
      <c r="A583" s="519"/>
      <c r="E583" s="17"/>
      <c r="F583" s="17"/>
      <c r="G583" s="267"/>
      <c r="H583" s="342"/>
      <c r="I583" s="342"/>
      <c r="J583" s="342"/>
      <c r="K583" s="342"/>
    </row>
    <row r="584" spans="1:11" ht="15">
      <c r="A584" s="519"/>
      <c r="E584" s="17"/>
      <c r="F584" s="17"/>
      <c r="G584" s="267"/>
      <c r="H584" s="342"/>
      <c r="I584" s="342"/>
      <c r="J584" s="342"/>
      <c r="K584" s="342"/>
    </row>
    <row r="585" spans="1:11" ht="15">
      <c r="A585" s="519"/>
      <c r="E585" s="17"/>
      <c r="F585" s="17"/>
      <c r="G585" s="267"/>
      <c r="H585" s="342"/>
      <c r="I585" s="342"/>
      <c r="J585" s="342"/>
      <c r="K585" s="342"/>
    </row>
    <row r="586" spans="1:11" ht="15">
      <c r="A586" s="519"/>
      <c r="E586" s="17"/>
      <c r="F586" s="17"/>
      <c r="G586" s="267"/>
      <c r="H586" s="342"/>
      <c r="I586" s="342"/>
      <c r="J586" s="342"/>
      <c r="K586" s="342"/>
    </row>
    <row r="587" spans="1:11" ht="15">
      <c r="A587" s="519"/>
      <c r="E587" s="17"/>
      <c r="F587" s="17"/>
      <c r="G587" s="267"/>
      <c r="H587" s="342"/>
      <c r="I587" s="342"/>
      <c r="J587" s="342"/>
      <c r="K587" s="342"/>
    </row>
    <row r="588" spans="1:11" ht="15">
      <c r="A588" s="519"/>
      <c r="E588" s="17"/>
      <c r="F588" s="17"/>
      <c r="G588" s="267"/>
      <c r="H588" s="342"/>
      <c r="I588" s="342"/>
      <c r="J588" s="342"/>
      <c r="K588" s="342"/>
    </row>
    <row r="589" spans="1:11" ht="15">
      <c r="A589" s="519"/>
      <c r="E589" s="17"/>
      <c r="F589" s="17"/>
      <c r="G589" s="267"/>
      <c r="H589" s="342"/>
      <c r="I589" s="342"/>
      <c r="J589" s="342"/>
      <c r="K589" s="342"/>
    </row>
    <row r="590" spans="1:11" ht="15">
      <c r="A590" s="519"/>
      <c r="E590" s="17"/>
      <c r="F590" s="17"/>
      <c r="G590" s="267"/>
      <c r="H590" s="342"/>
      <c r="I590" s="342"/>
      <c r="J590" s="342"/>
      <c r="K590" s="342"/>
    </row>
    <row r="591" spans="1:11" ht="15">
      <c r="A591" s="519"/>
      <c r="E591" s="17"/>
      <c r="F591" s="17"/>
      <c r="G591" s="267"/>
      <c r="H591" s="342"/>
      <c r="I591" s="342"/>
      <c r="J591" s="342"/>
      <c r="K591" s="342"/>
    </row>
    <row r="592" spans="1:11" ht="15">
      <c r="A592" s="519"/>
      <c r="E592" s="17"/>
      <c r="F592" s="17"/>
      <c r="G592" s="267"/>
      <c r="H592" s="342"/>
      <c r="I592" s="342"/>
      <c r="J592" s="342"/>
      <c r="K592" s="342"/>
    </row>
    <row r="593" spans="1:11" ht="15">
      <c r="A593" s="519"/>
      <c r="E593" s="17"/>
      <c r="F593" s="17"/>
      <c r="G593" s="267"/>
      <c r="H593" s="342"/>
      <c r="I593" s="342"/>
      <c r="J593" s="342"/>
      <c r="K593" s="342"/>
    </row>
    <row r="594" spans="1:11" ht="15">
      <c r="A594" s="519"/>
      <c r="E594" s="17"/>
      <c r="F594" s="17"/>
      <c r="G594" s="267"/>
      <c r="H594" s="342"/>
      <c r="I594" s="342"/>
      <c r="J594" s="342"/>
      <c r="K594" s="342"/>
    </row>
    <row r="595" spans="1:11" ht="15">
      <c r="A595" s="519"/>
      <c r="E595" s="17"/>
      <c r="F595" s="17"/>
      <c r="G595" s="267"/>
      <c r="H595" s="342"/>
      <c r="I595" s="342"/>
      <c r="J595" s="342"/>
      <c r="K595" s="342"/>
    </row>
    <row r="596" spans="1:11" ht="15">
      <c r="A596" s="519"/>
      <c r="E596" s="17"/>
      <c r="F596" s="17"/>
      <c r="G596" s="267"/>
      <c r="H596" s="342"/>
      <c r="I596" s="342"/>
      <c r="J596" s="342"/>
      <c r="K596" s="342"/>
    </row>
    <row r="597" spans="1:11" ht="15">
      <c r="A597" s="519"/>
      <c r="E597" s="17"/>
      <c r="F597" s="17"/>
      <c r="G597" s="267"/>
      <c r="H597" s="342"/>
      <c r="I597" s="342"/>
      <c r="J597" s="342"/>
      <c r="K597" s="342"/>
    </row>
    <row r="598" spans="1:11" ht="15">
      <c r="A598" s="519"/>
      <c r="E598" s="17"/>
      <c r="F598" s="17"/>
      <c r="G598" s="267"/>
      <c r="H598" s="342"/>
      <c r="I598" s="342"/>
      <c r="J598" s="342"/>
      <c r="K598" s="342"/>
    </row>
    <row r="599" spans="1:11" ht="15">
      <c r="A599" s="519"/>
      <c r="E599" s="17"/>
      <c r="F599" s="17"/>
      <c r="G599" s="267"/>
      <c r="H599" s="342"/>
      <c r="I599" s="342"/>
      <c r="J599" s="342"/>
      <c r="K599" s="342"/>
    </row>
    <row r="600" spans="1:11" ht="15">
      <c r="A600" s="519"/>
      <c r="E600" s="17"/>
      <c r="F600" s="17"/>
      <c r="G600" s="267"/>
      <c r="H600" s="342"/>
      <c r="I600" s="342"/>
      <c r="J600" s="342"/>
      <c r="K600" s="342"/>
    </row>
    <row r="601" spans="1:11" ht="15">
      <c r="A601" s="519"/>
      <c r="E601" s="17"/>
      <c r="F601" s="17"/>
      <c r="G601" s="267"/>
      <c r="H601" s="342"/>
      <c r="I601" s="342"/>
      <c r="J601" s="342"/>
      <c r="K601" s="342"/>
    </row>
    <row r="602" spans="1:11" ht="15">
      <c r="A602" s="519"/>
      <c r="E602" s="17"/>
      <c r="F602" s="17"/>
      <c r="G602" s="267"/>
      <c r="H602" s="342"/>
      <c r="I602" s="342"/>
      <c r="J602" s="342"/>
      <c r="K602" s="342"/>
    </row>
    <row r="603" spans="1:11" ht="15">
      <c r="A603" s="519"/>
      <c r="E603" s="17"/>
      <c r="F603" s="17"/>
      <c r="G603" s="267"/>
      <c r="H603" s="342"/>
      <c r="I603" s="342"/>
      <c r="J603" s="342"/>
      <c r="K603" s="342"/>
    </row>
    <row r="604" spans="1:11" ht="15">
      <c r="A604" s="519"/>
      <c r="E604" s="17"/>
      <c r="F604" s="17"/>
      <c r="G604" s="267"/>
      <c r="H604" s="342"/>
      <c r="I604" s="342"/>
      <c r="J604" s="342"/>
      <c r="K604" s="342"/>
    </row>
    <row r="605" spans="1:11" ht="15">
      <c r="A605" s="519"/>
      <c r="E605" s="17"/>
      <c r="F605" s="17"/>
      <c r="G605" s="267"/>
      <c r="H605" s="342"/>
      <c r="I605" s="342"/>
      <c r="J605" s="342"/>
      <c r="K605" s="342"/>
    </row>
    <row r="606" spans="1:11" ht="15">
      <c r="A606" s="519"/>
      <c r="E606" s="17"/>
      <c r="F606" s="17"/>
      <c r="G606" s="267"/>
      <c r="H606" s="342"/>
      <c r="I606" s="342"/>
      <c r="J606" s="342"/>
      <c r="K606" s="342"/>
    </row>
    <row r="607" spans="1:11" ht="15">
      <c r="A607" s="519"/>
      <c r="E607" s="17"/>
      <c r="F607" s="17"/>
      <c r="G607" s="267"/>
      <c r="H607" s="342"/>
      <c r="I607" s="342"/>
      <c r="J607" s="342"/>
      <c r="K607" s="342"/>
    </row>
    <row r="608" spans="1:11" ht="15">
      <c r="A608" s="519"/>
      <c r="E608" s="17"/>
      <c r="F608" s="17"/>
      <c r="G608" s="267"/>
      <c r="H608" s="342"/>
      <c r="I608" s="342"/>
      <c r="J608" s="342"/>
      <c r="K608" s="342"/>
    </row>
    <row r="609" spans="1:11" ht="15">
      <c r="A609" s="519"/>
      <c r="E609" s="17"/>
      <c r="F609" s="17"/>
      <c r="G609" s="267"/>
      <c r="H609" s="342"/>
      <c r="I609" s="342"/>
      <c r="J609" s="342"/>
      <c r="K609" s="342"/>
    </row>
    <row r="610" spans="1:11" ht="15">
      <c r="A610" s="519"/>
      <c r="E610" s="17"/>
      <c r="F610" s="17"/>
      <c r="G610" s="267"/>
      <c r="H610" s="342"/>
      <c r="I610" s="342"/>
      <c r="J610" s="342"/>
      <c r="K610" s="342"/>
    </row>
    <row r="611" spans="1:11" ht="15">
      <c r="A611" s="519"/>
      <c r="E611" s="17"/>
      <c r="F611" s="17"/>
      <c r="G611" s="267"/>
      <c r="H611" s="342"/>
      <c r="I611" s="342"/>
      <c r="J611" s="342"/>
      <c r="K611" s="342"/>
    </row>
    <row r="612" spans="1:11" ht="15">
      <c r="A612" s="519"/>
      <c r="E612" s="17"/>
      <c r="F612" s="17"/>
      <c r="G612" s="267"/>
      <c r="H612" s="342"/>
      <c r="I612" s="342"/>
      <c r="J612" s="342"/>
      <c r="K612" s="342"/>
    </row>
    <row r="613" spans="1:11" ht="15">
      <c r="A613" s="519"/>
      <c r="E613" s="17"/>
      <c r="F613" s="17"/>
      <c r="G613" s="267"/>
      <c r="H613" s="342"/>
      <c r="I613" s="342"/>
      <c r="J613" s="342"/>
      <c r="K613" s="342"/>
    </row>
    <row r="614" spans="1:11" ht="15">
      <c r="A614" s="519"/>
      <c r="E614" s="17"/>
      <c r="F614" s="17"/>
      <c r="G614" s="267"/>
      <c r="H614" s="342"/>
      <c r="I614" s="342"/>
      <c r="J614" s="342"/>
      <c r="K614" s="342"/>
    </row>
    <row r="615" spans="1:11" ht="15">
      <c r="A615" s="519"/>
      <c r="E615" s="17"/>
      <c r="F615" s="17"/>
      <c r="G615" s="267"/>
      <c r="H615" s="342"/>
      <c r="I615" s="342"/>
      <c r="J615" s="342"/>
      <c r="K615" s="342"/>
    </row>
    <row r="616" spans="1:11" ht="15">
      <c r="A616" s="519"/>
      <c r="E616" s="17"/>
      <c r="F616" s="17"/>
      <c r="G616" s="267"/>
      <c r="H616" s="342"/>
      <c r="I616" s="342"/>
      <c r="J616" s="342"/>
      <c r="K616" s="342"/>
    </row>
    <row r="617" spans="1:11" ht="15">
      <c r="A617" s="519"/>
      <c r="E617" s="17"/>
      <c r="F617" s="17"/>
      <c r="G617" s="267"/>
      <c r="H617" s="342"/>
      <c r="I617" s="342"/>
      <c r="J617" s="342"/>
      <c r="K617" s="342"/>
    </row>
    <row r="618" spans="1:11" ht="15">
      <c r="A618" s="519"/>
      <c r="E618" s="17"/>
      <c r="F618" s="17"/>
      <c r="G618" s="267"/>
      <c r="H618" s="342"/>
      <c r="I618" s="342"/>
      <c r="J618" s="342"/>
      <c r="K618" s="342"/>
    </row>
    <row r="619" spans="1:11" ht="15">
      <c r="A619" s="519"/>
      <c r="E619" s="17"/>
      <c r="F619" s="17"/>
      <c r="G619" s="267"/>
      <c r="H619" s="342"/>
      <c r="I619" s="342"/>
      <c r="J619" s="342"/>
      <c r="K619" s="342"/>
    </row>
    <row r="620" spans="1:11" ht="15">
      <c r="A620" s="519"/>
      <c r="E620" s="17"/>
      <c r="F620" s="17"/>
      <c r="G620" s="267"/>
      <c r="H620" s="342"/>
      <c r="I620" s="342"/>
      <c r="J620" s="342"/>
      <c r="K620" s="342"/>
    </row>
    <row r="621" spans="1:11" ht="15">
      <c r="A621" s="519"/>
      <c r="E621" s="17"/>
      <c r="F621" s="17"/>
      <c r="G621" s="267"/>
      <c r="H621" s="342"/>
      <c r="I621" s="342"/>
      <c r="J621" s="342"/>
      <c r="K621" s="342"/>
    </row>
    <row r="622" spans="1:11" ht="15">
      <c r="A622" s="519"/>
      <c r="E622" s="17"/>
      <c r="F622" s="17"/>
      <c r="G622" s="267"/>
      <c r="H622" s="342"/>
      <c r="I622" s="342"/>
      <c r="J622" s="342"/>
      <c r="K622" s="342"/>
    </row>
    <row r="623" spans="1:11" ht="15">
      <c r="A623" s="519"/>
      <c r="E623" s="17"/>
      <c r="F623" s="17"/>
      <c r="G623" s="267"/>
      <c r="H623" s="342"/>
      <c r="I623" s="342"/>
      <c r="J623" s="342"/>
      <c r="K623" s="342"/>
    </row>
    <row r="624" spans="1:11" ht="15">
      <c r="A624" s="519"/>
      <c r="E624" s="17"/>
      <c r="F624" s="17"/>
      <c r="G624" s="267"/>
      <c r="H624" s="342"/>
      <c r="I624" s="342"/>
      <c r="J624" s="342"/>
      <c r="K624" s="342"/>
    </row>
    <row r="625" spans="1:11" ht="15">
      <c r="A625" s="519"/>
      <c r="E625" s="17"/>
      <c r="F625" s="17"/>
      <c r="G625" s="267"/>
      <c r="H625" s="342"/>
      <c r="I625" s="342"/>
      <c r="J625" s="342"/>
      <c r="K625" s="342"/>
    </row>
    <row r="626" spans="1:11" ht="15">
      <c r="A626" s="519"/>
      <c r="E626" s="17"/>
      <c r="F626" s="17"/>
      <c r="G626" s="267"/>
      <c r="H626" s="342"/>
      <c r="I626" s="342"/>
      <c r="J626" s="342"/>
      <c r="K626" s="342"/>
    </row>
    <row r="627" spans="1:11" ht="15">
      <c r="A627" s="519"/>
      <c r="E627" s="17"/>
      <c r="F627" s="17"/>
      <c r="G627" s="267"/>
      <c r="H627" s="342"/>
      <c r="I627" s="342"/>
      <c r="J627" s="342"/>
      <c r="K627" s="342"/>
    </row>
    <row r="628" spans="1:11" ht="15">
      <c r="A628" s="519"/>
      <c r="E628" s="17"/>
      <c r="F628" s="17"/>
      <c r="G628" s="267"/>
      <c r="H628" s="342"/>
      <c r="I628" s="342"/>
      <c r="J628" s="342"/>
      <c r="K628" s="342"/>
    </row>
    <row r="629" spans="1:11" ht="15">
      <c r="A629" s="519"/>
      <c r="E629" s="17"/>
      <c r="F629" s="17"/>
      <c r="G629" s="267"/>
      <c r="H629" s="342"/>
      <c r="I629" s="342"/>
      <c r="J629" s="342"/>
      <c r="K629" s="342"/>
    </row>
    <row r="630" spans="1:11" ht="15">
      <c r="A630" s="519"/>
      <c r="E630" s="17"/>
      <c r="F630" s="17"/>
      <c r="G630" s="267"/>
      <c r="H630" s="342"/>
      <c r="I630" s="342"/>
      <c r="J630" s="342"/>
      <c r="K630" s="342"/>
    </row>
    <row r="631" spans="1:11" ht="15">
      <c r="A631" s="519"/>
      <c r="E631" s="17"/>
      <c r="F631" s="17"/>
      <c r="G631" s="267"/>
      <c r="H631" s="342"/>
      <c r="I631" s="342"/>
      <c r="J631" s="342"/>
      <c r="K631" s="342"/>
    </row>
    <row r="632" spans="1:11" ht="15">
      <c r="A632" s="519"/>
      <c r="E632" s="17"/>
      <c r="F632" s="17"/>
      <c r="G632" s="267"/>
      <c r="H632" s="342"/>
      <c r="I632" s="342"/>
      <c r="J632" s="342"/>
      <c r="K632" s="342"/>
    </row>
    <row r="633" spans="1:11" ht="15">
      <c r="A633" s="519"/>
      <c r="E633" s="17"/>
      <c r="F633" s="17"/>
      <c r="G633" s="267"/>
      <c r="H633" s="342"/>
      <c r="I633" s="342"/>
      <c r="J633" s="342"/>
      <c r="K633" s="342"/>
    </row>
    <row r="634" spans="1:11" ht="15">
      <c r="A634" s="519"/>
      <c r="E634" s="17"/>
      <c r="F634" s="17"/>
      <c r="G634" s="267"/>
      <c r="H634" s="342"/>
      <c r="I634" s="342"/>
      <c r="J634" s="342"/>
      <c r="K634" s="342"/>
    </row>
    <row r="635" spans="1:11" ht="15">
      <c r="A635" s="519"/>
      <c r="E635" s="17"/>
      <c r="F635" s="17"/>
      <c r="G635" s="267"/>
      <c r="H635" s="342"/>
      <c r="I635" s="342"/>
      <c r="J635" s="342"/>
      <c r="K635" s="342"/>
    </row>
    <row r="636" spans="1:11" ht="15">
      <c r="A636" s="519"/>
      <c r="E636" s="17"/>
      <c r="F636" s="17"/>
      <c r="G636" s="267"/>
      <c r="H636" s="342"/>
      <c r="I636" s="342"/>
      <c r="J636" s="342"/>
      <c r="K636" s="342"/>
    </row>
    <row r="637" spans="1:11" ht="15">
      <c r="A637" s="519"/>
      <c r="E637" s="17"/>
      <c r="F637" s="17"/>
      <c r="G637" s="267"/>
      <c r="H637" s="342"/>
      <c r="I637" s="342"/>
      <c r="J637" s="342"/>
      <c r="K637" s="342"/>
    </row>
    <row r="638" spans="1:11" ht="15">
      <c r="A638" s="519"/>
      <c r="E638" s="17"/>
      <c r="F638" s="17"/>
      <c r="G638" s="267"/>
      <c r="H638" s="342"/>
      <c r="I638" s="342"/>
      <c r="J638" s="342"/>
      <c r="K638" s="342"/>
    </row>
    <row r="639" spans="1:11" ht="15">
      <c r="A639" s="519"/>
      <c r="E639" s="17"/>
      <c r="F639" s="17"/>
      <c r="G639" s="267"/>
      <c r="H639" s="342"/>
      <c r="I639" s="342"/>
      <c r="J639" s="342"/>
      <c r="K639" s="342"/>
    </row>
    <row r="640" spans="1:11" ht="15">
      <c r="A640" s="519"/>
      <c r="E640" s="17"/>
      <c r="F640" s="17"/>
      <c r="G640" s="267"/>
      <c r="H640" s="342"/>
      <c r="I640" s="342"/>
      <c r="J640" s="342"/>
      <c r="K640" s="342"/>
    </row>
    <row r="641" spans="1:11" ht="15">
      <c r="A641" s="519"/>
      <c r="E641" s="17"/>
      <c r="F641" s="17"/>
      <c r="G641" s="267"/>
      <c r="H641" s="342"/>
      <c r="I641" s="342"/>
      <c r="J641" s="342"/>
      <c r="K641" s="342"/>
    </row>
    <row r="642" spans="1:11" ht="15">
      <c r="A642" s="519"/>
      <c r="E642" s="17"/>
      <c r="F642" s="17"/>
      <c r="G642" s="267"/>
      <c r="H642" s="342"/>
      <c r="I642" s="342"/>
      <c r="J642" s="342"/>
      <c r="K642" s="342"/>
    </row>
    <row r="643" spans="1:11" ht="15">
      <c r="A643" s="519"/>
      <c r="E643" s="17"/>
      <c r="F643" s="17"/>
      <c r="G643" s="267"/>
      <c r="H643" s="342"/>
      <c r="I643" s="342"/>
      <c r="J643" s="342"/>
      <c r="K643" s="342"/>
    </row>
    <row r="644" spans="1:11" ht="15">
      <c r="A644" s="519"/>
      <c r="E644" s="17"/>
      <c r="F644" s="17"/>
      <c r="G644" s="267"/>
      <c r="H644" s="342"/>
      <c r="I644" s="342"/>
      <c r="J644" s="342"/>
      <c r="K644" s="342"/>
    </row>
    <row r="645" spans="1:11" ht="15">
      <c r="A645" s="519"/>
      <c r="E645" s="17"/>
      <c r="F645" s="17"/>
      <c r="G645" s="267"/>
      <c r="H645" s="342"/>
      <c r="I645" s="342"/>
      <c r="J645" s="342"/>
      <c r="K645" s="342"/>
    </row>
    <row r="646" spans="1:11" ht="15">
      <c r="A646" s="519"/>
      <c r="E646" s="17"/>
      <c r="F646" s="17"/>
      <c r="G646" s="267"/>
      <c r="H646" s="342"/>
      <c r="I646" s="342"/>
      <c r="J646" s="342"/>
      <c r="K646" s="342"/>
    </row>
    <row r="647" spans="1:11" ht="15">
      <c r="A647" s="519"/>
      <c r="E647" s="17"/>
      <c r="F647" s="17"/>
      <c r="G647" s="267"/>
      <c r="H647" s="342"/>
      <c r="I647" s="342"/>
      <c r="J647" s="342"/>
      <c r="K647" s="342"/>
    </row>
    <row r="648" spans="1:11" ht="15">
      <c r="A648" s="519"/>
      <c r="E648" s="17"/>
      <c r="F648" s="17"/>
      <c r="G648" s="267"/>
      <c r="H648" s="342"/>
      <c r="I648" s="342"/>
      <c r="J648" s="342"/>
      <c r="K648" s="342"/>
    </row>
    <row r="649" spans="1:11" ht="15">
      <c r="A649" s="519"/>
      <c r="E649" s="17"/>
      <c r="F649" s="17"/>
      <c r="G649" s="267"/>
      <c r="H649" s="342"/>
      <c r="I649" s="342"/>
      <c r="J649" s="342"/>
      <c r="K649" s="342"/>
    </row>
    <row r="650" spans="1:11" ht="15">
      <c r="A650" s="519"/>
      <c r="E650" s="17"/>
      <c r="F650" s="17"/>
      <c r="G650" s="267"/>
      <c r="H650" s="342"/>
      <c r="I650" s="342"/>
      <c r="J650" s="342"/>
      <c r="K650" s="342"/>
    </row>
    <row r="651" spans="1:11" ht="15">
      <c r="A651" s="519"/>
      <c r="E651" s="17"/>
      <c r="F651" s="17"/>
      <c r="G651" s="267"/>
      <c r="H651" s="342"/>
      <c r="I651" s="342"/>
      <c r="J651" s="342"/>
      <c r="K651" s="342"/>
    </row>
    <row r="652" spans="1:11" ht="15">
      <c r="A652" s="519"/>
      <c r="E652" s="17"/>
      <c r="F652" s="17"/>
      <c r="G652" s="267"/>
      <c r="H652" s="342"/>
      <c r="I652" s="342"/>
      <c r="J652" s="342"/>
      <c r="K652" s="342"/>
    </row>
    <row r="653" spans="1:11" ht="15">
      <c r="A653" s="519"/>
      <c r="E653" s="17"/>
      <c r="F653" s="17"/>
      <c r="G653" s="267"/>
      <c r="H653" s="342"/>
      <c r="I653" s="342"/>
      <c r="J653" s="342"/>
      <c r="K653" s="342"/>
    </row>
    <row r="654" spans="1:11" ht="15">
      <c r="A654" s="519"/>
      <c r="E654" s="17"/>
      <c r="F654" s="17"/>
      <c r="G654" s="267"/>
      <c r="H654" s="342"/>
      <c r="I654" s="342"/>
      <c r="J654" s="342"/>
      <c r="K654" s="342"/>
    </row>
    <row r="655" spans="1:11" ht="15">
      <c r="A655" s="519"/>
      <c r="E655" s="17"/>
      <c r="F655" s="17"/>
      <c r="G655" s="267"/>
      <c r="H655" s="342"/>
      <c r="I655" s="342"/>
      <c r="J655" s="342"/>
      <c r="K655" s="342"/>
    </row>
    <row r="656" spans="1:11" ht="15">
      <c r="A656" s="519"/>
      <c r="E656" s="17"/>
      <c r="F656" s="17"/>
      <c r="G656" s="267"/>
      <c r="H656" s="342"/>
      <c r="I656" s="342"/>
      <c r="J656" s="342"/>
      <c r="K656" s="342"/>
    </row>
    <row r="657" spans="1:11" ht="15">
      <c r="A657" s="519"/>
      <c r="E657" s="17"/>
      <c r="F657" s="17"/>
      <c r="G657" s="267"/>
      <c r="H657" s="342"/>
      <c r="I657" s="342"/>
      <c r="J657" s="342"/>
      <c r="K657" s="342"/>
    </row>
    <row r="658" spans="1:11" ht="15">
      <c r="A658" s="519"/>
      <c r="E658" s="17"/>
      <c r="F658" s="17"/>
      <c r="G658" s="267"/>
      <c r="H658" s="342"/>
      <c r="I658" s="342"/>
      <c r="J658" s="342"/>
      <c r="K658" s="342"/>
    </row>
    <row r="659" spans="1:11" ht="15">
      <c r="A659" s="519"/>
      <c r="E659" s="17"/>
      <c r="F659" s="17"/>
      <c r="G659" s="267"/>
      <c r="H659" s="342"/>
      <c r="I659" s="342"/>
      <c r="J659" s="342"/>
      <c r="K659" s="342"/>
    </row>
    <row r="660" spans="1:11" ht="15">
      <c r="A660" s="519"/>
      <c r="E660" s="17"/>
      <c r="F660" s="17"/>
      <c r="G660" s="267"/>
      <c r="H660" s="342"/>
      <c r="I660" s="342"/>
      <c r="J660" s="342"/>
      <c r="K660" s="342"/>
    </row>
    <row r="661" spans="1:11" ht="15">
      <c r="A661" s="519"/>
      <c r="E661" s="17"/>
      <c r="F661" s="17"/>
      <c r="G661" s="267"/>
      <c r="H661" s="342"/>
      <c r="I661" s="342"/>
      <c r="J661" s="342"/>
      <c r="K661" s="342"/>
    </row>
    <row r="662" spans="1:11" ht="15">
      <c r="A662" s="519"/>
      <c r="E662" s="17"/>
      <c r="F662" s="17"/>
      <c r="G662" s="267"/>
      <c r="H662" s="342"/>
      <c r="I662" s="342"/>
      <c r="J662" s="342"/>
      <c r="K662" s="342"/>
    </row>
    <row r="663" spans="1:11" ht="15">
      <c r="A663" s="519"/>
      <c r="E663" s="17"/>
      <c r="F663" s="17"/>
      <c r="G663" s="267"/>
      <c r="H663" s="342"/>
      <c r="I663" s="342"/>
      <c r="J663" s="342"/>
      <c r="K663" s="342"/>
    </row>
    <row r="664" spans="1:11" ht="15">
      <c r="A664" s="519"/>
      <c r="E664" s="17"/>
      <c r="F664" s="17"/>
      <c r="G664" s="267"/>
      <c r="H664" s="342"/>
      <c r="I664" s="342"/>
      <c r="J664" s="342"/>
      <c r="K664" s="342"/>
    </row>
    <row r="665" spans="1:11" ht="15">
      <c r="A665" s="519"/>
      <c r="E665" s="17"/>
      <c r="F665" s="17"/>
      <c r="G665" s="267"/>
      <c r="H665" s="342"/>
      <c r="I665" s="342"/>
      <c r="J665" s="342"/>
      <c r="K665" s="342"/>
    </row>
    <row r="666" spans="1:11" ht="15">
      <c r="A666" s="519"/>
      <c r="E666" s="17"/>
      <c r="F666" s="17"/>
      <c r="G666" s="267"/>
      <c r="H666" s="342"/>
      <c r="I666" s="342"/>
      <c r="J666" s="342"/>
      <c r="K666" s="342"/>
    </row>
    <row r="667" spans="1:11" ht="15">
      <c r="A667" s="519"/>
      <c r="E667" s="17"/>
      <c r="F667" s="17"/>
      <c r="G667" s="267"/>
      <c r="H667" s="342"/>
      <c r="I667" s="342"/>
      <c r="J667" s="342"/>
      <c r="K667" s="342"/>
    </row>
    <row r="668" spans="1:11" ht="15">
      <c r="A668" s="519"/>
      <c r="E668" s="17"/>
      <c r="F668" s="17"/>
      <c r="G668" s="267"/>
      <c r="H668" s="342"/>
      <c r="I668" s="342"/>
      <c r="J668" s="342"/>
      <c r="K668" s="342"/>
    </row>
    <row r="669" spans="1:11" ht="15">
      <c r="A669" s="519"/>
      <c r="E669" s="17"/>
      <c r="F669" s="17"/>
      <c r="G669" s="267"/>
      <c r="H669" s="342"/>
      <c r="I669" s="342"/>
      <c r="J669" s="342"/>
      <c r="K669" s="342"/>
    </row>
    <row r="670" spans="1:11" ht="15">
      <c r="A670" s="519"/>
      <c r="E670" s="17"/>
      <c r="F670" s="17"/>
      <c r="G670" s="267"/>
      <c r="H670" s="342"/>
      <c r="I670" s="342"/>
      <c r="J670" s="342"/>
      <c r="K670" s="342"/>
    </row>
    <row r="671" spans="1:11" ht="15">
      <c r="A671" s="519"/>
      <c r="E671" s="17"/>
      <c r="F671" s="17"/>
      <c r="G671" s="267"/>
      <c r="H671" s="342"/>
      <c r="I671" s="342"/>
      <c r="J671" s="342"/>
      <c r="K671" s="342"/>
    </row>
    <row r="672" spans="1:11" ht="15">
      <c r="A672" s="519"/>
      <c r="E672" s="17"/>
      <c r="F672" s="17"/>
      <c r="G672" s="267"/>
      <c r="H672" s="342"/>
      <c r="I672" s="342"/>
      <c r="J672" s="342"/>
      <c r="K672" s="342"/>
    </row>
    <row r="673" spans="1:11" ht="15">
      <c r="A673" s="519"/>
      <c r="E673" s="17"/>
      <c r="F673" s="17"/>
      <c r="G673" s="267"/>
      <c r="H673" s="342"/>
      <c r="I673" s="342"/>
      <c r="J673" s="342"/>
      <c r="K673" s="342"/>
    </row>
    <row r="674" spans="1:11" ht="15">
      <c r="A674" s="519"/>
      <c r="E674" s="17"/>
      <c r="F674" s="17"/>
      <c r="G674" s="267"/>
      <c r="H674" s="342"/>
      <c r="I674" s="342"/>
      <c r="J674" s="342"/>
      <c r="K674" s="342"/>
    </row>
    <row r="675" spans="1:11" ht="15">
      <c r="A675" s="519"/>
      <c r="E675" s="17"/>
      <c r="F675" s="17"/>
      <c r="G675" s="267"/>
      <c r="H675" s="342"/>
      <c r="I675" s="342"/>
      <c r="J675" s="342"/>
      <c r="K675" s="342"/>
    </row>
    <row r="676" spans="1:11" ht="15">
      <c r="A676" s="519"/>
      <c r="E676" s="17"/>
      <c r="F676" s="17"/>
      <c r="G676" s="267"/>
      <c r="H676" s="342"/>
      <c r="I676" s="342"/>
      <c r="J676" s="342"/>
      <c r="K676" s="342"/>
    </row>
    <row r="677" spans="1:11" ht="15">
      <c r="A677" s="519"/>
      <c r="E677" s="17"/>
      <c r="F677" s="17"/>
      <c r="G677" s="267"/>
      <c r="H677" s="342"/>
      <c r="I677" s="342"/>
      <c r="J677" s="342"/>
      <c r="K677" s="342"/>
    </row>
    <row r="678" spans="1:11" ht="15">
      <c r="A678" s="519"/>
      <c r="E678" s="17"/>
      <c r="F678" s="17"/>
      <c r="G678" s="267"/>
      <c r="H678" s="342"/>
      <c r="I678" s="342"/>
      <c r="J678" s="342"/>
      <c r="K678" s="342"/>
    </row>
    <row r="679" spans="1:11" ht="15">
      <c r="A679" s="519"/>
      <c r="E679" s="17"/>
      <c r="F679" s="17"/>
      <c r="G679" s="267"/>
      <c r="H679" s="342"/>
      <c r="I679" s="342"/>
      <c r="J679" s="342"/>
      <c r="K679" s="342"/>
    </row>
    <row r="680" spans="1:11" ht="15">
      <c r="A680" s="519"/>
      <c r="E680" s="17"/>
      <c r="F680" s="17"/>
      <c r="G680" s="267"/>
      <c r="H680" s="342"/>
      <c r="I680" s="342"/>
      <c r="J680" s="342"/>
      <c r="K680" s="342"/>
    </row>
    <row r="681" spans="1:11" ht="15">
      <c r="A681" s="519"/>
      <c r="E681" s="17"/>
      <c r="F681" s="17"/>
      <c r="G681" s="267"/>
      <c r="H681" s="342"/>
      <c r="I681" s="342"/>
      <c r="J681" s="342"/>
      <c r="K681" s="342"/>
    </row>
    <row r="682" spans="1:11" ht="15">
      <c r="A682" s="519"/>
      <c r="E682" s="17"/>
      <c r="F682" s="17"/>
      <c r="G682" s="267"/>
      <c r="H682" s="342"/>
      <c r="I682" s="342"/>
      <c r="J682" s="342"/>
      <c r="K682" s="342"/>
    </row>
    <row r="683" spans="1:11" ht="15">
      <c r="A683" s="519"/>
      <c r="E683" s="17"/>
      <c r="F683" s="17"/>
      <c r="G683" s="267"/>
      <c r="H683" s="342"/>
      <c r="I683" s="342"/>
      <c r="J683" s="342"/>
      <c r="K683" s="342"/>
    </row>
    <row r="684" spans="1:11" ht="15">
      <c r="A684" s="519"/>
      <c r="E684" s="17"/>
      <c r="F684" s="17"/>
      <c r="G684" s="267"/>
      <c r="H684" s="342"/>
      <c r="I684" s="342"/>
      <c r="J684" s="342"/>
      <c r="K684" s="342"/>
    </row>
    <row r="685" spans="1:11" ht="15">
      <c r="A685" s="519"/>
      <c r="E685" s="17"/>
      <c r="F685" s="17"/>
      <c r="G685" s="267"/>
      <c r="H685" s="342"/>
      <c r="I685" s="342"/>
      <c r="J685" s="342"/>
      <c r="K685" s="342"/>
    </row>
    <row r="686" spans="1:11" ht="15">
      <c r="A686" s="519"/>
      <c r="E686" s="17"/>
      <c r="F686" s="17"/>
      <c r="G686" s="267"/>
      <c r="H686" s="342"/>
      <c r="I686" s="342"/>
      <c r="J686" s="342"/>
      <c r="K686" s="342"/>
    </row>
    <row r="687" spans="1:11" ht="15">
      <c r="A687" s="519"/>
      <c r="E687" s="17"/>
      <c r="F687" s="17"/>
      <c r="G687" s="267"/>
      <c r="H687" s="342"/>
      <c r="I687" s="342"/>
      <c r="J687" s="342"/>
      <c r="K687" s="342"/>
    </row>
    <row r="688" spans="1:11" ht="15">
      <c r="A688" s="519"/>
      <c r="E688" s="17"/>
      <c r="F688" s="17"/>
      <c r="G688" s="267"/>
      <c r="H688" s="342"/>
      <c r="I688" s="342"/>
      <c r="J688" s="342"/>
      <c r="K688" s="342"/>
    </row>
    <row r="689" spans="1:11" ht="15">
      <c r="A689" s="519"/>
      <c r="E689" s="17"/>
      <c r="F689" s="17"/>
      <c r="G689" s="267"/>
      <c r="H689" s="342"/>
      <c r="I689" s="342"/>
      <c r="J689" s="342"/>
      <c r="K689" s="342"/>
    </row>
    <row r="690" spans="1:11" ht="15">
      <c r="A690" s="519"/>
      <c r="E690" s="17"/>
      <c r="F690" s="17"/>
      <c r="G690" s="267"/>
      <c r="H690" s="342"/>
      <c r="I690" s="342"/>
      <c r="J690" s="342"/>
      <c r="K690" s="342"/>
    </row>
    <row r="691" spans="1:11" ht="15">
      <c r="A691" s="519"/>
      <c r="E691" s="17"/>
      <c r="F691" s="17"/>
      <c r="G691" s="267"/>
      <c r="H691" s="342"/>
      <c r="I691" s="342"/>
      <c r="J691" s="342"/>
      <c r="K691" s="342"/>
    </row>
    <row r="692" spans="1:11" ht="15">
      <c r="A692" s="519"/>
      <c r="E692" s="17"/>
      <c r="F692" s="17"/>
      <c r="G692" s="267"/>
      <c r="H692" s="342"/>
      <c r="I692" s="342"/>
      <c r="J692" s="342"/>
      <c r="K692" s="342"/>
    </row>
    <row r="693" spans="1:11" ht="15">
      <c r="A693" s="519"/>
      <c r="E693" s="17"/>
      <c r="F693" s="17"/>
      <c r="G693" s="267"/>
      <c r="H693" s="342"/>
      <c r="I693" s="342"/>
      <c r="J693" s="342"/>
      <c r="K693" s="342"/>
    </row>
    <row r="694" spans="1:11" ht="15">
      <c r="A694" s="519"/>
      <c r="E694" s="17"/>
      <c r="F694" s="17"/>
      <c r="G694" s="267"/>
      <c r="H694" s="342"/>
      <c r="I694" s="342"/>
      <c r="J694" s="342"/>
      <c r="K694" s="342"/>
    </row>
    <row r="695" spans="1:11" ht="15">
      <c r="A695" s="519"/>
      <c r="E695" s="17"/>
      <c r="F695" s="17"/>
      <c r="G695" s="267"/>
      <c r="H695" s="342"/>
      <c r="I695" s="342"/>
      <c r="J695" s="342"/>
      <c r="K695" s="342"/>
    </row>
    <row r="696" spans="1:11" ht="15">
      <c r="A696" s="519"/>
      <c r="E696" s="17"/>
      <c r="F696" s="17"/>
      <c r="G696" s="267"/>
      <c r="H696" s="342"/>
      <c r="I696" s="342"/>
      <c r="J696" s="342"/>
      <c r="K696" s="342"/>
    </row>
    <row r="697" spans="1:11" ht="15">
      <c r="A697" s="519"/>
      <c r="E697" s="17"/>
      <c r="F697" s="17"/>
      <c r="G697" s="267"/>
      <c r="H697" s="342"/>
      <c r="I697" s="342"/>
      <c r="J697" s="342"/>
      <c r="K697" s="342"/>
    </row>
    <row r="698" spans="1:11" ht="15">
      <c r="A698" s="519"/>
      <c r="E698" s="17"/>
      <c r="F698" s="17"/>
      <c r="G698" s="267"/>
      <c r="H698" s="342"/>
      <c r="I698" s="342"/>
      <c r="J698" s="342"/>
      <c r="K698" s="342"/>
    </row>
    <row r="699" spans="1:11" ht="15">
      <c r="A699" s="519"/>
      <c r="E699" s="17"/>
      <c r="F699" s="17"/>
      <c r="G699" s="267"/>
      <c r="H699" s="342"/>
      <c r="I699" s="342"/>
      <c r="J699" s="342"/>
      <c r="K699" s="342"/>
    </row>
    <row r="700" spans="1:11" ht="15">
      <c r="A700" s="519"/>
      <c r="E700" s="17"/>
      <c r="F700" s="17"/>
      <c r="G700" s="267"/>
      <c r="H700" s="342"/>
      <c r="I700" s="342"/>
      <c r="J700" s="342"/>
      <c r="K700" s="342"/>
    </row>
    <row r="701" spans="1:11" ht="15">
      <c r="A701" s="519"/>
      <c r="E701" s="17"/>
      <c r="F701" s="17"/>
      <c r="G701" s="267"/>
      <c r="H701" s="342"/>
      <c r="I701" s="342"/>
      <c r="J701" s="342"/>
      <c r="K701" s="342"/>
    </row>
    <row r="702" spans="1:11" ht="15">
      <c r="A702" s="519"/>
      <c r="E702" s="17"/>
      <c r="F702" s="17"/>
      <c r="G702" s="267"/>
      <c r="H702" s="342"/>
      <c r="I702" s="342"/>
      <c r="J702" s="342"/>
      <c r="K702" s="342"/>
    </row>
    <row r="703" spans="1:11" ht="15">
      <c r="A703" s="519"/>
      <c r="E703" s="17"/>
      <c r="F703" s="17"/>
      <c r="G703" s="267"/>
      <c r="H703" s="342"/>
      <c r="I703" s="342"/>
      <c r="J703" s="342"/>
      <c r="K703" s="342"/>
    </row>
    <row r="704" spans="1:11" ht="15">
      <c r="A704" s="519"/>
      <c r="E704" s="17"/>
      <c r="F704" s="17"/>
      <c r="G704" s="267"/>
      <c r="H704" s="342"/>
      <c r="I704" s="342"/>
      <c r="J704" s="342"/>
      <c r="K704" s="342"/>
    </row>
    <row r="705" spans="1:11" ht="15">
      <c r="A705" s="519"/>
      <c r="E705" s="17"/>
      <c r="F705" s="17"/>
      <c r="G705" s="267"/>
      <c r="H705" s="342"/>
      <c r="I705" s="342"/>
      <c r="J705" s="342"/>
      <c r="K705" s="342"/>
    </row>
    <row r="706" spans="1:11" ht="15">
      <c r="A706" s="519"/>
      <c r="E706" s="17"/>
      <c r="F706" s="17"/>
      <c r="G706" s="267"/>
      <c r="H706" s="342"/>
      <c r="I706" s="342"/>
      <c r="J706" s="342"/>
      <c r="K706" s="342"/>
    </row>
    <row r="707" spans="1:11" ht="15">
      <c r="A707" s="519"/>
      <c r="E707" s="17"/>
      <c r="F707" s="17"/>
      <c r="G707" s="267"/>
      <c r="H707" s="342"/>
      <c r="I707" s="342"/>
      <c r="J707" s="342"/>
      <c r="K707" s="342"/>
    </row>
    <row r="708" spans="1:11" ht="15">
      <c r="A708" s="519"/>
      <c r="E708" s="17"/>
      <c r="F708" s="17"/>
      <c r="G708" s="267"/>
      <c r="H708" s="342"/>
      <c r="I708" s="342"/>
      <c r="J708" s="342"/>
      <c r="K708" s="342"/>
    </row>
    <row r="709" spans="1:11" ht="15">
      <c r="A709" s="519"/>
      <c r="E709" s="17"/>
      <c r="F709" s="17"/>
      <c r="G709" s="267"/>
      <c r="H709" s="342"/>
      <c r="I709" s="342"/>
      <c r="J709" s="342"/>
      <c r="K709" s="342"/>
    </row>
    <row r="710" spans="1:11" ht="15">
      <c r="A710" s="519"/>
      <c r="E710" s="17"/>
      <c r="F710" s="17"/>
      <c r="G710" s="267"/>
      <c r="H710" s="342"/>
      <c r="I710" s="342"/>
      <c r="J710" s="342"/>
      <c r="K710" s="342"/>
    </row>
    <row r="711" spans="1:11" ht="15">
      <c r="A711" s="519"/>
      <c r="E711" s="17"/>
      <c r="F711" s="17"/>
      <c r="G711" s="267"/>
      <c r="H711" s="342"/>
      <c r="I711" s="342"/>
      <c r="J711" s="342"/>
      <c r="K711" s="342"/>
    </row>
    <row r="712" spans="1:11" ht="15">
      <c r="A712" s="519"/>
      <c r="E712" s="17"/>
      <c r="F712" s="17"/>
      <c r="G712" s="267"/>
      <c r="H712" s="342"/>
      <c r="I712" s="342"/>
      <c r="J712" s="342"/>
      <c r="K712" s="342"/>
    </row>
    <row r="713" spans="1:11" ht="15">
      <c r="A713" s="519"/>
      <c r="E713" s="17"/>
      <c r="F713" s="17"/>
      <c r="G713" s="267"/>
      <c r="H713" s="342"/>
      <c r="I713" s="342"/>
      <c r="J713" s="342"/>
      <c r="K713" s="342"/>
    </row>
    <row r="714" spans="1:11" ht="15">
      <c r="A714" s="519"/>
      <c r="E714" s="17"/>
      <c r="F714" s="17"/>
      <c r="G714" s="267"/>
      <c r="H714" s="342"/>
      <c r="I714" s="342"/>
      <c r="J714" s="342"/>
      <c r="K714" s="342"/>
    </row>
    <row r="715" spans="1:11" ht="15">
      <c r="A715" s="519"/>
      <c r="E715" s="17"/>
      <c r="F715" s="17"/>
      <c r="G715" s="267"/>
      <c r="H715" s="342"/>
      <c r="I715" s="342"/>
      <c r="J715" s="342"/>
      <c r="K715" s="342"/>
    </row>
    <row r="716" spans="1:11" ht="15">
      <c r="A716" s="519"/>
      <c r="E716" s="17"/>
      <c r="F716" s="17"/>
      <c r="G716" s="267"/>
      <c r="H716" s="342"/>
      <c r="I716" s="342"/>
      <c r="J716" s="342"/>
      <c r="K716" s="342"/>
    </row>
    <row r="717" spans="1:11" ht="15">
      <c r="A717" s="519"/>
      <c r="E717" s="17"/>
      <c r="F717" s="17"/>
      <c r="G717" s="267"/>
      <c r="H717" s="342"/>
      <c r="I717" s="342"/>
      <c r="J717" s="342"/>
      <c r="K717" s="342"/>
    </row>
    <row r="718" spans="1:11" ht="15">
      <c r="A718" s="519"/>
      <c r="E718" s="17"/>
      <c r="F718" s="17"/>
      <c r="G718" s="267"/>
      <c r="H718" s="342"/>
      <c r="I718" s="342"/>
      <c r="J718" s="342"/>
      <c r="K718" s="342"/>
    </row>
    <row r="719" spans="1:11" ht="15">
      <c r="A719" s="519"/>
      <c r="E719" s="17"/>
      <c r="F719" s="17"/>
      <c r="G719" s="267"/>
      <c r="H719" s="342"/>
      <c r="I719" s="342"/>
      <c r="J719" s="342"/>
      <c r="K719" s="342"/>
    </row>
    <row r="720" spans="1:11" ht="15">
      <c r="A720" s="519"/>
      <c r="E720" s="17"/>
      <c r="F720" s="17"/>
      <c r="G720" s="267"/>
      <c r="H720" s="342"/>
      <c r="I720" s="342"/>
      <c r="J720" s="342"/>
      <c r="K720" s="342"/>
    </row>
    <row r="721" spans="1:11" ht="15">
      <c r="A721" s="519"/>
      <c r="E721" s="17"/>
      <c r="F721" s="17"/>
      <c r="G721" s="267"/>
      <c r="H721" s="342"/>
      <c r="I721" s="342"/>
      <c r="J721" s="342"/>
      <c r="K721" s="342"/>
    </row>
    <row r="722" spans="1:11" ht="15">
      <c r="A722" s="519"/>
      <c r="E722" s="17"/>
      <c r="F722" s="17"/>
      <c r="G722" s="267"/>
      <c r="H722" s="342"/>
      <c r="I722" s="342"/>
      <c r="J722" s="342"/>
      <c r="K722" s="342"/>
    </row>
    <row r="723" spans="1:11" ht="15">
      <c r="A723" s="519"/>
      <c r="E723" s="17"/>
      <c r="F723" s="17"/>
      <c r="G723" s="267"/>
      <c r="H723" s="342"/>
      <c r="I723" s="342"/>
      <c r="J723" s="342"/>
      <c r="K723" s="342"/>
    </row>
    <row r="724" spans="1:11" ht="15">
      <c r="A724" s="519"/>
      <c r="E724" s="17"/>
      <c r="F724" s="17"/>
      <c r="G724" s="267"/>
      <c r="H724" s="342"/>
      <c r="I724" s="342"/>
      <c r="J724" s="342"/>
      <c r="K724" s="342"/>
    </row>
    <row r="725" spans="1:11" ht="15">
      <c r="A725" s="519"/>
      <c r="E725" s="17"/>
      <c r="F725" s="17"/>
      <c r="G725" s="267"/>
      <c r="H725" s="342"/>
      <c r="I725" s="342"/>
      <c r="J725" s="342"/>
      <c r="K725" s="342"/>
    </row>
    <row r="726" spans="1:11" ht="15">
      <c r="A726" s="519"/>
      <c r="E726" s="17"/>
      <c r="F726" s="17"/>
      <c r="G726" s="267"/>
      <c r="H726" s="342"/>
      <c r="I726" s="342"/>
      <c r="J726" s="342"/>
      <c r="K726" s="342"/>
    </row>
    <row r="727" spans="1:11" ht="15">
      <c r="A727" s="519"/>
      <c r="E727" s="17"/>
      <c r="F727" s="17"/>
      <c r="G727" s="267"/>
      <c r="H727" s="342"/>
      <c r="I727" s="342"/>
      <c r="J727" s="342"/>
      <c r="K727" s="342"/>
    </row>
    <row r="728" spans="1:11" ht="15">
      <c r="A728" s="519"/>
      <c r="E728" s="17"/>
      <c r="F728" s="17"/>
      <c r="G728" s="267"/>
      <c r="H728" s="342"/>
      <c r="I728" s="342"/>
      <c r="J728" s="342"/>
      <c r="K728" s="342"/>
    </row>
    <row r="729" spans="1:11" ht="15">
      <c r="A729" s="519"/>
      <c r="E729" s="17"/>
      <c r="F729" s="17"/>
      <c r="G729" s="267"/>
      <c r="H729" s="342"/>
      <c r="I729" s="342"/>
      <c r="J729" s="342"/>
      <c r="K729" s="342"/>
    </row>
    <row r="730" spans="1:11" ht="15">
      <c r="A730" s="519"/>
      <c r="E730" s="17"/>
      <c r="F730" s="17"/>
      <c r="G730" s="267"/>
      <c r="H730" s="342"/>
      <c r="I730" s="342"/>
      <c r="J730" s="342"/>
      <c r="K730" s="342"/>
    </row>
    <row r="731" spans="1:11" ht="15">
      <c r="A731" s="519"/>
      <c r="E731" s="17"/>
      <c r="F731" s="17"/>
      <c r="G731" s="267"/>
      <c r="H731" s="342"/>
      <c r="I731" s="342"/>
      <c r="J731" s="342"/>
      <c r="K731" s="342"/>
    </row>
    <row r="732" spans="1:11" ht="15">
      <c r="A732" s="519"/>
      <c r="E732" s="17"/>
      <c r="F732" s="17"/>
      <c r="G732" s="267"/>
      <c r="H732" s="342"/>
      <c r="I732" s="342"/>
      <c r="J732" s="342"/>
      <c r="K732" s="342"/>
    </row>
    <row r="733" spans="1:11" ht="15">
      <c r="A733" s="519"/>
      <c r="E733" s="17"/>
      <c r="F733" s="17"/>
      <c r="G733" s="267"/>
      <c r="H733" s="342"/>
      <c r="I733" s="342"/>
      <c r="J733" s="342"/>
      <c r="K733" s="342"/>
    </row>
    <row r="734" spans="1:11" ht="15">
      <c r="A734" s="519"/>
      <c r="E734" s="17"/>
      <c r="F734" s="17"/>
      <c r="G734" s="267"/>
      <c r="H734" s="342"/>
      <c r="I734" s="342"/>
      <c r="J734" s="342"/>
      <c r="K734" s="342"/>
    </row>
    <row r="735" spans="1:11" ht="15">
      <c r="A735" s="519"/>
      <c r="E735" s="17"/>
      <c r="F735" s="17"/>
      <c r="G735" s="267"/>
      <c r="H735" s="342"/>
      <c r="I735" s="342"/>
      <c r="J735" s="342"/>
      <c r="K735" s="342"/>
    </row>
    <row r="736" spans="1:11" ht="15">
      <c r="A736" s="519"/>
      <c r="E736" s="17"/>
      <c r="F736" s="17"/>
      <c r="G736" s="267"/>
      <c r="H736" s="342"/>
      <c r="I736" s="342"/>
      <c r="J736" s="342"/>
      <c r="K736" s="342"/>
    </row>
    <row r="737" spans="1:11" ht="15">
      <c r="A737" s="519"/>
      <c r="E737" s="17"/>
      <c r="F737" s="17"/>
      <c r="G737" s="267"/>
      <c r="H737" s="342"/>
      <c r="I737" s="342"/>
      <c r="J737" s="342"/>
      <c r="K737" s="342"/>
    </row>
    <row r="738" spans="1:11" ht="15">
      <c r="A738" s="519"/>
      <c r="E738" s="17"/>
      <c r="F738" s="17"/>
      <c r="G738" s="267"/>
      <c r="H738" s="342"/>
      <c r="I738" s="342"/>
      <c r="J738" s="342"/>
      <c r="K738" s="342"/>
    </row>
    <row r="739" spans="1:11" ht="15">
      <c r="A739" s="519"/>
      <c r="E739" s="17"/>
      <c r="F739" s="17"/>
      <c r="G739" s="267"/>
      <c r="H739" s="342"/>
      <c r="I739" s="342"/>
      <c r="J739" s="342"/>
      <c r="K739" s="342"/>
    </row>
    <row r="740" spans="1:11" ht="15">
      <c r="A740" s="519"/>
      <c r="E740" s="17"/>
      <c r="F740" s="17"/>
      <c r="G740" s="267"/>
      <c r="H740" s="342"/>
      <c r="I740" s="342"/>
      <c r="J740" s="342"/>
      <c r="K740" s="342"/>
    </row>
    <row r="741" spans="1:11" ht="15">
      <c r="A741" s="519"/>
      <c r="E741" s="17"/>
      <c r="F741" s="17"/>
      <c r="G741" s="267"/>
      <c r="H741" s="342"/>
      <c r="I741" s="342"/>
      <c r="J741" s="342"/>
      <c r="K741" s="342"/>
    </row>
    <row r="742" spans="1:11" ht="15">
      <c r="A742" s="519"/>
      <c r="E742" s="17"/>
      <c r="F742" s="17"/>
      <c r="G742" s="267"/>
      <c r="H742" s="342"/>
      <c r="I742" s="342"/>
      <c r="J742" s="342"/>
      <c r="K742" s="342"/>
    </row>
    <row r="743" spans="1:11" ht="15">
      <c r="A743" s="519"/>
      <c r="E743" s="17"/>
      <c r="F743" s="17"/>
      <c r="G743" s="267"/>
      <c r="H743" s="342"/>
      <c r="I743" s="342"/>
      <c r="J743" s="342"/>
      <c r="K743" s="342"/>
    </row>
    <row r="744" spans="1:11" ht="15">
      <c r="A744" s="519"/>
      <c r="E744" s="17"/>
      <c r="F744" s="17"/>
      <c r="G744" s="267"/>
      <c r="H744" s="342"/>
      <c r="I744" s="342"/>
      <c r="J744" s="342"/>
      <c r="K744" s="342"/>
    </row>
    <row r="745" spans="1:11" ht="15">
      <c r="A745" s="519"/>
      <c r="E745" s="17"/>
      <c r="F745" s="17"/>
      <c r="G745" s="267"/>
      <c r="H745" s="342"/>
      <c r="I745" s="342"/>
      <c r="J745" s="342"/>
      <c r="K745" s="342"/>
    </row>
    <row r="746" spans="1:11" ht="15">
      <c r="A746" s="519"/>
      <c r="E746" s="17"/>
      <c r="F746" s="17"/>
      <c r="G746" s="267"/>
      <c r="H746" s="342"/>
      <c r="I746" s="342"/>
      <c r="J746" s="342"/>
      <c r="K746" s="342"/>
    </row>
    <row r="747" spans="1:11" ht="15">
      <c r="A747" s="519"/>
      <c r="E747" s="17"/>
      <c r="F747" s="17"/>
      <c r="G747" s="267"/>
      <c r="H747" s="342"/>
      <c r="I747" s="342"/>
      <c r="J747" s="342"/>
      <c r="K747" s="342"/>
    </row>
    <row r="748" spans="1:11" ht="15">
      <c r="A748" s="519"/>
      <c r="E748" s="17"/>
      <c r="F748" s="17"/>
      <c r="G748" s="267"/>
      <c r="H748" s="342"/>
      <c r="I748" s="342"/>
      <c r="J748" s="342"/>
      <c r="K748" s="342"/>
    </row>
    <row r="749" spans="1:11" ht="15">
      <c r="A749" s="519"/>
      <c r="E749" s="17"/>
      <c r="F749" s="17"/>
      <c r="G749" s="267"/>
      <c r="H749" s="342"/>
      <c r="I749" s="342"/>
      <c r="J749" s="342"/>
      <c r="K749" s="342"/>
    </row>
    <row r="750" spans="1:11" ht="15">
      <c r="A750" s="519"/>
      <c r="E750" s="17"/>
      <c r="F750" s="17"/>
      <c r="G750" s="267"/>
      <c r="H750" s="342"/>
      <c r="I750" s="342"/>
      <c r="J750" s="342"/>
      <c r="K750" s="342"/>
    </row>
    <row r="751" spans="1:11" ht="15">
      <c r="A751" s="519"/>
      <c r="E751" s="17"/>
      <c r="F751" s="17"/>
      <c r="G751" s="267"/>
      <c r="H751" s="342"/>
      <c r="I751" s="342"/>
      <c r="J751" s="342"/>
      <c r="K751" s="342"/>
    </row>
    <row r="752" spans="1:11" ht="15">
      <c r="A752" s="519"/>
      <c r="E752" s="17"/>
      <c r="F752" s="17"/>
      <c r="G752" s="267"/>
      <c r="H752" s="342"/>
      <c r="I752" s="342"/>
      <c r="J752" s="342"/>
      <c r="K752" s="342"/>
    </row>
    <row r="753" spans="1:11" ht="15">
      <c r="A753" s="519"/>
      <c r="E753" s="17"/>
      <c r="F753" s="17"/>
      <c r="G753" s="267"/>
      <c r="H753" s="342"/>
      <c r="I753" s="342"/>
      <c r="J753" s="342"/>
      <c r="K753" s="342"/>
    </row>
    <row r="754" spans="1:11" ht="15">
      <c r="A754" s="519"/>
      <c r="E754" s="17"/>
      <c r="F754" s="17"/>
      <c r="G754" s="267"/>
      <c r="H754" s="342"/>
      <c r="I754" s="342"/>
      <c r="J754" s="342"/>
      <c r="K754" s="342"/>
    </row>
    <row r="755" spans="1:11" ht="15">
      <c r="A755" s="519"/>
      <c r="E755" s="17"/>
      <c r="F755" s="17"/>
      <c r="G755" s="267"/>
      <c r="H755" s="342"/>
      <c r="I755" s="342"/>
      <c r="J755" s="342"/>
      <c r="K755" s="342"/>
    </row>
    <row r="756" spans="1:11" ht="15">
      <c r="A756" s="519"/>
      <c r="E756" s="17"/>
      <c r="F756" s="17"/>
      <c r="G756" s="267"/>
      <c r="H756" s="342"/>
      <c r="I756" s="342"/>
      <c r="J756" s="342"/>
      <c r="K756" s="342"/>
    </row>
    <row r="757" spans="1:11" ht="15">
      <c r="A757" s="519"/>
      <c r="E757" s="17"/>
      <c r="F757" s="17"/>
      <c r="G757" s="267"/>
      <c r="H757" s="342"/>
      <c r="I757" s="342"/>
      <c r="J757" s="342"/>
      <c r="K757" s="342"/>
    </row>
    <row r="758" spans="1:11" ht="15">
      <c r="A758" s="519"/>
      <c r="E758" s="17"/>
      <c r="F758" s="17"/>
      <c r="G758" s="267"/>
      <c r="H758" s="342"/>
      <c r="I758" s="342"/>
      <c r="J758" s="342"/>
      <c r="K758" s="342"/>
    </row>
    <row r="759" spans="1:11" ht="15">
      <c r="A759" s="519"/>
      <c r="E759" s="17"/>
      <c r="F759" s="17"/>
      <c r="G759" s="267"/>
      <c r="H759" s="342"/>
      <c r="I759" s="342"/>
      <c r="J759" s="342"/>
      <c r="K759" s="342"/>
    </row>
    <row r="760" spans="1:11" ht="15">
      <c r="A760" s="519"/>
      <c r="E760" s="17"/>
      <c r="F760" s="17"/>
      <c r="G760" s="267"/>
      <c r="H760" s="342"/>
      <c r="I760" s="342"/>
      <c r="J760" s="342"/>
      <c r="K760" s="342"/>
    </row>
    <row r="761" spans="1:11" ht="15">
      <c r="A761" s="519"/>
      <c r="E761" s="17"/>
      <c r="F761" s="17"/>
      <c r="G761" s="267"/>
      <c r="H761" s="342"/>
      <c r="I761" s="342"/>
      <c r="J761" s="342"/>
      <c r="K761" s="342"/>
    </row>
    <row r="762" spans="1:11" ht="15">
      <c r="A762" s="519"/>
      <c r="E762" s="17"/>
      <c r="F762" s="17"/>
      <c r="G762" s="267"/>
      <c r="H762" s="342"/>
      <c r="I762" s="342"/>
      <c r="J762" s="342"/>
      <c r="K762" s="342"/>
    </row>
    <row r="763" spans="1:11" ht="15">
      <c r="A763" s="519"/>
      <c r="E763" s="17"/>
      <c r="F763" s="17"/>
      <c r="G763" s="267"/>
      <c r="H763" s="342"/>
      <c r="I763" s="342"/>
      <c r="J763" s="342"/>
      <c r="K763" s="342"/>
    </row>
    <row r="764" spans="1:11" ht="15">
      <c r="A764" s="519"/>
      <c r="E764" s="17"/>
      <c r="F764" s="17"/>
      <c r="G764" s="267"/>
      <c r="H764" s="342"/>
      <c r="I764" s="342"/>
      <c r="J764" s="342"/>
      <c r="K764" s="342"/>
    </row>
    <row r="765" spans="1:11" ht="15">
      <c r="A765" s="519"/>
      <c r="E765" s="17"/>
      <c r="F765" s="17"/>
      <c r="G765" s="267"/>
      <c r="H765" s="342"/>
      <c r="I765" s="342"/>
      <c r="J765" s="342"/>
      <c r="K765" s="342"/>
    </row>
    <row r="766" spans="1:11" ht="15">
      <c r="A766" s="519"/>
      <c r="E766" s="17"/>
      <c r="F766" s="17"/>
      <c r="G766" s="267"/>
      <c r="H766" s="342"/>
      <c r="I766" s="342"/>
      <c r="J766" s="342"/>
      <c r="K766" s="342"/>
    </row>
    <row r="767" spans="1:11" ht="15">
      <c r="A767" s="519"/>
      <c r="E767" s="17"/>
      <c r="F767" s="17"/>
      <c r="G767" s="267"/>
      <c r="H767" s="342"/>
      <c r="I767" s="342"/>
      <c r="J767" s="342"/>
      <c r="K767" s="342"/>
    </row>
    <row r="768" spans="1:11" ht="15">
      <c r="A768" s="519"/>
      <c r="E768" s="17"/>
      <c r="F768" s="17"/>
      <c r="G768" s="267"/>
      <c r="H768" s="342"/>
      <c r="I768" s="342"/>
      <c r="J768" s="342"/>
      <c r="K768" s="342"/>
    </row>
    <row r="769" spans="1:11" ht="15">
      <c r="A769" s="519"/>
      <c r="E769" s="17"/>
      <c r="F769" s="17"/>
      <c r="G769" s="267"/>
      <c r="H769" s="342"/>
      <c r="I769" s="342"/>
      <c r="J769" s="342"/>
      <c r="K769" s="342"/>
    </row>
    <row r="770" spans="1:11" ht="15">
      <c r="A770" s="519"/>
      <c r="E770" s="17"/>
      <c r="F770" s="17"/>
      <c r="G770" s="267"/>
      <c r="H770" s="342"/>
      <c r="I770" s="342"/>
      <c r="J770" s="342"/>
      <c r="K770" s="342"/>
    </row>
    <row r="771" spans="1:11" ht="15">
      <c r="A771" s="519"/>
      <c r="E771" s="17"/>
      <c r="F771" s="17"/>
      <c r="G771" s="267"/>
      <c r="H771" s="342"/>
      <c r="I771" s="342"/>
      <c r="J771" s="342"/>
      <c r="K771" s="342"/>
    </row>
    <row r="772" spans="1:11" ht="15">
      <c r="A772" s="519"/>
      <c r="E772" s="17"/>
      <c r="F772" s="17"/>
      <c r="G772" s="267"/>
      <c r="H772" s="342"/>
      <c r="I772" s="342"/>
      <c r="J772" s="342"/>
      <c r="K772" s="342"/>
    </row>
    <row r="773" spans="1:11" ht="15">
      <c r="A773" s="519"/>
      <c r="E773" s="17"/>
      <c r="F773" s="17"/>
      <c r="G773" s="267"/>
      <c r="H773" s="342"/>
      <c r="I773" s="342"/>
      <c r="J773" s="342"/>
      <c r="K773" s="342"/>
    </row>
    <row r="774" spans="1:11" ht="15">
      <c r="A774" s="519"/>
      <c r="E774" s="17"/>
      <c r="F774" s="17"/>
      <c r="G774" s="267"/>
      <c r="H774" s="342"/>
      <c r="I774" s="342"/>
      <c r="J774" s="342"/>
      <c r="K774" s="342"/>
    </row>
    <row r="775" spans="1:11" ht="15">
      <c r="A775" s="519"/>
      <c r="E775" s="17"/>
      <c r="F775" s="17"/>
      <c r="G775" s="267"/>
      <c r="H775" s="342"/>
      <c r="I775" s="342"/>
      <c r="J775" s="342"/>
      <c r="K775" s="342"/>
    </row>
    <row r="776" spans="1:11" ht="15">
      <c r="A776" s="519"/>
      <c r="E776" s="17"/>
      <c r="F776" s="17"/>
      <c r="G776" s="267"/>
      <c r="H776" s="342"/>
      <c r="I776" s="342"/>
      <c r="J776" s="342"/>
      <c r="K776" s="342"/>
    </row>
    <row r="777" spans="1:11" ht="15">
      <c r="A777" s="519"/>
      <c r="E777" s="17"/>
      <c r="F777" s="17"/>
      <c r="G777" s="267"/>
      <c r="H777" s="342"/>
      <c r="I777" s="342"/>
      <c r="J777" s="342"/>
      <c r="K777" s="342"/>
    </row>
    <row r="778" spans="1:11" ht="15">
      <c r="A778" s="519"/>
      <c r="E778" s="17"/>
      <c r="F778" s="17"/>
      <c r="G778" s="267"/>
      <c r="H778" s="342"/>
      <c r="I778" s="342"/>
      <c r="J778" s="342"/>
      <c r="K778" s="342"/>
    </row>
    <row r="779" spans="1:11" ht="15">
      <c r="A779" s="519"/>
      <c r="E779" s="17"/>
      <c r="F779" s="17"/>
      <c r="G779" s="267"/>
      <c r="H779" s="342"/>
      <c r="I779" s="342"/>
      <c r="J779" s="342"/>
      <c r="K779" s="342"/>
    </row>
    <row r="780" spans="1:11" ht="15">
      <c r="A780" s="519"/>
      <c r="E780" s="17"/>
      <c r="F780" s="17"/>
      <c r="G780" s="267"/>
      <c r="H780" s="342"/>
      <c r="I780" s="342"/>
      <c r="J780" s="342"/>
      <c r="K780" s="342"/>
    </row>
    <row r="781" spans="1:11" ht="15">
      <c r="A781" s="519"/>
      <c r="E781" s="17"/>
      <c r="F781" s="17"/>
      <c r="G781" s="267"/>
      <c r="H781" s="342"/>
      <c r="I781" s="342"/>
      <c r="J781" s="342"/>
      <c r="K781" s="342"/>
    </row>
    <row r="782" spans="1:11" ht="15">
      <c r="A782" s="519"/>
      <c r="E782" s="17"/>
      <c r="F782" s="17"/>
      <c r="G782" s="267"/>
      <c r="H782" s="342"/>
      <c r="I782" s="342"/>
      <c r="J782" s="342"/>
      <c r="K782" s="342"/>
    </row>
    <row r="783" spans="1:11" ht="15">
      <c r="A783" s="519"/>
      <c r="E783" s="17"/>
      <c r="F783" s="17"/>
      <c r="G783" s="267"/>
      <c r="H783" s="342"/>
      <c r="I783" s="342"/>
      <c r="J783" s="342"/>
      <c r="K783" s="342"/>
    </row>
    <row r="784" spans="1:11" ht="15">
      <c r="A784" s="519"/>
      <c r="E784" s="17"/>
      <c r="F784" s="17"/>
      <c r="G784" s="267"/>
      <c r="H784" s="342"/>
      <c r="I784" s="342"/>
      <c r="J784" s="342"/>
      <c r="K784" s="342"/>
    </row>
    <row r="785" spans="1:11" ht="15">
      <c r="A785" s="519"/>
      <c r="E785" s="17"/>
      <c r="F785" s="17"/>
      <c r="G785" s="267"/>
      <c r="H785" s="342"/>
      <c r="I785" s="342"/>
      <c r="J785" s="342"/>
      <c r="K785" s="342"/>
    </row>
    <row r="786" spans="1:11" ht="15">
      <c r="A786" s="519"/>
      <c r="E786" s="17"/>
      <c r="F786" s="17"/>
      <c r="G786" s="267"/>
      <c r="H786" s="342"/>
      <c r="I786" s="342"/>
      <c r="J786" s="342"/>
      <c r="K786" s="342"/>
    </row>
    <row r="787" spans="1:11" ht="15">
      <c r="A787" s="519"/>
      <c r="E787" s="17"/>
      <c r="F787" s="17"/>
      <c r="G787" s="267"/>
      <c r="H787" s="342"/>
      <c r="I787" s="342"/>
      <c r="J787" s="342"/>
      <c r="K787" s="342"/>
    </row>
    <row r="788" spans="1:11" ht="15">
      <c r="A788" s="519"/>
      <c r="E788" s="17"/>
      <c r="F788" s="17"/>
      <c r="G788" s="267"/>
      <c r="H788" s="342"/>
      <c r="I788" s="342"/>
      <c r="J788" s="342"/>
      <c r="K788" s="342"/>
    </row>
    <row r="789" spans="1:11" ht="15">
      <c r="A789" s="519"/>
      <c r="E789" s="17"/>
      <c r="F789" s="17"/>
      <c r="G789" s="267"/>
      <c r="H789" s="342"/>
      <c r="I789" s="342"/>
      <c r="J789" s="342"/>
      <c r="K789" s="342"/>
    </row>
    <row r="790" spans="1:11" ht="15">
      <c r="A790" s="519"/>
      <c r="E790" s="17"/>
      <c r="F790" s="17"/>
      <c r="G790" s="267"/>
      <c r="H790" s="342"/>
      <c r="I790" s="342"/>
      <c r="J790" s="342"/>
      <c r="K790" s="342"/>
    </row>
    <row r="791" spans="1:11" ht="15">
      <c r="A791" s="519"/>
      <c r="E791" s="17"/>
      <c r="F791" s="17"/>
      <c r="G791" s="267"/>
      <c r="H791" s="342"/>
      <c r="I791" s="342"/>
      <c r="J791" s="342"/>
      <c r="K791" s="342"/>
    </row>
    <row r="792" spans="1:11" ht="15">
      <c r="A792" s="519"/>
      <c r="E792" s="17"/>
      <c r="F792" s="17"/>
      <c r="G792" s="267"/>
      <c r="H792" s="342"/>
      <c r="I792" s="342"/>
      <c r="J792" s="342"/>
      <c r="K792" s="342"/>
    </row>
    <row r="793" spans="1:11" ht="15">
      <c r="A793" s="519"/>
      <c r="E793" s="17"/>
      <c r="F793" s="17"/>
      <c r="G793" s="267"/>
      <c r="H793" s="342"/>
      <c r="I793" s="342"/>
      <c r="J793" s="342"/>
      <c r="K793" s="342"/>
    </row>
    <row r="794" spans="1:11" ht="15">
      <c r="A794" s="519"/>
      <c r="E794" s="17"/>
      <c r="F794" s="17"/>
      <c r="G794" s="267"/>
      <c r="H794" s="342"/>
      <c r="I794" s="342"/>
      <c r="J794" s="342"/>
      <c r="K794" s="342"/>
    </row>
    <row r="795" spans="1:11" ht="15">
      <c r="A795" s="519"/>
      <c r="E795" s="17"/>
      <c r="F795" s="17"/>
      <c r="G795" s="267"/>
      <c r="H795" s="342"/>
      <c r="I795" s="342"/>
      <c r="J795" s="342"/>
      <c r="K795" s="342"/>
    </row>
    <row r="796" spans="1:11" ht="15">
      <c r="A796" s="519"/>
      <c r="E796" s="17"/>
      <c r="F796" s="17"/>
      <c r="G796" s="267"/>
      <c r="H796" s="342"/>
      <c r="I796" s="342"/>
      <c r="J796" s="342"/>
      <c r="K796" s="342"/>
    </row>
    <row r="797" spans="1:11" ht="15">
      <c r="A797" s="519"/>
      <c r="E797" s="17"/>
      <c r="F797" s="17"/>
      <c r="G797" s="267"/>
      <c r="H797" s="342"/>
      <c r="I797" s="342"/>
      <c r="J797" s="342"/>
      <c r="K797" s="342"/>
    </row>
    <row r="798" spans="1:11" ht="15">
      <c r="A798" s="519"/>
      <c r="E798" s="17"/>
      <c r="F798" s="17"/>
      <c r="G798" s="267"/>
      <c r="H798" s="342"/>
      <c r="I798" s="342"/>
      <c r="J798" s="342"/>
      <c r="K798" s="342"/>
    </row>
    <row r="799" spans="1:11" ht="15">
      <c r="A799" s="519"/>
      <c r="E799" s="17"/>
      <c r="F799" s="17"/>
      <c r="G799" s="267"/>
      <c r="H799" s="342"/>
      <c r="I799" s="342"/>
      <c r="J799" s="342"/>
      <c r="K799" s="342"/>
    </row>
    <row r="800" spans="1:11" ht="15">
      <c r="A800" s="519"/>
      <c r="E800" s="17"/>
      <c r="F800" s="17"/>
      <c r="G800" s="267"/>
      <c r="H800" s="342"/>
      <c r="I800" s="342"/>
      <c r="J800" s="342"/>
      <c r="K800" s="342"/>
    </row>
    <row r="801" spans="1:11" ht="15">
      <c r="A801" s="519"/>
      <c r="E801" s="17"/>
      <c r="F801" s="17"/>
      <c r="G801" s="267"/>
      <c r="H801" s="342"/>
      <c r="I801" s="342"/>
      <c r="J801" s="342"/>
      <c r="K801" s="342"/>
    </row>
    <row r="802" spans="1:11" ht="15">
      <c r="A802" s="519"/>
      <c r="E802" s="17"/>
      <c r="F802" s="17"/>
      <c r="G802" s="267"/>
      <c r="H802" s="342"/>
      <c r="I802" s="342"/>
      <c r="J802" s="342"/>
      <c r="K802" s="342"/>
    </row>
    <row r="803" spans="1:11" ht="15">
      <c r="A803" s="519"/>
      <c r="E803" s="17"/>
      <c r="F803" s="17"/>
      <c r="G803" s="267"/>
      <c r="H803" s="342"/>
      <c r="I803" s="342"/>
      <c r="J803" s="342"/>
      <c r="K803" s="342"/>
    </row>
    <row r="804" spans="1:11" ht="15">
      <c r="A804" s="519"/>
      <c r="E804" s="17"/>
      <c r="F804" s="17"/>
      <c r="G804" s="267"/>
      <c r="H804" s="342"/>
      <c r="I804" s="342"/>
      <c r="J804" s="342"/>
      <c r="K804" s="342"/>
    </row>
    <row r="805" spans="1:11" ht="15">
      <c r="A805" s="519"/>
      <c r="E805" s="17"/>
      <c r="F805" s="17"/>
      <c r="G805" s="267"/>
      <c r="H805" s="342"/>
      <c r="I805" s="342"/>
      <c r="J805" s="342"/>
      <c r="K805" s="342"/>
    </row>
    <row r="806" spans="1:11" ht="15">
      <c r="A806" s="519"/>
      <c r="E806" s="17"/>
      <c r="F806" s="17"/>
      <c r="G806" s="267"/>
      <c r="H806" s="342"/>
      <c r="I806" s="342"/>
      <c r="J806" s="342"/>
      <c r="K806" s="342"/>
    </row>
    <row r="807" spans="1:11" ht="15">
      <c r="A807" s="519"/>
      <c r="E807" s="17"/>
      <c r="F807" s="17"/>
      <c r="G807" s="267"/>
      <c r="H807" s="342"/>
      <c r="I807" s="342"/>
      <c r="J807" s="342"/>
      <c r="K807" s="342"/>
    </row>
    <row r="808" spans="1:11" ht="15">
      <c r="A808" s="519"/>
      <c r="E808" s="17"/>
      <c r="F808" s="17"/>
      <c r="G808" s="267"/>
      <c r="H808" s="342"/>
      <c r="I808" s="342"/>
      <c r="J808" s="342"/>
      <c r="K808" s="342"/>
    </row>
    <row r="809" spans="1:11" ht="15">
      <c r="A809" s="519"/>
      <c r="E809" s="17"/>
      <c r="F809" s="17"/>
      <c r="G809" s="267"/>
      <c r="H809" s="342"/>
      <c r="I809" s="342"/>
      <c r="J809" s="342"/>
      <c r="K809" s="342"/>
    </row>
    <row r="810" spans="1:11" ht="15">
      <c r="A810" s="519"/>
      <c r="E810" s="17"/>
      <c r="F810" s="17"/>
      <c r="G810" s="267"/>
      <c r="H810" s="342"/>
      <c r="I810" s="342"/>
      <c r="J810" s="342"/>
      <c r="K810" s="342"/>
    </row>
    <row r="811" spans="1:11" ht="15">
      <c r="A811" s="519"/>
      <c r="E811" s="17"/>
      <c r="F811" s="17"/>
      <c r="G811" s="267"/>
      <c r="H811" s="342"/>
      <c r="I811" s="342"/>
      <c r="J811" s="342"/>
      <c r="K811" s="342"/>
    </row>
    <row r="812" spans="1:11" ht="15">
      <c r="A812" s="519"/>
      <c r="E812" s="17"/>
      <c r="F812" s="17"/>
      <c r="G812" s="267"/>
      <c r="H812" s="342"/>
      <c r="I812" s="342"/>
      <c r="J812" s="342"/>
      <c r="K812" s="342"/>
    </row>
    <row r="813" spans="1:11" ht="15">
      <c r="A813" s="519"/>
      <c r="E813" s="17"/>
      <c r="F813" s="17"/>
      <c r="G813" s="267"/>
      <c r="H813" s="342"/>
      <c r="I813" s="342"/>
      <c r="J813" s="342"/>
      <c r="K813" s="342"/>
    </row>
    <row r="814" spans="1:11" ht="15">
      <c r="A814" s="519"/>
      <c r="E814" s="17"/>
      <c r="F814" s="17"/>
      <c r="G814" s="267"/>
      <c r="H814" s="342"/>
      <c r="I814" s="342"/>
      <c r="J814" s="342"/>
      <c r="K814" s="342"/>
    </row>
    <row r="815" spans="1:11" ht="15">
      <c r="A815" s="519"/>
      <c r="E815" s="17"/>
      <c r="F815" s="17"/>
      <c r="G815" s="267"/>
      <c r="H815" s="342"/>
      <c r="I815" s="342"/>
      <c r="J815" s="342"/>
      <c r="K815" s="342"/>
    </row>
    <row r="816" spans="1:11" ht="15">
      <c r="A816" s="519"/>
      <c r="E816" s="17"/>
      <c r="F816" s="17"/>
      <c r="G816" s="267"/>
      <c r="H816" s="342"/>
      <c r="I816" s="342"/>
      <c r="J816" s="342"/>
      <c r="K816" s="342"/>
    </row>
    <row r="817" spans="1:11" ht="15">
      <c r="A817" s="519"/>
      <c r="E817" s="17"/>
      <c r="F817" s="17"/>
      <c r="G817" s="267"/>
      <c r="H817" s="342"/>
      <c r="I817" s="342"/>
      <c r="J817" s="342"/>
      <c r="K817" s="342"/>
    </row>
    <row r="818" spans="1:11" ht="15">
      <c r="A818" s="519"/>
      <c r="E818" s="17"/>
      <c r="F818" s="17"/>
      <c r="G818" s="267"/>
      <c r="H818" s="342"/>
      <c r="I818" s="342"/>
      <c r="J818" s="342"/>
      <c r="K818" s="342"/>
    </row>
    <row r="819" spans="1:11" ht="15">
      <c r="A819" s="519"/>
      <c r="E819" s="17"/>
      <c r="F819" s="17"/>
      <c r="G819" s="267"/>
      <c r="H819" s="342"/>
      <c r="I819" s="342"/>
      <c r="J819" s="342"/>
      <c r="K819" s="342"/>
    </row>
    <row r="820" spans="1:11" ht="15">
      <c r="A820" s="519"/>
      <c r="E820" s="17"/>
      <c r="F820" s="17"/>
      <c r="G820" s="267"/>
      <c r="H820" s="342"/>
      <c r="I820" s="342"/>
      <c r="J820" s="342"/>
      <c r="K820" s="342"/>
    </row>
    <row r="821" spans="1:11" ht="15">
      <c r="A821" s="519"/>
      <c r="E821" s="17"/>
      <c r="F821" s="17"/>
      <c r="G821" s="267"/>
      <c r="H821" s="342"/>
      <c r="I821" s="342"/>
      <c r="J821" s="342"/>
      <c r="K821" s="342"/>
    </row>
    <row r="822" spans="1:11" ht="15">
      <c r="A822" s="519"/>
      <c r="E822" s="17"/>
      <c r="F822" s="17"/>
      <c r="G822" s="267"/>
      <c r="H822" s="342"/>
      <c r="I822" s="342"/>
      <c r="J822" s="342"/>
      <c r="K822" s="342"/>
    </row>
    <row r="823" spans="1:11" ht="15">
      <c r="A823" s="519"/>
      <c r="E823" s="17"/>
      <c r="F823" s="17"/>
      <c r="G823" s="267"/>
      <c r="H823" s="342"/>
      <c r="I823" s="342"/>
      <c r="J823" s="342"/>
      <c r="K823" s="342"/>
    </row>
    <row r="824" spans="1:11" ht="15">
      <c r="A824" s="519"/>
      <c r="E824" s="17"/>
      <c r="F824" s="17"/>
      <c r="G824" s="267"/>
      <c r="H824" s="342"/>
      <c r="I824" s="342"/>
      <c r="J824" s="342"/>
      <c r="K824" s="342"/>
    </row>
    <row r="825" spans="1:11" ht="15">
      <c r="A825" s="519"/>
      <c r="E825" s="17"/>
      <c r="F825" s="17"/>
      <c r="G825" s="267"/>
      <c r="H825" s="342"/>
      <c r="I825" s="342"/>
      <c r="J825" s="342"/>
      <c r="K825" s="342"/>
    </row>
    <row r="826" spans="1:11" ht="15">
      <c r="A826" s="519"/>
      <c r="E826" s="17"/>
      <c r="F826" s="17"/>
      <c r="G826" s="267"/>
      <c r="H826" s="342"/>
      <c r="I826" s="342"/>
      <c r="J826" s="342"/>
      <c r="K826" s="342"/>
    </row>
    <row r="827" spans="1:11" ht="15">
      <c r="A827" s="519"/>
      <c r="E827" s="17"/>
      <c r="F827" s="17"/>
      <c r="G827" s="267"/>
      <c r="H827" s="342"/>
      <c r="I827" s="342"/>
      <c r="J827" s="342"/>
      <c r="K827" s="342"/>
    </row>
    <row r="828" spans="1:11" ht="15">
      <c r="A828" s="519"/>
      <c r="E828" s="17"/>
      <c r="F828" s="17"/>
      <c r="G828" s="267"/>
      <c r="H828" s="342"/>
      <c r="I828" s="342"/>
      <c r="J828" s="342"/>
      <c r="K828" s="342"/>
    </row>
    <row r="829" spans="1:11" ht="15">
      <c r="A829" s="519"/>
      <c r="E829" s="17"/>
      <c r="F829" s="17"/>
      <c r="G829" s="267"/>
      <c r="H829" s="342"/>
      <c r="I829" s="342"/>
      <c r="J829" s="342"/>
      <c r="K829" s="342"/>
    </row>
    <row r="830" spans="1:11" ht="15">
      <c r="A830" s="519"/>
      <c r="E830" s="17"/>
      <c r="F830" s="17"/>
      <c r="G830" s="267"/>
      <c r="H830" s="342"/>
      <c r="I830" s="342"/>
      <c r="J830" s="342"/>
      <c r="K830" s="342"/>
    </row>
    <row r="831" spans="1:11" ht="15">
      <c r="A831" s="519"/>
      <c r="E831" s="17"/>
      <c r="F831" s="17"/>
      <c r="G831" s="267"/>
      <c r="H831" s="342"/>
      <c r="I831" s="342"/>
      <c r="J831" s="342"/>
      <c r="K831" s="342"/>
    </row>
    <row r="832" spans="1:11" ht="15">
      <c r="A832" s="519"/>
      <c r="E832" s="17"/>
      <c r="F832" s="17"/>
      <c r="G832" s="267"/>
      <c r="H832" s="342"/>
      <c r="I832" s="342"/>
      <c r="J832" s="342"/>
      <c r="K832" s="342"/>
    </row>
    <row r="833" spans="1:11" ht="15">
      <c r="A833" s="519"/>
      <c r="E833" s="17"/>
      <c r="F833" s="17"/>
      <c r="G833" s="267"/>
      <c r="H833" s="342"/>
      <c r="I833" s="342"/>
      <c r="J833" s="342"/>
      <c r="K833" s="342"/>
    </row>
    <row r="834" spans="1:11" ht="15">
      <c r="A834" s="519"/>
      <c r="E834" s="17"/>
      <c r="F834" s="17"/>
      <c r="G834" s="267"/>
      <c r="H834" s="342"/>
      <c r="I834" s="342"/>
      <c r="J834" s="342"/>
      <c r="K834" s="342"/>
    </row>
    <row r="835" spans="1:11" ht="15">
      <c r="A835" s="519"/>
      <c r="E835" s="17"/>
      <c r="F835" s="17"/>
      <c r="G835" s="267"/>
      <c r="H835" s="342"/>
      <c r="I835" s="342"/>
      <c r="J835" s="342"/>
      <c r="K835" s="342"/>
    </row>
    <row r="836" spans="1:11" ht="15">
      <c r="A836" s="519"/>
      <c r="E836" s="17"/>
      <c r="F836" s="17"/>
      <c r="G836" s="267"/>
      <c r="H836" s="342"/>
      <c r="I836" s="342"/>
      <c r="J836" s="342"/>
      <c r="K836" s="342"/>
    </row>
    <row r="837" spans="1:11" ht="15">
      <c r="A837" s="519"/>
      <c r="E837" s="17"/>
      <c r="F837" s="17"/>
      <c r="G837" s="267"/>
      <c r="H837" s="342"/>
      <c r="I837" s="342"/>
      <c r="J837" s="342"/>
      <c r="K837" s="342"/>
    </row>
    <row r="838" spans="1:11" ht="15">
      <c r="A838" s="519"/>
      <c r="E838" s="17"/>
      <c r="F838" s="17"/>
      <c r="G838" s="267"/>
      <c r="H838" s="342"/>
      <c r="I838" s="342"/>
      <c r="J838" s="342"/>
      <c r="K838" s="342"/>
    </row>
    <row r="839" spans="1:11" ht="15">
      <c r="A839" s="519"/>
      <c r="E839" s="17"/>
      <c r="F839" s="17"/>
      <c r="G839" s="267"/>
      <c r="H839" s="342"/>
      <c r="I839" s="342"/>
      <c r="J839" s="342"/>
      <c r="K839" s="342"/>
    </row>
    <row r="840" spans="1:11" ht="15">
      <c r="A840" s="519"/>
      <c r="E840" s="17"/>
      <c r="F840" s="17"/>
      <c r="G840" s="267"/>
      <c r="H840" s="342"/>
      <c r="I840" s="342"/>
      <c r="J840" s="342"/>
      <c r="K840" s="342"/>
    </row>
    <row r="841" spans="1:11" ht="15">
      <c r="A841" s="519"/>
      <c r="E841" s="17"/>
      <c r="F841" s="17"/>
      <c r="G841" s="267"/>
      <c r="H841" s="342"/>
      <c r="I841" s="342"/>
      <c r="J841" s="342"/>
      <c r="K841" s="342"/>
    </row>
    <row r="842" spans="1:11" ht="15">
      <c r="A842" s="519"/>
      <c r="E842" s="17"/>
      <c r="F842" s="17"/>
      <c r="G842" s="267"/>
      <c r="H842" s="342"/>
      <c r="I842" s="342"/>
      <c r="J842" s="342"/>
      <c r="K842" s="342"/>
    </row>
    <row r="843" spans="1:11" ht="15">
      <c r="A843" s="519"/>
      <c r="E843" s="17"/>
      <c r="F843" s="17"/>
      <c r="G843" s="267"/>
      <c r="H843" s="342"/>
      <c r="I843" s="342"/>
      <c r="J843" s="342"/>
      <c r="K843" s="342"/>
    </row>
    <row r="844" spans="1:11" ht="15">
      <c r="A844" s="519"/>
      <c r="E844" s="17"/>
      <c r="F844" s="17"/>
      <c r="G844" s="267"/>
      <c r="H844" s="342"/>
      <c r="I844" s="342"/>
      <c r="J844" s="342"/>
      <c r="K844" s="342"/>
    </row>
    <row r="845" spans="1:11" ht="15">
      <c r="A845" s="519"/>
      <c r="E845" s="17"/>
      <c r="F845" s="17"/>
      <c r="G845" s="267"/>
      <c r="H845" s="342"/>
      <c r="I845" s="342"/>
      <c r="J845" s="342"/>
      <c r="K845" s="342"/>
    </row>
    <row r="846" spans="1:11" ht="15">
      <c r="A846" s="519"/>
      <c r="E846" s="17"/>
      <c r="F846" s="17"/>
      <c r="G846" s="267"/>
      <c r="H846" s="342"/>
      <c r="I846" s="342"/>
      <c r="J846" s="342"/>
      <c r="K846" s="342"/>
    </row>
    <row r="847" spans="1:11" ht="15">
      <c r="A847" s="519"/>
      <c r="E847" s="17"/>
      <c r="F847" s="17"/>
      <c r="G847" s="267"/>
      <c r="H847" s="342"/>
      <c r="I847" s="342"/>
      <c r="J847" s="342"/>
      <c r="K847" s="342"/>
    </row>
    <row r="848" spans="1:11" ht="15">
      <c r="A848" s="519"/>
      <c r="E848" s="17"/>
      <c r="F848" s="17"/>
      <c r="G848" s="267"/>
      <c r="H848" s="342"/>
      <c r="I848" s="342"/>
      <c r="J848" s="342"/>
      <c r="K848" s="342"/>
    </row>
    <row r="849" spans="1:11" ht="15">
      <c r="A849" s="519"/>
      <c r="E849" s="17"/>
      <c r="F849" s="17"/>
      <c r="G849" s="267"/>
      <c r="H849" s="342"/>
      <c r="I849" s="342"/>
      <c r="J849" s="342"/>
      <c r="K849" s="342"/>
    </row>
    <row r="850" spans="1:11" ht="15">
      <c r="A850" s="519"/>
      <c r="E850" s="17"/>
      <c r="F850" s="17"/>
      <c r="G850" s="267"/>
      <c r="H850" s="342"/>
      <c r="I850" s="342"/>
      <c r="J850" s="342"/>
      <c r="K850" s="342"/>
    </row>
    <row r="851" spans="1:11" ht="15">
      <c r="A851" s="519"/>
      <c r="E851" s="17"/>
      <c r="F851" s="17"/>
      <c r="G851" s="267"/>
      <c r="H851" s="342"/>
      <c r="I851" s="342"/>
      <c r="J851" s="342"/>
      <c r="K851" s="342"/>
    </row>
    <row r="852" spans="1:11" ht="15">
      <c r="A852" s="519"/>
      <c r="E852" s="17"/>
      <c r="F852" s="17"/>
      <c r="G852" s="267"/>
      <c r="H852" s="342"/>
      <c r="I852" s="342"/>
      <c r="J852" s="342"/>
      <c r="K852" s="342"/>
    </row>
    <row r="853" spans="1:11" ht="15">
      <c r="A853" s="519"/>
      <c r="E853" s="17"/>
      <c r="F853" s="17"/>
      <c r="G853" s="267"/>
      <c r="H853" s="342"/>
      <c r="I853" s="342"/>
      <c r="J853" s="342"/>
      <c r="K853" s="342"/>
    </row>
    <row r="854" spans="1:11" ht="15">
      <c r="A854" s="519"/>
      <c r="E854" s="17"/>
      <c r="F854" s="17"/>
      <c r="G854" s="267"/>
      <c r="H854" s="342"/>
      <c r="I854" s="342"/>
      <c r="J854" s="342"/>
      <c r="K854" s="342"/>
    </row>
    <row r="855" spans="1:11" ht="15">
      <c r="A855" s="519"/>
      <c r="E855" s="17"/>
      <c r="F855" s="17"/>
      <c r="G855" s="267"/>
      <c r="H855" s="342"/>
      <c r="I855" s="342"/>
      <c r="J855" s="342"/>
      <c r="K855" s="342"/>
    </row>
    <row r="856" spans="1:11" ht="15">
      <c r="A856" s="519"/>
      <c r="E856" s="17"/>
      <c r="F856" s="17"/>
      <c r="G856" s="267"/>
      <c r="H856" s="342"/>
      <c r="I856" s="342"/>
      <c r="J856" s="342"/>
      <c r="K856" s="342"/>
    </row>
    <row r="857" spans="1:11" ht="15">
      <c r="A857" s="519"/>
      <c r="E857" s="17"/>
      <c r="F857" s="17"/>
      <c r="G857" s="267"/>
      <c r="H857" s="342"/>
      <c r="I857" s="342"/>
      <c r="J857" s="342"/>
      <c r="K857" s="342"/>
    </row>
    <row r="858" spans="1:11" ht="15">
      <c r="A858" s="519"/>
      <c r="E858" s="17"/>
      <c r="F858" s="17"/>
      <c r="G858" s="267"/>
      <c r="H858" s="342"/>
      <c r="I858" s="342"/>
      <c r="J858" s="342"/>
      <c r="K858" s="342"/>
    </row>
    <row r="859" spans="1:11" ht="15">
      <c r="A859" s="519"/>
      <c r="E859" s="17"/>
      <c r="F859" s="17"/>
      <c r="G859" s="267"/>
      <c r="H859" s="342"/>
      <c r="I859" s="342"/>
      <c r="J859" s="342"/>
      <c r="K859" s="342"/>
    </row>
    <row r="860" spans="1:11" ht="15">
      <c r="A860" s="519"/>
      <c r="E860" s="17"/>
      <c r="F860" s="17"/>
      <c r="G860" s="267"/>
      <c r="H860" s="342"/>
      <c r="I860" s="342"/>
      <c r="J860" s="342"/>
      <c r="K860" s="342"/>
    </row>
    <row r="861" spans="1:11" ht="15">
      <c r="A861" s="519"/>
      <c r="E861" s="17"/>
      <c r="F861" s="17"/>
      <c r="G861" s="267"/>
      <c r="H861" s="342"/>
      <c r="I861" s="342"/>
      <c r="J861" s="342"/>
      <c r="K861" s="342"/>
    </row>
    <row r="862" spans="1:11" ht="15">
      <c r="A862" s="519"/>
      <c r="E862" s="17"/>
      <c r="F862" s="17"/>
      <c r="G862" s="267"/>
      <c r="H862" s="342"/>
      <c r="I862" s="342"/>
      <c r="J862" s="342"/>
      <c r="K862" s="342"/>
    </row>
    <row r="863" spans="1:11" ht="15">
      <c r="A863" s="519"/>
      <c r="E863" s="17"/>
      <c r="F863" s="17"/>
      <c r="G863" s="267"/>
      <c r="H863" s="342"/>
      <c r="I863" s="342"/>
      <c r="J863" s="342"/>
      <c r="K863" s="342"/>
    </row>
    <row r="864" spans="1:11" ht="15">
      <c r="A864" s="519"/>
      <c r="E864" s="17"/>
      <c r="F864" s="17"/>
      <c r="G864" s="267"/>
      <c r="H864" s="342"/>
      <c r="I864" s="342"/>
      <c r="J864" s="342"/>
      <c r="K864" s="342"/>
    </row>
    <row r="865" spans="1:11" ht="15">
      <c r="A865" s="519"/>
      <c r="E865" s="17"/>
      <c r="F865" s="17"/>
      <c r="G865" s="267"/>
      <c r="H865" s="342"/>
      <c r="I865" s="342"/>
      <c r="J865" s="342"/>
      <c r="K865" s="342"/>
    </row>
    <row r="866" spans="1:11" ht="15">
      <c r="A866" s="519"/>
      <c r="E866" s="17"/>
      <c r="F866" s="17"/>
      <c r="G866" s="267"/>
      <c r="H866" s="342"/>
      <c r="I866" s="342"/>
      <c r="J866" s="342"/>
      <c r="K866" s="342"/>
    </row>
    <row r="867" spans="1:11" ht="15">
      <c r="A867" s="519"/>
      <c r="E867" s="17"/>
      <c r="F867" s="17"/>
      <c r="G867" s="267"/>
      <c r="H867" s="342"/>
      <c r="I867" s="342"/>
      <c r="J867" s="342"/>
      <c r="K867" s="342"/>
    </row>
    <row r="868" spans="1:11" ht="15">
      <c r="A868" s="519"/>
      <c r="E868" s="17"/>
      <c r="F868" s="17"/>
      <c r="G868" s="267"/>
      <c r="H868" s="342"/>
      <c r="I868" s="342"/>
      <c r="J868" s="342"/>
      <c r="K868" s="342"/>
    </row>
    <row r="869" spans="1:11" ht="15">
      <c r="A869" s="519"/>
      <c r="E869" s="17"/>
      <c r="F869" s="17"/>
      <c r="G869" s="267"/>
      <c r="H869" s="342"/>
      <c r="I869" s="342"/>
      <c r="J869" s="342"/>
      <c r="K869" s="342"/>
    </row>
    <row r="870" spans="1:11" ht="15">
      <c r="A870" s="519"/>
      <c r="E870" s="17"/>
      <c r="F870" s="17"/>
      <c r="G870" s="267"/>
      <c r="H870" s="342"/>
      <c r="I870" s="342"/>
      <c r="J870" s="342"/>
      <c r="K870" s="342"/>
    </row>
    <row r="871" spans="1:11" ht="15">
      <c r="A871" s="519"/>
      <c r="E871" s="17"/>
      <c r="F871" s="17"/>
      <c r="G871" s="267"/>
      <c r="H871" s="342"/>
      <c r="I871" s="342"/>
      <c r="J871" s="342"/>
      <c r="K871" s="342"/>
    </row>
    <row r="872" spans="1:11" ht="15">
      <c r="A872" s="519"/>
      <c r="E872" s="17"/>
      <c r="F872" s="17"/>
      <c r="G872" s="267"/>
      <c r="H872" s="342"/>
      <c r="I872" s="342"/>
      <c r="J872" s="342"/>
      <c r="K872" s="342"/>
    </row>
    <row r="873" spans="1:11" ht="15">
      <c r="A873" s="519"/>
      <c r="E873" s="17"/>
      <c r="F873" s="17"/>
      <c r="G873" s="267"/>
      <c r="H873" s="342"/>
      <c r="I873" s="342"/>
      <c r="J873" s="342"/>
      <c r="K873" s="342"/>
    </row>
    <row r="874" spans="1:11" ht="15">
      <c r="A874" s="519"/>
      <c r="E874" s="17"/>
      <c r="F874" s="17"/>
      <c r="G874" s="267"/>
      <c r="H874" s="342"/>
      <c r="I874" s="342"/>
      <c r="J874" s="342"/>
      <c r="K874" s="342"/>
    </row>
    <row r="875" spans="1:11" ht="15">
      <c r="A875" s="519"/>
      <c r="E875" s="17"/>
      <c r="F875" s="17"/>
      <c r="G875" s="267"/>
      <c r="H875" s="342"/>
      <c r="I875" s="342"/>
      <c r="J875" s="342"/>
      <c r="K875" s="342"/>
    </row>
    <row r="876" spans="1:11" ht="15">
      <c r="A876" s="519"/>
      <c r="E876" s="17"/>
      <c r="F876" s="17"/>
      <c r="G876" s="267"/>
      <c r="H876" s="342"/>
      <c r="I876" s="342"/>
      <c r="J876" s="342"/>
      <c r="K876" s="342"/>
    </row>
    <row r="877" spans="1:11" ht="15">
      <c r="A877" s="519"/>
      <c r="E877" s="17"/>
      <c r="F877" s="17"/>
      <c r="G877" s="267"/>
      <c r="H877" s="342"/>
      <c r="I877" s="342"/>
      <c r="J877" s="342"/>
      <c r="K877" s="342"/>
    </row>
    <row r="878" spans="1:11" ht="15">
      <c r="A878" s="519"/>
      <c r="E878" s="17"/>
      <c r="F878" s="17"/>
      <c r="G878" s="267"/>
      <c r="H878" s="342"/>
      <c r="I878" s="342"/>
      <c r="J878" s="342"/>
      <c r="K878" s="342"/>
    </row>
    <row r="879" spans="1:11" ht="15">
      <c r="A879" s="519"/>
      <c r="E879" s="17"/>
      <c r="F879" s="17"/>
      <c r="G879" s="267"/>
      <c r="H879" s="342"/>
      <c r="I879" s="342"/>
      <c r="J879" s="342"/>
      <c r="K879" s="342"/>
    </row>
    <row r="880" spans="1:11" ht="15">
      <c r="A880" s="519"/>
      <c r="E880" s="17"/>
      <c r="F880" s="17"/>
      <c r="G880" s="267"/>
      <c r="H880" s="342"/>
      <c r="I880" s="342"/>
      <c r="J880" s="342"/>
      <c r="K880" s="342"/>
    </row>
    <row r="881" spans="1:11" ht="15">
      <c r="A881" s="519"/>
      <c r="E881" s="17"/>
      <c r="F881" s="17"/>
      <c r="G881" s="267"/>
      <c r="H881" s="342"/>
      <c r="I881" s="342"/>
      <c r="J881" s="342"/>
      <c r="K881" s="342"/>
    </row>
    <row r="882" spans="1:11" ht="15">
      <c r="A882" s="519"/>
      <c r="E882" s="17"/>
      <c r="F882" s="17"/>
      <c r="G882" s="267"/>
      <c r="H882" s="342"/>
      <c r="I882" s="342"/>
      <c r="J882" s="342"/>
      <c r="K882" s="342"/>
    </row>
    <row r="883" spans="1:11" ht="15">
      <c r="A883" s="519"/>
      <c r="E883" s="17"/>
      <c r="F883" s="17"/>
      <c r="G883" s="267"/>
      <c r="H883" s="342"/>
      <c r="I883" s="342"/>
      <c r="J883" s="342"/>
      <c r="K883" s="342"/>
    </row>
    <row r="884" spans="1:11" ht="15">
      <c r="A884" s="519"/>
      <c r="E884" s="17"/>
      <c r="F884" s="17"/>
      <c r="G884" s="267"/>
      <c r="H884" s="342"/>
      <c r="I884" s="342"/>
      <c r="J884" s="342"/>
      <c r="K884" s="342"/>
    </row>
    <row r="885" spans="1:11" ht="15">
      <c r="A885" s="519"/>
      <c r="E885" s="17"/>
      <c r="F885" s="17"/>
      <c r="G885" s="267"/>
      <c r="H885" s="342"/>
      <c r="I885" s="342"/>
      <c r="J885" s="342"/>
      <c r="K885" s="342"/>
    </row>
    <row r="886" spans="1:11" ht="15">
      <c r="A886" s="519"/>
      <c r="E886" s="17"/>
      <c r="F886" s="17"/>
      <c r="G886" s="267"/>
      <c r="H886" s="342"/>
      <c r="I886" s="342"/>
      <c r="J886" s="342"/>
      <c r="K886" s="342"/>
    </row>
    <row r="887" spans="1:11" ht="15">
      <c r="A887" s="519"/>
      <c r="E887" s="17"/>
      <c r="F887" s="17"/>
      <c r="G887" s="267"/>
      <c r="H887" s="342"/>
      <c r="I887" s="342"/>
      <c r="J887" s="342"/>
      <c r="K887" s="342"/>
    </row>
    <row r="888" spans="1:11" ht="15">
      <c r="A888" s="519"/>
      <c r="E888" s="17"/>
      <c r="F888" s="17"/>
      <c r="G888" s="267"/>
      <c r="H888" s="342"/>
      <c r="I888" s="342"/>
      <c r="J888" s="342"/>
      <c r="K888" s="342"/>
    </row>
    <row r="889" spans="1:11" ht="15">
      <c r="A889" s="519"/>
      <c r="E889" s="17"/>
      <c r="F889" s="17"/>
      <c r="G889" s="267"/>
      <c r="H889" s="342"/>
      <c r="I889" s="342"/>
      <c r="J889" s="342"/>
      <c r="K889" s="342"/>
    </row>
    <row r="890" spans="1:11" ht="15">
      <c r="A890" s="519"/>
      <c r="E890" s="17"/>
      <c r="F890" s="17"/>
      <c r="G890" s="267"/>
      <c r="H890" s="342"/>
      <c r="I890" s="342"/>
      <c r="J890" s="342"/>
      <c r="K890" s="342"/>
    </row>
    <row r="891" spans="1:11" ht="15">
      <c r="A891" s="519"/>
      <c r="E891" s="17"/>
      <c r="F891" s="17"/>
      <c r="G891" s="267"/>
      <c r="H891" s="342"/>
      <c r="I891" s="342"/>
      <c r="J891" s="342"/>
      <c r="K891" s="342"/>
    </row>
    <row r="892" spans="1:11" ht="15">
      <c r="A892" s="519"/>
      <c r="E892" s="17"/>
      <c r="F892" s="17"/>
      <c r="G892" s="267"/>
      <c r="H892" s="342"/>
      <c r="I892" s="342"/>
      <c r="J892" s="342"/>
      <c r="K892" s="342"/>
    </row>
    <row r="893" spans="1:11" ht="15">
      <c r="A893" s="519"/>
      <c r="E893" s="17"/>
      <c r="F893" s="17"/>
      <c r="G893" s="267"/>
      <c r="H893" s="342"/>
      <c r="I893" s="342"/>
      <c r="J893" s="342"/>
      <c r="K893" s="342"/>
    </row>
    <row r="894" spans="1:11" ht="15">
      <c r="A894" s="519"/>
      <c r="E894" s="17"/>
      <c r="F894" s="17"/>
      <c r="G894" s="267"/>
      <c r="H894" s="342"/>
      <c r="I894" s="342"/>
      <c r="J894" s="342"/>
      <c r="K894" s="342"/>
    </row>
    <row r="895" spans="1:11" ht="15">
      <c r="A895" s="519"/>
      <c r="E895" s="17"/>
      <c r="F895" s="17"/>
      <c r="G895" s="267"/>
      <c r="H895" s="342"/>
      <c r="I895" s="342"/>
      <c r="J895" s="342"/>
      <c r="K895" s="342"/>
    </row>
    <row r="896" spans="1:11" ht="15">
      <c r="A896" s="519"/>
      <c r="E896" s="17"/>
      <c r="F896" s="17"/>
      <c r="G896" s="267"/>
      <c r="H896" s="342"/>
      <c r="I896" s="342"/>
      <c r="J896" s="342"/>
      <c r="K896" s="342"/>
    </row>
    <row r="897" spans="1:11" ht="15">
      <c r="A897" s="519"/>
      <c r="E897" s="17"/>
      <c r="F897" s="17"/>
      <c r="G897" s="267"/>
      <c r="H897" s="342"/>
      <c r="I897" s="342"/>
      <c r="J897" s="342"/>
      <c r="K897" s="342"/>
    </row>
    <row r="898" spans="1:11" ht="15">
      <c r="A898" s="519"/>
      <c r="E898" s="17"/>
      <c r="F898" s="17"/>
      <c r="G898" s="267"/>
      <c r="H898" s="342"/>
      <c r="I898" s="342"/>
      <c r="J898" s="342"/>
      <c r="K898" s="342"/>
    </row>
    <row r="899" spans="1:11" ht="15">
      <c r="A899" s="519"/>
      <c r="E899" s="17"/>
      <c r="F899" s="17"/>
      <c r="G899" s="267"/>
      <c r="H899" s="342"/>
      <c r="I899" s="342"/>
      <c r="J899" s="342"/>
      <c r="K899" s="342"/>
    </row>
    <row r="900" spans="1:11" ht="15">
      <c r="A900" s="519"/>
      <c r="E900" s="17"/>
      <c r="F900" s="17"/>
      <c r="G900" s="267"/>
      <c r="H900" s="342"/>
      <c r="I900" s="342"/>
      <c r="J900" s="342"/>
      <c r="K900" s="342"/>
    </row>
    <row r="901" spans="1:11" ht="15">
      <c r="A901" s="519"/>
      <c r="E901" s="17"/>
      <c r="F901" s="17"/>
      <c r="G901" s="267"/>
      <c r="H901" s="342"/>
      <c r="I901" s="342"/>
      <c r="J901" s="342"/>
      <c r="K901" s="342"/>
    </row>
    <row r="902" spans="1:11" ht="15">
      <c r="A902" s="519"/>
      <c r="E902" s="17"/>
      <c r="F902" s="17"/>
      <c r="G902" s="267"/>
      <c r="H902" s="342"/>
      <c r="I902" s="342"/>
      <c r="J902" s="342"/>
      <c r="K902" s="342"/>
    </row>
    <row r="903" spans="1:11" ht="15">
      <c r="A903" s="519"/>
      <c r="E903" s="17"/>
      <c r="F903" s="17"/>
      <c r="G903" s="267"/>
      <c r="H903" s="342"/>
      <c r="I903" s="342"/>
      <c r="J903" s="342"/>
      <c r="K903" s="342"/>
    </row>
    <row r="904" spans="1:11" ht="15">
      <c r="A904" s="519"/>
      <c r="E904" s="17"/>
      <c r="F904" s="17"/>
      <c r="G904" s="267"/>
      <c r="H904" s="342"/>
      <c r="I904" s="342"/>
      <c r="J904" s="342"/>
      <c r="K904" s="342"/>
    </row>
    <row r="905" spans="1:11" ht="15">
      <c r="A905" s="519"/>
      <c r="E905" s="17"/>
      <c r="F905" s="17"/>
      <c r="G905" s="267"/>
      <c r="H905" s="342"/>
      <c r="I905" s="342"/>
      <c r="J905" s="342"/>
      <c r="K905" s="342"/>
    </row>
    <row r="906" spans="1:11" ht="15">
      <c r="A906" s="519"/>
      <c r="E906" s="17"/>
      <c r="F906" s="17"/>
      <c r="G906" s="267"/>
      <c r="H906" s="342"/>
      <c r="I906" s="342"/>
      <c r="J906" s="342"/>
      <c r="K906" s="342"/>
    </row>
    <row r="907" spans="1:11" ht="15">
      <c r="A907" s="519"/>
      <c r="E907" s="17"/>
      <c r="F907" s="17"/>
      <c r="G907" s="267"/>
      <c r="H907" s="342"/>
      <c r="I907" s="342"/>
      <c r="J907" s="342"/>
      <c r="K907" s="342"/>
    </row>
    <row r="908" spans="1:11" ht="15">
      <c r="A908" s="519"/>
      <c r="E908" s="17"/>
      <c r="F908" s="17"/>
      <c r="G908" s="267"/>
      <c r="H908" s="342"/>
      <c r="I908" s="342"/>
      <c r="J908" s="342"/>
      <c r="K908" s="342"/>
    </row>
    <row r="909" spans="1:11" ht="15">
      <c r="A909" s="519"/>
      <c r="E909" s="17"/>
      <c r="F909" s="17"/>
      <c r="G909" s="267"/>
      <c r="H909" s="342"/>
      <c r="I909" s="342"/>
      <c r="J909" s="342"/>
      <c r="K909" s="342"/>
    </row>
    <row r="910" spans="1:11" ht="15">
      <c r="A910" s="519"/>
      <c r="E910" s="17"/>
      <c r="F910" s="17"/>
      <c r="G910" s="267"/>
      <c r="H910" s="342"/>
      <c r="I910" s="342"/>
      <c r="J910" s="342"/>
      <c r="K910" s="342"/>
    </row>
    <row r="911" spans="1:11" ht="15">
      <c r="A911" s="519"/>
      <c r="E911" s="17"/>
      <c r="F911" s="17"/>
      <c r="G911" s="267"/>
      <c r="H911" s="342"/>
      <c r="I911" s="342"/>
      <c r="J911" s="342"/>
      <c r="K911" s="342"/>
    </row>
    <row r="912" spans="1:11" ht="15">
      <c r="A912" s="519"/>
      <c r="E912" s="17"/>
      <c r="F912" s="17"/>
      <c r="G912" s="267"/>
      <c r="H912" s="342"/>
      <c r="I912" s="342"/>
      <c r="J912" s="342"/>
      <c r="K912" s="342"/>
    </row>
    <row r="913" spans="1:11" ht="15">
      <c r="A913" s="519"/>
      <c r="E913" s="17"/>
      <c r="F913" s="17"/>
      <c r="G913" s="267"/>
      <c r="H913" s="342"/>
      <c r="I913" s="342"/>
      <c r="J913" s="342"/>
      <c r="K913" s="342"/>
    </row>
    <row r="914" spans="1:11" ht="15">
      <c r="A914" s="519"/>
      <c r="E914" s="17"/>
      <c r="F914" s="17"/>
      <c r="G914" s="267"/>
      <c r="H914" s="342"/>
      <c r="I914" s="342"/>
      <c r="J914" s="342"/>
      <c r="K914" s="342"/>
    </row>
    <row r="915" spans="1:11" ht="15">
      <c r="A915" s="519"/>
      <c r="E915" s="17"/>
      <c r="F915" s="17"/>
      <c r="G915" s="267"/>
      <c r="H915" s="342"/>
      <c r="I915" s="342"/>
      <c r="J915" s="342"/>
      <c r="K915" s="342"/>
    </row>
    <row r="916" spans="1:11" ht="15">
      <c r="A916" s="519"/>
      <c r="E916" s="17"/>
      <c r="F916" s="17"/>
      <c r="G916" s="267"/>
      <c r="H916" s="342"/>
      <c r="I916" s="342"/>
      <c r="J916" s="342"/>
      <c r="K916" s="342"/>
    </row>
    <row r="917" spans="1:11" ht="15">
      <c r="A917" s="519"/>
      <c r="E917" s="17"/>
      <c r="F917" s="17"/>
      <c r="G917" s="267"/>
      <c r="H917" s="342"/>
      <c r="I917" s="342"/>
      <c r="J917" s="342"/>
      <c r="K917" s="342"/>
    </row>
    <row r="918" spans="1:11" ht="15">
      <c r="A918" s="519"/>
      <c r="E918" s="17"/>
      <c r="F918" s="17"/>
      <c r="G918" s="267"/>
      <c r="H918" s="342"/>
      <c r="I918" s="342"/>
      <c r="J918" s="342"/>
      <c r="K918" s="342"/>
    </row>
    <row r="919" spans="1:11" ht="15">
      <c r="A919" s="519"/>
      <c r="E919" s="17"/>
      <c r="F919" s="17"/>
      <c r="G919" s="267"/>
      <c r="H919" s="342"/>
      <c r="I919" s="342"/>
      <c r="J919" s="342"/>
      <c r="K919" s="342"/>
    </row>
    <row r="920" spans="1:11" ht="15">
      <c r="A920" s="519"/>
      <c r="E920" s="17"/>
      <c r="F920" s="17"/>
      <c r="G920" s="267"/>
      <c r="H920" s="342"/>
      <c r="I920" s="342"/>
      <c r="J920" s="342"/>
      <c r="K920" s="342"/>
    </row>
    <row r="921" spans="1:11" ht="15">
      <c r="A921" s="519"/>
      <c r="E921" s="17"/>
      <c r="F921" s="17"/>
      <c r="G921" s="267"/>
      <c r="H921" s="342"/>
      <c r="I921" s="342"/>
      <c r="J921" s="342"/>
      <c r="K921" s="342"/>
    </row>
    <row r="922" spans="1:11" ht="15">
      <c r="A922" s="519"/>
      <c r="E922" s="17"/>
      <c r="F922" s="17"/>
      <c r="G922" s="267"/>
      <c r="H922" s="342"/>
      <c r="I922" s="342"/>
      <c r="J922" s="342"/>
      <c r="K922" s="342"/>
    </row>
    <row r="923" spans="1:11" ht="15">
      <c r="A923" s="519"/>
      <c r="E923" s="17"/>
      <c r="F923" s="17"/>
      <c r="G923" s="267"/>
      <c r="H923" s="342"/>
      <c r="I923" s="342"/>
      <c r="J923" s="342"/>
      <c r="K923" s="342"/>
    </row>
    <row r="924" spans="1:11" ht="15">
      <c r="A924" s="519"/>
      <c r="E924" s="17"/>
      <c r="F924" s="17"/>
      <c r="G924" s="267"/>
      <c r="H924" s="342"/>
      <c r="I924" s="342"/>
      <c r="J924" s="342"/>
      <c r="K924" s="342"/>
    </row>
    <row r="925" spans="1:11" ht="15">
      <c r="A925" s="519"/>
      <c r="E925" s="17"/>
      <c r="F925" s="17"/>
      <c r="G925" s="267"/>
      <c r="H925" s="342"/>
      <c r="I925" s="342"/>
      <c r="J925" s="342"/>
      <c r="K925" s="342"/>
    </row>
    <row r="926" spans="1:11" ht="15">
      <c r="A926" s="519"/>
      <c r="E926" s="17"/>
      <c r="F926" s="17"/>
      <c r="G926" s="267"/>
      <c r="H926" s="342"/>
      <c r="I926" s="342"/>
      <c r="J926" s="342"/>
      <c r="K926" s="342"/>
    </row>
    <row r="927" spans="1:11" ht="15">
      <c r="A927" s="519"/>
      <c r="E927" s="17"/>
      <c r="F927" s="17"/>
      <c r="G927" s="267"/>
      <c r="H927" s="342"/>
      <c r="I927" s="342"/>
      <c r="J927" s="342"/>
      <c r="K927" s="342"/>
    </row>
    <row r="928" spans="1:11" ht="15">
      <c r="A928" s="519"/>
      <c r="E928" s="17"/>
      <c r="F928" s="17"/>
      <c r="G928" s="267"/>
      <c r="H928" s="342"/>
      <c r="I928" s="342"/>
      <c r="J928" s="342"/>
      <c r="K928" s="342"/>
    </row>
    <row r="929" spans="1:11" ht="15">
      <c r="A929" s="519"/>
      <c r="E929" s="17"/>
      <c r="F929" s="17"/>
      <c r="G929" s="267"/>
      <c r="H929" s="342"/>
      <c r="I929" s="342"/>
      <c r="J929" s="342"/>
      <c r="K929" s="342"/>
    </row>
    <row r="930" spans="1:11" ht="15">
      <c r="A930" s="519"/>
      <c r="E930" s="17"/>
      <c r="F930" s="17"/>
      <c r="G930" s="267"/>
      <c r="H930" s="342"/>
      <c r="I930" s="342"/>
      <c r="J930" s="342"/>
      <c r="K930" s="342"/>
    </row>
    <row r="931" spans="1:11" ht="15">
      <c r="A931" s="519"/>
      <c r="E931" s="17"/>
      <c r="F931" s="17"/>
      <c r="G931" s="267"/>
      <c r="H931" s="342"/>
      <c r="I931" s="342"/>
      <c r="J931" s="342"/>
      <c r="K931" s="342"/>
    </row>
    <row r="932" spans="1:11" ht="15">
      <c r="A932" s="519"/>
      <c r="E932" s="17"/>
      <c r="F932" s="17"/>
      <c r="G932" s="267"/>
      <c r="H932" s="342"/>
      <c r="I932" s="342"/>
      <c r="J932" s="342"/>
      <c r="K932" s="342"/>
    </row>
    <row r="933" spans="1:11" ht="15">
      <c r="A933" s="519"/>
      <c r="E933" s="17"/>
      <c r="F933" s="17"/>
      <c r="G933" s="267"/>
      <c r="H933" s="342"/>
      <c r="I933" s="342"/>
      <c r="J933" s="342"/>
      <c r="K933" s="342"/>
    </row>
    <row r="934" spans="1:11" ht="15">
      <c r="A934" s="519"/>
      <c r="E934" s="17"/>
      <c r="F934" s="17"/>
      <c r="G934" s="267"/>
      <c r="H934" s="342"/>
      <c r="I934" s="342"/>
      <c r="J934" s="342"/>
      <c r="K934" s="342"/>
    </row>
    <row r="935" spans="1:11" ht="15">
      <c r="A935" s="519"/>
      <c r="E935" s="17"/>
      <c r="F935" s="17"/>
      <c r="G935" s="267"/>
      <c r="H935" s="342"/>
      <c r="I935" s="342"/>
      <c r="J935" s="342"/>
      <c r="K935" s="342"/>
    </row>
    <row r="936" spans="1:11" ht="15">
      <c r="A936" s="519"/>
      <c r="E936" s="17"/>
      <c r="F936" s="17"/>
      <c r="G936" s="267"/>
      <c r="H936" s="342"/>
      <c r="I936" s="342"/>
      <c r="J936" s="342"/>
      <c r="K936" s="342"/>
    </row>
    <row r="937" spans="1:11" ht="15">
      <c r="A937" s="519"/>
      <c r="E937" s="17"/>
      <c r="F937" s="17"/>
      <c r="G937" s="267"/>
      <c r="H937" s="342"/>
      <c r="I937" s="342"/>
      <c r="J937" s="342"/>
      <c r="K937" s="342"/>
    </row>
    <row r="938" spans="1:11" ht="15">
      <c r="A938" s="519"/>
      <c r="E938" s="17"/>
      <c r="F938" s="17"/>
      <c r="G938" s="267"/>
      <c r="H938" s="342"/>
      <c r="I938" s="342"/>
      <c r="J938" s="342"/>
      <c r="K938" s="342"/>
    </row>
    <row r="939" spans="1:11" ht="15">
      <c r="A939" s="519"/>
      <c r="E939" s="17"/>
      <c r="F939" s="17"/>
      <c r="G939" s="267"/>
      <c r="H939" s="342"/>
      <c r="I939" s="342"/>
      <c r="J939" s="342"/>
      <c r="K939" s="342"/>
    </row>
    <row r="940" spans="1:11" ht="15">
      <c r="A940" s="519"/>
      <c r="E940" s="17"/>
      <c r="F940" s="17"/>
      <c r="G940" s="267"/>
      <c r="H940" s="342"/>
      <c r="I940" s="342"/>
      <c r="J940" s="342"/>
      <c r="K940" s="342"/>
    </row>
    <row r="941" spans="1:11" ht="15">
      <c r="A941" s="519"/>
      <c r="E941" s="17"/>
      <c r="F941" s="17"/>
      <c r="G941" s="267"/>
      <c r="H941" s="342"/>
      <c r="I941" s="342"/>
      <c r="J941" s="342"/>
      <c r="K941" s="342"/>
    </row>
    <row r="942" spans="1:11" ht="15">
      <c r="A942" s="519"/>
      <c r="E942" s="17"/>
      <c r="F942" s="17"/>
      <c r="G942" s="267"/>
      <c r="H942" s="342"/>
      <c r="I942" s="342"/>
      <c r="J942" s="342"/>
      <c r="K942" s="342"/>
    </row>
    <row r="943" spans="1:11" ht="15">
      <c r="A943" s="519"/>
      <c r="E943" s="17"/>
      <c r="F943" s="17"/>
      <c r="G943" s="267"/>
      <c r="H943" s="342"/>
      <c r="I943" s="342"/>
      <c r="J943" s="342"/>
      <c r="K943" s="342"/>
    </row>
    <row r="944" spans="1:11" ht="15">
      <c r="A944" s="519"/>
      <c r="E944" s="17"/>
      <c r="F944" s="17"/>
      <c r="G944" s="267"/>
      <c r="H944" s="342"/>
      <c r="I944" s="342"/>
      <c r="J944" s="342"/>
      <c r="K944" s="342"/>
    </row>
    <row r="945" spans="1:11" ht="15">
      <c r="A945" s="519"/>
      <c r="E945" s="17"/>
      <c r="F945" s="17"/>
      <c r="G945" s="267"/>
      <c r="H945" s="342"/>
      <c r="I945" s="342"/>
      <c r="J945" s="342"/>
      <c r="K945" s="342"/>
    </row>
    <row r="946" spans="1:11" ht="15">
      <c r="A946" s="519"/>
      <c r="E946" s="17"/>
      <c r="F946" s="17"/>
      <c r="G946" s="267"/>
      <c r="H946" s="342"/>
      <c r="I946" s="342"/>
      <c r="J946" s="342"/>
      <c r="K946" s="342"/>
    </row>
    <row r="947" spans="1:11" ht="15">
      <c r="A947" s="519"/>
      <c r="E947" s="17"/>
      <c r="F947" s="17"/>
      <c r="G947" s="267"/>
      <c r="H947" s="342"/>
      <c r="I947" s="342"/>
      <c r="J947" s="342"/>
      <c r="K947" s="342"/>
    </row>
    <row r="948" spans="1:11" ht="15">
      <c r="A948" s="519"/>
      <c r="E948" s="17"/>
      <c r="F948" s="17"/>
      <c r="G948" s="267"/>
      <c r="H948" s="342"/>
      <c r="I948" s="342"/>
      <c r="J948" s="342"/>
      <c r="K948" s="342"/>
    </row>
    <row r="949" spans="1:11" ht="15">
      <c r="A949" s="519"/>
      <c r="E949" s="17"/>
      <c r="F949" s="17"/>
      <c r="G949" s="267"/>
      <c r="H949" s="342"/>
      <c r="I949" s="342"/>
      <c r="J949" s="342"/>
      <c r="K949" s="342"/>
    </row>
    <row r="950" spans="1:11" ht="15">
      <c r="A950" s="519"/>
      <c r="E950" s="17"/>
      <c r="F950" s="17"/>
      <c r="G950" s="267"/>
      <c r="H950" s="342"/>
      <c r="I950" s="342"/>
      <c r="J950" s="342"/>
      <c r="K950" s="342"/>
    </row>
    <row r="951" spans="1:11" ht="15">
      <c r="A951" s="519"/>
      <c r="E951" s="17"/>
      <c r="F951" s="17"/>
      <c r="G951" s="267"/>
      <c r="H951" s="342"/>
      <c r="I951" s="342"/>
      <c r="J951" s="342"/>
      <c r="K951" s="342"/>
    </row>
    <row r="952" spans="1:11" ht="15">
      <c r="A952" s="519"/>
      <c r="E952" s="17"/>
      <c r="F952" s="17"/>
      <c r="G952" s="267"/>
      <c r="H952" s="342"/>
      <c r="I952" s="342"/>
      <c r="J952" s="342"/>
      <c r="K952" s="342"/>
    </row>
    <row r="953" spans="1:11" ht="15">
      <c r="A953" s="519"/>
      <c r="E953" s="17"/>
      <c r="F953" s="17"/>
      <c r="G953" s="267"/>
      <c r="H953" s="342"/>
      <c r="I953" s="342"/>
      <c r="J953" s="342"/>
      <c r="K953" s="342"/>
    </row>
    <row r="954" spans="1:11" ht="15">
      <c r="A954" s="519"/>
      <c r="E954" s="17"/>
      <c r="F954" s="17"/>
      <c r="G954" s="267"/>
      <c r="H954" s="342"/>
      <c r="I954" s="342"/>
      <c r="J954" s="342"/>
      <c r="K954" s="342"/>
    </row>
    <row r="955" spans="1:11" ht="15">
      <c r="A955" s="519"/>
      <c r="E955" s="17"/>
      <c r="F955" s="17"/>
      <c r="G955" s="267"/>
      <c r="H955" s="342"/>
      <c r="I955" s="342"/>
      <c r="J955" s="342"/>
      <c r="K955" s="342"/>
    </row>
    <row r="956" spans="1:11" ht="15">
      <c r="A956" s="519"/>
      <c r="E956" s="17"/>
      <c r="F956" s="17"/>
      <c r="G956" s="267"/>
      <c r="H956" s="342"/>
      <c r="I956" s="342"/>
      <c r="J956" s="342"/>
      <c r="K956" s="342"/>
    </row>
    <row r="957" spans="1:11" ht="15">
      <c r="A957" s="519"/>
      <c r="E957" s="17"/>
      <c r="F957" s="17"/>
      <c r="G957" s="267"/>
      <c r="H957" s="342"/>
      <c r="I957" s="342"/>
      <c r="J957" s="342"/>
      <c r="K957" s="342"/>
    </row>
    <row r="958" spans="1:11" ht="15">
      <c r="A958" s="519"/>
      <c r="E958" s="17"/>
      <c r="F958" s="17"/>
      <c r="G958" s="267"/>
      <c r="H958" s="342"/>
      <c r="I958" s="342"/>
      <c r="J958" s="342"/>
      <c r="K958" s="342"/>
    </row>
    <row r="959" spans="1:11" ht="15">
      <c r="A959" s="519"/>
      <c r="E959" s="17"/>
      <c r="F959" s="17"/>
      <c r="G959" s="267"/>
      <c r="H959" s="342"/>
      <c r="I959" s="342"/>
      <c r="J959" s="342"/>
      <c r="K959" s="342"/>
    </row>
    <row r="960" spans="1:11" ht="15">
      <c r="A960" s="519"/>
      <c r="E960" s="17"/>
      <c r="F960" s="17"/>
      <c r="G960" s="267"/>
      <c r="H960" s="342"/>
      <c r="I960" s="342"/>
      <c r="J960" s="342"/>
      <c r="K960" s="342"/>
    </row>
    <row r="961" spans="1:11" ht="15">
      <c r="A961" s="519"/>
      <c r="E961" s="17"/>
      <c r="F961" s="17"/>
      <c r="G961" s="267"/>
      <c r="H961" s="342"/>
      <c r="I961" s="342"/>
      <c r="J961" s="342"/>
      <c r="K961" s="342"/>
    </row>
    <row r="962" spans="1:11" ht="15">
      <c r="A962" s="519"/>
      <c r="E962" s="17"/>
      <c r="F962" s="17"/>
      <c r="G962" s="267"/>
      <c r="H962" s="342"/>
      <c r="I962" s="342"/>
      <c r="J962" s="342"/>
      <c r="K962" s="342"/>
    </row>
    <row r="963" spans="1:11" ht="15">
      <c r="A963" s="519"/>
      <c r="E963" s="17"/>
      <c r="F963" s="17"/>
      <c r="G963" s="267"/>
      <c r="H963" s="342"/>
      <c r="I963" s="342"/>
      <c r="J963" s="342"/>
      <c r="K963" s="342"/>
    </row>
    <row r="964" spans="1:11" ht="15">
      <c r="A964" s="519"/>
      <c r="E964" s="17"/>
      <c r="F964" s="17"/>
      <c r="G964" s="267"/>
      <c r="H964" s="342"/>
      <c r="I964" s="342"/>
      <c r="J964" s="342"/>
      <c r="K964" s="342"/>
    </row>
    <row r="965" spans="1:11" ht="15">
      <c r="A965" s="519"/>
      <c r="E965" s="17"/>
      <c r="F965" s="17"/>
      <c r="G965" s="267"/>
      <c r="H965" s="342"/>
      <c r="I965" s="342"/>
      <c r="J965" s="342"/>
      <c r="K965" s="342"/>
    </row>
    <row r="966" spans="1:11" ht="15">
      <c r="A966" s="519"/>
      <c r="E966" s="17"/>
      <c r="F966" s="17"/>
      <c r="G966" s="267"/>
      <c r="H966" s="342"/>
      <c r="I966" s="342"/>
      <c r="J966" s="342"/>
      <c r="K966" s="342"/>
    </row>
    <row r="967" spans="1:11" ht="15">
      <c r="A967" s="519"/>
      <c r="E967" s="17"/>
      <c r="F967" s="17"/>
      <c r="G967" s="267"/>
      <c r="H967" s="342"/>
      <c r="I967" s="342"/>
      <c r="J967" s="342"/>
      <c r="K967" s="342"/>
    </row>
    <row r="968" spans="1:11" ht="15">
      <c r="A968" s="519"/>
      <c r="E968" s="17"/>
      <c r="F968" s="17"/>
      <c r="G968" s="267"/>
      <c r="H968" s="342"/>
      <c r="I968" s="342"/>
      <c r="J968" s="342"/>
      <c r="K968" s="342"/>
    </row>
    <row r="969" spans="1:11" ht="15">
      <c r="A969" s="519"/>
      <c r="E969" s="17"/>
      <c r="F969" s="17"/>
      <c r="G969" s="267"/>
      <c r="H969" s="342"/>
      <c r="I969" s="342"/>
      <c r="J969" s="342"/>
      <c r="K969" s="342"/>
    </row>
    <row r="970" spans="1:11" ht="15">
      <c r="A970" s="519"/>
      <c r="E970" s="17"/>
      <c r="F970" s="17"/>
      <c r="G970" s="267"/>
      <c r="H970" s="342"/>
      <c r="I970" s="342"/>
      <c r="J970" s="342"/>
      <c r="K970" s="342"/>
    </row>
    <row r="971" spans="1:11" ht="15">
      <c r="A971" s="519"/>
      <c r="E971" s="17"/>
      <c r="F971" s="17"/>
      <c r="G971" s="267"/>
      <c r="H971" s="342"/>
      <c r="I971" s="342"/>
      <c r="J971" s="342"/>
      <c r="K971" s="342"/>
    </row>
    <row r="972" spans="1:11" ht="15">
      <c r="A972" s="519"/>
      <c r="E972" s="17"/>
      <c r="F972" s="17"/>
      <c r="G972" s="267"/>
      <c r="H972" s="342"/>
      <c r="I972" s="342"/>
      <c r="J972" s="342"/>
      <c r="K972" s="342"/>
    </row>
    <row r="973" spans="1:11" ht="15">
      <c r="A973" s="519"/>
      <c r="E973" s="17"/>
      <c r="F973" s="17"/>
      <c r="G973" s="267"/>
      <c r="H973" s="342"/>
      <c r="I973" s="342"/>
      <c r="J973" s="342"/>
      <c r="K973" s="342"/>
    </row>
    <row r="974" spans="1:11" ht="15">
      <c r="A974" s="519"/>
      <c r="E974" s="17"/>
      <c r="F974" s="17"/>
      <c r="G974" s="267"/>
      <c r="H974" s="342"/>
      <c r="I974" s="342"/>
      <c r="J974" s="342"/>
      <c r="K974" s="342"/>
    </row>
    <row r="975" spans="1:11" ht="15">
      <c r="A975" s="519"/>
      <c r="E975" s="17"/>
      <c r="F975" s="17"/>
      <c r="G975" s="267"/>
      <c r="H975" s="342"/>
      <c r="I975" s="342"/>
      <c r="J975" s="342"/>
      <c r="K975" s="342"/>
    </row>
    <row r="976" spans="1:11" ht="15">
      <c r="A976" s="519"/>
      <c r="E976" s="17"/>
      <c r="F976" s="17"/>
      <c r="G976" s="267"/>
      <c r="H976" s="342"/>
      <c r="I976" s="342"/>
      <c r="J976" s="342"/>
      <c r="K976" s="342"/>
    </row>
    <row r="977" spans="1:11" ht="15">
      <c r="A977" s="519"/>
      <c r="E977" s="17"/>
      <c r="F977" s="17"/>
      <c r="G977" s="267"/>
      <c r="H977" s="342"/>
      <c r="I977" s="342"/>
      <c r="J977" s="342"/>
      <c r="K977" s="342"/>
    </row>
    <row r="978" spans="1:11" ht="15">
      <c r="A978" s="519"/>
      <c r="E978" s="17"/>
      <c r="F978" s="17"/>
      <c r="G978" s="267"/>
      <c r="H978" s="342"/>
      <c r="I978" s="342"/>
      <c r="J978" s="342"/>
      <c r="K978" s="342"/>
    </row>
    <row r="979" spans="1:11" ht="15">
      <c r="A979" s="519"/>
      <c r="E979" s="17"/>
      <c r="F979" s="17"/>
      <c r="G979" s="267"/>
      <c r="H979" s="342"/>
      <c r="I979" s="342"/>
      <c r="J979" s="342"/>
      <c r="K979" s="342"/>
    </row>
    <row r="980" spans="1:11" ht="15">
      <c r="A980" s="519"/>
      <c r="E980" s="17"/>
      <c r="F980" s="17"/>
      <c r="G980" s="267"/>
      <c r="H980" s="342"/>
      <c r="I980" s="342"/>
      <c r="J980" s="342"/>
      <c r="K980" s="342"/>
    </row>
    <row r="981" spans="1:11" ht="15">
      <c r="A981" s="519"/>
      <c r="E981" s="17"/>
      <c r="F981" s="17"/>
      <c r="G981" s="267"/>
      <c r="H981" s="342"/>
      <c r="I981" s="342"/>
      <c r="J981" s="342"/>
      <c r="K981" s="342"/>
    </row>
    <row r="982" spans="1:11" ht="15">
      <c r="A982" s="519"/>
      <c r="E982" s="17"/>
      <c r="F982" s="17"/>
      <c r="G982" s="267"/>
      <c r="H982" s="342"/>
      <c r="I982" s="342"/>
      <c r="J982" s="342"/>
      <c r="K982" s="342"/>
    </row>
    <row r="983" spans="1:11" ht="15">
      <c r="A983" s="519"/>
      <c r="E983" s="17"/>
      <c r="F983" s="17"/>
      <c r="G983" s="267"/>
      <c r="H983" s="342"/>
      <c r="I983" s="342"/>
      <c r="J983" s="342"/>
      <c r="K983" s="342"/>
    </row>
    <row r="984" spans="1:11" ht="15">
      <c r="A984" s="519"/>
      <c r="E984" s="17"/>
      <c r="F984" s="17"/>
      <c r="G984" s="267"/>
      <c r="H984" s="342"/>
      <c r="I984" s="342"/>
      <c r="J984" s="342"/>
      <c r="K984" s="342"/>
    </row>
    <row r="985" spans="1:11" ht="15">
      <c r="A985" s="519"/>
      <c r="E985" s="17"/>
      <c r="F985" s="17"/>
      <c r="G985" s="267"/>
      <c r="H985" s="342"/>
      <c r="I985" s="342"/>
      <c r="J985" s="342"/>
      <c r="K985" s="342"/>
    </row>
    <row r="986" spans="1:11" ht="15">
      <c r="A986" s="519"/>
      <c r="E986" s="17"/>
      <c r="F986" s="17"/>
      <c r="G986" s="267"/>
      <c r="H986" s="342"/>
      <c r="I986" s="342"/>
      <c r="J986" s="342"/>
      <c r="K986" s="342"/>
    </row>
    <row r="987" spans="1:11" ht="15">
      <c r="A987" s="519"/>
      <c r="E987" s="17"/>
      <c r="F987" s="17"/>
      <c r="G987" s="267"/>
      <c r="H987" s="342"/>
      <c r="I987" s="342"/>
      <c r="J987" s="342"/>
      <c r="K987" s="342"/>
    </row>
    <row r="988" spans="1:11" ht="15">
      <c r="A988" s="519"/>
      <c r="E988" s="17"/>
      <c r="F988" s="17"/>
      <c r="G988" s="267"/>
      <c r="H988" s="342"/>
      <c r="I988" s="342"/>
      <c r="J988" s="342"/>
      <c r="K988" s="342"/>
    </row>
    <row r="989" spans="1:11" ht="15">
      <c r="A989" s="519"/>
      <c r="E989" s="17"/>
      <c r="F989" s="17"/>
      <c r="G989" s="267"/>
      <c r="H989" s="342"/>
      <c r="I989" s="342"/>
      <c r="J989" s="342"/>
      <c r="K989" s="342"/>
    </row>
    <row r="990" spans="1:11" ht="15">
      <c r="A990" s="519"/>
      <c r="E990" s="17"/>
      <c r="F990" s="17"/>
      <c r="G990" s="267"/>
      <c r="H990" s="342"/>
      <c r="I990" s="342"/>
      <c r="J990" s="342"/>
      <c r="K990" s="342"/>
    </row>
    <row r="991" spans="1:11" ht="15">
      <c r="A991" s="519"/>
      <c r="E991" s="17"/>
      <c r="F991" s="17"/>
      <c r="G991" s="267"/>
      <c r="H991" s="342"/>
      <c r="I991" s="342"/>
      <c r="J991" s="342"/>
      <c r="K991" s="342"/>
    </row>
    <row r="992" spans="1:11" ht="15">
      <c r="A992" s="519"/>
      <c r="E992" s="17"/>
      <c r="F992" s="17"/>
      <c r="G992" s="267"/>
      <c r="H992" s="342"/>
      <c r="I992" s="342"/>
      <c r="J992" s="342"/>
      <c r="K992" s="342"/>
    </row>
    <row r="993" spans="1:11" ht="15">
      <c r="A993" s="519"/>
      <c r="E993" s="17"/>
      <c r="F993" s="17"/>
      <c r="G993" s="267"/>
      <c r="H993" s="342"/>
      <c r="I993" s="342"/>
      <c r="J993" s="342"/>
      <c r="K993" s="342"/>
    </row>
    <row r="994" spans="1:11" ht="15">
      <c r="A994" s="519"/>
      <c r="E994" s="17"/>
      <c r="F994" s="17"/>
      <c r="G994" s="267"/>
      <c r="H994" s="342"/>
      <c r="I994" s="342"/>
      <c r="J994" s="342"/>
      <c r="K994" s="342"/>
    </row>
    <row r="995" spans="1:11" ht="15">
      <c r="A995" s="519"/>
      <c r="E995" s="17"/>
      <c r="F995" s="17"/>
      <c r="G995" s="267"/>
      <c r="H995" s="342"/>
      <c r="I995" s="342"/>
      <c r="J995" s="342"/>
      <c r="K995" s="342"/>
    </row>
    <row r="996" spans="1:11" ht="15">
      <c r="A996" s="519"/>
      <c r="E996" s="17"/>
      <c r="F996" s="17"/>
      <c r="G996" s="267"/>
      <c r="H996" s="342"/>
      <c r="I996" s="342"/>
      <c r="J996" s="342"/>
      <c r="K996" s="342"/>
    </row>
    <row r="997" spans="1:11" ht="15">
      <c r="A997" s="519"/>
      <c r="E997" s="17"/>
      <c r="F997" s="17"/>
      <c r="G997" s="267"/>
      <c r="H997" s="342"/>
      <c r="I997" s="342"/>
      <c r="J997" s="342"/>
      <c r="K997" s="342"/>
    </row>
    <row r="998" spans="1:11" ht="15">
      <c r="A998" s="519"/>
      <c r="E998" s="17"/>
      <c r="F998" s="17"/>
      <c r="G998" s="267"/>
      <c r="H998" s="342"/>
      <c r="I998" s="342"/>
      <c r="J998" s="342"/>
      <c r="K998" s="342"/>
    </row>
    <row r="999" spans="1:11" ht="15">
      <c r="A999" s="519"/>
      <c r="E999" s="17"/>
      <c r="F999" s="17"/>
      <c r="G999" s="267"/>
      <c r="H999" s="342"/>
      <c r="I999" s="342"/>
      <c r="J999" s="342"/>
      <c r="K999" s="342"/>
    </row>
    <row r="1000" spans="1:11" ht="15">
      <c r="A1000" s="519"/>
      <c r="E1000" s="17"/>
      <c r="F1000" s="17"/>
      <c r="G1000" s="267"/>
      <c r="H1000" s="342"/>
      <c r="I1000" s="342"/>
      <c r="J1000" s="342"/>
      <c r="K1000" s="342"/>
    </row>
    <row r="1001" spans="1:11" ht="15">
      <c r="A1001" s="519"/>
      <c r="E1001" s="17"/>
      <c r="F1001" s="17"/>
      <c r="G1001" s="267"/>
      <c r="H1001" s="342"/>
      <c r="I1001" s="342"/>
      <c r="J1001" s="342"/>
      <c r="K1001" s="342"/>
    </row>
    <row r="1002" spans="1:11" ht="15">
      <c r="A1002" s="519"/>
      <c r="E1002" s="17"/>
      <c r="F1002" s="17"/>
      <c r="G1002" s="267"/>
      <c r="H1002" s="342"/>
      <c r="I1002" s="342"/>
      <c r="J1002" s="342"/>
      <c r="K1002" s="342"/>
    </row>
    <row r="1003" spans="1:11" ht="15">
      <c r="A1003" s="519"/>
      <c r="E1003" s="17"/>
      <c r="F1003" s="17"/>
      <c r="G1003" s="267"/>
      <c r="H1003" s="342"/>
      <c r="I1003" s="342"/>
      <c r="J1003" s="342"/>
      <c r="K1003" s="342"/>
    </row>
    <row r="1004" spans="1:11" ht="15">
      <c r="A1004" s="519"/>
      <c r="E1004" s="17"/>
      <c r="F1004" s="17"/>
      <c r="G1004" s="267"/>
      <c r="H1004" s="342"/>
      <c r="I1004" s="342"/>
      <c r="J1004" s="342"/>
      <c r="K1004" s="342"/>
    </row>
  </sheetData>
  <mergeCells count="2">
    <mergeCell ref="A5:AA5"/>
    <mergeCell ref="A8:AA8"/>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outlinePr summaryBelow="0" summaryRight="0"/>
  </sheetPr>
  <dimension ref="A1:AA1001"/>
  <sheetViews>
    <sheetView workbookViewId="0">
      <pane ySplit="1" topLeftCell="A2" activePane="bottomLeft" state="frozen"/>
      <selection pane="bottomLeft" activeCell="B3" sqref="B3"/>
    </sheetView>
  </sheetViews>
  <sheetFormatPr defaultColWidth="12.5703125" defaultRowHeight="15.75" customHeight="1"/>
  <cols>
    <col min="11" max="11" width="55.42578125" customWidth="1"/>
  </cols>
  <sheetData>
    <row r="1" spans="1:27" ht="15.75" customHeight="1">
      <c r="A1" s="363" t="s">
        <v>3105</v>
      </c>
      <c r="B1" s="363" t="s">
        <v>3106</v>
      </c>
      <c r="C1" s="363" t="s">
        <v>3107</v>
      </c>
      <c r="D1" s="363" t="s">
        <v>3108</v>
      </c>
      <c r="E1" s="363" t="s">
        <v>3109</v>
      </c>
      <c r="F1" s="364" t="s">
        <v>3110</v>
      </c>
      <c r="G1" s="363" t="s">
        <v>3111</v>
      </c>
      <c r="H1" s="363" t="s">
        <v>3112</v>
      </c>
      <c r="I1" s="363" t="s">
        <v>3113</v>
      </c>
      <c r="J1" s="363" t="s">
        <v>3114</v>
      </c>
      <c r="K1" s="363" t="s">
        <v>2711</v>
      </c>
    </row>
    <row r="2" spans="1:27" ht="15.75" customHeight="1">
      <c r="A2" s="270">
        <v>1</v>
      </c>
      <c r="B2" s="270">
        <v>0</v>
      </c>
      <c r="C2" s="270">
        <v>0</v>
      </c>
      <c r="D2" s="270" t="s">
        <v>203</v>
      </c>
      <c r="E2" s="385">
        <v>43969</v>
      </c>
      <c r="F2" s="387">
        <v>0.25</v>
      </c>
      <c r="G2" s="270">
        <v>0</v>
      </c>
      <c r="H2" s="270" t="s">
        <v>96</v>
      </c>
      <c r="I2" s="385">
        <v>44065</v>
      </c>
      <c r="J2" s="577" t="s">
        <v>3158</v>
      </c>
      <c r="K2" s="188"/>
      <c r="L2" s="188"/>
      <c r="M2" s="188"/>
      <c r="N2" s="188"/>
      <c r="O2" s="188"/>
      <c r="P2" s="188"/>
      <c r="Q2" s="188"/>
      <c r="R2" s="188"/>
      <c r="S2" s="188"/>
      <c r="T2" s="188"/>
      <c r="U2" s="188"/>
      <c r="V2" s="188"/>
      <c r="W2" s="188"/>
      <c r="X2" s="188"/>
      <c r="Y2" s="188"/>
      <c r="Z2" s="188"/>
      <c r="AA2" s="188"/>
    </row>
    <row r="3" spans="1:27" ht="15.75" customHeight="1">
      <c r="F3" s="17"/>
    </row>
    <row r="4" spans="1:27" ht="15.75" customHeight="1">
      <c r="F4" s="17"/>
    </row>
    <row r="5" spans="1:27" ht="15.75" customHeight="1">
      <c r="F5" s="17"/>
    </row>
    <row r="6" spans="1:27" ht="15.75" customHeight="1">
      <c r="A6" s="270">
        <v>2</v>
      </c>
      <c r="B6" s="270">
        <v>0</v>
      </c>
      <c r="C6" s="270">
        <v>0</v>
      </c>
      <c r="D6" s="270" t="s">
        <v>8</v>
      </c>
      <c r="E6" s="385">
        <v>44005</v>
      </c>
      <c r="F6" s="387" t="s">
        <v>3120</v>
      </c>
      <c r="G6" s="270">
        <v>0</v>
      </c>
      <c r="H6" s="270" t="s">
        <v>96</v>
      </c>
      <c r="I6" s="385">
        <v>44065</v>
      </c>
      <c r="J6" s="577" t="s">
        <v>3158</v>
      </c>
      <c r="K6" s="188"/>
      <c r="L6" s="188"/>
      <c r="M6" s="188"/>
      <c r="N6" s="188"/>
      <c r="O6" s="188"/>
      <c r="P6" s="188"/>
      <c r="Q6" s="188"/>
      <c r="R6" s="188"/>
      <c r="S6" s="188"/>
      <c r="T6" s="188"/>
      <c r="U6" s="188"/>
      <c r="V6" s="188"/>
      <c r="W6" s="188"/>
      <c r="X6" s="188"/>
      <c r="Y6" s="188"/>
      <c r="Z6" s="188"/>
      <c r="AA6" s="188"/>
    </row>
    <row r="7" spans="1:27" ht="15.75" customHeight="1">
      <c r="F7" s="17"/>
    </row>
    <row r="8" spans="1:27" ht="15.75" customHeight="1">
      <c r="F8" s="17"/>
    </row>
    <row r="9" spans="1:27" ht="15.75" customHeight="1">
      <c r="F9" s="17"/>
    </row>
    <row r="10" spans="1:27" ht="15.75" customHeight="1">
      <c r="A10" s="270">
        <v>3</v>
      </c>
      <c r="B10" s="270">
        <v>7</v>
      </c>
      <c r="C10" s="270">
        <v>7</v>
      </c>
      <c r="D10" s="270" t="s">
        <v>203</v>
      </c>
      <c r="E10" s="385">
        <v>43969</v>
      </c>
      <c r="F10" s="387" t="s">
        <v>3123</v>
      </c>
      <c r="G10" s="270">
        <v>7</v>
      </c>
      <c r="H10" s="270" t="s">
        <v>96</v>
      </c>
      <c r="I10" s="385">
        <v>44065</v>
      </c>
      <c r="J10" s="270" t="s">
        <v>3158</v>
      </c>
      <c r="K10" s="188"/>
      <c r="L10" s="188"/>
      <c r="M10" s="188"/>
      <c r="N10" s="188"/>
      <c r="O10" s="188"/>
      <c r="P10" s="188"/>
      <c r="Q10" s="188"/>
      <c r="R10" s="188"/>
      <c r="S10" s="188"/>
      <c r="T10" s="188"/>
      <c r="U10" s="188"/>
      <c r="V10" s="188"/>
      <c r="W10" s="188"/>
      <c r="X10" s="188"/>
      <c r="Y10" s="188"/>
      <c r="Z10" s="188"/>
      <c r="AA10" s="188"/>
    </row>
    <row r="11" spans="1:27" ht="15.75" customHeight="1">
      <c r="F11" s="17"/>
    </row>
    <row r="12" spans="1:27" ht="15.75" customHeight="1">
      <c r="F12" s="17"/>
    </row>
    <row r="13" spans="1:27" ht="15.75" customHeight="1">
      <c r="F13" s="17"/>
    </row>
    <row r="14" spans="1:27" ht="15.75" customHeight="1">
      <c r="A14" s="270">
        <v>4</v>
      </c>
      <c r="B14" s="270">
        <v>0</v>
      </c>
      <c r="C14" s="270">
        <v>0</v>
      </c>
      <c r="D14" s="270" t="s">
        <v>8</v>
      </c>
      <c r="E14" s="385">
        <v>44005</v>
      </c>
      <c r="F14" s="387" t="s">
        <v>3120</v>
      </c>
      <c r="G14" s="578">
        <v>0</v>
      </c>
      <c r="H14" s="579" t="s">
        <v>96</v>
      </c>
      <c r="I14" s="580">
        <v>44065</v>
      </c>
      <c r="J14" s="577" t="s">
        <v>3158</v>
      </c>
      <c r="K14" s="188"/>
      <c r="L14" s="188"/>
      <c r="M14" s="188"/>
      <c r="N14" s="188"/>
      <c r="O14" s="188"/>
      <c r="P14" s="188"/>
      <c r="Q14" s="188"/>
      <c r="R14" s="188"/>
      <c r="S14" s="188"/>
      <c r="T14" s="188"/>
      <c r="U14" s="188"/>
      <c r="V14" s="188"/>
      <c r="W14" s="188"/>
      <c r="X14" s="188"/>
      <c r="Y14" s="188"/>
      <c r="Z14" s="188"/>
      <c r="AA14" s="188"/>
    </row>
    <row r="15" spans="1:27" ht="15.75" customHeight="1">
      <c r="F15" s="17"/>
    </row>
    <row r="16" spans="1:27" ht="15.75" customHeight="1">
      <c r="F16" s="17"/>
    </row>
    <row r="17" spans="1:27" ht="15.75" customHeight="1">
      <c r="F17" s="17"/>
    </row>
    <row r="18" spans="1:27" ht="15.75" customHeight="1">
      <c r="A18" s="270">
        <v>5</v>
      </c>
      <c r="B18" s="270">
        <v>0</v>
      </c>
      <c r="C18" s="270">
        <v>0</v>
      </c>
      <c r="D18" s="270" t="s">
        <v>8</v>
      </c>
      <c r="E18" s="385">
        <v>44005</v>
      </c>
      <c r="F18" s="387" t="s">
        <v>3120</v>
      </c>
      <c r="G18" s="578">
        <v>0</v>
      </c>
      <c r="H18" s="579" t="s">
        <v>96</v>
      </c>
      <c r="I18" s="580">
        <v>44065</v>
      </c>
      <c r="J18" s="577" t="s">
        <v>3158</v>
      </c>
      <c r="K18" s="188"/>
      <c r="L18" s="188"/>
      <c r="M18" s="188"/>
      <c r="N18" s="188"/>
      <c r="O18" s="188"/>
      <c r="P18" s="188"/>
      <c r="Q18" s="188"/>
      <c r="R18" s="188"/>
      <c r="S18" s="188"/>
      <c r="T18" s="188"/>
      <c r="U18" s="188"/>
      <c r="V18" s="188"/>
      <c r="W18" s="188"/>
      <c r="X18" s="188"/>
      <c r="Y18" s="188"/>
      <c r="Z18" s="188"/>
      <c r="AA18" s="188"/>
    </row>
    <row r="19" spans="1:27" ht="15.75" customHeight="1">
      <c r="F19" s="17"/>
    </row>
    <row r="20" spans="1:27" ht="15.75" customHeight="1">
      <c r="F20" s="17"/>
    </row>
    <row r="21" spans="1:27" ht="15.75" customHeight="1">
      <c r="F21" s="17"/>
    </row>
    <row r="22" spans="1:27" ht="15.75" customHeight="1">
      <c r="A22" s="270">
        <v>6</v>
      </c>
      <c r="B22" s="270">
        <v>0</v>
      </c>
      <c r="C22" s="270">
        <v>0</v>
      </c>
      <c r="D22" s="270" t="s">
        <v>8</v>
      </c>
      <c r="E22" s="385">
        <v>44005</v>
      </c>
      <c r="F22" s="387" t="s">
        <v>3120</v>
      </c>
      <c r="G22" s="578">
        <v>0</v>
      </c>
      <c r="H22" s="579" t="s">
        <v>96</v>
      </c>
      <c r="I22" s="580">
        <v>44065</v>
      </c>
      <c r="J22" s="577" t="s">
        <v>3158</v>
      </c>
      <c r="K22" s="188"/>
      <c r="L22" s="188"/>
      <c r="M22" s="188"/>
      <c r="N22" s="188"/>
      <c r="O22" s="188"/>
      <c r="P22" s="188"/>
      <c r="Q22" s="188"/>
      <c r="R22" s="188"/>
      <c r="S22" s="188"/>
      <c r="T22" s="188"/>
      <c r="U22" s="188"/>
      <c r="V22" s="188"/>
      <c r="W22" s="188"/>
      <c r="X22" s="188"/>
      <c r="Y22" s="188"/>
      <c r="Z22" s="188"/>
      <c r="AA22" s="188"/>
    </row>
    <row r="23" spans="1:27" ht="15.75" customHeight="1">
      <c r="F23" s="17"/>
    </row>
    <row r="24" spans="1:27" ht="15.75" customHeight="1">
      <c r="F24" s="17"/>
    </row>
    <row r="25" spans="1:27" ht="15.75" customHeight="1">
      <c r="F25" s="17"/>
    </row>
    <row r="26" spans="1:27" ht="15.75" customHeight="1">
      <c r="A26" s="270">
        <v>7</v>
      </c>
      <c r="B26" s="270">
        <v>7</v>
      </c>
      <c r="C26" s="270">
        <v>7</v>
      </c>
      <c r="D26" s="270" t="s">
        <v>8</v>
      </c>
      <c r="E26" s="385">
        <v>44005</v>
      </c>
      <c r="F26" s="387" t="s">
        <v>3123</v>
      </c>
      <c r="G26" s="581">
        <v>7</v>
      </c>
      <c r="H26" s="579" t="s">
        <v>96</v>
      </c>
      <c r="I26" s="580">
        <v>44065</v>
      </c>
      <c r="J26" s="577" t="s">
        <v>3158</v>
      </c>
      <c r="K26" s="188"/>
      <c r="L26" s="188"/>
      <c r="M26" s="188"/>
      <c r="N26" s="188"/>
      <c r="O26" s="188"/>
      <c r="P26" s="188"/>
      <c r="Q26" s="188"/>
      <c r="R26" s="188"/>
      <c r="S26" s="188"/>
      <c r="T26" s="188"/>
      <c r="U26" s="188"/>
      <c r="V26" s="188"/>
      <c r="W26" s="188"/>
      <c r="X26" s="188"/>
      <c r="Y26" s="188"/>
      <c r="Z26" s="188"/>
      <c r="AA26" s="188"/>
    </row>
    <row r="27" spans="1:27" ht="15.75" customHeight="1">
      <c r="F27" s="17"/>
    </row>
    <row r="28" spans="1:27" ht="15.75" customHeight="1">
      <c r="F28" s="17"/>
    </row>
    <row r="29" spans="1:27" ht="15.75" customHeight="1">
      <c r="F29" s="17"/>
    </row>
    <row r="30" spans="1:27" ht="12.75">
      <c r="A30" s="270">
        <v>8</v>
      </c>
      <c r="B30" s="270">
        <v>166</v>
      </c>
      <c r="C30" s="270">
        <v>10</v>
      </c>
      <c r="D30" s="270" t="s">
        <v>8</v>
      </c>
      <c r="E30" s="385">
        <v>44005</v>
      </c>
      <c r="F30" s="387" t="s">
        <v>3118</v>
      </c>
      <c r="G30" s="581">
        <v>166</v>
      </c>
      <c r="H30" s="579" t="s">
        <v>96</v>
      </c>
      <c r="I30" s="580">
        <v>44065</v>
      </c>
      <c r="J30" s="577">
        <v>2</v>
      </c>
      <c r="K30" s="188"/>
      <c r="L30" s="188"/>
      <c r="M30" s="188"/>
      <c r="N30" s="188"/>
      <c r="O30" s="188"/>
      <c r="P30" s="188"/>
      <c r="Q30" s="188"/>
      <c r="R30" s="188"/>
      <c r="S30" s="188"/>
      <c r="T30" s="188"/>
      <c r="U30" s="188"/>
      <c r="V30" s="188"/>
      <c r="W30" s="188"/>
      <c r="X30" s="188"/>
      <c r="Y30" s="188"/>
      <c r="Z30" s="188"/>
      <c r="AA30" s="188"/>
    </row>
    <row r="31" spans="1:27" ht="12.75">
      <c r="A31" s="188"/>
      <c r="B31" s="188"/>
      <c r="C31" s="270">
        <v>156</v>
      </c>
      <c r="D31" s="270" t="s">
        <v>8</v>
      </c>
      <c r="E31" s="385">
        <v>44007</v>
      </c>
      <c r="F31" s="387">
        <v>2.5</v>
      </c>
      <c r="G31" s="188"/>
      <c r="H31" s="188"/>
      <c r="I31" s="188"/>
      <c r="J31" s="188"/>
      <c r="K31" s="188"/>
      <c r="L31" s="188"/>
      <c r="M31" s="188"/>
      <c r="N31" s="188"/>
      <c r="O31" s="188"/>
      <c r="P31" s="188"/>
      <c r="Q31" s="188"/>
      <c r="R31" s="188"/>
      <c r="S31" s="188"/>
      <c r="T31" s="188"/>
      <c r="U31" s="188"/>
      <c r="V31" s="188"/>
      <c r="W31" s="188"/>
      <c r="X31" s="188"/>
      <c r="Y31" s="188"/>
      <c r="Z31" s="188"/>
      <c r="AA31" s="188"/>
    </row>
    <row r="32" spans="1:27" ht="12.75">
      <c r="F32" s="17"/>
    </row>
    <row r="33" spans="1:27" ht="12.75">
      <c r="F33" s="17"/>
    </row>
    <row r="34" spans="1:27" ht="12.75">
      <c r="A34" s="270">
        <v>9</v>
      </c>
      <c r="B34" s="270">
        <v>54</v>
      </c>
      <c r="C34" s="270">
        <v>54</v>
      </c>
      <c r="D34" s="270" t="s">
        <v>8</v>
      </c>
      <c r="E34" s="385">
        <v>44007</v>
      </c>
      <c r="F34" s="387">
        <v>1.25</v>
      </c>
      <c r="G34" s="270">
        <v>54</v>
      </c>
      <c r="H34" s="581" t="s">
        <v>96</v>
      </c>
      <c r="I34" s="582">
        <v>44065</v>
      </c>
      <c r="J34" s="581" t="s">
        <v>3158</v>
      </c>
      <c r="K34" s="579"/>
      <c r="L34" s="188"/>
      <c r="M34" s="188"/>
      <c r="N34" s="188"/>
      <c r="O34" s="188"/>
      <c r="P34" s="188"/>
      <c r="Q34" s="188"/>
      <c r="R34" s="188"/>
      <c r="S34" s="188"/>
      <c r="T34" s="188"/>
      <c r="U34" s="188"/>
      <c r="V34" s="188"/>
      <c r="W34" s="188"/>
      <c r="X34" s="188"/>
      <c r="Y34" s="188"/>
      <c r="Z34" s="188"/>
      <c r="AA34" s="188"/>
    </row>
    <row r="35" spans="1:27" ht="12.75">
      <c r="F35" s="17"/>
    </row>
    <row r="36" spans="1:27" ht="12.75">
      <c r="F36" s="17"/>
    </row>
    <row r="37" spans="1:27" ht="12.75">
      <c r="F37" s="17"/>
    </row>
    <row r="38" spans="1:27" ht="12.75">
      <c r="A38" s="270">
        <v>10</v>
      </c>
      <c r="B38" s="270">
        <v>0</v>
      </c>
      <c r="C38" s="270">
        <v>0</v>
      </c>
      <c r="D38" s="270" t="s">
        <v>8</v>
      </c>
      <c r="E38" s="385">
        <v>44007</v>
      </c>
      <c r="F38" s="387" t="s">
        <v>3120</v>
      </c>
      <c r="G38" s="578">
        <v>0</v>
      </c>
      <c r="H38" s="579" t="s">
        <v>96</v>
      </c>
      <c r="I38" s="580">
        <v>44065</v>
      </c>
      <c r="J38" s="577" t="s">
        <v>3158</v>
      </c>
      <c r="K38" s="188"/>
      <c r="L38" s="188"/>
      <c r="M38" s="188"/>
      <c r="N38" s="188"/>
      <c r="O38" s="188"/>
      <c r="P38" s="188"/>
      <c r="Q38" s="188"/>
      <c r="R38" s="188"/>
      <c r="S38" s="188"/>
      <c r="T38" s="188"/>
      <c r="U38" s="188"/>
      <c r="V38" s="188"/>
      <c r="W38" s="188"/>
      <c r="X38" s="188"/>
      <c r="Y38" s="188"/>
      <c r="Z38" s="188"/>
      <c r="AA38" s="188"/>
    </row>
    <row r="39" spans="1:27" ht="12.75">
      <c r="F39" s="17"/>
    </row>
    <row r="40" spans="1:27" ht="12.75">
      <c r="F40" s="17"/>
    </row>
    <row r="41" spans="1:27" ht="12.75">
      <c r="F41" s="17"/>
    </row>
    <row r="42" spans="1:27" ht="12.75">
      <c r="A42" s="270">
        <v>11</v>
      </c>
      <c r="B42" s="270">
        <v>0</v>
      </c>
      <c r="C42" s="270">
        <v>0</v>
      </c>
      <c r="D42" s="270" t="s">
        <v>8</v>
      </c>
      <c r="E42" s="385">
        <v>44007</v>
      </c>
      <c r="F42" s="387" t="s">
        <v>3120</v>
      </c>
      <c r="G42" s="578">
        <v>0</v>
      </c>
      <c r="H42" s="579" t="s">
        <v>96</v>
      </c>
      <c r="I42" s="580">
        <v>44065</v>
      </c>
      <c r="J42" s="577" t="s">
        <v>3158</v>
      </c>
      <c r="K42" s="188"/>
      <c r="L42" s="188"/>
      <c r="M42" s="188"/>
      <c r="N42" s="188"/>
      <c r="O42" s="188"/>
      <c r="P42" s="188"/>
      <c r="Q42" s="188"/>
      <c r="R42" s="188"/>
      <c r="S42" s="188"/>
      <c r="T42" s="188"/>
      <c r="U42" s="188"/>
      <c r="V42" s="188"/>
      <c r="W42" s="188"/>
      <c r="X42" s="188"/>
      <c r="Y42" s="188"/>
      <c r="Z42" s="188"/>
      <c r="AA42" s="188"/>
    </row>
    <row r="43" spans="1:27" ht="12.75">
      <c r="F43" s="17"/>
    </row>
    <row r="44" spans="1:27" ht="12.75">
      <c r="F44" s="17"/>
    </row>
    <row r="45" spans="1:27" ht="12.75">
      <c r="F45" s="17"/>
    </row>
    <row r="46" spans="1:27" ht="12.75">
      <c r="A46" s="270">
        <v>12</v>
      </c>
      <c r="B46" s="270">
        <v>0</v>
      </c>
      <c r="C46" s="270">
        <v>0</v>
      </c>
      <c r="D46" s="270" t="s">
        <v>8</v>
      </c>
      <c r="E46" s="385">
        <v>44007</v>
      </c>
      <c r="F46" s="387" t="s">
        <v>3119</v>
      </c>
      <c r="G46" s="578">
        <v>0</v>
      </c>
      <c r="H46" s="579" t="s">
        <v>96</v>
      </c>
      <c r="I46" s="580">
        <v>44065</v>
      </c>
      <c r="J46" s="577" t="s">
        <v>3158</v>
      </c>
      <c r="K46" s="188"/>
      <c r="L46" s="188"/>
      <c r="M46" s="188"/>
      <c r="N46" s="188"/>
      <c r="O46" s="188"/>
      <c r="P46" s="188"/>
      <c r="Q46" s="188"/>
      <c r="R46" s="188"/>
      <c r="S46" s="188"/>
      <c r="T46" s="188"/>
      <c r="U46" s="188"/>
      <c r="V46" s="188"/>
      <c r="W46" s="188"/>
      <c r="X46" s="188"/>
      <c r="Y46" s="188"/>
      <c r="Z46" s="188"/>
      <c r="AA46" s="188"/>
    </row>
    <row r="47" spans="1:27" ht="12.75">
      <c r="F47" s="17"/>
    </row>
    <row r="48" spans="1:27" ht="12.75">
      <c r="F48" s="17"/>
    </row>
    <row r="49" spans="1:27" ht="12.75">
      <c r="F49" s="17"/>
    </row>
    <row r="50" spans="1:27" ht="12.75">
      <c r="A50" s="270">
        <v>13</v>
      </c>
      <c r="B50" s="270">
        <v>4</v>
      </c>
      <c r="C50" s="270">
        <v>4</v>
      </c>
      <c r="D50" s="270" t="s">
        <v>8</v>
      </c>
      <c r="E50" s="385">
        <v>44007</v>
      </c>
      <c r="F50" s="387" t="s">
        <v>3123</v>
      </c>
      <c r="G50" s="581">
        <v>4</v>
      </c>
      <c r="H50" s="579" t="s">
        <v>96</v>
      </c>
      <c r="I50" s="580">
        <v>44065</v>
      </c>
      <c r="J50" s="577" t="s">
        <v>3158</v>
      </c>
      <c r="K50" s="188"/>
      <c r="L50" s="188"/>
      <c r="M50" s="188"/>
      <c r="N50" s="188"/>
      <c r="O50" s="188"/>
      <c r="P50" s="188"/>
      <c r="Q50" s="188"/>
      <c r="R50" s="188"/>
      <c r="S50" s="188"/>
      <c r="T50" s="188"/>
      <c r="U50" s="188"/>
      <c r="V50" s="188"/>
      <c r="W50" s="188"/>
      <c r="X50" s="188"/>
      <c r="Y50" s="188"/>
      <c r="Z50" s="188"/>
      <c r="AA50" s="188"/>
    </row>
    <row r="51" spans="1:27" ht="12.75">
      <c r="F51" s="17"/>
    </row>
    <row r="52" spans="1:27" ht="12.75">
      <c r="F52" s="17"/>
    </row>
    <row r="53" spans="1:27" ht="12.75">
      <c r="F53" s="17"/>
    </row>
    <row r="54" spans="1:27" ht="12.75">
      <c r="A54" s="270">
        <v>14</v>
      </c>
      <c r="B54" s="270">
        <v>10</v>
      </c>
      <c r="C54" s="270">
        <v>10</v>
      </c>
      <c r="D54" s="270" t="s">
        <v>8</v>
      </c>
      <c r="E54" s="385">
        <v>44008</v>
      </c>
      <c r="F54" s="387" t="s">
        <v>3123</v>
      </c>
      <c r="G54" s="581">
        <v>10</v>
      </c>
      <c r="H54" s="579" t="s">
        <v>96</v>
      </c>
      <c r="I54" s="580">
        <v>44065</v>
      </c>
      <c r="J54" s="577" t="s">
        <v>3158</v>
      </c>
      <c r="K54" s="188"/>
      <c r="L54" s="188"/>
      <c r="M54" s="188"/>
      <c r="N54" s="188"/>
      <c r="O54" s="188"/>
      <c r="P54" s="188"/>
      <c r="Q54" s="188"/>
      <c r="R54" s="188"/>
      <c r="S54" s="188"/>
      <c r="T54" s="188"/>
      <c r="U54" s="188"/>
      <c r="V54" s="188"/>
      <c r="W54" s="188"/>
      <c r="X54" s="188"/>
      <c r="Y54" s="188"/>
      <c r="Z54" s="188"/>
      <c r="AA54" s="188"/>
    </row>
    <row r="55" spans="1:27" ht="12.75">
      <c r="F55" s="17"/>
    </row>
    <row r="56" spans="1:27" ht="12.75">
      <c r="F56" s="17"/>
    </row>
    <row r="57" spans="1:27" ht="12.75">
      <c r="F57" s="17"/>
    </row>
    <row r="58" spans="1:27" ht="12.75">
      <c r="A58" s="270">
        <v>15</v>
      </c>
      <c r="B58" s="270">
        <v>102</v>
      </c>
      <c r="C58" s="270">
        <v>102</v>
      </c>
      <c r="D58" s="270" t="s">
        <v>8</v>
      </c>
      <c r="E58" s="385">
        <v>44008</v>
      </c>
      <c r="F58" s="387">
        <v>3.75</v>
      </c>
      <c r="G58" s="581">
        <v>102</v>
      </c>
      <c r="H58" s="579" t="s">
        <v>96</v>
      </c>
      <c r="I58" s="580">
        <v>44065</v>
      </c>
      <c r="J58" s="577">
        <v>2</v>
      </c>
      <c r="K58" s="188"/>
      <c r="L58" s="188"/>
      <c r="M58" s="188"/>
      <c r="N58" s="188"/>
      <c r="O58" s="188"/>
      <c r="P58" s="188"/>
      <c r="Q58" s="188"/>
      <c r="R58" s="188"/>
      <c r="S58" s="188"/>
      <c r="T58" s="188"/>
      <c r="U58" s="188"/>
      <c r="V58" s="188"/>
      <c r="W58" s="188"/>
      <c r="X58" s="188"/>
      <c r="Y58" s="188"/>
      <c r="Z58" s="188"/>
      <c r="AA58" s="188"/>
    </row>
    <row r="59" spans="1:27" ht="12.75">
      <c r="F59" s="17"/>
    </row>
    <row r="60" spans="1:27" ht="12.75">
      <c r="F60" s="17"/>
    </row>
    <row r="61" spans="1:27" ht="12.75">
      <c r="F61" s="17"/>
    </row>
    <row r="62" spans="1:27" ht="12.75">
      <c r="A62" s="270">
        <v>16</v>
      </c>
      <c r="B62" s="270">
        <v>528</v>
      </c>
      <c r="C62" s="270">
        <v>90</v>
      </c>
      <c r="D62" s="270" t="s">
        <v>8</v>
      </c>
      <c r="E62" s="385">
        <v>44029</v>
      </c>
      <c r="F62" s="387">
        <v>1.75</v>
      </c>
      <c r="G62" s="270">
        <v>300</v>
      </c>
      <c r="H62" s="270" t="s">
        <v>96</v>
      </c>
      <c r="I62" s="385">
        <v>44065</v>
      </c>
      <c r="J62" s="270">
        <v>4</v>
      </c>
      <c r="K62" s="188"/>
      <c r="L62" s="188"/>
      <c r="M62" s="188"/>
      <c r="N62" s="188"/>
      <c r="O62" s="188"/>
      <c r="P62" s="188"/>
      <c r="Q62" s="188"/>
      <c r="R62" s="188"/>
      <c r="S62" s="188"/>
      <c r="T62" s="188"/>
      <c r="U62" s="188"/>
      <c r="V62" s="188"/>
      <c r="W62" s="188"/>
      <c r="X62" s="188"/>
      <c r="Y62" s="188"/>
      <c r="Z62" s="188"/>
      <c r="AA62" s="188"/>
    </row>
    <row r="63" spans="1:27" ht="12.75">
      <c r="A63" s="188"/>
      <c r="B63" s="188"/>
      <c r="C63" s="270">
        <v>77</v>
      </c>
      <c r="D63" s="270" t="s">
        <v>8</v>
      </c>
      <c r="E63" s="385">
        <v>44032</v>
      </c>
      <c r="F63" s="387">
        <v>1</v>
      </c>
      <c r="G63" s="270">
        <v>228</v>
      </c>
      <c r="H63" s="270" t="s">
        <v>96</v>
      </c>
      <c r="I63" s="385">
        <v>44071</v>
      </c>
      <c r="J63" s="270">
        <v>3</v>
      </c>
      <c r="K63" s="188"/>
      <c r="L63" s="188"/>
      <c r="M63" s="188"/>
      <c r="N63" s="188"/>
      <c r="O63" s="188"/>
      <c r="P63" s="188"/>
      <c r="Q63" s="188"/>
      <c r="R63" s="188"/>
      <c r="S63" s="188"/>
      <c r="T63" s="188"/>
      <c r="U63" s="188"/>
      <c r="V63" s="188"/>
      <c r="W63" s="188"/>
      <c r="X63" s="188"/>
      <c r="Y63" s="188"/>
      <c r="Z63" s="188"/>
      <c r="AA63" s="188"/>
    </row>
    <row r="64" spans="1:27" ht="12.75">
      <c r="A64" s="188"/>
      <c r="B64" s="188"/>
      <c r="C64" s="270">
        <v>230</v>
      </c>
      <c r="D64" s="270" t="s">
        <v>8</v>
      </c>
      <c r="E64" s="385">
        <v>44033</v>
      </c>
      <c r="F64" s="387">
        <v>4.5</v>
      </c>
      <c r="G64" s="188"/>
      <c r="H64" s="188"/>
      <c r="I64" s="188"/>
      <c r="J64" s="188"/>
      <c r="K64" s="188"/>
      <c r="L64" s="188"/>
      <c r="M64" s="188"/>
      <c r="N64" s="188"/>
      <c r="O64" s="188"/>
      <c r="P64" s="188"/>
      <c r="Q64" s="188"/>
      <c r="R64" s="188"/>
      <c r="S64" s="188"/>
      <c r="T64" s="188"/>
      <c r="U64" s="188"/>
      <c r="V64" s="188"/>
      <c r="W64" s="188"/>
      <c r="X64" s="188"/>
      <c r="Y64" s="188"/>
      <c r="Z64" s="188"/>
      <c r="AA64" s="188"/>
    </row>
    <row r="65" spans="1:27" ht="12.75">
      <c r="A65" s="188"/>
      <c r="B65" s="188"/>
      <c r="C65" s="270">
        <v>131</v>
      </c>
      <c r="D65" s="270" t="s">
        <v>8</v>
      </c>
      <c r="E65" s="385">
        <v>44036</v>
      </c>
      <c r="F65" s="387">
        <v>2.75</v>
      </c>
      <c r="G65" s="188"/>
      <c r="H65" s="188"/>
      <c r="I65" s="188"/>
      <c r="J65" s="188"/>
      <c r="K65" s="188"/>
      <c r="L65" s="188"/>
      <c r="M65" s="188"/>
      <c r="N65" s="188"/>
      <c r="O65" s="188"/>
      <c r="P65" s="188"/>
      <c r="Q65" s="188"/>
      <c r="R65" s="188"/>
      <c r="S65" s="188"/>
      <c r="T65" s="188"/>
      <c r="U65" s="188"/>
      <c r="V65" s="188"/>
      <c r="W65" s="188"/>
      <c r="X65" s="188"/>
      <c r="Y65" s="188"/>
      <c r="Z65" s="188"/>
      <c r="AA65" s="188"/>
    </row>
    <row r="66" spans="1:27" ht="12.75">
      <c r="A66" s="116"/>
      <c r="B66" s="116"/>
      <c r="F66" s="17"/>
    </row>
    <row r="67" spans="1:27" ht="12.75">
      <c r="A67" s="270">
        <v>17</v>
      </c>
      <c r="B67" s="270">
        <v>54</v>
      </c>
      <c r="C67" s="270">
        <v>54</v>
      </c>
      <c r="D67" s="270" t="s">
        <v>8</v>
      </c>
      <c r="E67" s="385">
        <v>44036</v>
      </c>
      <c r="F67" s="387">
        <v>1.5</v>
      </c>
      <c r="G67" s="581">
        <v>54</v>
      </c>
      <c r="H67" s="579" t="s">
        <v>96</v>
      </c>
      <c r="I67" s="580">
        <v>44065</v>
      </c>
      <c r="J67" s="270">
        <v>1</v>
      </c>
      <c r="K67" s="188"/>
      <c r="L67" s="188"/>
      <c r="M67" s="188"/>
      <c r="N67" s="188"/>
      <c r="O67" s="188"/>
      <c r="P67" s="188"/>
      <c r="Q67" s="188"/>
      <c r="R67" s="188"/>
      <c r="S67" s="188"/>
      <c r="T67" s="188"/>
      <c r="U67" s="188"/>
      <c r="V67" s="188"/>
      <c r="W67" s="188"/>
      <c r="X67" s="188"/>
      <c r="Y67" s="188"/>
      <c r="Z67" s="188"/>
      <c r="AA67" s="188"/>
    </row>
    <row r="68" spans="1:27" ht="12.75">
      <c r="F68" s="17"/>
    </row>
    <row r="69" spans="1:27" ht="12.75">
      <c r="F69" s="17"/>
    </row>
    <row r="70" spans="1:27" ht="12.75">
      <c r="F70" s="17"/>
    </row>
    <row r="71" spans="1:27" ht="12.75">
      <c r="A71" s="270">
        <v>18</v>
      </c>
      <c r="B71" s="270">
        <v>34</v>
      </c>
      <c r="C71" s="270">
        <v>34</v>
      </c>
      <c r="D71" s="270" t="s">
        <v>8</v>
      </c>
      <c r="E71" s="385">
        <v>44041</v>
      </c>
      <c r="F71" s="387">
        <v>1</v>
      </c>
      <c r="G71" s="270">
        <v>34</v>
      </c>
      <c r="H71" s="270" t="s">
        <v>96</v>
      </c>
      <c r="I71" s="385">
        <v>44065</v>
      </c>
      <c r="J71" s="270" t="s">
        <v>3158</v>
      </c>
      <c r="K71" s="188"/>
      <c r="L71" s="188"/>
      <c r="M71" s="188"/>
      <c r="N71" s="188"/>
      <c r="O71" s="188"/>
      <c r="P71" s="188"/>
      <c r="Q71" s="188"/>
      <c r="R71" s="188"/>
      <c r="S71" s="188"/>
      <c r="T71" s="188"/>
      <c r="U71" s="188"/>
      <c r="V71" s="188"/>
      <c r="W71" s="188"/>
      <c r="X71" s="188"/>
      <c r="Y71" s="188"/>
      <c r="Z71" s="188"/>
      <c r="AA71" s="188"/>
    </row>
    <row r="72" spans="1:27" ht="12.75">
      <c r="F72" s="17"/>
    </row>
    <row r="73" spans="1:27" ht="12.75">
      <c r="F73" s="17"/>
    </row>
    <row r="74" spans="1:27" ht="12.75">
      <c r="F74" s="17"/>
    </row>
    <row r="75" spans="1:27" ht="12.75">
      <c r="A75" s="270">
        <v>19</v>
      </c>
      <c r="B75" s="270">
        <v>0</v>
      </c>
      <c r="C75" s="270">
        <v>0</v>
      </c>
      <c r="D75" s="270" t="s">
        <v>8</v>
      </c>
      <c r="E75" s="385">
        <v>44041</v>
      </c>
      <c r="F75" s="387" t="s">
        <v>3120</v>
      </c>
      <c r="G75" s="578">
        <v>0</v>
      </c>
      <c r="H75" s="579" t="s">
        <v>96</v>
      </c>
      <c r="I75" s="580">
        <v>44065</v>
      </c>
      <c r="J75" s="577" t="s">
        <v>3158</v>
      </c>
      <c r="K75" s="188"/>
      <c r="L75" s="188"/>
      <c r="M75" s="188"/>
      <c r="N75" s="188"/>
      <c r="O75" s="188"/>
      <c r="P75" s="188"/>
      <c r="Q75" s="188"/>
      <c r="R75" s="188"/>
      <c r="S75" s="188"/>
      <c r="T75" s="188"/>
      <c r="U75" s="188"/>
      <c r="V75" s="188"/>
      <c r="W75" s="188"/>
      <c r="X75" s="188"/>
      <c r="Y75" s="188"/>
      <c r="Z75" s="188"/>
      <c r="AA75" s="188"/>
    </row>
    <row r="76" spans="1:27" ht="12.75">
      <c r="F76" s="17"/>
    </row>
    <row r="77" spans="1:27" ht="12.75">
      <c r="F77" s="17"/>
    </row>
    <row r="78" spans="1:27" ht="12.75">
      <c r="F78" s="17"/>
    </row>
    <row r="79" spans="1:27" ht="12.75">
      <c r="A79" s="270">
        <v>20</v>
      </c>
      <c r="B79" s="270">
        <v>0</v>
      </c>
      <c r="C79" s="270">
        <v>0</v>
      </c>
      <c r="D79" s="270" t="s">
        <v>8</v>
      </c>
      <c r="E79" s="385">
        <v>44041</v>
      </c>
      <c r="F79" s="387" t="s">
        <v>3120</v>
      </c>
      <c r="G79" s="578">
        <v>0</v>
      </c>
      <c r="H79" s="579" t="s">
        <v>96</v>
      </c>
      <c r="I79" s="580">
        <v>44065</v>
      </c>
      <c r="J79" s="577" t="s">
        <v>3158</v>
      </c>
      <c r="K79" s="188"/>
      <c r="L79" s="188"/>
      <c r="M79" s="188"/>
      <c r="N79" s="188"/>
      <c r="O79" s="188"/>
      <c r="P79" s="188"/>
      <c r="Q79" s="188"/>
      <c r="R79" s="188"/>
      <c r="S79" s="188"/>
      <c r="T79" s="188"/>
      <c r="U79" s="188"/>
      <c r="V79" s="188"/>
      <c r="W79" s="188"/>
      <c r="X79" s="188"/>
      <c r="Y79" s="188"/>
      <c r="Z79" s="188"/>
      <c r="AA79" s="188"/>
    </row>
    <row r="80" spans="1:27" ht="12.75">
      <c r="F80" s="17"/>
    </row>
    <row r="81" spans="1:27" ht="12.75">
      <c r="F81" s="17"/>
    </row>
    <row r="82" spans="1:27" ht="12.75">
      <c r="F82" s="17"/>
    </row>
    <row r="83" spans="1:27" ht="12.75">
      <c r="A83" s="270">
        <v>21</v>
      </c>
      <c r="B83" s="270">
        <v>80</v>
      </c>
      <c r="C83" s="270">
        <v>80</v>
      </c>
      <c r="D83" s="270" t="s">
        <v>8</v>
      </c>
      <c r="E83" s="385">
        <v>44041</v>
      </c>
      <c r="F83" s="387">
        <v>1.75</v>
      </c>
      <c r="G83" s="581">
        <v>80</v>
      </c>
      <c r="H83" s="579" t="s">
        <v>96</v>
      </c>
      <c r="I83" s="580">
        <v>44065</v>
      </c>
      <c r="J83" s="577">
        <v>1.25</v>
      </c>
      <c r="K83" s="188"/>
      <c r="L83" s="188"/>
      <c r="M83" s="188"/>
      <c r="N83" s="188"/>
      <c r="O83" s="188"/>
      <c r="P83" s="188"/>
      <c r="Q83" s="188"/>
      <c r="R83" s="188"/>
      <c r="S83" s="188"/>
      <c r="T83" s="188"/>
      <c r="U83" s="188"/>
      <c r="V83" s="188"/>
      <c r="W83" s="188"/>
      <c r="X83" s="188"/>
      <c r="Y83" s="188"/>
      <c r="Z83" s="188"/>
      <c r="AA83" s="188"/>
    </row>
    <row r="84" spans="1:27" ht="12.75">
      <c r="F84" s="17"/>
    </row>
    <row r="85" spans="1:27" ht="12.75">
      <c r="F85" s="17"/>
    </row>
    <row r="86" spans="1:27" ht="12.75">
      <c r="F86" s="17"/>
    </row>
    <row r="87" spans="1:27" ht="12.75">
      <c r="A87" s="270">
        <v>22</v>
      </c>
      <c r="B87" s="270">
        <v>82</v>
      </c>
      <c r="C87" s="270">
        <v>44</v>
      </c>
      <c r="D87" s="270" t="s">
        <v>8</v>
      </c>
      <c r="E87" s="385">
        <v>44041</v>
      </c>
      <c r="F87" s="387">
        <v>0.75</v>
      </c>
      <c r="G87" s="581">
        <v>82</v>
      </c>
      <c r="H87" s="579" t="s">
        <v>96</v>
      </c>
      <c r="I87" s="580">
        <v>44065</v>
      </c>
      <c r="J87" s="577">
        <v>1</v>
      </c>
      <c r="K87" s="270" t="s">
        <v>3219</v>
      </c>
      <c r="L87" s="188"/>
      <c r="M87" s="188"/>
      <c r="N87" s="188"/>
      <c r="O87" s="188"/>
      <c r="P87" s="188"/>
      <c r="Q87" s="188"/>
      <c r="R87" s="188"/>
      <c r="S87" s="188"/>
      <c r="T87" s="188"/>
      <c r="U87" s="188"/>
      <c r="V87" s="188"/>
      <c r="W87" s="188"/>
      <c r="X87" s="188"/>
      <c r="Y87" s="188"/>
      <c r="Z87" s="188"/>
      <c r="AA87" s="188"/>
    </row>
    <row r="88" spans="1:27" ht="12.75">
      <c r="C88" s="116">
        <v>38</v>
      </c>
      <c r="D88" s="116" t="s">
        <v>8</v>
      </c>
      <c r="E88" s="314">
        <v>44042</v>
      </c>
      <c r="F88" s="583">
        <v>1.25</v>
      </c>
    </row>
    <row r="89" spans="1:27" ht="12.75">
      <c r="F89" s="17"/>
    </row>
    <row r="90" spans="1:27" ht="12.75">
      <c r="F90" s="17"/>
    </row>
    <row r="91" spans="1:27" ht="12.75">
      <c r="A91" s="270">
        <v>23</v>
      </c>
      <c r="B91" s="270">
        <v>31</v>
      </c>
      <c r="C91" s="270">
        <v>31</v>
      </c>
      <c r="D91" s="270" t="s">
        <v>8</v>
      </c>
      <c r="E91" s="385">
        <v>44042</v>
      </c>
      <c r="F91" s="387">
        <v>1</v>
      </c>
      <c r="G91" s="581">
        <v>31</v>
      </c>
      <c r="H91" s="579" t="s">
        <v>96</v>
      </c>
      <c r="I91" s="580">
        <v>44065</v>
      </c>
      <c r="J91" s="577">
        <v>0.5</v>
      </c>
      <c r="K91" s="270" t="s">
        <v>3219</v>
      </c>
      <c r="L91" s="188"/>
      <c r="M91" s="188"/>
      <c r="N91" s="188"/>
      <c r="O91" s="188"/>
      <c r="P91" s="188"/>
      <c r="Q91" s="188"/>
      <c r="R91" s="188"/>
      <c r="S91" s="188"/>
      <c r="T91" s="188"/>
      <c r="U91" s="188"/>
      <c r="V91" s="188"/>
      <c r="W91" s="188"/>
      <c r="X91" s="188"/>
      <c r="Y91" s="188"/>
      <c r="Z91" s="188"/>
      <c r="AA91" s="188"/>
    </row>
    <row r="92" spans="1:27" ht="12.75">
      <c r="F92" s="17"/>
    </row>
    <row r="93" spans="1:27" ht="12.75">
      <c r="F93" s="17"/>
    </row>
    <row r="94" spans="1:27" ht="12.75">
      <c r="F94" s="17"/>
    </row>
    <row r="95" spans="1:27" ht="12.75">
      <c r="A95" s="270">
        <v>24</v>
      </c>
      <c r="B95" s="270">
        <v>71</v>
      </c>
      <c r="C95" s="270">
        <v>71</v>
      </c>
      <c r="D95" s="270" t="s">
        <v>8</v>
      </c>
      <c r="E95" s="385">
        <v>44042</v>
      </c>
      <c r="F95" s="387">
        <v>1.5</v>
      </c>
      <c r="G95" s="581">
        <v>71</v>
      </c>
      <c r="H95" s="579" t="s">
        <v>96</v>
      </c>
      <c r="I95" s="580">
        <v>44065</v>
      </c>
      <c r="J95" s="577">
        <v>1</v>
      </c>
      <c r="K95" s="188"/>
      <c r="L95" s="188"/>
      <c r="M95" s="188"/>
      <c r="N95" s="188"/>
      <c r="O95" s="188"/>
      <c r="P95" s="188"/>
      <c r="Q95" s="188"/>
      <c r="R95" s="188"/>
      <c r="S95" s="188"/>
      <c r="T95" s="188"/>
      <c r="U95" s="188"/>
      <c r="V95" s="188"/>
      <c r="W95" s="188"/>
      <c r="X95" s="188"/>
      <c r="Y95" s="188"/>
      <c r="Z95" s="188"/>
      <c r="AA95" s="188"/>
    </row>
    <row r="96" spans="1:27" ht="12.75">
      <c r="F96" s="17"/>
    </row>
    <row r="97" spans="1:27" ht="12.75">
      <c r="F97" s="17"/>
    </row>
    <row r="98" spans="1:27" ht="12.75">
      <c r="F98" s="17"/>
    </row>
    <row r="99" spans="1:27" ht="12.75">
      <c r="A99" s="270">
        <v>25</v>
      </c>
      <c r="B99" s="270">
        <v>39</v>
      </c>
      <c r="C99" s="270">
        <v>39</v>
      </c>
      <c r="D99" s="270" t="s">
        <v>8</v>
      </c>
      <c r="E99" s="385">
        <v>44042</v>
      </c>
      <c r="F99" s="387">
        <v>1</v>
      </c>
      <c r="G99" s="581">
        <v>39</v>
      </c>
      <c r="H99" s="579" t="s">
        <v>96</v>
      </c>
      <c r="I99" s="580">
        <v>44065</v>
      </c>
      <c r="J99" s="577">
        <v>1</v>
      </c>
      <c r="K99" s="188"/>
      <c r="L99" s="188"/>
      <c r="M99" s="188"/>
      <c r="N99" s="188"/>
      <c r="O99" s="188"/>
      <c r="P99" s="188"/>
      <c r="Q99" s="188"/>
      <c r="R99" s="188"/>
      <c r="S99" s="188"/>
      <c r="T99" s="188"/>
      <c r="U99" s="188"/>
      <c r="V99" s="188"/>
      <c r="W99" s="188"/>
      <c r="X99" s="188"/>
      <c r="Y99" s="188"/>
      <c r="Z99" s="188"/>
      <c r="AA99" s="188"/>
    </row>
    <row r="100" spans="1:27" ht="12.75">
      <c r="F100" s="17"/>
    </row>
    <row r="101" spans="1:27" ht="12.75">
      <c r="F101" s="17"/>
    </row>
    <row r="102" spans="1:27" ht="12.75">
      <c r="F102" s="17"/>
    </row>
    <row r="103" spans="1:27" ht="12.75">
      <c r="A103" s="270">
        <v>26</v>
      </c>
      <c r="B103" s="270">
        <v>0</v>
      </c>
      <c r="C103" s="270">
        <v>0</v>
      </c>
      <c r="D103" s="270" t="s">
        <v>8</v>
      </c>
      <c r="E103" s="385">
        <v>44042</v>
      </c>
      <c r="F103" s="387" t="s">
        <v>3120</v>
      </c>
      <c r="G103" s="578">
        <v>0</v>
      </c>
      <c r="H103" s="579" t="s">
        <v>96</v>
      </c>
      <c r="I103" s="580">
        <v>44065</v>
      </c>
      <c r="J103" s="577" t="s">
        <v>3158</v>
      </c>
      <c r="K103" s="188"/>
      <c r="L103" s="188"/>
      <c r="M103" s="188"/>
      <c r="N103" s="188"/>
      <c r="O103" s="188"/>
      <c r="P103" s="188"/>
      <c r="Q103" s="188"/>
      <c r="R103" s="188"/>
      <c r="S103" s="188"/>
      <c r="T103" s="188"/>
      <c r="U103" s="188"/>
      <c r="V103" s="188"/>
      <c r="W103" s="188"/>
      <c r="X103" s="188"/>
      <c r="Y103" s="188"/>
      <c r="Z103" s="188"/>
      <c r="AA103" s="188"/>
    </row>
    <row r="104" spans="1:27" ht="12.75">
      <c r="F104" s="17"/>
    </row>
    <row r="105" spans="1:27" ht="12.75">
      <c r="F105" s="17"/>
    </row>
    <row r="106" spans="1:27" ht="12.75">
      <c r="F106" s="17"/>
    </row>
    <row r="107" spans="1:27" ht="12.75">
      <c r="A107" s="270">
        <v>27</v>
      </c>
      <c r="B107" s="270">
        <v>10</v>
      </c>
      <c r="C107" s="270">
        <v>14</v>
      </c>
      <c r="D107" s="270" t="s">
        <v>8</v>
      </c>
      <c r="E107" s="385">
        <v>44042</v>
      </c>
      <c r="F107" s="387">
        <v>0.5</v>
      </c>
      <c r="G107" s="581">
        <v>10</v>
      </c>
      <c r="H107" s="579" t="s">
        <v>96</v>
      </c>
      <c r="I107" s="584">
        <v>44071</v>
      </c>
      <c r="J107" s="270">
        <v>0.25</v>
      </c>
      <c r="K107" s="188"/>
      <c r="L107" s="188"/>
      <c r="M107" s="188"/>
      <c r="N107" s="188"/>
      <c r="O107" s="188"/>
      <c r="P107" s="188"/>
      <c r="Q107" s="188"/>
      <c r="R107" s="188"/>
      <c r="S107" s="188"/>
      <c r="T107" s="188"/>
      <c r="U107" s="188"/>
      <c r="V107" s="188"/>
      <c r="W107" s="188"/>
      <c r="X107" s="188"/>
      <c r="Y107" s="188"/>
      <c r="Z107" s="188"/>
      <c r="AA107" s="188"/>
    </row>
    <row r="108" spans="1:27" ht="12.75">
      <c r="F108" s="17"/>
    </row>
    <row r="109" spans="1:27" ht="12.75">
      <c r="F109" s="17"/>
    </row>
    <row r="110" spans="1:27" ht="12.75">
      <c r="F110" s="17"/>
    </row>
    <row r="111" spans="1:27" ht="12.75">
      <c r="A111" s="270">
        <v>28</v>
      </c>
      <c r="B111" s="270">
        <v>25</v>
      </c>
      <c r="C111" s="270">
        <v>25</v>
      </c>
      <c r="D111" s="270" t="s">
        <v>8</v>
      </c>
      <c r="E111" s="385">
        <v>44043</v>
      </c>
      <c r="F111" s="387">
        <v>0.5</v>
      </c>
      <c r="G111" s="581">
        <v>25</v>
      </c>
      <c r="H111" s="579" t="s">
        <v>96</v>
      </c>
      <c r="I111" s="584">
        <v>44071</v>
      </c>
      <c r="J111" s="270">
        <v>0.25</v>
      </c>
      <c r="K111" s="188"/>
      <c r="L111" s="188"/>
      <c r="M111" s="188"/>
      <c r="N111" s="188"/>
      <c r="O111" s="188"/>
      <c r="P111" s="188"/>
      <c r="Q111" s="188"/>
      <c r="R111" s="188"/>
      <c r="S111" s="188"/>
      <c r="T111" s="188"/>
      <c r="U111" s="188"/>
      <c r="V111" s="188"/>
      <c r="W111" s="188"/>
      <c r="X111" s="188"/>
      <c r="Y111" s="188"/>
      <c r="Z111" s="188"/>
      <c r="AA111" s="188"/>
    </row>
    <row r="112" spans="1:27" ht="12.75">
      <c r="F112" s="17"/>
    </row>
    <row r="113" spans="1:27" ht="12.75">
      <c r="F113" s="17"/>
    </row>
    <row r="114" spans="1:27" ht="12.75">
      <c r="F114" s="17"/>
    </row>
    <row r="115" spans="1:27" ht="12.75">
      <c r="A115" s="270">
        <v>29</v>
      </c>
      <c r="B115" s="270">
        <v>11</v>
      </c>
      <c r="C115" s="270">
        <v>11</v>
      </c>
      <c r="D115" s="270" t="s">
        <v>8</v>
      </c>
      <c r="E115" s="385">
        <v>44043</v>
      </c>
      <c r="F115" s="387">
        <v>0.5</v>
      </c>
      <c r="G115" s="581">
        <v>11</v>
      </c>
      <c r="H115" s="579" t="s">
        <v>96</v>
      </c>
      <c r="I115" s="584">
        <v>44071</v>
      </c>
      <c r="J115" s="270">
        <v>0.25</v>
      </c>
      <c r="K115" s="188"/>
      <c r="L115" s="188"/>
      <c r="M115" s="188"/>
      <c r="N115" s="188"/>
      <c r="O115" s="188"/>
      <c r="P115" s="188"/>
      <c r="Q115" s="188"/>
      <c r="R115" s="188"/>
      <c r="S115" s="188"/>
      <c r="T115" s="188"/>
      <c r="U115" s="188"/>
      <c r="V115" s="188"/>
      <c r="W115" s="188"/>
      <c r="X115" s="188"/>
      <c r="Y115" s="188"/>
      <c r="Z115" s="188"/>
      <c r="AA115" s="188"/>
    </row>
    <row r="116" spans="1:27" ht="12.75">
      <c r="F116" s="17"/>
    </row>
    <row r="117" spans="1:27" ht="12.75">
      <c r="F117" s="17"/>
    </row>
    <row r="118" spans="1:27" ht="12.75">
      <c r="F118" s="17"/>
    </row>
    <row r="119" spans="1:27" ht="12.75">
      <c r="A119" s="270">
        <v>30</v>
      </c>
      <c r="B119" s="270">
        <v>181</v>
      </c>
      <c r="C119" s="270">
        <v>181</v>
      </c>
      <c r="D119" s="270" t="s">
        <v>8</v>
      </c>
      <c r="E119" s="385">
        <v>44043</v>
      </c>
      <c r="F119" s="387">
        <v>3.5</v>
      </c>
      <c r="G119" s="270">
        <v>181</v>
      </c>
      <c r="H119" s="579" t="s">
        <v>96</v>
      </c>
      <c r="I119" s="584">
        <v>44071</v>
      </c>
      <c r="J119" s="270">
        <v>2.5</v>
      </c>
      <c r="K119" s="188"/>
      <c r="L119" s="188"/>
      <c r="M119" s="188"/>
      <c r="N119" s="188"/>
      <c r="O119" s="188"/>
      <c r="P119" s="188"/>
      <c r="Q119" s="188"/>
      <c r="R119" s="188"/>
      <c r="S119" s="188"/>
      <c r="T119" s="188"/>
      <c r="U119" s="188"/>
      <c r="V119" s="188"/>
      <c r="W119" s="188"/>
      <c r="X119" s="188"/>
      <c r="Y119" s="188"/>
      <c r="Z119" s="188"/>
      <c r="AA119" s="188"/>
    </row>
    <row r="120" spans="1:27" ht="12.75">
      <c r="F120" s="17"/>
    </row>
    <row r="121" spans="1:27" ht="12.75">
      <c r="F121" s="17"/>
    </row>
    <row r="122" spans="1:27" ht="12.75">
      <c r="F122" s="17"/>
    </row>
    <row r="123" spans="1:27" ht="12.75">
      <c r="A123" s="270">
        <v>31</v>
      </c>
      <c r="B123" s="270">
        <v>16</v>
      </c>
      <c r="C123" s="270">
        <v>16</v>
      </c>
      <c r="D123" s="270" t="s">
        <v>8</v>
      </c>
      <c r="E123" s="385">
        <v>44043</v>
      </c>
      <c r="F123" s="387">
        <v>0.5</v>
      </c>
      <c r="G123" s="270">
        <v>16</v>
      </c>
      <c r="H123" s="579" t="s">
        <v>96</v>
      </c>
      <c r="I123" s="584">
        <v>44071</v>
      </c>
      <c r="J123" s="270">
        <v>0.25</v>
      </c>
      <c r="K123" s="188"/>
      <c r="L123" s="188"/>
      <c r="M123" s="188"/>
      <c r="N123" s="188"/>
      <c r="O123" s="188"/>
      <c r="P123" s="188"/>
      <c r="Q123" s="188"/>
      <c r="R123" s="188"/>
      <c r="S123" s="188"/>
      <c r="T123" s="188"/>
      <c r="U123" s="188"/>
      <c r="V123" s="188"/>
      <c r="W123" s="188"/>
      <c r="X123" s="188"/>
      <c r="Y123" s="188"/>
      <c r="Z123" s="188"/>
      <c r="AA123" s="188"/>
    </row>
    <row r="124" spans="1:27" ht="12.75">
      <c r="F124" s="17"/>
    </row>
    <row r="125" spans="1:27" ht="12.75">
      <c r="F125" s="17"/>
    </row>
    <row r="126" spans="1:27" ht="12.75">
      <c r="F126" s="17"/>
    </row>
    <row r="127" spans="1:27" ht="12.75">
      <c r="A127" s="270">
        <v>32</v>
      </c>
      <c r="B127" s="270">
        <v>0</v>
      </c>
      <c r="C127" s="270">
        <v>0</v>
      </c>
      <c r="D127" s="270" t="s">
        <v>8</v>
      </c>
      <c r="E127" s="385">
        <v>44043</v>
      </c>
      <c r="F127" s="387" t="s">
        <v>3120</v>
      </c>
      <c r="G127" s="270">
        <v>0</v>
      </c>
      <c r="H127" s="579" t="s">
        <v>96</v>
      </c>
      <c r="I127" s="584">
        <v>44071</v>
      </c>
      <c r="J127" s="577" t="s">
        <v>3158</v>
      </c>
      <c r="K127" s="188"/>
      <c r="L127" s="188"/>
      <c r="M127" s="188"/>
      <c r="N127" s="188"/>
      <c r="O127" s="188"/>
      <c r="P127" s="188"/>
      <c r="Q127" s="188"/>
      <c r="R127" s="188"/>
      <c r="S127" s="188"/>
      <c r="T127" s="188"/>
      <c r="U127" s="188"/>
      <c r="V127" s="188"/>
      <c r="W127" s="188"/>
      <c r="X127" s="188"/>
      <c r="Y127" s="188"/>
      <c r="Z127" s="188"/>
      <c r="AA127" s="188"/>
    </row>
    <row r="128" spans="1:27" ht="12.75">
      <c r="F128" s="17"/>
    </row>
    <row r="129" spans="1:27" ht="12.75">
      <c r="F129" s="17"/>
    </row>
    <row r="130" spans="1:27" ht="12.75">
      <c r="F130" s="17"/>
    </row>
    <row r="131" spans="1:27" ht="12.75">
      <c r="A131" s="270">
        <v>33</v>
      </c>
      <c r="B131" s="270">
        <v>46</v>
      </c>
      <c r="C131" s="270">
        <v>46</v>
      </c>
      <c r="D131" s="270" t="s">
        <v>8</v>
      </c>
      <c r="E131" s="385">
        <v>44043</v>
      </c>
      <c r="F131" s="387">
        <v>0.5</v>
      </c>
      <c r="G131" s="270">
        <v>46</v>
      </c>
      <c r="H131" s="579" t="s">
        <v>96</v>
      </c>
      <c r="I131" s="584">
        <v>44071</v>
      </c>
      <c r="J131" s="270">
        <v>0.25</v>
      </c>
      <c r="K131" s="188"/>
      <c r="L131" s="188"/>
      <c r="M131" s="188"/>
      <c r="N131" s="188"/>
      <c r="O131" s="188"/>
      <c r="P131" s="188"/>
      <c r="Q131" s="188"/>
      <c r="R131" s="188"/>
      <c r="S131" s="188"/>
      <c r="T131" s="188"/>
      <c r="U131" s="188"/>
      <c r="V131" s="188"/>
      <c r="W131" s="188"/>
      <c r="X131" s="188"/>
      <c r="Y131" s="188"/>
      <c r="Z131" s="188"/>
      <c r="AA131" s="188"/>
    </row>
    <row r="132" spans="1:27" ht="12.75">
      <c r="F132" s="17"/>
    </row>
    <row r="133" spans="1:27" ht="12.75">
      <c r="F133" s="17"/>
    </row>
    <row r="134" spans="1:27" ht="12.75">
      <c r="F134" s="17"/>
    </row>
    <row r="135" spans="1:27" ht="12.75">
      <c r="A135" s="270">
        <v>34</v>
      </c>
      <c r="B135" s="270">
        <v>48</v>
      </c>
      <c r="C135" s="270">
        <v>48</v>
      </c>
      <c r="D135" s="270" t="s">
        <v>8</v>
      </c>
      <c r="E135" s="385">
        <v>44046</v>
      </c>
      <c r="F135" s="387">
        <v>1</v>
      </c>
      <c r="G135" s="270">
        <v>48</v>
      </c>
      <c r="H135" s="579" t="s">
        <v>96</v>
      </c>
      <c r="I135" s="584">
        <v>44071</v>
      </c>
      <c r="J135" s="270">
        <v>0.75</v>
      </c>
      <c r="K135" s="188"/>
      <c r="L135" s="188"/>
      <c r="M135" s="188"/>
      <c r="N135" s="188"/>
      <c r="O135" s="188"/>
      <c r="P135" s="188"/>
      <c r="Q135" s="188"/>
      <c r="R135" s="188"/>
      <c r="S135" s="188"/>
      <c r="T135" s="188"/>
      <c r="U135" s="188"/>
      <c r="V135" s="188"/>
      <c r="W135" s="188"/>
      <c r="X135" s="188"/>
      <c r="Y135" s="188"/>
      <c r="Z135" s="188"/>
      <c r="AA135" s="188"/>
    </row>
    <row r="136" spans="1:27" ht="12.75">
      <c r="F136" s="17"/>
    </row>
    <row r="137" spans="1:27" ht="12.75">
      <c r="F137" s="17"/>
    </row>
    <row r="138" spans="1:27" ht="12.75">
      <c r="F138" s="17"/>
    </row>
    <row r="139" spans="1:27" ht="12.75">
      <c r="A139" s="270">
        <v>35</v>
      </c>
      <c r="B139" s="270">
        <v>92</v>
      </c>
      <c r="C139" s="270">
        <v>92</v>
      </c>
      <c r="D139" s="270" t="s">
        <v>8</v>
      </c>
      <c r="E139" s="385">
        <v>44046</v>
      </c>
      <c r="F139" s="387">
        <v>1.5</v>
      </c>
      <c r="G139" s="270">
        <v>92</v>
      </c>
      <c r="H139" s="579" t="s">
        <v>96</v>
      </c>
      <c r="I139" s="584">
        <v>44071</v>
      </c>
      <c r="J139" s="270">
        <v>1</v>
      </c>
      <c r="K139" s="188"/>
      <c r="L139" s="188"/>
      <c r="M139" s="188"/>
      <c r="N139" s="188"/>
      <c r="O139" s="188"/>
      <c r="P139" s="188"/>
      <c r="Q139" s="188"/>
      <c r="R139" s="188"/>
      <c r="S139" s="188"/>
      <c r="T139" s="188"/>
      <c r="U139" s="188"/>
      <c r="V139" s="188"/>
      <c r="W139" s="188"/>
      <c r="X139" s="188"/>
      <c r="Y139" s="188"/>
      <c r="Z139" s="188"/>
      <c r="AA139" s="188"/>
    </row>
    <row r="140" spans="1:27" ht="12.75">
      <c r="F140" s="17"/>
    </row>
    <row r="141" spans="1:27" ht="12.75">
      <c r="F141" s="17"/>
    </row>
    <row r="142" spans="1:27" ht="12.75">
      <c r="F142" s="17"/>
    </row>
    <row r="143" spans="1:27" ht="12.75">
      <c r="A143" s="270">
        <v>36</v>
      </c>
      <c r="B143" s="270">
        <v>23</v>
      </c>
      <c r="C143" s="270">
        <v>23</v>
      </c>
      <c r="D143" s="270" t="s">
        <v>8</v>
      </c>
      <c r="E143" s="385">
        <v>44047</v>
      </c>
      <c r="F143" s="387" t="s">
        <v>3118</v>
      </c>
      <c r="G143" s="270">
        <v>23</v>
      </c>
      <c r="H143" s="579" t="s">
        <v>96</v>
      </c>
      <c r="I143" s="584">
        <v>44072</v>
      </c>
      <c r="J143" s="577" t="s">
        <v>3158</v>
      </c>
      <c r="K143" s="188"/>
      <c r="L143" s="188"/>
      <c r="M143" s="188"/>
      <c r="N143" s="188"/>
      <c r="O143" s="188"/>
      <c r="P143" s="188"/>
      <c r="Q143" s="188"/>
      <c r="R143" s="188"/>
      <c r="S143" s="188"/>
      <c r="T143" s="188"/>
      <c r="U143" s="188"/>
      <c r="V143" s="188"/>
      <c r="W143" s="188"/>
      <c r="X143" s="188"/>
      <c r="Y143" s="188"/>
      <c r="Z143" s="188"/>
      <c r="AA143" s="188"/>
    </row>
    <row r="144" spans="1:27" ht="12.75">
      <c r="F144" s="17"/>
    </row>
    <row r="145" spans="1:27" ht="12.75">
      <c r="F145" s="17"/>
    </row>
    <row r="146" spans="1:27" ht="12.75">
      <c r="F146" s="17"/>
    </row>
    <row r="147" spans="1:27" ht="12.75">
      <c r="A147" s="270">
        <v>37</v>
      </c>
      <c r="B147" s="270">
        <v>0</v>
      </c>
      <c r="C147" s="270">
        <v>0</v>
      </c>
      <c r="D147" s="270" t="s">
        <v>8</v>
      </c>
      <c r="E147" s="385">
        <v>44047</v>
      </c>
      <c r="F147" s="387" t="s">
        <v>3120</v>
      </c>
      <c r="G147" s="270">
        <v>0</v>
      </c>
      <c r="H147" s="579" t="s">
        <v>96</v>
      </c>
      <c r="I147" s="584">
        <v>44072</v>
      </c>
      <c r="J147" s="577" t="s">
        <v>3158</v>
      </c>
      <c r="K147" s="188"/>
      <c r="L147" s="188"/>
      <c r="M147" s="188"/>
      <c r="N147" s="188"/>
      <c r="O147" s="188"/>
      <c r="P147" s="188"/>
      <c r="Q147" s="188"/>
      <c r="R147" s="188"/>
      <c r="S147" s="188"/>
      <c r="T147" s="188"/>
      <c r="U147" s="188"/>
      <c r="V147" s="188"/>
      <c r="W147" s="188"/>
      <c r="X147" s="188"/>
      <c r="Y147" s="188"/>
      <c r="Z147" s="188"/>
      <c r="AA147" s="188"/>
    </row>
    <row r="148" spans="1:27" ht="12.75">
      <c r="F148" s="17"/>
    </row>
    <row r="149" spans="1:27" ht="12.75">
      <c r="F149" s="17"/>
    </row>
    <row r="150" spans="1:27" ht="12.75">
      <c r="F150" s="17"/>
    </row>
    <row r="151" spans="1:27" ht="12.75">
      <c r="A151" s="270">
        <v>38</v>
      </c>
      <c r="B151" s="270">
        <v>29</v>
      </c>
      <c r="C151" s="270">
        <v>29</v>
      </c>
      <c r="D151" s="270" t="s">
        <v>8</v>
      </c>
      <c r="E151" s="385">
        <v>44047</v>
      </c>
      <c r="F151" s="387">
        <v>0.5</v>
      </c>
      <c r="G151" s="270">
        <v>29</v>
      </c>
      <c r="H151" s="579" t="s">
        <v>96</v>
      </c>
      <c r="I151" s="584">
        <v>44072</v>
      </c>
      <c r="J151" s="270">
        <v>0.25</v>
      </c>
      <c r="K151" s="188"/>
      <c r="L151" s="188"/>
      <c r="M151" s="188"/>
      <c r="N151" s="188"/>
      <c r="O151" s="188"/>
      <c r="P151" s="188"/>
      <c r="Q151" s="188"/>
      <c r="R151" s="188"/>
      <c r="S151" s="188"/>
      <c r="T151" s="188"/>
      <c r="U151" s="188"/>
      <c r="V151" s="188"/>
      <c r="W151" s="188"/>
      <c r="X151" s="188"/>
      <c r="Y151" s="188"/>
      <c r="Z151" s="188"/>
      <c r="AA151" s="188"/>
    </row>
    <row r="152" spans="1:27" ht="12.75">
      <c r="F152" s="17"/>
    </row>
    <row r="153" spans="1:27" ht="12.75">
      <c r="F153" s="17"/>
    </row>
    <row r="154" spans="1:27" ht="12.75">
      <c r="F154" s="17"/>
    </row>
    <row r="155" spans="1:27" ht="12.75">
      <c r="A155" s="270">
        <v>39</v>
      </c>
      <c r="B155" s="270">
        <v>119</v>
      </c>
      <c r="C155" s="270">
        <v>119</v>
      </c>
      <c r="D155" s="270" t="s">
        <v>8</v>
      </c>
      <c r="E155" s="385">
        <v>44047</v>
      </c>
      <c r="F155" s="387">
        <v>3.25</v>
      </c>
      <c r="G155" s="270">
        <v>119</v>
      </c>
      <c r="H155" s="579" t="s">
        <v>96</v>
      </c>
      <c r="I155" s="584">
        <v>44072</v>
      </c>
      <c r="J155" s="270">
        <v>2.75</v>
      </c>
      <c r="K155" s="188"/>
      <c r="L155" s="188"/>
      <c r="M155" s="188"/>
      <c r="N155" s="188"/>
      <c r="O155" s="188"/>
      <c r="P155" s="188"/>
      <c r="Q155" s="188"/>
      <c r="R155" s="188"/>
      <c r="S155" s="188"/>
      <c r="T155" s="188"/>
      <c r="U155" s="188"/>
      <c r="V155" s="188"/>
      <c r="W155" s="188"/>
      <c r="X155" s="188"/>
      <c r="Y155" s="188"/>
      <c r="Z155" s="188"/>
      <c r="AA155" s="188"/>
    </row>
    <row r="156" spans="1:27" ht="12.75">
      <c r="F156" s="17"/>
    </row>
    <row r="157" spans="1:27" ht="12.75">
      <c r="F157" s="17"/>
    </row>
    <row r="158" spans="1:27" ht="12.75">
      <c r="F158" s="17"/>
    </row>
    <row r="159" spans="1:27" ht="12.75">
      <c r="A159" s="270">
        <v>40</v>
      </c>
      <c r="B159" s="270">
        <v>34</v>
      </c>
      <c r="C159" s="270">
        <v>34</v>
      </c>
      <c r="D159" s="270" t="s">
        <v>8</v>
      </c>
      <c r="E159" s="385">
        <v>44047</v>
      </c>
      <c r="F159" s="387">
        <v>0.75</v>
      </c>
      <c r="G159" s="270">
        <v>34</v>
      </c>
      <c r="H159" s="579" t="s">
        <v>96</v>
      </c>
      <c r="I159" s="584">
        <v>44072</v>
      </c>
      <c r="J159" s="270">
        <v>0.5</v>
      </c>
      <c r="K159" s="188"/>
      <c r="L159" s="188"/>
      <c r="M159" s="188"/>
      <c r="N159" s="188"/>
      <c r="O159" s="188"/>
      <c r="P159" s="188"/>
      <c r="Q159" s="188"/>
      <c r="R159" s="188"/>
      <c r="S159" s="188"/>
      <c r="T159" s="188"/>
      <c r="U159" s="188"/>
      <c r="V159" s="188"/>
      <c r="W159" s="188"/>
      <c r="X159" s="188"/>
      <c r="Y159" s="188"/>
      <c r="Z159" s="188"/>
      <c r="AA159" s="188"/>
    </row>
    <row r="160" spans="1:27" ht="12.75">
      <c r="F160" s="17"/>
    </row>
    <row r="161" spans="1:27" ht="12.75">
      <c r="F161" s="17"/>
    </row>
    <row r="162" spans="1:27" ht="12.75">
      <c r="F162" s="17"/>
    </row>
    <row r="163" spans="1:27" ht="12.75">
      <c r="A163" s="270">
        <v>41</v>
      </c>
      <c r="B163" s="270">
        <v>0</v>
      </c>
      <c r="C163" s="270">
        <v>0</v>
      </c>
      <c r="D163" s="270" t="s">
        <v>8</v>
      </c>
      <c r="E163" s="385">
        <v>44047</v>
      </c>
      <c r="F163" s="387" t="s">
        <v>3120</v>
      </c>
      <c r="G163" s="270">
        <v>0</v>
      </c>
      <c r="H163" s="579" t="s">
        <v>96</v>
      </c>
      <c r="I163" s="584">
        <v>44072</v>
      </c>
      <c r="J163" s="577" t="s">
        <v>3158</v>
      </c>
      <c r="K163" s="188"/>
      <c r="L163" s="188"/>
      <c r="M163" s="188"/>
      <c r="N163" s="188"/>
      <c r="O163" s="188"/>
      <c r="P163" s="188"/>
      <c r="Q163" s="188"/>
      <c r="R163" s="188"/>
      <c r="S163" s="188"/>
      <c r="T163" s="188"/>
      <c r="U163" s="188"/>
      <c r="V163" s="188"/>
      <c r="W163" s="188"/>
      <c r="X163" s="188"/>
      <c r="Y163" s="188"/>
      <c r="Z163" s="188"/>
      <c r="AA163" s="188"/>
    </row>
    <row r="164" spans="1:27" ht="12.75">
      <c r="F164" s="17"/>
    </row>
    <row r="165" spans="1:27" ht="12.75">
      <c r="F165" s="17"/>
    </row>
    <row r="166" spans="1:27" ht="12.75">
      <c r="F166" s="17"/>
    </row>
    <row r="167" spans="1:27" ht="12.75">
      <c r="A167" s="270">
        <v>42</v>
      </c>
      <c r="B167" s="270">
        <v>0</v>
      </c>
      <c r="C167" s="270">
        <v>0</v>
      </c>
      <c r="D167" s="270" t="s">
        <v>8</v>
      </c>
      <c r="E167" s="385">
        <v>44047</v>
      </c>
      <c r="F167" s="387" t="s">
        <v>3120</v>
      </c>
      <c r="G167" s="270">
        <v>0</v>
      </c>
      <c r="H167" s="579" t="s">
        <v>96</v>
      </c>
      <c r="I167" s="584">
        <v>44072</v>
      </c>
      <c r="J167" s="577" t="s">
        <v>3158</v>
      </c>
      <c r="K167" s="188"/>
      <c r="L167" s="188"/>
      <c r="M167" s="188"/>
      <c r="N167" s="188"/>
      <c r="O167" s="188"/>
      <c r="P167" s="188"/>
      <c r="Q167" s="188"/>
      <c r="R167" s="188"/>
      <c r="S167" s="188"/>
      <c r="T167" s="188"/>
      <c r="U167" s="188"/>
      <c r="V167" s="188"/>
      <c r="W167" s="188"/>
      <c r="X167" s="188"/>
      <c r="Y167" s="188"/>
      <c r="Z167" s="188"/>
      <c r="AA167" s="188"/>
    </row>
    <row r="168" spans="1:27" ht="12.75">
      <c r="F168" s="17"/>
    </row>
    <row r="169" spans="1:27" ht="12.75">
      <c r="F169" s="17"/>
    </row>
    <row r="170" spans="1:27" ht="12.75">
      <c r="F170" s="17"/>
    </row>
    <row r="171" spans="1:27" ht="12.75">
      <c r="A171" s="270">
        <v>43</v>
      </c>
      <c r="B171" s="270">
        <v>0</v>
      </c>
      <c r="C171" s="270">
        <v>0</v>
      </c>
      <c r="D171" s="270" t="s">
        <v>8</v>
      </c>
      <c r="E171" s="385">
        <v>44047</v>
      </c>
      <c r="F171" s="387" t="s">
        <v>3120</v>
      </c>
      <c r="G171" s="270">
        <v>0</v>
      </c>
      <c r="H171" s="579" t="s">
        <v>96</v>
      </c>
      <c r="I171" s="584">
        <v>44072</v>
      </c>
      <c r="J171" s="577" t="s">
        <v>3158</v>
      </c>
      <c r="K171" s="188"/>
      <c r="L171" s="188"/>
      <c r="M171" s="188"/>
      <c r="N171" s="188"/>
      <c r="O171" s="188"/>
      <c r="P171" s="188"/>
      <c r="Q171" s="188"/>
      <c r="R171" s="188"/>
      <c r="S171" s="188"/>
      <c r="T171" s="188"/>
      <c r="U171" s="188"/>
      <c r="V171" s="188"/>
      <c r="W171" s="188"/>
      <c r="X171" s="188"/>
      <c r="Y171" s="188"/>
      <c r="Z171" s="188"/>
      <c r="AA171" s="188"/>
    </row>
    <row r="172" spans="1:27" ht="12.75">
      <c r="F172" s="17"/>
    </row>
    <row r="173" spans="1:27" ht="12.75">
      <c r="F173" s="17"/>
    </row>
    <row r="174" spans="1:27" ht="12.75">
      <c r="F174" s="17"/>
    </row>
    <row r="175" spans="1:27" ht="12.75">
      <c r="A175" s="270">
        <v>44</v>
      </c>
      <c r="B175" s="270">
        <v>31</v>
      </c>
      <c r="C175" s="270">
        <v>31</v>
      </c>
      <c r="D175" s="270" t="s">
        <v>8</v>
      </c>
      <c r="E175" s="385">
        <v>44047</v>
      </c>
      <c r="F175" s="387">
        <v>0.75</v>
      </c>
      <c r="G175" s="270">
        <v>31</v>
      </c>
      <c r="H175" s="579" t="s">
        <v>96</v>
      </c>
      <c r="I175" s="584">
        <v>44072</v>
      </c>
      <c r="J175" s="270">
        <v>0.5</v>
      </c>
      <c r="K175" s="188"/>
      <c r="L175" s="188"/>
      <c r="M175" s="188"/>
      <c r="N175" s="188"/>
      <c r="O175" s="188"/>
      <c r="P175" s="188"/>
      <c r="Q175" s="188"/>
      <c r="R175" s="188"/>
      <c r="S175" s="188"/>
      <c r="T175" s="188"/>
      <c r="U175" s="188"/>
      <c r="V175" s="188"/>
      <c r="W175" s="188"/>
      <c r="X175" s="188"/>
      <c r="Y175" s="188"/>
      <c r="Z175" s="188"/>
      <c r="AA175" s="188"/>
    </row>
    <row r="176" spans="1:27" ht="12.75">
      <c r="F176" s="17"/>
    </row>
    <row r="177" spans="1:27" ht="12.75">
      <c r="F177" s="17"/>
    </row>
    <row r="178" spans="1:27" ht="12.75">
      <c r="F178" s="17"/>
    </row>
    <row r="179" spans="1:27" ht="12.75">
      <c r="A179" s="270">
        <v>45</v>
      </c>
      <c r="B179" s="270">
        <v>7</v>
      </c>
      <c r="C179" s="270">
        <v>7</v>
      </c>
      <c r="D179" s="270" t="s">
        <v>8</v>
      </c>
      <c r="E179" s="385">
        <v>44047</v>
      </c>
      <c r="F179" s="387">
        <v>0.25</v>
      </c>
      <c r="G179" s="270">
        <v>7</v>
      </c>
      <c r="H179" s="579" t="s">
        <v>96</v>
      </c>
      <c r="I179" s="584">
        <v>44072</v>
      </c>
      <c r="J179" s="577" t="s">
        <v>3158</v>
      </c>
      <c r="K179" s="188"/>
      <c r="L179" s="188"/>
      <c r="M179" s="188"/>
      <c r="N179" s="188"/>
      <c r="O179" s="188"/>
      <c r="P179" s="188"/>
      <c r="Q179" s="188"/>
      <c r="R179" s="188"/>
      <c r="S179" s="188"/>
      <c r="T179" s="188"/>
      <c r="U179" s="188"/>
      <c r="V179" s="188"/>
      <c r="W179" s="188"/>
      <c r="X179" s="188"/>
      <c r="Y179" s="188"/>
      <c r="Z179" s="188"/>
      <c r="AA179" s="188"/>
    </row>
    <row r="180" spans="1:27" ht="12.75">
      <c r="F180" s="17"/>
    </row>
    <row r="181" spans="1:27" ht="12.75">
      <c r="F181" s="17"/>
    </row>
    <row r="182" spans="1:27" ht="12.75">
      <c r="F182" s="17"/>
    </row>
    <row r="183" spans="1:27" ht="12.75">
      <c r="A183" s="270">
        <v>46</v>
      </c>
      <c r="B183" s="270">
        <v>0</v>
      </c>
      <c r="C183" s="270">
        <v>0</v>
      </c>
      <c r="D183" s="270" t="s">
        <v>8</v>
      </c>
      <c r="E183" s="385">
        <v>44047</v>
      </c>
      <c r="F183" s="387" t="s">
        <v>3120</v>
      </c>
      <c r="G183" s="270">
        <v>0</v>
      </c>
      <c r="H183" s="579" t="s">
        <v>96</v>
      </c>
      <c r="I183" s="584">
        <v>44072</v>
      </c>
      <c r="J183" s="577" t="s">
        <v>3158</v>
      </c>
      <c r="K183" s="188"/>
      <c r="L183" s="188"/>
      <c r="M183" s="188"/>
      <c r="N183" s="188"/>
      <c r="O183" s="188"/>
      <c r="P183" s="188"/>
      <c r="Q183" s="188"/>
      <c r="R183" s="188"/>
      <c r="S183" s="188"/>
      <c r="T183" s="188"/>
      <c r="U183" s="188"/>
      <c r="V183" s="188"/>
      <c r="W183" s="188"/>
      <c r="X183" s="188"/>
      <c r="Y183" s="188"/>
      <c r="Z183" s="188"/>
      <c r="AA183" s="188"/>
    </row>
    <row r="184" spans="1:27" ht="12.75">
      <c r="F184" s="17"/>
    </row>
    <row r="185" spans="1:27" ht="12.75">
      <c r="F185" s="17"/>
    </row>
    <row r="186" spans="1:27" ht="12.75">
      <c r="F186" s="17"/>
    </row>
    <row r="187" spans="1:27" ht="12.75">
      <c r="A187" s="270">
        <v>47</v>
      </c>
      <c r="B187" s="270">
        <v>0</v>
      </c>
      <c r="C187" s="270">
        <v>0</v>
      </c>
      <c r="D187" s="270" t="s">
        <v>8</v>
      </c>
      <c r="E187" s="385">
        <v>44047</v>
      </c>
      <c r="F187" s="387" t="s">
        <v>3120</v>
      </c>
      <c r="G187" s="270">
        <v>0</v>
      </c>
      <c r="H187" s="579" t="s">
        <v>96</v>
      </c>
      <c r="I187" s="584">
        <v>44072</v>
      </c>
      <c r="J187" s="577" t="s">
        <v>3158</v>
      </c>
      <c r="K187" s="188"/>
      <c r="L187" s="188"/>
      <c r="M187" s="188"/>
      <c r="N187" s="188"/>
      <c r="O187" s="188"/>
      <c r="P187" s="188"/>
      <c r="Q187" s="188"/>
      <c r="R187" s="188"/>
      <c r="S187" s="188"/>
      <c r="T187" s="188"/>
      <c r="U187" s="188"/>
      <c r="V187" s="188"/>
      <c r="W187" s="188"/>
      <c r="X187" s="188"/>
      <c r="Y187" s="188"/>
      <c r="Z187" s="188"/>
      <c r="AA187" s="188"/>
    </row>
    <row r="188" spans="1:27" ht="12.75">
      <c r="F188" s="17"/>
    </row>
    <row r="189" spans="1:27" ht="12.75">
      <c r="F189" s="17"/>
    </row>
    <row r="190" spans="1:27" ht="12.75">
      <c r="F190" s="17"/>
    </row>
    <row r="191" spans="1:27" ht="12.75">
      <c r="B191">
        <f t="shared" ref="B191:C191" si="0">SUM(B2:B187)</f>
        <v>1941</v>
      </c>
      <c r="C191">
        <f t="shared" si="0"/>
        <v>1945</v>
      </c>
      <c r="F191" s="17"/>
      <c r="G191">
        <f>SUM(G2:G187)</f>
        <v>1941</v>
      </c>
    </row>
    <row r="192" spans="1:27" ht="12.75">
      <c r="F192" s="17"/>
    </row>
    <row r="193" spans="6:6" ht="12.75">
      <c r="F193" s="17"/>
    </row>
    <row r="194" spans="6:6" ht="12.75">
      <c r="F194" s="17"/>
    </row>
    <row r="195" spans="6:6" ht="12.75">
      <c r="F195" s="17"/>
    </row>
    <row r="196" spans="6:6" ht="12.75">
      <c r="F196" s="17"/>
    </row>
    <row r="197" spans="6:6" ht="12.75">
      <c r="F197" s="17"/>
    </row>
    <row r="198" spans="6:6" ht="12.75">
      <c r="F198" s="17"/>
    </row>
    <row r="199" spans="6:6" ht="12.75">
      <c r="F199" s="17"/>
    </row>
    <row r="200" spans="6:6" ht="12.75">
      <c r="F200" s="17"/>
    </row>
    <row r="201" spans="6:6" ht="12.75">
      <c r="F201" s="17"/>
    </row>
    <row r="202" spans="6:6" ht="12.75">
      <c r="F202" s="17"/>
    </row>
    <row r="203" spans="6:6" ht="12.75">
      <c r="F203" s="17"/>
    </row>
    <row r="204" spans="6:6" ht="12.75">
      <c r="F204" s="17"/>
    </row>
    <row r="205" spans="6:6" ht="12.75">
      <c r="F205" s="17"/>
    </row>
    <row r="206" spans="6:6" ht="12.75">
      <c r="F206" s="17"/>
    </row>
    <row r="207" spans="6:6" ht="12.75">
      <c r="F207" s="17"/>
    </row>
    <row r="208" spans="6:6" ht="12.75">
      <c r="F208" s="17"/>
    </row>
    <row r="209" spans="6:6" ht="12.75">
      <c r="F209" s="17"/>
    </row>
    <row r="210" spans="6:6" ht="12.75">
      <c r="F210" s="17"/>
    </row>
    <row r="211" spans="6:6" ht="12.75">
      <c r="F211" s="17"/>
    </row>
    <row r="212" spans="6:6" ht="12.75">
      <c r="F212" s="17"/>
    </row>
    <row r="213" spans="6:6" ht="12.75">
      <c r="F213" s="17"/>
    </row>
    <row r="214" spans="6:6" ht="12.75">
      <c r="F214" s="17"/>
    </row>
    <row r="215" spans="6:6" ht="12.75">
      <c r="F215" s="17"/>
    </row>
    <row r="216" spans="6:6" ht="12.75">
      <c r="F216" s="17"/>
    </row>
    <row r="217" spans="6:6" ht="12.75">
      <c r="F217" s="17"/>
    </row>
    <row r="218" spans="6:6" ht="12.75">
      <c r="F218" s="17"/>
    </row>
    <row r="219" spans="6:6" ht="12.75">
      <c r="F219" s="17"/>
    </row>
    <row r="220" spans="6:6" ht="12.75">
      <c r="F220" s="17"/>
    </row>
    <row r="221" spans="6:6" ht="12.75">
      <c r="F221" s="17"/>
    </row>
    <row r="222" spans="6:6" ht="12.75">
      <c r="F222" s="17"/>
    </row>
    <row r="223" spans="6:6" ht="12.75">
      <c r="F223" s="17"/>
    </row>
    <row r="224" spans="6:6" ht="12.75">
      <c r="F224" s="17"/>
    </row>
    <row r="225" spans="6:6" ht="12.75">
      <c r="F225" s="17"/>
    </row>
    <row r="226" spans="6:6" ht="12.75">
      <c r="F226" s="17"/>
    </row>
    <row r="227" spans="6:6" ht="12.75">
      <c r="F227" s="17"/>
    </row>
    <row r="228" spans="6:6" ht="12.75">
      <c r="F228" s="17"/>
    </row>
    <row r="229" spans="6:6" ht="12.75">
      <c r="F229" s="17"/>
    </row>
    <row r="230" spans="6:6" ht="12.75">
      <c r="F230" s="17"/>
    </row>
    <row r="231" spans="6:6" ht="12.75">
      <c r="F231" s="17"/>
    </row>
    <row r="232" spans="6:6" ht="12.75">
      <c r="F232" s="17"/>
    </row>
    <row r="233" spans="6:6" ht="12.75">
      <c r="F233" s="17"/>
    </row>
    <row r="234" spans="6:6" ht="12.75">
      <c r="F234" s="17"/>
    </row>
    <row r="235" spans="6:6" ht="12.75">
      <c r="F235" s="17"/>
    </row>
    <row r="236" spans="6:6" ht="12.75">
      <c r="F236" s="17"/>
    </row>
    <row r="237" spans="6:6" ht="12.75">
      <c r="F237" s="17"/>
    </row>
    <row r="238" spans="6:6" ht="12.75">
      <c r="F238" s="17"/>
    </row>
    <row r="239" spans="6:6" ht="12.75">
      <c r="F239" s="17"/>
    </row>
    <row r="240" spans="6:6" ht="12.75">
      <c r="F240" s="17"/>
    </row>
    <row r="241" spans="6:6" ht="12.75">
      <c r="F241" s="17"/>
    </row>
    <row r="242" spans="6:6" ht="12.75">
      <c r="F242" s="17"/>
    </row>
    <row r="243" spans="6:6" ht="12.75">
      <c r="F243" s="17"/>
    </row>
    <row r="244" spans="6:6" ht="12.75">
      <c r="F244" s="17"/>
    </row>
    <row r="245" spans="6:6" ht="12.75">
      <c r="F245" s="17"/>
    </row>
    <row r="246" spans="6:6" ht="12.75">
      <c r="F246" s="17"/>
    </row>
    <row r="247" spans="6:6" ht="12.75">
      <c r="F247" s="17"/>
    </row>
    <row r="248" spans="6:6" ht="12.75">
      <c r="F248" s="17"/>
    </row>
    <row r="249" spans="6:6" ht="12.75">
      <c r="F249" s="17"/>
    </row>
    <row r="250" spans="6:6" ht="12.75">
      <c r="F250" s="17"/>
    </row>
    <row r="251" spans="6:6" ht="12.75">
      <c r="F251" s="17"/>
    </row>
    <row r="252" spans="6:6" ht="12.75">
      <c r="F252" s="17"/>
    </row>
    <row r="253" spans="6:6" ht="12.75">
      <c r="F253" s="17"/>
    </row>
    <row r="254" spans="6:6" ht="12.75">
      <c r="F254" s="17"/>
    </row>
    <row r="255" spans="6:6" ht="12.75">
      <c r="F255" s="17"/>
    </row>
    <row r="256" spans="6:6" ht="12.75">
      <c r="F256" s="17"/>
    </row>
    <row r="257" spans="6:6" ht="12.75">
      <c r="F257" s="17"/>
    </row>
    <row r="258" spans="6:6" ht="12.75">
      <c r="F258" s="17"/>
    </row>
    <row r="259" spans="6:6" ht="12.75">
      <c r="F259" s="17"/>
    </row>
    <row r="260" spans="6:6" ht="12.75">
      <c r="F260" s="17"/>
    </row>
    <row r="261" spans="6:6" ht="12.75">
      <c r="F261" s="17"/>
    </row>
    <row r="262" spans="6:6" ht="12.75">
      <c r="F262" s="17"/>
    </row>
    <row r="263" spans="6:6" ht="12.75">
      <c r="F263" s="17"/>
    </row>
    <row r="264" spans="6:6" ht="12.75">
      <c r="F264" s="17"/>
    </row>
    <row r="265" spans="6:6" ht="12.75">
      <c r="F265" s="17"/>
    </row>
    <row r="266" spans="6:6" ht="12.75">
      <c r="F266" s="17"/>
    </row>
    <row r="267" spans="6:6" ht="12.75">
      <c r="F267" s="17"/>
    </row>
    <row r="268" spans="6:6" ht="12.75">
      <c r="F268" s="17"/>
    </row>
    <row r="269" spans="6:6" ht="12.75">
      <c r="F269" s="17"/>
    </row>
    <row r="270" spans="6:6" ht="12.75">
      <c r="F270" s="17"/>
    </row>
    <row r="271" spans="6:6" ht="12.75">
      <c r="F271" s="17"/>
    </row>
    <row r="272" spans="6:6" ht="12.75">
      <c r="F272" s="17"/>
    </row>
    <row r="273" spans="6:6" ht="12.75">
      <c r="F273" s="17"/>
    </row>
    <row r="274" spans="6:6" ht="12.75">
      <c r="F274" s="17"/>
    </row>
    <row r="275" spans="6:6" ht="12.75">
      <c r="F275" s="17"/>
    </row>
    <row r="276" spans="6:6" ht="12.75">
      <c r="F276" s="17"/>
    </row>
    <row r="277" spans="6:6" ht="12.75">
      <c r="F277" s="17"/>
    </row>
    <row r="278" spans="6:6" ht="12.75">
      <c r="F278" s="17"/>
    </row>
    <row r="279" spans="6:6" ht="12.75">
      <c r="F279" s="17"/>
    </row>
    <row r="280" spans="6:6" ht="12.75">
      <c r="F280" s="17"/>
    </row>
    <row r="281" spans="6:6" ht="12.75">
      <c r="F281" s="17"/>
    </row>
    <row r="282" spans="6:6" ht="12.75">
      <c r="F282" s="17"/>
    </row>
    <row r="283" spans="6:6" ht="12.75">
      <c r="F283" s="17"/>
    </row>
    <row r="284" spans="6:6" ht="12.75">
      <c r="F284" s="17"/>
    </row>
    <row r="285" spans="6:6" ht="12.75">
      <c r="F285" s="17"/>
    </row>
    <row r="286" spans="6:6" ht="12.75">
      <c r="F286" s="17"/>
    </row>
    <row r="287" spans="6:6" ht="12.75">
      <c r="F287" s="17"/>
    </row>
    <row r="288" spans="6:6" ht="12.75">
      <c r="F288" s="17"/>
    </row>
    <row r="289" spans="6:6" ht="12.75">
      <c r="F289" s="17"/>
    </row>
    <row r="290" spans="6:6" ht="12.75">
      <c r="F290" s="17"/>
    </row>
    <row r="291" spans="6:6" ht="12.75">
      <c r="F291" s="17"/>
    </row>
    <row r="292" spans="6:6" ht="12.75">
      <c r="F292" s="17"/>
    </row>
    <row r="293" spans="6:6" ht="12.75">
      <c r="F293" s="17"/>
    </row>
    <row r="294" spans="6:6" ht="12.75">
      <c r="F294" s="17"/>
    </row>
    <row r="295" spans="6:6" ht="12.75">
      <c r="F295" s="17"/>
    </row>
    <row r="296" spans="6:6" ht="12.75">
      <c r="F296" s="17"/>
    </row>
    <row r="297" spans="6:6" ht="12.75">
      <c r="F297" s="17"/>
    </row>
    <row r="298" spans="6:6" ht="12.75">
      <c r="F298" s="17"/>
    </row>
    <row r="299" spans="6:6" ht="12.75">
      <c r="F299" s="17"/>
    </row>
    <row r="300" spans="6:6" ht="12.75">
      <c r="F300" s="17"/>
    </row>
    <row r="301" spans="6:6" ht="12.75">
      <c r="F301" s="17"/>
    </row>
    <row r="302" spans="6:6" ht="12.75">
      <c r="F302" s="17"/>
    </row>
    <row r="303" spans="6:6" ht="12.75">
      <c r="F303" s="17"/>
    </row>
    <row r="304" spans="6:6" ht="12.75">
      <c r="F304" s="17"/>
    </row>
    <row r="305" spans="6:6" ht="12.75">
      <c r="F305" s="17"/>
    </row>
    <row r="306" spans="6:6" ht="12.75">
      <c r="F306" s="17"/>
    </row>
    <row r="307" spans="6:6" ht="12.75">
      <c r="F307" s="17"/>
    </row>
    <row r="308" spans="6:6" ht="12.75">
      <c r="F308" s="17"/>
    </row>
    <row r="309" spans="6:6" ht="12.75">
      <c r="F309" s="17"/>
    </row>
    <row r="310" spans="6:6" ht="12.75">
      <c r="F310" s="17"/>
    </row>
    <row r="311" spans="6:6" ht="12.75">
      <c r="F311" s="17"/>
    </row>
    <row r="312" spans="6:6" ht="12.75">
      <c r="F312" s="17"/>
    </row>
    <row r="313" spans="6:6" ht="12.75">
      <c r="F313" s="17"/>
    </row>
    <row r="314" spans="6:6" ht="12.75">
      <c r="F314" s="17"/>
    </row>
    <row r="315" spans="6:6" ht="12.75">
      <c r="F315" s="17"/>
    </row>
    <row r="316" spans="6:6" ht="12.75">
      <c r="F316" s="17"/>
    </row>
    <row r="317" spans="6:6" ht="12.75">
      <c r="F317" s="17"/>
    </row>
    <row r="318" spans="6:6" ht="12.75">
      <c r="F318" s="17"/>
    </row>
    <row r="319" spans="6:6" ht="12.75">
      <c r="F319" s="17"/>
    </row>
    <row r="320" spans="6:6" ht="12.75">
      <c r="F320" s="17"/>
    </row>
    <row r="321" spans="6:6" ht="12.75">
      <c r="F321" s="17"/>
    </row>
    <row r="322" spans="6:6" ht="12.75">
      <c r="F322" s="17"/>
    </row>
    <row r="323" spans="6:6" ht="12.75">
      <c r="F323" s="17"/>
    </row>
    <row r="324" spans="6:6" ht="12.75">
      <c r="F324" s="17"/>
    </row>
    <row r="325" spans="6:6" ht="12.75">
      <c r="F325" s="17"/>
    </row>
    <row r="326" spans="6:6" ht="12.75">
      <c r="F326" s="17"/>
    </row>
    <row r="327" spans="6:6" ht="12.75">
      <c r="F327" s="17"/>
    </row>
    <row r="328" spans="6:6" ht="12.75">
      <c r="F328" s="17"/>
    </row>
    <row r="329" spans="6:6" ht="12.75">
      <c r="F329" s="17"/>
    </row>
    <row r="330" spans="6:6" ht="12.75">
      <c r="F330" s="17"/>
    </row>
    <row r="331" spans="6:6" ht="12.75">
      <c r="F331" s="17"/>
    </row>
    <row r="332" spans="6:6" ht="12.75">
      <c r="F332" s="17"/>
    </row>
    <row r="333" spans="6:6" ht="12.75">
      <c r="F333" s="17"/>
    </row>
    <row r="334" spans="6:6" ht="12.75">
      <c r="F334" s="17"/>
    </row>
    <row r="335" spans="6:6" ht="12.75">
      <c r="F335" s="17"/>
    </row>
    <row r="336" spans="6:6" ht="12.75">
      <c r="F336" s="17"/>
    </row>
    <row r="337" spans="6:6" ht="12.75">
      <c r="F337" s="17"/>
    </row>
    <row r="338" spans="6:6" ht="12.75">
      <c r="F338" s="17"/>
    </row>
    <row r="339" spans="6:6" ht="12.75">
      <c r="F339" s="17"/>
    </row>
    <row r="340" spans="6:6" ht="12.75">
      <c r="F340" s="17"/>
    </row>
    <row r="341" spans="6:6" ht="12.75">
      <c r="F341" s="17"/>
    </row>
    <row r="342" spans="6:6" ht="12.75">
      <c r="F342" s="17"/>
    </row>
    <row r="343" spans="6:6" ht="12.75">
      <c r="F343" s="17"/>
    </row>
    <row r="344" spans="6:6" ht="12.75">
      <c r="F344" s="17"/>
    </row>
    <row r="345" spans="6:6" ht="12.75">
      <c r="F345" s="17"/>
    </row>
    <row r="346" spans="6:6" ht="12.75">
      <c r="F346" s="17"/>
    </row>
    <row r="347" spans="6:6" ht="12.75">
      <c r="F347" s="17"/>
    </row>
    <row r="348" spans="6:6" ht="12.75">
      <c r="F348" s="17"/>
    </row>
    <row r="349" spans="6:6" ht="12.75">
      <c r="F349" s="17"/>
    </row>
    <row r="350" spans="6:6" ht="12.75">
      <c r="F350" s="17"/>
    </row>
    <row r="351" spans="6:6" ht="12.75">
      <c r="F351" s="17"/>
    </row>
    <row r="352" spans="6:6" ht="12.75">
      <c r="F352" s="17"/>
    </row>
    <row r="353" spans="6:6" ht="12.75">
      <c r="F353" s="17"/>
    </row>
    <row r="354" spans="6:6" ht="12.75">
      <c r="F354" s="17"/>
    </row>
    <row r="355" spans="6:6" ht="12.75">
      <c r="F355" s="17"/>
    </row>
    <row r="356" spans="6:6" ht="12.75">
      <c r="F356" s="17"/>
    </row>
    <row r="357" spans="6:6" ht="12.75">
      <c r="F357" s="17"/>
    </row>
    <row r="358" spans="6:6" ht="12.75">
      <c r="F358" s="17"/>
    </row>
    <row r="359" spans="6:6" ht="12.75">
      <c r="F359" s="17"/>
    </row>
    <row r="360" spans="6:6" ht="12.75">
      <c r="F360" s="17"/>
    </row>
    <row r="361" spans="6:6" ht="12.75">
      <c r="F361" s="17"/>
    </row>
    <row r="362" spans="6:6" ht="12.75">
      <c r="F362" s="17"/>
    </row>
    <row r="363" spans="6:6" ht="12.75">
      <c r="F363" s="17"/>
    </row>
    <row r="364" spans="6:6" ht="12.75">
      <c r="F364" s="17"/>
    </row>
    <row r="365" spans="6:6" ht="12.75">
      <c r="F365" s="17"/>
    </row>
    <row r="366" spans="6:6" ht="12.75">
      <c r="F366" s="17"/>
    </row>
    <row r="367" spans="6:6" ht="12.75">
      <c r="F367" s="17"/>
    </row>
    <row r="368" spans="6:6" ht="12.75">
      <c r="F368" s="17"/>
    </row>
    <row r="369" spans="6:6" ht="12.75">
      <c r="F369" s="17"/>
    </row>
    <row r="370" spans="6:6" ht="12.75">
      <c r="F370" s="17"/>
    </row>
    <row r="371" spans="6:6" ht="12.75">
      <c r="F371" s="17"/>
    </row>
    <row r="372" spans="6:6" ht="12.75">
      <c r="F372" s="17"/>
    </row>
    <row r="373" spans="6:6" ht="12.75">
      <c r="F373" s="17"/>
    </row>
    <row r="374" spans="6:6" ht="12.75">
      <c r="F374" s="17"/>
    </row>
    <row r="375" spans="6:6" ht="12.75">
      <c r="F375" s="17"/>
    </row>
    <row r="376" spans="6:6" ht="12.75">
      <c r="F376" s="17"/>
    </row>
    <row r="377" spans="6:6" ht="12.75">
      <c r="F377" s="17"/>
    </row>
    <row r="378" spans="6:6" ht="12.75">
      <c r="F378" s="17"/>
    </row>
    <row r="379" spans="6:6" ht="12.75">
      <c r="F379" s="17"/>
    </row>
    <row r="380" spans="6:6" ht="12.75">
      <c r="F380" s="17"/>
    </row>
    <row r="381" spans="6:6" ht="12.75">
      <c r="F381" s="17"/>
    </row>
    <row r="382" spans="6:6" ht="12.75">
      <c r="F382" s="17"/>
    </row>
    <row r="383" spans="6:6" ht="12.75">
      <c r="F383" s="17"/>
    </row>
    <row r="384" spans="6:6" ht="12.75">
      <c r="F384" s="17"/>
    </row>
    <row r="385" spans="6:6" ht="12.75">
      <c r="F385" s="17"/>
    </row>
    <row r="386" spans="6:6" ht="12.75">
      <c r="F386" s="17"/>
    </row>
    <row r="387" spans="6:6" ht="12.75">
      <c r="F387" s="17"/>
    </row>
    <row r="388" spans="6:6" ht="12.75">
      <c r="F388" s="17"/>
    </row>
    <row r="389" spans="6:6" ht="12.75">
      <c r="F389" s="17"/>
    </row>
    <row r="390" spans="6:6" ht="12.75">
      <c r="F390" s="17"/>
    </row>
    <row r="391" spans="6:6" ht="12.75">
      <c r="F391" s="17"/>
    </row>
    <row r="392" spans="6:6" ht="12.75">
      <c r="F392" s="17"/>
    </row>
    <row r="393" spans="6:6" ht="12.75">
      <c r="F393" s="17"/>
    </row>
    <row r="394" spans="6:6" ht="12.75">
      <c r="F394" s="17"/>
    </row>
    <row r="395" spans="6:6" ht="12.75">
      <c r="F395" s="17"/>
    </row>
    <row r="396" spans="6:6" ht="12.75">
      <c r="F396" s="17"/>
    </row>
    <row r="397" spans="6:6" ht="12.75">
      <c r="F397" s="17"/>
    </row>
    <row r="398" spans="6:6" ht="12.75">
      <c r="F398" s="17"/>
    </row>
    <row r="399" spans="6:6" ht="12.75">
      <c r="F399" s="17"/>
    </row>
    <row r="400" spans="6:6" ht="12.75">
      <c r="F400" s="17"/>
    </row>
    <row r="401" spans="6:6" ht="12.75">
      <c r="F401" s="17"/>
    </row>
    <row r="402" spans="6:6" ht="12.75">
      <c r="F402" s="17"/>
    </row>
    <row r="403" spans="6:6" ht="12.75">
      <c r="F403" s="17"/>
    </row>
    <row r="404" spans="6:6" ht="12.75">
      <c r="F404" s="17"/>
    </row>
    <row r="405" spans="6:6" ht="12.75">
      <c r="F405" s="17"/>
    </row>
    <row r="406" spans="6:6" ht="12.75">
      <c r="F406" s="17"/>
    </row>
    <row r="407" spans="6:6" ht="12.75">
      <c r="F407" s="17"/>
    </row>
    <row r="408" spans="6:6" ht="12.75">
      <c r="F408" s="17"/>
    </row>
    <row r="409" spans="6:6" ht="12.75">
      <c r="F409" s="17"/>
    </row>
    <row r="410" spans="6:6" ht="12.75">
      <c r="F410" s="17"/>
    </row>
    <row r="411" spans="6:6" ht="12.75">
      <c r="F411" s="17"/>
    </row>
    <row r="412" spans="6:6" ht="12.75">
      <c r="F412" s="17"/>
    </row>
    <row r="413" spans="6:6" ht="12.75">
      <c r="F413" s="17"/>
    </row>
    <row r="414" spans="6:6" ht="12.75">
      <c r="F414" s="17"/>
    </row>
    <row r="415" spans="6:6" ht="12.75">
      <c r="F415" s="17"/>
    </row>
    <row r="416" spans="6:6" ht="12.75">
      <c r="F416" s="17"/>
    </row>
    <row r="417" spans="6:6" ht="12.75">
      <c r="F417" s="17"/>
    </row>
    <row r="418" spans="6:6" ht="12.75">
      <c r="F418" s="17"/>
    </row>
    <row r="419" spans="6:6" ht="12.75">
      <c r="F419" s="17"/>
    </row>
    <row r="420" spans="6:6" ht="12.75">
      <c r="F420" s="17"/>
    </row>
    <row r="421" spans="6:6" ht="12.75">
      <c r="F421" s="17"/>
    </row>
    <row r="422" spans="6:6" ht="12.75">
      <c r="F422" s="17"/>
    </row>
    <row r="423" spans="6:6" ht="12.75">
      <c r="F423" s="17"/>
    </row>
    <row r="424" spans="6:6" ht="12.75">
      <c r="F424" s="17"/>
    </row>
    <row r="425" spans="6:6" ht="12.75">
      <c r="F425" s="17"/>
    </row>
    <row r="426" spans="6:6" ht="12.75">
      <c r="F426" s="17"/>
    </row>
    <row r="427" spans="6:6" ht="12.75">
      <c r="F427" s="17"/>
    </row>
    <row r="428" spans="6:6" ht="12.75">
      <c r="F428" s="17"/>
    </row>
    <row r="429" spans="6:6" ht="12.75">
      <c r="F429" s="17"/>
    </row>
    <row r="430" spans="6:6" ht="12.75">
      <c r="F430" s="17"/>
    </row>
    <row r="431" spans="6:6" ht="12.75">
      <c r="F431" s="17"/>
    </row>
    <row r="432" spans="6:6" ht="12.75">
      <c r="F432" s="17"/>
    </row>
    <row r="433" spans="6:6" ht="12.75">
      <c r="F433" s="17"/>
    </row>
    <row r="434" spans="6:6" ht="12.75">
      <c r="F434" s="17"/>
    </row>
    <row r="435" spans="6:6" ht="12.75">
      <c r="F435" s="17"/>
    </row>
    <row r="436" spans="6:6" ht="12.75">
      <c r="F436" s="17"/>
    </row>
    <row r="437" spans="6:6" ht="12.75">
      <c r="F437" s="17"/>
    </row>
    <row r="438" spans="6:6" ht="12.75">
      <c r="F438" s="17"/>
    </row>
    <row r="439" spans="6:6" ht="12.75">
      <c r="F439" s="17"/>
    </row>
    <row r="440" spans="6:6" ht="12.75">
      <c r="F440" s="17"/>
    </row>
    <row r="441" spans="6:6" ht="12.75">
      <c r="F441" s="17"/>
    </row>
    <row r="442" spans="6:6" ht="12.75">
      <c r="F442" s="17"/>
    </row>
    <row r="443" spans="6:6" ht="12.75">
      <c r="F443" s="17"/>
    </row>
    <row r="444" spans="6:6" ht="12.75">
      <c r="F444" s="17"/>
    </row>
    <row r="445" spans="6:6" ht="12.75">
      <c r="F445" s="17"/>
    </row>
    <row r="446" spans="6:6" ht="12.75">
      <c r="F446" s="17"/>
    </row>
    <row r="447" spans="6:6" ht="12.75">
      <c r="F447" s="17"/>
    </row>
    <row r="448" spans="6:6" ht="12.75">
      <c r="F448" s="17"/>
    </row>
    <row r="449" spans="6:6" ht="12.75">
      <c r="F449" s="17"/>
    </row>
    <row r="450" spans="6:6" ht="12.75">
      <c r="F450" s="17"/>
    </row>
    <row r="451" spans="6:6" ht="12.75">
      <c r="F451" s="17"/>
    </row>
    <row r="452" spans="6:6" ht="12.75">
      <c r="F452" s="17"/>
    </row>
    <row r="453" spans="6:6" ht="12.75">
      <c r="F453" s="17"/>
    </row>
    <row r="454" spans="6:6" ht="12.75">
      <c r="F454" s="17"/>
    </row>
    <row r="455" spans="6:6" ht="12.75">
      <c r="F455" s="17"/>
    </row>
    <row r="456" spans="6:6" ht="12.75">
      <c r="F456" s="17"/>
    </row>
    <row r="457" spans="6:6" ht="12.75">
      <c r="F457" s="17"/>
    </row>
    <row r="458" spans="6:6" ht="12.75">
      <c r="F458" s="17"/>
    </row>
    <row r="459" spans="6:6" ht="12.75">
      <c r="F459" s="17"/>
    </row>
    <row r="460" spans="6:6" ht="12.75">
      <c r="F460" s="17"/>
    </row>
    <row r="461" spans="6:6" ht="12.75">
      <c r="F461" s="17"/>
    </row>
    <row r="462" spans="6:6" ht="12.75">
      <c r="F462" s="17"/>
    </row>
    <row r="463" spans="6:6" ht="12.75">
      <c r="F463" s="17"/>
    </row>
    <row r="464" spans="6:6" ht="12.75">
      <c r="F464" s="17"/>
    </row>
    <row r="465" spans="6:6" ht="12.75">
      <c r="F465" s="17"/>
    </row>
    <row r="466" spans="6:6" ht="12.75">
      <c r="F466" s="17"/>
    </row>
    <row r="467" spans="6:6" ht="12.75">
      <c r="F467" s="17"/>
    </row>
    <row r="468" spans="6:6" ht="12.75">
      <c r="F468" s="17"/>
    </row>
    <row r="469" spans="6:6" ht="12.75">
      <c r="F469" s="17"/>
    </row>
    <row r="470" spans="6:6" ht="12.75">
      <c r="F470" s="17"/>
    </row>
    <row r="471" spans="6:6" ht="12.75">
      <c r="F471" s="17"/>
    </row>
    <row r="472" spans="6:6" ht="12.75">
      <c r="F472" s="17"/>
    </row>
    <row r="473" spans="6:6" ht="12.75">
      <c r="F473" s="17"/>
    </row>
    <row r="474" spans="6:6" ht="12.75">
      <c r="F474" s="17"/>
    </row>
    <row r="475" spans="6:6" ht="12.75">
      <c r="F475" s="17"/>
    </row>
    <row r="476" spans="6:6" ht="12.75">
      <c r="F476" s="17"/>
    </row>
    <row r="477" spans="6:6" ht="12.75">
      <c r="F477" s="17"/>
    </row>
    <row r="478" spans="6:6" ht="12.75">
      <c r="F478" s="17"/>
    </row>
    <row r="479" spans="6:6" ht="12.75">
      <c r="F479" s="17"/>
    </row>
    <row r="480" spans="6:6" ht="12.75">
      <c r="F480" s="17"/>
    </row>
    <row r="481" spans="6:6" ht="12.75">
      <c r="F481" s="17"/>
    </row>
    <row r="482" spans="6:6" ht="12.75">
      <c r="F482" s="17"/>
    </row>
    <row r="483" spans="6:6" ht="12.75">
      <c r="F483" s="17"/>
    </row>
    <row r="484" spans="6:6" ht="12.75">
      <c r="F484" s="17"/>
    </row>
    <row r="485" spans="6:6" ht="12.75">
      <c r="F485" s="17"/>
    </row>
    <row r="486" spans="6:6" ht="12.75">
      <c r="F486" s="17"/>
    </row>
    <row r="487" spans="6:6" ht="12.75">
      <c r="F487" s="17"/>
    </row>
    <row r="488" spans="6:6" ht="12.75">
      <c r="F488" s="17"/>
    </row>
    <row r="489" spans="6:6" ht="12.75">
      <c r="F489" s="17"/>
    </row>
    <row r="490" spans="6:6" ht="12.75">
      <c r="F490" s="17"/>
    </row>
    <row r="491" spans="6:6" ht="12.75">
      <c r="F491" s="17"/>
    </row>
    <row r="492" spans="6:6" ht="12.75">
      <c r="F492" s="17"/>
    </row>
    <row r="493" spans="6:6" ht="12.75">
      <c r="F493" s="17"/>
    </row>
    <row r="494" spans="6:6" ht="12.75">
      <c r="F494" s="17"/>
    </row>
    <row r="495" spans="6:6" ht="12.75">
      <c r="F495" s="17"/>
    </row>
    <row r="496" spans="6:6" ht="12.75">
      <c r="F496" s="17"/>
    </row>
    <row r="497" spans="6:6" ht="12.75">
      <c r="F497" s="17"/>
    </row>
    <row r="498" spans="6:6" ht="12.75">
      <c r="F498" s="17"/>
    </row>
    <row r="499" spans="6:6" ht="12.75">
      <c r="F499" s="17"/>
    </row>
    <row r="500" spans="6:6" ht="12.75">
      <c r="F500" s="17"/>
    </row>
    <row r="501" spans="6:6" ht="12.75">
      <c r="F501" s="17"/>
    </row>
    <row r="502" spans="6:6" ht="12.75">
      <c r="F502" s="17"/>
    </row>
    <row r="503" spans="6:6" ht="12.75">
      <c r="F503" s="17"/>
    </row>
    <row r="504" spans="6:6" ht="12.75">
      <c r="F504" s="17"/>
    </row>
    <row r="505" spans="6:6" ht="12.75">
      <c r="F505" s="17"/>
    </row>
    <row r="506" spans="6:6" ht="12.75">
      <c r="F506" s="17"/>
    </row>
    <row r="507" spans="6:6" ht="12.75">
      <c r="F507" s="17"/>
    </row>
    <row r="508" spans="6:6" ht="12.75">
      <c r="F508" s="17"/>
    </row>
    <row r="509" spans="6:6" ht="12.75">
      <c r="F509" s="17"/>
    </row>
    <row r="510" spans="6:6" ht="12.75">
      <c r="F510" s="17"/>
    </row>
    <row r="511" spans="6:6" ht="12.75">
      <c r="F511" s="17"/>
    </row>
    <row r="512" spans="6:6" ht="12.75">
      <c r="F512" s="17"/>
    </row>
    <row r="513" spans="6:6" ht="12.75">
      <c r="F513" s="17"/>
    </row>
    <row r="514" spans="6:6" ht="12.75">
      <c r="F514" s="17"/>
    </row>
    <row r="515" spans="6:6" ht="12.75">
      <c r="F515" s="17"/>
    </row>
    <row r="516" spans="6:6" ht="12.75">
      <c r="F516" s="17"/>
    </row>
    <row r="517" spans="6:6" ht="12.75">
      <c r="F517" s="17"/>
    </row>
    <row r="518" spans="6:6" ht="12.75">
      <c r="F518" s="17"/>
    </row>
    <row r="519" spans="6:6" ht="12.75">
      <c r="F519" s="17"/>
    </row>
    <row r="520" spans="6:6" ht="12.75">
      <c r="F520" s="17"/>
    </row>
    <row r="521" spans="6:6" ht="12.75">
      <c r="F521" s="17"/>
    </row>
    <row r="522" spans="6:6" ht="12.75">
      <c r="F522" s="17"/>
    </row>
    <row r="523" spans="6:6" ht="12.75">
      <c r="F523" s="17"/>
    </row>
    <row r="524" spans="6:6" ht="12.75">
      <c r="F524" s="17"/>
    </row>
    <row r="525" spans="6:6" ht="12.75">
      <c r="F525" s="17"/>
    </row>
    <row r="526" spans="6:6" ht="12.75">
      <c r="F526" s="17"/>
    </row>
    <row r="527" spans="6:6" ht="12.75">
      <c r="F527" s="17"/>
    </row>
    <row r="528" spans="6:6" ht="12.75">
      <c r="F528" s="17"/>
    </row>
    <row r="529" spans="6:6" ht="12.75">
      <c r="F529" s="17"/>
    </row>
    <row r="530" spans="6:6" ht="12.75">
      <c r="F530" s="17"/>
    </row>
    <row r="531" spans="6:6" ht="12.75">
      <c r="F531" s="17"/>
    </row>
    <row r="532" spans="6:6" ht="12.75">
      <c r="F532" s="17"/>
    </row>
    <row r="533" spans="6:6" ht="12.75">
      <c r="F533" s="17"/>
    </row>
    <row r="534" spans="6:6" ht="12.75">
      <c r="F534" s="17"/>
    </row>
    <row r="535" spans="6:6" ht="12.75">
      <c r="F535" s="17"/>
    </row>
    <row r="536" spans="6:6" ht="12.75">
      <c r="F536" s="17"/>
    </row>
    <row r="537" spans="6:6" ht="12.75">
      <c r="F537" s="17"/>
    </row>
    <row r="538" spans="6:6" ht="12.75">
      <c r="F538" s="17"/>
    </row>
    <row r="539" spans="6:6" ht="12.75">
      <c r="F539" s="17"/>
    </row>
    <row r="540" spans="6:6" ht="12.75">
      <c r="F540" s="17"/>
    </row>
    <row r="541" spans="6:6" ht="12.75">
      <c r="F541" s="17"/>
    </row>
    <row r="542" spans="6:6" ht="12.75">
      <c r="F542" s="17"/>
    </row>
    <row r="543" spans="6:6" ht="12.75">
      <c r="F543" s="17"/>
    </row>
    <row r="544" spans="6:6" ht="12.75">
      <c r="F544" s="17"/>
    </row>
    <row r="545" spans="6:6" ht="12.75">
      <c r="F545" s="17"/>
    </row>
    <row r="546" spans="6:6" ht="12.75">
      <c r="F546" s="17"/>
    </row>
    <row r="547" spans="6:6" ht="12.75">
      <c r="F547" s="17"/>
    </row>
    <row r="548" spans="6:6" ht="12.75">
      <c r="F548" s="17"/>
    </row>
    <row r="549" spans="6:6" ht="12.75">
      <c r="F549" s="17"/>
    </row>
    <row r="550" spans="6:6" ht="12.75">
      <c r="F550" s="17"/>
    </row>
    <row r="551" spans="6:6" ht="12.75">
      <c r="F551" s="17"/>
    </row>
    <row r="552" spans="6:6" ht="12.75">
      <c r="F552" s="17"/>
    </row>
    <row r="553" spans="6:6" ht="12.75">
      <c r="F553" s="17"/>
    </row>
    <row r="554" spans="6:6" ht="12.75">
      <c r="F554" s="17"/>
    </row>
    <row r="555" spans="6:6" ht="12.75">
      <c r="F555" s="17"/>
    </row>
    <row r="556" spans="6:6" ht="12.75">
      <c r="F556" s="17"/>
    </row>
    <row r="557" spans="6:6" ht="12.75">
      <c r="F557" s="17"/>
    </row>
    <row r="558" spans="6:6" ht="12.75">
      <c r="F558" s="17"/>
    </row>
    <row r="559" spans="6:6" ht="12.75">
      <c r="F559" s="17"/>
    </row>
    <row r="560" spans="6:6" ht="12.75">
      <c r="F560" s="17"/>
    </row>
    <row r="561" spans="6:6" ht="12.75">
      <c r="F561" s="17"/>
    </row>
    <row r="562" spans="6:6" ht="12.75">
      <c r="F562" s="17"/>
    </row>
    <row r="563" spans="6:6" ht="12.75">
      <c r="F563" s="17"/>
    </row>
    <row r="564" spans="6:6" ht="12.75">
      <c r="F564" s="17"/>
    </row>
    <row r="565" spans="6:6" ht="12.75">
      <c r="F565" s="17"/>
    </row>
    <row r="566" spans="6:6" ht="12.75">
      <c r="F566" s="17"/>
    </row>
    <row r="567" spans="6:6" ht="12.75">
      <c r="F567" s="17"/>
    </row>
    <row r="568" spans="6:6" ht="12.75">
      <c r="F568" s="17"/>
    </row>
    <row r="569" spans="6:6" ht="12.75">
      <c r="F569" s="17"/>
    </row>
    <row r="570" spans="6:6" ht="12.75">
      <c r="F570" s="17"/>
    </row>
    <row r="571" spans="6:6" ht="12.75">
      <c r="F571" s="17"/>
    </row>
    <row r="572" spans="6:6" ht="12.75">
      <c r="F572" s="17"/>
    </row>
    <row r="573" spans="6:6" ht="12.75">
      <c r="F573" s="17"/>
    </row>
    <row r="574" spans="6:6" ht="12.75">
      <c r="F574" s="17"/>
    </row>
    <row r="575" spans="6:6" ht="12.75">
      <c r="F575" s="17"/>
    </row>
    <row r="576" spans="6:6" ht="12.75">
      <c r="F576" s="17"/>
    </row>
    <row r="577" spans="6:6" ht="12.75">
      <c r="F577" s="17"/>
    </row>
    <row r="578" spans="6:6" ht="12.75">
      <c r="F578" s="17"/>
    </row>
    <row r="579" spans="6:6" ht="12.75">
      <c r="F579" s="17"/>
    </row>
    <row r="580" spans="6:6" ht="12.75">
      <c r="F580" s="17"/>
    </row>
    <row r="581" spans="6:6" ht="12.75">
      <c r="F581" s="17"/>
    </row>
    <row r="582" spans="6:6" ht="12.75">
      <c r="F582" s="17"/>
    </row>
    <row r="583" spans="6:6" ht="12.75">
      <c r="F583" s="17"/>
    </row>
    <row r="584" spans="6:6" ht="12.75">
      <c r="F584" s="17"/>
    </row>
    <row r="585" spans="6:6" ht="12.75">
      <c r="F585" s="17"/>
    </row>
    <row r="586" spans="6:6" ht="12.75">
      <c r="F586" s="17"/>
    </row>
    <row r="587" spans="6:6" ht="12.75">
      <c r="F587" s="17"/>
    </row>
    <row r="588" spans="6:6" ht="12.75">
      <c r="F588" s="17"/>
    </row>
    <row r="589" spans="6:6" ht="12.75">
      <c r="F589" s="17"/>
    </row>
    <row r="590" spans="6:6" ht="12.75">
      <c r="F590" s="17"/>
    </row>
    <row r="591" spans="6:6" ht="12.75">
      <c r="F591" s="17"/>
    </row>
    <row r="592" spans="6:6" ht="12.75">
      <c r="F592" s="17"/>
    </row>
    <row r="593" spans="6:6" ht="12.75">
      <c r="F593" s="17"/>
    </row>
    <row r="594" spans="6:6" ht="12.75">
      <c r="F594" s="17"/>
    </row>
    <row r="595" spans="6:6" ht="12.75">
      <c r="F595" s="17"/>
    </row>
    <row r="596" spans="6:6" ht="12.75">
      <c r="F596" s="17"/>
    </row>
    <row r="597" spans="6:6" ht="12.75">
      <c r="F597" s="17"/>
    </row>
    <row r="598" spans="6:6" ht="12.75">
      <c r="F598" s="17"/>
    </row>
    <row r="599" spans="6:6" ht="12.75">
      <c r="F599" s="17"/>
    </row>
    <row r="600" spans="6:6" ht="12.75">
      <c r="F600" s="17"/>
    </row>
    <row r="601" spans="6:6" ht="12.75">
      <c r="F601" s="17"/>
    </row>
    <row r="602" spans="6:6" ht="12.75">
      <c r="F602" s="17"/>
    </row>
    <row r="603" spans="6:6" ht="12.75">
      <c r="F603" s="17"/>
    </row>
    <row r="604" spans="6:6" ht="12.75">
      <c r="F604" s="17"/>
    </row>
    <row r="605" spans="6:6" ht="12.75">
      <c r="F605" s="17"/>
    </row>
    <row r="606" spans="6:6" ht="12.75">
      <c r="F606" s="17"/>
    </row>
    <row r="607" spans="6:6" ht="12.75">
      <c r="F607" s="17"/>
    </row>
    <row r="608" spans="6:6" ht="12.75">
      <c r="F608" s="17"/>
    </row>
    <row r="609" spans="6:6" ht="12.75">
      <c r="F609" s="17"/>
    </row>
    <row r="610" spans="6:6" ht="12.75">
      <c r="F610" s="17"/>
    </row>
    <row r="611" spans="6:6" ht="12.75">
      <c r="F611" s="17"/>
    </row>
    <row r="612" spans="6:6" ht="12.75">
      <c r="F612" s="17"/>
    </row>
    <row r="613" spans="6:6" ht="12.75">
      <c r="F613" s="17"/>
    </row>
    <row r="614" spans="6:6" ht="12.75">
      <c r="F614" s="17"/>
    </row>
    <row r="615" spans="6:6" ht="12.75">
      <c r="F615" s="17"/>
    </row>
    <row r="616" spans="6:6" ht="12.75">
      <c r="F616" s="17"/>
    </row>
    <row r="617" spans="6:6" ht="12.75">
      <c r="F617" s="17"/>
    </row>
    <row r="618" spans="6:6" ht="12.75">
      <c r="F618" s="17"/>
    </row>
    <row r="619" spans="6:6" ht="12.75">
      <c r="F619" s="17"/>
    </row>
    <row r="620" spans="6:6" ht="12.75">
      <c r="F620" s="17"/>
    </row>
    <row r="621" spans="6:6" ht="12.75">
      <c r="F621" s="17"/>
    </row>
    <row r="622" spans="6:6" ht="12.75">
      <c r="F622" s="17"/>
    </row>
    <row r="623" spans="6:6" ht="12.75">
      <c r="F623" s="17"/>
    </row>
    <row r="624" spans="6:6" ht="12.75">
      <c r="F624" s="17"/>
    </row>
    <row r="625" spans="6:6" ht="12.75">
      <c r="F625" s="17"/>
    </row>
    <row r="626" spans="6:6" ht="12.75">
      <c r="F626" s="17"/>
    </row>
    <row r="627" spans="6:6" ht="12.75">
      <c r="F627" s="17"/>
    </row>
    <row r="628" spans="6:6" ht="12.75">
      <c r="F628" s="17"/>
    </row>
    <row r="629" spans="6:6" ht="12.75">
      <c r="F629" s="17"/>
    </row>
    <row r="630" spans="6:6" ht="12.75">
      <c r="F630" s="17"/>
    </row>
    <row r="631" spans="6:6" ht="12.75">
      <c r="F631" s="17"/>
    </row>
    <row r="632" spans="6:6" ht="12.75">
      <c r="F632" s="17"/>
    </row>
    <row r="633" spans="6:6" ht="12.75">
      <c r="F633" s="17"/>
    </row>
    <row r="634" spans="6:6" ht="12.75">
      <c r="F634" s="17"/>
    </row>
    <row r="635" spans="6:6" ht="12.75">
      <c r="F635" s="17"/>
    </row>
    <row r="636" spans="6:6" ht="12.75">
      <c r="F636" s="17"/>
    </row>
    <row r="637" spans="6:6" ht="12.75">
      <c r="F637" s="17"/>
    </row>
    <row r="638" spans="6:6" ht="12.75">
      <c r="F638" s="17"/>
    </row>
    <row r="639" spans="6:6" ht="12.75">
      <c r="F639" s="17"/>
    </row>
    <row r="640" spans="6:6" ht="12.75">
      <c r="F640" s="17"/>
    </row>
    <row r="641" spans="6:6" ht="12.75">
      <c r="F641" s="17"/>
    </row>
    <row r="642" spans="6:6" ht="12.75">
      <c r="F642" s="17"/>
    </row>
    <row r="643" spans="6:6" ht="12.75">
      <c r="F643" s="17"/>
    </row>
    <row r="644" spans="6:6" ht="12.75">
      <c r="F644" s="17"/>
    </row>
    <row r="645" spans="6:6" ht="12.75">
      <c r="F645" s="17"/>
    </row>
    <row r="646" spans="6:6" ht="12.75">
      <c r="F646" s="17"/>
    </row>
    <row r="647" spans="6:6" ht="12.75">
      <c r="F647" s="17"/>
    </row>
    <row r="648" spans="6:6" ht="12.75">
      <c r="F648" s="17"/>
    </row>
    <row r="649" spans="6:6" ht="12.75">
      <c r="F649" s="17"/>
    </row>
    <row r="650" spans="6:6" ht="12.75">
      <c r="F650" s="17"/>
    </row>
    <row r="651" spans="6:6" ht="12.75">
      <c r="F651" s="17"/>
    </row>
    <row r="652" spans="6:6" ht="12.75">
      <c r="F652" s="17"/>
    </row>
    <row r="653" spans="6:6" ht="12.75">
      <c r="F653" s="17"/>
    </row>
    <row r="654" spans="6:6" ht="12.75">
      <c r="F654" s="17"/>
    </row>
    <row r="655" spans="6:6" ht="12.75">
      <c r="F655" s="17"/>
    </row>
    <row r="656" spans="6:6" ht="12.75">
      <c r="F656" s="17"/>
    </row>
    <row r="657" spans="6:6" ht="12.75">
      <c r="F657" s="17"/>
    </row>
    <row r="658" spans="6:6" ht="12.75">
      <c r="F658" s="17"/>
    </row>
    <row r="659" spans="6:6" ht="12.75">
      <c r="F659" s="17"/>
    </row>
    <row r="660" spans="6:6" ht="12.75">
      <c r="F660" s="17"/>
    </row>
    <row r="661" spans="6:6" ht="12.75">
      <c r="F661" s="17"/>
    </row>
    <row r="662" spans="6:6" ht="12.75">
      <c r="F662" s="17"/>
    </row>
    <row r="663" spans="6:6" ht="12.75">
      <c r="F663" s="17"/>
    </row>
    <row r="664" spans="6:6" ht="12.75">
      <c r="F664" s="17"/>
    </row>
    <row r="665" spans="6:6" ht="12.75">
      <c r="F665" s="17"/>
    </row>
    <row r="666" spans="6:6" ht="12.75">
      <c r="F666" s="17"/>
    </row>
    <row r="667" spans="6:6" ht="12.75">
      <c r="F667" s="17"/>
    </row>
    <row r="668" spans="6:6" ht="12.75">
      <c r="F668" s="17"/>
    </row>
    <row r="669" spans="6:6" ht="12.75">
      <c r="F669" s="17"/>
    </row>
    <row r="670" spans="6:6" ht="12.75">
      <c r="F670" s="17"/>
    </row>
    <row r="671" spans="6:6" ht="12.75">
      <c r="F671" s="17"/>
    </row>
    <row r="672" spans="6:6" ht="12.75">
      <c r="F672" s="17"/>
    </row>
    <row r="673" spans="6:6" ht="12.75">
      <c r="F673" s="17"/>
    </row>
    <row r="674" spans="6:6" ht="12.75">
      <c r="F674" s="17"/>
    </row>
    <row r="675" spans="6:6" ht="12.75">
      <c r="F675" s="17"/>
    </row>
    <row r="676" spans="6:6" ht="12.75">
      <c r="F676" s="17"/>
    </row>
    <row r="677" spans="6:6" ht="12.75">
      <c r="F677" s="17"/>
    </row>
    <row r="678" spans="6:6" ht="12.75">
      <c r="F678" s="17"/>
    </row>
    <row r="679" spans="6:6" ht="12.75">
      <c r="F679" s="17"/>
    </row>
    <row r="680" spans="6:6" ht="12.75">
      <c r="F680" s="17"/>
    </row>
    <row r="681" spans="6:6" ht="12.75">
      <c r="F681" s="17"/>
    </row>
    <row r="682" spans="6:6" ht="12.75">
      <c r="F682" s="17"/>
    </row>
    <row r="683" spans="6:6" ht="12.75">
      <c r="F683" s="17"/>
    </row>
    <row r="684" spans="6:6" ht="12.75">
      <c r="F684" s="17"/>
    </row>
    <row r="685" spans="6:6" ht="12.75">
      <c r="F685" s="17"/>
    </row>
    <row r="686" spans="6:6" ht="12.75">
      <c r="F686" s="17"/>
    </row>
    <row r="687" spans="6:6" ht="12.75">
      <c r="F687" s="17"/>
    </row>
    <row r="688" spans="6:6" ht="12.75">
      <c r="F688" s="17"/>
    </row>
    <row r="689" spans="6:6" ht="12.75">
      <c r="F689" s="17"/>
    </row>
    <row r="690" spans="6:6" ht="12.75">
      <c r="F690" s="17"/>
    </row>
    <row r="691" spans="6:6" ht="12.75">
      <c r="F691" s="17"/>
    </row>
    <row r="692" spans="6:6" ht="12.75">
      <c r="F692" s="17"/>
    </row>
    <row r="693" spans="6:6" ht="12.75">
      <c r="F693" s="17"/>
    </row>
    <row r="694" spans="6:6" ht="12.75">
      <c r="F694" s="17"/>
    </row>
    <row r="695" spans="6:6" ht="12.75">
      <c r="F695" s="17"/>
    </row>
    <row r="696" spans="6:6" ht="12.75">
      <c r="F696" s="17"/>
    </row>
    <row r="697" spans="6:6" ht="12.75">
      <c r="F697" s="17"/>
    </row>
    <row r="698" spans="6:6" ht="12.75">
      <c r="F698" s="17"/>
    </row>
    <row r="699" spans="6:6" ht="12.75">
      <c r="F699" s="17"/>
    </row>
    <row r="700" spans="6:6" ht="12.75">
      <c r="F700" s="17"/>
    </row>
    <row r="701" spans="6:6" ht="12.75">
      <c r="F701" s="17"/>
    </row>
    <row r="702" spans="6:6" ht="12.75">
      <c r="F702" s="17"/>
    </row>
    <row r="703" spans="6:6" ht="12.75">
      <c r="F703" s="17"/>
    </row>
    <row r="704" spans="6:6" ht="12.75">
      <c r="F704" s="17"/>
    </row>
    <row r="705" spans="6:6" ht="12.75">
      <c r="F705" s="17"/>
    </row>
    <row r="706" spans="6:6" ht="12.75">
      <c r="F706" s="17"/>
    </row>
    <row r="707" spans="6:6" ht="12.75">
      <c r="F707" s="17"/>
    </row>
    <row r="708" spans="6:6" ht="12.75">
      <c r="F708" s="17"/>
    </row>
    <row r="709" spans="6:6" ht="12.75">
      <c r="F709" s="17"/>
    </row>
    <row r="710" spans="6:6" ht="12.75">
      <c r="F710" s="17"/>
    </row>
    <row r="711" spans="6:6" ht="12.75">
      <c r="F711" s="17"/>
    </row>
    <row r="712" spans="6:6" ht="12.75">
      <c r="F712" s="17"/>
    </row>
    <row r="713" spans="6:6" ht="12.75">
      <c r="F713" s="17"/>
    </row>
    <row r="714" spans="6:6" ht="12.75">
      <c r="F714" s="17"/>
    </row>
    <row r="715" spans="6:6" ht="12.75">
      <c r="F715" s="17"/>
    </row>
    <row r="716" spans="6:6" ht="12.75">
      <c r="F716" s="17"/>
    </row>
    <row r="717" spans="6:6" ht="12.75">
      <c r="F717" s="17"/>
    </row>
    <row r="718" spans="6:6" ht="12.75">
      <c r="F718" s="17"/>
    </row>
    <row r="719" spans="6:6" ht="12.75">
      <c r="F719" s="17"/>
    </row>
    <row r="720" spans="6:6" ht="12.75">
      <c r="F720" s="17"/>
    </row>
    <row r="721" spans="6:6" ht="12.75">
      <c r="F721" s="17"/>
    </row>
    <row r="722" spans="6:6" ht="12.75">
      <c r="F722" s="17"/>
    </row>
    <row r="723" spans="6:6" ht="12.75">
      <c r="F723" s="17"/>
    </row>
    <row r="724" spans="6:6" ht="12.75">
      <c r="F724" s="17"/>
    </row>
    <row r="725" spans="6:6" ht="12.75">
      <c r="F725" s="17"/>
    </row>
    <row r="726" spans="6:6" ht="12.75">
      <c r="F726" s="17"/>
    </row>
    <row r="727" spans="6:6" ht="12.75">
      <c r="F727" s="17"/>
    </row>
    <row r="728" spans="6:6" ht="12.75">
      <c r="F728" s="17"/>
    </row>
    <row r="729" spans="6:6" ht="12.75">
      <c r="F729" s="17"/>
    </row>
    <row r="730" spans="6:6" ht="12.75">
      <c r="F730" s="17"/>
    </row>
    <row r="731" spans="6:6" ht="12.75">
      <c r="F731" s="17"/>
    </row>
    <row r="732" spans="6:6" ht="12.75">
      <c r="F732" s="17"/>
    </row>
    <row r="733" spans="6:6" ht="12.75">
      <c r="F733" s="17"/>
    </row>
    <row r="734" spans="6:6" ht="12.75">
      <c r="F734" s="17"/>
    </row>
    <row r="735" spans="6:6" ht="12.75">
      <c r="F735" s="17"/>
    </row>
    <row r="736" spans="6:6" ht="12.75">
      <c r="F736" s="17"/>
    </row>
    <row r="737" spans="6:6" ht="12.75">
      <c r="F737" s="17"/>
    </row>
    <row r="738" spans="6:6" ht="12.75">
      <c r="F738" s="17"/>
    </row>
    <row r="739" spans="6:6" ht="12.75">
      <c r="F739" s="17"/>
    </row>
    <row r="740" spans="6:6" ht="12.75">
      <c r="F740" s="17"/>
    </row>
    <row r="741" spans="6:6" ht="12.75">
      <c r="F741" s="17"/>
    </row>
    <row r="742" spans="6:6" ht="12.75">
      <c r="F742" s="17"/>
    </row>
    <row r="743" spans="6:6" ht="12.75">
      <c r="F743" s="17"/>
    </row>
    <row r="744" spans="6:6" ht="12.75">
      <c r="F744" s="17"/>
    </row>
    <row r="745" spans="6:6" ht="12.75">
      <c r="F745" s="17"/>
    </row>
    <row r="746" spans="6:6" ht="12.75">
      <c r="F746" s="17"/>
    </row>
    <row r="747" spans="6:6" ht="12.75">
      <c r="F747" s="17"/>
    </row>
    <row r="748" spans="6:6" ht="12.75">
      <c r="F748" s="17"/>
    </row>
    <row r="749" spans="6:6" ht="12.75">
      <c r="F749" s="17"/>
    </row>
    <row r="750" spans="6:6" ht="12.75">
      <c r="F750" s="17"/>
    </row>
    <row r="751" spans="6:6" ht="12.75">
      <c r="F751" s="17"/>
    </row>
    <row r="752" spans="6:6" ht="12.75">
      <c r="F752" s="17"/>
    </row>
    <row r="753" spans="6:6" ht="12.75">
      <c r="F753" s="17"/>
    </row>
    <row r="754" spans="6:6" ht="12.75">
      <c r="F754" s="17"/>
    </row>
    <row r="755" spans="6:6" ht="12.75">
      <c r="F755" s="17"/>
    </row>
    <row r="756" spans="6:6" ht="12.75">
      <c r="F756" s="17"/>
    </row>
    <row r="757" spans="6:6" ht="12.75">
      <c r="F757" s="17"/>
    </row>
    <row r="758" spans="6:6" ht="12.75">
      <c r="F758" s="17"/>
    </row>
    <row r="759" spans="6:6" ht="12.75">
      <c r="F759" s="17"/>
    </row>
    <row r="760" spans="6:6" ht="12.75">
      <c r="F760" s="17"/>
    </row>
    <row r="761" spans="6:6" ht="12.75">
      <c r="F761" s="17"/>
    </row>
    <row r="762" spans="6:6" ht="12.75">
      <c r="F762" s="17"/>
    </row>
    <row r="763" spans="6:6" ht="12.75">
      <c r="F763" s="17"/>
    </row>
    <row r="764" spans="6:6" ht="12.75">
      <c r="F764" s="17"/>
    </row>
    <row r="765" spans="6:6" ht="12.75">
      <c r="F765" s="17"/>
    </row>
    <row r="766" spans="6:6" ht="12.75">
      <c r="F766" s="17"/>
    </row>
    <row r="767" spans="6:6" ht="12.75">
      <c r="F767" s="17"/>
    </row>
    <row r="768" spans="6:6" ht="12.75">
      <c r="F768" s="17"/>
    </row>
    <row r="769" spans="6:6" ht="12.75">
      <c r="F769" s="17"/>
    </row>
    <row r="770" spans="6:6" ht="12.75">
      <c r="F770" s="17"/>
    </row>
    <row r="771" spans="6:6" ht="12.75">
      <c r="F771" s="17"/>
    </row>
    <row r="772" spans="6:6" ht="12.75">
      <c r="F772" s="17"/>
    </row>
    <row r="773" spans="6:6" ht="12.75">
      <c r="F773" s="17"/>
    </row>
    <row r="774" spans="6:6" ht="12.75">
      <c r="F774" s="17"/>
    </row>
    <row r="775" spans="6:6" ht="12.75">
      <c r="F775" s="17"/>
    </row>
    <row r="776" spans="6:6" ht="12.75">
      <c r="F776" s="17"/>
    </row>
    <row r="777" spans="6:6" ht="12.75">
      <c r="F777" s="17"/>
    </row>
    <row r="778" spans="6:6" ht="12.75">
      <c r="F778" s="17"/>
    </row>
    <row r="779" spans="6:6" ht="12.75">
      <c r="F779" s="17"/>
    </row>
    <row r="780" spans="6:6" ht="12.75">
      <c r="F780" s="17"/>
    </row>
    <row r="781" spans="6:6" ht="12.75">
      <c r="F781" s="17"/>
    </row>
    <row r="782" spans="6:6" ht="12.75">
      <c r="F782" s="17"/>
    </row>
    <row r="783" spans="6:6" ht="12.75">
      <c r="F783" s="17"/>
    </row>
    <row r="784" spans="6:6" ht="12.75">
      <c r="F784" s="17"/>
    </row>
    <row r="785" spans="6:6" ht="12.75">
      <c r="F785" s="17"/>
    </row>
    <row r="786" spans="6:6" ht="12.75">
      <c r="F786" s="17"/>
    </row>
    <row r="787" spans="6:6" ht="12.75">
      <c r="F787" s="17"/>
    </row>
    <row r="788" spans="6:6" ht="12.75">
      <c r="F788" s="17"/>
    </row>
    <row r="789" spans="6:6" ht="12.75">
      <c r="F789" s="17"/>
    </row>
    <row r="790" spans="6:6" ht="12.75">
      <c r="F790" s="17"/>
    </row>
    <row r="791" spans="6:6" ht="12.75">
      <c r="F791" s="17"/>
    </row>
    <row r="792" spans="6:6" ht="12.75">
      <c r="F792" s="17"/>
    </row>
    <row r="793" spans="6:6" ht="12.75">
      <c r="F793" s="17"/>
    </row>
    <row r="794" spans="6:6" ht="12.75">
      <c r="F794" s="17"/>
    </row>
    <row r="795" spans="6:6" ht="12.75">
      <c r="F795" s="17"/>
    </row>
    <row r="796" spans="6:6" ht="12.75">
      <c r="F796" s="17"/>
    </row>
    <row r="797" spans="6:6" ht="12.75">
      <c r="F797" s="17"/>
    </row>
    <row r="798" spans="6:6" ht="12.75">
      <c r="F798" s="17"/>
    </row>
    <row r="799" spans="6:6" ht="12.75">
      <c r="F799" s="17"/>
    </row>
    <row r="800" spans="6:6" ht="12.75">
      <c r="F800" s="17"/>
    </row>
    <row r="801" spans="6:6" ht="12.75">
      <c r="F801" s="17"/>
    </row>
    <row r="802" spans="6:6" ht="12.75">
      <c r="F802" s="17"/>
    </row>
    <row r="803" spans="6:6" ht="12.75">
      <c r="F803" s="17"/>
    </row>
    <row r="804" spans="6:6" ht="12.75">
      <c r="F804" s="17"/>
    </row>
    <row r="805" spans="6:6" ht="12.75">
      <c r="F805" s="17"/>
    </row>
    <row r="806" spans="6:6" ht="12.75">
      <c r="F806" s="17"/>
    </row>
    <row r="807" spans="6:6" ht="12.75">
      <c r="F807" s="17"/>
    </row>
    <row r="808" spans="6:6" ht="12.75">
      <c r="F808" s="17"/>
    </row>
    <row r="809" spans="6:6" ht="12.75">
      <c r="F809" s="17"/>
    </row>
    <row r="810" spans="6:6" ht="12.75">
      <c r="F810" s="17"/>
    </row>
    <row r="811" spans="6:6" ht="12.75">
      <c r="F811" s="17"/>
    </row>
    <row r="812" spans="6:6" ht="12.75">
      <c r="F812" s="17"/>
    </row>
    <row r="813" spans="6:6" ht="12.75">
      <c r="F813" s="17"/>
    </row>
    <row r="814" spans="6:6" ht="12.75">
      <c r="F814" s="17"/>
    </row>
    <row r="815" spans="6:6" ht="12.75">
      <c r="F815" s="17"/>
    </row>
    <row r="816" spans="6:6" ht="12.75">
      <c r="F816" s="17"/>
    </row>
    <row r="817" spans="6:6" ht="12.75">
      <c r="F817" s="17"/>
    </row>
    <row r="818" spans="6:6" ht="12.75">
      <c r="F818" s="17"/>
    </row>
    <row r="819" spans="6:6" ht="12.75">
      <c r="F819" s="17"/>
    </row>
    <row r="820" spans="6:6" ht="12.75">
      <c r="F820" s="17"/>
    </row>
    <row r="821" spans="6:6" ht="12.75">
      <c r="F821" s="17"/>
    </row>
    <row r="822" spans="6:6" ht="12.75">
      <c r="F822" s="17"/>
    </row>
    <row r="823" spans="6:6" ht="12.75">
      <c r="F823" s="17"/>
    </row>
    <row r="824" spans="6:6" ht="12.75">
      <c r="F824" s="17"/>
    </row>
    <row r="825" spans="6:6" ht="12.75">
      <c r="F825" s="17"/>
    </row>
    <row r="826" spans="6:6" ht="12.75">
      <c r="F826" s="17"/>
    </row>
    <row r="827" spans="6:6" ht="12.75">
      <c r="F827" s="17"/>
    </row>
    <row r="828" spans="6:6" ht="12.75">
      <c r="F828" s="17"/>
    </row>
    <row r="829" spans="6:6" ht="12.75">
      <c r="F829" s="17"/>
    </row>
    <row r="830" spans="6:6" ht="12.75">
      <c r="F830" s="17"/>
    </row>
    <row r="831" spans="6:6" ht="12.75">
      <c r="F831" s="17"/>
    </row>
    <row r="832" spans="6:6" ht="12.75">
      <c r="F832" s="17"/>
    </row>
    <row r="833" spans="6:6" ht="12.75">
      <c r="F833" s="17"/>
    </row>
    <row r="834" spans="6:6" ht="12.75">
      <c r="F834" s="17"/>
    </row>
    <row r="835" spans="6:6" ht="12.75">
      <c r="F835" s="17"/>
    </row>
    <row r="836" spans="6:6" ht="12.75">
      <c r="F836" s="17"/>
    </row>
    <row r="837" spans="6:6" ht="12.75">
      <c r="F837" s="17"/>
    </row>
    <row r="838" spans="6:6" ht="12.75">
      <c r="F838" s="17"/>
    </row>
    <row r="839" spans="6:6" ht="12.75">
      <c r="F839" s="17"/>
    </row>
    <row r="840" spans="6:6" ht="12.75">
      <c r="F840" s="17"/>
    </row>
    <row r="841" spans="6:6" ht="12.75">
      <c r="F841" s="17"/>
    </row>
    <row r="842" spans="6:6" ht="12.75">
      <c r="F842" s="17"/>
    </row>
    <row r="843" spans="6:6" ht="12.75">
      <c r="F843" s="17"/>
    </row>
    <row r="844" spans="6:6" ht="12.75">
      <c r="F844" s="17"/>
    </row>
    <row r="845" spans="6:6" ht="12.75">
      <c r="F845" s="17"/>
    </row>
    <row r="846" spans="6:6" ht="12.75">
      <c r="F846" s="17"/>
    </row>
    <row r="847" spans="6:6" ht="12.75">
      <c r="F847" s="17"/>
    </row>
    <row r="848" spans="6:6" ht="12.75">
      <c r="F848" s="17"/>
    </row>
    <row r="849" spans="6:6" ht="12.75">
      <c r="F849" s="17"/>
    </row>
    <row r="850" spans="6:6" ht="12.75">
      <c r="F850" s="17"/>
    </row>
    <row r="851" spans="6:6" ht="12.75">
      <c r="F851" s="17"/>
    </row>
    <row r="852" spans="6:6" ht="12.75">
      <c r="F852" s="17"/>
    </row>
    <row r="853" spans="6:6" ht="12.75">
      <c r="F853" s="17"/>
    </row>
    <row r="854" spans="6:6" ht="12.75">
      <c r="F854" s="17"/>
    </row>
    <row r="855" spans="6:6" ht="12.75">
      <c r="F855" s="17"/>
    </row>
    <row r="856" spans="6:6" ht="12.75">
      <c r="F856" s="17"/>
    </row>
    <row r="857" spans="6:6" ht="12.75">
      <c r="F857" s="17"/>
    </row>
    <row r="858" spans="6:6" ht="12.75">
      <c r="F858" s="17"/>
    </row>
    <row r="859" spans="6:6" ht="12.75">
      <c r="F859" s="17"/>
    </row>
    <row r="860" spans="6:6" ht="12.75">
      <c r="F860" s="17"/>
    </row>
    <row r="861" spans="6:6" ht="12.75">
      <c r="F861" s="17"/>
    </row>
    <row r="862" spans="6:6" ht="12.75">
      <c r="F862" s="17"/>
    </row>
    <row r="863" spans="6:6" ht="12.75">
      <c r="F863" s="17"/>
    </row>
    <row r="864" spans="6:6" ht="12.75">
      <c r="F864" s="17"/>
    </row>
    <row r="865" spans="6:6" ht="12.75">
      <c r="F865" s="17"/>
    </row>
    <row r="866" spans="6:6" ht="12.75">
      <c r="F866" s="17"/>
    </row>
    <row r="867" spans="6:6" ht="12.75">
      <c r="F867" s="17"/>
    </row>
    <row r="868" spans="6:6" ht="12.75">
      <c r="F868" s="17"/>
    </row>
    <row r="869" spans="6:6" ht="12.75">
      <c r="F869" s="17"/>
    </row>
    <row r="870" spans="6:6" ht="12.75">
      <c r="F870" s="17"/>
    </row>
    <row r="871" spans="6:6" ht="12.75">
      <c r="F871" s="17"/>
    </row>
    <row r="872" spans="6:6" ht="12.75">
      <c r="F872" s="17"/>
    </row>
    <row r="873" spans="6:6" ht="12.75">
      <c r="F873" s="17"/>
    </row>
    <row r="874" spans="6:6" ht="12.75">
      <c r="F874" s="17"/>
    </row>
    <row r="875" spans="6:6" ht="12.75">
      <c r="F875" s="17"/>
    </row>
    <row r="876" spans="6:6" ht="12.75">
      <c r="F876" s="17"/>
    </row>
    <row r="877" spans="6:6" ht="12.75">
      <c r="F877" s="17"/>
    </row>
    <row r="878" spans="6:6" ht="12.75">
      <c r="F878" s="17"/>
    </row>
    <row r="879" spans="6:6" ht="12.75">
      <c r="F879" s="17"/>
    </row>
    <row r="880" spans="6:6" ht="12.75">
      <c r="F880" s="17"/>
    </row>
    <row r="881" spans="6:6" ht="12.75">
      <c r="F881" s="17"/>
    </row>
    <row r="882" spans="6:6" ht="12.75">
      <c r="F882" s="17"/>
    </row>
    <row r="883" spans="6:6" ht="12.75">
      <c r="F883" s="17"/>
    </row>
    <row r="884" spans="6:6" ht="12.75">
      <c r="F884" s="17"/>
    </row>
    <row r="885" spans="6:6" ht="12.75">
      <c r="F885" s="17"/>
    </row>
    <row r="886" spans="6:6" ht="12.75">
      <c r="F886" s="17"/>
    </row>
    <row r="887" spans="6:6" ht="12.75">
      <c r="F887" s="17"/>
    </row>
    <row r="888" spans="6:6" ht="12.75">
      <c r="F888" s="17"/>
    </row>
    <row r="889" spans="6:6" ht="12.75">
      <c r="F889" s="17"/>
    </row>
    <row r="890" spans="6:6" ht="12.75">
      <c r="F890" s="17"/>
    </row>
    <row r="891" spans="6:6" ht="12.75">
      <c r="F891" s="17"/>
    </row>
    <row r="892" spans="6:6" ht="12.75">
      <c r="F892" s="17"/>
    </row>
    <row r="893" spans="6:6" ht="12.75">
      <c r="F893" s="17"/>
    </row>
    <row r="894" spans="6:6" ht="12.75">
      <c r="F894" s="17"/>
    </row>
    <row r="895" spans="6:6" ht="12.75">
      <c r="F895" s="17"/>
    </row>
    <row r="896" spans="6:6" ht="12.75">
      <c r="F896" s="17"/>
    </row>
    <row r="897" spans="6:6" ht="12.75">
      <c r="F897" s="17"/>
    </row>
    <row r="898" spans="6:6" ht="12.75">
      <c r="F898" s="17"/>
    </row>
    <row r="899" spans="6:6" ht="12.75">
      <c r="F899" s="17"/>
    </row>
    <row r="900" spans="6:6" ht="12.75">
      <c r="F900" s="17"/>
    </row>
    <row r="901" spans="6:6" ht="12.75">
      <c r="F901" s="17"/>
    </row>
    <row r="902" spans="6:6" ht="12.75">
      <c r="F902" s="17"/>
    </row>
    <row r="903" spans="6:6" ht="12.75">
      <c r="F903" s="17"/>
    </row>
    <row r="904" spans="6:6" ht="12.75">
      <c r="F904" s="17"/>
    </row>
    <row r="905" spans="6:6" ht="12.75">
      <c r="F905" s="17"/>
    </row>
    <row r="906" spans="6:6" ht="12.75">
      <c r="F906" s="17"/>
    </row>
    <row r="907" spans="6:6" ht="12.75">
      <c r="F907" s="17"/>
    </row>
    <row r="908" spans="6:6" ht="12.75">
      <c r="F908" s="17"/>
    </row>
    <row r="909" spans="6:6" ht="12.75">
      <c r="F909" s="17"/>
    </row>
    <row r="910" spans="6:6" ht="12.75">
      <c r="F910" s="17"/>
    </row>
    <row r="911" spans="6:6" ht="12.75">
      <c r="F911" s="17"/>
    </row>
    <row r="912" spans="6:6" ht="12.75">
      <c r="F912" s="17"/>
    </row>
    <row r="913" spans="6:6" ht="12.75">
      <c r="F913" s="17"/>
    </row>
    <row r="914" spans="6:6" ht="12.75">
      <c r="F914" s="17"/>
    </row>
    <row r="915" spans="6:6" ht="12.75">
      <c r="F915" s="17"/>
    </row>
    <row r="916" spans="6:6" ht="12.75">
      <c r="F916" s="17"/>
    </row>
    <row r="917" spans="6:6" ht="12.75">
      <c r="F917" s="17"/>
    </row>
    <row r="918" spans="6:6" ht="12.75">
      <c r="F918" s="17"/>
    </row>
    <row r="919" spans="6:6" ht="12.75">
      <c r="F919" s="17"/>
    </row>
    <row r="920" spans="6:6" ht="12.75">
      <c r="F920" s="17"/>
    </row>
    <row r="921" spans="6:6" ht="12.75">
      <c r="F921" s="17"/>
    </row>
    <row r="922" spans="6:6" ht="12.75">
      <c r="F922" s="17"/>
    </row>
    <row r="923" spans="6:6" ht="12.75">
      <c r="F923" s="17"/>
    </row>
    <row r="924" spans="6:6" ht="12.75">
      <c r="F924" s="17"/>
    </row>
    <row r="925" spans="6:6" ht="12.75">
      <c r="F925" s="17"/>
    </row>
    <row r="926" spans="6:6" ht="12.75">
      <c r="F926" s="17"/>
    </row>
    <row r="927" spans="6:6" ht="12.75">
      <c r="F927" s="17"/>
    </row>
    <row r="928" spans="6:6" ht="12.75">
      <c r="F928" s="17"/>
    </row>
    <row r="929" spans="6:6" ht="12.75">
      <c r="F929" s="17"/>
    </row>
    <row r="930" spans="6:6" ht="12.75">
      <c r="F930" s="17"/>
    </row>
    <row r="931" spans="6:6" ht="12.75">
      <c r="F931" s="17"/>
    </row>
    <row r="932" spans="6:6" ht="12.75">
      <c r="F932" s="17"/>
    </row>
    <row r="933" spans="6:6" ht="12.75">
      <c r="F933" s="17"/>
    </row>
    <row r="934" spans="6:6" ht="12.75">
      <c r="F934" s="17"/>
    </row>
    <row r="935" spans="6:6" ht="12.75">
      <c r="F935" s="17"/>
    </row>
    <row r="936" spans="6:6" ht="12.75">
      <c r="F936" s="17"/>
    </row>
    <row r="937" spans="6:6" ht="12.75">
      <c r="F937" s="17"/>
    </row>
    <row r="938" spans="6:6" ht="12.75">
      <c r="F938" s="17"/>
    </row>
    <row r="939" spans="6:6" ht="12.75">
      <c r="F939" s="17"/>
    </row>
    <row r="940" spans="6:6" ht="12.75">
      <c r="F940" s="17"/>
    </row>
    <row r="941" spans="6:6" ht="12.75">
      <c r="F941" s="17"/>
    </row>
    <row r="942" spans="6:6" ht="12.75">
      <c r="F942" s="17"/>
    </row>
    <row r="943" spans="6:6" ht="12.75">
      <c r="F943" s="17"/>
    </row>
    <row r="944" spans="6:6" ht="12.75">
      <c r="F944" s="17"/>
    </row>
    <row r="945" spans="6:6" ht="12.75">
      <c r="F945" s="17"/>
    </row>
    <row r="946" spans="6:6" ht="12.75">
      <c r="F946" s="17"/>
    </row>
    <row r="947" spans="6:6" ht="12.75">
      <c r="F947" s="17"/>
    </row>
    <row r="948" spans="6:6" ht="12.75">
      <c r="F948" s="17"/>
    </row>
    <row r="949" spans="6:6" ht="12.75">
      <c r="F949" s="17"/>
    </row>
    <row r="950" spans="6:6" ht="12.75">
      <c r="F950" s="17"/>
    </row>
    <row r="951" spans="6:6" ht="12.75">
      <c r="F951" s="17"/>
    </row>
    <row r="952" spans="6:6" ht="12.75">
      <c r="F952" s="17"/>
    </row>
    <row r="953" spans="6:6" ht="12.75">
      <c r="F953" s="17"/>
    </row>
    <row r="954" spans="6:6" ht="12.75">
      <c r="F954" s="17"/>
    </row>
    <row r="955" spans="6:6" ht="12.75">
      <c r="F955" s="17"/>
    </row>
    <row r="956" spans="6:6" ht="12.75">
      <c r="F956" s="17"/>
    </row>
    <row r="957" spans="6:6" ht="12.75">
      <c r="F957" s="17"/>
    </row>
    <row r="958" spans="6:6" ht="12.75">
      <c r="F958" s="17"/>
    </row>
    <row r="959" spans="6:6" ht="12.75">
      <c r="F959" s="17"/>
    </row>
    <row r="960" spans="6:6" ht="12.75">
      <c r="F960" s="17"/>
    </row>
    <row r="961" spans="6:6" ht="12.75">
      <c r="F961" s="17"/>
    </row>
    <row r="962" spans="6:6" ht="12.75">
      <c r="F962" s="17"/>
    </row>
    <row r="963" spans="6:6" ht="12.75">
      <c r="F963" s="17"/>
    </row>
    <row r="964" spans="6:6" ht="12.75">
      <c r="F964" s="17"/>
    </row>
    <row r="965" spans="6:6" ht="12.75">
      <c r="F965" s="17"/>
    </row>
    <row r="966" spans="6:6" ht="12.75">
      <c r="F966" s="17"/>
    </row>
    <row r="967" spans="6:6" ht="12.75">
      <c r="F967" s="17"/>
    </row>
    <row r="968" spans="6:6" ht="12.75">
      <c r="F968" s="17"/>
    </row>
    <row r="969" spans="6:6" ht="12.75">
      <c r="F969" s="17"/>
    </row>
    <row r="970" spans="6:6" ht="12.75">
      <c r="F970" s="17"/>
    </row>
    <row r="971" spans="6:6" ht="12.75">
      <c r="F971" s="17"/>
    </row>
    <row r="972" spans="6:6" ht="12.75">
      <c r="F972" s="17"/>
    </row>
    <row r="973" spans="6:6" ht="12.75">
      <c r="F973" s="17"/>
    </row>
    <row r="974" spans="6:6" ht="12.75">
      <c r="F974" s="17"/>
    </row>
    <row r="975" spans="6:6" ht="12.75">
      <c r="F975" s="17"/>
    </row>
    <row r="976" spans="6:6" ht="12.75">
      <c r="F976" s="17"/>
    </row>
    <row r="977" spans="6:6" ht="12.75">
      <c r="F977" s="17"/>
    </row>
    <row r="978" spans="6:6" ht="12.75">
      <c r="F978" s="17"/>
    </row>
    <row r="979" spans="6:6" ht="12.75">
      <c r="F979" s="17"/>
    </row>
    <row r="980" spans="6:6" ht="12.75">
      <c r="F980" s="17"/>
    </row>
    <row r="981" spans="6:6" ht="12.75">
      <c r="F981" s="17"/>
    </row>
    <row r="982" spans="6:6" ht="12.75">
      <c r="F982" s="17"/>
    </row>
    <row r="983" spans="6:6" ht="12.75">
      <c r="F983" s="17"/>
    </row>
    <row r="984" spans="6:6" ht="12.75">
      <c r="F984" s="17"/>
    </row>
    <row r="985" spans="6:6" ht="12.75">
      <c r="F985" s="17"/>
    </row>
    <row r="986" spans="6:6" ht="12.75">
      <c r="F986" s="17"/>
    </row>
    <row r="987" spans="6:6" ht="12.75">
      <c r="F987" s="17"/>
    </row>
    <row r="988" spans="6:6" ht="12.75">
      <c r="F988" s="17"/>
    </row>
    <row r="989" spans="6:6" ht="12.75">
      <c r="F989" s="17"/>
    </row>
    <row r="990" spans="6:6" ht="12.75">
      <c r="F990" s="17"/>
    </row>
    <row r="991" spans="6:6" ht="12.75">
      <c r="F991" s="17"/>
    </row>
    <row r="992" spans="6:6" ht="12.75">
      <c r="F992" s="17"/>
    </row>
    <row r="993" spans="6:6" ht="12.75">
      <c r="F993" s="17"/>
    </row>
    <row r="994" spans="6:6" ht="12.75">
      <c r="F994" s="17"/>
    </row>
    <row r="995" spans="6:6" ht="12.75">
      <c r="F995" s="17"/>
    </row>
    <row r="996" spans="6:6" ht="12.75">
      <c r="F996" s="17"/>
    </row>
    <row r="997" spans="6:6" ht="12.75">
      <c r="F997" s="17"/>
    </row>
    <row r="998" spans="6:6" ht="12.75">
      <c r="F998" s="17"/>
    </row>
    <row r="999" spans="6:6" ht="12.75">
      <c r="F999" s="17"/>
    </row>
    <row r="1000" spans="6:6" ht="12.75">
      <c r="F1000" s="17"/>
    </row>
    <row r="1001" spans="6:6" ht="12.75">
      <c r="F1001" s="17"/>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outlinePr summaryBelow="0" summaryRight="0"/>
  </sheetPr>
  <dimension ref="A1:AA231"/>
  <sheetViews>
    <sheetView workbookViewId="0">
      <pane ySplit="1" topLeftCell="A2" activePane="bottomLeft" state="frozen"/>
      <selection pane="bottomLeft" activeCell="B3" sqref="B3"/>
    </sheetView>
  </sheetViews>
  <sheetFormatPr defaultColWidth="12.5703125" defaultRowHeight="15.75" customHeight="1"/>
  <sheetData>
    <row r="1" spans="1:27" ht="15.75" customHeight="1">
      <c r="A1" s="363" t="s">
        <v>3105</v>
      </c>
      <c r="B1" s="363" t="s">
        <v>3106</v>
      </c>
      <c r="C1" s="363" t="s">
        <v>3107</v>
      </c>
      <c r="D1" s="363" t="s">
        <v>3108</v>
      </c>
      <c r="E1" s="363" t="s">
        <v>3109</v>
      </c>
      <c r="F1" s="363" t="s">
        <v>3110</v>
      </c>
      <c r="G1" s="363" t="s">
        <v>3111</v>
      </c>
      <c r="H1" s="363" t="s">
        <v>3112</v>
      </c>
      <c r="I1" s="363" t="s">
        <v>3113</v>
      </c>
      <c r="J1" s="363" t="s">
        <v>3114</v>
      </c>
      <c r="K1" s="363" t="s">
        <v>2711</v>
      </c>
    </row>
    <row r="2" spans="1:27" ht="15.75" customHeight="1">
      <c r="A2" s="270">
        <v>1</v>
      </c>
      <c r="B2" s="270">
        <v>0</v>
      </c>
      <c r="C2" s="270">
        <v>0</v>
      </c>
      <c r="D2" s="270" t="s">
        <v>3142</v>
      </c>
      <c r="E2" s="388">
        <v>43970</v>
      </c>
      <c r="F2" s="270">
        <v>0</v>
      </c>
      <c r="G2" s="188"/>
      <c r="H2" s="188"/>
      <c r="I2" s="188"/>
      <c r="J2" s="188"/>
      <c r="K2" s="188"/>
      <c r="L2" s="188"/>
      <c r="M2" s="188"/>
      <c r="N2" s="188"/>
      <c r="O2" s="188"/>
      <c r="P2" s="188"/>
      <c r="Q2" s="188"/>
      <c r="R2" s="188"/>
      <c r="S2" s="188"/>
      <c r="T2" s="188"/>
      <c r="U2" s="188"/>
      <c r="V2" s="188"/>
      <c r="W2" s="188"/>
      <c r="X2" s="188"/>
      <c r="Y2" s="188"/>
      <c r="Z2" s="188"/>
      <c r="AA2" s="188"/>
    </row>
    <row r="6" spans="1:27" ht="15.75" customHeight="1">
      <c r="A6" s="270">
        <v>2</v>
      </c>
      <c r="B6" s="270">
        <v>0</v>
      </c>
      <c r="C6" s="270">
        <v>0</v>
      </c>
      <c r="D6" s="270" t="s">
        <v>3142</v>
      </c>
      <c r="E6" s="388">
        <v>43970</v>
      </c>
      <c r="F6" s="270">
        <v>0</v>
      </c>
      <c r="G6" s="188"/>
      <c r="H6" s="188"/>
      <c r="I6" s="188"/>
      <c r="J6" s="188"/>
      <c r="K6" s="188"/>
      <c r="L6" s="188"/>
      <c r="M6" s="188"/>
      <c r="N6" s="188"/>
      <c r="O6" s="188"/>
      <c r="P6" s="188"/>
      <c r="Q6" s="188"/>
      <c r="R6" s="188"/>
      <c r="S6" s="188"/>
      <c r="T6" s="188"/>
      <c r="U6" s="188"/>
      <c r="V6" s="188"/>
      <c r="W6" s="188"/>
      <c r="X6" s="188"/>
      <c r="Y6" s="188"/>
      <c r="Z6" s="188"/>
      <c r="AA6" s="188"/>
    </row>
    <row r="10" spans="1:27" ht="15.75" customHeight="1">
      <c r="A10" s="270">
        <v>3</v>
      </c>
      <c r="B10" s="270">
        <v>4</v>
      </c>
      <c r="C10" s="270">
        <v>4</v>
      </c>
      <c r="D10" s="270" t="s">
        <v>3142</v>
      </c>
      <c r="E10" s="388">
        <v>43970</v>
      </c>
      <c r="F10" s="270">
        <v>0.25</v>
      </c>
      <c r="G10" s="270">
        <v>4</v>
      </c>
      <c r="H10" s="270" t="s">
        <v>3220</v>
      </c>
      <c r="I10" s="385">
        <v>43972</v>
      </c>
      <c r="J10" s="270">
        <v>0.25</v>
      </c>
      <c r="K10" s="188"/>
      <c r="L10" s="188"/>
      <c r="M10" s="188"/>
      <c r="N10" s="188"/>
      <c r="O10" s="188"/>
      <c r="P10" s="188"/>
      <c r="Q10" s="188"/>
      <c r="R10" s="188"/>
      <c r="S10" s="188"/>
      <c r="T10" s="188"/>
      <c r="U10" s="188"/>
      <c r="V10" s="188"/>
      <c r="W10" s="188"/>
      <c r="X10" s="188"/>
      <c r="Y10" s="188"/>
      <c r="Z10" s="188"/>
      <c r="AA10" s="188"/>
    </row>
    <row r="14" spans="1:27" ht="15.75" customHeight="1">
      <c r="A14" s="270">
        <v>4</v>
      </c>
      <c r="B14" s="270">
        <v>19</v>
      </c>
      <c r="C14" s="270">
        <v>19</v>
      </c>
      <c r="D14" s="270" t="s">
        <v>3142</v>
      </c>
      <c r="E14" s="388">
        <v>43979</v>
      </c>
      <c r="F14" s="270">
        <v>0.25</v>
      </c>
      <c r="G14" s="270">
        <v>19</v>
      </c>
      <c r="H14" s="270" t="s">
        <v>3220</v>
      </c>
      <c r="I14" s="385">
        <v>43988</v>
      </c>
      <c r="J14" s="270">
        <v>0.25</v>
      </c>
      <c r="K14" s="188"/>
      <c r="L14" s="188"/>
      <c r="M14" s="188"/>
      <c r="N14" s="188"/>
      <c r="O14" s="188"/>
      <c r="P14" s="188"/>
      <c r="Q14" s="188"/>
      <c r="R14" s="188"/>
      <c r="S14" s="188"/>
      <c r="T14" s="188"/>
      <c r="U14" s="188"/>
      <c r="V14" s="188"/>
      <c r="W14" s="188"/>
      <c r="X14" s="188"/>
      <c r="Y14" s="188"/>
      <c r="Z14" s="188"/>
      <c r="AA14" s="188"/>
    </row>
    <row r="15" spans="1:27" ht="15.75" customHeight="1">
      <c r="A15" s="188"/>
      <c r="B15" s="188"/>
      <c r="C15" s="188"/>
      <c r="D15" s="270" t="s">
        <v>3142</v>
      </c>
      <c r="E15" s="388">
        <v>44001</v>
      </c>
      <c r="F15" s="270" t="s">
        <v>3116</v>
      </c>
      <c r="G15" s="188"/>
      <c r="H15" s="188"/>
      <c r="I15" s="188"/>
      <c r="J15" s="188"/>
      <c r="K15" s="188"/>
      <c r="L15" s="188"/>
      <c r="M15" s="188"/>
      <c r="N15" s="188"/>
      <c r="O15" s="188"/>
      <c r="P15" s="188"/>
      <c r="Q15" s="188"/>
      <c r="R15" s="188"/>
      <c r="S15" s="188"/>
      <c r="T15" s="188"/>
      <c r="U15" s="188"/>
      <c r="V15" s="188"/>
      <c r="W15" s="188"/>
      <c r="X15" s="188"/>
      <c r="Y15" s="188"/>
      <c r="Z15" s="188"/>
      <c r="AA15" s="188"/>
    </row>
    <row r="18" spans="1:27" ht="15.75" customHeight="1">
      <c r="A18" s="270">
        <v>5</v>
      </c>
      <c r="B18" s="270">
        <v>0</v>
      </c>
      <c r="C18" s="270">
        <v>0</v>
      </c>
      <c r="D18" s="270" t="s">
        <v>3142</v>
      </c>
      <c r="E18" s="388">
        <v>43970</v>
      </c>
      <c r="F18" s="270">
        <v>0</v>
      </c>
      <c r="G18" s="188"/>
      <c r="H18" s="188"/>
      <c r="I18" s="188"/>
      <c r="J18" s="188"/>
      <c r="K18" s="188"/>
      <c r="L18" s="188"/>
      <c r="M18" s="188"/>
      <c r="N18" s="188"/>
      <c r="O18" s="188"/>
      <c r="P18" s="188"/>
      <c r="Q18" s="188"/>
      <c r="R18" s="188"/>
      <c r="S18" s="188"/>
      <c r="T18" s="188"/>
      <c r="U18" s="188"/>
      <c r="V18" s="188"/>
      <c r="W18" s="188"/>
      <c r="X18" s="188"/>
      <c r="Y18" s="188"/>
      <c r="Z18" s="188"/>
      <c r="AA18" s="188"/>
    </row>
    <row r="22" spans="1:27" ht="15.75" customHeight="1">
      <c r="A22" s="270">
        <v>6</v>
      </c>
      <c r="B22" s="270">
        <v>49</v>
      </c>
      <c r="C22" s="270">
        <v>49</v>
      </c>
      <c r="D22" s="270" t="s">
        <v>3142</v>
      </c>
      <c r="E22" s="388">
        <v>43979</v>
      </c>
      <c r="F22" s="270">
        <v>1</v>
      </c>
      <c r="G22" s="270">
        <v>49</v>
      </c>
      <c r="H22" s="270" t="s">
        <v>3220</v>
      </c>
      <c r="I22" s="385">
        <v>43988</v>
      </c>
      <c r="J22" s="270">
        <v>0.5</v>
      </c>
      <c r="K22" s="188"/>
      <c r="L22" s="188"/>
      <c r="M22" s="188"/>
      <c r="N22" s="188"/>
      <c r="O22" s="188"/>
      <c r="P22" s="188"/>
      <c r="Q22" s="188"/>
      <c r="R22" s="188"/>
      <c r="S22" s="188"/>
      <c r="T22" s="188"/>
      <c r="U22" s="188"/>
      <c r="V22" s="188"/>
      <c r="W22" s="188"/>
      <c r="X22" s="188"/>
      <c r="Y22" s="188"/>
      <c r="Z22" s="188"/>
      <c r="AA22" s="188"/>
    </row>
    <row r="23" spans="1:27" ht="15.75" customHeight="1">
      <c r="A23" s="188"/>
      <c r="B23" s="188"/>
      <c r="C23" s="188"/>
      <c r="D23" s="270" t="s">
        <v>3142</v>
      </c>
      <c r="E23" s="388">
        <v>44001</v>
      </c>
      <c r="F23" s="270" t="s">
        <v>3116</v>
      </c>
      <c r="G23" s="188"/>
      <c r="H23" s="188"/>
      <c r="I23" s="188"/>
      <c r="J23" s="188"/>
      <c r="K23" s="188"/>
      <c r="L23" s="188"/>
      <c r="M23" s="188"/>
      <c r="N23" s="188"/>
      <c r="O23" s="188"/>
      <c r="P23" s="188"/>
      <c r="Q23" s="188"/>
      <c r="R23" s="188"/>
      <c r="S23" s="188"/>
      <c r="T23" s="188"/>
      <c r="U23" s="188"/>
      <c r="V23" s="188"/>
      <c r="W23" s="188"/>
      <c r="X23" s="188"/>
      <c r="Y23" s="188"/>
      <c r="Z23" s="188"/>
      <c r="AA23" s="188"/>
    </row>
    <row r="26" spans="1:27" ht="15.75" customHeight="1">
      <c r="A26" s="270">
        <v>7</v>
      </c>
      <c r="B26" s="270">
        <v>0</v>
      </c>
      <c r="C26" s="270">
        <v>0</v>
      </c>
      <c r="D26" s="270" t="s">
        <v>3142</v>
      </c>
      <c r="E26" s="388">
        <v>43979</v>
      </c>
      <c r="F26" s="270">
        <v>0</v>
      </c>
      <c r="G26" s="188"/>
      <c r="H26" s="188"/>
      <c r="I26" s="188"/>
      <c r="J26" s="188"/>
      <c r="K26" s="188"/>
      <c r="L26" s="188"/>
      <c r="M26" s="188"/>
      <c r="N26" s="188"/>
      <c r="O26" s="188"/>
      <c r="P26" s="188"/>
      <c r="Q26" s="188"/>
      <c r="R26" s="188"/>
      <c r="S26" s="188"/>
      <c r="T26" s="188"/>
      <c r="U26" s="188"/>
      <c r="V26" s="188"/>
      <c r="W26" s="188"/>
      <c r="X26" s="188"/>
      <c r="Y26" s="188"/>
      <c r="Z26" s="188"/>
      <c r="AA26" s="188"/>
    </row>
    <row r="30" spans="1:27" ht="12.75">
      <c r="A30" s="270">
        <v>8</v>
      </c>
      <c r="B30" s="270">
        <v>114</v>
      </c>
      <c r="C30" s="270">
        <v>114</v>
      </c>
      <c r="D30" s="270" t="s">
        <v>3142</v>
      </c>
      <c r="E30" s="388">
        <v>43979</v>
      </c>
      <c r="F30" s="270">
        <v>2</v>
      </c>
      <c r="G30" s="270">
        <v>114</v>
      </c>
      <c r="H30" s="270" t="s">
        <v>27</v>
      </c>
      <c r="I30" s="385">
        <v>43997</v>
      </c>
      <c r="J30" s="270">
        <v>1.5</v>
      </c>
      <c r="K30" s="188"/>
      <c r="L30" s="188"/>
      <c r="M30" s="188"/>
      <c r="N30" s="188"/>
      <c r="O30" s="188"/>
      <c r="P30" s="188"/>
      <c r="Q30" s="188"/>
      <c r="R30" s="188"/>
      <c r="S30" s="188"/>
      <c r="T30" s="188"/>
      <c r="U30" s="188"/>
      <c r="V30" s="188"/>
      <c r="W30" s="188"/>
      <c r="X30" s="188"/>
      <c r="Y30" s="188"/>
      <c r="Z30" s="188"/>
      <c r="AA30" s="188"/>
    </row>
    <row r="31" spans="1:27" ht="12.75">
      <c r="A31" s="188"/>
      <c r="B31" s="188"/>
      <c r="C31" s="188"/>
      <c r="D31" s="270" t="s">
        <v>3142</v>
      </c>
      <c r="E31" s="388">
        <v>44001</v>
      </c>
      <c r="F31" s="270" t="s">
        <v>3116</v>
      </c>
      <c r="G31" s="188"/>
      <c r="H31" s="188"/>
      <c r="I31" s="188"/>
      <c r="J31" s="188"/>
      <c r="K31" s="188"/>
      <c r="L31" s="188"/>
      <c r="M31" s="188"/>
      <c r="N31" s="188"/>
      <c r="O31" s="188"/>
      <c r="P31" s="188"/>
      <c r="Q31" s="188"/>
      <c r="R31" s="188"/>
      <c r="S31" s="188"/>
      <c r="T31" s="188"/>
      <c r="U31" s="188"/>
      <c r="V31" s="188"/>
      <c r="W31" s="188"/>
      <c r="X31" s="188"/>
      <c r="Y31" s="188"/>
      <c r="Z31" s="188"/>
      <c r="AA31" s="188"/>
    </row>
    <row r="34" spans="1:27" ht="12.75">
      <c r="A34" s="270">
        <v>9</v>
      </c>
      <c r="B34" s="270">
        <v>116</v>
      </c>
      <c r="C34" s="270">
        <v>116</v>
      </c>
      <c r="D34" s="270" t="s">
        <v>3142</v>
      </c>
      <c r="E34" s="388">
        <v>43979</v>
      </c>
      <c r="F34" s="270">
        <v>2</v>
      </c>
      <c r="G34" s="270">
        <v>116</v>
      </c>
      <c r="H34" s="270" t="s">
        <v>27</v>
      </c>
      <c r="I34" s="385">
        <v>43997</v>
      </c>
      <c r="J34" s="270">
        <v>2</v>
      </c>
      <c r="K34" s="270" t="s">
        <v>3221</v>
      </c>
      <c r="L34" s="188"/>
      <c r="M34" s="188"/>
      <c r="N34" s="188"/>
      <c r="O34" s="188"/>
      <c r="P34" s="188"/>
      <c r="Q34" s="188"/>
      <c r="R34" s="188"/>
      <c r="S34" s="188"/>
      <c r="T34" s="188"/>
      <c r="U34" s="188"/>
      <c r="V34" s="188"/>
      <c r="W34" s="188"/>
      <c r="X34" s="188"/>
      <c r="Y34" s="188"/>
      <c r="Z34" s="188"/>
      <c r="AA34" s="188"/>
    </row>
    <row r="35" spans="1:27" ht="12.75">
      <c r="A35" s="188"/>
      <c r="B35" s="188"/>
      <c r="C35" s="188"/>
      <c r="D35" s="270" t="s">
        <v>3142</v>
      </c>
      <c r="E35" s="388">
        <v>44001</v>
      </c>
      <c r="F35" s="270" t="s">
        <v>3116</v>
      </c>
      <c r="G35" s="188"/>
      <c r="H35" s="188"/>
      <c r="I35" s="188"/>
      <c r="J35" s="188"/>
      <c r="K35" s="188"/>
      <c r="L35" s="188"/>
      <c r="M35" s="188"/>
      <c r="N35" s="188"/>
      <c r="O35" s="188"/>
      <c r="P35" s="188"/>
      <c r="Q35" s="188"/>
      <c r="R35" s="188"/>
      <c r="S35" s="188"/>
      <c r="T35" s="188"/>
      <c r="U35" s="188"/>
      <c r="V35" s="188"/>
      <c r="W35" s="188"/>
      <c r="X35" s="188"/>
      <c r="Y35" s="188"/>
      <c r="Z35" s="188"/>
      <c r="AA35" s="188"/>
    </row>
    <row r="38" spans="1:27" ht="12.75">
      <c r="A38" s="270">
        <v>10</v>
      </c>
      <c r="B38" s="270">
        <v>15</v>
      </c>
      <c r="C38" s="270">
        <v>15</v>
      </c>
      <c r="D38" s="270" t="s">
        <v>3142</v>
      </c>
      <c r="E38" s="388">
        <v>43979</v>
      </c>
      <c r="F38" s="270">
        <v>0.25</v>
      </c>
      <c r="G38" s="270">
        <v>15</v>
      </c>
      <c r="H38" s="270" t="s">
        <v>3220</v>
      </c>
      <c r="I38" s="385">
        <v>43988</v>
      </c>
      <c r="J38" s="270">
        <v>0.25</v>
      </c>
      <c r="K38" s="188"/>
      <c r="L38" s="188"/>
      <c r="M38" s="188"/>
      <c r="N38" s="188"/>
      <c r="O38" s="188"/>
      <c r="P38" s="188"/>
      <c r="Q38" s="188"/>
      <c r="R38" s="188"/>
      <c r="S38" s="188"/>
      <c r="T38" s="188"/>
      <c r="U38" s="188"/>
      <c r="V38" s="188"/>
      <c r="W38" s="188"/>
      <c r="X38" s="188"/>
      <c r="Y38" s="188"/>
      <c r="Z38" s="188"/>
      <c r="AA38" s="188"/>
    </row>
    <row r="42" spans="1:27" ht="12.75">
      <c r="A42" s="270">
        <v>11</v>
      </c>
      <c r="B42" s="270">
        <v>0</v>
      </c>
      <c r="C42" s="270">
        <v>0</v>
      </c>
      <c r="D42" s="270" t="s">
        <v>3142</v>
      </c>
      <c r="E42" s="388">
        <v>43979</v>
      </c>
      <c r="F42" s="270">
        <v>0</v>
      </c>
      <c r="G42" s="188"/>
      <c r="H42" s="188"/>
      <c r="I42" s="188"/>
      <c r="J42" s="188"/>
      <c r="K42" s="188"/>
      <c r="L42" s="188"/>
      <c r="M42" s="188"/>
      <c r="N42" s="188"/>
      <c r="O42" s="188"/>
      <c r="P42" s="188"/>
      <c r="Q42" s="188"/>
      <c r="R42" s="188"/>
      <c r="S42" s="188"/>
      <c r="T42" s="188"/>
      <c r="U42" s="188"/>
      <c r="V42" s="188"/>
      <c r="W42" s="188"/>
      <c r="X42" s="188"/>
      <c r="Y42" s="188"/>
      <c r="Z42" s="188"/>
      <c r="AA42" s="188"/>
    </row>
    <row r="46" spans="1:27" ht="12.75">
      <c r="A46" s="270">
        <v>12</v>
      </c>
      <c r="B46" s="270">
        <v>12</v>
      </c>
      <c r="C46" s="270">
        <v>12</v>
      </c>
      <c r="D46" s="270" t="s">
        <v>3142</v>
      </c>
      <c r="E46" s="388">
        <v>43980</v>
      </c>
      <c r="F46" s="270">
        <v>0.25</v>
      </c>
      <c r="G46" s="270">
        <v>12</v>
      </c>
      <c r="H46" s="270" t="s">
        <v>3220</v>
      </c>
      <c r="I46" s="385">
        <v>43988</v>
      </c>
      <c r="J46" s="270">
        <v>0.25</v>
      </c>
      <c r="K46" s="188"/>
      <c r="L46" s="188"/>
      <c r="M46" s="188"/>
      <c r="N46" s="188"/>
      <c r="O46" s="188"/>
      <c r="P46" s="188"/>
      <c r="Q46" s="188"/>
      <c r="R46" s="188"/>
      <c r="S46" s="188"/>
      <c r="T46" s="188"/>
      <c r="U46" s="188"/>
      <c r="V46" s="188"/>
      <c r="W46" s="188"/>
      <c r="X46" s="188"/>
      <c r="Y46" s="188"/>
      <c r="Z46" s="188"/>
      <c r="AA46" s="188"/>
    </row>
    <row r="47" spans="1:27" ht="12.75">
      <c r="A47" s="188"/>
      <c r="B47" s="188"/>
      <c r="C47" s="188"/>
      <c r="D47" s="270" t="s">
        <v>3142</v>
      </c>
      <c r="E47" s="388">
        <v>44001</v>
      </c>
      <c r="F47" s="270" t="s">
        <v>3116</v>
      </c>
      <c r="G47" s="188"/>
      <c r="H47" s="188"/>
      <c r="I47" s="188"/>
      <c r="J47" s="188"/>
      <c r="K47" s="188"/>
      <c r="L47" s="188"/>
      <c r="M47" s="188"/>
      <c r="N47" s="188"/>
      <c r="O47" s="188"/>
      <c r="P47" s="188"/>
      <c r="Q47" s="188"/>
      <c r="R47" s="188"/>
      <c r="S47" s="188"/>
      <c r="T47" s="188"/>
      <c r="U47" s="188"/>
      <c r="V47" s="188"/>
      <c r="W47" s="188"/>
      <c r="X47" s="188"/>
      <c r="Y47" s="188"/>
      <c r="Z47" s="188"/>
      <c r="AA47" s="188"/>
    </row>
    <row r="50" spans="1:27" ht="12.75">
      <c r="A50" s="270">
        <v>13</v>
      </c>
      <c r="B50" s="270">
        <v>106</v>
      </c>
      <c r="C50" s="270">
        <v>106</v>
      </c>
      <c r="D50" s="270" t="s">
        <v>3142</v>
      </c>
      <c r="E50" s="388">
        <v>43980</v>
      </c>
      <c r="F50" s="270">
        <v>2</v>
      </c>
      <c r="G50" s="270">
        <v>106</v>
      </c>
      <c r="H50" s="270" t="s">
        <v>27</v>
      </c>
      <c r="I50" s="385">
        <v>43997</v>
      </c>
      <c r="J50" s="270">
        <v>2</v>
      </c>
      <c r="K50" s="188"/>
      <c r="L50" s="188"/>
      <c r="M50" s="188"/>
      <c r="N50" s="188"/>
      <c r="O50" s="188"/>
      <c r="P50" s="188"/>
      <c r="Q50" s="188"/>
      <c r="R50" s="188"/>
      <c r="S50" s="188"/>
      <c r="T50" s="188"/>
      <c r="U50" s="188"/>
      <c r="V50" s="188"/>
      <c r="W50" s="188"/>
      <c r="X50" s="188"/>
      <c r="Y50" s="188"/>
      <c r="Z50" s="188"/>
      <c r="AA50" s="188"/>
    </row>
    <row r="51" spans="1:27" ht="12.75">
      <c r="A51" s="188"/>
      <c r="B51" s="188"/>
      <c r="C51" s="188"/>
      <c r="D51" s="270" t="s">
        <v>3142</v>
      </c>
      <c r="E51" s="388">
        <v>44001</v>
      </c>
      <c r="F51" s="270" t="s">
        <v>3116</v>
      </c>
      <c r="G51" s="188"/>
      <c r="H51" s="188"/>
      <c r="I51" s="188"/>
      <c r="J51" s="188"/>
      <c r="K51" s="188"/>
      <c r="L51" s="188"/>
      <c r="M51" s="188"/>
      <c r="N51" s="188"/>
      <c r="O51" s="188"/>
      <c r="P51" s="188"/>
      <c r="Q51" s="188"/>
      <c r="R51" s="188"/>
      <c r="S51" s="188"/>
      <c r="T51" s="188"/>
      <c r="U51" s="188"/>
      <c r="V51" s="188"/>
      <c r="W51" s="188"/>
      <c r="X51" s="188"/>
      <c r="Y51" s="188"/>
      <c r="Z51" s="188"/>
      <c r="AA51" s="188"/>
    </row>
    <row r="54" spans="1:27" ht="12.75">
      <c r="A54" s="270">
        <v>14</v>
      </c>
      <c r="B54" s="270">
        <v>0</v>
      </c>
      <c r="C54" s="270">
        <v>0</v>
      </c>
      <c r="D54" s="270" t="s">
        <v>3142</v>
      </c>
      <c r="E54" s="388">
        <v>43980</v>
      </c>
      <c r="F54" s="270">
        <v>0</v>
      </c>
      <c r="G54" s="188"/>
      <c r="H54" s="188"/>
      <c r="I54" s="188"/>
      <c r="J54" s="188"/>
      <c r="K54" s="188"/>
      <c r="L54" s="188"/>
      <c r="M54" s="188"/>
      <c r="N54" s="188"/>
      <c r="O54" s="188"/>
      <c r="P54" s="188"/>
      <c r="Q54" s="188"/>
      <c r="R54" s="188"/>
      <c r="S54" s="188"/>
      <c r="T54" s="188"/>
      <c r="U54" s="188"/>
      <c r="V54" s="188"/>
      <c r="W54" s="188"/>
      <c r="X54" s="188"/>
      <c r="Y54" s="188"/>
      <c r="Z54" s="188"/>
      <c r="AA54" s="188"/>
    </row>
    <row r="58" spans="1:27" ht="12.75">
      <c r="A58" s="270">
        <v>15</v>
      </c>
      <c r="B58" s="270">
        <v>267</v>
      </c>
      <c r="C58" s="270">
        <v>30</v>
      </c>
      <c r="D58" s="270" t="s">
        <v>3142</v>
      </c>
      <c r="E58" s="388">
        <v>43980</v>
      </c>
      <c r="F58" s="270">
        <v>0.5</v>
      </c>
      <c r="G58" s="270">
        <v>267</v>
      </c>
      <c r="H58" s="270" t="s">
        <v>27</v>
      </c>
      <c r="I58" s="385">
        <v>43998</v>
      </c>
      <c r="J58" s="270">
        <v>2.5</v>
      </c>
      <c r="K58" s="188"/>
      <c r="L58" s="188"/>
      <c r="M58" s="188"/>
      <c r="N58" s="188"/>
      <c r="O58" s="188"/>
      <c r="P58" s="188"/>
      <c r="Q58" s="188"/>
      <c r="R58" s="188"/>
      <c r="S58" s="188"/>
      <c r="T58" s="188"/>
      <c r="U58" s="188"/>
      <c r="V58" s="188"/>
      <c r="W58" s="188"/>
      <c r="X58" s="188"/>
      <c r="Y58" s="188"/>
      <c r="Z58" s="188"/>
      <c r="AA58" s="188"/>
    </row>
    <row r="59" spans="1:27" ht="12.75">
      <c r="A59" s="188"/>
      <c r="B59" s="188"/>
      <c r="C59" s="270">
        <v>237</v>
      </c>
      <c r="D59" s="270" t="s">
        <v>3142</v>
      </c>
      <c r="E59" s="388">
        <v>43980</v>
      </c>
      <c r="F59" s="270">
        <v>2.75</v>
      </c>
      <c r="G59" s="188"/>
      <c r="H59" s="188"/>
      <c r="I59" s="188"/>
      <c r="J59" s="188"/>
      <c r="K59" s="188"/>
      <c r="L59" s="188"/>
      <c r="M59" s="188"/>
      <c r="N59" s="188"/>
      <c r="O59" s="188"/>
      <c r="P59" s="188"/>
      <c r="Q59" s="188"/>
      <c r="R59" s="188"/>
      <c r="S59" s="188"/>
      <c r="T59" s="188"/>
      <c r="U59" s="188"/>
      <c r="V59" s="188"/>
      <c r="W59" s="188"/>
      <c r="X59" s="188"/>
      <c r="Y59" s="188"/>
      <c r="Z59" s="188"/>
      <c r="AA59" s="188"/>
    </row>
    <row r="60" spans="1:27" ht="12.75">
      <c r="A60" s="188"/>
      <c r="B60" s="188"/>
      <c r="C60" s="188"/>
      <c r="D60" s="270" t="s">
        <v>3142</v>
      </c>
      <c r="E60" s="388">
        <v>44001</v>
      </c>
      <c r="F60" s="270" t="s">
        <v>3116</v>
      </c>
      <c r="G60" s="188"/>
      <c r="H60" s="188"/>
      <c r="I60" s="188"/>
      <c r="J60" s="188"/>
      <c r="K60" s="188"/>
      <c r="L60" s="188"/>
      <c r="M60" s="188"/>
      <c r="N60" s="188"/>
      <c r="O60" s="188"/>
      <c r="P60" s="188"/>
      <c r="Q60" s="188"/>
      <c r="R60" s="188"/>
      <c r="S60" s="188"/>
      <c r="T60" s="188"/>
      <c r="U60" s="188"/>
      <c r="V60" s="188"/>
      <c r="W60" s="188"/>
      <c r="X60" s="188"/>
      <c r="Y60" s="188"/>
      <c r="Z60" s="188"/>
      <c r="AA60" s="188"/>
    </row>
    <row r="62" spans="1:27" ht="12.75">
      <c r="A62" s="270">
        <v>16</v>
      </c>
      <c r="B62" s="270">
        <v>46</v>
      </c>
      <c r="C62" s="270">
        <v>46</v>
      </c>
      <c r="D62" s="270" t="s">
        <v>3142</v>
      </c>
      <c r="E62" s="388">
        <v>43980</v>
      </c>
      <c r="F62" s="270">
        <v>1</v>
      </c>
      <c r="G62" s="270">
        <v>46</v>
      </c>
      <c r="H62" s="270" t="s">
        <v>3220</v>
      </c>
      <c r="I62" s="385">
        <v>43988</v>
      </c>
      <c r="J62" s="270">
        <v>0.5</v>
      </c>
      <c r="K62" s="188"/>
      <c r="L62" s="188"/>
      <c r="M62" s="188"/>
      <c r="N62" s="188"/>
      <c r="O62" s="188"/>
      <c r="P62" s="188"/>
      <c r="Q62" s="188"/>
      <c r="R62" s="188"/>
      <c r="S62" s="188"/>
      <c r="T62" s="188"/>
      <c r="U62" s="188"/>
      <c r="V62" s="188"/>
      <c r="W62" s="188"/>
      <c r="X62" s="188"/>
      <c r="Y62" s="188"/>
      <c r="Z62" s="188"/>
      <c r="AA62" s="188"/>
    </row>
    <row r="63" spans="1:27" ht="12.75">
      <c r="A63" s="188"/>
      <c r="B63" s="188"/>
      <c r="C63" s="188"/>
      <c r="D63" s="270" t="s">
        <v>3142</v>
      </c>
      <c r="E63" s="388">
        <v>44001</v>
      </c>
      <c r="F63" s="270" t="s">
        <v>3116</v>
      </c>
      <c r="G63" s="188"/>
      <c r="H63" s="188"/>
      <c r="I63" s="188"/>
      <c r="J63" s="188"/>
      <c r="K63" s="188"/>
      <c r="L63" s="188"/>
      <c r="M63" s="188"/>
      <c r="N63" s="188"/>
      <c r="O63" s="188"/>
      <c r="P63" s="188"/>
      <c r="Q63" s="188"/>
      <c r="R63" s="188"/>
      <c r="S63" s="188"/>
      <c r="T63" s="188"/>
      <c r="U63" s="188"/>
      <c r="V63" s="188"/>
      <c r="W63" s="188"/>
      <c r="X63" s="188"/>
      <c r="Y63" s="188"/>
      <c r="Z63" s="188"/>
      <c r="AA63" s="188"/>
    </row>
    <row r="66" spans="1:27" ht="12.75">
      <c r="A66" s="270">
        <v>17</v>
      </c>
      <c r="B66" s="270">
        <v>0</v>
      </c>
      <c r="C66" s="270">
        <v>0</v>
      </c>
      <c r="D66" s="270" t="s">
        <v>3142</v>
      </c>
      <c r="E66" s="388">
        <v>43980</v>
      </c>
      <c r="F66" s="270">
        <v>0</v>
      </c>
      <c r="G66" s="188"/>
      <c r="H66" s="188"/>
      <c r="I66" s="188"/>
      <c r="J66" s="188"/>
      <c r="K66" s="188"/>
      <c r="L66" s="188"/>
      <c r="M66" s="188"/>
      <c r="N66" s="188"/>
      <c r="O66" s="188"/>
      <c r="P66" s="188"/>
      <c r="Q66" s="188"/>
      <c r="R66" s="188"/>
      <c r="S66" s="188"/>
      <c r="T66" s="188"/>
      <c r="U66" s="188"/>
      <c r="V66" s="188"/>
      <c r="W66" s="188"/>
      <c r="X66" s="188"/>
      <c r="Y66" s="188"/>
      <c r="Z66" s="188"/>
      <c r="AA66" s="188"/>
    </row>
    <row r="70" spans="1:27" ht="12.75">
      <c r="A70" s="270">
        <v>18</v>
      </c>
      <c r="B70" s="270">
        <v>24</v>
      </c>
      <c r="C70" s="270">
        <v>24</v>
      </c>
      <c r="D70" s="270" t="s">
        <v>3142</v>
      </c>
      <c r="E70" s="388">
        <v>43980</v>
      </c>
      <c r="F70" s="270">
        <v>0.5</v>
      </c>
      <c r="G70" s="270">
        <v>24</v>
      </c>
      <c r="H70" s="270" t="s">
        <v>27</v>
      </c>
      <c r="I70" s="385">
        <v>43997</v>
      </c>
      <c r="J70" s="270">
        <v>0.25</v>
      </c>
      <c r="K70" s="188"/>
      <c r="L70" s="188"/>
      <c r="M70" s="188"/>
      <c r="N70" s="188"/>
      <c r="O70" s="188"/>
      <c r="P70" s="188"/>
      <c r="Q70" s="188"/>
      <c r="R70" s="188"/>
      <c r="S70" s="188"/>
      <c r="T70" s="188"/>
      <c r="U70" s="188"/>
      <c r="V70" s="188"/>
      <c r="W70" s="188"/>
      <c r="X70" s="188"/>
      <c r="Y70" s="188"/>
      <c r="Z70" s="188"/>
      <c r="AA70" s="188"/>
    </row>
    <row r="74" spans="1:27" ht="12.75">
      <c r="A74" s="585">
        <v>19</v>
      </c>
      <c r="B74" s="446">
        <v>211</v>
      </c>
      <c r="C74" s="446">
        <v>211</v>
      </c>
      <c r="D74" s="446" t="s">
        <v>3142</v>
      </c>
      <c r="E74" s="447">
        <v>43970</v>
      </c>
      <c r="F74" s="446" t="s">
        <v>3222</v>
      </c>
      <c r="G74" s="446"/>
      <c r="H74" s="446" t="s">
        <v>3220</v>
      </c>
      <c r="I74" s="447">
        <v>43977</v>
      </c>
      <c r="J74" s="446">
        <v>6</v>
      </c>
      <c r="K74" s="446" t="s">
        <v>3223</v>
      </c>
      <c r="L74" s="441"/>
      <c r="M74" s="441"/>
      <c r="N74" s="441"/>
      <c r="O74" s="441"/>
      <c r="P74" s="441"/>
      <c r="Q74" s="441"/>
      <c r="R74" s="441"/>
      <c r="S74" s="441"/>
      <c r="T74" s="441"/>
      <c r="U74" s="441"/>
      <c r="V74" s="441"/>
      <c r="W74" s="441"/>
      <c r="X74" s="441"/>
      <c r="Y74" s="441"/>
      <c r="Z74" s="441"/>
      <c r="AA74" s="441"/>
    </row>
    <row r="75" spans="1:27" ht="12.75">
      <c r="A75" s="586"/>
      <c r="B75" s="441"/>
      <c r="C75" s="441"/>
      <c r="D75" s="446" t="s">
        <v>3142</v>
      </c>
      <c r="E75" s="447">
        <v>44001</v>
      </c>
      <c r="F75" s="446" t="s">
        <v>3116</v>
      </c>
      <c r="G75" s="441"/>
      <c r="H75" s="441"/>
      <c r="I75" s="441"/>
      <c r="J75" s="441"/>
      <c r="K75" s="446" t="s">
        <v>3224</v>
      </c>
      <c r="L75" s="441"/>
      <c r="M75" s="441"/>
      <c r="N75" s="441"/>
      <c r="O75" s="441"/>
      <c r="P75" s="441"/>
      <c r="Q75" s="441"/>
      <c r="R75" s="441"/>
      <c r="S75" s="441"/>
      <c r="T75" s="441"/>
      <c r="U75" s="441"/>
      <c r="V75" s="441"/>
      <c r="W75" s="441"/>
      <c r="X75" s="441"/>
      <c r="Y75" s="441"/>
      <c r="Z75" s="441"/>
      <c r="AA75" s="441"/>
    </row>
    <row r="76" spans="1:27" ht="12.75">
      <c r="A76" s="587">
        <v>19</v>
      </c>
      <c r="B76" s="588"/>
      <c r="C76" s="588"/>
      <c r="D76" s="588"/>
      <c r="E76" s="588"/>
      <c r="F76" s="588"/>
      <c r="G76" s="9" t="s">
        <v>3225</v>
      </c>
      <c r="H76" s="9" t="s">
        <v>12</v>
      </c>
      <c r="I76" s="589">
        <v>44046</v>
      </c>
      <c r="J76" s="9" t="s">
        <v>3117</v>
      </c>
      <c r="K76" s="70"/>
      <c r="L76" s="70"/>
      <c r="M76" s="70"/>
      <c r="N76" s="70"/>
      <c r="O76" s="70"/>
      <c r="P76" s="70"/>
      <c r="Q76" s="70"/>
      <c r="R76" s="70"/>
      <c r="S76" s="70"/>
      <c r="T76" s="70"/>
      <c r="U76" s="70"/>
      <c r="V76" s="70"/>
      <c r="W76" s="70"/>
      <c r="X76" s="70"/>
      <c r="Y76" s="70"/>
      <c r="Z76" s="70"/>
      <c r="AA76" s="70"/>
    </row>
    <row r="78" spans="1:27" ht="12.75">
      <c r="A78" s="392"/>
    </row>
    <row r="79" spans="1:27" ht="12.75">
      <c r="A79" s="585">
        <v>20</v>
      </c>
      <c r="B79" s="446">
        <v>272</v>
      </c>
      <c r="C79" s="446">
        <v>210</v>
      </c>
      <c r="D79" s="446" t="s">
        <v>3142</v>
      </c>
      <c r="E79" s="447">
        <v>43971</v>
      </c>
      <c r="F79" s="446" t="s">
        <v>3226</v>
      </c>
      <c r="G79" s="446"/>
      <c r="H79" s="446" t="s">
        <v>3220</v>
      </c>
      <c r="I79" s="446" t="s">
        <v>3227</v>
      </c>
      <c r="J79" s="446">
        <v>4</v>
      </c>
      <c r="K79" s="446" t="s">
        <v>3228</v>
      </c>
      <c r="L79" s="441"/>
      <c r="M79" s="441"/>
      <c r="N79" s="441"/>
      <c r="O79" s="441"/>
      <c r="P79" s="441"/>
      <c r="Q79" s="441"/>
      <c r="R79" s="441"/>
      <c r="S79" s="441"/>
      <c r="T79" s="441"/>
      <c r="U79" s="441"/>
      <c r="V79" s="441"/>
      <c r="W79" s="441"/>
      <c r="X79" s="441"/>
      <c r="Y79" s="441"/>
      <c r="Z79" s="441"/>
      <c r="AA79" s="441"/>
    </row>
    <row r="80" spans="1:27" ht="12.75">
      <c r="A80" s="441"/>
      <c r="B80" s="441"/>
      <c r="C80" s="446">
        <v>40</v>
      </c>
      <c r="D80" s="446" t="s">
        <v>3142</v>
      </c>
      <c r="E80" s="447">
        <v>43971</v>
      </c>
      <c r="F80" s="446" t="s">
        <v>3229</v>
      </c>
      <c r="G80" s="441"/>
      <c r="H80" s="441"/>
      <c r="I80" s="447">
        <v>43978</v>
      </c>
      <c r="J80" s="446">
        <v>2</v>
      </c>
      <c r="K80" s="441"/>
      <c r="L80" s="441"/>
      <c r="M80" s="441"/>
      <c r="N80" s="441"/>
      <c r="O80" s="441"/>
      <c r="P80" s="441"/>
      <c r="Q80" s="441"/>
      <c r="R80" s="441"/>
      <c r="S80" s="441"/>
      <c r="T80" s="441"/>
      <c r="U80" s="441"/>
      <c r="V80" s="441"/>
      <c r="W80" s="441"/>
      <c r="X80" s="441"/>
      <c r="Y80" s="441"/>
      <c r="Z80" s="441"/>
      <c r="AA80" s="441"/>
    </row>
    <row r="81" spans="1:27" ht="12.75">
      <c r="A81" s="441"/>
      <c r="B81" s="441"/>
      <c r="C81" s="446">
        <v>22</v>
      </c>
      <c r="D81" s="446" t="s">
        <v>3142</v>
      </c>
      <c r="E81" s="447">
        <v>43971</v>
      </c>
      <c r="F81" s="446" t="s">
        <v>3230</v>
      </c>
      <c r="G81" s="441"/>
      <c r="H81" s="441"/>
      <c r="I81" s="441"/>
      <c r="J81" s="441"/>
      <c r="K81" s="441"/>
      <c r="L81" s="441"/>
      <c r="M81" s="441"/>
      <c r="N81" s="441"/>
      <c r="O81" s="441"/>
      <c r="P81" s="441"/>
      <c r="Q81" s="441"/>
      <c r="R81" s="441"/>
      <c r="S81" s="441"/>
      <c r="T81" s="441"/>
      <c r="U81" s="441"/>
      <c r="V81" s="441"/>
      <c r="W81" s="441"/>
      <c r="X81" s="441"/>
      <c r="Y81" s="441"/>
      <c r="Z81" s="441"/>
      <c r="AA81" s="441"/>
    </row>
    <row r="82" spans="1:27" ht="12.75">
      <c r="A82" s="441"/>
      <c r="B82" s="441"/>
      <c r="C82" s="441"/>
      <c r="D82" s="446" t="s">
        <v>3142</v>
      </c>
      <c r="E82" s="447">
        <v>44001</v>
      </c>
      <c r="F82" s="446" t="s">
        <v>3116</v>
      </c>
      <c r="G82" s="441"/>
      <c r="H82" s="441"/>
      <c r="I82" s="441"/>
      <c r="J82" s="441"/>
      <c r="K82" s="441"/>
      <c r="L82" s="441"/>
      <c r="M82" s="441"/>
      <c r="N82" s="441"/>
      <c r="O82" s="441"/>
      <c r="P82" s="441"/>
      <c r="Q82" s="441"/>
      <c r="R82" s="441"/>
      <c r="S82" s="441"/>
      <c r="T82" s="441"/>
      <c r="U82" s="441"/>
      <c r="V82" s="441"/>
      <c r="W82" s="441"/>
      <c r="X82" s="441"/>
      <c r="Y82" s="441"/>
      <c r="Z82" s="441"/>
      <c r="AA82" s="441"/>
    </row>
    <row r="83" spans="1:27" ht="12.75">
      <c r="A83" s="446"/>
      <c r="B83" s="446"/>
      <c r="C83" s="446"/>
      <c r="D83" s="446"/>
      <c r="E83" s="447"/>
      <c r="F83" s="446">
        <v>1</v>
      </c>
      <c r="G83" s="446">
        <v>50</v>
      </c>
      <c r="H83" s="446" t="s">
        <v>27</v>
      </c>
      <c r="I83" s="447">
        <v>44036</v>
      </c>
      <c r="J83" s="446">
        <v>1.25</v>
      </c>
      <c r="K83" s="441"/>
      <c r="L83" s="441"/>
      <c r="M83" s="441"/>
      <c r="N83" s="441"/>
      <c r="O83" s="441"/>
      <c r="P83" s="441"/>
      <c r="Q83" s="441"/>
      <c r="R83" s="441"/>
      <c r="S83" s="441"/>
      <c r="T83" s="441"/>
      <c r="U83" s="441"/>
      <c r="V83" s="441"/>
      <c r="W83" s="441"/>
      <c r="X83" s="441"/>
      <c r="Y83" s="441"/>
      <c r="Z83" s="441"/>
      <c r="AA83" s="441"/>
    </row>
    <row r="84" spans="1:27" ht="12.75">
      <c r="A84" s="381"/>
      <c r="B84" s="381"/>
      <c r="C84" s="381">
        <v>26</v>
      </c>
      <c r="D84" s="381" t="s">
        <v>3142</v>
      </c>
      <c r="E84" s="590">
        <v>44039</v>
      </c>
      <c r="F84" s="381"/>
      <c r="G84" s="381"/>
      <c r="H84" s="381"/>
      <c r="I84" s="590"/>
      <c r="J84" s="381"/>
      <c r="K84" s="381" t="s">
        <v>3116</v>
      </c>
      <c r="L84" s="372"/>
      <c r="M84" s="372"/>
      <c r="N84" s="372"/>
      <c r="O84" s="372"/>
      <c r="P84" s="372"/>
      <c r="Q84" s="372"/>
      <c r="R84" s="372"/>
      <c r="S84" s="372"/>
      <c r="T84" s="372"/>
      <c r="U84" s="372"/>
      <c r="V84" s="372"/>
      <c r="W84" s="372"/>
      <c r="X84" s="372"/>
      <c r="Y84" s="372"/>
      <c r="Z84" s="372"/>
      <c r="AA84" s="372"/>
    </row>
    <row r="85" spans="1:27" ht="12.75">
      <c r="A85" s="591">
        <v>20</v>
      </c>
      <c r="B85" s="588"/>
      <c r="C85" s="588"/>
      <c r="D85" s="588"/>
      <c r="E85" s="588"/>
      <c r="F85" s="588"/>
      <c r="G85" s="9" t="s">
        <v>3225</v>
      </c>
      <c r="H85" s="9" t="s">
        <v>12</v>
      </c>
      <c r="I85" s="589">
        <v>44046</v>
      </c>
      <c r="J85" s="9" t="s">
        <v>3212</v>
      </c>
      <c r="K85" s="70"/>
      <c r="L85" s="70"/>
      <c r="M85" s="70"/>
      <c r="N85" s="70"/>
      <c r="O85" s="70"/>
      <c r="P85" s="70"/>
      <c r="Q85" s="70"/>
      <c r="R85" s="70"/>
      <c r="S85" s="70"/>
      <c r="T85" s="70"/>
      <c r="U85" s="70"/>
      <c r="V85" s="70"/>
      <c r="W85" s="70"/>
      <c r="X85" s="70"/>
      <c r="Y85" s="70"/>
      <c r="Z85" s="70"/>
      <c r="AA85" s="70"/>
    </row>
    <row r="86" spans="1:27" ht="12.75">
      <c r="A86" s="381"/>
      <c r="B86" s="381"/>
      <c r="C86" s="381"/>
      <c r="D86" s="381"/>
      <c r="E86" s="590"/>
      <c r="F86" s="381"/>
      <c r="G86" s="381"/>
      <c r="H86" s="381"/>
      <c r="I86" s="590"/>
      <c r="J86" s="381"/>
      <c r="K86" s="372"/>
      <c r="L86" s="372"/>
      <c r="M86" s="372"/>
      <c r="N86" s="372"/>
      <c r="O86" s="372"/>
      <c r="P86" s="372"/>
      <c r="Q86" s="372"/>
      <c r="R86" s="372"/>
      <c r="S86" s="372"/>
      <c r="T86" s="372"/>
      <c r="U86" s="372"/>
      <c r="V86" s="372"/>
      <c r="W86" s="372"/>
      <c r="X86" s="372"/>
      <c r="Y86" s="372"/>
      <c r="Z86" s="372"/>
      <c r="AA86" s="372"/>
    </row>
    <row r="87" spans="1:27" ht="12.75">
      <c r="A87" s="270">
        <v>21</v>
      </c>
      <c r="B87" s="270">
        <v>60</v>
      </c>
      <c r="C87" s="270">
        <v>45</v>
      </c>
      <c r="D87" s="270" t="s">
        <v>3142</v>
      </c>
      <c r="E87" s="388">
        <v>43980</v>
      </c>
      <c r="F87" s="270">
        <v>0.75</v>
      </c>
      <c r="G87" s="270">
        <v>60</v>
      </c>
      <c r="H87" s="270" t="s">
        <v>27</v>
      </c>
      <c r="I87" s="388">
        <v>43998</v>
      </c>
      <c r="J87" s="270">
        <v>0.75</v>
      </c>
      <c r="K87" s="188"/>
      <c r="L87" s="188"/>
      <c r="M87" s="188"/>
      <c r="N87" s="188"/>
      <c r="O87" s="188"/>
      <c r="P87" s="188"/>
      <c r="Q87" s="188"/>
      <c r="R87" s="188"/>
      <c r="S87" s="188"/>
      <c r="T87" s="188"/>
      <c r="U87" s="188"/>
      <c r="V87" s="188"/>
      <c r="W87" s="188"/>
      <c r="X87" s="188"/>
      <c r="Y87" s="188"/>
      <c r="Z87" s="188"/>
      <c r="AA87" s="188"/>
    </row>
    <row r="88" spans="1:27" ht="12.75">
      <c r="A88" s="188"/>
      <c r="B88" s="188"/>
      <c r="C88" s="270">
        <v>15</v>
      </c>
      <c r="D88" s="270" t="s">
        <v>3142</v>
      </c>
      <c r="E88" s="388">
        <v>43980</v>
      </c>
      <c r="F88" s="270">
        <v>0.25</v>
      </c>
      <c r="G88" s="188"/>
      <c r="H88" s="188"/>
      <c r="I88" s="188"/>
      <c r="J88" s="188"/>
      <c r="K88" s="188"/>
      <c r="L88" s="188"/>
      <c r="M88" s="188"/>
      <c r="N88" s="188"/>
      <c r="O88" s="188"/>
      <c r="P88" s="188"/>
      <c r="Q88" s="188"/>
      <c r="R88" s="188"/>
      <c r="S88" s="188"/>
      <c r="T88" s="188"/>
      <c r="U88" s="188"/>
      <c r="V88" s="188"/>
      <c r="W88" s="188"/>
      <c r="X88" s="188"/>
      <c r="Y88" s="188"/>
      <c r="Z88" s="188"/>
      <c r="AA88" s="188"/>
    </row>
    <row r="91" spans="1:27" ht="12.75">
      <c r="A91" s="446">
        <v>22</v>
      </c>
      <c r="B91" s="446">
        <v>219</v>
      </c>
      <c r="C91" s="446">
        <v>219</v>
      </c>
      <c r="D91" s="446" t="s">
        <v>3142</v>
      </c>
      <c r="E91" s="447">
        <v>43981</v>
      </c>
      <c r="F91" s="446">
        <v>5</v>
      </c>
      <c r="G91" s="446">
        <v>219</v>
      </c>
      <c r="H91" s="446" t="s">
        <v>27</v>
      </c>
      <c r="I91" s="592">
        <v>44036</v>
      </c>
      <c r="J91" s="446">
        <v>3.5</v>
      </c>
      <c r="K91" s="441"/>
      <c r="L91" s="441"/>
      <c r="M91" s="441"/>
      <c r="N91" s="441"/>
      <c r="O91" s="441"/>
      <c r="P91" s="441"/>
      <c r="Q91" s="441"/>
      <c r="R91" s="441"/>
      <c r="S91" s="441"/>
      <c r="T91" s="441"/>
      <c r="U91" s="441"/>
      <c r="V91" s="441"/>
      <c r="W91" s="441"/>
      <c r="X91" s="441"/>
      <c r="Y91" s="441"/>
      <c r="Z91" s="441"/>
      <c r="AA91" s="441"/>
    </row>
    <row r="92" spans="1:27" ht="12.75">
      <c r="C92" s="116">
        <v>5</v>
      </c>
      <c r="D92" s="116" t="s">
        <v>3142</v>
      </c>
      <c r="E92" s="384">
        <v>44037</v>
      </c>
      <c r="F92" s="116">
        <v>0.5</v>
      </c>
    </row>
    <row r="93" spans="1:27" ht="12.75">
      <c r="A93" s="591">
        <v>22</v>
      </c>
      <c r="B93" s="588"/>
      <c r="C93" s="588"/>
      <c r="D93" s="588"/>
      <c r="E93" s="588"/>
      <c r="F93" s="588"/>
      <c r="G93" s="9" t="s">
        <v>3225</v>
      </c>
      <c r="H93" s="9" t="s">
        <v>12</v>
      </c>
      <c r="I93" s="589">
        <v>44046</v>
      </c>
      <c r="J93" s="9" t="s">
        <v>3118</v>
      </c>
      <c r="K93" s="70"/>
      <c r="L93" s="70"/>
      <c r="M93" s="70"/>
      <c r="N93" s="70"/>
      <c r="O93" s="70"/>
      <c r="P93" s="70"/>
      <c r="Q93" s="70"/>
      <c r="R93" s="70"/>
      <c r="S93" s="70"/>
      <c r="T93" s="70"/>
      <c r="U93" s="70"/>
      <c r="V93" s="70"/>
      <c r="W93" s="70"/>
      <c r="X93" s="70"/>
      <c r="Y93" s="70"/>
      <c r="Z93" s="70"/>
      <c r="AA93" s="70"/>
    </row>
    <row r="95" spans="1:27" ht="12.75">
      <c r="A95" s="270">
        <v>23</v>
      </c>
      <c r="B95" s="270">
        <v>46</v>
      </c>
      <c r="C95" s="270">
        <v>46</v>
      </c>
      <c r="D95" s="270" t="s">
        <v>3142</v>
      </c>
      <c r="E95" s="388">
        <v>43981</v>
      </c>
      <c r="F95" s="270">
        <v>0.5</v>
      </c>
      <c r="G95" s="270">
        <v>46</v>
      </c>
      <c r="H95" s="270" t="s">
        <v>27</v>
      </c>
      <c r="I95" s="385">
        <v>44030</v>
      </c>
      <c r="J95" s="270">
        <v>0.5</v>
      </c>
      <c r="K95" s="188"/>
      <c r="L95" s="188"/>
      <c r="M95" s="188"/>
      <c r="N95" s="188"/>
      <c r="O95" s="188"/>
      <c r="P95" s="188"/>
      <c r="Q95" s="188"/>
      <c r="R95" s="188"/>
      <c r="S95" s="188"/>
      <c r="T95" s="188"/>
      <c r="U95" s="188"/>
      <c r="V95" s="188"/>
      <c r="W95" s="188"/>
      <c r="X95" s="188"/>
      <c r="Y95" s="188"/>
      <c r="Z95" s="188"/>
      <c r="AA95" s="188"/>
    </row>
    <row r="99" spans="1:27" ht="12.75">
      <c r="A99" s="270">
        <v>24</v>
      </c>
      <c r="B99" s="270">
        <v>5</v>
      </c>
      <c r="C99" s="270">
        <v>5</v>
      </c>
      <c r="D99" s="270" t="s">
        <v>3142</v>
      </c>
      <c r="E99" s="388">
        <v>43981</v>
      </c>
      <c r="F99" s="270">
        <v>0.25</v>
      </c>
      <c r="G99" s="270">
        <v>5</v>
      </c>
      <c r="H99" s="270" t="s">
        <v>27</v>
      </c>
      <c r="I99" s="385">
        <v>43998</v>
      </c>
      <c r="J99" s="270">
        <v>0.1</v>
      </c>
      <c r="K99" s="188"/>
      <c r="L99" s="188"/>
      <c r="M99" s="188"/>
      <c r="N99" s="188"/>
      <c r="O99" s="188"/>
      <c r="P99" s="188"/>
      <c r="Q99" s="188"/>
      <c r="R99" s="188"/>
      <c r="S99" s="188"/>
      <c r="T99" s="188"/>
      <c r="U99" s="188"/>
      <c r="V99" s="188"/>
      <c r="W99" s="188"/>
      <c r="X99" s="188"/>
      <c r="Y99" s="188"/>
      <c r="Z99" s="188"/>
      <c r="AA99" s="188"/>
    </row>
    <row r="103" spans="1:27" ht="12.75">
      <c r="A103" s="270">
        <v>25</v>
      </c>
      <c r="B103" s="270">
        <v>0</v>
      </c>
      <c r="C103" s="270">
        <v>0</v>
      </c>
      <c r="D103" s="270" t="s">
        <v>3142</v>
      </c>
      <c r="E103" s="388">
        <v>43981</v>
      </c>
      <c r="F103" s="270">
        <v>0</v>
      </c>
      <c r="G103" s="188"/>
      <c r="H103" s="188"/>
      <c r="I103" s="188"/>
      <c r="J103" s="188"/>
      <c r="K103" s="188"/>
      <c r="L103" s="188"/>
      <c r="M103" s="188"/>
      <c r="N103" s="188"/>
      <c r="O103" s="188"/>
      <c r="P103" s="188"/>
      <c r="Q103" s="188"/>
      <c r="R103" s="188"/>
      <c r="S103" s="188"/>
      <c r="T103" s="188"/>
      <c r="U103" s="188"/>
      <c r="V103" s="188"/>
      <c r="W103" s="188"/>
      <c r="X103" s="188"/>
      <c r="Y103" s="188"/>
      <c r="Z103" s="188"/>
      <c r="AA103" s="188"/>
    </row>
    <row r="107" spans="1:27" ht="12.75">
      <c r="A107" s="446">
        <v>26</v>
      </c>
      <c r="B107" s="446">
        <v>84</v>
      </c>
      <c r="C107" s="446">
        <v>84</v>
      </c>
      <c r="D107" s="446" t="s">
        <v>3142</v>
      </c>
      <c r="E107" s="447">
        <v>43981</v>
      </c>
      <c r="F107" s="446">
        <v>1.25</v>
      </c>
      <c r="G107" s="446">
        <v>84</v>
      </c>
      <c r="H107" s="446" t="s">
        <v>27</v>
      </c>
      <c r="I107" s="592">
        <v>44009</v>
      </c>
      <c r="J107" s="446">
        <v>0.75</v>
      </c>
      <c r="K107" s="441"/>
      <c r="L107" s="441"/>
      <c r="M107" s="441"/>
      <c r="N107" s="441"/>
      <c r="O107" s="441"/>
      <c r="P107" s="441"/>
      <c r="Q107" s="441"/>
      <c r="R107" s="441"/>
      <c r="S107" s="441"/>
      <c r="T107" s="441"/>
      <c r="U107" s="441"/>
      <c r="V107" s="441"/>
      <c r="W107" s="441"/>
      <c r="X107" s="441"/>
      <c r="Y107" s="441"/>
      <c r="Z107" s="441"/>
      <c r="AA107" s="441"/>
    </row>
    <row r="108" spans="1:27" ht="12.75">
      <c r="C108" s="116">
        <v>1</v>
      </c>
      <c r="D108" s="116" t="s">
        <v>3142</v>
      </c>
      <c r="E108" s="384">
        <v>44037</v>
      </c>
      <c r="F108" s="116" t="s">
        <v>3117</v>
      </c>
      <c r="K108" s="116" t="s">
        <v>3116</v>
      </c>
    </row>
    <row r="109" spans="1:27" ht="12.75">
      <c r="A109" s="591">
        <v>26</v>
      </c>
      <c r="B109" s="588"/>
      <c r="C109" s="588"/>
      <c r="D109" s="588"/>
      <c r="E109" s="588"/>
      <c r="F109" s="588"/>
      <c r="G109" s="9" t="s">
        <v>3225</v>
      </c>
      <c r="H109" s="9" t="s">
        <v>12</v>
      </c>
      <c r="I109" s="589">
        <v>44046</v>
      </c>
      <c r="J109" s="593" t="s">
        <v>3231</v>
      </c>
    </row>
    <row r="111" spans="1:27" ht="12.75">
      <c r="A111" s="446">
        <v>27</v>
      </c>
      <c r="B111" s="446">
        <v>86</v>
      </c>
      <c r="C111" s="446">
        <v>13</v>
      </c>
      <c r="D111" s="446" t="s">
        <v>3142</v>
      </c>
      <c r="E111" s="447">
        <v>43981</v>
      </c>
      <c r="F111" s="446">
        <v>0.25</v>
      </c>
      <c r="G111" s="446">
        <v>86</v>
      </c>
      <c r="H111" s="446" t="s">
        <v>27</v>
      </c>
      <c r="I111" s="592">
        <v>44032</v>
      </c>
      <c r="J111" s="446">
        <v>1.25</v>
      </c>
      <c r="K111" s="441"/>
      <c r="L111" s="441"/>
      <c r="M111" s="441"/>
      <c r="N111" s="441"/>
      <c r="O111" s="441"/>
      <c r="P111" s="441"/>
      <c r="Q111" s="441"/>
      <c r="R111" s="441"/>
      <c r="S111" s="441"/>
      <c r="T111" s="441"/>
      <c r="U111" s="441"/>
      <c r="V111" s="441"/>
      <c r="W111" s="441"/>
      <c r="X111" s="441"/>
      <c r="Y111" s="441"/>
      <c r="Z111" s="441"/>
      <c r="AA111" s="441"/>
    </row>
    <row r="112" spans="1:27" ht="12.75">
      <c r="A112" s="441"/>
      <c r="B112" s="441"/>
      <c r="C112" s="446">
        <v>73</v>
      </c>
      <c r="D112" s="446" t="s">
        <v>3142</v>
      </c>
      <c r="E112" s="447">
        <v>43983</v>
      </c>
      <c r="F112" s="446">
        <v>0.75</v>
      </c>
      <c r="G112" s="441"/>
      <c r="H112" s="441"/>
      <c r="I112" s="441"/>
      <c r="J112" s="441"/>
      <c r="K112" s="441"/>
      <c r="L112" s="441"/>
      <c r="M112" s="441"/>
      <c r="N112" s="441"/>
      <c r="O112" s="441"/>
      <c r="P112" s="441"/>
      <c r="Q112" s="441"/>
      <c r="R112" s="441"/>
      <c r="S112" s="441"/>
      <c r="T112" s="441"/>
      <c r="U112" s="441"/>
      <c r="V112" s="441"/>
      <c r="W112" s="441"/>
      <c r="X112" s="441"/>
      <c r="Y112" s="441"/>
      <c r="Z112" s="441"/>
      <c r="AA112" s="441"/>
    </row>
    <row r="113" spans="1:27" ht="12.75">
      <c r="C113" s="116">
        <v>4</v>
      </c>
      <c r="D113" s="381" t="s">
        <v>3142</v>
      </c>
      <c r="E113" s="384">
        <v>44039</v>
      </c>
      <c r="F113" s="116">
        <v>0.25</v>
      </c>
      <c r="K113" s="116" t="s">
        <v>3116</v>
      </c>
    </row>
    <row r="114" spans="1:27" ht="12.75">
      <c r="A114" s="591">
        <v>27</v>
      </c>
      <c r="B114" s="588"/>
      <c r="C114" s="588"/>
      <c r="D114" s="588"/>
      <c r="E114" s="588"/>
      <c r="F114" s="588"/>
      <c r="G114" s="9" t="s">
        <v>3225</v>
      </c>
      <c r="H114" s="9" t="s">
        <v>12</v>
      </c>
      <c r="I114" s="589">
        <v>44046</v>
      </c>
      <c r="J114" s="593" t="s">
        <v>3123</v>
      </c>
      <c r="K114" s="70"/>
      <c r="L114" s="70"/>
      <c r="M114" s="70"/>
      <c r="N114" s="70"/>
      <c r="O114" s="70"/>
      <c r="P114" s="70"/>
      <c r="Q114" s="70"/>
      <c r="R114" s="70"/>
      <c r="S114" s="70"/>
      <c r="T114" s="70"/>
      <c r="U114" s="70"/>
      <c r="V114" s="70"/>
      <c r="W114" s="70"/>
      <c r="X114" s="70"/>
      <c r="Y114" s="70"/>
      <c r="Z114" s="70"/>
      <c r="AA114" s="70"/>
    </row>
    <row r="116" spans="1:27" ht="12.75">
      <c r="A116" s="270">
        <v>28</v>
      </c>
      <c r="B116" s="270">
        <v>0</v>
      </c>
      <c r="C116" s="270">
        <v>0</v>
      </c>
      <c r="D116" s="270" t="s">
        <v>3142</v>
      </c>
      <c r="E116" s="388">
        <v>43983</v>
      </c>
      <c r="F116" s="270">
        <v>0</v>
      </c>
      <c r="G116" s="188"/>
      <c r="H116" s="188"/>
      <c r="I116" s="188"/>
      <c r="J116" s="188"/>
      <c r="K116" s="188"/>
      <c r="L116" s="188"/>
      <c r="M116" s="188"/>
      <c r="N116" s="188"/>
      <c r="O116" s="188"/>
      <c r="P116" s="188"/>
      <c r="Q116" s="188"/>
      <c r="R116" s="188"/>
      <c r="S116" s="188"/>
      <c r="T116" s="188"/>
      <c r="U116" s="188"/>
      <c r="V116" s="188"/>
      <c r="W116" s="188"/>
      <c r="X116" s="188"/>
      <c r="Y116" s="188"/>
      <c r="Z116" s="188"/>
      <c r="AA116" s="188"/>
    </row>
    <row r="120" spans="1:27" ht="12.75">
      <c r="A120" s="270">
        <v>29</v>
      </c>
      <c r="B120" s="270">
        <v>0</v>
      </c>
      <c r="C120" s="270">
        <v>0</v>
      </c>
      <c r="D120" s="270" t="s">
        <v>3142</v>
      </c>
      <c r="E120" s="388">
        <v>43983</v>
      </c>
      <c r="F120" s="270">
        <v>0</v>
      </c>
      <c r="G120" s="188"/>
      <c r="H120" s="188"/>
      <c r="I120" s="188"/>
      <c r="J120" s="188"/>
      <c r="K120" s="188"/>
      <c r="L120" s="188"/>
      <c r="M120" s="188"/>
      <c r="N120" s="188"/>
      <c r="O120" s="188"/>
      <c r="P120" s="188"/>
      <c r="Q120" s="188"/>
      <c r="R120" s="188"/>
      <c r="S120" s="188"/>
      <c r="T120" s="188"/>
      <c r="U120" s="188"/>
      <c r="V120" s="188"/>
      <c r="W120" s="188"/>
      <c r="X120" s="188"/>
      <c r="Y120" s="188"/>
      <c r="Z120" s="188"/>
      <c r="AA120" s="188"/>
    </row>
    <row r="124" spans="1:27" ht="12.75">
      <c r="A124" s="446">
        <v>30</v>
      </c>
      <c r="B124" s="446">
        <v>238</v>
      </c>
      <c r="C124" s="446">
        <v>238</v>
      </c>
      <c r="D124" s="446" t="s">
        <v>3142</v>
      </c>
      <c r="E124" s="447">
        <v>44005</v>
      </c>
      <c r="F124" s="446">
        <v>4</v>
      </c>
      <c r="G124" s="446">
        <v>238</v>
      </c>
      <c r="H124" s="446" t="s">
        <v>27</v>
      </c>
      <c r="I124" s="592">
        <v>44005</v>
      </c>
      <c r="J124" s="446">
        <v>3.75</v>
      </c>
      <c r="K124" s="446" t="s">
        <v>3232</v>
      </c>
      <c r="L124" s="441"/>
      <c r="M124" s="441"/>
      <c r="N124" s="441"/>
      <c r="O124" s="441"/>
      <c r="P124" s="441"/>
      <c r="Q124" s="441"/>
      <c r="R124" s="441"/>
      <c r="S124" s="441"/>
      <c r="T124" s="441"/>
      <c r="U124" s="441"/>
      <c r="V124" s="441"/>
      <c r="W124" s="441"/>
      <c r="X124" s="441"/>
      <c r="Y124" s="441"/>
      <c r="Z124" s="441"/>
      <c r="AA124" s="441"/>
    </row>
    <row r="125" spans="1:27" ht="12.75">
      <c r="C125" s="116">
        <v>8</v>
      </c>
      <c r="D125" s="116" t="s">
        <v>3142</v>
      </c>
      <c r="E125" s="384">
        <v>44039</v>
      </c>
      <c r="F125" s="116">
        <v>0.5</v>
      </c>
      <c r="K125" s="116" t="s">
        <v>3116</v>
      </c>
    </row>
    <row r="126" spans="1:27" ht="12.75">
      <c r="A126" s="591">
        <v>30</v>
      </c>
      <c r="B126" s="588"/>
      <c r="C126" s="588"/>
      <c r="D126" s="588"/>
      <c r="E126" s="588"/>
      <c r="F126" s="588"/>
      <c r="G126" s="9" t="s">
        <v>3225</v>
      </c>
      <c r="H126" s="9" t="s">
        <v>12</v>
      </c>
      <c r="I126" s="589">
        <v>44046</v>
      </c>
      <c r="J126" s="593" t="s">
        <v>3196</v>
      </c>
      <c r="K126" s="70"/>
      <c r="L126" s="70"/>
      <c r="M126" s="70"/>
      <c r="N126" s="70"/>
      <c r="O126" s="70"/>
      <c r="P126" s="70"/>
      <c r="Q126" s="70"/>
      <c r="R126" s="70"/>
      <c r="S126" s="70"/>
      <c r="T126" s="70"/>
      <c r="U126" s="70"/>
      <c r="V126" s="70"/>
      <c r="W126" s="70"/>
      <c r="X126" s="70"/>
      <c r="Y126" s="70"/>
      <c r="Z126" s="70"/>
      <c r="AA126" s="70"/>
    </row>
    <row r="128" spans="1:27" ht="12.75">
      <c r="A128" s="446">
        <v>31</v>
      </c>
      <c r="B128" s="446">
        <v>228</v>
      </c>
      <c r="C128" s="446">
        <v>148</v>
      </c>
      <c r="D128" s="446" t="s">
        <v>3142</v>
      </c>
      <c r="E128" s="447">
        <v>43983</v>
      </c>
      <c r="F128" s="446">
        <v>2</v>
      </c>
      <c r="G128" s="446">
        <v>228</v>
      </c>
      <c r="H128" s="446" t="s">
        <v>27</v>
      </c>
      <c r="I128" s="592">
        <v>44030</v>
      </c>
      <c r="J128" s="446">
        <v>4</v>
      </c>
      <c r="K128" s="441"/>
      <c r="L128" s="441"/>
      <c r="M128" s="441"/>
      <c r="N128" s="441"/>
      <c r="O128" s="441"/>
      <c r="P128" s="441"/>
      <c r="Q128" s="441"/>
      <c r="R128" s="441"/>
      <c r="S128" s="441"/>
      <c r="T128" s="441"/>
      <c r="U128" s="441"/>
      <c r="V128" s="441"/>
      <c r="W128" s="441"/>
      <c r="X128" s="441"/>
      <c r="Y128" s="441"/>
      <c r="Z128" s="441"/>
      <c r="AA128" s="441"/>
    </row>
    <row r="129" spans="1:27" ht="12.75">
      <c r="A129" s="441"/>
      <c r="B129" s="441"/>
      <c r="C129" s="446">
        <v>80</v>
      </c>
      <c r="D129" s="446" t="s">
        <v>3142</v>
      </c>
      <c r="E129" s="447">
        <v>43984</v>
      </c>
      <c r="F129" s="446">
        <v>2</v>
      </c>
      <c r="G129" s="441"/>
      <c r="H129" s="441"/>
      <c r="I129" s="441"/>
      <c r="J129" s="441"/>
      <c r="K129" s="446" t="s">
        <v>3233</v>
      </c>
      <c r="L129" s="441"/>
      <c r="M129" s="441"/>
      <c r="N129" s="441"/>
      <c r="O129" s="441"/>
      <c r="P129" s="441"/>
      <c r="Q129" s="441"/>
      <c r="R129" s="441"/>
      <c r="S129" s="441"/>
      <c r="T129" s="441"/>
      <c r="U129" s="441"/>
      <c r="V129" s="441"/>
      <c r="W129" s="441"/>
      <c r="X129" s="441"/>
      <c r="Y129" s="441"/>
      <c r="Z129" s="441"/>
      <c r="AA129" s="441"/>
    </row>
    <row r="130" spans="1:27" ht="12.75">
      <c r="C130" s="116">
        <v>4</v>
      </c>
      <c r="D130" s="116" t="s">
        <v>3142</v>
      </c>
      <c r="E130" s="384">
        <v>44039</v>
      </c>
      <c r="F130" s="116">
        <v>0.25</v>
      </c>
      <c r="K130" s="116" t="s">
        <v>3116</v>
      </c>
    </row>
    <row r="131" spans="1:27" ht="12.75">
      <c r="G131" s="381"/>
      <c r="H131" s="381"/>
      <c r="I131" s="594"/>
      <c r="J131" s="525"/>
    </row>
    <row r="133" spans="1:27" ht="12.75">
      <c r="A133" s="446">
        <v>32</v>
      </c>
      <c r="B133" s="446">
        <v>192</v>
      </c>
      <c r="C133" s="446">
        <v>110</v>
      </c>
      <c r="D133" s="446" t="s">
        <v>3142</v>
      </c>
      <c r="E133" s="447">
        <v>43986</v>
      </c>
      <c r="F133" s="446">
        <v>2</v>
      </c>
      <c r="G133" s="446">
        <v>192</v>
      </c>
      <c r="H133" s="446" t="s">
        <v>27</v>
      </c>
      <c r="I133" s="592">
        <v>44034</v>
      </c>
      <c r="J133" s="446">
        <v>3</v>
      </c>
      <c r="K133" s="441"/>
      <c r="L133" s="441"/>
      <c r="M133" s="441"/>
      <c r="N133" s="441"/>
      <c r="O133" s="441"/>
      <c r="P133" s="441"/>
      <c r="Q133" s="441"/>
      <c r="R133" s="441"/>
      <c r="S133" s="441"/>
      <c r="T133" s="441"/>
      <c r="U133" s="441"/>
      <c r="V133" s="441"/>
      <c r="W133" s="441"/>
      <c r="X133" s="441"/>
      <c r="Y133" s="441"/>
      <c r="Z133" s="441"/>
      <c r="AA133" s="441"/>
    </row>
    <row r="134" spans="1:27" ht="12.75">
      <c r="A134" s="441"/>
      <c r="B134" s="441"/>
      <c r="C134" s="446">
        <v>82</v>
      </c>
      <c r="D134" s="446" t="s">
        <v>3142</v>
      </c>
      <c r="E134" s="447">
        <v>43987</v>
      </c>
      <c r="F134" s="446">
        <v>1.5</v>
      </c>
      <c r="G134" s="441"/>
      <c r="H134" s="441"/>
      <c r="I134" s="441"/>
      <c r="J134" s="441"/>
      <c r="K134" s="441"/>
      <c r="L134" s="441"/>
      <c r="M134" s="441"/>
      <c r="N134" s="441"/>
      <c r="O134" s="441"/>
      <c r="P134" s="441"/>
      <c r="Q134" s="441"/>
      <c r="R134" s="441"/>
      <c r="S134" s="441"/>
      <c r="T134" s="441"/>
      <c r="U134" s="441"/>
      <c r="V134" s="441"/>
      <c r="W134" s="441"/>
      <c r="X134" s="441"/>
      <c r="Y134" s="441"/>
      <c r="Z134" s="441"/>
      <c r="AA134" s="441"/>
    </row>
    <row r="135" spans="1:27" ht="12.75">
      <c r="A135" s="591">
        <v>32</v>
      </c>
      <c r="B135" s="588"/>
      <c r="C135" s="588"/>
      <c r="D135" s="588"/>
      <c r="E135" s="588"/>
      <c r="F135" s="588"/>
      <c r="G135" s="9" t="s">
        <v>3225</v>
      </c>
      <c r="H135" s="9" t="s">
        <v>12</v>
      </c>
      <c r="I135" s="589">
        <v>44046</v>
      </c>
      <c r="J135" s="593" t="s">
        <v>3196</v>
      </c>
      <c r="K135" s="588"/>
      <c r="L135" s="588"/>
      <c r="M135" s="588"/>
      <c r="N135" s="588"/>
      <c r="O135" s="588"/>
      <c r="P135" s="588"/>
      <c r="Q135" s="9" t="s">
        <v>3225</v>
      </c>
      <c r="R135" s="9" t="s">
        <v>12</v>
      </c>
      <c r="S135" s="589">
        <v>44046</v>
      </c>
      <c r="T135" s="593"/>
      <c r="U135" s="70"/>
      <c r="V135" s="70"/>
      <c r="W135" s="70"/>
      <c r="X135" s="70"/>
      <c r="Y135" s="70"/>
      <c r="Z135" s="70"/>
      <c r="AA135" s="70"/>
    </row>
    <row r="137" spans="1:27" ht="12.75">
      <c r="A137" s="270">
        <v>33</v>
      </c>
      <c r="B137" s="270">
        <v>6</v>
      </c>
      <c r="C137" s="270">
        <v>6</v>
      </c>
      <c r="D137" s="270" t="s">
        <v>3142</v>
      </c>
      <c r="E137" s="388">
        <v>43984</v>
      </c>
      <c r="F137" s="270" t="s">
        <v>3117</v>
      </c>
      <c r="G137" s="270">
        <v>6</v>
      </c>
      <c r="H137" s="270" t="s">
        <v>27</v>
      </c>
      <c r="I137" s="385">
        <v>43998</v>
      </c>
      <c r="J137" s="270">
        <v>0.1</v>
      </c>
      <c r="K137" s="188"/>
      <c r="L137" s="188"/>
      <c r="M137" s="188"/>
      <c r="N137" s="188"/>
      <c r="O137" s="188"/>
      <c r="P137" s="188"/>
      <c r="Q137" s="188"/>
      <c r="R137" s="188"/>
      <c r="S137" s="188"/>
      <c r="T137" s="188"/>
      <c r="U137" s="188"/>
      <c r="V137" s="188"/>
      <c r="W137" s="188"/>
      <c r="X137" s="188"/>
      <c r="Y137" s="188"/>
      <c r="Z137" s="188"/>
      <c r="AA137" s="188"/>
    </row>
    <row r="141" spans="1:27" ht="12.75">
      <c r="A141" s="270">
        <v>34</v>
      </c>
      <c r="B141" s="270">
        <v>13</v>
      </c>
      <c r="C141" s="270">
        <v>13</v>
      </c>
      <c r="D141" s="270" t="s">
        <v>3142</v>
      </c>
      <c r="E141" s="388">
        <v>43984</v>
      </c>
      <c r="F141" s="270">
        <v>0.25</v>
      </c>
      <c r="G141" s="270">
        <v>13</v>
      </c>
      <c r="H141" s="270" t="s">
        <v>27</v>
      </c>
      <c r="I141" s="385">
        <v>43999</v>
      </c>
      <c r="J141" s="270">
        <v>0.25</v>
      </c>
      <c r="K141" s="188"/>
      <c r="L141" s="188"/>
      <c r="M141" s="188"/>
      <c r="N141" s="188"/>
      <c r="O141" s="188"/>
      <c r="P141" s="188"/>
      <c r="Q141" s="188"/>
      <c r="R141" s="188"/>
      <c r="S141" s="188"/>
      <c r="T141" s="188"/>
      <c r="U141" s="188"/>
      <c r="V141" s="188"/>
      <c r="W141" s="188"/>
      <c r="X141" s="188"/>
      <c r="Y141" s="188"/>
      <c r="Z141" s="188"/>
      <c r="AA141" s="188"/>
    </row>
    <row r="145" spans="1:27" ht="12.75">
      <c r="A145" s="270">
        <v>35</v>
      </c>
      <c r="B145" s="270">
        <v>43</v>
      </c>
      <c r="C145" s="270">
        <v>43</v>
      </c>
      <c r="D145" s="270" t="s">
        <v>3142</v>
      </c>
      <c r="E145" s="388">
        <v>43984</v>
      </c>
      <c r="F145" s="270">
        <v>0.5</v>
      </c>
      <c r="G145" s="270">
        <v>43</v>
      </c>
      <c r="H145" s="270" t="s">
        <v>27</v>
      </c>
      <c r="I145" s="385">
        <v>44009</v>
      </c>
      <c r="J145" s="270">
        <v>0.25</v>
      </c>
      <c r="K145" s="188"/>
      <c r="L145" s="188"/>
      <c r="M145" s="188"/>
      <c r="N145" s="188"/>
      <c r="O145" s="188"/>
      <c r="P145" s="188"/>
      <c r="Q145" s="188"/>
      <c r="R145" s="188"/>
      <c r="S145" s="188"/>
      <c r="T145" s="188"/>
      <c r="U145" s="188"/>
      <c r="V145" s="188"/>
      <c r="W145" s="188"/>
      <c r="X145" s="188"/>
      <c r="Y145" s="188"/>
      <c r="Z145" s="188"/>
      <c r="AA145" s="188"/>
    </row>
    <row r="149" spans="1:27" ht="12.75">
      <c r="A149" s="270">
        <v>36</v>
      </c>
      <c r="B149" s="270">
        <v>118</v>
      </c>
      <c r="C149" s="270">
        <v>118</v>
      </c>
      <c r="D149" s="270" t="s">
        <v>3142</v>
      </c>
      <c r="E149" s="388">
        <v>43984</v>
      </c>
      <c r="F149" s="270">
        <v>1.25</v>
      </c>
      <c r="G149" s="270">
        <v>118</v>
      </c>
      <c r="H149" s="270" t="s">
        <v>27</v>
      </c>
      <c r="I149" s="385">
        <v>44009</v>
      </c>
      <c r="J149" s="270">
        <v>0.5</v>
      </c>
      <c r="K149" s="188"/>
      <c r="L149" s="188"/>
      <c r="M149" s="188"/>
      <c r="N149" s="188"/>
      <c r="O149" s="188"/>
      <c r="P149" s="188"/>
      <c r="Q149" s="188"/>
      <c r="R149" s="188"/>
      <c r="S149" s="188"/>
      <c r="T149" s="188"/>
      <c r="U149" s="188"/>
      <c r="V149" s="188"/>
      <c r="W149" s="188"/>
      <c r="X149" s="188"/>
      <c r="Y149" s="188"/>
      <c r="Z149" s="188"/>
      <c r="AA149" s="188"/>
    </row>
    <row r="153" spans="1:27" ht="12.75">
      <c r="A153" s="270">
        <v>37</v>
      </c>
      <c r="B153" s="270">
        <v>0</v>
      </c>
      <c r="C153" s="270">
        <v>0</v>
      </c>
      <c r="D153" s="270" t="s">
        <v>3142</v>
      </c>
      <c r="E153" s="388">
        <v>43984</v>
      </c>
      <c r="F153" s="270">
        <v>0</v>
      </c>
      <c r="G153" s="188"/>
      <c r="H153" s="188"/>
      <c r="I153" s="188"/>
      <c r="J153" s="188"/>
      <c r="K153" s="188"/>
      <c r="L153" s="188"/>
      <c r="M153" s="188"/>
      <c r="N153" s="188"/>
      <c r="O153" s="188"/>
      <c r="P153" s="188"/>
      <c r="Q153" s="188"/>
      <c r="R153" s="188"/>
      <c r="S153" s="188"/>
      <c r="T153" s="188"/>
      <c r="U153" s="188"/>
      <c r="V153" s="188"/>
      <c r="W153" s="188"/>
      <c r="X153" s="188"/>
      <c r="Y153" s="188"/>
      <c r="Z153" s="188"/>
      <c r="AA153" s="188"/>
    </row>
    <row r="157" spans="1:27" ht="12.75">
      <c r="A157" s="270">
        <v>38</v>
      </c>
      <c r="B157" s="270">
        <v>0</v>
      </c>
      <c r="C157" s="270">
        <v>0</v>
      </c>
      <c r="D157" s="270" t="s">
        <v>3142</v>
      </c>
      <c r="E157" s="388">
        <v>43984</v>
      </c>
      <c r="F157" s="270">
        <v>0</v>
      </c>
      <c r="G157" s="188"/>
      <c r="H157" s="188"/>
      <c r="I157" s="188"/>
      <c r="J157" s="188"/>
      <c r="K157" s="188"/>
      <c r="L157" s="188"/>
      <c r="M157" s="188"/>
      <c r="N157" s="188"/>
      <c r="O157" s="188"/>
      <c r="P157" s="188"/>
      <c r="Q157" s="188"/>
      <c r="R157" s="188"/>
      <c r="S157" s="188"/>
      <c r="T157" s="188"/>
      <c r="U157" s="188"/>
      <c r="V157" s="188"/>
      <c r="W157" s="188"/>
      <c r="X157" s="188"/>
      <c r="Y157" s="188"/>
      <c r="Z157" s="188"/>
      <c r="AA157" s="188"/>
    </row>
    <row r="161" spans="1:27" ht="12.75">
      <c r="A161" s="270">
        <v>39</v>
      </c>
      <c r="B161" s="270">
        <v>0</v>
      </c>
      <c r="C161" s="270">
        <v>0</v>
      </c>
      <c r="D161" s="270" t="s">
        <v>3142</v>
      </c>
      <c r="E161" s="388">
        <v>43984</v>
      </c>
      <c r="F161" s="270">
        <v>0</v>
      </c>
      <c r="G161" s="188"/>
      <c r="H161" s="188"/>
      <c r="I161" s="188"/>
      <c r="J161" s="188"/>
      <c r="K161" s="188"/>
      <c r="L161" s="188"/>
      <c r="M161" s="188"/>
      <c r="N161" s="188"/>
      <c r="O161" s="188"/>
      <c r="P161" s="188"/>
      <c r="Q161" s="188"/>
      <c r="R161" s="188"/>
      <c r="S161" s="188"/>
      <c r="T161" s="188"/>
      <c r="U161" s="188"/>
      <c r="V161" s="188"/>
      <c r="W161" s="188"/>
      <c r="X161" s="188"/>
      <c r="Y161" s="188"/>
      <c r="Z161" s="188"/>
      <c r="AA161" s="188"/>
    </row>
    <row r="165" spans="1:27" ht="12.75">
      <c r="A165" s="446">
        <v>40</v>
      </c>
      <c r="B165" s="446">
        <v>124</v>
      </c>
      <c r="C165" s="446">
        <v>124</v>
      </c>
      <c r="D165" s="446" t="s">
        <v>3142</v>
      </c>
      <c r="E165" s="447">
        <v>43984</v>
      </c>
      <c r="F165" s="446">
        <v>2</v>
      </c>
      <c r="G165" s="446">
        <v>88</v>
      </c>
      <c r="H165" s="446" t="s">
        <v>27</v>
      </c>
      <c r="I165" s="592">
        <v>44032</v>
      </c>
      <c r="J165" s="446">
        <v>1</v>
      </c>
      <c r="K165" s="441"/>
      <c r="L165" s="441"/>
      <c r="M165" s="441"/>
      <c r="N165" s="441"/>
      <c r="O165" s="441"/>
      <c r="P165" s="441"/>
      <c r="Q165" s="441"/>
      <c r="R165" s="441"/>
      <c r="S165" s="441"/>
      <c r="T165" s="441"/>
      <c r="U165" s="441"/>
      <c r="V165" s="441"/>
      <c r="W165" s="441"/>
      <c r="X165" s="441"/>
      <c r="Y165" s="441"/>
      <c r="Z165" s="441"/>
      <c r="AA165" s="441"/>
    </row>
    <row r="166" spans="1:27" ht="12.75">
      <c r="A166" s="441"/>
      <c r="B166" s="441"/>
      <c r="C166" s="441"/>
      <c r="D166" s="441"/>
      <c r="E166" s="441"/>
      <c r="F166" s="441"/>
      <c r="G166" s="446">
        <v>36</v>
      </c>
      <c r="H166" s="446" t="s">
        <v>27</v>
      </c>
      <c r="I166" s="592">
        <v>44033</v>
      </c>
      <c r="J166" s="446">
        <v>0.5</v>
      </c>
      <c r="K166" s="441"/>
      <c r="L166" s="441"/>
      <c r="M166" s="441"/>
      <c r="N166" s="441"/>
      <c r="O166" s="441"/>
      <c r="P166" s="441"/>
      <c r="Q166" s="441"/>
      <c r="R166" s="441"/>
      <c r="S166" s="441"/>
      <c r="T166" s="441"/>
      <c r="U166" s="441"/>
      <c r="V166" s="441"/>
      <c r="W166" s="441"/>
      <c r="X166" s="441"/>
      <c r="Y166" s="441"/>
      <c r="Z166" s="441"/>
      <c r="AA166" s="441"/>
    </row>
    <row r="167" spans="1:27" ht="12.75">
      <c r="C167" s="116">
        <v>1</v>
      </c>
      <c r="D167" s="116" t="s">
        <v>3142</v>
      </c>
      <c r="E167" s="384">
        <v>44039</v>
      </c>
      <c r="F167" s="116" t="s">
        <v>3117</v>
      </c>
      <c r="K167" s="116" t="s">
        <v>3116</v>
      </c>
    </row>
    <row r="169" spans="1:27" ht="12.75">
      <c r="A169" s="270">
        <v>41</v>
      </c>
      <c r="B169" s="270">
        <v>74</v>
      </c>
      <c r="C169" s="270">
        <v>74</v>
      </c>
      <c r="D169" s="270" t="s">
        <v>3142</v>
      </c>
      <c r="E169" s="388">
        <v>43984</v>
      </c>
      <c r="F169" s="270">
        <v>1</v>
      </c>
      <c r="G169" s="270">
        <v>74</v>
      </c>
      <c r="H169" s="270" t="s">
        <v>27</v>
      </c>
      <c r="I169" s="385">
        <v>44032</v>
      </c>
      <c r="J169" s="270">
        <v>1</v>
      </c>
      <c r="K169" s="188"/>
      <c r="L169" s="188"/>
      <c r="M169" s="188"/>
      <c r="N169" s="188"/>
      <c r="O169" s="188"/>
      <c r="P169" s="188"/>
      <c r="Q169" s="188"/>
      <c r="R169" s="188"/>
      <c r="S169" s="188"/>
      <c r="T169" s="188"/>
      <c r="U169" s="188"/>
      <c r="V169" s="188"/>
      <c r="W169" s="188"/>
      <c r="X169" s="188"/>
      <c r="Y169" s="188"/>
      <c r="Z169" s="188"/>
      <c r="AA169" s="188"/>
    </row>
    <row r="173" spans="1:27" ht="12.75">
      <c r="A173" s="270">
        <v>42</v>
      </c>
      <c r="B173" s="270">
        <v>9</v>
      </c>
      <c r="C173" s="270">
        <v>9</v>
      </c>
      <c r="D173" s="270" t="s">
        <v>3142</v>
      </c>
      <c r="E173" s="388">
        <v>43984</v>
      </c>
      <c r="F173" s="270">
        <v>0.25</v>
      </c>
      <c r="G173" s="270">
        <v>9</v>
      </c>
      <c r="H173" s="270" t="s">
        <v>27</v>
      </c>
      <c r="I173" s="385">
        <v>43998</v>
      </c>
      <c r="J173" s="270">
        <v>0.1</v>
      </c>
      <c r="K173" s="188"/>
      <c r="L173" s="188"/>
      <c r="M173" s="188"/>
      <c r="N173" s="188"/>
      <c r="O173" s="188"/>
      <c r="P173" s="188"/>
      <c r="Q173" s="188"/>
      <c r="R173" s="188"/>
      <c r="S173" s="188"/>
      <c r="T173" s="188"/>
      <c r="U173" s="188"/>
      <c r="V173" s="188"/>
      <c r="W173" s="188"/>
      <c r="X173" s="188"/>
      <c r="Y173" s="188"/>
      <c r="Z173" s="188"/>
      <c r="AA173" s="188"/>
    </row>
    <row r="177" spans="1:27" ht="12.75">
      <c r="A177" s="270">
        <v>43</v>
      </c>
      <c r="B177" s="270">
        <v>4</v>
      </c>
      <c r="C177" s="270">
        <v>4</v>
      </c>
      <c r="D177" s="270" t="s">
        <v>3142</v>
      </c>
      <c r="E177" s="388">
        <v>43984</v>
      </c>
      <c r="F177" s="270">
        <v>0.25</v>
      </c>
      <c r="G177" s="270">
        <v>4</v>
      </c>
      <c r="H177" s="270" t="s">
        <v>27</v>
      </c>
      <c r="I177" s="385">
        <v>43998</v>
      </c>
      <c r="J177" s="270">
        <v>0.1</v>
      </c>
      <c r="K177" s="188"/>
      <c r="L177" s="188"/>
      <c r="M177" s="188"/>
      <c r="N177" s="188"/>
      <c r="O177" s="188"/>
      <c r="P177" s="188"/>
      <c r="Q177" s="188"/>
      <c r="R177" s="188"/>
      <c r="S177" s="188"/>
      <c r="T177" s="188"/>
      <c r="U177" s="188"/>
      <c r="V177" s="188"/>
      <c r="W177" s="188"/>
      <c r="X177" s="188"/>
      <c r="Y177" s="188"/>
      <c r="Z177" s="188"/>
      <c r="AA177" s="188"/>
    </row>
    <row r="181" spans="1:27" ht="12.75">
      <c r="A181" s="270">
        <v>44</v>
      </c>
      <c r="B181" s="270">
        <v>0</v>
      </c>
      <c r="C181" s="270">
        <v>0</v>
      </c>
      <c r="D181" s="270" t="s">
        <v>3142</v>
      </c>
      <c r="E181" s="388">
        <v>43984</v>
      </c>
      <c r="F181" s="270">
        <v>0</v>
      </c>
      <c r="G181" s="188"/>
      <c r="H181" s="188"/>
      <c r="I181" s="188"/>
      <c r="J181" s="188"/>
      <c r="K181" s="188"/>
      <c r="L181" s="188"/>
      <c r="M181" s="188"/>
      <c r="N181" s="188"/>
      <c r="O181" s="188"/>
      <c r="P181" s="188"/>
      <c r="Q181" s="188"/>
      <c r="R181" s="188"/>
      <c r="S181" s="188"/>
      <c r="T181" s="188"/>
      <c r="U181" s="188"/>
      <c r="V181" s="188"/>
      <c r="W181" s="188"/>
      <c r="X181" s="188"/>
      <c r="Y181" s="188"/>
      <c r="Z181" s="188"/>
      <c r="AA181" s="188"/>
    </row>
    <row r="185" spans="1:27" ht="12.75">
      <c r="A185" s="270">
        <v>45</v>
      </c>
      <c r="B185" s="270">
        <v>1</v>
      </c>
      <c r="C185" s="270">
        <v>1</v>
      </c>
      <c r="D185" s="270" t="s">
        <v>3142</v>
      </c>
      <c r="E185" s="388">
        <v>43984</v>
      </c>
      <c r="F185" s="270">
        <v>0</v>
      </c>
      <c r="G185" s="270">
        <v>1</v>
      </c>
      <c r="H185" s="270" t="s">
        <v>27</v>
      </c>
      <c r="I185" s="385">
        <v>43998</v>
      </c>
      <c r="J185" s="270">
        <v>0</v>
      </c>
      <c r="K185" s="188"/>
      <c r="L185" s="188"/>
      <c r="M185" s="188"/>
      <c r="N185" s="188"/>
      <c r="O185" s="188"/>
      <c r="P185" s="188"/>
      <c r="Q185" s="188"/>
      <c r="R185" s="188"/>
      <c r="S185" s="188"/>
      <c r="T185" s="188"/>
      <c r="U185" s="188"/>
      <c r="V185" s="188"/>
      <c r="W185" s="188"/>
      <c r="X185" s="188"/>
      <c r="Y185" s="188"/>
      <c r="Z185" s="188"/>
      <c r="AA185" s="188"/>
    </row>
    <row r="189" spans="1:27" ht="12.75">
      <c r="A189" s="270">
        <v>46</v>
      </c>
      <c r="B189" s="270">
        <v>165</v>
      </c>
      <c r="C189" s="270">
        <v>165</v>
      </c>
      <c r="D189" s="270" t="s">
        <v>3142</v>
      </c>
      <c r="E189" s="388">
        <v>43985</v>
      </c>
      <c r="F189" s="270">
        <v>3</v>
      </c>
      <c r="G189" s="270">
        <v>165</v>
      </c>
      <c r="H189" s="270" t="s">
        <v>27</v>
      </c>
      <c r="I189" s="385">
        <v>44033</v>
      </c>
      <c r="J189" s="270">
        <v>2.5</v>
      </c>
      <c r="K189" s="188"/>
      <c r="L189" s="188"/>
      <c r="M189" s="188"/>
      <c r="N189" s="188"/>
      <c r="O189" s="188"/>
      <c r="P189" s="188"/>
      <c r="Q189" s="188"/>
      <c r="R189" s="188"/>
      <c r="S189" s="188"/>
      <c r="T189" s="188"/>
      <c r="U189" s="188"/>
      <c r="V189" s="188"/>
      <c r="W189" s="188"/>
      <c r="X189" s="188"/>
      <c r="Y189" s="188"/>
      <c r="Z189" s="188"/>
      <c r="AA189" s="188"/>
    </row>
    <row r="193" spans="1:27" ht="12.75">
      <c r="A193" s="446">
        <v>47</v>
      </c>
      <c r="B193" s="446">
        <v>201</v>
      </c>
      <c r="C193" s="446">
        <v>201</v>
      </c>
      <c r="D193" s="446" t="s">
        <v>3142</v>
      </c>
      <c r="E193" s="447">
        <v>43985</v>
      </c>
      <c r="F193" s="446">
        <v>3.75</v>
      </c>
      <c r="G193" s="446">
        <v>201</v>
      </c>
      <c r="H193" s="446" t="s">
        <v>27</v>
      </c>
      <c r="I193" s="592">
        <v>43999</v>
      </c>
      <c r="J193" s="446">
        <v>2.5</v>
      </c>
      <c r="K193" s="441"/>
      <c r="L193" s="441"/>
      <c r="M193" s="441"/>
      <c r="N193" s="441"/>
      <c r="O193" s="441"/>
      <c r="P193" s="441"/>
      <c r="Q193" s="441"/>
      <c r="R193" s="441"/>
      <c r="S193" s="441"/>
      <c r="T193" s="441"/>
      <c r="U193" s="441"/>
      <c r="V193" s="441"/>
      <c r="W193" s="441"/>
      <c r="X193" s="441"/>
      <c r="Y193" s="441"/>
      <c r="Z193" s="441"/>
      <c r="AA193" s="441"/>
    </row>
    <row r="194" spans="1:27" ht="12.75">
      <c r="A194" s="441"/>
      <c r="B194" s="441"/>
      <c r="C194" s="441"/>
      <c r="D194" s="446" t="s">
        <v>3142</v>
      </c>
      <c r="E194" s="447">
        <v>44001</v>
      </c>
      <c r="F194" s="446" t="s">
        <v>3116</v>
      </c>
      <c r="G194" s="441"/>
      <c r="H194" s="441"/>
      <c r="I194" s="441"/>
      <c r="J194" s="441"/>
      <c r="K194" s="441"/>
      <c r="L194" s="441"/>
      <c r="M194" s="441"/>
      <c r="N194" s="441"/>
      <c r="O194" s="441"/>
      <c r="P194" s="441"/>
      <c r="Q194" s="441"/>
      <c r="R194" s="441"/>
      <c r="S194" s="441"/>
      <c r="T194" s="441"/>
      <c r="U194" s="441"/>
      <c r="V194" s="441"/>
      <c r="W194" s="441"/>
      <c r="X194" s="441"/>
      <c r="Y194" s="441"/>
      <c r="Z194" s="441"/>
      <c r="AA194" s="441"/>
    </row>
    <row r="195" spans="1:27" ht="12.75">
      <c r="A195" s="441"/>
      <c r="B195" s="441"/>
      <c r="C195" s="441"/>
      <c r="D195" s="441"/>
      <c r="E195" s="441"/>
      <c r="F195" s="441"/>
      <c r="G195" s="446">
        <v>30</v>
      </c>
      <c r="H195" s="446" t="s">
        <v>27</v>
      </c>
      <c r="I195" s="592">
        <v>44036</v>
      </c>
      <c r="J195" s="446">
        <v>0.5</v>
      </c>
      <c r="K195" s="441"/>
      <c r="L195" s="441"/>
      <c r="M195" s="441"/>
      <c r="N195" s="441"/>
      <c r="O195" s="441"/>
      <c r="P195" s="441"/>
      <c r="Q195" s="441"/>
      <c r="R195" s="441"/>
      <c r="S195" s="441"/>
      <c r="T195" s="441"/>
      <c r="U195" s="441"/>
      <c r="V195" s="441"/>
      <c r="W195" s="441"/>
      <c r="X195" s="441"/>
      <c r="Y195" s="441"/>
      <c r="Z195" s="441"/>
      <c r="AA195" s="441"/>
    </row>
    <row r="196" spans="1:27" ht="12.75">
      <c r="C196" s="116">
        <v>1</v>
      </c>
      <c r="D196" s="116" t="s">
        <v>3142</v>
      </c>
      <c r="E196" s="384">
        <v>44039</v>
      </c>
      <c r="F196" s="116" t="s">
        <v>3117</v>
      </c>
      <c r="K196" s="116" t="s">
        <v>3116</v>
      </c>
    </row>
    <row r="198" spans="1:27" ht="12.75">
      <c r="A198" s="270">
        <v>48</v>
      </c>
      <c r="B198" s="270">
        <v>23</v>
      </c>
      <c r="C198" s="270">
        <v>23</v>
      </c>
      <c r="D198" s="270" t="s">
        <v>3142</v>
      </c>
      <c r="E198" s="388">
        <v>43985</v>
      </c>
      <c r="F198" s="270">
        <v>0.5</v>
      </c>
      <c r="G198" s="270">
        <v>23</v>
      </c>
      <c r="H198" s="270" t="s">
        <v>27</v>
      </c>
      <c r="I198" s="385">
        <v>43999</v>
      </c>
      <c r="J198" s="270">
        <v>0.25</v>
      </c>
      <c r="K198" s="188"/>
      <c r="L198" s="188"/>
      <c r="M198" s="188"/>
      <c r="N198" s="188"/>
      <c r="O198" s="188"/>
      <c r="P198" s="188"/>
      <c r="Q198" s="188"/>
      <c r="R198" s="188"/>
      <c r="S198" s="188"/>
      <c r="T198" s="188"/>
      <c r="U198" s="188"/>
      <c r="V198" s="188"/>
      <c r="W198" s="188"/>
      <c r="X198" s="188"/>
      <c r="Y198" s="188"/>
      <c r="Z198" s="188"/>
      <c r="AA198" s="188"/>
    </row>
    <row r="202" spans="1:27" ht="12.75">
      <c r="A202" s="270">
        <v>49</v>
      </c>
      <c r="B202" s="270">
        <v>22</v>
      </c>
      <c r="C202" s="270">
        <v>22</v>
      </c>
      <c r="D202" s="270" t="s">
        <v>3142</v>
      </c>
      <c r="E202" s="388">
        <v>43985</v>
      </c>
      <c r="F202" s="270">
        <v>0.5</v>
      </c>
      <c r="G202" s="270">
        <v>22</v>
      </c>
      <c r="H202" s="270" t="s">
        <v>27</v>
      </c>
      <c r="I202" s="385">
        <v>43999</v>
      </c>
      <c r="J202" s="270">
        <v>0.25</v>
      </c>
      <c r="K202" s="188"/>
      <c r="L202" s="188"/>
      <c r="M202" s="188"/>
      <c r="N202" s="188"/>
      <c r="O202" s="188"/>
      <c r="P202" s="188"/>
      <c r="Q202" s="188"/>
      <c r="R202" s="188"/>
      <c r="S202" s="188"/>
      <c r="T202" s="188"/>
      <c r="U202" s="188"/>
      <c r="V202" s="188"/>
      <c r="W202" s="188"/>
      <c r="X202" s="188"/>
      <c r="Y202" s="188"/>
      <c r="Z202" s="188"/>
      <c r="AA202" s="188"/>
    </row>
    <row r="206" spans="1:27" ht="12.75">
      <c r="A206" s="270">
        <v>50</v>
      </c>
      <c r="B206" s="270">
        <v>0</v>
      </c>
      <c r="C206" s="270">
        <v>0</v>
      </c>
      <c r="D206" s="270" t="s">
        <v>3234</v>
      </c>
      <c r="E206" s="388">
        <v>43986</v>
      </c>
      <c r="F206" s="270">
        <v>0</v>
      </c>
      <c r="G206" s="188"/>
      <c r="H206" s="188"/>
      <c r="I206" s="188"/>
      <c r="J206" s="188"/>
      <c r="K206" s="188"/>
      <c r="L206" s="188"/>
      <c r="M206" s="188"/>
      <c r="N206" s="188"/>
      <c r="O206" s="188"/>
      <c r="P206" s="188"/>
      <c r="Q206" s="188"/>
      <c r="R206" s="188"/>
      <c r="S206" s="188"/>
      <c r="T206" s="188"/>
      <c r="U206" s="188"/>
      <c r="V206" s="188"/>
      <c r="W206" s="188"/>
      <c r="X206" s="188"/>
      <c r="Y206" s="188"/>
      <c r="Z206" s="188"/>
      <c r="AA206" s="188"/>
    </row>
    <row r="210" spans="1:27" ht="12.75">
      <c r="A210" s="270">
        <v>51</v>
      </c>
      <c r="B210" s="270">
        <v>29</v>
      </c>
      <c r="C210" s="270">
        <v>29</v>
      </c>
      <c r="D210" s="270" t="s">
        <v>3142</v>
      </c>
      <c r="E210" s="388">
        <v>43986</v>
      </c>
      <c r="F210" s="270">
        <v>0.5</v>
      </c>
      <c r="G210" s="270">
        <v>29</v>
      </c>
      <c r="H210" s="270" t="s">
        <v>27</v>
      </c>
      <c r="I210" s="385">
        <v>43999</v>
      </c>
      <c r="J210" s="270">
        <v>0.25</v>
      </c>
      <c r="K210" s="188"/>
      <c r="L210" s="188"/>
      <c r="M210" s="188"/>
      <c r="N210" s="188"/>
      <c r="O210" s="188"/>
      <c r="P210" s="188"/>
      <c r="Q210" s="188"/>
      <c r="R210" s="188"/>
      <c r="S210" s="188"/>
      <c r="T210" s="188"/>
      <c r="U210" s="188"/>
      <c r="V210" s="188"/>
      <c r="W210" s="188"/>
      <c r="X210" s="188"/>
      <c r="Y210" s="188"/>
      <c r="Z210" s="188"/>
      <c r="AA210" s="188"/>
    </row>
    <row r="211" spans="1:27" ht="12.75">
      <c r="A211" s="188"/>
      <c r="B211" s="188"/>
      <c r="C211" s="188"/>
      <c r="D211" s="270" t="s">
        <v>3142</v>
      </c>
      <c r="E211" s="388">
        <v>44001</v>
      </c>
      <c r="F211" s="270" t="s">
        <v>3116</v>
      </c>
      <c r="G211" s="188"/>
      <c r="H211" s="188"/>
      <c r="I211" s="188"/>
      <c r="J211" s="188"/>
      <c r="K211" s="188"/>
      <c r="L211" s="188"/>
      <c r="M211" s="188"/>
      <c r="N211" s="188"/>
      <c r="O211" s="188"/>
      <c r="P211" s="188"/>
      <c r="Q211" s="188"/>
      <c r="R211" s="188"/>
      <c r="S211" s="188"/>
      <c r="T211" s="188"/>
      <c r="U211" s="188"/>
      <c r="V211" s="188"/>
      <c r="W211" s="188"/>
      <c r="X211" s="188"/>
      <c r="Y211" s="188"/>
      <c r="Z211" s="188"/>
      <c r="AA211" s="188"/>
    </row>
    <row r="214" spans="1:27" ht="12.75">
      <c r="A214" s="446">
        <v>52</v>
      </c>
      <c r="B214" s="446">
        <v>91</v>
      </c>
      <c r="C214" s="446">
        <v>91</v>
      </c>
      <c r="D214" s="446" t="s">
        <v>3142</v>
      </c>
      <c r="E214" s="447">
        <v>43986</v>
      </c>
      <c r="F214" s="446">
        <v>1.25</v>
      </c>
      <c r="G214" s="446">
        <v>91</v>
      </c>
      <c r="H214" s="446" t="s">
        <v>27</v>
      </c>
      <c r="I214" s="592">
        <v>44032</v>
      </c>
      <c r="J214" s="446">
        <v>1.25</v>
      </c>
      <c r="K214" s="441"/>
      <c r="L214" s="441"/>
      <c r="M214" s="441"/>
      <c r="N214" s="441"/>
      <c r="O214" s="441"/>
      <c r="P214" s="441"/>
      <c r="Q214" s="441"/>
      <c r="R214" s="441"/>
      <c r="S214" s="441"/>
      <c r="T214" s="441"/>
      <c r="U214" s="441"/>
      <c r="V214" s="441"/>
      <c r="W214" s="441"/>
      <c r="X214" s="441"/>
      <c r="Y214" s="441"/>
      <c r="Z214" s="441"/>
      <c r="AA214" s="441"/>
    </row>
    <row r="215" spans="1:27" ht="12.75">
      <c r="C215" s="116">
        <v>1</v>
      </c>
      <c r="D215" s="116" t="s">
        <v>3142</v>
      </c>
      <c r="E215" s="384">
        <v>44039</v>
      </c>
      <c r="F215" s="116" t="s">
        <v>3117</v>
      </c>
      <c r="K215" s="116" t="s">
        <v>3116</v>
      </c>
    </row>
    <row r="218" spans="1:27" ht="12.75">
      <c r="A218" s="270">
        <v>53</v>
      </c>
      <c r="B218" s="270">
        <v>38</v>
      </c>
      <c r="C218" s="270">
        <v>38</v>
      </c>
      <c r="D218" s="270" t="s">
        <v>3142</v>
      </c>
      <c r="E218" s="388">
        <v>43986</v>
      </c>
      <c r="F218" s="270">
        <v>0.75</v>
      </c>
      <c r="G218" s="270">
        <v>38</v>
      </c>
      <c r="H218" s="270" t="s">
        <v>27</v>
      </c>
      <c r="I218" s="385">
        <v>43999</v>
      </c>
      <c r="J218" s="270">
        <v>0.5</v>
      </c>
      <c r="K218" s="188"/>
      <c r="L218" s="188"/>
      <c r="M218" s="188"/>
      <c r="N218" s="188"/>
      <c r="O218" s="188"/>
      <c r="P218" s="188"/>
      <c r="Q218" s="188"/>
      <c r="R218" s="188"/>
      <c r="S218" s="188"/>
      <c r="T218" s="188"/>
      <c r="U218" s="188"/>
      <c r="V218" s="188"/>
      <c r="W218" s="188"/>
      <c r="X218" s="188"/>
      <c r="Y218" s="188"/>
      <c r="Z218" s="188"/>
      <c r="AA218" s="188"/>
    </row>
    <row r="219" spans="1:27" ht="12.75">
      <c r="A219" s="188"/>
      <c r="B219" s="188"/>
      <c r="C219" s="188"/>
      <c r="D219" s="270" t="s">
        <v>3142</v>
      </c>
      <c r="E219" s="388">
        <v>44001</v>
      </c>
      <c r="F219" s="270" t="s">
        <v>3116</v>
      </c>
      <c r="G219" s="188"/>
      <c r="H219" s="188"/>
      <c r="I219" s="188"/>
      <c r="J219" s="188"/>
      <c r="K219" s="188"/>
      <c r="L219" s="188"/>
      <c r="M219" s="188"/>
      <c r="N219" s="188"/>
      <c r="O219" s="188"/>
      <c r="P219" s="188"/>
      <c r="Q219" s="188"/>
      <c r="R219" s="188"/>
      <c r="S219" s="188"/>
      <c r="T219" s="188"/>
      <c r="U219" s="188"/>
      <c r="V219" s="188"/>
      <c r="W219" s="188"/>
      <c r="X219" s="188"/>
      <c r="Y219" s="188"/>
      <c r="Z219" s="188"/>
      <c r="AA219" s="188"/>
    </row>
    <row r="222" spans="1:27" ht="12.75">
      <c r="A222" s="270">
        <v>54</v>
      </c>
      <c r="B222" s="270">
        <v>0</v>
      </c>
      <c r="C222" s="270">
        <v>0</v>
      </c>
      <c r="D222" s="270" t="s">
        <v>3142</v>
      </c>
      <c r="E222" s="388">
        <v>43986</v>
      </c>
      <c r="F222" s="270">
        <v>0</v>
      </c>
      <c r="G222" s="188"/>
      <c r="H222" s="188"/>
      <c r="I222" s="188"/>
      <c r="J222" s="188"/>
      <c r="K222" s="188"/>
      <c r="L222" s="188"/>
      <c r="M222" s="188"/>
      <c r="N222" s="188"/>
      <c r="O222" s="188"/>
      <c r="P222" s="188"/>
      <c r="Q222" s="188"/>
      <c r="R222" s="188"/>
      <c r="S222" s="188"/>
      <c r="T222" s="188"/>
      <c r="U222" s="188"/>
      <c r="V222" s="188"/>
      <c r="W222" s="188"/>
      <c r="X222" s="188"/>
      <c r="Y222" s="188"/>
      <c r="Z222" s="188"/>
      <c r="AA222" s="188"/>
    </row>
    <row r="226" spans="1:27" ht="12.75">
      <c r="A226" s="446">
        <v>55</v>
      </c>
      <c r="B226" s="446">
        <v>41</v>
      </c>
      <c r="C226" s="446">
        <v>41</v>
      </c>
      <c r="D226" s="446" t="s">
        <v>3142</v>
      </c>
      <c r="E226" s="447">
        <v>43986</v>
      </c>
      <c r="F226" s="446">
        <v>1.5</v>
      </c>
      <c r="G226" s="446">
        <v>41</v>
      </c>
      <c r="H226" s="446" t="s">
        <v>27</v>
      </c>
      <c r="I226" s="592">
        <v>412924</v>
      </c>
      <c r="J226" s="446">
        <v>1</v>
      </c>
      <c r="K226" s="441"/>
      <c r="L226" s="441"/>
      <c r="M226" s="441"/>
      <c r="N226" s="441"/>
      <c r="O226" s="441"/>
      <c r="P226" s="441"/>
      <c r="Q226" s="441"/>
      <c r="R226" s="441"/>
      <c r="S226" s="441"/>
      <c r="T226" s="441"/>
      <c r="U226" s="441"/>
      <c r="V226" s="441"/>
      <c r="W226" s="441"/>
      <c r="X226" s="441"/>
      <c r="Y226" s="441"/>
      <c r="Z226" s="441"/>
      <c r="AA226" s="441"/>
    </row>
    <row r="227" spans="1:27" ht="12.75">
      <c r="K227" s="116" t="s">
        <v>3235</v>
      </c>
    </row>
    <row r="230" spans="1:27" ht="12.75">
      <c r="A230" s="270">
        <v>56</v>
      </c>
      <c r="B230" s="270">
        <v>82</v>
      </c>
      <c r="C230" s="270">
        <v>82</v>
      </c>
      <c r="D230" s="270" t="s">
        <v>3142</v>
      </c>
      <c r="E230" s="388">
        <v>43986</v>
      </c>
      <c r="F230" s="270">
        <v>1.75</v>
      </c>
      <c r="G230" s="270">
        <v>82</v>
      </c>
      <c r="H230" s="270" t="s">
        <v>27</v>
      </c>
      <c r="I230" s="385">
        <v>43998</v>
      </c>
      <c r="J230" s="270">
        <v>1.25</v>
      </c>
      <c r="K230" s="188"/>
      <c r="L230" s="188"/>
      <c r="M230" s="188"/>
      <c r="N230" s="188"/>
      <c r="O230" s="188"/>
      <c r="P230" s="188"/>
      <c r="Q230" s="188"/>
      <c r="R230" s="188"/>
      <c r="S230" s="188"/>
      <c r="T230" s="188"/>
      <c r="U230" s="188"/>
      <c r="V230" s="188"/>
      <c r="W230" s="188"/>
      <c r="X230" s="188"/>
      <c r="Y230" s="188"/>
      <c r="Z230" s="188"/>
      <c r="AA230" s="188"/>
    </row>
    <row r="231" spans="1:27" ht="12.75">
      <c r="A231" s="188"/>
      <c r="B231" s="188"/>
      <c r="C231" s="188"/>
      <c r="D231" s="270" t="s">
        <v>3142</v>
      </c>
      <c r="E231" s="388">
        <v>44001</v>
      </c>
      <c r="F231" s="270" t="s">
        <v>3116</v>
      </c>
      <c r="G231" s="188"/>
      <c r="H231" s="188"/>
      <c r="I231" s="188"/>
      <c r="J231" s="188"/>
      <c r="K231" s="188"/>
      <c r="L231" s="188"/>
      <c r="M231" s="188"/>
      <c r="N231" s="188"/>
      <c r="O231" s="188"/>
      <c r="P231" s="188"/>
      <c r="Q231" s="188"/>
      <c r="R231" s="188"/>
      <c r="S231" s="188"/>
      <c r="T231" s="188"/>
      <c r="U231" s="188"/>
      <c r="V231" s="188"/>
      <c r="W231" s="188"/>
      <c r="X231" s="188"/>
      <c r="Y231" s="188"/>
      <c r="Z231" s="188"/>
      <c r="AA231" s="188"/>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outlinePr summaryBelow="0" summaryRight="0"/>
  </sheetPr>
  <dimension ref="A1:AA218"/>
  <sheetViews>
    <sheetView workbookViewId="0">
      <pane ySplit="1" topLeftCell="A2" activePane="bottomLeft" state="frozen"/>
      <selection pane="bottomLeft" activeCell="B3" sqref="B3"/>
    </sheetView>
  </sheetViews>
  <sheetFormatPr defaultColWidth="12.5703125" defaultRowHeight="15.75" customHeight="1"/>
  <cols>
    <col min="6" max="6" width="13.5703125" customWidth="1"/>
  </cols>
  <sheetData>
    <row r="1" spans="1:11" ht="15.75" customHeight="1">
      <c r="A1" s="363" t="s">
        <v>3105</v>
      </c>
      <c r="B1" s="363" t="s">
        <v>3106</v>
      </c>
      <c r="C1" s="363" t="s">
        <v>3107</v>
      </c>
      <c r="D1" s="363" t="s">
        <v>3108</v>
      </c>
      <c r="E1" s="363" t="s">
        <v>3109</v>
      </c>
      <c r="F1" s="363" t="s">
        <v>3110</v>
      </c>
      <c r="G1" s="363" t="s">
        <v>3111</v>
      </c>
      <c r="H1" s="363" t="s">
        <v>3112</v>
      </c>
      <c r="I1" s="363" t="s">
        <v>3113</v>
      </c>
      <c r="J1" s="363" t="s">
        <v>3114</v>
      </c>
      <c r="K1" s="363" t="s">
        <v>2711</v>
      </c>
    </row>
    <row r="2" spans="1:11" ht="15.75" customHeight="1">
      <c r="A2" s="116">
        <v>1</v>
      </c>
      <c r="B2" s="116">
        <v>0</v>
      </c>
      <c r="C2" s="116">
        <v>0</v>
      </c>
      <c r="D2" s="116" t="s">
        <v>37</v>
      </c>
      <c r="E2" s="314">
        <v>43969</v>
      </c>
      <c r="F2" s="116" t="s">
        <v>3120</v>
      </c>
      <c r="G2" s="116">
        <v>0</v>
      </c>
      <c r="H2" s="116" t="s">
        <v>15</v>
      </c>
      <c r="I2" s="314">
        <v>43994</v>
      </c>
      <c r="J2" s="116">
        <v>0</v>
      </c>
    </row>
    <row r="6" spans="1:11" ht="15.75" customHeight="1">
      <c r="A6" s="116">
        <v>2</v>
      </c>
      <c r="B6" s="116">
        <v>0</v>
      </c>
      <c r="C6" s="116">
        <v>0</v>
      </c>
      <c r="D6" s="116" t="s">
        <v>37</v>
      </c>
      <c r="E6" s="314">
        <v>43970</v>
      </c>
      <c r="F6" s="116" t="s">
        <v>3120</v>
      </c>
      <c r="G6" s="116">
        <v>0</v>
      </c>
      <c r="H6" s="116" t="s">
        <v>15</v>
      </c>
      <c r="I6" s="314">
        <v>43994</v>
      </c>
      <c r="J6" s="116">
        <v>0</v>
      </c>
    </row>
    <row r="10" spans="1:11" ht="15.75" customHeight="1">
      <c r="A10" s="116">
        <v>3</v>
      </c>
      <c r="B10" s="116">
        <v>0</v>
      </c>
      <c r="C10" s="116">
        <v>0</v>
      </c>
      <c r="D10" s="116" t="s">
        <v>37</v>
      </c>
      <c r="E10" s="314">
        <v>43970</v>
      </c>
      <c r="F10" s="116" t="s">
        <v>3120</v>
      </c>
      <c r="G10" s="116">
        <v>0</v>
      </c>
      <c r="H10" s="116" t="s">
        <v>15</v>
      </c>
      <c r="I10" s="314">
        <v>43994</v>
      </c>
      <c r="J10" s="116">
        <v>0</v>
      </c>
    </row>
    <row r="14" spans="1:11" ht="15.75" customHeight="1">
      <c r="A14" s="116">
        <v>4</v>
      </c>
      <c r="B14" s="116">
        <v>0</v>
      </c>
      <c r="C14" s="116">
        <v>0</v>
      </c>
      <c r="D14" s="116" t="s">
        <v>37</v>
      </c>
      <c r="E14" s="314">
        <v>43970</v>
      </c>
      <c r="F14" s="116" t="s">
        <v>3120</v>
      </c>
      <c r="G14" s="116">
        <v>0</v>
      </c>
      <c r="H14" s="116" t="s">
        <v>15</v>
      </c>
      <c r="I14" s="314">
        <v>43994</v>
      </c>
      <c r="J14" s="116">
        <v>0</v>
      </c>
    </row>
    <row r="18" spans="1:27" ht="15.75" customHeight="1">
      <c r="A18" s="116">
        <v>5</v>
      </c>
      <c r="B18" s="116">
        <v>0</v>
      </c>
      <c r="C18" s="116">
        <v>0</v>
      </c>
      <c r="D18" s="116" t="s">
        <v>37</v>
      </c>
      <c r="E18" s="314">
        <v>43970</v>
      </c>
      <c r="F18" s="116" t="s">
        <v>3120</v>
      </c>
      <c r="G18" s="116">
        <v>0</v>
      </c>
      <c r="H18" s="116" t="s">
        <v>15</v>
      </c>
      <c r="I18" s="314">
        <v>43994</v>
      </c>
      <c r="J18" s="116">
        <v>0</v>
      </c>
    </row>
    <row r="22" spans="1:27" ht="15.75" customHeight="1">
      <c r="A22" s="116">
        <v>6</v>
      </c>
      <c r="B22" s="116">
        <v>23</v>
      </c>
      <c r="C22" s="116">
        <v>23</v>
      </c>
      <c r="D22" s="116" t="s">
        <v>37</v>
      </c>
      <c r="E22" s="314">
        <v>43970</v>
      </c>
      <c r="F22" s="116">
        <v>3.5</v>
      </c>
      <c r="G22" s="116">
        <v>23</v>
      </c>
      <c r="H22" s="116" t="s">
        <v>15</v>
      </c>
      <c r="I22" s="314">
        <v>43994</v>
      </c>
      <c r="J22" s="116">
        <v>0.25</v>
      </c>
    </row>
    <row r="26" spans="1:27" ht="15.75" customHeight="1">
      <c r="A26" s="381">
        <v>7</v>
      </c>
      <c r="B26" s="381">
        <v>117</v>
      </c>
      <c r="C26" s="381">
        <v>117</v>
      </c>
      <c r="D26" s="381" t="s">
        <v>37</v>
      </c>
      <c r="E26" s="374">
        <v>43983</v>
      </c>
      <c r="F26" s="381">
        <v>4.25</v>
      </c>
      <c r="G26" s="381">
        <v>117</v>
      </c>
      <c r="H26" s="381" t="s">
        <v>15</v>
      </c>
      <c r="I26" s="374">
        <v>43994</v>
      </c>
      <c r="J26" s="381">
        <v>0.75</v>
      </c>
      <c r="K26" s="372"/>
      <c r="L26" s="372"/>
      <c r="M26" s="372"/>
      <c r="N26" s="372"/>
      <c r="O26" s="372"/>
      <c r="P26" s="372"/>
      <c r="Q26" s="372"/>
      <c r="R26" s="372"/>
      <c r="S26" s="372"/>
      <c r="T26" s="372"/>
      <c r="U26" s="372"/>
      <c r="V26" s="372"/>
      <c r="W26" s="372"/>
      <c r="X26" s="372"/>
      <c r="Y26" s="372"/>
      <c r="Z26" s="372"/>
      <c r="AA26" s="372"/>
    </row>
    <row r="27" spans="1:27" ht="15.75" customHeight="1">
      <c r="C27" s="116">
        <v>2</v>
      </c>
      <c r="D27" s="116" t="s">
        <v>37</v>
      </c>
      <c r="E27" s="314">
        <v>44000</v>
      </c>
      <c r="F27" s="116" t="s">
        <v>3200</v>
      </c>
      <c r="G27" s="116">
        <v>2</v>
      </c>
      <c r="H27" s="116" t="s">
        <v>3142</v>
      </c>
      <c r="I27" s="384">
        <v>44026</v>
      </c>
      <c r="J27" s="116" t="s">
        <v>3117</v>
      </c>
      <c r="K27" s="116" t="s">
        <v>3116</v>
      </c>
    </row>
    <row r="30" spans="1:27" ht="12.75">
      <c r="A30" s="381">
        <v>8</v>
      </c>
      <c r="B30" s="381">
        <v>130</v>
      </c>
      <c r="C30" s="381">
        <v>130</v>
      </c>
      <c r="D30" s="381" t="s">
        <v>37</v>
      </c>
      <c r="E30" s="374">
        <v>43983</v>
      </c>
      <c r="F30" s="381">
        <v>4.5</v>
      </c>
      <c r="G30" s="381">
        <v>130</v>
      </c>
      <c r="H30" s="381" t="s">
        <v>15</v>
      </c>
      <c r="I30" s="374">
        <v>43994</v>
      </c>
      <c r="J30" s="375" t="s">
        <v>3236</v>
      </c>
      <c r="K30" s="372"/>
      <c r="L30" s="372"/>
      <c r="M30" s="372"/>
      <c r="N30" s="372"/>
      <c r="O30" s="372"/>
      <c r="P30" s="372"/>
      <c r="Q30" s="372"/>
      <c r="R30" s="372"/>
      <c r="S30" s="372"/>
      <c r="T30" s="372"/>
      <c r="U30" s="372"/>
      <c r="V30" s="372"/>
      <c r="W30" s="372"/>
      <c r="X30" s="372"/>
      <c r="Y30" s="372"/>
      <c r="Z30" s="372"/>
      <c r="AA30" s="372"/>
    </row>
    <row r="31" spans="1:27" ht="12.75">
      <c r="C31" s="116">
        <v>2</v>
      </c>
      <c r="D31" s="116" t="s">
        <v>37</v>
      </c>
      <c r="E31" s="314">
        <v>44000</v>
      </c>
      <c r="F31" s="116" t="s">
        <v>3200</v>
      </c>
      <c r="G31" s="116">
        <v>2</v>
      </c>
      <c r="H31" s="116" t="s">
        <v>3142</v>
      </c>
      <c r="I31" s="384">
        <v>44026</v>
      </c>
      <c r="J31" s="116" t="s">
        <v>3117</v>
      </c>
      <c r="K31" s="116" t="s">
        <v>3116</v>
      </c>
    </row>
    <row r="34" spans="1:10" ht="12.75">
      <c r="A34" s="116">
        <v>9</v>
      </c>
      <c r="B34" s="116">
        <v>0</v>
      </c>
      <c r="C34" s="116">
        <v>0</v>
      </c>
      <c r="D34" s="116" t="s">
        <v>37</v>
      </c>
      <c r="E34" s="314">
        <v>43983</v>
      </c>
      <c r="F34" s="116" t="s">
        <v>3120</v>
      </c>
      <c r="G34" s="116">
        <v>0</v>
      </c>
      <c r="H34" s="116" t="s">
        <v>15</v>
      </c>
      <c r="I34" s="314">
        <v>43994</v>
      </c>
      <c r="J34" s="116">
        <v>0</v>
      </c>
    </row>
    <row r="38" spans="1:10" ht="12.75">
      <c r="A38" s="116">
        <v>10</v>
      </c>
      <c r="B38" s="116">
        <v>0</v>
      </c>
      <c r="C38" s="116">
        <v>0</v>
      </c>
      <c r="D38" s="116" t="s">
        <v>37</v>
      </c>
      <c r="E38" s="314">
        <v>43983</v>
      </c>
      <c r="F38" s="116" t="s">
        <v>3120</v>
      </c>
      <c r="G38" s="116">
        <v>0</v>
      </c>
      <c r="H38" s="116" t="s">
        <v>15</v>
      </c>
      <c r="I38" s="314">
        <v>43994</v>
      </c>
      <c r="J38" s="116">
        <v>0</v>
      </c>
    </row>
    <row r="42" spans="1:10" ht="12.75">
      <c r="A42" s="116">
        <v>11</v>
      </c>
      <c r="B42" s="116">
        <v>4</v>
      </c>
      <c r="C42" s="116">
        <v>4</v>
      </c>
      <c r="D42" s="116" t="s">
        <v>37</v>
      </c>
      <c r="E42" s="314">
        <v>43983</v>
      </c>
      <c r="F42" s="116" t="s">
        <v>3237</v>
      </c>
      <c r="G42" s="116">
        <v>0</v>
      </c>
      <c r="H42" s="116" t="s">
        <v>15</v>
      </c>
      <c r="I42" s="314">
        <v>43994</v>
      </c>
      <c r="J42" s="116">
        <v>0</v>
      </c>
    </row>
    <row r="46" spans="1:10" ht="12.75">
      <c r="A46" s="116">
        <v>12</v>
      </c>
      <c r="B46" s="116">
        <v>13</v>
      </c>
      <c r="C46" s="116">
        <v>13</v>
      </c>
      <c r="D46" s="116" t="s">
        <v>37</v>
      </c>
      <c r="E46" s="314">
        <v>43983</v>
      </c>
      <c r="F46" s="116">
        <v>0.25</v>
      </c>
      <c r="G46" s="116">
        <v>13</v>
      </c>
      <c r="H46" s="116" t="s">
        <v>15</v>
      </c>
      <c r="I46" s="314">
        <v>43994</v>
      </c>
      <c r="J46" s="583" t="s">
        <v>3237</v>
      </c>
    </row>
    <row r="50" spans="1:11" ht="12.75">
      <c r="A50" s="116">
        <v>13</v>
      </c>
      <c r="B50" s="116">
        <v>22</v>
      </c>
      <c r="C50" s="116">
        <v>22</v>
      </c>
      <c r="D50" s="116" t="s">
        <v>37</v>
      </c>
      <c r="E50" s="314">
        <v>43984</v>
      </c>
      <c r="F50" s="116">
        <v>0.5</v>
      </c>
      <c r="G50" s="116">
        <v>22</v>
      </c>
      <c r="H50" s="116" t="s">
        <v>15</v>
      </c>
      <c r="I50" s="314">
        <v>43994</v>
      </c>
      <c r="J50" s="116">
        <v>0.25</v>
      </c>
    </row>
    <row r="54" spans="1:11" ht="12.75">
      <c r="A54" s="116">
        <v>14</v>
      </c>
      <c r="B54" s="116">
        <v>93</v>
      </c>
      <c r="C54" s="116">
        <v>93</v>
      </c>
      <c r="D54" s="116" t="s">
        <v>37</v>
      </c>
      <c r="E54" s="314">
        <v>43984</v>
      </c>
      <c r="F54" s="116">
        <v>4.25</v>
      </c>
      <c r="G54" s="116">
        <v>93</v>
      </c>
      <c r="H54" s="116" t="s">
        <v>15</v>
      </c>
      <c r="I54" s="314">
        <v>43994</v>
      </c>
      <c r="J54" s="116">
        <v>0.75</v>
      </c>
    </row>
    <row r="58" spans="1:11" ht="12.75">
      <c r="A58" s="116">
        <v>15</v>
      </c>
      <c r="B58" s="116">
        <v>26</v>
      </c>
      <c r="C58" s="116">
        <v>26</v>
      </c>
      <c r="D58" s="116" t="s">
        <v>37</v>
      </c>
      <c r="E58" s="314">
        <v>43984</v>
      </c>
      <c r="F58" s="116">
        <v>1.25</v>
      </c>
      <c r="G58" s="116">
        <v>26</v>
      </c>
      <c r="H58" s="116" t="s">
        <v>15</v>
      </c>
      <c r="I58" s="314">
        <v>43994</v>
      </c>
      <c r="J58" s="116">
        <v>0.25</v>
      </c>
    </row>
    <row r="62" spans="1:11" ht="12.75">
      <c r="A62" s="116">
        <v>16</v>
      </c>
      <c r="B62" s="116">
        <v>199</v>
      </c>
      <c r="C62" s="116">
        <v>80</v>
      </c>
      <c r="D62" s="116" t="s">
        <v>37</v>
      </c>
      <c r="E62" s="314">
        <v>43984</v>
      </c>
      <c r="F62" s="116">
        <v>3</v>
      </c>
      <c r="G62" s="116">
        <v>199</v>
      </c>
      <c r="H62" s="116" t="s">
        <v>15</v>
      </c>
      <c r="I62" s="314">
        <v>43994</v>
      </c>
      <c r="J62" s="116">
        <v>1.5</v>
      </c>
    </row>
    <row r="63" spans="1:11" ht="12.75">
      <c r="C63" s="116">
        <v>119</v>
      </c>
      <c r="D63" s="116" t="s">
        <v>37</v>
      </c>
      <c r="E63" s="314">
        <v>43985</v>
      </c>
      <c r="F63" s="116">
        <v>4</v>
      </c>
    </row>
    <row r="64" spans="1:11" ht="12.75">
      <c r="C64" s="116">
        <v>1</v>
      </c>
      <c r="D64" s="116" t="s">
        <v>37</v>
      </c>
      <c r="E64" s="314">
        <v>44000</v>
      </c>
      <c r="F64" s="116" t="s">
        <v>3238</v>
      </c>
      <c r="K64" s="116" t="s">
        <v>3116</v>
      </c>
    </row>
    <row r="66" spans="1:27" ht="12.75">
      <c r="A66" s="116">
        <v>17</v>
      </c>
      <c r="B66" s="116">
        <v>0</v>
      </c>
      <c r="C66" s="116">
        <v>0</v>
      </c>
      <c r="D66" s="116" t="s">
        <v>37</v>
      </c>
      <c r="E66" s="314">
        <v>43985</v>
      </c>
      <c r="F66" s="116" t="s">
        <v>3120</v>
      </c>
      <c r="G66" s="116">
        <v>0</v>
      </c>
      <c r="H66" s="116" t="s">
        <v>15</v>
      </c>
      <c r="I66" s="314">
        <v>43994</v>
      </c>
      <c r="J66" s="116">
        <v>0</v>
      </c>
    </row>
    <row r="70" spans="1:27" ht="12.75">
      <c r="A70" s="116">
        <v>18</v>
      </c>
      <c r="B70" s="116">
        <v>0</v>
      </c>
      <c r="C70" s="116">
        <v>0</v>
      </c>
      <c r="D70" s="116" t="s">
        <v>37</v>
      </c>
      <c r="E70" s="314">
        <v>43985</v>
      </c>
      <c r="F70" s="116" t="s">
        <v>3120</v>
      </c>
      <c r="G70" s="116">
        <v>0</v>
      </c>
      <c r="H70" s="116" t="s">
        <v>15</v>
      </c>
      <c r="I70" s="314">
        <v>43994</v>
      </c>
      <c r="J70" s="116">
        <v>0</v>
      </c>
    </row>
    <row r="74" spans="1:27" ht="12.75">
      <c r="A74" s="595">
        <v>19</v>
      </c>
      <c r="B74" s="381">
        <v>142</v>
      </c>
      <c r="C74" s="381">
        <v>105</v>
      </c>
      <c r="D74" s="381" t="s">
        <v>37</v>
      </c>
      <c r="E74" s="374">
        <v>43972</v>
      </c>
      <c r="F74" s="381">
        <v>3.9</v>
      </c>
      <c r="G74" s="381"/>
      <c r="H74" s="381" t="s">
        <v>27</v>
      </c>
      <c r="I74" s="374">
        <v>43977</v>
      </c>
      <c r="J74" s="381">
        <v>2</v>
      </c>
      <c r="K74" s="381" t="s">
        <v>3239</v>
      </c>
      <c r="L74" s="372"/>
      <c r="M74" s="372"/>
      <c r="N74" s="372"/>
      <c r="O74" s="372"/>
      <c r="P74" s="372"/>
      <c r="Q74" s="372"/>
      <c r="R74" s="372"/>
      <c r="S74" s="372"/>
      <c r="T74" s="372"/>
      <c r="U74" s="372"/>
      <c r="V74" s="372"/>
      <c r="W74" s="372"/>
      <c r="X74" s="372"/>
      <c r="Y74" s="372"/>
      <c r="Z74" s="372"/>
      <c r="AA74" s="372"/>
    </row>
    <row r="75" spans="1:27" ht="12.75">
      <c r="A75" s="596"/>
      <c r="B75" s="372"/>
      <c r="C75" s="381">
        <v>37</v>
      </c>
      <c r="D75" s="381" t="s">
        <v>37</v>
      </c>
      <c r="E75" s="374">
        <v>43973</v>
      </c>
      <c r="F75" s="381">
        <v>1.5</v>
      </c>
      <c r="G75" s="372"/>
      <c r="H75" s="372"/>
      <c r="I75" s="372"/>
      <c r="J75" s="372"/>
      <c r="K75" s="372"/>
      <c r="L75" s="372"/>
      <c r="M75" s="372"/>
      <c r="N75" s="372"/>
      <c r="O75" s="372"/>
      <c r="P75" s="372"/>
      <c r="Q75" s="372"/>
      <c r="R75" s="372"/>
      <c r="S75" s="372"/>
      <c r="T75" s="372"/>
      <c r="U75" s="372"/>
      <c r="V75" s="372"/>
      <c r="W75" s="372"/>
      <c r="X75" s="372"/>
      <c r="Y75" s="372"/>
      <c r="Z75" s="372"/>
      <c r="AA75" s="372"/>
    </row>
    <row r="76" spans="1:27" ht="12.75">
      <c r="A76" s="392"/>
      <c r="D76" s="116" t="s">
        <v>37</v>
      </c>
      <c r="E76" s="314">
        <v>43980</v>
      </c>
      <c r="F76" s="116">
        <v>0.75</v>
      </c>
      <c r="H76" s="116" t="s">
        <v>3142</v>
      </c>
      <c r="I76" s="384">
        <v>44026</v>
      </c>
      <c r="J76" s="116" t="s">
        <v>3120</v>
      </c>
      <c r="K76" s="116" t="s">
        <v>2716</v>
      </c>
    </row>
    <row r="77" spans="1:27" ht="12.75">
      <c r="A77" s="392"/>
    </row>
    <row r="78" spans="1:27" ht="12.75">
      <c r="A78" s="595">
        <v>20</v>
      </c>
      <c r="B78" s="381">
        <v>284</v>
      </c>
      <c r="C78" s="381">
        <v>100</v>
      </c>
      <c r="D78" s="381" t="s">
        <v>37</v>
      </c>
      <c r="E78" s="374">
        <v>43971</v>
      </c>
      <c r="F78" s="381">
        <v>3.5</v>
      </c>
      <c r="G78" s="381"/>
      <c r="H78" s="381" t="s">
        <v>27</v>
      </c>
      <c r="I78" s="372"/>
      <c r="J78" s="381">
        <v>0.5</v>
      </c>
      <c r="K78" s="597" t="s">
        <v>3240</v>
      </c>
      <c r="L78" s="372"/>
      <c r="M78" s="372"/>
      <c r="N78" s="372"/>
      <c r="O78" s="372"/>
      <c r="P78" s="372"/>
      <c r="Q78" s="372"/>
      <c r="R78" s="372"/>
      <c r="S78" s="372"/>
      <c r="T78" s="372"/>
      <c r="U78" s="372"/>
      <c r="V78" s="372"/>
      <c r="W78" s="372"/>
      <c r="X78" s="372"/>
      <c r="Y78" s="372"/>
      <c r="Z78" s="372"/>
      <c r="AA78" s="372"/>
    </row>
    <row r="79" spans="1:27" ht="12.75">
      <c r="A79" s="596"/>
      <c r="B79" s="372"/>
      <c r="C79" s="381">
        <v>184</v>
      </c>
      <c r="D79" s="381" t="s">
        <v>37</v>
      </c>
      <c r="E79" s="374">
        <v>43972</v>
      </c>
      <c r="F79" s="381">
        <v>5.5</v>
      </c>
      <c r="G79" s="381">
        <v>255</v>
      </c>
      <c r="H79" s="381" t="s">
        <v>8</v>
      </c>
      <c r="I79" s="374">
        <v>43979</v>
      </c>
      <c r="J79" s="381">
        <v>4.5</v>
      </c>
      <c r="K79" s="372"/>
      <c r="L79" s="372"/>
      <c r="M79" s="372"/>
      <c r="N79" s="372"/>
      <c r="O79" s="372"/>
      <c r="P79" s="372"/>
      <c r="Q79" s="372"/>
      <c r="R79" s="372"/>
      <c r="S79" s="372"/>
      <c r="T79" s="372"/>
      <c r="U79" s="372"/>
      <c r="V79" s="372"/>
      <c r="W79" s="372"/>
      <c r="X79" s="372"/>
      <c r="Y79" s="372"/>
      <c r="Z79" s="372"/>
      <c r="AA79" s="372"/>
    </row>
    <row r="80" spans="1:27" ht="12.75">
      <c r="A80" s="392"/>
      <c r="D80" s="116" t="s">
        <v>37</v>
      </c>
      <c r="E80" s="314">
        <v>43980</v>
      </c>
      <c r="F80" s="116">
        <v>1</v>
      </c>
      <c r="H80" s="116" t="s">
        <v>3142</v>
      </c>
      <c r="I80" s="384">
        <v>44026</v>
      </c>
      <c r="J80" s="116" t="s">
        <v>3120</v>
      </c>
      <c r="K80" s="116" t="s">
        <v>2716</v>
      </c>
    </row>
    <row r="81" spans="1:27" ht="12.75">
      <c r="A81" s="392"/>
    </row>
    <row r="82" spans="1:27" ht="12.75">
      <c r="A82" s="595">
        <v>21</v>
      </c>
      <c r="B82" s="381">
        <v>105</v>
      </c>
      <c r="C82" s="381">
        <v>16</v>
      </c>
      <c r="D82" s="381" t="s">
        <v>37</v>
      </c>
      <c r="E82" s="374">
        <v>43970</v>
      </c>
      <c r="F82" s="381">
        <v>1</v>
      </c>
      <c r="G82" s="381">
        <v>105</v>
      </c>
      <c r="H82" s="381" t="s">
        <v>8</v>
      </c>
      <c r="I82" s="374">
        <v>43979</v>
      </c>
      <c r="J82" s="381">
        <v>1.5</v>
      </c>
      <c r="K82" s="372"/>
      <c r="L82" s="372"/>
      <c r="M82" s="372"/>
      <c r="N82" s="372"/>
      <c r="O82" s="372"/>
      <c r="P82" s="372"/>
      <c r="Q82" s="372"/>
      <c r="R82" s="372"/>
      <c r="S82" s="372"/>
      <c r="T82" s="372"/>
      <c r="U82" s="372"/>
      <c r="V82" s="372"/>
      <c r="W82" s="372"/>
      <c r="X82" s="372"/>
      <c r="Y82" s="372"/>
      <c r="Z82" s="372"/>
      <c r="AA82" s="372"/>
    </row>
    <row r="83" spans="1:27" ht="12.75">
      <c r="A83" s="372"/>
      <c r="B83" s="372"/>
      <c r="C83" s="381">
        <v>89</v>
      </c>
      <c r="D83" s="381" t="s">
        <v>37</v>
      </c>
      <c r="E83" s="374">
        <v>43971</v>
      </c>
      <c r="F83" s="381">
        <v>5.5</v>
      </c>
      <c r="G83" s="372"/>
      <c r="H83" s="372"/>
      <c r="I83" s="372"/>
      <c r="J83" s="372"/>
      <c r="K83" s="381"/>
      <c r="L83" s="372"/>
      <c r="M83" s="372"/>
      <c r="N83" s="372"/>
      <c r="O83" s="372"/>
      <c r="P83" s="372"/>
      <c r="Q83" s="372"/>
      <c r="R83" s="372"/>
      <c r="S83" s="372"/>
      <c r="T83" s="372"/>
      <c r="U83" s="372"/>
      <c r="V83" s="372"/>
      <c r="W83" s="372"/>
      <c r="X83" s="372"/>
      <c r="Y83" s="372"/>
      <c r="Z83" s="372"/>
      <c r="AA83" s="372"/>
    </row>
    <row r="84" spans="1:27" ht="12.75">
      <c r="D84" s="116" t="s">
        <v>37</v>
      </c>
      <c r="E84" s="314">
        <v>43980</v>
      </c>
      <c r="F84" s="116">
        <v>0.75</v>
      </c>
      <c r="H84" s="116" t="s">
        <v>3142</v>
      </c>
      <c r="I84" s="384">
        <v>44026</v>
      </c>
      <c r="J84" s="116" t="s">
        <v>3120</v>
      </c>
      <c r="K84" s="116" t="s">
        <v>2716</v>
      </c>
    </row>
    <row r="86" spans="1:27" ht="12.75">
      <c r="A86" s="116">
        <v>22</v>
      </c>
      <c r="B86" s="116">
        <v>4</v>
      </c>
      <c r="C86" s="116">
        <v>4</v>
      </c>
      <c r="D86" s="116" t="s">
        <v>37</v>
      </c>
      <c r="E86" s="314">
        <v>43985</v>
      </c>
      <c r="F86" s="116" t="s">
        <v>3238</v>
      </c>
      <c r="G86" s="116">
        <v>4</v>
      </c>
      <c r="H86" s="116" t="s">
        <v>15</v>
      </c>
      <c r="I86" s="314">
        <v>43994</v>
      </c>
      <c r="J86" s="583" t="s">
        <v>3241</v>
      </c>
    </row>
    <row r="90" spans="1:27" ht="12.75">
      <c r="A90" s="116">
        <v>23</v>
      </c>
      <c r="B90" s="116">
        <v>0</v>
      </c>
      <c r="C90" s="116">
        <v>0</v>
      </c>
      <c r="D90" s="116" t="s">
        <v>37</v>
      </c>
      <c r="E90" s="314">
        <v>43985</v>
      </c>
      <c r="F90" s="116" t="s">
        <v>3120</v>
      </c>
      <c r="G90" s="116">
        <v>0</v>
      </c>
      <c r="H90" s="116" t="s">
        <v>15</v>
      </c>
      <c r="I90" s="314">
        <v>43994</v>
      </c>
      <c r="J90" s="116">
        <v>0</v>
      </c>
    </row>
    <row r="94" spans="1:27" ht="12.75">
      <c r="A94" s="116">
        <v>24</v>
      </c>
      <c r="B94" s="116">
        <v>17</v>
      </c>
      <c r="C94" s="116">
        <v>17</v>
      </c>
      <c r="D94" s="116" t="s">
        <v>37</v>
      </c>
      <c r="E94" s="314">
        <v>43985</v>
      </c>
      <c r="F94" s="116">
        <v>0.5</v>
      </c>
      <c r="G94" s="116">
        <v>17</v>
      </c>
      <c r="H94" s="116" t="s">
        <v>15</v>
      </c>
      <c r="I94" s="314">
        <v>43994</v>
      </c>
      <c r="J94" s="116">
        <v>0.25</v>
      </c>
    </row>
    <row r="98" spans="1:10" ht="12.75">
      <c r="A98" s="116">
        <v>25</v>
      </c>
      <c r="B98" s="116">
        <v>196</v>
      </c>
      <c r="C98" s="116">
        <v>100</v>
      </c>
      <c r="D98" s="116" t="s">
        <v>37</v>
      </c>
      <c r="E98" s="314">
        <v>43985</v>
      </c>
      <c r="F98" s="116">
        <v>4.5</v>
      </c>
      <c r="G98" s="116">
        <v>196</v>
      </c>
      <c r="H98" s="116" t="s">
        <v>15</v>
      </c>
      <c r="I98" s="314">
        <v>43995</v>
      </c>
      <c r="J98" s="116">
        <v>1.5</v>
      </c>
    </row>
    <row r="99" spans="1:10" ht="12.75">
      <c r="C99" s="116">
        <v>96</v>
      </c>
      <c r="D99" s="116" t="s">
        <v>37</v>
      </c>
      <c r="E99" s="314">
        <v>43986</v>
      </c>
      <c r="F99" s="116">
        <v>2</v>
      </c>
    </row>
    <row r="102" spans="1:10" ht="12.75">
      <c r="A102" s="116">
        <v>26</v>
      </c>
      <c r="B102" s="116">
        <v>19</v>
      </c>
      <c r="C102" s="116">
        <v>19</v>
      </c>
      <c r="D102" s="116" t="s">
        <v>37</v>
      </c>
      <c r="E102" s="314">
        <v>43986</v>
      </c>
      <c r="F102" s="116">
        <v>0.25</v>
      </c>
      <c r="G102" s="116">
        <v>19</v>
      </c>
      <c r="H102" s="116" t="s">
        <v>15</v>
      </c>
      <c r="I102" s="314">
        <v>43995</v>
      </c>
      <c r="J102" s="116">
        <v>0.25</v>
      </c>
    </row>
    <row r="106" spans="1:10" ht="12.75">
      <c r="A106" s="116">
        <v>27</v>
      </c>
      <c r="B106" s="116">
        <v>166</v>
      </c>
      <c r="C106" s="116">
        <v>166</v>
      </c>
      <c r="D106" s="116" t="s">
        <v>37</v>
      </c>
      <c r="E106" s="314">
        <v>43986</v>
      </c>
      <c r="F106" s="116">
        <v>3.75</v>
      </c>
      <c r="G106" s="116">
        <v>165</v>
      </c>
      <c r="H106" s="116" t="s">
        <v>15</v>
      </c>
      <c r="I106" s="314">
        <v>43995</v>
      </c>
      <c r="J106" s="116">
        <v>1.25</v>
      </c>
    </row>
    <row r="110" spans="1:10" ht="12.75">
      <c r="A110" s="116">
        <v>28</v>
      </c>
      <c r="B110" s="116">
        <v>144</v>
      </c>
      <c r="C110" s="116">
        <v>144</v>
      </c>
      <c r="D110" s="116" t="s">
        <v>37</v>
      </c>
      <c r="E110" s="314">
        <v>43986</v>
      </c>
      <c r="F110" s="116">
        <v>1</v>
      </c>
      <c r="G110" s="116">
        <v>144</v>
      </c>
      <c r="H110" s="116" t="s">
        <v>15</v>
      </c>
      <c r="I110" s="314">
        <v>43995</v>
      </c>
      <c r="J110" s="116">
        <v>0.75</v>
      </c>
    </row>
    <row r="114" spans="1:27" ht="12.75">
      <c r="A114" s="116">
        <v>29</v>
      </c>
      <c r="B114" s="116">
        <v>126</v>
      </c>
      <c r="C114" s="116">
        <v>102</v>
      </c>
      <c r="D114" s="116" t="s">
        <v>37</v>
      </c>
      <c r="E114" s="314">
        <v>43986</v>
      </c>
      <c r="F114" s="116">
        <v>2</v>
      </c>
      <c r="G114" s="116">
        <v>126</v>
      </c>
      <c r="H114" s="116" t="s">
        <v>15</v>
      </c>
      <c r="I114" s="314">
        <v>43995</v>
      </c>
      <c r="J114" s="116">
        <v>0.75</v>
      </c>
    </row>
    <row r="115" spans="1:27" ht="12.75">
      <c r="C115" s="116">
        <v>24</v>
      </c>
      <c r="D115" s="116" t="s">
        <v>37</v>
      </c>
      <c r="E115" s="314">
        <v>43990</v>
      </c>
      <c r="F115" s="116">
        <v>0.5</v>
      </c>
    </row>
    <row r="118" spans="1:27" ht="12.75">
      <c r="A118" s="381">
        <v>30</v>
      </c>
      <c r="B118" s="381">
        <v>198</v>
      </c>
      <c r="C118" s="381">
        <v>188</v>
      </c>
      <c r="D118" s="381" t="s">
        <v>37</v>
      </c>
      <c r="E118" s="374">
        <v>43990</v>
      </c>
      <c r="F118" s="381">
        <v>4.5</v>
      </c>
      <c r="G118" s="381">
        <v>197</v>
      </c>
      <c r="H118" s="381" t="s">
        <v>3215</v>
      </c>
      <c r="I118" s="374">
        <v>43998</v>
      </c>
      <c r="J118" s="381">
        <v>1.5</v>
      </c>
      <c r="K118" s="381" t="s">
        <v>3242</v>
      </c>
      <c r="L118" s="372"/>
      <c r="M118" s="372"/>
      <c r="N118" s="372"/>
      <c r="O118" s="372"/>
      <c r="P118" s="372"/>
      <c r="Q118" s="372"/>
      <c r="R118" s="372"/>
      <c r="S118" s="372"/>
      <c r="T118" s="372"/>
      <c r="U118" s="372"/>
      <c r="V118" s="372"/>
      <c r="W118" s="372"/>
      <c r="X118" s="372"/>
      <c r="Y118" s="372"/>
      <c r="Z118" s="372"/>
      <c r="AA118" s="372"/>
    </row>
    <row r="119" spans="1:27" ht="12.75">
      <c r="C119" s="116">
        <v>10</v>
      </c>
      <c r="D119" s="116" t="s">
        <v>37</v>
      </c>
      <c r="E119" s="314">
        <v>43992</v>
      </c>
      <c r="F119" s="116">
        <v>0.5</v>
      </c>
    </row>
    <row r="120" spans="1:27" ht="12.75">
      <c r="C120" s="116">
        <v>1</v>
      </c>
      <c r="D120" s="116" t="s">
        <v>37</v>
      </c>
      <c r="E120" s="314">
        <v>44000</v>
      </c>
      <c r="F120" s="116" t="s">
        <v>3200</v>
      </c>
      <c r="H120" s="116" t="s">
        <v>3142</v>
      </c>
      <c r="I120" s="384">
        <v>44026</v>
      </c>
      <c r="J120" s="116" t="s">
        <v>3120</v>
      </c>
      <c r="K120" s="116" t="s">
        <v>3190</v>
      </c>
    </row>
    <row r="122" spans="1:27" ht="12.75">
      <c r="A122" s="116">
        <v>31</v>
      </c>
      <c r="B122" s="116">
        <v>60</v>
      </c>
      <c r="C122" s="116">
        <v>60</v>
      </c>
      <c r="D122" s="116" t="s">
        <v>37</v>
      </c>
      <c r="E122" s="314">
        <v>43990</v>
      </c>
      <c r="F122" s="116">
        <v>4</v>
      </c>
      <c r="G122" s="116">
        <v>60</v>
      </c>
      <c r="H122" s="116" t="s">
        <v>25</v>
      </c>
      <c r="I122" s="384">
        <v>44021</v>
      </c>
      <c r="J122" s="116">
        <v>1</v>
      </c>
      <c r="K122" s="116" t="s">
        <v>3243</v>
      </c>
    </row>
    <row r="126" spans="1:27" ht="12.75">
      <c r="A126" s="116">
        <v>32</v>
      </c>
      <c r="B126" s="116">
        <v>32</v>
      </c>
      <c r="C126" s="116">
        <v>20</v>
      </c>
      <c r="D126" s="116" t="s">
        <v>37</v>
      </c>
      <c r="E126" s="314">
        <v>43992</v>
      </c>
      <c r="F126" s="116">
        <v>0.5</v>
      </c>
      <c r="G126" s="116">
        <v>32</v>
      </c>
      <c r="H126" s="116" t="s">
        <v>25</v>
      </c>
      <c r="I126" s="314">
        <v>44020</v>
      </c>
      <c r="J126" s="116">
        <v>0.5</v>
      </c>
      <c r="K126" s="116" t="s">
        <v>3244</v>
      </c>
    </row>
    <row r="127" spans="1:27" ht="12.75">
      <c r="C127" s="116">
        <v>12</v>
      </c>
      <c r="D127" s="116" t="s">
        <v>37</v>
      </c>
      <c r="E127" s="314">
        <v>43993</v>
      </c>
      <c r="F127" s="116">
        <v>0.25</v>
      </c>
    </row>
    <row r="130" spans="1:10" ht="12.75">
      <c r="A130" s="116">
        <v>33</v>
      </c>
      <c r="B130" s="116">
        <v>97</v>
      </c>
      <c r="C130" s="116">
        <v>97</v>
      </c>
      <c r="D130" s="116" t="s">
        <v>37</v>
      </c>
      <c r="E130" s="314">
        <v>43992</v>
      </c>
      <c r="F130" s="116">
        <v>3</v>
      </c>
      <c r="G130" s="116">
        <v>97</v>
      </c>
      <c r="H130" s="116" t="s">
        <v>25</v>
      </c>
      <c r="I130" s="314">
        <v>44020</v>
      </c>
      <c r="J130" s="116">
        <v>1.5</v>
      </c>
    </row>
    <row r="134" spans="1:10" ht="12.75">
      <c r="A134" s="116">
        <v>34</v>
      </c>
      <c r="B134" s="116">
        <v>46</v>
      </c>
      <c r="C134" s="116">
        <v>46</v>
      </c>
      <c r="D134" s="116" t="s">
        <v>37</v>
      </c>
      <c r="E134" s="314">
        <v>43992</v>
      </c>
      <c r="F134" s="116">
        <v>1</v>
      </c>
      <c r="G134" s="116">
        <v>46</v>
      </c>
      <c r="H134" s="116" t="s">
        <v>25</v>
      </c>
      <c r="I134" s="314">
        <v>44020</v>
      </c>
      <c r="J134" s="116">
        <v>0.5</v>
      </c>
    </row>
    <row r="138" spans="1:10" ht="12.75">
      <c r="A138" s="116">
        <v>35</v>
      </c>
      <c r="B138" s="116">
        <v>3</v>
      </c>
      <c r="C138" s="116">
        <v>3</v>
      </c>
      <c r="D138" s="116" t="s">
        <v>37</v>
      </c>
      <c r="E138" s="314">
        <v>43992</v>
      </c>
      <c r="F138" s="116" t="s">
        <v>3237</v>
      </c>
      <c r="G138" s="116">
        <v>3</v>
      </c>
      <c r="H138" s="116" t="s">
        <v>25</v>
      </c>
      <c r="I138" s="384">
        <v>44021</v>
      </c>
      <c r="J138" s="116">
        <v>0.5</v>
      </c>
    </row>
    <row r="142" spans="1:10" ht="12.75">
      <c r="A142" s="116">
        <v>36</v>
      </c>
      <c r="B142" s="116">
        <v>131</v>
      </c>
      <c r="C142" s="116">
        <v>131</v>
      </c>
      <c r="D142" s="116" t="s">
        <v>37</v>
      </c>
      <c r="E142" s="314">
        <v>43993</v>
      </c>
      <c r="F142" s="116">
        <v>2.5</v>
      </c>
      <c r="G142" s="116">
        <v>131</v>
      </c>
      <c r="H142" s="116" t="s">
        <v>25</v>
      </c>
      <c r="I142" s="384">
        <v>44021</v>
      </c>
      <c r="J142" s="116">
        <v>2.5</v>
      </c>
    </row>
    <row r="146" spans="1:10" ht="12.75">
      <c r="A146" s="116">
        <v>37</v>
      </c>
      <c r="B146" s="116">
        <v>86</v>
      </c>
      <c r="C146" s="116">
        <v>86</v>
      </c>
      <c r="D146" s="116" t="s">
        <v>37</v>
      </c>
      <c r="E146" s="314">
        <v>43993</v>
      </c>
      <c r="F146" s="116">
        <v>1.75</v>
      </c>
      <c r="G146" s="116">
        <v>86</v>
      </c>
      <c r="H146" s="116" t="s">
        <v>25</v>
      </c>
      <c r="I146" s="384">
        <v>44021</v>
      </c>
      <c r="J146" s="116">
        <v>1.5</v>
      </c>
    </row>
    <row r="150" spans="1:10" ht="12.75">
      <c r="A150" s="116">
        <v>38</v>
      </c>
      <c r="B150" s="116">
        <v>74</v>
      </c>
      <c r="C150" s="116">
        <v>74</v>
      </c>
      <c r="D150" s="116" t="s">
        <v>37</v>
      </c>
      <c r="E150" s="314">
        <v>43993</v>
      </c>
      <c r="F150" s="116">
        <v>1.5</v>
      </c>
      <c r="G150" s="116">
        <v>74</v>
      </c>
      <c r="H150" s="116" t="s">
        <v>25</v>
      </c>
      <c r="I150" s="384">
        <v>44021</v>
      </c>
      <c r="J150" s="116">
        <v>1.5</v>
      </c>
    </row>
    <row r="154" spans="1:10" ht="12.75">
      <c r="A154" s="116">
        <v>39</v>
      </c>
      <c r="B154" s="116">
        <v>0</v>
      </c>
      <c r="C154" s="116">
        <v>0</v>
      </c>
      <c r="D154" s="116" t="s">
        <v>37</v>
      </c>
      <c r="E154" s="314">
        <v>43993</v>
      </c>
      <c r="F154" s="116" t="s">
        <v>3120</v>
      </c>
    </row>
    <row r="158" spans="1:10" ht="12.75">
      <c r="A158" s="116">
        <v>40</v>
      </c>
      <c r="B158" s="116">
        <v>18</v>
      </c>
      <c r="C158" s="116">
        <v>18</v>
      </c>
      <c r="D158" s="116" t="s">
        <v>37</v>
      </c>
      <c r="E158" s="314">
        <v>43993</v>
      </c>
      <c r="F158" s="116">
        <v>0.25</v>
      </c>
      <c r="G158" s="116">
        <v>18</v>
      </c>
      <c r="H158" s="116" t="s">
        <v>25</v>
      </c>
      <c r="I158" s="314">
        <v>44020</v>
      </c>
      <c r="J158" s="116">
        <v>0.5</v>
      </c>
    </row>
    <row r="162" spans="1:10" ht="12.75">
      <c r="A162" s="116">
        <v>41</v>
      </c>
      <c r="B162" s="116">
        <v>2</v>
      </c>
      <c r="C162" s="116">
        <v>2</v>
      </c>
      <c r="D162" s="116" t="s">
        <v>37</v>
      </c>
      <c r="E162" s="314">
        <v>43993</v>
      </c>
      <c r="F162" s="116" t="s">
        <v>3120</v>
      </c>
      <c r="G162" s="116">
        <v>2</v>
      </c>
      <c r="H162" s="116" t="s">
        <v>25</v>
      </c>
      <c r="I162" s="314">
        <v>44020</v>
      </c>
      <c r="J162" s="116">
        <v>0.5</v>
      </c>
    </row>
    <row r="166" spans="1:10" ht="12.75">
      <c r="A166" s="116">
        <v>42</v>
      </c>
      <c r="B166" s="116">
        <v>18</v>
      </c>
      <c r="C166" s="116">
        <v>18</v>
      </c>
      <c r="D166" s="116" t="s">
        <v>37</v>
      </c>
      <c r="E166" s="314">
        <v>43993</v>
      </c>
      <c r="F166" s="116">
        <v>0.25</v>
      </c>
      <c r="G166" s="116">
        <v>18</v>
      </c>
      <c r="H166" s="116" t="s">
        <v>25</v>
      </c>
      <c r="I166" s="384">
        <v>44021</v>
      </c>
      <c r="J166" s="116">
        <v>0.5</v>
      </c>
    </row>
    <row r="170" spans="1:10" ht="12.75">
      <c r="A170" s="116">
        <v>43</v>
      </c>
      <c r="B170" s="116">
        <v>21</v>
      </c>
      <c r="C170" s="116">
        <v>21</v>
      </c>
      <c r="D170" s="116" t="s">
        <v>37</v>
      </c>
      <c r="E170" s="314">
        <v>43993</v>
      </c>
      <c r="F170" s="116">
        <v>0.5</v>
      </c>
      <c r="G170" s="116">
        <v>21</v>
      </c>
      <c r="H170" s="116" t="s">
        <v>25</v>
      </c>
      <c r="I170" s="384">
        <v>44022</v>
      </c>
      <c r="J170" s="116">
        <v>0.5</v>
      </c>
    </row>
    <row r="174" spans="1:10" ht="12.75">
      <c r="A174" s="116">
        <v>44</v>
      </c>
      <c r="B174" s="116">
        <v>130</v>
      </c>
      <c r="C174" s="116">
        <v>79</v>
      </c>
      <c r="D174" s="116" t="s">
        <v>37</v>
      </c>
      <c r="E174" s="314">
        <v>43993</v>
      </c>
      <c r="F174" s="116">
        <v>1.75</v>
      </c>
      <c r="G174" s="116">
        <v>130</v>
      </c>
      <c r="H174" s="116" t="s">
        <v>25</v>
      </c>
      <c r="I174" s="384">
        <v>44022</v>
      </c>
      <c r="J174" s="116">
        <v>2</v>
      </c>
    </row>
    <row r="175" spans="1:10" ht="12.75">
      <c r="C175" s="116">
        <v>51</v>
      </c>
      <c r="D175" s="116" t="s">
        <v>37</v>
      </c>
      <c r="E175" s="314">
        <v>43994</v>
      </c>
      <c r="F175" s="116">
        <v>1</v>
      </c>
    </row>
    <row r="178" spans="1:10" ht="12.75">
      <c r="A178" s="116">
        <v>45</v>
      </c>
      <c r="B178" s="116">
        <v>89</v>
      </c>
      <c r="C178" s="116">
        <v>89</v>
      </c>
      <c r="D178" s="116" t="s">
        <v>37</v>
      </c>
      <c r="E178" s="314">
        <v>43994</v>
      </c>
      <c r="F178" s="116">
        <v>1.5</v>
      </c>
      <c r="G178" s="116">
        <v>89</v>
      </c>
      <c r="H178" s="116" t="s">
        <v>25</v>
      </c>
      <c r="I178" s="384">
        <v>44022</v>
      </c>
      <c r="J178" s="116">
        <v>2</v>
      </c>
    </row>
    <row r="182" spans="1:10" ht="12.75">
      <c r="A182" s="116">
        <v>46</v>
      </c>
      <c r="B182" s="116">
        <v>14</v>
      </c>
      <c r="C182" s="116">
        <v>14</v>
      </c>
      <c r="D182" s="116" t="s">
        <v>37</v>
      </c>
      <c r="E182" s="314">
        <v>43994</v>
      </c>
      <c r="F182" s="116">
        <v>0.25</v>
      </c>
      <c r="G182" s="116">
        <v>14</v>
      </c>
      <c r="H182" s="116" t="s">
        <v>25</v>
      </c>
      <c r="I182" s="384">
        <v>44022</v>
      </c>
      <c r="J182" s="116">
        <v>0.5</v>
      </c>
    </row>
    <row r="186" spans="1:10" ht="12.75">
      <c r="A186" s="116">
        <v>47</v>
      </c>
      <c r="B186" s="116">
        <v>33</v>
      </c>
      <c r="C186" s="116">
        <v>33</v>
      </c>
      <c r="D186" s="116" t="s">
        <v>37</v>
      </c>
      <c r="E186" s="314">
        <v>43994</v>
      </c>
      <c r="F186" s="116">
        <v>0.75</v>
      </c>
      <c r="G186" s="116">
        <v>33</v>
      </c>
      <c r="H186" s="116" t="s">
        <v>25</v>
      </c>
      <c r="I186" s="314">
        <v>44020</v>
      </c>
      <c r="J186" s="116">
        <v>1</v>
      </c>
    </row>
    <row r="190" spans="1:10" ht="12.75">
      <c r="A190" s="116">
        <v>48</v>
      </c>
      <c r="B190" s="116">
        <v>61</v>
      </c>
      <c r="C190" s="116">
        <v>61</v>
      </c>
      <c r="D190" s="116" t="s">
        <v>37</v>
      </c>
      <c r="E190" s="314">
        <v>43994</v>
      </c>
      <c r="F190" s="116">
        <v>1.25</v>
      </c>
      <c r="G190" s="116">
        <v>61</v>
      </c>
      <c r="H190" s="116" t="s">
        <v>25</v>
      </c>
      <c r="I190" s="314">
        <v>44020</v>
      </c>
      <c r="J190" s="116">
        <v>1.5</v>
      </c>
    </row>
    <row r="194" spans="1:6" ht="12.75">
      <c r="A194" s="116">
        <v>49</v>
      </c>
      <c r="B194" s="116">
        <v>0</v>
      </c>
      <c r="C194" s="116">
        <v>0</v>
      </c>
      <c r="D194" s="116" t="s">
        <v>37</v>
      </c>
      <c r="E194" s="314">
        <v>43994</v>
      </c>
      <c r="F194" s="116" t="s">
        <v>3120</v>
      </c>
    </row>
    <row r="198" spans="1:6" ht="12.75">
      <c r="A198" s="116">
        <v>50</v>
      </c>
      <c r="B198" s="116">
        <v>0</v>
      </c>
      <c r="C198" s="116">
        <v>0</v>
      </c>
      <c r="D198" s="116" t="s">
        <v>37</v>
      </c>
      <c r="E198" s="314">
        <v>43994</v>
      </c>
      <c r="F198" s="116" t="s">
        <v>3120</v>
      </c>
    </row>
    <row r="202" spans="1:6" ht="12.75">
      <c r="A202" s="116">
        <v>51</v>
      </c>
      <c r="B202" s="116">
        <v>0</v>
      </c>
      <c r="C202" s="116">
        <v>0</v>
      </c>
      <c r="D202" s="116" t="s">
        <v>37</v>
      </c>
      <c r="E202" s="314">
        <v>43994</v>
      </c>
      <c r="F202" s="116" t="s">
        <v>3120</v>
      </c>
    </row>
    <row r="206" spans="1:6" ht="12.75">
      <c r="A206" s="116">
        <v>52</v>
      </c>
      <c r="B206" s="116">
        <v>0</v>
      </c>
      <c r="C206" s="116">
        <v>0</v>
      </c>
      <c r="D206" s="116" t="s">
        <v>37</v>
      </c>
      <c r="E206" s="314">
        <v>43994</v>
      </c>
      <c r="F206" s="116" t="s">
        <v>3120</v>
      </c>
    </row>
    <row r="210" spans="1:10" ht="12.75">
      <c r="A210" s="116">
        <v>53</v>
      </c>
      <c r="B210" s="116">
        <v>0</v>
      </c>
      <c r="C210" s="116">
        <v>0</v>
      </c>
      <c r="D210" s="116" t="s">
        <v>37</v>
      </c>
      <c r="E210" s="314">
        <v>43994</v>
      </c>
      <c r="F210" s="116" t="s">
        <v>3120</v>
      </c>
    </row>
    <row r="214" spans="1:10" ht="12.75">
      <c r="A214" s="116">
        <v>54</v>
      </c>
      <c r="B214" s="116">
        <v>13</v>
      </c>
      <c r="C214" s="116">
        <v>13</v>
      </c>
      <c r="D214" s="116" t="s">
        <v>37</v>
      </c>
      <c r="E214" s="314">
        <v>43994</v>
      </c>
      <c r="F214" s="116">
        <v>0.25</v>
      </c>
      <c r="G214" s="116">
        <v>13</v>
      </c>
      <c r="H214" s="116" t="s">
        <v>25</v>
      </c>
      <c r="I214" s="384">
        <v>44022</v>
      </c>
      <c r="J214" s="116">
        <v>0.5</v>
      </c>
    </row>
    <row r="218" spans="1:10" ht="12.75">
      <c r="A218" s="116">
        <v>55</v>
      </c>
      <c r="B218" s="116">
        <v>3</v>
      </c>
      <c r="C218" s="116">
        <v>3</v>
      </c>
      <c r="D218" s="116" t="s">
        <v>37</v>
      </c>
      <c r="E218" s="314">
        <v>43994</v>
      </c>
      <c r="F218" s="116" t="s">
        <v>3237</v>
      </c>
      <c r="G218" s="116">
        <v>3</v>
      </c>
      <c r="H218" s="116" t="s">
        <v>25</v>
      </c>
      <c r="I218" s="384">
        <v>44022</v>
      </c>
      <c r="J218" s="116">
        <v>0.5</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outlinePr summaryBelow="0" summaryRight="0"/>
  </sheetPr>
  <dimension ref="A1:Z100"/>
  <sheetViews>
    <sheetView workbookViewId="0">
      <pane ySplit="1" topLeftCell="A2" activePane="bottomLeft" state="frozen"/>
      <selection pane="bottomLeft" activeCell="B3" sqref="B3"/>
    </sheetView>
  </sheetViews>
  <sheetFormatPr defaultColWidth="12.5703125" defaultRowHeight="15.75" customHeight="1"/>
  <sheetData>
    <row r="1" spans="1:26" ht="15.75" customHeight="1">
      <c r="A1" s="116" t="s">
        <v>3105</v>
      </c>
      <c r="B1" s="116" t="s">
        <v>3106</v>
      </c>
      <c r="C1" s="116" t="s">
        <v>3108</v>
      </c>
      <c r="D1" s="116" t="s">
        <v>3109</v>
      </c>
      <c r="E1" s="116" t="s">
        <v>3112</v>
      </c>
      <c r="F1" s="116" t="s">
        <v>3113</v>
      </c>
      <c r="H1" s="116" t="s">
        <v>3245</v>
      </c>
      <c r="I1" s="116" t="s">
        <v>3246</v>
      </c>
      <c r="J1" s="116" t="s">
        <v>3247</v>
      </c>
      <c r="K1" s="116" t="s">
        <v>3246</v>
      </c>
    </row>
    <row r="2" spans="1:26" ht="15.75" customHeight="1">
      <c r="A2" s="268">
        <v>1</v>
      </c>
      <c r="B2" s="268">
        <v>46</v>
      </c>
      <c r="C2" s="268" t="s">
        <v>27</v>
      </c>
      <c r="D2" s="365">
        <v>43585</v>
      </c>
      <c r="E2" s="268" t="s">
        <v>3140</v>
      </c>
      <c r="F2" s="365">
        <v>43623</v>
      </c>
      <c r="G2" s="268" t="s">
        <v>3248</v>
      </c>
      <c r="H2" s="268" t="s">
        <v>3140</v>
      </c>
      <c r="I2" s="365">
        <v>43649</v>
      </c>
      <c r="J2" s="219"/>
      <c r="K2" s="219"/>
      <c r="L2" s="219"/>
      <c r="M2" s="219"/>
      <c r="N2" s="219"/>
      <c r="O2" s="219"/>
      <c r="P2" s="219"/>
      <c r="Q2" s="219"/>
      <c r="R2" s="219"/>
      <c r="S2" s="219"/>
      <c r="T2" s="219"/>
      <c r="U2" s="219"/>
      <c r="V2" s="219"/>
      <c r="W2" s="219"/>
      <c r="X2" s="219"/>
      <c r="Y2" s="219"/>
      <c r="Z2" s="219"/>
    </row>
    <row r="3" spans="1:26" ht="15.75" customHeight="1">
      <c r="A3" s="268">
        <v>2</v>
      </c>
      <c r="B3" s="268">
        <v>52</v>
      </c>
      <c r="C3" s="268" t="s">
        <v>144</v>
      </c>
      <c r="D3" s="365">
        <v>43595</v>
      </c>
      <c r="E3" s="268" t="s">
        <v>3140</v>
      </c>
      <c r="F3" s="365">
        <v>43623</v>
      </c>
      <c r="G3" s="268" t="s">
        <v>3248</v>
      </c>
      <c r="H3" s="268" t="s">
        <v>144</v>
      </c>
      <c r="I3" s="365">
        <v>43649</v>
      </c>
      <c r="J3" s="219"/>
      <c r="K3" s="219"/>
      <c r="L3" s="219"/>
      <c r="M3" s="219"/>
      <c r="N3" s="219"/>
      <c r="O3" s="219"/>
      <c r="P3" s="219"/>
      <c r="Q3" s="219"/>
      <c r="R3" s="219"/>
      <c r="S3" s="219"/>
      <c r="T3" s="219"/>
      <c r="U3" s="219"/>
      <c r="V3" s="219"/>
      <c r="W3" s="219"/>
      <c r="X3" s="219"/>
      <c r="Y3" s="219"/>
      <c r="Z3" s="219"/>
    </row>
    <row r="4" spans="1:26" ht="15.75" customHeight="1">
      <c r="A4" s="268">
        <v>3</v>
      </c>
      <c r="B4" s="268">
        <v>0</v>
      </c>
      <c r="C4" s="368" t="s">
        <v>15</v>
      </c>
      <c r="D4" s="598">
        <v>43445</v>
      </c>
      <c r="E4" s="268" t="s">
        <v>203</v>
      </c>
      <c r="F4" s="365">
        <v>43482</v>
      </c>
      <c r="G4" s="268" t="s">
        <v>3248</v>
      </c>
      <c r="H4" s="268" t="s">
        <v>3140</v>
      </c>
      <c r="I4" s="365">
        <v>43649</v>
      </c>
      <c r="J4" s="219"/>
      <c r="K4" s="219"/>
      <c r="L4" s="219"/>
      <c r="M4" s="219"/>
      <c r="N4" s="219"/>
      <c r="O4" s="219"/>
      <c r="P4" s="219"/>
      <c r="Q4" s="219"/>
      <c r="R4" s="219"/>
      <c r="S4" s="219"/>
      <c r="T4" s="219"/>
      <c r="U4" s="219"/>
      <c r="V4" s="219"/>
      <c r="W4" s="219"/>
      <c r="X4" s="219"/>
      <c r="Y4" s="219"/>
      <c r="Z4" s="219"/>
    </row>
    <row r="5" spans="1:26" ht="15.75" customHeight="1">
      <c r="A5" s="268">
        <v>4</v>
      </c>
      <c r="B5" s="268">
        <v>0</v>
      </c>
      <c r="C5" s="368" t="s">
        <v>15</v>
      </c>
      <c r="D5" s="598">
        <v>43445</v>
      </c>
      <c r="E5" s="268" t="s">
        <v>203</v>
      </c>
      <c r="F5" s="365">
        <v>43482</v>
      </c>
      <c r="G5" s="268" t="s">
        <v>3248</v>
      </c>
      <c r="H5" s="268" t="s">
        <v>3140</v>
      </c>
      <c r="I5" s="365">
        <v>43649</v>
      </c>
      <c r="J5" s="219"/>
      <c r="K5" s="219"/>
      <c r="L5" s="219"/>
      <c r="M5" s="219"/>
      <c r="N5" s="219"/>
      <c r="O5" s="219"/>
      <c r="P5" s="219"/>
      <c r="Q5" s="219"/>
      <c r="R5" s="219"/>
      <c r="S5" s="219"/>
      <c r="T5" s="219"/>
      <c r="U5" s="219"/>
      <c r="V5" s="219"/>
      <c r="W5" s="219"/>
      <c r="X5" s="219"/>
      <c r="Y5" s="219"/>
      <c r="Z5" s="219"/>
    </row>
    <row r="6" spans="1:26" ht="15.75" customHeight="1">
      <c r="A6" s="268">
        <v>5</v>
      </c>
      <c r="B6" s="268">
        <v>194</v>
      </c>
      <c r="C6" s="268" t="s">
        <v>144</v>
      </c>
      <c r="D6" s="365">
        <v>43602</v>
      </c>
      <c r="E6" s="268" t="s">
        <v>3140</v>
      </c>
      <c r="F6" s="365">
        <v>43623</v>
      </c>
      <c r="G6" s="268" t="s">
        <v>3248</v>
      </c>
      <c r="H6" s="268" t="s">
        <v>3140</v>
      </c>
      <c r="I6" s="365">
        <v>43649</v>
      </c>
      <c r="J6" s="219"/>
      <c r="K6" s="219"/>
      <c r="L6" s="219"/>
      <c r="M6" s="219"/>
      <c r="N6" s="219"/>
      <c r="O6" s="219"/>
      <c r="P6" s="219"/>
      <c r="Q6" s="219"/>
      <c r="R6" s="219"/>
      <c r="S6" s="219"/>
      <c r="T6" s="219"/>
      <c r="U6" s="219"/>
      <c r="V6" s="219"/>
      <c r="W6" s="219"/>
      <c r="X6" s="219"/>
      <c r="Y6" s="219"/>
      <c r="Z6" s="219"/>
    </row>
    <row r="7" spans="1:26" ht="15.75" customHeight="1">
      <c r="A7" s="268">
        <v>6</v>
      </c>
      <c r="B7" s="268">
        <v>153</v>
      </c>
      <c r="C7" s="268" t="s">
        <v>15</v>
      </c>
      <c r="D7" s="365">
        <v>43517</v>
      </c>
      <c r="E7" s="268" t="s">
        <v>3140</v>
      </c>
      <c r="F7" s="365">
        <v>43623</v>
      </c>
      <c r="G7" s="268" t="s">
        <v>3248</v>
      </c>
      <c r="H7" s="268" t="s">
        <v>3140</v>
      </c>
      <c r="I7" s="365">
        <v>43649</v>
      </c>
      <c r="J7" s="219"/>
      <c r="K7" s="219"/>
      <c r="L7" s="219"/>
      <c r="M7" s="219"/>
      <c r="N7" s="219"/>
      <c r="O7" s="219"/>
      <c r="P7" s="219"/>
      <c r="Q7" s="219"/>
      <c r="R7" s="219"/>
      <c r="S7" s="219"/>
      <c r="T7" s="219"/>
      <c r="U7" s="219"/>
      <c r="V7" s="219"/>
      <c r="W7" s="219"/>
      <c r="X7" s="219"/>
      <c r="Y7" s="219"/>
      <c r="Z7" s="219"/>
    </row>
    <row r="8" spans="1:26" ht="15.75" customHeight="1">
      <c r="A8" s="268">
        <v>7</v>
      </c>
      <c r="B8" s="268">
        <v>4</v>
      </c>
      <c r="C8" s="268" t="s">
        <v>15</v>
      </c>
      <c r="D8" s="365">
        <v>43445</v>
      </c>
      <c r="E8" s="268" t="s">
        <v>3140</v>
      </c>
      <c r="F8" s="365">
        <v>43623</v>
      </c>
      <c r="G8" s="268" t="s">
        <v>3248</v>
      </c>
      <c r="H8" s="268" t="s">
        <v>3140</v>
      </c>
      <c r="I8" s="365">
        <v>43649</v>
      </c>
      <c r="J8" s="219"/>
      <c r="K8" s="219"/>
      <c r="L8" s="219"/>
      <c r="M8" s="219"/>
      <c r="N8" s="219"/>
      <c r="O8" s="219"/>
      <c r="P8" s="219"/>
      <c r="Q8" s="219"/>
      <c r="R8" s="219"/>
      <c r="S8" s="219"/>
      <c r="T8" s="219"/>
      <c r="U8" s="219"/>
      <c r="V8" s="219"/>
      <c r="W8" s="219"/>
      <c r="X8" s="219"/>
      <c r="Y8" s="219"/>
      <c r="Z8" s="219"/>
    </row>
    <row r="9" spans="1:26" ht="15.75" customHeight="1">
      <c r="A9" s="268">
        <v>8</v>
      </c>
      <c r="B9" s="268">
        <v>22</v>
      </c>
      <c r="C9" s="268" t="s">
        <v>15</v>
      </c>
      <c r="D9" s="365" t="s">
        <v>3249</v>
      </c>
      <c r="E9" s="268" t="s">
        <v>3140</v>
      </c>
      <c r="F9" s="365">
        <v>43623</v>
      </c>
      <c r="G9" s="268" t="s">
        <v>3248</v>
      </c>
      <c r="H9" s="268" t="s">
        <v>3140</v>
      </c>
      <c r="I9" s="365">
        <v>43649</v>
      </c>
      <c r="J9" s="219"/>
      <c r="K9" s="219"/>
      <c r="L9" s="219"/>
      <c r="M9" s="219"/>
      <c r="N9" s="219"/>
      <c r="O9" s="219"/>
      <c r="P9" s="219"/>
      <c r="Q9" s="219"/>
      <c r="R9" s="219"/>
      <c r="S9" s="219"/>
      <c r="T9" s="219"/>
      <c r="U9" s="219"/>
      <c r="V9" s="219"/>
      <c r="W9" s="219"/>
      <c r="X9" s="219"/>
      <c r="Y9" s="219"/>
      <c r="Z9" s="219"/>
    </row>
    <row r="10" spans="1:26" ht="15.75" customHeight="1">
      <c r="A10" s="268">
        <v>9</v>
      </c>
      <c r="B10" s="268">
        <v>3</v>
      </c>
      <c r="C10" s="268" t="s">
        <v>15</v>
      </c>
      <c r="D10" s="365">
        <v>43445</v>
      </c>
      <c r="E10" s="268" t="s">
        <v>3140</v>
      </c>
      <c r="F10" s="365">
        <v>43623</v>
      </c>
      <c r="G10" s="268" t="s">
        <v>3248</v>
      </c>
      <c r="H10" s="268" t="s">
        <v>3140</v>
      </c>
      <c r="I10" s="365">
        <v>43649</v>
      </c>
      <c r="J10" s="219"/>
      <c r="K10" s="219"/>
      <c r="L10" s="219"/>
      <c r="M10" s="219"/>
      <c r="N10" s="219"/>
      <c r="O10" s="219"/>
      <c r="P10" s="219"/>
      <c r="Q10" s="219"/>
      <c r="R10" s="219"/>
      <c r="S10" s="219"/>
      <c r="T10" s="219"/>
      <c r="U10" s="219"/>
      <c r="V10" s="219"/>
      <c r="W10" s="219"/>
      <c r="X10" s="219"/>
      <c r="Y10" s="219"/>
      <c r="Z10" s="219"/>
    </row>
    <row r="11" spans="1:26" ht="15.75" customHeight="1">
      <c r="A11" s="268">
        <v>10</v>
      </c>
      <c r="B11" s="268">
        <v>201</v>
      </c>
      <c r="C11" s="268" t="s">
        <v>3140</v>
      </c>
      <c r="D11" s="365">
        <v>43585</v>
      </c>
      <c r="E11" s="268" t="s">
        <v>3140</v>
      </c>
      <c r="F11" s="365">
        <v>43623</v>
      </c>
      <c r="G11" s="268" t="s">
        <v>3248</v>
      </c>
      <c r="H11" s="268" t="s">
        <v>3140</v>
      </c>
      <c r="I11" s="365">
        <v>43649</v>
      </c>
      <c r="J11" s="219"/>
      <c r="K11" s="219"/>
      <c r="L11" s="219"/>
      <c r="M11" s="219"/>
      <c r="N11" s="219"/>
      <c r="O11" s="219"/>
      <c r="P11" s="219"/>
      <c r="Q11" s="219"/>
      <c r="R11" s="219"/>
      <c r="S11" s="219"/>
      <c r="T11" s="219"/>
      <c r="U11" s="219"/>
      <c r="V11" s="219"/>
      <c r="W11" s="219"/>
      <c r="X11" s="219"/>
      <c r="Y11" s="219"/>
      <c r="Z11" s="219"/>
    </row>
    <row r="12" spans="1:26" ht="15.75" customHeight="1">
      <c r="A12" s="268">
        <v>11</v>
      </c>
      <c r="B12" s="268">
        <v>571</v>
      </c>
      <c r="C12" s="268" t="s">
        <v>3140</v>
      </c>
      <c r="D12" s="365">
        <v>43576</v>
      </c>
      <c r="E12" s="268" t="s">
        <v>3140</v>
      </c>
      <c r="F12" s="365">
        <v>43626</v>
      </c>
      <c r="G12" s="268" t="s">
        <v>3248</v>
      </c>
      <c r="H12" s="268" t="s">
        <v>203</v>
      </c>
      <c r="I12" s="365">
        <v>43661</v>
      </c>
      <c r="J12" s="219"/>
      <c r="K12" s="219"/>
      <c r="L12" s="219"/>
      <c r="M12" s="219"/>
      <c r="N12" s="219"/>
      <c r="O12" s="219"/>
      <c r="P12" s="219"/>
      <c r="Q12" s="219"/>
      <c r="R12" s="219"/>
      <c r="S12" s="219"/>
      <c r="T12" s="219"/>
      <c r="U12" s="219"/>
      <c r="V12" s="219"/>
      <c r="W12" s="219"/>
      <c r="X12" s="219"/>
      <c r="Y12" s="219"/>
      <c r="Z12" s="219"/>
    </row>
    <row r="13" spans="1:26" ht="15.75" customHeight="1">
      <c r="A13" s="268">
        <v>12</v>
      </c>
      <c r="B13" s="268">
        <v>1</v>
      </c>
      <c r="C13" s="268" t="s">
        <v>15</v>
      </c>
      <c r="D13" s="365">
        <v>43445</v>
      </c>
      <c r="E13" s="268" t="s">
        <v>203</v>
      </c>
      <c r="F13" s="365">
        <v>43482</v>
      </c>
      <c r="G13" s="268" t="s">
        <v>3248</v>
      </c>
      <c r="H13" s="268" t="s">
        <v>203</v>
      </c>
      <c r="I13" s="365">
        <v>43661</v>
      </c>
      <c r="J13" s="219"/>
      <c r="K13" s="219"/>
      <c r="L13" s="219"/>
      <c r="M13" s="219"/>
      <c r="N13" s="219"/>
      <c r="O13" s="219"/>
      <c r="P13" s="219"/>
      <c r="Q13" s="219"/>
      <c r="R13" s="219"/>
      <c r="S13" s="219"/>
      <c r="T13" s="219"/>
      <c r="U13" s="219"/>
      <c r="V13" s="219"/>
      <c r="W13" s="219"/>
      <c r="X13" s="219"/>
      <c r="Y13" s="219"/>
      <c r="Z13" s="219"/>
    </row>
    <row r="14" spans="1:26" ht="15.75" customHeight="1">
      <c r="A14" s="268">
        <v>13</v>
      </c>
      <c r="B14" s="268">
        <v>137</v>
      </c>
      <c r="C14" s="268" t="s">
        <v>3140</v>
      </c>
      <c r="D14" s="376">
        <v>43586</v>
      </c>
      <c r="E14" s="268" t="s">
        <v>3140</v>
      </c>
      <c r="F14" s="365">
        <v>43633</v>
      </c>
      <c r="G14" s="268" t="s">
        <v>3248</v>
      </c>
      <c r="H14" s="268" t="s">
        <v>3140</v>
      </c>
      <c r="I14" s="365">
        <v>43666</v>
      </c>
      <c r="J14" s="219"/>
      <c r="K14" s="219"/>
      <c r="L14" s="219"/>
      <c r="M14" s="219"/>
      <c r="N14" s="219"/>
      <c r="O14" s="219"/>
      <c r="P14" s="219"/>
      <c r="Q14" s="219"/>
      <c r="R14" s="219"/>
      <c r="S14" s="219"/>
      <c r="T14" s="219"/>
      <c r="U14" s="219"/>
      <c r="V14" s="219"/>
      <c r="W14" s="219"/>
      <c r="X14" s="219"/>
      <c r="Y14" s="219"/>
      <c r="Z14" s="219"/>
    </row>
    <row r="15" spans="1:26" ht="15.75" customHeight="1">
      <c r="A15" s="268">
        <v>14</v>
      </c>
      <c r="B15" s="268">
        <v>0</v>
      </c>
      <c r="C15" s="368" t="s">
        <v>15</v>
      </c>
      <c r="D15" s="598">
        <v>43445</v>
      </c>
      <c r="E15" s="268" t="s">
        <v>203</v>
      </c>
      <c r="F15" s="365">
        <v>43482</v>
      </c>
      <c r="G15" s="268" t="s">
        <v>3248</v>
      </c>
      <c r="H15" s="268" t="s">
        <v>203</v>
      </c>
      <c r="I15" s="365">
        <v>43661</v>
      </c>
      <c r="J15" s="219"/>
      <c r="K15" s="219"/>
      <c r="L15" s="219"/>
      <c r="M15" s="219"/>
      <c r="N15" s="219"/>
      <c r="O15" s="219"/>
      <c r="P15" s="219"/>
      <c r="Q15" s="219"/>
      <c r="R15" s="219"/>
      <c r="S15" s="219"/>
      <c r="T15" s="219"/>
      <c r="U15" s="219"/>
      <c r="V15" s="219"/>
      <c r="W15" s="219"/>
      <c r="X15" s="219"/>
      <c r="Y15" s="219"/>
      <c r="Z15" s="219"/>
    </row>
    <row r="16" spans="1:26" ht="15.75" customHeight="1">
      <c r="A16" s="268">
        <v>15</v>
      </c>
      <c r="B16" s="268">
        <v>2</v>
      </c>
      <c r="C16" s="268" t="s">
        <v>15</v>
      </c>
      <c r="D16" s="365">
        <v>43445</v>
      </c>
      <c r="E16" s="268" t="s">
        <v>3140</v>
      </c>
      <c r="F16" s="365">
        <v>43633</v>
      </c>
      <c r="G16" s="268" t="s">
        <v>3248</v>
      </c>
      <c r="H16" s="268" t="s">
        <v>203</v>
      </c>
      <c r="I16" s="365">
        <v>43661</v>
      </c>
      <c r="J16" s="219"/>
      <c r="K16" s="219"/>
      <c r="L16" s="219"/>
      <c r="M16" s="219"/>
      <c r="N16" s="219"/>
      <c r="O16" s="219"/>
      <c r="P16" s="219"/>
      <c r="Q16" s="219"/>
      <c r="R16" s="219"/>
      <c r="S16" s="219"/>
      <c r="T16" s="219"/>
      <c r="U16" s="219"/>
      <c r="V16" s="219"/>
      <c r="W16" s="219"/>
      <c r="X16" s="219"/>
      <c r="Y16" s="219"/>
      <c r="Z16" s="219"/>
    </row>
    <row r="17" spans="1:26" ht="15.75" customHeight="1">
      <c r="A17" s="268">
        <v>16</v>
      </c>
      <c r="B17" s="268">
        <v>5</v>
      </c>
      <c r="C17" s="268" t="s">
        <v>15</v>
      </c>
      <c r="D17" s="365">
        <v>43445</v>
      </c>
      <c r="E17" s="268" t="s">
        <v>3140</v>
      </c>
      <c r="F17" s="365">
        <v>43633</v>
      </c>
      <c r="G17" s="268" t="s">
        <v>3248</v>
      </c>
      <c r="H17" s="268" t="s">
        <v>203</v>
      </c>
      <c r="I17" s="365">
        <v>43661</v>
      </c>
      <c r="J17" s="219"/>
      <c r="K17" s="219"/>
      <c r="L17" s="219"/>
      <c r="M17" s="219"/>
      <c r="N17" s="219"/>
      <c r="O17" s="219"/>
      <c r="P17" s="219"/>
      <c r="Q17" s="219"/>
      <c r="R17" s="219"/>
      <c r="S17" s="219"/>
      <c r="T17" s="219"/>
      <c r="U17" s="219"/>
      <c r="V17" s="219"/>
      <c r="W17" s="219"/>
      <c r="X17" s="219"/>
      <c r="Y17" s="219"/>
      <c r="Z17" s="219"/>
    </row>
    <row r="18" spans="1:26" ht="15.75" customHeight="1">
      <c r="A18" s="268">
        <v>17</v>
      </c>
      <c r="B18" s="268">
        <v>13</v>
      </c>
      <c r="C18" s="268" t="s">
        <v>15</v>
      </c>
      <c r="D18" s="365">
        <v>43445</v>
      </c>
      <c r="E18" s="268" t="s">
        <v>3140</v>
      </c>
      <c r="F18" s="365">
        <v>43633</v>
      </c>
      <c r="G18" s="268" t="s">
        <v>3248</v>
      </c>
      <c r="H18" s="268" t="s">
        <v>203</v>
      </c>
      <c r="I18" s="365">
        <v>43661</v>
      </c>
      <c r="J18" s="219"/>
      <c r="K18" s="219"/>
      <c r="L18" s="219"/>
      <c r="M18" s="219"/>
      <c r="N18" s="219"/>
      <c r="O18" s="219"/>
      <c r="P18" s="219"/>
      <c r="Q18" s="219"/>
      <c r="R18" s="219"/>
      <c r="S18" s="219"/>
      <c r="T18" s="219"/>
      <c r="U18" s="219"/>
      <c r="V18" s="219"/>
      <c r="W18" s="219"/>
      <c r="X18" s="219"/>
      <c r="Y18" s="219"/>
      <c r="Z18" s="219"/>
    </row>
    <row r="19" spans="1:26" ht="15.75" customHeight="1">
      <c r="A19" s="268">
        <v>18</v>
      </c>
      <c r="B19" s="268">
        <v>2</v>
      </c>
      <c r="C19" s="268" t="s">
        <v>15</v>
      </c>
      <c r="D19" s="365">
        <v>43550</v>
      </c>
      <c r="E19" s="268" t="s">
        <v>3140</v>
      </c>
      <c r="F19" s="365">
        <v>43633</v>
      </c>
      <c r="G19" s="268" t="s">
        <v>3248</v>
      </c>
      <c r="H19" s="268" t="s">
        <v>203</v>
      </c>
      <c r="I19" s="365">
        <v>43661</v>
      </c>
      <c r="J19" s="219"/>
      <c r="K19" s="219"/>
      <c r="L19" s="219"/>
      <c r="M19" s="219"/>
      <c r="N19" s="219"/>
      <c r="O19" s="219"/>
      <c r="P19" s="219"/>
      <c r="Q19" s="219"/>
      <c r="R19" s="219"/>
      <c r="S19" s="219"/>
      <c r="T19" s="219"/>
      <c r="U19" s="219"/>
      <c r="V19" s="219"/>
      <c r="W19" s="219"/>
      <c r="X19" s="219"/>
      <c r="Y19" s="219"/>
      <c r="Z19" s="219"/>
    </row>
    <row r="20" spans="1:26" ht="15.75" customHeight="1">
      <c r="A20" s="268">
        <v>19</v>
      </c>
      <c r="B20" s="268">
        <v>795</v>
      </c>
      <c r="C20" s="268" t="s">
        <v>144</v>
      </c>
      <c r="D20" s="365">
        <v>43601</v>
      </c>
      <c r="E20" s="268" t="s">
        <v>3140</v>
      </c>
      <c r="F20" s="365">
        <v>43633</v>
      </c>
      <c r="G20" s="268" t="s">
        <v>3248</v>
      </c>
      <c r="H20" s="268" t="s">
        <v>3140</v>
      </c>
      <c r="I20" s="365">
        <v>43666</v>
      </c>
      <c r="J20" s="219"/>
      <c r="K20" s="219"/>
      <c r="L20" s="219"/>
      <c r="M20" s="219"/>
      <c r="N20" s="219"/>
      <c r="O20" s="219"/>
      <c r="P20" s="219"/>
      <c r="Q20" s="219"/>
      <c r="R20" s="219"/>
      <c r="S20" s="219"/>
      <c r="T20" s="219"/>
      <c r="U20" s="219"/>
      <c r="V20" s="219"/>
      <c r="W20" s="219"/>
      <c r="X20" s="219"/>
      <c r="Y20" s="219"/>
      <c r="Z20" s="219"/>
    </row>
    <row r="21" spans="1:26" ht="15.75" customHeight="1">
      <c r="A21" s="268">
        <v>20</v>
      </c>
      <c r="B21" s="268">
        <v>387</v>
      </c>
      <c r="C21" s="268" t="s">
        <v>27</v>
      </c>
      <c r="D21" s="365">
        <v>43585</v>
      </c>
      <c r="E21" s="268" t="s">
        <v>3140</v>
      </c>
      <c r="F21" s="365">
        <v>43633</v>
      </c>
      <c r="G21" s="268" t="s">
        <v>3248</v>
      </c>
      <c r="H21" s="268" t="s">
        <v>203</v>
      </c>
      <c r="I21" s="365">
        <v>43661</v>
      </c>
      <c r="J21" s="219"/>
      <c r="K21" s="219"/>
      <c r="L21" s="219"/>
      <c r="M21" s="219"/>
      <c r="N21" s="219"/>
      <c r="O21" s="219"/>
      <c r="P21" s="219"/>
      <c r="Q21" s="219"/>
      <c r="R21" s="219"/>
      <c r="S21" s="219"/>
      <c r="T21" s="219"/>
      <c r="U21" s="219"/>
      <c r="V21" s="219"/>
      <c r="W21" s="219"/>
      <c r="X21" s="219"/>
      <c r="Y21" s="219"/>
      <c r="Z21" s="219"/>
    </row>
    <row r="22" spans="1:26" ht="15.75" customHeight="1">
      <c r="A22" s="268">
        <v>21</v>
      </c>
      <c r="B22" s="268">
        <v>106</v>
      </c>
      <c r="C22" s="268" t="s">
        <v>27</v>
      </c>
      <c r="D22" s="365">
        <v>43585</v>
      </c>
      <c r="E22" s="268" t="s">
        <v>3140</v>
      </c>
      <c r="F22" s="365">
        <v>43634</v>
      </c>
      <c r="G22" s="268" t="s">
        <v>3248</v>
      </c>
      <c r="H22" s="268" t="s">
        <v>3140</v>
      </c>
      <c r="I22" s="365">
        <v>43666</v>
      </c>
      <c r="J22" s="219"/>
      <c r="K22" s="219"/>
      <c r="L22" s="219"/>
      <c r="M22" s="219"/>
      <c r="N22" s="219"/>
      <c r="O22" s="219"/>
      <c r="P22" s="219"/>
      <c r="Q22" s="219"/>
      <c r="R22" s="219"/>
      <c r="S22" s="219"/>
      <c r="T22" s="219"/>
      <c r="U22" s="219"/>
      <c r="V22" s="219"/>
      <c r="W22" s="219"/>
      <c r="X22" s="219"/>
      <c r="Y22" s="219"/>
      <c r="Z22" s="219"/>
    </row>
    <row r="23" spans="1:26" ht="15.75" customHeight="1">
      <c r="A23" s="268">
        <v>22</v>
      </c>
      <c r="B23" s="268">
        <v>17</v>
      </c>
      <c r="C23" s="268" t="s">
        <v>15</v>
      </c>
      <c r="D23" s="365">
        <v>43517</v>
      </c>
      <c r="E23" s="268" t="s">
        <v>144</v>
      </c>
      <c r="F23" s="365">
        <v>43632</v>
      </c>
      <c r="G23" s="268" t="s">
        <v>3248</v>
      </c>
      <c r="H23" s="268" t="s">
        <v>3140</v>
      </c>
      <c r="I23" s="365">
        <v>43666</v>
      </c>
      <c r="J23" s="219"/>
      <c r="K23" s="219"/>
      <c r="L23" s="219"/>
      <c r="M23" s="219"/>
      <c r="N23" s="219"/>
      <c r="O23" s="219"/>
      <c r="P23" s="219"/>
      <c r="Q23" s="219"/>
      <c r="R23" s="219"/>
      <c r="S23" s="219"/>
      <c r="T23" s="219"/>
      <c r="U23" s="219"/>
      <c r="V23" s="219"/>
      <c r="W23" s="219"/>
      <c r="X23" s="219"/>
      <c r="Y23" s="219"/>
      <c r="Z23" s="219"/>
    </row>
    <row r="24" spans="1:26" ht="15.75" customHeight="1">
      <c r="A24" s="268">
        <v>23</v>
      </c>
      <c r="B24" s="268">
        <v>28</v>
      </c>
      <c r="C24" s="268" t="s">
        <v>15</v>
      </c>
      <c r="D24" s="365">
        <v>43510</v>
      </c>
      <c r="E24" s="268" t="s">
        <v>144</v>
      </c>
      <c r="F24" s="365">
        <v>43633</v>
      </c>
      <c r="G24" s="268" t="s">
        <v>3248</v>
      </c>
      <c r="H24" s="268" t="s">
        <v>144</v>
      </c>
      <c r="I24" s="365">
        <v>43666</v>
      </c>
      <c r="J24" s="219"/>
      <c r="K24" s="219"/>
      <c r="L24" s="219"/>
      <c r="M24" s="219"/>
      <c r="N24" s="219"/>
      <c r="O24" s="219"/>
      <c r="P24" s="219"/>
      <c r="Q24" s="219"/>
      <c r="R24" s="219"/>
      <c r="S24" s="219"/>
      <c r="T24" s="219"/>
      <c r="U24" s="219"/>
      <c r="V24" s="219"/>
      <c r="W24" s="219"/>
      <c r="X24" s="219"/>
      <c r="Y24" s="219"/>
      <c r="Z24" s="219"/>
    </row>
    <row r="25" spans="1:26" ht="15.75" customHeight="1">
      <c r="A25" s="268">
        <v>24</v>
      </c>
      <c r="B25" s="268">
        <v>0</v>
      </c>
      <c r="C25" s="368" t="s">
        <v>15</v>
      </c>
      <c r="D25" s="598">
        <v>43445</v>
      </c>
      <c r="E25" s="268" t="s">
        <v>203</v>
      </c>
      <c r="F25" s="365">
        <v>43482</v>
      </c>
      <c r="G25" s="268" t="s">
        <v>3248</v>
      </c>
      <c r="H25" s="268" t="s">
        <v>203</v>
      </c>
      <c r="I25" s="365">
        <v>43661</v>
      </c>
      <c r="J25" s="219"/>
      <c r="K25" s="219"/>
      <c r="L25" s="219"/>
      <c r="M25" s="219"/>
      <c r="N25" s="219"/>
      <c r="O25" s="219"/>
      <c r="P25" s="219"/>
      <c r="Q25" s="219"/>
      <c r="R25" s="219"/>
      <c r="S25" s="219"/>
      <c r="T25" s="219"/>
      <c r="U25" s="219"/>
      <c r="V25" s="219"/>
      <c r="W25" s="219"/>
      <c r="X25" s="219"/>
      <c r="Y25" s="219"/>
      <c r="Z25" s="219"/>
    </row>
    <row r="26" spans="1:26" ht="15.75" customHeight="1">
      <c r="A26" s="268">
        <v>25</v>
      </c>
      <c r="B26" s="268">
        <v>0</v>
      </c>
      <c r="C26" s="368" t="s">
        <v>15</v>
      </c>
      <c r="D26" s="598">
        <v>43445</v>
      </c>
      <c r="E26" s="268" t="s">
        <v>203</v>
      </c>
      <c r="F26" s="365">
        <v>43482</v>
      </c>
      <c r="G26" s="268" t="s">
        <v>3248</v>
      </c>
      <c r="H26" s="268" t="s">
        <v>203</v>
      </c>
      <c r="I26" s="365">
        <v>43661</v>
      </c>
      <c r="J26" s="219"/>
      <c r="K26" s="219"/>
      <c r="L26" s="219"/>
      <c r="M26" s="219"/>
      <c r="N26" s="219"/>
      <c r="O26" s="219"/>
      <c r="P26" s="219"/>
      <c r="Q26" s="219"/>
      <c r="R26" s="219"/>
      <c r="S26" s="219"/>
      <c r="T26" s="219"/>
      <c r="U26" s="219"/>
      <c r="V26" s="219"/>
      <c r="W26" s="219"/>
      <c r="X26" s="219"/>
      <c r="Y26" s="219"/>
      <c r="Z26" s="219"/>
    </row>
    <row r="27" spans="1:26" ht="15.75" customHeight="1">
      <c r="A27" s="268">
        <v>26</v>
      </c>
      <c r="B27" s="268">
        <v>2</v>
      </c>
      <c r="C27" s="268" t="s">
        <v>15</v>
      </c>
      <c r="D27" s="365">
        <v>43508</v>
      </c>
      <c r="E27" s="268" t="s">
        <v>3140</v>
      </c>
      <c r="F27" s="365">
        <v>43633</v>
      </c>
      <c r="G27" s="268" t="s">
        <v>3248</v>
      </c>
      <c r="H27" s="268" t="s">
        <v>203</v>
      </c>
      <c r="I27" s="365">
        <v>43661</v>
      </c>
      <c r="J27" s="219"/>
      <c r="K27" s="219"/>
      <c r="L27" s="219"/>
      <c r="M27" s="219"/>
      <c r="N27" s="219"/>
      <c r="O27" s="219"/>
      <c r="P27" s="219"/>
      <c r="Q27" s="219"/>
      <c r="R27" s="219"/>
      <c r="S27" s="219"/>
      <c r="T27" s="219"/>
      <c r="U27" s="219"/>
      <c r="V27" s="219"/>
      <c r="W27" s="219"/>
      <c r="X27" s="219"/>
      <c r="Y27" s="219"/>
      <c r="Z27" s="219"/>
    </row>
    <row r="28" spans="1:26" ht="15.75" customHeight="1">
      <c r="A28" s="268">
        <v>27</v>
      </c>
      <c r="B28" s="268">
        <v>21</v>
      </c>
      <c r="C28" s="268" t="s">
        <v>15</v>
      </c>
      <c r="D28" s="365">
        <v>43550</v>
      </c>
      <c r="E28" s="268" t="s">
        <v>3140</v>
      </c>
      <c r="F28" s="365">
        <v>43634</v>
      </c>
      <c r="G28" s="268" t="s">
        <v>3248</v>
      </c>
      <c r="H28" s="268" t="s">
        <v>203</v>
      </c>
      <c r="I28" s="365">
        <v>43671</v>
      </c>
      <c r="J28" s="219"/>
      <c r="K28" s="219"/>
      <c r="L28" s="219"/>
      <c r="M28" s="219"/>
      <c r="N28" s="219"/>
      <c r="O28" s="219"/>
      <c r="P28" s="219"/>
      <c r="Q28" s="219"/>
      <c r="R28" s="219"/>
      <c r="S28" s="219"/>
      <c r="T28" s="219"/>
      <c r="U28" s="219"/>
      <c r="V28" s="219"/>
      <c r="W28" s="219"/>
      <c r="X28" s="219"/>
      <c r="Y28" s="219"/>
      <c r="Z28" s="219"/>
    </row>
    <row r="29" spans="1:26" ht="15.75" customHeight="1">
      <c r="A29" s="268">
        <v>28</v>
      </c>
      <c r="B29" s="268">
        <v>94</v>
      </c>
      <c r="C29" s="268" t="s">
        <v>144</v>
      </c>
      <c r="D29" s="365">
        <v>43234</v>
      </c>
      <c r="E29" s="268" t="s">
        <v>3140</v>
      </c>
      <c r="F29" s="365">
        <v>43634</v>
      </c>
      <c r="G29" s="268" t="s">
        <v>3248</v>
      </c>
      <c r="H29" s="268" t="s">
        <v>203</v>
      </c>
      <c r="I29" s="365">
        <v>43671</v>
      </c>
      <c r="J29" s="219"/>
      <c r="K29" s="219"/>
      <c r="L29" s="219"/>
      <c r="M29" s="219"/>
      <c r="N29" s="219"/>
      <c r="O29" s="219"/>
      <c r="P29" s="219"/>
      <c r="Q29" s="219"/>
      <c r="R29" s="219"/>
      <c r="S29" s="219"/>
      <c r="T29" s="219"/>
      <c r="U29" s="219"/>
      <c r="V29" s="219"/>
      <c r="W29" s="219"/>
      <c r="X29" s="219"/>
      <c r="Y29" s="219"/>
      <c r="Z29" s="219"/>
    </row>
    <row r="30" spans="1:26" ht="12.75">
      <c r="A30" s="268">
        <v>29</v>
      </c>
      <c r="B30" s="268">
        <v>230</v>
      </c>
      <c r="C30" s="268" t="s">
        <v>144</v>
      </c>
      <c r="D30" s="376">
        <v>43593</v>
      </c>
      <c r="E30" s="268" t="s">
        <v>3140</v>
      </c>
      <c r="F30" s="365">
        <v>43636</v>
      </c>
      <c r="G30" s="268" t="s">
        <v>3248</v>
      </c>
      <c r="H30" s="268" t="s">
        <v>203</v>
      </c>
      <c r="I30" s="365">
        <v>43671</v>
      </c>
      <c r="J30" s="219"/>
      <c r="K30" s="219"/>
      <c r="L30" s="219"/>
      <c r="M30" s="219"/>
      <c r="N30" s="219"/>
      <c r="O30" s="219"/>
      <c r="P30" s="219"/>
      <c r="Q30" s="219"/>
      <c r="R30" s="219"/>
      <c r="S30" s="219"/>
      <c r="T30" s="219"/>
      <c r="U30" s="219"/>
      <c r="V30" s="219"/>
      <c r="W30" s="219"/>
      <c r="X30" s="219"/>
      <c r="Y30" s="219"/>
      <c r="Z30" s="219"/>
    </row>
    <row r="31" spans="1:26" ht="12.75">
      <c r="A31" s="268">
        <v>30</v>
      </c>
      <c r="B31" s="268">
        <v>0</v>
      </c>
      <c r="C31" s="368" t="s">
        <v>15</v>
      </c>
      <c r="D31" s="598">
        <v>43445</v>
      </c>
      <c r="E31" s="268" t="s">
        <v>203</v>
      </c>
      <c r="F31" s="365">
        <v>43482</v>
      </c>
      <c r="G31" s="268" t="s">
        <v>3248</v>
      </c>
      <c r="H31" s="268" t="s">
        <v>203</v>
      </c>
      <c r="I31" s="365">
        <v>43671</v>
      </c>
      <c r="J31" s="219"/>
      <c r="K31" s="219"/>
      <c r="L31" s="219"/>
      <c r="M31" s="219"/>
      <c r="N31" s="219"/>
      <c r="O31" s="219"/>
      <c r="P31" s="219"/>
      <c r="Q31" s="219"/>
      <c r="R31" s="219"/>
      <c r="S31" s="219"/>
      <c r="T31" s="219"/>
      <c r="U31" s="219"/>
      <c r="V31" s="219"/>
      <c r="W31" s="219"/>
      <c r="X31" s="219"/>
      <c r="Y31" s="219"/>
      <c r="Z31" s="219"/>
    </row>
    <row r="32" spans="1:26" ht="12.75">
      <c r="A32" s="268">
        <v>31</v>
      </c>
      <c r="B32" s="268">
        <v>8</v>
      </c>
      <c r="C32" s="268" t="s">
        <v>15</v>
      </c>
      <c r="D32" s="365">
        <v>43517</v>
      </c>
      <c r="E32" s="268" t="s">
        <v>144</v>
      </c>
      <c r="F32" s="365">
        <v>43633</v>
      </c>
      <c r="G32" s="268" t="s">
        <v>3248</v>
      </c>
      <c r="H32" s="268" t="s">
        <v>203</v>
      </c>
      <c r="I32" s="365">
        <v>43671</v>
      </c>
      <c r="J32" s="219"/>
      <c r="K32" s="219"/>
      <c r="L32" s="219"/>
      <c r="M32" s="219"/>
      <c r="N32" s="219"/>
      <c r="O32" s="219"/>
      <c r="P32" s="219"/>
      <c r="Q32" s="219"/>
      <c r="R32" s="219"/>
      <c r="S32" s="219"/>
      <c r="T32" s="219"/>
      <c r="U32" s="219"/>
      <c r="V32" s="219"/>
      <c r="W32" s="219"/>
      <c r="X32" s="219"/>
      <c r="Y32" s="219"/>
      <c r="Z32" s="219"/>
    </row>
    <row r="33" spans="1:26" ht="12.75">
      <c r="A33" s="268">
        <v>32</v>
      </c>
      <c r="B33" s="268">
        <v>8</v>
      </c>
      <c r="C33" s="268" t="s">
        <v>15</v>
      </c>
      <c r="D33" s="365">
        <v>43510</v>
      </c>
      <c r="E33" s="268" t="s">
        <v>144</v>
      </c>
      <c r="F33" s="365">
        <v>43633</v>
      </c>
      <c r="G33" s="268" t="s">
        <v>3248</v>
      </c>
      <c r="H33" s="268" t="s">
        <v>203</v>
      </c>
      <c r="I33" s="365">
        <v>43671</v>
      </c>
      <c r="J33" s="219"/>
      <c r="K33" s="219"/>
      <c r="L33" s="219"/>
      <c r="M33" s="219"/>
      <c r="N33" s="219"/>
      <c r="O33" s="219"/>
      <c r="P33" s="219"/>
      <c r="Q33" s="219"/>
      <c r="R33" s="219"/>
      <c r="S33" s="219"/>
      <c r="T33" s="219"/>
      <c r="U33" s="219"/>
      <c r="V33" s="219"/>
      <c r="W33" s="219"/>
      <c r="X33" s="219"/>
      <c r="Y33" s="219"/>
      <c r="Z33" s="219"/>
    </row>
    <row r="34" spans="1:26" ht="12.75">
      <c r="A34" s="268">
        <v>33</v>
      </c>
      <c r="B34" s="268">
        <v>1</v>
      </c>
      <c r="C34" s="268" t="s">
        <v>15</v>
      </c>
      <c r="D34" s="365">
        <v>43508</v>
      </c>
      <c r="E34" s="268" t="s">
        <v>144</v>
      </c>
      <c r="F34" s="365">
        <v>43634</v>
      </c>
      <c r="G34" s="268" t="s">
        <v>3248</v>
      </c>
      <c r="H34" s="268" t="s">
        <v>203</v>
      </c>
      <c r="I34" s="365">
        <v>43668</v>
      </c>
      <c r="J34" s="219"/>
      <c r="K34" s="219"/>
      <c r="L34" s="219"/>
      <c r="M34" s="219"/>
      <c r="N34" s="219"/>
      <c r="O34" s="219"/>
      <c r="P34" s="219"/>
      <c r="Q34" s="219"/>
      <c r="R34" s="219"/>
      <c r="S34" s="219"/>
      <c r="T34" s="219"/>
      <c r="U34" s="219"/>
      <c r="V34" s="219"/>
      <c r="W34" s="219"/>
      <c r="X34" s="219"/>
      <c r="Y34" s="219"/>
      <c r="Z34" s="219"/>
    </row>
    <row r="35" spans="1:26" ht="12.75">
      <c r="A35" s="268">
        <v>34</v>
      </c>
      <c r="B35" s="268">
        <v>0</v>
      </c>
      <c r="C35" s="368" t="s">
        <v>15</v>
      </c>
      <c r="D35" s="598">
        <v>43445</v>
      </c>
      <c r="E35" s="268" t="s">
        <v>203</v>
      </c>
      <c r="F35" s="365">
        <v>43482</v>
      </c>
      <c r="G35" s="268" t="s">
        <v>3248</v>
      </c>
      <c r="H35" s="268" t="s">
        <v>203</v>
      </c>
      <c r="I35" s="365">
        <v>43661</v>
      </c>
      <c r="J35" s="219"/>
      <c r="K35" s="219"/>
      <c r="L35" s="219"/>
      <c r="M35" s="219"/>
      <c r="N35" s="219"/>
      <c r="O35" s="219"/>
      <c r="P35" s="219"/>
      <c r="Q35" s="219"/>
      <c r="R35" s="219"/>
      <c r="S35" s="219"/>
      <c r="T35" s="219"/>
      <c r="U35" s="219"/>
      <c r="V35" s="219"/>
      <c r="W35" s="219"/>
      <c r="X35" s="219"/>
      <c r="Y35" s="219"/>
      <c r="Z35" s="219"/>
    </row>
    <row r="36" spans="1:26" ht="12.75">
      <c r="A36" s="268">
        <v>35</v>
      </c>
      <c r="B36" s="268">
        <v>41</v>
      </c>
      <c r="C36" s="268" t="s">
        <v>15</v>
      </c>
      <c r="D36" s="365">
        <v>43508</v>
      </c>
      <c r="E36" s="268" t="s">
        <v>3140</v>
      </c>
      <c r="F36" s="365">
        <v>43634</v>
      </c>
      <c r="G36" s="268" t="s">
        <v>3248</v>
      </c>
      <c r="H36" s="268" t="s">
        <v>203</v>
      </c>
      <c r="I36" s="365">
        <v>43670</v>
      </c>
      <c r="J36" s="219"/>
      <c r="K36" s="219"/>
      <c r="L36" s="219"/>
      <c r="M36" s="219"/>
      <c r="N36" s="219"/>
      <c r="O36" s="219"/>
      <c r="P36" s="219"/>
      <c r="Q36" s="219"/>
      <c r="R36" s="219"/>
      <c r="S36" s="219"/>
      <c r="T36" s="219"/>
      <c r="U36" s="219"/>
      <c r="V36" s="219"/>
      <c r="W36" s="219"/>
      <c r="X36" s="219"/>
      <c r="Y36" s="219"/>
      <c r="Z36" s="219"/>
    </row>
    <row r="37" spans="1:26" ht="12.75">
      <c r="A37" s="268">
        <v>36</v>
      </c>
      <c r="B37" s="268">
        <v>27</v>
      </c>
      <c r="C37" s="268" t="s">
        <v>144</v>
      </c>
      <c r="D37" s="365">
        <v>43599</v>
      </c>
      <c r="E37" s="268" t="s">
        <v>3140</v>
      </c>
      <c r="F37" s="365">
        <v>43634</v>
      </c>
      <c r="G37" s="268" t="s">
        <v>3248</v>
      </c>
      <c r="H37" s="268" t="s">
        <v>203</v>
      </c>
      <c r="I37" s="365">
        <v>43670</v>
      </c>
      <c r="J37" s="219"/>
      <c r="K37" s="219"/>
      <c r="L37" s="219"/>
      <c r="M37" s="219"/>
      <c r="N37" s="219"/>
      <c r="O37" s="219"/>
      <c r="P37" s="219"/>
      <c r="Q37" s="219"/>
      <c r="R37" s="219"/>
      <c r="S37" s="219"/>
      <c r="T37" s="219"/>
      <c r="U37" s="219"/>
      <c r="V37" s="219"/>
      <c r="W37" s="219"/>
      <c r="X37" s="219"/>
      <c r="Y37" s="219"/>
      <c r="Z37" s="219"/>
    </row>
    <row r="38" spans="1:26" ht="12.75">
      <c r="A38" s="268">
        <v>37</v>
      </c>
      <c r="B38" s="268">
        <v>47</v>
      </c>
      <c r="C38" s="268" t="s">
        <v>144</v>
      </c>
      <c r="D38" s="365">
        <v>43599</v>
      </c>
      <c r="E38" s="268" t="s">
        <v>3140</v>
      </c>
      <c r="F38" s="365">
        <v>43635</v>
      </c>
      <c r="G38" s="268" t="s">
        <v>3248</v>
      </c>
      <c r="H38" s="268" t="s">
        <v>203</v>
      </c>
      <c r="I38" s="365">
        <v>43669</v>
      </c>
      <c r="J38" s="219"/>
      <c r="K38" s="219"/>
      <c r="L38" s="219"/>
      <c r="M38" s="219"/>
      <c r="N38" s="219"/>
      <c r="O38" s="219"/>
      <c r="P38" s="219"/>
      <c r="Q38" s="219"/>
      <c r="R38" s="219"/>
      <c r="S38" s="219"/>
      <c r="T38" s="219"/>
      <c r="U38" s="219"/>
      <c r="V38" s="219"/>
      <c r="W38" s="219"/>
      <c r="X38" s="219"/>
      <c r="Y38" s="219"/>
      <c r="Z38" s="219"/>
    </row>
    <row r="39" spans="1:26" ht="12.75">
      <c r="A39" s="268">
        <v>38</v>
      </c>
      <c r="B39" s="268">
        <v>241</v>
      </c>
      <c r="C39" s="268" t="s">
        <v>144</v>
      </c>
      <c r="D39" s="365">
        <v>43602</v>
      </c>
      <c r="E39" s="268" t="s">
        <v>3140</v>
      </c>
      <c r="F39" s="365">
        <v>43635</v>
      </c>
      <c r="G39" s="268" t="s">
        <v>3248</v>
      </c>
      <c r="H39" s="268" t="s">
        <v>203</v>
      </c>
      <c r="I39" s="365">
        <v>43669</v>
      </c>
      <c r="J39" s="219"/>
      <c r="K39" s="219"/>
      <c r="L39" s="219"/>
      <c r="M39" s="219"/>
      <c r="N39" s="219"/>
      <c r="O39" s="219"/>
      <c r="P39" s="219"/>
      <c r="Q39" s="219"/>
      <c r="R39" s="219"/>
      <c r="S39" s="219"/>
      <c r="T39" s="219"/>
      <c r="U39" s="219"/>
      <c r="V39" s="219"/>
      <c r="W39" s="219"/>
      <c r="X39" s="219"/>
      <c r="Y39" s="219"/>
      <c r="Z39" s="219"/>
    </row>
    <row r="40" spans="1:26" ht="12.75">
      <c r="A40" s="268">
        <v>39</v>
      </c>
      <c r="B40" s="268">
        <v>51</v>
      </c>
      <c r="C40" s="268" t="s">
        <v>144</v>
      </c>
      <c r="D40" s="365">
        <v>43599</v>
      </c>
      <c r="E40" s="268" t="s">
        <v>3140</v>
      </c>
      <c r="F40" s="365">
        <v>43635</v>
      </c>
      <c r="G40" s="268" t="s">
        <v>3248</v>
      </c>
      <c r="H40" s="268" t="s">
        <v>203</v>
      </c>
      <c r="I40" s="365">
        <v>43669</v>
      </c>
      <c r="J40" s="219"/>
      <c r="K40" s="219"/>
      <c r="L40" s="219"/>
      <c r="M40" s="219"/>
      <c r="N40" s="219"/>
      <c r="O40" s="219"/>
      <c r="P40" s="219"/>
      <c r="Q40" s="219"/>
      <c r="R40" s="219"/>
      <c r="S40" s="219"/>
      <c r="T40" s="219"/>
      <c r="U40" s="219"/>
      <c r="V40" s="219"/>
      <c r="W40" s="219"/>
      <c r="X40" s="219"/>
      <c r="Y40" s="219"/>
      <c r="Z40" s="219"/>
    </row>
    <row r="41" spans="1:26" ht="12.75">
      <c r="A41" s="268">
        <v>40</v>
      </c>
      <c r="B41" s="268">
        <v>0</v>
      </c>
      <c r="C41" s="368" t="s">
        <v>15</v>
      </c>
      <c r="D41" s="598">
        <v>43445</v>
      </c>
      <c r="E41" s="268" t="s">
        <v>203</v>
      </c>
      <c r="F41" s="365">
        <v>43482</v>
      </c>
      <c r="G41" s="268" t="s">
        <v>3248</v>
      </c>
      <c r="H41" s="268" t="s">
        <v>203</v>
      </c>
      <c r="I41" s="365">
        <v>43671</v>
      </c>
      <c r="J41" s="219"/>
      <c r="K41" s="219"/>
      <c r="L41" s="219"/>
      <c r="M41" s="219"/>
      <c r="N41" s="219"/>
      <c r="O41" s="219"/>
      <c r="P41" s="219"/>
      <c r="Q41" s="219"/>
      <c r="R41" s="219"/>
      <c r="S41" s="219"/>
      <c r="T41" s="219"/>
      <c r="U41" s="219"/>
      <c r="V41" s="219"/>
      <c r="W41" s="219"/>
      <c r="X41" s="219"/>
      <c r="Y41" s="219"/>
      <c r="Z41" s="219"/>
    </row>
    <row r="42" spans="1:26" ht="12.75">
      <c r="A42" s="268">
        <v>41</v>
      </c>
      <c r="B42" s="268">
        <v>0</v>
      </c>
      <c r="C42" s="368" t="s">
        <v>15</v>
      </c>
      <c r="D42" s="598">
        <v>43445</v>
      </c>
      <c r="E42" s="268" t="s">
        <v>203</v>
      </c>
      <c r="F42" s="365">
        <v>43482</v>
      </c>
      <c r="G42" s="268" t="s">
        <v>3248</v>
      </c>
      <c r="H42" s="268" t="s">
        <v>203</v>
      </c>
      <c r="I42" s="365">
        <v>43670</v>
      </c>
      <c r="J42" s="219"/>
      <c r="K42" s="219"/>
      <c r="L42" s="219"/>
      <c r="M42" s="219"/>
      <c r="N42" s="219"/>
      <c r="O42" s="219"/>
      <c r="P42" s="219"/>
      <c r="Q42" s="219"/>
      <c r="R42" s="219"/>
      <c r="S42" s="219"/>
      <c r="T42" s="219"/>
      <c r="U42" s="219"/>
      <c r="V42" s="219"/>
      <c r="W42" s="219"/>
      <c r="X42" s="219"/>
      <c r="Y42" s="219"/>
      <c r="Z42" s="219"/>
    </row>
    <row r="43" spans="1:26" ht="12.75">
      <c r="A43" s="268">
        <v>42</v>
      </c>
      <c r="B43" s="268">
        <v>11</v>
      </c>
      <c r="C43" s="268" t="s">
        <v>15</v>
      </c>
      <c r="D43" s="365">
        <v>43445</v>
      </c>
      <c r="E43" s="268" t="s">
        <v>3140</v>
      </c>
      <c r="F43" s="365">
        <v>43635</v>
      </c>
      <c r="G43" s="268" t="s">
        <v>3248</v>
      </c>
      <c r="H43" s="268" t="s">
        <v>203</v>
      </c>
      <c r="I43" s="365">
        <v>43671</v>
      </c>
      <c r="J43" s="219"/>
      <c r="K43" s="219"/>
      <c r="L43" s="219"/>
      <c r="M43" s="219"/>
      <c r="N43" s="219"/>
      <c r="O43" s="219"/>
      <c r="P43" s="219"/>
      <c r="Q43" s="219"/>
      <c r="R43" s="219"/>
      <c r="S43" s="219"/>
      <c r="T43" s="219"/>
      <c r="U43" s="219"/>
      <c r="V43" s="219"/>
      <c r="W43" s="219"/>
      <c r="X43" s="219"/>
      <c r="Y43" s="219"/>
      <c r="Z43" s="219"/>
    </row>
    <row r="44" spans="1:26" ht="12.75">
      <c r="A44" s="268">
        <v>43</v>
      </c>
      <c r="B44" s="268">
        <v>2</v>
      </c>
      <c r="C44" s="268" t="s">
        <v>15</v>
      </c>
      <c r="D44" s="365">
        <v>43445</v>
      </c>
      <c r="E44" s="268" t="s">
        <v>3140</v>
      </c>
      <c r="F44" s="365">
        <v>43635</v>
      </c>
      <c r="G44" s="268" t="s">
        <v>3248</v>
      </c>
      <c r="H44" s="268" t="s">
        <v>203</v>
      </c>
      <c r="I44" s="365">
        <v>43671</v>
      </c>
      <c r="J44" s="219"/>
      <c r="K44" s="219"/>
      <c r="L44" s="219"/>
      <c r="M44" s="219"/>
      <c r="N44" s="219"/>
      <c r="O44" s="219"/>
      <c r="P44" s="219"/>
      <c r="Q44" s="219"/>
      <c r="R44" s="219"/>
      <c r="S44" s="219"/>
      <c r="T44" s="219"/>
      <c r="U44" s="219"/>
      <c r="V44" s="219"/>
      <c r="W44" s="219"/>
      <c r="X44" s="219"/>
      <c r="Y44" s="219"/>
      <c r="Z44" s="219"/>
    </row>
    <row r="45" spans="1:26" ht="12.75">
      <c r="A45" s="268">
        <v>44</v>
      </c>
      <c r="B45" s="268">
        <v>0</v>
      </c>
      <c r="C45" s="368" t="s">
        <v>15</v>
      </c>
      <c r="D45" s="598">
        <v>43445</v>
      </c>
      <c r="E45" s="268" t="s">
        <v>203</v>
      </c>
      <c r="F45" s="365">
        <v>43482</v>
      </c>
      <c r="G45" s="268" t="s">
        <v>3248</v>
      </c>
      <c r="H45" s="268" t="s">
        <v>203</v>
      </c>
      <c r="I45" s="365">
        <v>43670</v>
      </c>
      <c r="J45" s="219"/>
      <c r="K45" s="219"/>
      <c r="L45" s="219"/>
      <c r="M45" s="219"/>
      <c r="N45" s="219"/>
      <c r="O45" s="219"/>
      <c r="P45" s="219"/>
      <c r="Q45" s="219"/>
      <c r="R45" s="219"/>
      <c r="S45" s="219"/>
      <c r="T45" s="219"/>
      <c r="U45" s="219"/>
      <c r="V45" s="219"/>
      <c r="W45" s="219"/>
      <c r="X45" s="219"/>
      <c r="Y45" s="219"/>
      <c r="Z45" s="219"/>
    </row>
    <row r="46" spans="1:26" ht="12.75">
      <c r="A46" s="268">
        <v>45</v>
      </c>
      <c r="B46" s="268">
        <v>36</v>
      </c>
      <c r="C46" s="268" t="s">
        <v>15</v>
      </c>
      <c r="D46" s="365">
        <v>43445</v>
      </c>
      <c r="E46" s="268" t="s">
        <v>144</v>
      </c>
      <c r="F46" s="365">
        <v>43635</v>
      </c>
      <c r="G46" s="268" t="s">
        <v>3248</v>
      </c>
      <c r="H46" s="268" t="s">
        <v>203</v>
      </c>
      <c r="I46" s="365">
        <v>43670</v>
      </c>
      <c r="J46" s="219"/>
      <c r="K46" s="219"/>
      <c r="L46" s="219"/>
      <c r="M46" s="219"/>
      <c r="N46" s="219"/>
      <c r="O46" s="219"/>
      <c r="P46" s="219"/>
      <c r="Q46" s="219"/>
      <c r="R46" s="219"/>
      <c r="S46" s="219"/>
      <c r="T46" s="219"/>
      <c r="U46" s="219"/>
      <c r="V46" s="219"/>
      <c r="W46" s="219"/>
      <c r="X46" s="219"/>
      <c r="Y46" s="219"/>
      <c r="Z46" s="219"/>
    </row>
    <row r="47" spans="1:26" ht="12.75">
      <c r="A47" s="268">
        <v>46</v>
      </c>
      <c r="B47" s="268">
        <v>8</v>
      </c>
      <c r="C47" s="268" t="s">
        <v>15</v>
      </c>
      <c r="D47" s="365">
        <v>43445</v>
      </c>
      <c r="E47" s="268" t="s">
        <v>144</v>
      </c>
      <c r="F47" s="365">
        <v>43635</v>
      </c>
      <c r="G47" s="268" t="s">
        <v>3248</v>
      </c>
      <c r="H47" s="268" t="s">
        <v>203</v>
      </c>
      <c r="I47" s="365">
        <v>43663</v>
      </c>
      <c r="J47" s="219"/>
      <c r="K47" s="219"/>
      <c r="L47" s="219"/>
      <c r="M47" s="219"/>
      <c r="N47" s="219"/>
      <c r="O47" s="219"/>
      <c r="P47" s="219"/>
      <c r="Q47" s="219"/>
      <c r="R47" s="219"/>
      <c r="S47" s="219"/>
      <c r="T47" s="219"/>
      <c r="U47" s="219"/>
      <c r="V47" s="219"/>
      <c r="W47" s="219"/>
      <c r="X47" s="219"/>
      <c r="Y47" s="219"/>
      <c r="Z47" s="219"/>
    </row>
    <row r="48" spans="1:26" ht="12.75">
      <c r="A48" s="268">
        <v>47</v>
      </c>
      <c r="B48" s="268">
        <v>1</v>
      </c>
      <c r="C48" s="268" t="s">
        <v>15</v>
      </c>
      <c r="D48" s="365">
        <v>43445</v>
      </c>
      <c r="E48" s="268" t="s">
        <v>144</v>
      </c>
      <c r="F48" s="365">
        <v>43635</v>
      </c>
      <c r="G48" s="268" t="s">
        <v>3248</v>
      </c>
      <c r="H48" s="268" t="s">
        <v>203</v>
      </c>
      <c r="I48" s="365">
        <v>43662</v>
      </c>
      <c r="J48" s="219"/>
      <c r="K48" s="219"/>
      <c r="L48" s="219"/>
      <c r="M48" s="219"/>
      <c r="N48" s="219"/>
      <c r="O48" s="219"/>
      <c r="P48" s="219"/>
      <c r="Q48" s="219"/>
      <c r="R48" s="219"/>
      <c r="S48" s="219"/>
      <c r="T48" s="219"/>
      <c r="U48" s="219"/>
      <c r="V48" s="219"/>
      <c r="W48" s="219"/>
      <c r="X48" s="219"/>
      <c r="Y48" s="219"/>
      <c r="Z48" s="219"/>
    </row>
    <row r="49" spans="1:26" ht="12.75">
      <c r="A49" s="268">
        <v>48</v>
      </c>
      <c r="B49" s="268">
        <v>0</v>
      </c>
      <c r="C49" s="368" t="s">
        <v>15</v>
      </c>
      <c r="D49" s="598">
        <v>43445</v>
      </c>
      <c r="E49" s="268" t="s">
        <v>203</v>
      </c>
      <c r="F49" s="365">
        <v>43482</v>
      </c>
      <c r="G49" s="268" t="s">
        <v>3248</v>
      </c>
      <c r="H49" s="268" t="s">
        <v>203</v>
      </c>
      <c r="I49" s="365">
        <v>43662</v>
      </c>
      <c r="J49" s="219"/>
      <c r="K49" s="219"/>
      <c r="L49" s="219"/>
      <c r="M49" s="219"/>
      <c r="N49" s="219"/>
      <c r="O49" s="219"/>
      <c r="P49" s="219"/>
      <c r="Q49" s="219"/>
      <c r="R49" s="219"/>
      <c r="S49" s="219"/>
      <c r="T49" s="219"/>
      <c r="U49" s="219"/>
      <c r="V49" s="219"/>
      <c r="W49" s="219"/>
      <c r="X49" s="219"/>
      <c r="Y49" s="219"/>
      <c r="Z49" s="219"/>
    </row>
    <row r="50" spans="1:26" ht="12.75">
      <c r="A50" s="268">
        <v>49</v>
      </c>
      <c r="B50" s="268">
        <v>97</v>
      </c>
      <c r="C50" s="268" t="s">
        <v>144</v>
      </c>
      <c r="D50" s="365">
        <v>43599</v>
      </c>
      <c r="E50" s="268" t="s">
        <v>3140</v>
      </c>
      <c r="F50" s="365">
        <v>43636</v>
      </c>
      <c r="G50" s="268" t="s">
        <v>3248</v>
      </c>
      <c r="H50" s="268" t="s">
        <v>203</v>
      </c>
      <c r="I50" s="365">
        <v>43663</v>
      </c>
      <c r="J50" s="219"/>
      <c r="K50" s="219"/>
      <c r="L50" s="219"/>
      <c r="M50" s="219"/>
      <c r="N50" s="219"/>
      <c r="O50" s="219"/>
      <c r="P50" s="219"/>
      <c r="Q50" s="219"/>
      <c r="R50" s="219"/>
      <c r="S50" s="219"/>
      <c r="T50" s="219"/>
      <c r="U50" s="219"/>
      <c r="V50" s="219"/>
      <c r="W50" s="219"/>
      <c r="X50" s="219"/>
      <c r="Y50" s="219"/>
      <c r="Z50" s="219"/>
    </row>
    <row r="51" spans="1:26" ht="12.75">
      <c r="A51" s="268">
        <v>50</v>
      </c>
      <c r="B51" s="268">
        <v>24</v>
      </c>
      <c r="C51" s="268" t="s">
        <v>144</v>
      </c>
      <c r="D51" s="365">
        <v>43599</v>
      </c>
      <c r="E51" s="268" t="s">
        <v>3140</v>
      </c>
      <c r="F51" s="365">
        <v>43636</v>
      </c>
      <c r="G51" s="268" t="s">
        <v>3248</v>
      </c>
      <c r="H51" s="268" t="s">
        <v>203</v>
      </c>
      <c r="I51" s="365">
        <v>43663</v>
      </c>
      <c r="J51" s="219"/>
      <c r="K51" s="219"/>
      <c r="L51" s="219"/>
      <c r="M51" s="219"/>
      <c r="N51" s="219"/>
      <c r="O51" s="219"/>
      <c r="P51" s="219"/>
      <c r="Q51" s="219"/>
      <c r="R51" s="219"/>
      <c r="S51" s="219"/>
      <c r="T51" s="219"/>
      <c r="U51" s="219"/>
      <c r="V51" s="219"/>
      <c r="W51" s="219"/>
      <c r="X51" s="219"/>
      <c r="Y51" s="219"/>
      <c r="Z51" s="219"/>
    </row>
    <row r="52" spans="1:26" ht="12.75">
      <c r="A52" s="268">
        <v>51</v>
      </c>
      <c r="B52" s="268">
        <v>25</v>
      </c>
      <c r="C52" s="268" t="s">
        <v>15</v>
      </c>
      <c r="D52" s="365">
        <v>43550</v>
      </c>
      <c r="E52" s="268" t="s">
        <v>3140</v>
      </c>
      <c r="F52" s="365">
        <v>43636</v>
      </c>
      <c r="G52" s="268" t="s">
        <v>3248</v>
      </c>
      <c r="H52" s="268" t="s">
        <v>203</v>
      </c>
      <c r="I52" s="365">
        <v>43669</v>
      </c>
      <c r="J52" s="219"/>
      <c r="K52" s="219"/>
      <c r="L52" s="219"/>
      <c r="M52" s="219"/>
      <c r="N52" s="219"/>
      <c r="O52" s="219"/>
      <c r="P52" s="219"/>
      <c r="Q52" s="219"/>
      <c r="R52" s="219"/>
      <c r="S52" s="219"/>
      <c r="T52" s="219"/>
      <c r="U52" s="219"/>
      <c r="V52" s="219"/>
      <c r="W52" s="219"/>
      <c r="X52" s="219"/>
      <c r="Y52" s="219"/>
      <c r="Z52" s="219"/>
    </row>
    <row r="53" spans="1:26" ht="12.75">
      <c r="A53" s="268">
        <v>52</v>
      </c>
      <c r="B53" s="268">
        <v>7</v>
      </c>
      <c r="C53" s="268" t="s">
        <v>15</v>
      </c>
      <c r="D53" s="365">
        <v>43550</v>
      </c>
      <c r="E53" s="268" t="s">
        <v>3140</v>
      </c>
      <c r="F53" s="365">
        <v>43636</v>
      </c>
      <c r="G53" s="268" t="s">
        <v>3248</v>
      </c>
      <c r="H53" s="268" t="s">
        <v>203</v>
      </c>
      <c r="I53" s="365">
        <v>43669</v>
      </c>
      <c r="J53" s="219"/>
      <c r="K53" s="219"/>
      <c r="L53" s="219"/>
      <c r="M53" s="219"/>
      <c r="N53" s="219"/>
      <c r="O53" s="219"/>
      <c r="P53" s="219"/>
      <c r="Q53" s="219"/>
      <c r="R53" s="219"/>
      <c r="S53" s="219"/>
      <c r="T53" s="219"/>
      <c r="U53" s="219"/>
      <c r="V53" s="219"/>
      <c r="W53" s="219"/>
      <c r="X53" s="219"/>
      <c r="Y53" s="219"/>
      <c r="Z53" s="219"/>
    </row>
    <row r="54" spans="1:26" ht="12.75">
      <c r="A54" s="268">
        <v>53</v>
      </c>
      <c r="B54" s="268">
        <v>3</v>
      </c>
      <c r="C54" s="268" t="s">
        <v>15</v>
      </c>
      <c r="D54" s="365">
        <v>43517</v>
      </c>
      <c r="E54" s="268" t="s">
        <v>3140</v>
      </c>
      <c r="F54" s="365">
        <v>43636</v>
      </c>
      <c r="G54" s="268" t="s">
        <v>3248</v>
      </c>
      <c r="H54" s="268" t="s">
        <v>203</v>
      </c>
      <c r="I54" s="365">
        <v>43665</v>
      </c>
      <c r="J54" s="219"/>
      <c r="K54" s="219"/>
      <c r="L54" s="219"/>
      <c r="M54" s="219"/>
      <c r="N54" s="219"/>
      <c r="O54" s="219"/>
      <c r="P54" s="219"/>
      <c r="Q54" s="219"/>
      <c r="R54" s="219"/>
      <c r="S54" s="219"/>
      <c r="T54" s="219"/>
      <c r="U54" s="219"/>
      <c r="V54" s="219"/>
      <c r="W54" s="219"/>
      <c r="X54" s="219"/>
      <c r="Y54" s="219"/>
      <c r="Z54" s="219"/>
    </row>
    <row r="55" spans="1:26" ht="12.75">
      <c r="A55" s="268">
        <v>54</v>
      </c>
      <c r="B55" s="268">
        <v>0</v>
      </c>
      <c r="C55" s="368" t="s">
        <v>15</v>
      </c>
      <c r="D55" s="598">
        <v>43445</v>
      </c>
      <c r="E55" s="268" t="s">
        <v>203</v>
      </c>
      <c r="F55" s="365">
        <v>43482</v>
      </c>
      <c r="G55" s="268" t="s">
        <v>3248</v>
      </c>
      <c r="H55" s="268" t="s">
        <v>203</v>
      </c>
      <c r="I55" s="365">
        <v>43665</v>
      </c>
      <c r="J55" s="219"/>
      <c r="K55" s="219"/>
      <c r="L55" s="219"/>
      <c r="M55" s="219"/>
      <c r="N55" s="219"/>
      <c r="O55" s="219"/>
      <c r="P55" s="219"/>
      <c r="Q55" s="219"/>
      <c r="R55" s="219"/>
      <c r="S55" s="219"/>
      <c r="T55" s="219"/>
      <c r="U55" s="219"/>
      <c r="V55" s="219"/>
      <c r="W55" s="219"/>
      <c r="X55" s="219"/>
      <c r="Y55" s="219"/>
      <c r="Z55" s="219"/>
    </row>
    <row r="56" spans="1:26" ht="12.75">
      <c r="A56" s="268">
        <v>55</v>
      </c>
      <c r="B56" s="268">
        <v>12</v>
      </c>
      <c r="C56" s="268" t="s">
        <v>15</v>
      </c>
      <c r="D56" s="365">
        <v>43445</v>
      </c>
      <c r="E56" s="268" t="s">
        <v>144</v>
      </c>
      <c r="F56" s="365">
        <v>43636</v>
      </c>
      <c r="G56" s="268" t="s">
        <v>3248</v>
      </c>
      <c r="H56" s="268" t="s">
        <v>203</v>
      </c>
      <c r="I56" s="365">
        <v>43665</v>
      </c>
      <c r="J56" s="219"/>
      <c r="K56" s="219"/>
      <c r="L56" s="219"/>
      <c r="M56" s="219"/>
      <c r="N56" s="219"/>
      <c r="O56" s="219"/>
      <c r="P56" s="219"/>
      <c r="Q56" s="219"/>
      <c r="R56" s="219"/>
      <c r="S56" s="219"/>
      <c r="T56" s="219"/>
      <c r="U56" s="219"/>
      <c r="V56" s="219"/>
      <c r="W56" s="219"/>
      <c r="X56" s="219"/>
      <c r="Y56" s="219"/>
      <c r="Z56" s="219"/>
    </row>
    <row r="57" spans="1:26" ht="12.75">
      <c r="A57" s="268">
        <v>56</v>
      </c>
      <c r="B57" s="268">
        <v>0</v>
      </c>
      <c r="C57" s="368" t="s">
        <v>15</v>
      </c>
      <c r="D57" s="598">
        <v>43445</v>
      </c>
      <c r="E57" s="268" t="s">
        <v>203</v>
      </c>
      <c r="F57" s="365">
        <v>43482</v>
      </c>
      <c r="G57" s="268" t="s">
        <v>3248</v>
      </c>
      <c r="H57" s="268" t="s">
        <v>203</v>
      </c>
      <c r="I57" s="365">
        <v>43665</v>
      </c>
      <c r="J57" s="219"/>
      <c r="K57" s="219"/>
      <c r="L57" s="219"/>
      <c r="M57" s="219"/>
      <c r="N57" s="219"/>
      <c r="O57" s="219"/>
      <c r="P57" s="219"/>
      <c r="Q57" s="219"/>
      <c r="R57" s="219"/>
      <c r="S57" s="219"/>
      <c r="T57" s="219"/>
      <c r="U57" s="219"/>
      <c r="V57" s="219"/>
      <c r="W57" s="219"/>
      <c r="X57" s="219"/>
      <c r="Y57" s="219"/>
      <c r="Z57" s="219"/>
    </row>
    <row r="58" spans="1:26" ht="12.75">
      <c r="A58" s="268">
        <v>57</v>
      </c>
      <c r="B58" s="268">
        <v>0</v>
      </c>
      <c r="C58" s="368" t="s">
        <v>15</v>
      </c>
      <c r="D58" s="598">
        <v>43445</v>
      </c>
      <c r="E58" s="268" t="s">
        <v>203</v>
      </c>
      <c r="F58" s="365">
        <v>43482</v>
      </c>
      <c r="G58" s="268" t="s">
        <v>3248</v>
      </c>
      <c r="H58" s="268" t="s">
        <v>203</v>
      </c>
      <c r="I58" s="365">
        <v>43663</v>
      </c>
      <c r="J58" s="219"/>
      <c r="K58" s="219"/>
      <c r="L58" s="219"/>
      <c r="M58" s="219"/>
      <c r="N58" s="219"/>
      <c r="O58" s="219"/>
      <c r="P58" s="219"/>
      <c r="Q58" s="219"/>
      <c r="R58" s="219"/>
      <c r="S58" s="219"/>
      <c r="T58" s="219"/>
      <c r="U58" s="219"/>
      <c r="V58" s="219"/>
      <c r="W58" s="219"/>
      <c r="X58" s="219"/>
      <c r="Y58" s="219"/>
      <c r="Z58" s="219"/>
    </row>
    <row r="59" spans="1:26" ht="12.75">
      <c r="A59" s="268">
        <v>58</v>
      </c>
      <c r="B59" s="268">
        <v>1</v>
      </c>
      <c r="C59" s="268" t="s">
        <v>15</v>
      </c>
      <c r="D59" s="365">
        <v>43445</v>
      </c>
      <c r="E59" s="268" t="s">
        <v>3140</v>
      </c>
      <c r="F59" s="365">
        <v>43635</v>
      </c>
      <c r="G59" s="268" t="s">
        <v>3248</v>
      </c>
      <c r="H59" s="268" t="s">
        <v>203</v>
      </c>
      <c r="I59" s="365">
        <v>43663</v>
      </c>
      <c r="J59" s="219"/>
      <c r="K59" s="219"/>
      <c r="L59" s="219"/>
      <c r="M59" s="219"/>
      <c r="N59" s="219"/>
      <c r="O59" s="219"/>
      <c r="P59" s="219"/>
      <c r="Q59" s="219"/>
      <c r="R59" s="219"/>
      <c r="S59" s="219"/>
      <c r="T59" s="219"/>
      <c r="U59" s="219"/>
      <c r="V59" s="219"/>
      <c r="W59" s="219"/>
      <c r="X59" s="219"/>
      <c r="Y59" s="219"/>
      <c r="Z59" s="219"/>
    </row>
    <row r="60" spans="1:26" ht="12.75">
      <c r="A60" s="268">
        <v>59</v>
      </c>
      <c r="B60" s="268">
        <v>3</v>
      </c>
      <c r="C60" s="268" t="s">
        <v>15</v>
      </c>
      <c r="D60" s="365">
        <v>43445</v>
      </c>
      <c r="E60" s="268" t="s">
        <v>3140</v>
      </c>
      <c r="F60" s="365">
        <v>43635</v>
      </c>
      <c r="G60" s="268" t="s">
        <v>3248</v>
      </c>
      <c r="H60" s="268" t="s">
        <v>203</v>
      </c>
      <c r="I60" s="365">
        <v>43662</v>
      </c>
      <c r="J60" s="219"/>
      <c r="K60" s="219"/>
      <c r="L60" s="219"/>
      <c r="M60" s="219"/>
      <c r="N60" s="219"/>
      <c r="O60" s="219"/>
      <c r="P60" s="219"/>
      <c r="Q60" s="219"/>
      <c r="R60" s="219"/>
      <c r="S60" s="219"/>
      <c r="T60" s="219"/>
      <c r="U60" s="219"/>
      <c r="V60" s="219"/>
      <c r="W60" s="219"/>
      <c r="X60" s="219"/>
      <c r="Y60" s="219"/>
      <c r="Z60" s="219"/>
    </row>
    <row r="61" spans="1:26" ht="12.75">
      <c r="A61" s="268">
        <v>60</v>
      </c>
      <c r="B61" s="268">
        <v>0</v>
      </c>
      <c r="C61" s="368" t="s">
        <v>15</v>
      </c>
      <c r="D61" s="598">
        <v>43445</v>
      </c>
      <c r="E61" s="268" t="s">
        <v>203</v>
      </c>
      <c r="F61" s="365">
        <v>43482</v>
      </c>
      <c r="G61" s="268" t="s">
        <v>3248</v>
      </c>
      <c r="H61" s="268" t="s">
        <v>203</v>
      </c>
      <c r="I61" s="365">
        <v>43662</v>
      </c>
      <c r="J61" s="219"/>
      <c r="K61" s="219"/>
      <c r="L61" s="219"/>
      <c r="M61" s="219"/>
      <c r="N61" s="219"/>
      <c r="O61" s="219"/>
      <c r="P61" s="219"/>
      <c r="Q61" s="219"/>
      <c r="R61" s="219"/>
      <c r="S61" s="219"/>
      <c r="T61" s="219"/>
      <c r="U61" s="219"/>
      <c r="V61" s="219"/>
      <c r="W61" s="219"/>
      <c r="X61" s="219"/>
      <c r="Y61" s="219"/>
      <c r="Z61" s="219"/>
    </row>
    <row r="62" spans="1:26" ht="12.75">
      <c r="A62" s="268">
        <v>61</v>
      </c>
      <c r="B62" s="268">
        <v>2</v>
      </c>
      <c r="C62" s="268" t="s">
        <v>15</v>
      </c>
      <c r="D62" s="365">
        <v>43550</v>
      </c>
      <c r="E62" s="268" t="s">
        <v>3140</v>
      </c>
      <c r="F62" s="365">
        <v>43635</v>
      </c>
      <c r="G62" s="268" t="s">
        <v>3248</v>
      </c>
      <c r="H62" s="268" t="s">
        <v>203</v>
      </c>
      <c r="I62" s="365">
        <v>43662</v>
      </c>
      <c r="J62" s="219"/>
      <c r="K62" s="219"/>
      <c r="L62" s="219"/>
      <c r="M62" s="219"/>
      <c r="N62" s="219"/>
      <c r="O62" s="219"/>
      <c r="P62" s="219"/>
      <c r="Q62" s="219"/>
      <c r="R62" s="219"/>
      <c r="S62" s="219"/>
      <c r="T62" s="219"/>
      <c r="U62" s="219"/>
      <c r="V62" s="219"/>
      <c r="W62" s="219"/>
      <c r="X62" s="219"/>
      <c r="Y62" s="219"/>
      <c r="Z62" s="219"/>
    </row>
    <row r="63" spans="1:26" ht="12.75">
      <c r="A63" s="268">
        <v>62</v>
      </c>
      <c r="B63" s="268">
        <v>0</v>
      </c>
      <c r="C63" s="368" t="s">
        <v>15</v>
      </c>
      <c r="D63" s="598">
        <v>43445</v>
      </c>
      <c r="E63" s="268" t="s">
        <v>203</v>
      </c>
      <c r="F63" s="365">
        <v>43482</v>
      </c>
      <c r="G63" s="268" t="s">
        <v>3248</v>
      </c>
      <c r="H63" s="268" t="s">
        <v>203</v>
      </c>
      <c r="I63" s="365">
        <v>43665</v>
      </c>
      <c r="J63" s="219"/>
      <c r="K63" s="219"/>
      <c r="L63" s="219"/>
      <c r="M63" s="219"/>
      <c r="N63" s="219"/>
      <c r="O63" s="219"/>
      <c r="P63" s="219"/>
      <c r="Q63" s="219"/>
      <c r="R63" s="219"/>
      <c r="S63" s="219"/>
      <c r="T63" s="219"/>
      <c r="U63" s="219"/>
      <c r="V63" s="219"/>
      <c r="W63" s="219"/>
      <c r="X63" s="219"/>
      <c r="Y63" s="219"/>
      <c r="Z63" s="219"/>
    </row>
    <row r="64" spans="1:26" ht="12.75">
      <c r="A64" s="268">
        <v>63</v>
      </c>
      <c r="B64" s="268">
        <v>0</v>
      </c>
      <c r="C64" s="368" t="s">
        <v>15</v>
      </c>
      <c r="D64" s="598">
        <v>43445</v>
      </c>
      <c r="E64" s="268" t="s">
        <v>203</v>
      </c>
      <c r="F64" s="365">
        <v>43482</v>
      </c>
      <c r="G64" s="268" t="s">
        <v>3248</v>
      </c>
      <c r="H64" s="268" t="s">
        <v>203</v>
      </c>
      <c r="I64" s="365">
        <v>43664</v>
      </c>
      <c r="J64" s="219"/>
      <c r="K64" s="219"/>
      <c r="L64" s="219"/>
      <c r="M64" s="219"/>
      <c r="N64" s="219"/>
      <c r="O64" s="219"/>
      <c r="P64" s="219"/>
      <c r="Q64" s="219"/>
      <c r="R64" s="219"/>
      <c r="S64" s="219"/>
      <c r="T64" s="219"/>
      <c r="U64" s="219"/>
      <c r="V64" s="219"/>
      <c r="W64" s="219"/>
      <c r="X64" s="219"/>
      <c r="Y64" s="219"/>
      <c r="Z64" s="219"/>
    </row>
    <row r="65" spans="1:26" ht="12.75">
      <c r="A65" s="268">
        <v>64</v>
      </c>
      <c r="B65" s="268">
        <v>308</v>
      </c>
      <c r="C65" s="268" t="s">
        <v>15</v>
      </c>
      <c r="D65" s="365">
        <v>43529</v>
      </c>
      <c r="E65" s="268" t="s">
        <v>3140</v>
      </c>
      <c r="F65" s="365">
        <v>43636</v>
      </c>
      <c r="G65" s="268" t="s">
        <v>3248</v>
      </c>
      <c r="H65" s="268" t="s">
        <v>203</v>
      </c>
      <c r="I65" s="365">
        <v>43663</v>
      </c>
      <c r="J65" s="219"/>
      <c r="K65" s="219"/>
      <c r="L65" s="219"/>
      <c r="M65" s="219"/>
      <c r="N65" s="219"/>
      <c r="O65" s="219"/>
      <c r="P65" s="219"/>
      <c r="Q65" s="219"/>
      <c r="R65" s="219"/>
      <c r="S65" s="219"/>
      <c r="T65" s="219"/>
      <c r="U65" s="219"/>
      <c r="V65" s="219"/>
      <c r="W65" s="219"/>
      <c r="X65" s="219"/>
      <c r="Y65" s="219"/>
      <c r="Z65" s="219"/>
    </row>
    <row r="66" spans="1:26" ht="12.75">
      <c r="A66" s="268">
        <v>65</v>
      </c>
      <c r="B66" s="268">
        <v>392</v>
      </c>
      <c r="C66" s="268" t="s">
        <v>15</v>
      </c>
      <c r="D66" s="365">
        <v>43543</v>
      </c>
      <c r="E66" s="268" t="s">
        <v>3140</v>
      </c>
      <c r="F66" s="365">
        <v>43636</v>
      </c>
      <c r="G66" s="268" t="s">
        <v>3248</v>
      </c>
      <c r="H66" s="268" t="s">
        <v>203</v>
      </c>
      <c r="I66" s="365">
        <v>43664</v>
      </c>
      <c r="J66" s="219"/>
      <c r="K66" s="219"/>
      <c r="L66" s="219"/>
      <c r="M66" s="219"/>
      <c r="N66" s="219"/>
      <c r="O66" s="219"/>
      <c r="P66" s="219"/>
      <c r="Q66" s="219"/>
      <c r="R66" s="219"/>
      <c r="S66" s="219"/>
      <c r="T66" s="219"/>
      <c r="U66" s="219"/>
      <c r="V66" s="219"/>
      <c r="W66" s="219"/>
      <c r="X66" s="219"/>
      <c r="Y66" s="219"/>
      <c r="Z66" s="219"/>
    </row>
    <row r="67" spans="1:26" ht="12.75">
      <c r="A67" s="268">
        <v>66</v>
      </c>
      <c r="B67" s="268">
        <v>107</v>
      </c>
      <c r="C67" s="268" t="s">
        <v>15</v>
      </c>
      <c r="D67" s="365">
        <v>43529</v>
      </c>
      <c r="E67" s="268" t="s">
        <v>3140</v>
      </c>
      <c r="F67" s="365">
        <v>43636</v>
      </c>
      <c r="G67" s="268" t="s">
        <v>3248</v>
      </c>
      <c r="H67" s="268" t="s">
        <v>203</v>
      </c>
      <c r="I67" s="365">
        <v>43663</v>
      </c>
      <c r="J67" s="219"/>
      <c r="K67" s="219"/>
      <c r="L67" s="219"/>
      <c r="M67" s="219"/>
      <c r="N67" s="219"/>
      <c r="O67" s="219"/>
      <c r="P67" s="219"/>
      <c r="Q67" s="219"/>
      <c r="R67" s="219"/>
      <c r="S67" s="219"/>
      <c r="T67" s="219"/>
      <c r="U67" s="219"/>
      <c r="V67" s="219"/>
      <c r="W67" s="219"/>
      <c r="X67" s="219"/>
      <c r="Y67" s="219"/>
      <c r="Z67" s="219"/>
    </row>
    <row r="68" spans="1:26" ht="12.75">
      <c r="A68" s="268">
        <v>67</v>
      </c>
      <c r="B68" s="268">
        <v>11</v>
      </c>
      <c r="C68" s="268" t="s">
        <v>144</v>
      </c>
      <c r="D68" s="365">
        <v>43599</v>
      </c>
      <c r="E68" s="268" t="s">
        <v>3140</v>
      </c>
      <c r="F68" s="365">
        <v>43636</v>
      </c>
      <c r="G68" s="268" t="s">
        <v>3248</v>
      </c>
      <c r="H68" s="268" t="s">
        <v>203</v>
      </c>
      <c r="I68" s="365">
        <v>43663</v>
      </c>
      <c r="J68" s="219"/>
      <c r="K68" s="219"/>
      <c r="L68" s="219"/>
      <c r="M68" s="219"/>
      <c r="N68" s="219"/>
      <c r="O68" s="219"/>
      <c r="P68" s="219"/>
      <c r="Q68" s="219"/>
      <c r="R68" s="219"/>
      <c r="S68" s="219"/>
      <c r="T68" s="219"/>
      <c r="U68" s="219"/>
      <c r="V68" s="219"/>
      <c r="W68" s="219"/>
      <c r="X68" s="219"/>
      <c r="Y68" s="219"/>
      <c r="Z68" s="219"/>
    </row>
    <row r="69" spans="1:26" ht="12.75">
      <c r="A69" s="268">
        <v>68</v>
      </c>
      <c r="B69" s="268">
        <v>0</v>
      </c>
      <c r="C69" s="368" t="s">
        <v>15</v>
      </c>
      <c r="D69" s="598">
        <v>43445</v>
      </c>
      <c r="E69" s="268" t="s">
        <v>203</v>
      </c>
      <c r="F69" s="365">
        <v>43482</v>
      </c>
      <c r="G69" s="268" t="s">
        <v>3248</v>
      </c>
      <c r="H69" s="268" t="s">
        <v>203</v>
      </c>
      <c r="I69" s="365">
        <v>43662</v>
      </c>
      <c r="J69" s="219"/>
      <c r="K69" s="219"/>
      <c r="L69" s="219"/>
      <c r="M69" s="219"/>
      <c r="N69" s="219"/>
      <c r="O69" s="219"/>
      <c r="P69" s="219"/>
      <c r="Q69" s="219"/>
      <c r="R69" s="219"/>
      <c r="S69" s="219"/>
      <c r="T69" s="219"/>
      <c r="U69" s="219"/>
      <c r="V69" s="219"/>
      <c r="W69" s="219"/>
      <c r="X69" s="219"/>
      <c r="Y69" s="219"/>
      <c r="Z69" s="219"/>
    </row>
    <row r="70" spans="1:26" ht="12.75">
      <c r="A70" s="268">
        <v>69</v>
      </c>
      <c r="B70" s="268">
        <v>0</v>
      </c>
      <c r="C70" s="368" t="s">
        <v>15</v>
      </c>
      <c r="D70" s="598">
        <v>43445</v>
      </c>
      <c r="E70" s="268" t="s">
        <v>203</v>
      </c>
      <c r="F70" s="365">
        <v>43482</v>
      </c>
      <c r="G70" s="268" t="s">
        <v>3248</v>
      </c>
      <c r="H70" s="268" t="s">
        <v>203</v>
      </c>
      <c r="I70" s="365">
        <v>43662</v>
      </c>
      <c r="J70" s="219"/>
      <c r="K70" s="219"/>
      <c r="L70" s="219"/>
      <c r="M70" s="219"/>
      <c r="N70" s="219"/>
      <c r="O70" s="219"/>
      <c r="P70" s="219"/>
      <c r="Q70" s="219"/>
      <c r="R70" s="219"/>
      <c r="S70" s="219"/>
      <c r="T70" s="219"/>
      <c r="U70" s="219"/>
      <c r="V70" s="219"/>
      <c r="W70" s="219"/>
      <c r="X70" s="219"/>
      <c r="Y70" s="219"/>
      <c r="Z70" s="219"/>
    </row>
    <row r="71" spans="1:26" ht="12.75">
      <c r="A71" s="268">
        <v>70</v>
      </c>
      <c r="B71" s="268">
        <v>0</v>
      </c>
      <c r="C71" s="368" t="s">
        <v>15</v>
      </c>
      <c r="D71" s="598">
        <v>43445</v>
      </c>
      <c r="E71" s="268" t="s">
        <v>203</v>
      </c>
      <c r="F71" s="365">
        <v>43482</v>
      </c>
      <c r="G71" s="268" t="s">
        <v>3248</v>
      </c>
      <c r="H71" s="268" t="s">
        <v>203</v>
      </c>
      <c r="I71" s="365">
        <v>43662</v>
      </c>
      <c r="J71" s="219"/>
      <c r="K71" s="219"/>
      <c r="L71" s="219"/>
      <c r="M71" s="219"/>
      <c r="N71" s="219"/>
      <c r="O71" s="219"/>
      <c r="P71" s="219"/>
      <c r="Q71" s="219"/>
      <c r="R71" s="219"/>
      <c r="S71" s="219"/>
      <c r="T71" s="219"/>
      <c r="U71" s="219"/>
      <c r="V71" s="219"/>
      <c r="W71" s="219"/>
      <c r="X71" s="219"/>
      <c r="Y71" s="219"/>
      <c r="Z71" s="219"/>
    </row>
    <row r="72" spans="1:26" ht="12.75">
      <c r="A72" s="268">
        <v>71</v>
      </c>
      <c r="B72" s="268">
        <v>2</v>
      </c>
      <c r="C72" s="268" t="s">
        <v>15</v>
      </c>
      <c r="D72" s="365">
        <v>43484</v>
      </c>
      <c r="E72" s="268" t="s">
        <v>203</v>
      </c>
      <c r="F72" s="365">
        <v>43616</v>
      </c>
      <c r="G72" s="268" t="s">
        <v>3248</v>
      </c>
      <c r="H72" s="268" t="s">
        <v>203</v>
      </c>
      <c r="I72" s="365">
        <v>43661</v>
      </c>
      <c r="J72" s="219"/>
      <c r="K72" s="219"/>
      <c r="L72" s="219"/>
      <c r="M72" s="219"/>
      <c r="N72" s="219"/>
      <c r="O72" s="219"/>
      <c r="P72" s="219"/>
      <c r="Q72" s="219"/>
      <c r="R72" s="219"/>
      <c r="S72" s="219"/>
      <c r="T72" s="219"/>
      <c r="U72" s="219"/>
      <c r="V72" s="219"/>
      <c r="W72" s="219"/>
      <c r="X72" s="219"/>
      <c r="Y72" s="219"/>
      <c r="Z72" s="219"/>
    </row>
    <row r="73" spans="1:26" ht="12.75">
      <c r="A73" s="268">
        <v>72</v>
      </c>
      <c r="B73" s="268">
        <v>0</v>
      </c>
      <c r="C73" s="368" t="s">
        <v>15</v>
      </c>
      <c r="D73" s="598">
        <v>43445</v>
      </c>
      <c r="E73" s="268" t="s">
        <v>203</v>
      </c>
      <c r="F73" s="365">
        <v>43482</v>
      </c>
      <c r="G73" s="268" t="s">
        <v>3248</v>
      </c>
      <c r="H73" s="268" t="s">
        <v>203</v>
      </c>
      <c r="I73" s="365">
        <v>43661</v>
      </c>
      <c r="J73" s="219"/>
      <c r="K73" s="219"/>
      <c r="L73" s="219"/>
      <c r="M73" s="219"/>
      <c r="N73" s="219"/>
      <c r="O73" s="219"/>
      <c r="P73" s="219"/>
      <c r="Q73" s="219"/>
      <c r="R73" s="219"/>
      <c r="S73" s="219"/>
      <c r="T73" s="219"/>
      <c r="U73" s="219"/>
      <c r="V73" s="219"/>
      <c r="W73" s="219"/>
      <c r="X73" s="219"/>
      <c r="Y73" s="219"/>
      <c r="Z73" s="219"/>
    </row>
    <row r="74" spans="1:26" ht="12.75">
      <c r="A74" s="268">
        <v>73</v>
      </c>
      <c r="B74" s="268">
        <v>93</v>
      </c>
      <c r="C74" s="268" t="s">
        <v>15</v>
      </c>
      <c r="D74" s="365">
        <v>43568</v>
      </c>
      <c r="E74" s="268" t="s">
        <v>15</v>
      </c>
      <c r="F74" s="365" t="s">
        <v>3250</v>
      </c>
      <c r="G74" s="268" t="s">
        <v>3248</v>
      </c>
      <c r="H74" s="268" t="s">
        <v>203</v>
      </c>
      <c r="I74" s="365">
        <v>43663</v>
      </c>
      <c r="J74" s="219"/>
      <c r="K74" s="219"/>
      <c r="L74" s="219"/>
      <c r="M74" s="219"/>
      <c r="N74" s="219"/>
      <c r="O74" s="219"/>
      <c r="P74" s="219"/>
      <c r="Q74" s="219"/>
      <c r="R74" s="219"/>
      <c r="S74" s="219"/>
      <c r="T74" s="219"/>
      <c r="U74" s="219"/>
      <c r="V74" s="219"/>
      <c r="W74" s="219"/>
      <c r="X74" s="219"/>
      <c r="Y74" s="219"/>
      <c r="Z74" s="219"/>
    </row>
    <row r="75" spans="1:26" ht="12.75">
      <c r="A75" s="268">
        <v>74</v>
      </c>
      <c r="B75" s="268">
        <v>164</v>
      </c>
      <c r="C75" s="268" t="s">
        <v>15</v>
      </c>
      <c r="D75" s="365">
        <v>43568</v>
      </c>
      <c r="E75" s="268" t="s">
        <v>15</v>
      </c>
      <c r="F75" s="365">
        <v>43641</v>
      </c>
      <c r="G75" s="268" t="s">
        <v>3248</v>
      </c>
      <c r="H75" s="268" t="s">
        <v>203</v>
      </c>
      <c r="I75" s="365">
        <v>43663</v>
      </c>
      <c r="J75" s="219"/>
      <c r="K75" s="219"/>
      <c r="L75" s="219"/>
      <c r="M75" s="219"/>
      <c r="N75" s="219"/>
      <c r="O75" s="219"/>
      <c r="P75" s="219"/>
      <c r="Q75" s="219"/>
      <c r="R75" s="219"/>
      <c r="S75" s="219"/>
      <c r="T75" s="219"/>
      <c r="U75" s="219"/>
      <c r="V75" s="219"/>
      <c r="W75" s="219"/>
      <c r="X75" s="219"/>
      <c r="Y75" s="219"/>
      <c r="Z75" s="219"/>
    </row>
    <row r="76" spans="1:26" ht="12.75">
      <c r="A76" s="268">
        <v>75</v>
      </c>
      <c r="B76" s="268">
        <v>95</v>
      </c>
      <c r="C76" s="268" t="s">
        <v>15</v>
      </c>
      <c r="D76" s="365">
        <v>43545</v>
      </c>
      <c r="E76" s="268" t="s">
        <v>3140</v>
      </c>
      <c r="F76" s="365">
        <v>43647</v>
      </c>
      <c r="G76" s="268" t="s">
        <v>3248</v>
      </c>
      <c r="H76" s="268" t="s">
        <v>203</v>
      </c>
      <c r="I76" s="365">
        <v>43663</v>
      </c>
      <c r="J76" s="219"/>
      <c r="K76" s="219"/>
      <c r="L76" s="219"/>
      <c r="M76" s="219"/>
      <c r="N76" s="219"/>
      <c r="O76" s="219"/>
      <c r="P76" s="219"/>
      <c r="Q76" s="219"/>
      <c r="R76" s="219"/>
      <c r="S76" s="219"/>
      <c r="T76" s="219"/>
      <c r="U76" s="219"/>
      <c r="V76" s="219"/>
      <c r="W76" s="219"/>
      <c r="X76" s="219"/>
      <c r="Y76" s="219"/>
      <c r="Z76" s="219"/>
    </row>
    <row r="77" spans="1:26" ht="12.75">
      <c r="A77" s="268">
        <v>76</v>
      </c>
      <c r="B77" s="268">
        <v>332</v>
      </c>
      <c r="C77" s="268" t="s">
        <v>3215</v>
      </c>
      <c r="D77" s="365">
        <v>43550</v>
      </c>
      <c r="E77" s="268" t="s">
        <v>3140</v>
      </c>
      <c r="F77" s="365">
        <v>6618012</v>
      </c>
      <c r="G77" s="268" t="s">
        <v>3248</v>
      </c>
      <c r="H77" s="268" t="s">
        <v>203</v>
      </c>
      <c r="I77" s="365">
        <v>43663</v>
      </c>
      <c r="J77" s="219"/>
      <c r="K77" s="219"/>
      <c r="L77" s="219"/>
      <c r="M77" s="219"/>
      <c r="N77" s="219"/>
      <c r="O77" s="219"/>
      <c r="P77" s="219"/>
      <c r="Q77" s="219"/>
      <c r="R77" s="219"/>
      <c r="S77" s="219"/>
      <c r="T77" s="219"/>
      <c r="U77" s="219"/>
      <c r="V77" s="219"/>
      <c r="W77" s="219"/>
      <c r="X77" s="219"/>
      <c r="Y77" s="219"/>
      <c r="Z77" s="219"/>
    </row>
    <row r="78" spans="1:26" ht="12.75">
      <c r="A78" s="268">
        <v>77</v>
      </c>
      <c r="B78" s="268">
        <v>13</v>
      </c>
      <c r="C78" s="268" t="s">
        <v>15</v>
      </c>
      <c r="D78" s="365">
        <v>43550</v>
      </c>
      <c r="E78" s="268" t="s">
        <v>144</v>
      </c>
      <c r="F78" s="365">
        <v>43636</v>
      </c>
      <c r="G78" s="268" t="s">
        <v>3248</v>
      </c>
      <c r="H78" s="268" t="s">
        <v>203</v>
      </c>
      <c r="I78" s="365">
        <v>43663</v>
      </c>
      <c r="J78" s="219"/>
      <c r="K78" s="219"/>
      <c r="L78" s="219"/>
      <c r="M78" s="219"/>
      <c r="N78" s="219"/>
      <c r="O78" s="219"/>
      <c r="P78" s="219"/>
      <c r="Q78" s="219"/>
      <c r="R78" s="219"/>
      <c r="S78" s="219"/>
      <c r="T78" s="219"/>
      <c r="U78" s="219"/>
      <c r="V78" s="219"/>
      <c r="W78" s="219"/>
      <c r="X78" s="219"/>
      <c r="Y78" s="219"/>
      <c r="Z78" s="219"/>
    </row>
    <row r="79" spans="1:26" ht="12.75">
      <c r="A79" s="268">
        <v>78</v>
      </c>
      <c r="B79" s="268">
        <v>25</v>
      </c>
      <c r="C79" s="268" t="s">
        <v>15</v>
      </c>
      <c r="D79" s="365">
        <v>43550</v>
      </c>
      <c r="E79" s="268" t="s">
        <v>144</v>
      </c>
      <c r="F79" s="365">
        <v>43636</v>
      </c>
      <c r="G79" s="268" t="s">
        <v>3248</v>
      </c>
      <c r="H79" s="268" t="s">
        <v>203</v>
      </c>
      <c r="I79" s="365">
        <v>43662</v>
      </c>
      <c r="J79" s="219"/>
      <c r="K79" s="219"/>
      <c r="L79" s="219"/>
      <c r="M79" s="219"/>
      <c r="N79" s="219"/>
      <c r="O79" s="219"/>
      <c r="P79" s="219"/>
      <c r="Q79" s="219"/>
      <c r="R79" s="219"/>
      <c r="S79" s="219"/>
      <c r="T79" s="219"/>
      <c r="U79" s="219"/>
      <c r="V79" s="219"/>
      <c r="W79" s="219"/>
      <c r="X79" s="219"/>
      <c r="Y79" s="219"/>
      <c r="Z79" s="219"/>
    </row>
    <row r="80" spans="1:26" ht="12.75">
      <c r="A80" s="268">
        <v>79</v>
      </c>
      <c r="B80" s="268">
        <v>0</v>
      </c>
      <c r="C80" s="368" t="s">
        <v>15</v>
      </c>
      <c r="D80" s="598">
        <v>43445</v>
      </c>
      <c r="E80" s="268" t="s">
        <v>203</v>
      </c>
      <c r="F80" s="365">
        <v>43482</v>
      </c>
      <c r="G80" s="268" t="s">
        <v>3248</v>
      </c>
      <c r="H80" s="268" t="s">
        <v>203</v>
      </c>
      <c r="I80" s="365">
        <v>43661</v>
      </c>
      <c r="J80" s="219"/>
      <c r="K80" s="219"/>
      <c r="L80" s="219"/>
      <c r="M80" s="219"/>
      <c r="N80" s="219"/>
      <c r="O80" s="219"/>
      <c r="P80" s="219"/>
      <c r="Q80" s="219"/>
      <c r="R80" s="219"/>
      <c r="S80" s="219"/>
      <c r="T80" s="219"/>
      <c r="U80" s="219"/>
      <c r="V80" s="219"/>
      <c r="W80" s="219"/>
      <c r="X80" s="219"/>
      <c r="Y80" s="219"/>
      <c r="Z80" s="219"/>
    </row>
    <row r="81" spans="1:26" ht="12.75">
      <c r="A81" s="268">
        <v>80</v>
      </c>
      <c r="B81" s="268">
        <v>0</v>
      </c>
      <c r="C81" s="368" t="s">
        <v>15</v>
      </c>
      <c r="D81" s="598">
        <v>43445</v>
      </c>
      <c r="E81" s="268" t="s">
        <v>203</v>
      </c>
      <c r="F81" s="365">
        <v>43482</v>
      </c>
      <c r="G81" s="268" t="s">
        <v>3248</v>
      </c>
      <c r="H81" s="268" t="s">
        <v>203</v>
      </c>
      <c r="I81" s="365">
        <v>43663</v>
      </c>
      <c r="J81" s="219"/>
      <c r="K81" s="219"/>
      <c r="L81" s="219"/>
      <c r="M81" s="219"/>
      <c r="N81" s="219"/>
      <c r="O81" s="219"/>
      <c r="P81" s="219"/>
      <c r="Q81" s="219"/>
      <c r="R81" s="219"/>
      <c r="S81" s="219"/>
      <c r="T81" s="219"/>
      <c r="U81" s="219"/>
      <c r="V81" s="219"/>
      <c r="W81" s="219"/>
      <c r="X81" s="219"/>
      <c r="Y81" s="219"/>
      <c r="Z81" s="219"/>
    </row>
    <row r="82" spans="1:26" ht="12.75">
      <c r="A82" s="268">
        <v>81</v>
      </c>
      <c r="B82" s="268">
        <v>59</v>
      </c>
      <c r="C82" s="268" t="s">
        <v>15</v>
      </c>
      <c r="D82" s="365">
        <v>43484</v>
      </c>
      <c r="E82" s="268" t="s">
        <v>144</v>
      </c>
      <c r="F82" s="365">
        <v>43636</v>
      </c>
      <c r="G82" s="268" t="s">
        <v>3248</v>
      </c>
      <c r="H82" s="268" t="s">
        <v>203</v>
      </c>
      <c r="I82" s="365">
        <v>43661</v>
      </c>
      <c r="J82" s="219"/>
      <c r="K82" s="219"/>
      <c r="L82" s="219"/>
      <c r="M82" s="219"/>
      <c r="N82" s="219"/>
      <c r="O82" s="219"/>
      <c r="P82" s="219"/>
      <c r="Q82" s="219"/>
      <c r="R82" s="219"/>
      <c r="S82" s="219"/>
      <c r="T82" s="219"/>
      <c r="U82" s="219"/>
      <c r="V82" s="219"/>
      <c r="W82" s="219"/>
      <c r="X82" s="219"/>
      <c r="Y82" s="219"/>
      <c r="Z82" s="219"/>
    </row>
    <row r="83" spans="1:26" ht="12.75">
      <c r="A83" s="268">
        <v>82</v>
      </c>
      <c r="B83" s="268">
        <v>8</v>
      </c>
      <c r="C83" s="268" t="s">
        <v>15</v>
      </c>
      <c r="D83" s="365">
        <v>43484</v>
      </c>
      <c r="E83" s="268" t="s">
        <v>15</v>
      </c>
      <c r="F83" s="365">
        <v>43616</v>
      </c>
      <c r="G83" s="268" t="s">
        <v>3248</v>
      </c>
      <c r="H83" s="268" t="s">
        <v>203</v>
      </c>
      <c r="I83" s="365">
        <v>43662</v>
      </c>
      <c r="J83" s="219"/>
      <c r="K83" s="219"/>
      <c r="L83" s="219"/>
      <c r="M83" s="219"/>
      <c r="N83" s="219"/>
      <c r="O83" s="219"/>
      <c r="P83" s="219"/>
      <c r="Q83" s="219"/>
      <c r="R83" s="219"/>
      <c r="S83" s="219"/>
      <c r="T83" s="219"/>
      <c r="U83" s="219"/>
      <c r="V83" s="219"/>
      <c r="W83" s="219"/>
      <c r="X83" s="219"/>
      <c r="Y83" s="219"/>
      <c r="Z83" s="219"/>
    </row>
    <row r="84" spans="1:26" ht="12.75">
      <c r="A84" s="268">
        <v>83</v>
      </c>
      <c r="B84" s="268">
        <v>0</v>
      </c>
      <c r="C84" s="368" t="s">
        <v>15</v>
      </c>
      <c r="D84" s="598">
        <v>43445</v>
      </c>
      <c r="E84" s="268" t="s">
        <v>203</v>
      </c>
      <c r="F84" s="365">
        <v>43482</v>
      </c>
      <c r="G84" s="268" t="s">
        <v>3248</v>
      </c>
      <c r="H84" s="268" t="s">
        <v>203</v>
      </c>
      <c r="I84" s="365">
        <v>43662</v>
      </c>
      <c r="J84" s="219"/>
      <c r="K84" s="219"/>
      <c r="L84" s="219"/>
      <c r="M84" s="219"/>
      <c r="N84" s="219"/>
      <c r="O84" s="219"/>
      <c r="P84" s="219"/>
      <c r="Q84" s="219"/>
      <c r="R84" s="219"/>
      <c r="S84" s="219"/>
      <c r="T84" s="219"/>
      <c r="U84" s="219"/>
      <c r="V84" s="219"/>
      <c r="W84" s="219"/>
      <c r="X84" s="219"/>
      <c r="Y84" s="219"/>
      <c r="Z84" s="219"/>
    </row>
    <row r="85" spans="1:26" ht="12.75">
      <c r="A85" s="268">
        <v>84</v>
      </c>
      <c r="B85" s="268">
        <v>0</v>
      </c>
      <c r="C85" s="368" t="s">
        <v>15</v>
      </c>
      <c r="D85" s="598">
        <v>43445</v>
      </c>
      <c r="E85" s="268" t="s">
        <v>203</v>
      </c>
      <c r="F85" s="365">
        <v>43482</v>
      </c>
      <c r="G85" s="268" t="s">
        <v>3248</v>
      </c>
      <c r="H85" s="268" t="s">
        <v>203</v>
      </c>
      <c r="I85" s="365">
        <v>43662</v>
      </c>
      <c r="J85" s="219"/>
      <c r="K85" s="219"/>
      <c r="L85" s="219"/>
      <c r="M85" s="219"/>
      <c r="N85" s="219"/>
      <c r="O85" s="219"/>
      <c r="P85" s="219"/>
      <c r="Q85" s="219"/>
      <c r="R85" s="219"/>
      <c r="S85" s="219"/>
      <c r="T85" s="219"/>
      <c r="U85" s="219"/>
      <c r="V85" s="219"/>
      <c r="W85" s="219"/>
      <c r="X85" s="219"/>
      <c r="Y85" s="219"/>
      <c r="Z85" s="219"/>
    </row>
    <row r="86" spans="1:26" ht="12.75">
      <c r="A86" s="268">
        <v>85</v>
      </c>
      <c r="B86" s="268">
        <v>563</v>
      </c>
      <c r="C86" s="268" t="s">
        <v>15</v>
      </c>
      <c r="D86" s="365">
        <v>43566</v>
      </c>
      <c r="E86" s="268" t="s">
        <v>144</v>
      </c>
      <c r="F86" s="365">
        <v>43647</v>
      </c>
      <c r="G86" s="268" t="s">
        <v>3248</v>
      </c>
      <c r="H86" s="268" t="s">
        <v>203</v>
      </c>
      <c r="I86" s="365">
        <v>43662</v>
      </c>
      <c r="J86" s="219"/>
      <c r="K86" s="219"/>
      <c r="L86" s="219"/>
      <c r="M86" s="219"/>
      <c r="N86" s="219"/>
      <c r="O86" s="219"/>
      <c r="P86" s="219"/>
      <c r="Q86" s="219"/>
      <c r="R86" s="219"/>
      <c r="S86" s="219"/>
      <c r="T86" s="219"/>
      <c r="U86" s="219"/>
      <c r="V86" s="219"/>
      <c r="W86" s="219"/>
      <c r="X86" s="219"/>
      <c r="Y86" s="219"/>
      <c r="Z86" s="219"/>
    </row>
    <row r="87" spans="1:26" ht="12.75">
      <c r="A87" s="268">
        <v>86</v>
      </c>
      <c r="B87" s="268">
        <v>7</v>
      </c>
      <c r="C87" s="268" t="s">
        <v>15</v>
      </c>
      <c r="D87" s="365">
        <v>43550</v>
      </c>
      <c r="E87" s="268" t="s">
        <v>3140</v>
      </c>
      <c r="F87" s="365">
        <v>43636</v>
      </c>
      <c r="G87" s="268" t="s">
        <v>3248</v>
      </c>
      <c r="H87" s="268" t="s">
        <v>203</v>
      </c>
      <c r="I87" s="365">
        <v>43662</v>
      </c>
      <c r="J87" s="219"/>
      <c r="K87" s="219"/>
      <c r="L87" s="219"/>
      <c r="M87" s="219"/>
      <c r="N87" s="219"/>
      <c r="O87" s="219"/>
      <c r="P87" s="219"/>
      <c r="Q87" s="219"/>
      <c r="R87" s="219"/>
      <c r="S87" s="219"/>
      <c r="T87" s="219"/>
      <c r="U87" s="219"/>
      <c r="V87" s="219"/>
      <c r="W87" s="219"/>
      <c r="X87" s="219"/>
      <c r="Y87" s="219"/>
      <c r="Z87" s="219"/>
    </row>
    <row r="88" spans="1:26" ht="12.75">
      <c r="A88" s="268">
        <v>87</v>
      </c>
      <c r="B88" s="268">
        <v>18</v>
      </c>
      <c r="C88" s="268" t="s">
        <v>15</v>
      </c>
      <c r="D88" s="365">
        <v>43517</v>
      </c>
      <c r="E88" s="268" t="s">
        <v>3140</v>
      </c>
      <c r="F88" s="365">
        <v>43636</v>
      </c>
      <c r="G88" s="268" t="s">
        <v>3248</v>
      </c>
      <c r="H88" s="268" t="s">
        <v>203</v>
      </c>
      <c r="I88" s="365">
        <v>43662</v>
      </c>
      <c r="J88" s="219"/>
      <c r="K88" s="219"/>
      <c r="L88" s="219"/>
      <c r="M88" s="219"/>
      <c r="N88" s="219"/>
      <c r="O88" s="219"/>
      <c r="P88" s="219"/>
      <c r="Q88" s="219"/>
      <c r="R88" s="219"/>
      <c r="S88" s="219"/>
      <c r="T88" s="219"/>
      <c r="U88" s="219"/>
      <c r="V88" s="219"/>
      <c r="W88" s="219"/>
      <c r="X88" s="219"/>
      <c r="Y88" s="219"/>
      <c r="Z88" s="219"/>
    </row>
    <row r="89" spans="1:26" ht="12.75">
      <c r="A89" s="268">
        <v>88</v>
      </c>
      <c r="B89" s="268">
        <v>0</v>
      </c>
      <c r="C89" s="268" t="s">
        <v>15</v>
      </c>
      <c r="D89" s="598">
        <v>43445</v>
      </c>
      <c r="E89" s="268" t="s">
        <v>203</v>
      </c>
      <c r="F89" s="365">
        <v>43482</v>
      </c>
      <c r="G89" s="268" t="s">
        <v>3248</v>
      </c>
      <c r="H89" s="268" t="s">
        <v>203</v>
      </c>
      <c r="I89" s="365">
        <v>43661</v>
      </c>
      <c r="J89" s="268"/>
      <c r="K89" s="219"/>
      <c r="L89" s="219"/>
      <c r="M89" s="219"/>
      <c r="N89" s="219"/>
      <c r="O89" s="219"/>
      <c r="P89" s="219"/>
      <c r="Q89" s="219"/>
      <c r="R89" s="219"/>
      <c r="S89" s="219"/>
      <c r="T89" s="219"/>
      <c r="U89" s="219"/>
      <c r="V89" s="219"/>
      <c r="W89" s="219"/>
      <c r="X89" s="219"/>
      <c r="Y89" s="219"/>
      <c r="Z89" s="219"/>
    </row>
    <row r="90" spans="1:26" ht="12.75">
      <c r="A90" s="268">
        <v>89</v>
      </c>
      <c r="B90" s="268">
        <v>0</v>
      </c>
      <c r="C90" s="268" t="s">
        <v>15</v>
      </c>
      <c r="D90" s="598">
        <v>43445</v>
      </c>
      <c r="E90" s="268" t="s">
        <v>203</v>
      </c>
      <c r="F90" s="365">
        <v>43482</v>
      </c>
      <c r="G90" s="268" t="s">
        <v>3248</v>
      </c>
      <c r="H90" s="268" t="s">
        <v>203</v>
      </c>
      <c r="I90" s="365">
        <v>43662</v>
      </c>
      <c r="J90" s="219"/>
      <c r="K90" s="219"/>
      <c r="L90" s="219"/>
      <c r="M90" s="219"/>
      <c r="N90" s="219"/>
      <c r="O90" s="219"/>
      <c r="P90" s="219"/>
      <c r="Q90" s="219"/>
      <c r="R90" s="219"/>
      <c r="S90" s="219"/>
      <c r="T90" s="219"/>
      <c r="U90" s="219"/>
      <c r="V90" s="219"/>
      <c r="W90" s="219"/>
      <c r="X90" s="219"/>
      <c r="Y90" s="219"/>
      <c r="Z90" s="219"/>
    </row>
    <row r="91" spans="1:26" ht="12.75">
      <c r="A91" s="268">
        <v>90</v>
      </c>
      <c r="B91" s="268">
        <v>0</v>
      </c>
      <c r="C91" s="268" t="s">
        <v>15</v>
      </c>
      <c r="D91" s="598">
        <v>43445</v>
      </c>
      <c r="E91" s="268" t="s">
        <v>203</v>
      </c>
      <c r="F91" s="365">
        <v>43482</v>
      </c>
      <c r="G91" s="268" t="s">
        <v>3248</v>
      </c>
      <c r="H91" s="268" t="s">
        <v>203</v>
      </c>
      <c r="I91" s="365">
        <v>43661</v>
      </c>
      <c r="J91" s="219"/>
      <c r="K91" s="219"/>
      <c r="L91" s="219"/>
      <c r="M91" s="219"/>
      <c r="N91" s="219"/>
      <c r="O91" s="219"/>
      <c r="P91" s="219"/>
      <c r="Q91" s="219"/>
      <c r="R91" s="219"/>
      <c r="S91" s="219"/>
      <c r="T91" s="219"/>
      <c r="U91" s="219"/>
      <c r="V91" s="219"/>
      <c r="W91" s="219"/>
      <c r="X91" s="219"/>
      <c r="Y91" s="219"/>
      <c r="Z91" s="219"/>
    </row>
    <row r="92" spans="1:26" ht="12.75">
      <c r="A92" s="268">
        <v>91</v>
      </c>
      <c r="B92" s="268">
        <v>280</v>
      </c>
      <c r="C92" s="268" t="s">
        <v>15</v>
      </c>
      <c r="D92" s="365">
        <v>43484</v>
      </c>
      <c r="E92" s="268" t="s">
        <v>144</v>
      </c>
      <c r="F92" s="365">
        <v>43647</v>
      </c>
      <c r="G92" s="268" t="s">
        <v>3248</v>
      </c>
      <c r="H92" s="268" t="s">
        <v>203</v>
      </c>
      <c r="I92" s="365">
        <v>43661</v>
      </c>
      <c r="J92" s="219"/>
      <c r="K92" s="219"/>
      <c r="L92" s="219"/>
      <c r="M92" s="219"/>
      <c r="N92" s="219"/>
      <c r="O92" s="219"/>
      <c r="P92" s="219"/>
      <c r="Q92" s="219"/>
      <c r="R92" s="219"/>
      <c r="S92" s="219"/>
      <c r="T92" s="219"/>
      <c r="U92" s="219"/>
      <c r="V92" s="219"/>
      <c r="W92" s="219"/>
      <c r="X92" s="219"/>
      <c r="Y92" s="219"/>
      <c r="Z92" s="219"/>
    </row>
    <row r="93" spans="1:26" ht="12.75">
      <c r="A93" s="268">
        <v>92</v>
      </c>
      <c r="B93" s="268">
        <v>0</v>
      </c>
      <c r="C93" s="268" t="s">
        <v>15</v>
      </c>
      <c r="D93" s="598">
        <v>43445</v>
      </c>
      <c r="E93" s="268" t="s">
        <v>203</v>
      </c>
      <c r="F93" s="365">
        <v>43482</v>
      </c>
      <c r="G93" s="268" t="s">
        <v>3248</v>
      </c>
      <c r="H93" s="268" t="s">
        <v>203</v>
      </c>
      <c r="I93" s="365">
        <v>43662</v>
      </c>
      <c r="J93" s="219"/>
      <c r="K93" s="219"/>
      <c r="L93" s="219"/>
      <c r="M93" s="219"/>
      <c r="N93" s="219"/>
      <c r="O93" s="219"/>
      <c r="P93" s="219"/>
      <c r="Q93" s="219"/>
      <c r="R93" s="219"/>
      <c r="S93" s="219"/>
      <c r="T93" s="219"/>
      <c r="U93" s="219"/>
      <c r="V93" s="219"/>
      <c r="W93" s="219"/>
      <c r="X93" s="219"/>
      <c r="Y93" s="219"/>
      <c r="Z93" s="219"/>
    </row>
    <row r="94" spans="1:26" ht="12.75">
      <c r="A94" s="268">
        <v>93</v>
      </c>
      <c r="B94" s="268">
        <v>0</v>
      </c>
      <c r="C94" s="268" t="s">
        <v>15</v>
      </c>
      <c r="D94" s="598">
        <v>43445</v>
      </c>
      <c r="E94" s="268" t="s">
        <v>203</v>
      </c>
      <c r="F94" s="365">
        <v>43482</v>
      </c>
      <c r="G94" s="268" t="s">
        <v>3248</v>
      </c>
      <c r="H94" s="268" t="s">
        <v>203</v>
      </c>
      <c r="I94" s="365">
        <v>43661</v>
      </c>
      <c r="J94" s="219"/>
      <c r="K94" s="219"/>
      <c r="L94" s="219"/>
      <c r="M94" s="219"/>
      <c r="N94" s="219"/>
      <c r="O94" s="219"/>
      <c r="P94" s="219"/>
      <c r="Q94" s="219"/>
      <c r="R94" s="219"/>
      <c r="S94" s="219"/>
      <c r="T94" s="219"/>
      <c r="U94" s="219"/>
      <c r="V94" s="219"/>
      <c r="W94" s="219"/>
      <c r="X94" s="219"/>
      <c r="Y94" s="219"/>
      <c r="Z94" s="219"/>
    </row>
    <row r="95" spans="1:26" ht="12.75">
      <c r="A95" s="268">
        <v>94</v>
      </c>
      <c r="B95" s="268">
        <v>70</v>
      </c>
      <c r="C95" s="268" t="s">
        <v>15</v>
      </c>
      <c r="D95" s="365">
        <v>43517</v>
      </c>
      <c r="E95" s="268" t="s">
        <v>3215</v>
      </c>
      <c r="F95" s="365">
        <v>43644</v>
      </c>
      <c r="G95" s="268" t="s">
        <v>3248</v>
      </c>
      <c r="H95" s="268" t="s">
        <v>203</v>
      </c>
      <c r="I95" s="365">
        <v>43661</v>
      </c>
      <c r="J95" s="219"/>
      <c r="K95" s="219"/>
      <c r="L95" s="219"/>
      <c r="M95" s="219"/>
      <c r="N95" s="219"/>
      <c r="O95" s="219"/>
      <c r="P95" s="219"/>
      <c r="Q95" s="219"/>
      <c r="R95" s="219"/>
      <c r="S95" s="219"/>
      <c r="T95" s="219"/>
      <c r="U95" s="219"/>
      <c r="V95" s="219"/>
      <c r="W95" s="219"/>
      <c r="X95" s="219"/>
      <c r="Y95" s="219"/>
      <c r="Z95" s="219"/>
    </row>
    <row r="96" spans="1:26" ht="12.75">
      <c r="A96" s="268">
        <v>95</v>
      </c>
      <c r="B96" s="268">
        <v>26</v>
      </c>
      <c r="C96" s="268" t="s">
        <v>15</v>
      </c>
      <c r="D96" s="365">
        <v>43517</v>
      </c>
      <c r="E96" s="268" t="s">
        <v>3140</v>
      </c>
      <c r="F96" s="365">
        <v>43636</v>
      </c>
      <c r="G96" s="268" t="s">
        <v>3248</v>
      </c>
      <c r="H96" s="268" t="s">
        <v>203</v>
      </c>
      <c r="I96" s="365">
        <v>43661</v>
      </c>
      <c r="J96" s="219"/>
      <c r="K96" s="219"/>
      <c r="L96" s="219"/>
      <c r="M96" s="219"/>
      <c r="N96" s="219"/>
      <c r="O96" s="219"/>
      <c r="P96" s="219"/>
      <c r="Q96" s="219"/>
      <c r="R96" s="219"/>
      <c r="S96" s="219"/>
      <c r="T96" s="219"/>
      <c r="U96" s="219"/>
      <c r="V96" s="219"/>
      <c r="W96" s="219"/>
      <c r="X96" s="219"/>
      <c r="Y96" s="219"/>
      <c r="Z96" s="219"/>
    </row>
    <row r="97" spans="1:26" ht="12.75">
      <c r="A97" s="268">
        <v>96</v>
      </c>
      <c r="B97" s="268">
        <v>4</v>
      </c>
      <c r="C97" s="268" t="s">
        <v>15</v>
      </c>
      <c r="D97" s="365">
        <v>43517</v>
      </c>
      <c r="E97" s="268" t="s">
        <v>144</v>
      </c>
      <c r="F97" s="365">
        <v>43636</v>
      </c>
      <c r="G97" s="268" t="s">
        <v>3248</v>
      </c>
      <c r="H97" s="268" t="s">
        <v>203</v>
      </c>
      <c r="I97" s="365">
        <v>43661</v>
      </c>
      <c r="J97" s="219"/>
      <c r="K97" s="219"/>
      <c r="L97" s="219"/>
      <c r="M97" s="219"/>
      <c r="N97" s="219"/>
      <c r="O97" s="219"/>
      <c r="P97" s="219"/>
      <c r="Q97" s="219"/>
      <c r="R97" s="219"/>
      <c r="S97" s="219"/>
      <c r="T97" s="219"/>
      <c r="U97" s="219"/>
      <c r="V97" s="219"/>
      <c r="W97" s="219"/>
      <c r="X97" s="219"/>
      <c r="Y97" s="219"/>
      <c r="Z97" s="219"/>
    </row>
    <row r="98" spans="1:26" ht="12.75">
      <c r="A98" s="268">
        <v>97</v>
      </c>
      <c r="B98" s="268">
        <v>0</v>
      </c>
      <c r="C98" s="268" t="s">
        <v>15</v>
      </c>
      <c r="D98" s="365">
        <v>43445</v>
      </c>
      <c r="E98" s="268" t="s">
        <v>203</v>
      </c>
      <c r="F98" s="365">
        <v>43482</v>
      </c>
      <c r="G98" s="268" t="s">
        <v>3248</v>
      </c>
      <c r="H98" s="268" t="s">
        <v>203</v>
      </c>
      <c r="I98" s="365">
        <v>43661</v>
      </c>
      <c r="J98" s="219"/>
      <c r="K98" s="219"/>
      <c r="L98" s="219"/>
      <c r="M98" s="219"/>
      <c r="N98" s="219"/>
      <c r="O98" s="219"/>
      <c r="P98" s="219"/>
      <c r="Q98" s="219"/>
      <c r="R98" s="219"/>
      <c r="S98" s="219"/>
      <c r="T98" s="219"/>
      <c r="U98" s="219"/>
      <c r="V98" s="219"/>
      <c r="W98" s="219"/>
      <c r="X98" s="219"/>
      <c r="Y98" s="219"/>
      <c r="Z98" s="219"/>
    </row>
    <row r="99" spans="1:26" ht="12.75">
      <c r="A99" s="268">
        <v>98</v>
      </c>
      <c r="B99" s="268">
        <v>14</v>
      </c>
      <c r="C99" s="268" t="s">
        <v>15</v>
      </c>
      <c r="D99" s="365">
        <v>43517</v>
      </c>
      <c r="E99" s="268" t="s">
        <v>15</v>
      </c>
      <c r="F99" s="365">
        <v>43616</v>
      </c>
      <c r="G99" s="268" t="s">
        <v>3248</v>
      </c>
      <c r="H99" s="268" t="s">
        <v>203</v>
      </c>
      <c r="I99" s="365">
        <v>43661</v>
      </c>
      <c r="J99" s="219"/>
      <c r="K99" s="219"/>
      <c r="L99" s="219"/>
      <c r="M99" s="219"/>
      <c r="N99" s="219"/>
      <c r="O99" s="219"/>
      <c r="P99" s="219"/>
      <c r="Q99" s="219"/>
      <c r="R99" s="219"/>
      <c r="S99" s="219"/>
      <c r="T99" s="219"/>
      <c r="U99" s="219"/>
      <c r="V99" s="219"/>
      <c r="W99" s="219"/>
      <c r="X99" s="219"/>
      <c r="Y99" s="219"/>
      <c r="Z99" s="219"/>
    </row>
    <row r="100" spans="1:26" ht="12.75">
      <c r="B100">
        <f>SUM(B2:B99)</f>
        <v>6333</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outlinePr summaryBelow="0" summaryRight="0"/>
  </sheetPr>
  <dimension ref="A1:AA171"/>
  <sheetViews>
    <sheetView workbookViewId="0"/>
  </sheetViews>
  <sheetFormatPr defaultColWidth="12.5703125" defaultRowHeight="15.75" customHeight="1"/>
  <cols>
    <col min="8" max="8" width="15.42578125" customWidth="1"/>
  </cols>
  <sheetData>
    <row r="1" spans="1:27" ht="15.75" customHeight="1">
      <c r="A1" s="363" t="s">
        <v>3105</v>
      </c>
      <c r="B1" s="363" t="s">
        <v>3106</v>
      </c>
      <c r="C1" s="363" t="s">
        <v>3107</v>
      </c>
      <c r="D1" s="363" t="s">
        <v>3108</v>
      </c>
      <c r="E1" s="363" t="s">
        <v>3109</v>
      </c>
      <c r="F1" s="363" t="s">
        <v>3110</v>
      </c>
      <c r="G1" s="363" t="s">
        <v>3111</v>
      </c>
      <c r="H1" s="363" t="s">
        <v>3112</v>
      </c>
      <c r="I1" s="363" t="s">
        <v>3113</v>
      </c>
      <c r="J1" s="363" t="s">
        <v>3114</v>
      </c>
      <c r="K1" s="363" t="s">
        <v>2711</v>
      </c>
    </row>
    <row r="2" spans="1:27" ht="15.75" customHeight="1">
      <c r="A2" s="354">
        <v>1</v>
      </c>
      <c r="B2" s="354">
        <v>0</v>
      </c>
      <c r="C2" s="354">
        <v>0</v>
      </c>
      <c r="D2" s="354" t="s">
        <v>3142</v>
      </c>
      <c r="E2" s="599">
        <v>43987</v>
      </c>
      <c r="F2" s="600">
        <v>0</v>
      </c>
      <c r="G2" s="354">
        <v>0</v>
      </c>
      <c r="H2" s="354" t="s">
        <v>3115</v>
      </c>
      <c r="I2" s="601">
        <v>44005</v>
      </c>
      <c r="J2" s="600">
        <v>0</v>
      </c>
      <c r="K2" s="602"/>
      <c r="L2" s="602"/>
      <c r="M2" s="602"/>
      <c r="N2" s="602"/>
      <c r="O2" s="602"/>
      <c r="P2" s="602"/>
      <c r="Q2" s="602"/>
      <c r="R2" s="602"/>
      <c r="S2" s="602"/>
      <c r="T2" s="602"/>
      <c r="U2" s="602"/>
      <c r="V2" s="602"/>
      <c r="W2" s="602"/>
      <c r="X2" s="602"/>
      <c r="Y2" s="602"/>
      <c r="Z2" s="602"/>
      <c r="AA2" s="602"/>
    </row>
    <row r="3" spans="1:27" ht="15.75" customHeight="1">
      <c r="F3" s="17"/>
      <c r="I3" s="17"/>
      <c r="J3" s="17"/>
    </row>
    <row r="4" spans="1:27" ht="15.75" customHeight="1">
      <c r="F4" s="17"/>
      <c r="I4" s="17"/>
      <c r="J4" s="17"/>
    </row>
    <row r="5" spans="1:27" ht="15.75" customHeight="1">
      <c r="A5" s="354">
        <v>2</v>
      </c>
      <c r="B5" s="354">
        <v>24</v>
      </c>
      <c r="C5" s="354">
        <v>24</v>
      </c>
      <c r="D5" s="354" t="s">
        <v>3142</v>
      </c>
      <c r="E5" s="599">
        <v>43987</v>
      </c>
      <c r="F5" s="600">
        <v>0.25</v>
      </c>
      <c r="G5" s="354">
        <v>24</v>
      </c>
      <c r="H5" s="354" t="s">
        <v>3115</v>
      </c>
      <c r="I5" s="603">
        <v>44005</v>
      </c>
      <c r="J5" s="600">
        <v>0.5</v>
      </c>
      <c r="K5" s="602"/>
      <c r="L5" s="602"/>
      <c r="M5" s="602"/>
      <c r="N5" s="602"/>
      <c r="O5" s="602"/>
      <c r="P5" s="602"/>
      <c r="Q5" s="602"/>
      <c r="R5" s="602"/>
      <c r="S5" s="602"/>
      <c r="T5" s="602"/>
      <c r="U5" s="602"/>
      <c r="V5" s="602"/>
      <c r="W5" s="602"/>
      <c r="X5" s="602"/>
      <c r="Y5" s="602"/>
      <c r="Z5" s="602"/>
      <c r="AA5" s="602"/>
    </row>
    <row r="6" spans="1:27" ht="15.75" customHeight="1">
      <c r="F6" s="17"/>
      <c r="I6" s="17"/>
      <c r="J6" s="17"/>
    </row>
    <row r="7" spans="1:27" ht="15.75" customHeight="1">
      <c r="F7" s="17"/>
      <c r="I7" s="17"/>
      <c r="J7" s="17"/>
    </row>
    <row r="8" spans="1:27" ht="15.75" customHeight="1">
      <c r="A8" s="270">
        <v>3</v>
      </c>
      <c r="B8" s="270">
        <v>26</v>
      </c>
      <c r="C8" s="270">
        <v>26</v>
      </c>
      <c r="D8" s="270" t="s">
        <v>3142</v>
      </c>
      <c r="E8" s="388">
        <v>43987</v>
      </c>
      <c r="F8" s="387">
        <v>0.25</v>
      </c>
      <c r="G8" s="270">
        <v>26</v>
      </c>
      <c r="H8" s="270" t="s">
        <v>3115</v>
      </c>
      <c r="I8" s="604">
        <v>44005</v>
      </c>
      <c r="J8" s="387">
        <v>0.5</v>
      </c>
      <c r="K8" s="188"/>
      <c r="L8" s="188"/>
      <c r="M8" s="188"/>
      <c r="N8" s="188"/>
      <c r="O8" s="188"/>
      <c r="P8" s="188"/>
      <c r="Q8" s="188"/>
      <c r="R8" s="188"/>
      <c r="S8" s="188"/>
      <c r="T8" s="188"/>
      <c r="U8" s="188"/>
      <c r="V8" s="188"/>
      <c r="W8" s="188"/>
      <c r="X8" s="188"/>
      <c r="Y8" s="188"/>
      <c r="Z8" s="188"/>
      <c r="AA8" s="188"/>
    </row>
    <row r="9" spans="1:27" ht="15.75" customHeight="1">
      <c r="A9" s="188"/>
      <c r="B9" s="188"/>
      <c r="C9" s="270">
        <v>1</v>
      </c>
      <c r="D9" s="270" t="s">
        <v>3142</v>
      </c>
      <c r="E9" s="388">
        <v>44012</v>
      </c>
      <c r="F9" s="387" t="s">
        <v>3117</v>
      </c>
      <c r="G9" s="188"/>
      <c r="H9" s="270" t="s">
        <v>3115</v>
      </c>
      <c r="I9" s="605">
        <v>44014</v>
      </c>
      <c r="J9" s="387" t="s">
        <v>3117</v>
      </c>
      <c r="K9" s="188"/>
      <c r="L9" s="188"/>
      <c r="M9" s="188"/>
      <c r="N9" s="188"/>
      <c r="O9" s="188"/>
      <c r="P9" s="188"/>
      <c r="Q9" s="188"/>
      <c r="R9" s="188"/>
      <c r="S9" s="188"/>
      <c r="T9" s="188"/>
      <c r="U9" s="188"/>
      <c r="V9" s="188"/>
      <c r="W9" s="188"/>
      <c r="X9" s="188"/>
      <c r="Y9" s="188"/>
      <c r="Z9" s="188"/>
      <c r="AA9" s="188"/>
    </row>
    <row r="10" spans="1:27" ht="15.75" customHeight="1">
      <c r="F10" s="17"/>
      <c r="I10" s="17"/>
      <c r="J10" s="17"/>
    </row>
    <row r="11" spans="1:27" ht="15.75" customHeight="1">
      <c r="A11" s="354">
        <v>4</v>
      </c>
      <c r="B11" s="354">
        <v>0</v>
      </c>
      <c r="C11" s="354">
        <v>0</v>
      </c>
      <c r="D11" s="354" t="s">
        <v>3142</v>
      </c>
      <c r="E11" s="599">
        <v>43987</v>
      </c>
      <c r="F11" s="600">
        <v>0</v>
      </c>
      <c r="G11" s="354">
        <v>0</v>
      </c>
      <c r="H11" s="354" t="s">
        <v>3115</v>
      </c>
      <c r="I11" s="603">
        <v>44005</v>
      </c>
      <c r="J11" s="600">
        <v>0</v>
      </c>
      <c r="K11" s="602"/>
      <c r="L11" s="602"/>
      <c r="M11" s="602"/>
      <c r="N11" s="602"/>
      <c r="O11" s="602"/>
      <c r="P11" s="602"/>
      <c r="Q11" s="602"/>
      <c r="R11" s="602"/>
      <c r="S11" s="602"/>
      <c r="T11" s="602"/>
      <c r="U11" s="602"/>
      <c r="V11" s="602"/>
      <c r="W11" s="602"/>
      <c r="X11" s="602"/>
      <c r="Y11" s="602"/>
      <c r="Z11" s="602"/>
      <c r="AA11" s="602"/>
    </row>
    <row r="12" spans="1:27" ht="15.75" customHeight="1">
      <c r="F12" s="17"/>
      <c r="I12" s="17"/>
      <c r="J12" s="17"/>
    </row>
    <row r="13" spans="1:27" ht="15.75" customHeight="1">
      <c r="F13" s="17"/>
      <c r="I13" s="17"/>
      <c r="J13" s="17"/>
    </row>
    <row r="14" spans="1:27" ht="15.75" customHeight="1">
      <c r="A14" s="354">
        <v>5</v>
      </c>
      <c r="B14" s="354">
        <v>43</v>
      </c>
      <c r="C14" s="354">
        <v>43</v>
      </c>
      <c r="D14" s="354" t="s">
        <v>3142</v>
      </c>
      <c r="E14" s="599">
        <v>43987</v>
      </c>
      <c r="F14" s="600">
        <v>0.5</v>
      </c>
      <c r="G14" s="354">
        <v>43</v>
      </c>
      <c r="H14" s="354" t="s">
        <v>3115</v>
      </c>
      <c r="I14" s="603">
        <v>44005</v>
      </c>
      <c r="J14" s="600">
        <v>0.75</v>
      </c>
      <c r="K14" s="602"/>
      <c r="L14" s="602"/>
      <c r="M14" s="602"/>
      <c r="N14" s="602"/>
      <c r="O14" s="602"/>
      <c r="P14" s="602"/>
      <c r="Q14" s="602"/>
      <c r="R14" s="602"/>
      <c r="S14" s="602"/>
      <c r="T14" s="602"/>
      <c r="U14" s="602"/>
      <c r="V14" s="602"/>
      <c r="W14" s="602"/>
      <c r="X14" s="602"/>
      <c r="Y14" s="602"/>
      <c r="Z14" s="602"/>
      <c r="AA14" s="602"/>
    </row>
    <row r="15" spans="1:27" ht="15.75" customHeight="1">
      <c r="F15" s="17"/>
      <c r="I15" s="17"/>
      <c r="J15" s="17"/>
    </row>
    <row r="16" spans="1:27" ht="15.75" customHeight="1">
      <c r="F16" s="17"/>
      <c r="I16" s="17"/>
      <c r="J16" s="17"/>
    </row>
    <row r="17" spans="1:27" ht="15.75" customHeight="1">
      <c r="A17" s="270">
        <v>6</v>
      </c>
      <c r="B17" s="270">
        <v>18</v>
      </c>
      <c r="C17" s="270">
        <v>18</v>
      </c>
      <c r="D17" s="270" t="s">
        <v>3142</v>
      </c>
      <c r="E17" s="388">
        <v>43987</v>
      </c>
      <c r="F17" s="387">
        <v>0.25</v>
      </c>
      <c r="G17" s="270">
        <v>18</v>
      </c>
      <c r="H17" s="270" t="s">
        <v>3115</v>
      </c>
      <c r="I17" s="604">
        <v>44005</v>
      </c>
      <c r="J17" s="387">
        <v>0.5</v>
      </c>
      <c r="K17" s="188"/>
      <c r="L17" s="188"/>
      <c r="M17" s="188"/>
      <c r="N17" s="188"/>
      <c r="O17" s="188"/>
      <c r="P17" s="188"/>
      <c r="Q17" s="188"/>
      <c r="R17" s="188"/>
      <c r="S17" s="188"/>
      <c r="T17" s="188"/>
      <c r="U17" s="188"/>
      <c r="V17" s="188"/>
      <c r="W17" s="188"/>
      <c r="X17" s="188"/>
      <c r="Y17" s="188"/>
      <c r="Z17" s="188"/>
      <c r="AA17" s="188"/>
    </row>
    <row r="18" spans="1:27" ht="15.75" customHeight="1">
      <c r="A18" s="188"/>
      <c r="B18" s="188"/>
      <c r="C18" s="270">
        <v>3</v>
      </c>
      <c r="D18" s="270" t="s">
        <v>3142</v>
      </c>
      <c r="E18" s="388">
        <v>44012</v>
      </c>
      <c r="F18" s="387" t="s">
        <v>3117</v>
      </c>
      <c r="G18" s="188"/>
      <c r="H18" s="270" t="s">
        <v>3115</v>
      </c>
      <c r="I18" s="605">
        <v>44014</v>
      </c>
      <c r="J18" s="387" t="s">
        <v>3117</v>
      </c>
      <c r="K18" s="188"/>
      <c r="L18" s="188"/>
      <c r="M18" s="188"/>
      <c r="N18" s="188"/>
      <c r="O18" s="188"/>
      <c r="P18" s="188"/>
      <c r="Q18" s="188"/>
      <c r="R18" s="188"/>
      <c r="S18" s="188"/>
      <c r="T18" s="188"/>
      <c r="U18" s="188"/>
      <c r="V18" s="188"/>
      <c r="W18" s="188"/>
      <c r="X18" s="188"/>
      <c r="Y18" s="188"/>
      <c r="Z18" s="188"/>
      <c r="AA18" s="188"/>
    </row>
    <row r="19" spans="1:27" ht="15.75" customHeight="1">
      <c r="F19" s="17"/>
      <c r="J19" s="17"/>
    </row>
    <row r="20" spans="1:27" ht="15.75" customHeight="1">
      <c r="A20" s="270">
        <v>7</v>
      </c>
      <c r="B20" s="270">
        <v>33</v>
      </c>
      <c r="C20" s="270">
        <v>33</v>
      </c>
      <c r="D20" s="270" t="s">
        <v>3142</v>
      </c>
      <c r="E20" s="388">
        <v>43987</v>
      </c>
      <c r="F20" s="387">
        <v>0.5</v>
      </c>
      <c r="G20" s="270">
        <v>33</v>
      </c>
      <c r="H20" s="270" t="s">
        <v>3115</v>
      </c>
      <c r="I20" s="604">
        <v>44006</v>
      </c>
      <c r="J20" s="387">
        <v>0.5</v>
      </c>
      <c r="K20" s="188"/>
      <c r="L20" s="188"/>
      <c r="M20" s="188"/>
      <c r="N20" s="188"/>
      <c r="O20" s="188"/>
      <c r="P20" s="188"/>
      <c r="Q20" s="188"/>
      <c r="R20" s="188"/>
      <c r="S20" s="188"/>
      <c r="T20" s="188"/>
      <c r="U20" s="188"/>
      <c r="V20" s="188"/>
      <c r="W20" s="188"/>
      <c r="X20" s="188"/>
      <c r="Y20" s="188"/>
      <c r="Z20" s="188"/>
      <c r="AA20" s="188"/>
    </row>
    <row r="21" spans="1:27" ht="15.75" customHeight="1">
      <c r="A21" s="188"/>
      <c r="B21" s="188"/>
      <c r="C21" s="270">
        <v>3</v>
      </c>
      <c r="D21" s="270" t="s">
        <v>3142</v>
      </c>
      <c r="E21" s="388">
        <v>44012</v>
      </c>
      <c r="F21" s="387" t="s">
        <v>3117</v>
      </c>
      <c r="G21" s="188"/>
      <c r="H21" s="270" t="s">
        <v>3115</v>
      </c>
      <c r="I21" s="605">
        <v>44014</v>
      </c>
      <c r="J21" s="387" t="s">
        <v>3117</v>
      </c>
      <c r="K21" s="188"/>
      <c r="L21" s="188"/>
      <c r="M21" s="188"/>
      <c r="N21" s="188"/>
      <c r="O21" s="188"/>
      <c r="P21" s="188"/>
      <c r="Q21" s="188"/>
      <c r="R21" s="188"/>
      <c r="S21" s="188"/>
      <c r="T21" s="188"/>
      <c r="U21" s="188"/>
      <c r="V21" s="188"/>
      <c r="W21" s="188"/>
      <c r="X21" s="188"/>
      <c r="Y21" s="188"/>
      <c r="Z21" s="188"/>
      <c r="AA21" s="188"/>
    </row>
    <row r="22" spans="1:27" ht="15.75" customHeight="1">
      <c r="F22" s="17"/>
      <c r="J22" s="17"/>
    </row>
    <row r="23" spans="1:27" ht="15.75" customHeight="1">
      <c r="A23" s="270">
        <v>8</v>
      </c>
      <c r="B23" s="270">
        <v>66</v>
      </c>
      <c r="C23" s="270">
        <v>66</v>
      </c>
      <c r="D23" s="270" t="s">
        <v>3142</v>
      </c>
      <c r="E23" s="388">
        <v>43987</v>
      </c>
      <c r="F23" s="387">
        <v>1</v>
      </c>
      <c r="G23" s="270">
        <v>66</v>
      </c>
      <c r="H23" s="270" t="s">
        <v>3115</v>
      </c>
      <c r="I23" s="604">
        <v>44006</v>
      </c>
      <c r="J23" s="387">
        <v>1</v>
      </c>
      <c r="K23" s="188"/>
      <c r="L23" s="188"/>
      <c r="M23" s="188"/>
      <c r="N23" s="188"/>
      <c r="O23" s="188"/>
      <c r="P23" s="188"/>
      <c r="Q23" s="188"/>
      <c r="R23" s="188"/>
      <c r="S23" s="188"/>
      <c r="T23" s="188"/>
      <c r="U23" s="188"/>
      <c r="V23" s="188"/>
      <c r="W23" s="188"/>
      <c r="X23" s="188"/>
      <c r="Y23" s="188"/>
      <c r="Z23" s="188"/>
      <c r="AA23" s="188"/>
    </row>
    <row r="24" spans="1:27" ht="15.75" customHeight="1">
      <c r="A24" s="188"/>
      <c r="B24" s="188"/>
      <c r="C24" s="270">
        <v>1</v>
      </c>
      <c r="D24" s="270" t="s">
        <v>3142</v>
      </c>
      <c r="E24" s="388">
        <v>44012</v>
      </c>
      <c r="F24" s="387" t="s">
        <v>3117</v>
      </c>
      <c r="G24" s="188"/>
      <c r="H24" s="270" t="s">
        <v>3115</v>
      </c>
      <c r="I24" s="605">
        <v>44014</v>
      </c>
      <c r="J24" s="387" t="s">
        <v>3117</v>
      </c>
      <c r="K24" s="188"/>
      <c r="L24" s="188"/>
      <c r="M24" s="188"/>
      <c r="N24" s="188"/>
      <c r="O24" s="188"/>
      <c r="P24" s="188"/>
      <c r="Q24" s="188"/>
      <c r="R24" s="188"/>
      <c r="S24" s="188"/>
      <c r="T24" s="188"/>
      <c r="U24" s="188"/>
      <c r="V24" s="188"/>
      <c r="W24" s="188"/>
      <c r="X24" s="188"/>
      <c r="Y24" s="188"/>
      <c r="Z24" s="188"/>
      <c r="AA24" s="188"/>
    </row>
    <row r="25" spans="1:27" ht="15.75" customHeight="1">
      <c r="F25" s="17"/>
      <c r="J25" s="17"/>
    </row>
    <row r="26" spans="1:27" ht="15.75" customHeight="1">
      <c r="A26" s="354">
        <v>9</v>
      </c>
      <c r="B26" s="354">
        <v>0</v>
      </c>
      <c r="C26" s="354">
        <v>0</v>
      </c>
      <c r="D26" s="354" t="s">
        <v>3142</v>
      </c>
      <c r="E26" s="599">
        <v>43987</v>
      </c>
      <c r="F26" s="600">
        <v>0</v>
      </c>
      <c r="G26" s="354">
        <v>0</v>
      </c>
      <c r="H26" s="354" t="s">
        <v>3115</v>
      </c>
      <c r="I26" s="603">
        <v>44006</v>
      </c>
      <c r="J26" s="600" t="s">
        <v>3120</v>
      </c>
      <c r="K26" s="602"/>
      <c r="L26" s="602"/>
      <c r="M26" s="602"/>
      <c r="N26" s="602"/>
      <c r="O26" s="602"/>
      <c r="P26" s="602"/>
      <c r="Q26" s="602"/>
      <c r="R26" s="602"/>
      <c r="S26" s="602"/>
      <c r="T26" s="602"/>
      <c r="U26" s="602"/>
      <c r="V26" s="602"/>
      <c r="W26" s="602"/>
      <c r="X26" s="602"/>
      <c r="Y26" s="602"/>
      <c r="Z26" s="602"/>
      <c r="AA26" s="602"/>
    </row>
    <row r="27" spans="1:27" ht="15.75" customHeight="1">
      <c r="F27" s="17"/>
      <c r="J27" s="17"/>
    </row>
    <row r="28" spans="1:27" ht="12.75">
      <c r="F28" s="17"/>
      <c r="J28" s="17"/>
    </row>
    <row r="29" spans="1:27" ht="12.75">
      <c r="A29" s="270">
        <v>10</v>
      </c>
      <c r="B29" s="270">
        <v>46</v>
      </c>
      <c r="C29" s="270">
        <v>46</v>
      </c>
      <c r="D29" s="270" t="s">
        <v>3142</v>
      </c>
      <c r="E29" s="388">
        <v>43989</v>
      </c>
      <c r="F29" s="387">
        <v>0.5</v>
      </c>
      <c r="G29" s="270">
        <v>46</v>
      </c>
      <c r="H29" s="270" t="s">
        <v>3115</v>
      </c>
      <c r="I29" s="604">
        <v>44006</v>
      </c>
      <c r="J29" s="387">
        <v>1.25</v>
      </c>
      <c r="K29" s="188"/>
      <c r="L29" s="188"/>
      <c r="M29" s="188"/>
      <c r="N29" s="188"/>
      <c r="O29" s="188"/>
      <c r="P29" s="188"/>
      <c r="Q29" s="188"/>
      <c r="R29" s="188"/>
      <c r="S29" s="188"/>
      <c r="T29" s="188"/>
      <c r="U29" s="188"/>
      <c r="V29" s="188"/>
      <c r="W29" s="188"/>
      <c r="X29" s="188"/>
      <c r="Y29" s="188"/>
      <c r="Z29" s="188"/>
      <c r="AA29" s="188"/>
    </row>
    <row r="30" spans="1:27" ht="12.75">
      <c r="A30" s="188"/>
      <c r="B30" s="188"/>
      <c r="C30" s="270">
        <v>3</v>
      </c>
      <c r="D30" s="270" t="s">
        <v>3142</v>
      </c>
      <c r="E30" s="388">
        <v>44012</v>
      </c>
      <c r="F30" s="387" t="s">
        <v>3117</v>
      </c>
      <c r="G30" s="188"/>
      <c r="H30" s="270" t="s">
        <v>3115</v>
      </c>
      <c r="I30" s="605">
        <v>44014</v>
      </c>
      <c r="J30" s="387" t="s">
        <v>3117</v>
      </c>
      <c r="K30" s="188"/>
      <c r="L30" s="188"/>
      <c r="M30" s="188"/>
      <c r="N30" s="188"/>
      <c r="O30" s="188"/>
      <c r="P30" s="188"/>
      <c r="Q30" s="188"/>
      <c r="R30" s="188"/>
      <c r="S30" s="188"/>
      <c r="T30" s="188"/>
      <c r="U30" s="188"/>
      <c r="V30" s="188"/>
      <c r="W30" s="188"/>
      <c r="X30" s="188"/>
      <c r="Y30" s="188"/>
      <c r="Z30" s="188"/>
      <c r="AA30" s="188"/>
    </row>
    <row r="31" spans="1:27" ht="12.75">
      <c r="F31" s="17"/>
      <c r="J31" s="17"/>
    </row>
    <row r="32" spans="1:27" ht="12.75">
      <c r="A32" s="270">
        <v>11</v>
      </c>
      <c r="B32" s="270">
        <v>43</v>
      </c>
      <c r="C32" s="270">
        <v>43</v>
      </c>
      <c r="D32" s="270" t="s">
        <v>3142</v>
      </c>
      <c r="E32" s="388">
        <v>43989</v>
      </c>
      <c r="F32" s="387">
        <v>0.5</v>
      </c>
      <c r="G32" s="270">
        <v>43</v>
      </c>
      <c r="H32" s="270" t="s">
        <v>3115</v>
      </c>
      <c r="I32" s="604">
        <v>44006</v>
      </c>
      <c r="J32" s="387">
        <v>0.75</v>
      </c>
      <c r="K32" s="188"/>
      <c r="L32" s="188"/>
      <c r="M32" s="188"/>
      <c r="N32" s="188"/>
      <c r="O32" s="188"/>
      <c r="P32" s="188"/>
      <c r="Q32" s="188"/>
      <c r="R32" s="188"/>
      <c r="S32" s="188"/>
      <c r="T32" s="188"/>
      <c r="U32" s="188"/>
      <c r="V32" s="188"/>
      <c r="W32" s="188"/>
      <c r="X32" s="188"/>
      <c r="Y32" s="188"/>
      <c r="Z32" s="188"/>
      <c r="AA32" s="188"/>
    </row>
    <row r="33" spans="1:27" ht="12.75">
      <c r="A33" s="188"/>
      <c r="B33" s="188"/>
      <c r="C33" s="270">
        <v>3</v>
      </c>
      <c r="D33" s="270" t="s">
        <v>3142</v>
      </c>
      <c r="E33" s="388">
        <v>44012</v>
      </c>
      <c r="F33" s="387" t="s">
        <v>3117</v>
      </c>
      <c r="G33" s="188"/>
      <c r="H33" s="270" t="s">
        <v>3115</v>
      </c>
      <c r="I33" s="605">
        <v>44014</v>
      </c>
      <c r="J33" s="387" t="s">
        <v>3117</v>
      </c>
      <c r="K33" s="188"/>
      <c r="L33" s="188"/>
      <c r="M33" s="188"/>
      <c r="N33" s="188"/>
      <c r="O33" s="188"/>
      <c r="P33" s="188"/>
      <c r="Q33" s="188"/>
      <c r="R33" s="188"/>
      <c r="S33" s="188"/>
      <c r="T33" s="188"/>
      <c r="U33" s="188"/>
      <c r="V33" s="188"/>
      <c r="W33" s="188"/>
      <c r="X33" s="188"/>
      <c r="Y33" s="188"/>
      <c r="Z33" s="188"/>
      <c r="AA33" s="188"/>
    </row>
    <row r="34" spans="1:27" ht="12.75">
      <c r="F34" s="17"/>
      <c r="J34" s="17"/>
    </row>
    <row r="35" spans="1:27" ht="12.75">
      <c r="A35" s="354">
        <v>12</v>
      </c>
      <c r="B35" s="354">
        <v>16</v>
      </c>
      <c r="C35" s="354">
        <v>16</v>
      </c>
      <c r="D35" s="354" t="s">
        <v>3142</v>
      </c>
      <c r="E35" s="599">
        <v>43989</v>
      </c>
      <c r="F35" s="600">
        <v>0.25</v>
      </c>
      <c r="G35" s="354">
        <v>16</v>
      </c>
      <c r="H35" s="354" t="s">
        <v>3115</v>
      </c>
      <c r="I35" s="603">
        <v>44006</v>
      </c>
      <c r="J35" s="600">
        <v>0.25</v>
      </c>
      <c r="K35" s="602"/>
      <c r="L35" s="602"/>
      <c r="M35" s="602"/>
      <c r="N35" s="602"/>
      <c r="O35" s="602"/>
      <c r="P35" s="602"/>
      <c r="Q35" s="602"/>
      <c r="R35" s="602"/>
      <c r="S35" s="602"/>
      <c r="T35" s="602"/>
      <c r="U35" s="602"/>
      <c r="V35" s="602"/>
      <c r="W35" s="602"/>
      <c r="X35" s="602"/>
      <c r="Y35" s="602"/>
      <c r="Z35" s="602"/>
      <c r="AA35" s="602"/>
    </row>
    <row r="36" spans="1:27" ht="12.75">
      <c r="F36" s="17"/>
      <c r="J36" s="17"/>
    </row>
    <row r="37" spans="1:27" ht="12.75">
      <c r="F37" s="17"/>
      <c r="J37" s="17"/>
    </row>
    <row r="38" spans="1:27" ht="12.75">
      <c r="A38" s="270">
        <v>13</v>
      </c>
      <c r="B38" s="270">
        <v>118</v>
      </c>
      <c r="C38" s="270">
        <v>118</v>
      </c>
      <c r="D38" s="270" t="s">
        <v>3142</v>
      </c>
      <c r="E38" s="388">
        <v>43989</v>
      </c>
      <c r="F38" s="387">
        <v>1.25</v>
      </c>
      <c r="G38" s="270">
        <v>118</v>
      </c>
      <c r="H38" s="270" t="s">
        <v>3115</v>
      </c>
      <c r="I38" s="604">
        <v>44006</v>
      </c>
      <c r="J38" s="387">
        <v>1.25</v>
      </c>
      <c r="K38" s="188"/>
      <c r="L38" s="188"/>
      <c r="M38" s="188"/>
      <c r="N38" s="188"/>
      <c r="O38" s="188"/>
      <c r="P38" s="188"/>
      <c r="Q38" s="188"/>
      <c r="R38" s="188"/>
      <c r="S38" s="188"/>
      <c r="T38" s="188"/>
      <c r="U38" s="188"/>
      <c r="V38" s="188"/>
      <c r="W38" s="188"/>
      <c r="X38" s="188"/>
      <c r="Y38" s="188"/>
      <c r="Z38" s="188"/>
      <c r="AA38" s="188"/>
    </row>
    <row r="39" spans="1:27" ht="12.75">
      <c r="A39" s="188"/>
      <c r="B39" s="188"/>
      <c r="C39" s="270">
        <v>5</v>
      </c>
      <c r="D39" s="270" t="s">
        <v>3142</v>
      </c>
      <c r="E39" s="388">
        <v>44012</v>
      </c>
      <c r="F39" s="387">
        <v>0.25</v>
      </c>
      <c r="G39" s="188"/>
      <c r="H39" s="270" t="s">
        <v>3115</v>
      </c>
      <c r="I39" s="605">
        <v>44014</v>
      </c>
      <c r="J39" s="387" t="s">
        <v>3123</v>
      </c>
      <c r="K39" s="188"/>
      <c r="L39" s="188"/>
      <c r="M39" s="188"/>
      <c r="N39" s="188"/>
      <c r="O39" s="188"/>
      <c r="P39" s="188"/>
      <c r="Q39" s="188"/>
      <c r="R39" s="188"/>
      <c r="S39" s="188"/>
      <c r="T39" s="188"/>
      <c r="U39" s="188"/>
      <c r="V39" s="188"/>
      <c r="W39" s="188"/>
      <c r="X39" s="188"/>
      <c r="Y39" s="188"/>
      <c r="Z39" s="188"/>
      <c r="AA39" s="188"/>
    </row>
    <row r="40" spans="1:27" ht="12.75">
      <c r="F40" s="17"/>
      <c r="J40" s="17"/>
    </row>
    <row r="41" spans="1:27" ht="12.75">
      <c r="A41" s="270">
        <v>14</v>
      </c>
      <c r="B41" s="270">
        <v>117</v>
      </c>
      <c r="C41" s="270">
        <v>117</v>
      </c>
      <c r="D41" s="270" t="s">
        <v>3142</v>
      </c>
      <c r="E41" s="388">
        <v>43989</v>
      </c>
      <c r="F41" s="387">
        <v>1.5</v>
      </c>
      <c r="G41" s="270">
        <v>117</v>
      </c>
      <c r="H41" s="270" t="s">
        <v>3115</v>
      </c>
      <c r="I41" s="604">
        <v>44006</v>
      </c>
      <c r="J41" s="387">
        <v>1.5</v>
      </c>
      <c r="K41" s="188"/>
      <c r="L41" s="188"/>
      <c r="M41" s="188"/>
      <c r="N41" s="188"/>
      <c r="O41" s="188"/>
      <c r="P41" s="188"/>
      <c r="Q41" s="188"/>
      <c r="R41" s="188"/>
      <c r="S41" s="188"/>
      <c r="T41" s="188"/>
      <c r="U41" s="188"/>
      <c r="V41" s="188"/>
      <c r="W41" s="188"/>
      <c r="X41" s="188"/>
      <c r="Y41" s="188"/>
      <c r="Z41" s="188"/>
      <c r="AA41" s="188"/>
    </row>
    <row r="42" spans="1:27" ht="12.75">
      <c r="A42" s="188"/>
      <c r="B42" s="188"/>
      <c r="C42" s="270">
        <v>7</v>
      </c>
      <c r="D42" s="270" t="s">
        <v>3142</v>
      </c>
      <c r="E42" s="388">
        <v>44012</v>
      </c>
      <c r="F42" s="387">
        <v>0.25</v>
      </c>
      <c r="G42" s="188"/>
      <c r="H42" s="270" t="s">
        <v>3115</v>
      </c>
      <c r="I42" s="605">
        <v>44014</v>
      </c>
      <c r="J42" s="387" t="s">
        <v>3123</v>
      </c>
      <c r="K42" s="188"/>
      <c r="L42" s="188"/>
      <c r="M42" s="188"/>
      <c r="N42" s="188"/>
      <c r="O42" s="188"/>
      <c r="P42" s="188"/>
      <c r="Q42" s="188"/>
      <c r="R42" s="188"/>
      <c r="S42" s="188"/>
      <c r="T42" s="188"/>
      <c r="U42" s="188"/>
      <c r="V42" s="188"/>
      <c r="W42" s="188"/>
      <c r="X42" s="188"/>
      <c r="Y42" s="188"/>
      <c r="Z42" s="188"/>
      <c r="AA42" s="188"/>
    </row>
    <row r="43" spans="1:27" ht="12.75">
      <c r="A43" s="188"/>
      <c r="B43" s="188"/>
      <c r="C43" s="188"/>
      <c r="D43" s="270" t="s">
        <v>3142</v>
      </c>
      <c r="E43" s="388">
        <v>44014</v>
      </c>
      <c r="F43" s="387" t="s">
        <v>3117</v>
      </c>
      <c r="G43" s="188"/>
      <c r="H43" s="188"/>
      <c r="I43" s="188"/>
      <c r="J43" s="386"/>
      <c r="K43" s="188"/>
      <c r="L43" s="188"/>
      <c r="M43" s="188"/>
      <c r="N43" s="188"/>
      <c r="O43" s="188"/>
      <c r="P43" s="188"/>
      <c r="Q43" s="188"/>
      <c r="R43" s="188"/>
      <c r="S43" s="188"/>
      <c r="T43" s="188"/>
      <c r="U43" s="188"/>
      <c r="V43" s="188"/>
      <c r="W43" s="188"/>
      <c r="X43" s="188"/>
      <c r="Y43" s="188"/>
      <c r="Z43" s="188"/>
      <c r="AA43" s="188"/>
    </row>
    <row r="44" spans="1:27" ht="12.75">
      <c r="A44" s="354">
        <v>15</v>
      </c>
      <c r="B44" s="354">
        <v>0</v>
      </c>
      <c r="C44" s="354">
        <v>0</v>
      </c>
      <c r="D44" s="354" t="s">
        <v>3142</v>
      </c>
      <c r="E44" s="599">
        <v>43989</v>
      </c>
      <c r="F44" s="600">
        <v>0</v>
      </c>
      <c r="G44" s="354">
        <v>0</v>
      </c>
      <c r="H44" s="354" t="s">
        <v>3115</v>
      </c>
      <c r="I44" s="603">
        <v>44006</v>
      </c>
      <c r="J44" s="600">
        <v>0</v>
      </c>
      <c r="K44" s="602"/>
      <c r="L44" s="602"/>
      <c r="M44" s="602"/>
      <c r="N44" s="602"/>
      <c r="O44" s="602"/>
      <c r="P44" s="602"/>
      <c r="Q44" s="602"/>
      <c r="R44" s="602"/>
      <c r="S44" s="602"/>
      <c r="T44" s="602"/>
      <c r="U44" s="602"/>
      <c r="V44" s="602"/>
      <c r="W44" s="602"/>
      <c r="X44" s="602"/>
      <c r="Y44" s="602"/>
      <c r="Z44" s="602"/>
      <c r="AA44" s="602"/>
    </row>
    <row r="45" spans="1:27" ht="12.75">
      <c r="F45" s="17"/>
      <c r="J45" s="17"/>
    </row>
    <row r="46" spans="1:27" ht="12.75">
      <c r="F46" s="17"/>
      <c r="J46" s="17"/>
    </row>
    <row r="47" spans="1:27" ht="12.75">
      <c r="A47" s="270">
        <v>16</v>
      </c>
      <c r="B47" s="270">
        <v>2</v>
      </c>
      <c r="C47" s="270">
        <v>2</v>
      </c>
      <c r="D47" s="270" t="s">
        <v>3142</v>
      </c>
      <c r="E47" s="388">
        <v>43989</v>
      </c>
      <c r="F47" s="387">
        <v>0.25</v>
      </c>
      <c r="G47" s="270">
        <v>2</v>
      </c>
      <c r="H47" s="270" t="s">
        <v>3115</v>
      </c>
      <c r="I47" s="604">
        <v>44006</v>
      </c>
      <c r="J47" s="387" t="s">
        <v>3117</v>
      </c>
      <c r="K47" s="270"/>
      <c r="L47" s="188"/>
      <c r="M47" s="188"/>
      <c r="N47" s="188"/>
      <c r="O47" s="188"/>
      <c r="P47" s="188"/>
      <c r="Q47" s="188"/>
      <c r="R47" s="188"/>
      <c r="S47" s="188"/>
      <c r="T47" s="188"/>
      <c r="U47" s="188"/>
      <c r="V47" s="188"/>
      <c r="W47" s="188"/>
      <c r="X47" s="188"/>
      <c r="Y47" s="188"/>
      <c r="Z47" s="188"/>
      <c r="AA47" s="188"/>
    </row>
    <row r="48" spans="1:27" ht="12.75">
      <c r="F48" s="17"/>
      <c r="J48" s="17"/>
    </row>
    <row r="49" spans="1:27" ht="12.75">
      <c r="F49" s="17"/>
      <c r="J49" s="17"/>
    </row>
    <row r="50" spans="1:27" ht="12.75">
      <c r="A50" s="270">
        <v>17</v>
      </c>
      <c r="B50" s="270">
        <v>68</v>
      </c>
      <c r="C50" s="270">
        <v>68</v>
      </c>
      <c r="D50" s="270" t="s">
        <v>3142</v>
      </c>
      <c r="E50" s="388">
        <v>43989</v>
      </c>
      <c r="F50" s="387">
        <v>1.5</v>
      </c>
      <c r="G50" s="270">
        <v>68</v>
      </c>
      <c r="H50" s="270" t="s">
        <v>3115</v>
      </c>
      <c r="I50" s="604">
        <v>44006</v>
      </c>
      <c r="J50" s="387">
        <v>1.5</v>
      </c>
      <c r="K50" s="188"/>
      <c r="L50" s="188"/>
      <c r="M50" s="188"/>
      <c r="N50" s="188"/>
      <c r="O50" s="188"/>
      <c r="P50" s="188"/>
      <c r="Q50" s="188"/>
      <c r="R50" s="188"/>
      <c r="S50" s="188"/>
      <c r="T50" s="188"/>
      <c r="U50" s="188"/>
      <c r="V50" s="188"/>
      <c r="W50" s="188"/>
      <c r="X50" s="188"/>
      <c r="Y50" s="188"/>
      <c r="Z50" s="188"/>
      <c r="AA50" s="188"/>
    </row>
    <row r="51" spans="1:27" ht="12.75">
      <c r="A51" s="188"/>
      <c r="B51" s="188"/>
      <c r="C51" s="270">
        <v>3</v>
      </c>
      <c r="D51" s="270" t="s">
        <v>3142</v>
      </c>
      <c r="E51" s="388">
        <v>44012</v>
      </c>
      <c r="F51" s="387" t="s">
        <v>3117</v>
      </c>
      <c r="G51" s="188"/>
      <c r="H51" s="270" t="s">
        <v>3115</v>
      </c>
      <c r="I51" s="605">
        <v>44014</v>
      </c>
      <c r="J51" s="387" t="s">
        <v>3117</v>
      </c>
      <c r="K51" s="188"/>
      <c r="L51" s="188"/>
      <c r="M51" s="188"/>
      <c r="N51" s="188"/>
      <c r="O51" s="188"/>
      <c r="P51" s="188"/>
      <c r="Q51" s="188"/>
      <c r="R51" s="188"/>
      <c r="S51" s="188"/>
      <c r="T51" s="188"/>
      <c r="U51" s="188"/>
      <c r="V51" s="188"/>
      <c r="W51" s="188"/>
      <c r="X51" s="188"/>
      <c r="Y51" s="188"/>
      <c r="Z51" s="188"/>
      <c r="AA51" s="188"/>
    </row>
    <row r="52" spans="1:27" ht="12.75">
      <c r="F52" s="17"/>
      <c r="J52" s="17"/>
    </row>
    <row r="53" spans="1:27" ht="12.75">
      <c r="A53" s="270">
        <v>18</v>
      </c>
      <c r="B53" s="270">
        <v>102</v>
      </c>
      <c r="C53" s="270">
        <v>102</v>
      </c>
      <c r="D53" s="270" t="s">
        <v>3142</v>
      </c>
      <c r="E53" s="388">
        <v>43990</v>
      </c>
      <c r="F53" s="387">
        <v>1.5</v>
      </c>
      <c r="G53" s="270">
        <v>102</v>
      </c>
      <c r="H53" s="270" t="s">
        <v>3115</v>
      </c>
      <c r="I53" s="606">
        <v>44007</v>
      </c>
      <c r="J53" s="387">
        <v>1.5</v>
      </c>
      <c r="K53" s="188"/>
      <c r="L53" s="188"/>
      <c r="M53" s="188"/>
      <c r="N53" s="188"/>
      <c r="O53" s="188"/>
      <c r="P53" s="188"/>
      <c r="Q53" s="188"/>
      <c r="R53" s="188"/>
      <c r="S53" s="188"/>
      <c r="T53" s="188"/>
      <c r="U53" s="188"/>
      <c r="V53" s="188"/>
      <c r="W53" s="188"/>
      <c r="X53" s="188"/>
      <c r="Y53" s="188"/>
      <c r="Z53" s="188"/>
      <c r="AA53" s="188"/>
    </row>
    <row r="54" spans="1:27" ht="12.75">
      <c r="A54" s="188"/>
      <c r="B54" s="188"/>
      <c r="C54" s="270">
        <v>9</v>
      </c>
      <c r="D54" s="270" t="s">
        <v>3142</v>
      </c>
      <c r="E54" s="388">
        <v>44012</v>
      </c>
      <c r="F54" s="387">
        <v>0.25</v>
      </c>
      <c r="G54" s="188"/>
      <c r="H54" s="270" t="s">
        <v>3115</v>
      </c>
      <c r="I54" s="605">
        <v>44014</v>
      </c>
      <c r="J54" s="387" t="s">
        <v>3123</v>
      </c>
      <c r="K54" s="188"/>
      <c r="L54" s="188"/>
      <c r="M54" s="188"/>
      <c r="N54" s="188"/>
      <c r="O54" s="188"/>
      <c r="P54" s="188"/>
      <c r="Q54" s="188"/>
      <c r="R54" s="188"/>
      <c r="S54" s="188"/>
      <c r="T54" s="188"/>
      <c r="U54" s="188"/>
      <c r="V54" s="188"/>
      <c r="W54" s="188"/>
      <c r="X54" s="188"/>
      <c r="Y54" s="188"/>
      <c r="Z54" s="188"/>
      <c r="AA54" s="188"/>
    </row>
    <row r="55" spans="1:27" ht="12.75">
      <c r="A55" s="188"/>
      <c r="B55" s="188"/>
      <c r="C55" s="188"/>
      <c r="D55" s="270" t="s">
        <v>3142</v>
      </c>
      <c r="E55" s="388">
        <v>44014</v>
      </c>
      <c r="F55" s="387" t="s">
        <v>3117</v>
      </c>
      <c r="G55" s="188"/>
      <c r="H55" s="188"/>
      <c r="I55" s="188"/>
      <c r="J55" s="386"/>
      <c r="K55" s="188"/>
      <c r="L55" s="188"/>
      <c r="M55" s="188"/>
      <c r="N55" s="188"/>
      <c r="O55" s="188"/>
      <c r="P55" s="188"/>
      <c r="Q55" s="188"/>
      <c r="R55" s="188"/>
      <c r="S55" s="188"/>
      <c r="T55" s="188"/>
      <c r="U55" s="188"/>
      <c r="V55" s="188"/>
      <c r="W55" s="188"/>
      <c r="X55" s="188"/>
      <c r="Y55" s="188"/>
      <c r="Z55" s="188"/>
      <c r="AA55" s="188"/>
    </row>
    <row r="56" spans="1:27" ht="12.75">
      <c r="A56" s="270">
        <v>19</v>
      </c>
      <c r="B56" s="270">
        <v>95</v>
      </c>
      <c r="C56" s="270">
        <v>95</v>
      </c>
      <c r="D56" s="270" t="s">
        <v>3142</v>
      </c>
      <c r="E56" s="388">
        <v>43990</v>
      </c>
      <c r="F56" s="387">
        <v>1.25</v>
      </c>
      <c r="G56" s="270">
        <v>95</v>
      </c>
      <c r="H56" s="270" t="s">
        <v>3115</v>
      </c>
      <c r="I56" s="606">
        <v>44007</v>
      </c>
      <c r="J56" s="387">
        <v>0.5</v>
      </c>
      <c r="K56" s="188"/>
      <c r="L56" s="188"/>
      <c r="M56" s="188"/>
      <c r="N56" s="188"/>
      <c r="O56" s="188"/>
      <c r="P56" s="188"/>
      <c r="Q56" s="188"/>
      <c r="R56" s="188"/>
      <c r="S56" s="188"/>
      <c r="T56" s="188"/>
      <c r="U56" s="188"/>
      <c r="V56" s="188"/>
      <c r="W56" s="188"/>
      <c r="X56" s="188"/>
      <c r="Y56" s="188"/>
      <c r="Z56" s="188"/>
      <c r="AA56" s="188"/>
    </row>
    <row r="57" spans="1:27" ht="12.75">
      <c r="A57" s="188"/>
      <c r="B57" s="188"/>
      <c r="C57" s="270">
        <v>2</v>
      </c>
      <c r="D57" s="270" t="s">
        <v>3142</v>
      </c>
      <c r="E57" s="388">
        <v>44012</v>
      </c>
      <c r="F57" s="387" t="s">
        <v>3117</v>
      </c>
      <c r="G57" s="188"/>
      <c r="H57" s="270" t="s">
        <v>3115</v>
      </c>
      <c r="I57" s="605">
        <v>44014</v>
      </c>
      <c r="J57" s="387" t="s">
        <v>3117</v>
      </c>
      <c r="K57" s="188"/>
      <c r="L57" s="188"/>
      <c r="M57" s="188"/>
      <c r="N57" s="188"/>
      <c r="O57" s="188"/>
      <c r="P57" s="188"/>
      <c r="Q57" s="188"/>
      <c r="R57" s="188"/>
      <c r="S57" s="188"/>
      <c r="T57" s="188"/>
      <c r="U57" s="188"/>
      <c r="V57" s="188"/>
      <c r="W57" s="188"/>
      <c r="X57" s="188"/>
      <c r="Y57" s="188"/>
      <c r="Z57" s="188"/>
      <c r="AA57" s="188"/>
    </row>
    <row r="58" spans="1:27" ht="12.75">
      <c r="A58" s="188"/>
      <c r="B58" s="188"/>
      <c r="C58" s="188"/>
      <c r="D58" s="270" t="s">
        <v>3142</v>
      </c>
      <c r="E58" s="388">
        <v>44014</v>
      </c>
      <c r="F58" s="387" t="s">
        <v>3117</v>
      </c>
      <c r="G58" s="188"/>
      <c r="H58" s="188"/>
      <c r="I58" s="188"/>
      <c r="J58" s="386"/>
      <c r="K58" s="188"/>
      <c r="L58" s="188"/>
      <c r="M58" s="188"/>
      <c r="N58" s="188"/>
      <c r="O58" s="188"/>
      <c r="P58" s="188"/>
      <c r="Q58" s="188"/>
      <c r="R58" s="188"/>
      <c r="S58" s="188"/>
      <c r="T58" s="188"/>
      <c r="U58" s="188"/>
      <c r="V58" s="188"/>
      <c r="W58" s="188"/>
      <c r="X58" s="188"/>
      <c r="Y58" s="188"/>
      <c r="Z58" s="188"/>
      <c r="AA58" s="188"/>
    </row>
    <row r="59" spans="1:27" ht="12.75">
      <c r="A59" s="270">
        <v>20</v>
      </c>
      <c r="B59" s="270">
        <v>83</v>
      </c>
      <c r="C59" s="270">
        <v>83</v>
      </c>
      <c r="D59" s="270" t="s">
        <v>3142</v>
      </c>
      <c r="E59" s="388">
        <v>43990</v>
      </c>
      <c r="F59" s="387">
        <v>1.25</v>
      </c>
      <c r="G59" s="270">
        <v>83</v>
      </c>
      <c r="H59" s="270" t="s">
        <v>3115</v>
      </c>
      <c r="I59" s="606">
        <v>44007</v>
      </c>
      <c r="J59" s="387">
        <v>1.5</v>
      </c>
      <c r="K59" s="188"/>
      <c r="L59" s="188"/>
      <c r="M59" s="188"/>
      <c r="N59" s="188"/>
      <c r="O59" s="188"/>
      <c r="P59" s="188"/>
      <c r="Q59" s="188"/>
      <c r="R59" s="188"/>
      <c r="S59" s="188"/>
      <c r="T59" s="188"/>
      <c r="U59" s="188"/>
      <c r="V59" s="188"/>
      <c r="W59" s="188"/>
      <c r="X59" s="188"/>
      <c r="Y59" s="188"/>
      <c r="Z59" s="188"/>
      <c r="AA59" s="188"/>
    </row>
    <row r="60" spans="1:27" ht="12.75">
      <c r="A60" s="188"/>
      <c r="B60" s="188"/>
      <c r="C60" s="270">
        <v>13</v>
      </c>
      <c r="D60" s="270" t="s">
        <v>3142</v>
      </c>
      <c r="E60" s="388">
        <v>44012</v>
      </c>
      <c r="F60" s="387">
        <v>0.25</v>
      </c>
      <c r="G60" s="188"/>
      <c r="H60" s="270" t="s">
        <v>3115</v>
      </c>
      <c r="I60" s="605">
        <v>44014</v>
      </c>
      <c r="J60" s="387" t="s">
        <v>3123</v>
      </c>
      <c r="K60" s="188"/>
      <c r="L60" s="188"/>
      <c r="M60" s="188"/>
      <c r="N60" s="188"/>
      <c r="O60" s="188"/>
      <c r="P60" s="188"/>
      <c r="Q60" s="188"/>
      <c r="R60" s="188"/>
      <c r="S60" s="188"/>
      <c r="T60" s="188"/>
      <c r="U60" s="188"/>
      <c r="V60" s="188"/>
      <c r="W60" s="188"/>
      <c r="X60" s="188"/>
      <c r="Y60" s="188"/>
      <c r="Z60" s="188"/>
      <c r="AA60" s="188"/>
    </row>
    <row r="61" spans="1:27" ht="12.75">
      <c r="F61" s="17"/>
      <c r="J61" s="17"/>
    </row>
    <row r="62" spans="1:27" ht="12.75">
      <c r="A62" s="270">
        <v>21</v>
      </c>
      <c r="B62" s="270">
        <v>62</v>
      </c>
      <c r="C62" s="270">
        <v>62</v>
      </c>
      <c r="D62" s="270" t="s">
        <v>3142</v>
      </c>
      <c r="E62" s="388">
        <v>43990</v>
      </c>
      <c r="F62" s="387">
        <v>1</v>
      </c>
      <c r="G62" s="270">
        <v>62</v>
      </c>
      <c r="H62" s="270" t="s">
        <v>3115</v>
      </c>
      <c r="I62" s="606">
        <v>44007</v>
      </c>
      <c r="J62" s="387">
        <v>0.5</v>
      </c>
      <c r="K62" s="188"/>
      <c r="L62" s="188"/>
      <c r="M62" s="188"/>
      <c r="N62" s="188"/>
      <c r="O62" s="188"/>
      <c r="P62" s="188"/>
      <c r="Q62" s="188"/>
      <c r="R62" s="188"/>
      <c r="S62" s="188"/>
      <c r="T62" s="188"/>
      <c r="U62" s="188"/>
      <c r="V62" s="188"/>
      <c r="W62" s="188"/>
      <c r="X62" s="188"/>
      <c r="Y62" s="188"/>
      <c r="Z62" s="188"/>
      <c r="AA62" s="188"/>
    </row>
    <row r="63" spans="1:27" ht="12.75">
      <c r="A63" s="188"/>
      <c r="B63" s="188"/>
      <c r="C63" s="270">
        <v>2</v>
      </c>
      <c r="D63" s="270" t="s">
        <v>3142</v>
      </c>
      <c r="E63" s="388">
        <v>44012</v>
      </c>
      <c r="F63" s="387" t="s">
        <v>3251</v>
      </c>
      <c r="G63" s="188"/>
      <c r="H63" s="270" t="s">
        <v>3115</v>
      </c>
      <c r="I63" s="605">
        <v>44014</v>
      </c>
      <c r="J63" s="387" t="s">
        <v>3117</v>
      </c>
      <c r="K63" s="188"/>
      <c r="L63" s="188"/>
      <c r="M63" s="188"/>
      <c r="N63" s="188"/>
      <c r="O63" s="188"/>
      <c r="P63" s="188"/>
      <c r="Q63" s="188"/>
      <c r="R63" s="188"/>
      <c r="S63" s="188"/>
      <c r="T63" s="188"/>
      <c r="U63" s="188"/>
      <c r="V63" s="188"/>
      <c r="W63" s="188"/>
      <c r="X63" s="188"/>
      <c r="Y63" s="188"/>
      <c r="Z63" s="188"/>
      <c r="AA63" s="188"/>
    </row>
    <row r="64" spans="1:27" ht="12.75">
      <c r="F64" s="17"/>
      <c r="J64" s="17"/>
    </row>
    <row r="65" spans="1:27" ht="12.75">
      <c r="A65" s="270">
        <v>22</v>
      </c>
      <c r="B65" s="270">
        <v>20</v>
      </c>
      <c r="C65" s="270">
        <v>20</v>
      </c>
      <c r="D65" s="270" t="s">
        <v>3142</v>
      </c>
      <c r="E65" s="388">
        <v>43990</v>
      </c>
      <c r="F65" s="387">
        <v>0.5</v>
      </c>
      <c r="G65" s="270">
        <v>20</v>
      </c>
      <c r="H65" s="270" t="s">
        <v>3115</v>
      </c>
      <c r="I65" s="606">
        <v>44007</v>
      </c>
      <c r="J65" s="387">
        <v>0.25</v>
      </c>
      <c r="K65" s="270"/>
      <c r="L65" s="188"/>
      <c r="M65" s="188"/>
      <c r="N65" s="188"/>
      <c r="O65" s="188"/>
      <c r="P65" s="188"/>
      <c r="Q65" s="188"/>
      <c r="R65" s="188"/>
      <c r="S65" s="188"/>
      <c r="T65" s="188"/>
      <c r="U65" s="188"/>
      <c r="V65" s="188"/>
      <c r="W65" s="188"/>
      <c r="X65" s="188"/>
      <c r="Y65" s="188"/>
      <c r="Z65" s="188"/>
      <c r="AA65" s="188"/>
    </row>
    <row r="66" spans="1:27" ht="12.75">
      <c r="E66" s="384"/>
      <c r="F66" s="17"/>
      <c r="J66" s="17"/>
    </row>
    <row r="67" spans="1:27" ht="12.75">
      <c r="F67" s="17"/>
      <c r="J67" s="17"/>
    </row>
    <row r="68" spans="1:27" ht="12.75">
      <c r="A68" s="270">
        <v>23</v>
      </c>
      <c r="B68" s="270">
        <v>28</v>
      </c>
      <c r="C68" s="270">
        <v>28</v>
      </c>
      <c r="D68" s="270" t="s">
        <v>3142</v>
      </c>
      <c r="E68" s="388">
        <v>43990</v>
      </c>
      <c r="F68" s="387">
        <v>0.5</v>
      </c>
      <c r="G68" s="270">
        <v>28</v>
      </c>
      <c r="H68" s="270" t="s">
        <v>3115</v>
      </c>
      <c r="I68" s="606">
        <v>44007</v>
      </c>
      <c r="J68" s="387">
        <v>0.25</v>
      </c>
      <c r="K68" s="188"/>
      <c r="L68" s="188"/>
      <c r="M68" s="188"/>
      <c r="N68" s="188"/>
      <c r="O68" s="188"/>
      <c r="P68" s="188"/>
      <c r="Q68" s="188"/>
      <c r="R68" s="188"/>
      <c r="S68" s="188"/>
      <c r="T68" s="188"/>
      <c r="U68" s="188"/>
      <c r="V68" s="188"/>
      <c r="W68" s="188"/>
      <c r="X68" s="188"/>
      <c r="Y68" s="188"/>
      <c r="Z68" s="188"/>
      <c r="AA68" s="188"/>
    </row>
    <row r="69" spans="1:27" ht="12.75">
      <c r="A69" s="188"/>
      <c r="B69" s="188"/>
      <c r="C69" s="270">
        <v>1</v>
      </c>
      <c r="D69" s="270" t="s">
        <v>3142</v>
      </c>
      <c r="E69" s="388">
        <v>44012</v>
      </c>
      <c r="F69" s="387" t="s">
        <v>3117</v>
      </c>
      <c r="G69" s="188"/>
      <c r="H69" s="270" t="s">
        <v>3115</v>
      </c>
      <c r="I69" s="605">
        <v>44014</v>
      </c>
      <c r="J69" s="387" t="s">
        <v>3117</v>
      </c>
      <c r="K69" s="188"/>
      <c r="L69" s="188"/>
      <c r="M69" s="188"/>
      <c r="N69" s="188"/>
      <c r="O69" s="188"/>
      <c r="P69" s="188"/>
      <c r="Q69" s="188"/>
      <c r="R69" s="188"/>
      <c r="S69" s="188"/>
      <c r="T69" s="188"/>
      <c r="U69" s="188"/>
      <c r="V69" s="188"/>
      <c r="W69" s="188"/>
      <c r="X69" s="188"/>
      <c r="Y69" s="188"/>
      <c r="Z69" s="188"/>
      <c r="AA69" s="188"/>
    </row>
    <row r="70" spans="1:27" ht="12.75">
      <c r="F70" s="17"/>
      <c r="J70" s="17"/>
    </row>
    <row r="71" spans="1:27" ht="12.75">
      <c r="A71" s="270">
        <v>24</v>
      </c>
      <c r="B71" s="270">
        <v>120</v>
      </c>
      <c r="C71" s="270">
        <v>120</v>
      </c>
      <c r="D71" s="270" t="s">
        <v>3142</v>
      </c>
      <c r="E71" s="388">
        <v>43990</v>
      </c>
      <c r="F71" s="387">
        <v>2.25</v>
      </c>
      <c r="G71" s="270">
        <v>120</v>
      </c>
      <c r="H71" s="270" t="s">
        <v>3115</v>
      </c>
      <c r="I71" s="606">
        <v>44007</v>
      </c>
      <c r="J71" s="387">
        <v>2</v>
      </c>
      <c r="K71" s="188"/>
      <c r="L71" s="188"/>
      <c r="M71" s="188"/>
      <c r="N71" s="188"/>
      <c r="O71" s="188"/>
      <c r="P71" s="188"/>
      <c r="Q71" s="188"/>
      <c r="R71" s="188"/>
      <c r="S71" s="188"/>
      <c r="T71" s="188"/>
      <c r="U71" s="188"/>
      <c r="V71" s="188"/>
      <c r="W71" s="188"/>
      <c r="X71" s="188"/>
      <c r="Y71" s="188"/>
      <c r="Z71" s="188"/>
      <c r="AA71" s="188"/>
    </row>
    <row r="72" spans="1:27" ht="12.75">
      <c r="A72" s="188"/>
      <c r="B72" s="188"/>
      <c r="C72" s="270">
        <v>14</v>
      </c>
      <c r="D72" s="270" t="s">
        <v>3142</v>
      </c>
      <c r="E72" s="388">
        <v>44012</v>
      </c>
      <c r="F72" s="387">
        <v>0.25</v>
      </c>
      <c r="G72" s="188"/>
      <c r="H72" s="270" t="s">
        <v>3115</v>
      </c>
      <c r="I72" s="605">
        <v>44014</v>
      </c>
      <c r="J72" s="387" t="s">
        <v>3123</v>
      </c>
      <c r="K72" s="188"/>
      <c r="L72" s="188"/>
      <c r="M72" s="188"/>
      <c r="N72" s="188"/>
      <c r="O72" s="188"/>
      <c r="P72" s="188"/>
      <c r="Q72" s="188"/>
      <c r="R72" s="188"/>
      <c r="S72" s="188"/>
      <c r="T72" s="188"/>
      <c r="U72" s="188"/>
      <c r="V72" s="188"/>
      <c r="W72" s="188"/>
      <c r="X72" s="188"/>
      <c r="Y72" s="188"/>
      <c r="Z72" s="188"/>
      <c r="AA72" s="188"/>
    </row>
    <row r="73" spans="1:27" ht="12.75">
      <c r="F73" s="17"/>
      <c r="J73" s="17"/>
    </row>
    <row r="74" spans="1:27" ht="12.75">
      <c r="A74" s="270">
        <v>25</v>
      </c>
      <c r="B74" s="270">
        <v>47</v>
      </c>
      <c r="C74" s="270">
        <v>47</v>
      </c>
      <c r="D74" s="270" t="s">
        <v>3142</v>
      </c>
      <c r="E74" s="388">
        <v>43992</v>
      </c>
      <c r="F74" s="387">
        <v>0.5</v>
      </c>
      <c r="G74" s="270">
        <v>47</v>
      </c>
      <c r="H74" s="270" t="s">
        <v>3115</v>
      </c>
      <c r="I74" s="606">
        <v>44008</v>
      </c>
      <c r="J74" s="387">
        <v>0.5</v>
      </c>
      <c r="K74" s="188"/>
      <c r="L74" s="188"/>
      <c r="M74" s="188"/>
      <c r="N74" s="188"/>
      <c r="O74" s="188"/>
      <c r="P74" s="188"/>
      <c r="Q74" s="188"/>
      <c r="R74" s="188"/>
      <c r="S74" s="188"/>
      <c r="T74" s="188"/>
      <c r="U74" s="188"/>
      <c r="V74" s="188"/>
      <c r="W74" s="188"/>
      <c r="X74" s="188"/>
      <c r="Y74" s="188"/>
      <c r="Z74" s="188"/>
      <c r="AA74" s="188"/>
    </row>
    <row r="75" spans="1:27" ht="12.75">
      <c r="A75" s="188"/>
      <c r="B75" s="188"/>
      <c r="C75" s="270">
        <v>1</v>
      </c>
      <c r="D75" s="270" t="s">
        <v>3142</v>
      </c>
      <c r="E75" s="388">
        <v>44012</v>
      </c>
      <c r="F75" s="387" t="s">
        <v>3117</v>
      </c>
      <c r="G75" s="188"/>
      <c r="H75" s="270" t="s">
        <v>3115</v>
      </c>
      <c r="I75" s="605">
        <v>44014</v>
      </c>
      <c r="J75" s="387" t="s">
        <v>3117</v>
      </c>
      <c r="K75" s="188"/>
      <c r="L75" s="188"/>
      <c r="M75" s="188"/>
      <c r="N75" s="188"/>
      <c r="O75" s="188"/>
      <c r="P75" s="188"/>
      <c r="Q75" s="188"/>
      <c r="R75" s="188"/>
      <c r="S75" s="188"/>
      <c r="T75" s="188"/>
      <c r="U75" s="188"/>
      <c r="V75" s="188"/>
      <c r="W75" s="188"/>
      <c r="X75" s="188"/>
      <c r="Y75" s="188"/>
      <c r="Z75" s="188"/>
      <c r="AA75" s="188"/>
    </row>
    <row r="76" spans="1:27" ht="12.75">
      <c r="A76" s="188"/>
      <c r="B76" s="188"/>
      <c r="C76" s="188"/>
      <c r="D76" s="270" t="s">
        <v>3142</v>
      </c>
      <c r="E76" s="388">
        <v>44014</v>
      </c>
      <c r="F76" s="387" t="s">
        <v>3117</v>
      </c>
      <c r="G76" s="188"/>
      <c r="H76" s="188"/>
      <c r="I76" s="188"/>
      <c r="J76" s="386"/>
      <c r="K76" s="188"/>
      <c r="L76" s="188"/>
      <c r="M76" s="188"/>
      <c r="N76" s="188"/>
      <c r="O76" s="188"/>
      <c r="P76" s="188"/>
      <c r="Q76" s="188"/>
      <c r="R76" s="188"/>
      <c r="S76" s="188"/>
      <c r="T76" s="188"/>
      <c r="U76" s="188"/>
      <c r="V76" s="188"/>
      <c r="W76" s="188"/>
      <c r="X76" s="188"/>
      <c r="Y76" s="188"/>
      <c r="Z76" s="188"/>
      <c r="AA76" s="188"/>
    </row>
    <row r="77" spans="1:27" ht="12.75">
      <c r="A77" s="270">
        <v>26</v>
      </c>
      <c r="B77" s="270">
        <v>434</v>
      </c>
      <c r="C77" s="270">
        <v>434</v>
      </c>
      <c r="D77" s="270" t="s">
        <v>3142</v>
      </c>
      <c r="E77" s="388">
        <v>43992</v>
      </c>
      <c r="F77" s="387">
        <v>4.75</v>
      </c>
      <c r="G77" s="270">
        <v>250</v>
      </c>
      <c r="H77" s="270" t="s">
        <v>3115</v>
      </c>
      <c r="I77" s="606">
        <v>44008</v>
      </c>
      <c r="J77" s="387">
        <v>3</v>
      </c>
      <c r="K77" s="188"/>
      <c r="L77" s="188"/>
      <c r="M77" s="188"/>
      <c r="N77" s="188"/>
      <c r="O77" s="188"/>
      <c r="P77" s="188"/>
      <c r="Q77" s="188"/>
      <c r="R77" s="188"/>
      <c r="S77" s="188"/>
      <c r="T77" s="188"/>
      <c r="U77" s="188"/>
      <c r="V77" s="188"/>
      <c r="W77" s="188"/>
      <c r="X77" s="188"/>
      <c r="Y77" s="188"/>
      <c r="Z77" s="188"/>
      <c r="AA77" s="188"/>
    </row>
    <row r="78" spans="1:27" ht="12.75">
      <c r="A78" s="188"/>
      <c r="B78" s="188"/>
      <c r="C78" s="188"/>
      <c r="D78" s="188"/>
      <c r="E78" s="188"/>
      <c r="F78" s="386"/>
      <c r="G78" s="270">
        <v>184</v>
      </c>
      <c r="H78" s="270" t="s">
        <v>3115</v>
      </c>
      <c r="I78" s="606">
        <v>44011</v>
      </c>
      <c r="J78" s="387">
        <v>1.5</v>
      </c>
      <c r="K78" s="188"/>
      <c r="L78" s="188"/>
      <c r="M78" s="188"/>
      <c r="N78" s="188"/>
      <c r="O78" s="188"/>
      <c r="P78" s="188"/>
      <c r="Q78" s="188"/>
      <c r="R78" s="188"/>
      <c r="S78" s="188"/>
      <c r="T78" s="188"/>
      <c r="U78" s="188"/>
      <c r="V78" s="188"/>
      <c r="W78" s="188"/>
      <c r="X78" s="188"/>
      <c r="Y78" s="188"/>
      <c r="Z78" s="188"/>
      <c r="AA78" s="188"/>
    </row>
    <row r="79" spans="1:27" ht="12.75">
      <c r="A79" s="188"/>
      <c r="B79" s="188"/>
      <c r="C79" s="270">
        <v>34</v>
      </c>
      <c r="D79" s="270" t="s">
        <v>3142</v>
      </c>
      <c r="E79" s="188"/>
      <c r="F79" s="386"/>
      <c r="G79" s="188"/>
      <c r="H79" s="188"/>
      <c r="I79" s="188"/>
      <c r="J79" s="386"/>
      <c r="K79" s="270"/>
      <c r="L79" s="188"/>
      <c r="M79" s="188"/>
      <c r="N79" s="188"/>
      <c r="O79" s="188"/>
      <c r="P79" s="188"/>
      <c r="Q79" s="188"/>
      <c r="R79" s="188"/>
      <c r="S79" s="188"/>
      <c r="T79" s="188"/>
      <c r="U79" s="188"/>
      <c r="V79" s="188"/>
      <c r="W79" s="188"/>
      <c r="X79" s="188"/>
      <c r="Y79" s="188"/>
      <c r="Z79" s="188"/>
      <c r="AA79" s="188"/>
    </row>
    <row r="80" spans="1:27" ht="12.75">
      <c r="A80" s="270">
        <v>27</v>
      </c>
      <c r="B80" s="270">
        <v>168</v>
      </c>
      <c r="C80" s="270">
        <v>168</v>
      </c>
      <c r="D80" s="270" t="s">
        <v>3142</v>
      </c>
      <c r="E80" s="388">
        <v>43993</v>
      </c>
      <c r="F80" s="387">
        <v>1.5</v>
      </c>
      <c r="G80" s="270">
        <v>168</v>
      </c>
      <c r="H80" s="270" t="s">
        <v>3115</v>
      </c>
      <c r="I80" s="606">
        <v>44011</v>
      </c>
      <c r="J80" s="387">
        <v>1.5</v>
      </c>
      <c r="K80" s="188"/>
      <c r="L80" s="188"/>
      <c r="M80" s="188"/>
      <c r="N80" s="188"/>
      <c r="O80" s="188"/>
      <c r="P80" s="188"/>
      <c r="Q80" s="188"/>
      <c r="R80" s="188"/>
      <c r="S80" s="188"/>
      <c r="T80" s="188"/>
      <c r="U80" s="188"/>
      <c r="V80" s="188"/>
      <c r="W80" s="188"/>
      <c r="X80" s="188"/>
      <c r="Y80" s="188"/>
      <c r="Z80" s="188"/>
      <c r="AA80" s="188"/>
    </row>
    <row r="81" spans="1:27" ht="12.75">
      <c r="A81" s="188"/>
      <c r="B81" s="188"/>
      <c r="C81" s="188"/>
      <c r="D81" s="270" t="s">
        <v>3142</v>
      </c>
      <c r="E81" s="388">
        <v>44013</v>
      </c>
      <c r="F81" s="386"/>
      <c r="G81" s="188"/>
      <c r="H81" s="188"/>
      <c r="I81" s="188"/>
      <c r="J81" s="386"/>
      <c r="K81" s="270"/>
      <c r="L81" s="188"/>
      <c r="M81" s="188"/>
      <c r="N81" s="188"/>
      <c r="O81" s="188"/>
      <c r="P81" s="188"/>
      <c r="Q81" s="188"/>
      <c r="R81" s="188"/>
      <c r="S81" s="188"/>
      <c r="T81" s="188"/>
      <c r="U81" s="188"/>
      <c r="V81" s="188"/>
      <c r="W81" s="188"/>
      <c r="X81" s="188"/>
      <c r="Y81" s="188"/>
      <c r="Z81" s="188"/>
      <c r="AA81" s="188"/>
    </row>
    <row r="82" spans="1:27" ht="12.75">
      <c r="F82" s="17"/>
      <c r="J82" s="17"/>
    </row>
    <row r="83" spans="1:27" ht="12.75">
      <c r="A83" s="270">
        <v>28</v>
      </c>
      <c r="B83" s="270">
        <v>200</v>
      </c>
      <c r="C83" s="270">
        <v>200</v>
      </c>
      <c r="D83" s="270" t="s">
        <v>3142</v>
      </c>
      <c r="E83" s="388">
        <v>43993</v>
      </c>
      <c r="F83" s="387">
        <v>1.75</v>
      </c>
      <c r="G83" s="270">
        <v>200</v>
      </c>
      <c r="H83" s="270" t="s">
        <v>3115</v>
      </c>
      <c r="I83" s="606">
        <v>44011</v>
      </c>
      <c r="J83" s="387">
        <v>1.5</v>
      </c>
      <c r="K83" s="188"/>
      <c r="L83" s="188"/>
      <c r="M83" s="188"/>
      <c r="N83" s="188"/>
      <c r="O83" s="188"/>
      <c r="P83" s="188"/>
      <c r="Q83" s="188"/>
      <c r="R83" s="188"/>
      <c r="S83" s="188"/>
      <c r="T83" s="188"/>
      <c r="U83" s="188"/>
      <c r="V83" s="188"/>
      <c r="W83" s="188"/>
      <c r="X83" s="188"/>
      <c r="Y83" s="188"/>
      <c r="Z83" s="188"/>
      <c r="AA83" s="188"/>
    </row>
    <row r="84" spans="1:27" ht="12.75">
      <c r="A84" s="188"/>
      <c r="B84" s="188"/>
      <c r="C84" s="270">
        <v>8</v>
      </c>
      <c r="D84" s="270" t="s">
        <v>3142</v>
      </c>
      <c r="E84" s="388">
        <v>44012</v>
      </c>
      <c r="F84" s="387">
        <v>0.25</v>
      </c>
      <c r="G84" s="270">
        <v>8</v>
      </c>
      <c r="H84" s="270" t="s">
        <v>3115</v>
      </c>
      <c r="I84" s="605">
        <v>44014</v>
      </c>
      <c r="J84" s="387" t="s">
        <v>3123</v>
      </c>
      <c r="K84" s="188"/>
      <c r="L84" s="188"/>
      <c r="M84" s="188"/>
      <c r="N84" s="188"/>
      <c r="O84" s="188"/>
      <c r="P84" s="188"/>
      <c r="Q84" s="188"/>
      <c r="R84" s="188"/>
      <c r="S84" s="188"/>
      <c r="T84" s="188"/>
      <c r="U84" s="188"/>
      <c r="V84" s="188"/>
      <c r="W84" s="188"/>
      <c r="X84" s="188"/>
      <c r="Y84" s="188"/>
      <c r="Z84" s="188"/>
      <c r="AA84" s="188"/>
    </row>
    <row r="85" spans="1:27" ht="12.75">
      <c r="A85" s="188"/>
      <c r="B85" s="188"/>
      <c r="C85" s="188"/>
      <c r="D85" s="270" t="s">
        <v>3142</v>
      </c>
      <c r="E85" s="388">
        <v>44014</v>
      </c>
      <c r="F85" s="387" t="s">
        <v>3117</v>
      </c>
      <c r="G85" s="188"/>
      <c r="H85" s="188"/>
      <c r="I85" s="188"/>
      <c r="J85" s="386"/>
      <c r="K85" s="188"/>
      <c r="L85" s="188"/>
      <c r="M85" s="188"/>
      <c r="N85" s="188"/>
      <c r="O85" s="188"/>
      <c r="P85" s="188"/>
      <c r="Q85" s="188"/>
      <c r="R85" s="188"/>
      <c r="S85" s="188"/>
      <c r="T85" s="188"/>
      <c r="U85" s="188"/>
      <c r="V85" s="188"/>
      <c r="W85" s="188"/>
      <c r="X85" s="188"/>
      <c r="Y85" s="188"/>
      <c r="Z85" s="188"/>
      <c r="AA85" s="188"/>
    </row>
    <row r="86" spans="1:27" ht="12.75">
      <c r="A86" s="270">
        <v>29</v>
      </c>
      <c r="B86" s="270">
        <v>52</v>
      </c>
      <c r="C86" s="270">
        <v>52</v>
      </c>
      <c r="D86" s="270" t="s">
        <v>3142</v>
      </c>
      <c r="E86" s="388">
        <v>43993</v>
      </c>
      <c r="F86" s="387">
        <v>0.75</v>
      </c>
      <c r="G86" s="270">
        <v>52</v>
      </c>
      <c r="H86" s="270" t="s">
        <v>3115</v>
      </c>
      <c r="I86" s="606">
        <v>44011</v>
      </c>
      <c r="J86" s="387">
        <v>0.5</v>
      </c>
      <c r="K86" s="188"/>
      <c r="L86" s="188"/>
      <c r="M86" s="188"/>
      <c r="N86" s="188"/>
      <c r="O86" s="188"/>
      <c r="P86" s="188"/>
      <c r="Q86" s="188"/>
      <c r="R86" s="188"/>
      <c r="S86" s="188"/>
      <c r="T86" s="188"/>
      <c r="U86" s="188"/>
      <c r="V86" s="188"/>
      <c r="W86" s="188"/>
      <c r="X86" s="188"/>
      <c r="Y86" s="188"/>
      <c r="Z86" s="188"/>
      <c r="AA86" s="188"/>
    </row>
    <row r="87" spans="1:27" ht="12.75">
      <c r="A87" s="188"/>
      <c r="B87" s="188"/>
      <c r="C87" s="270">
        <v>1</v>
      </c>
      <c r="D87" s="270" t="s">
        <v>3142</v>
      </c>
      <c r="E87" s="388">
        <v>44012</v>
      </c>
      <c r="F87" s="387" t="s">
        <v>3117</v>
      </c>
      <c r="G87" s="188"/>
      <c r="H87" s="270" t="s">
        <v>3115</v>
      </c>
      <c r="I87" s="605">
        <v>44014</v>
      </c>
      <c r="J87" s="387" t="s">
        <v>3117</v>
      </c>
      <c r="K87" s="188"/>
      <c r="L87" s="188"/>
      <c r="M87" s="188"/>
      <c r="N87" s="188"/>
      <c r="O87" s="188"/>
      <c r="P87" s="188"/>
      <c r="Q87" s="188"/>
      <c r="R87" s="188"/>
      <c r="S87" s="188"/>
      <c r="T87" s="188"/>
      <c r="U87" s="188"/>
      <c r="V87" s="188"/>
      <c r="W87" s="188"/>
      <c r="X87" s="188"/>
      <c r="Y87" s="188"/>
      <c r="Z87" s="188"/>
      <c r="AA87" s="188"/>
    </row>
    <row r="88" spans="1:27" ht="12.75">
      <c r="F88" s="17"/>
      <c r="J88" s="17"/>
    </row>
    <row r="89" spans="1:27" ht="12.75">
      <c r="A89" s="270">
        <v>30</v>
      </c>
      <c r="B89" s="270">
        <v>14</v>
      </c>
      <c r="C89" s="270">
        <v>14</v>
      </c>
      <c r="D89" s="270" t="s">
        <v>3142</v>
      </c>
      <c r="E89" s="388">
        <v>43992</v>
      </c>
      <c r="F89" s="387">
        <v>0.25</v>
      </c>
      <c r="G89" s="270">
        <v>14</v>
      </c>
      <c r="H89" s="270" t="s">
        <v>3115</v>
      </c>
      <c r="I89" s="606">
        <v>44011</v>
      </c>
      <c r="J89" s="387">
        <v>0.25</v>
      </c>
      <c r="K89" s="188"/>
      <c r="L89" s="188"/>
      <c r="M89" s="188"/>
      <c r="N89" s="188"/>
      <c r="O89" s="188"/>
      <c r="P89" s="188"/>
      <c r="Q89" s="188"/>
      <c r="R89" s="188"/>
      <c r="S89" s="188"/>
      <c r="T89" s="188"/>
      <c r="U89" s="188"/>
      <c r="V89" s="188"/>
      <c r="W89" s="188"/>
      <c r="X89" s="188"/>
      <c r="Y89" s="188"/>
      <c r="Z89" s="188"/>
      <c r="AA89" s="188"/>
    </row>
    <row r="90" spans="1:27" ht="12.75">
      <c r="A90" s="188"/>
      <c r="B90" s="188"/>
      <c r="C90" s="270">
        <v>1</v>
      </c>
      <c r="D90" s="270" t="s">
        <v>3142</v>
      </c>
      <c r="E90" s="388">
        <v>44012</v>
      </c>
      <c r="F90" s="387" t="s">
        <v>3117</v>
      </c>
      <c r="G90" s="188"/>
      <c r="H90" s="270" t="s">
        <v>3115</v>
      </c>
      <c r="I90" s="605">
        <v>44014</v>
      </c>
      <c r="J90" s="387" t="s">
        <v>3117</v>
      </c>
      <c r="K90" s="188"/>
      <c r="L90" s="188"/>
      <c r="M90" s="188"/>
      <c r="N90" s="188"/>
      <c r="O90" s="188"/>
      <c r="P90" s="188"/>
      <c r="Q90" s="188"/>
      <c r="R90" s="188"/>
      <c r="S90" s="188"/>
      <c r="T90" s="188"/>
      <c r="U90" s="188"/>
      <c r="V90" s="188"/>
      <c r="W90" s="188"/>
      <c r="X90" s="188"/>
      <c r="Y90" s="188"/>
      <c r="Z90" s="188"/>
      <c r="AA90" s="188"/>
    </row>
    <row r="91" spans="1:27" ht="12.75">
      <c r="F91" s="17"/>
      <c r="J91" s="17"/>
    </row>
    <row r="92" spans="1:27" ht="12.75">
      <c r="A92" s="354">
        <v>31</v>
      </c>
      <c r="B92" s="354">
        <v>0</v>
      </c>
      <c r="C92" s="354">
        <v>0</v>
      </c>
      <c r="D92" s="354" t="s">
        <v>3142</v>
      </c>
      <c r="E92" s="599">
        <v>43992</v>
      </c>
      <c r="F92" s="600">
        <v>0</v>
      </c>
      <c r="G92" s="354">
        <v>0</v>
      </c>
      <c r="H92" s="354" t="s">
        <v>3115</v>
      </c>
      <c r="I92" s="607">
        <v>44011</v>
      </c>
      <c r="J92" s="600" t="s">
        <v>3120</v>
      </c>
      <c r="K92" s="602"/>
      <c r="L92" s="602"/>
      <c r="M92" s="602"/>
      <c r="N92" s="602"/>
      <c r="O92" s="602"/>
      <c r="P92" s="602"/>
      <c r="Q92" s="602"/>
      <c r="R92" s="602"/>
      <c r="S92" s="602"/>
      <c r="T92" s="602"/>
      <c r="U92" s="602"/>
      <c r="V92" s="602"/>
      <c r="W92" s="602"/>
      <c r="X92" s="602"/>
      <c r="Y92" s="602"/>
      <c r="Z92" s="602"/>
      <c r="AA92" s="602"/>
    </row>
    <row r="93" spans="1:27" ht="12.75">
      <c r="F93" s="17"/>
      <c r="J93" s="17"/>
    </row>
    <row r="94" spans="1:27" ht="12.75">
      <c r="F94" s="17"/>
      <c r="J94" s="17"/>
    </row>
    <row r="95" spans="1:27" ht="12.75">
      <c r="A95" s="354">
        <v>32</v>
      </c>
      <c r="B95" s="354">
        <v>0</v>
      </c>
      <c r="C95" s="354">
        <v>0</v>
      </c>
      <c r="D95" s="354" t="s">
        <v>3142</v>
      </c>
      <c r="E95" s="599">
        <v>43992</v>
      </c>
      <c r="F95" s="600">
        <v>0</v>
      </c>
      <c r="G95" s="354">
        <v>0</v>
      </c>
      <c r="H95" s="354" t="s">
        <v>3115</v>
      </c>
      <c r="I95" s="607">
        <v>44011</v>
      </c>
      <c r="J95" s="600" t="s">
        <v>3120</v>
      </c>
      <c r="K95" s="602"/>
      <c r="L95" s="602"/>
      <c r="M95" s="602"/>
      <c r="N95" s="602"/>
      <c r="O95" s="602"/>
      <c r="P95" s="602"/>
      <c r="Q95" s="602"/>
      <c r="R95" s="602"/>
      <c r="S95" s="602"/>
      <c r="T95" s="602"/>
      <c r="U95" s="602"/>
      <c r="V95" s="602"/>
      <c r="W95" s="602"/>
      <c r="X95" s="602"/>
      <c r="Y95" s="602"/>
      <c r="Z95" s="602"/>
      <c r="AA95" s="602"/>
    </row>
    <row r="96" spans="1:27" ht="12.75">
      <c r="F96" s="17"/>
      <c r="J96" s="17"/>
    </row>
    <row r="97" spans="1:27" ht="12.75">
      <c r="F97" s="17"/>
      <c r="J97" s="17"/>
    </row>
    <row r="98" spans="1:27" ht="12.75">
      <c r="A98" s="354">
        <v>33</v>
      </c>
      <c r="B98" s="354">
        <v>0</v>
      </c>
      <c r="C98" s="354">
        <v>0</v>
      </c>
      <c r="D98" s="354" t="s">
        <v>3142</v>
      </c>
      <c r="E98" s="599">
        <v>43992</v>
      </c>
      <c r="F98" s="600">
        <v>0</v>
      </c>
      <c r="G98" s="354">
        <v>0</v>
      </c>
      <c r="H98" s="354" t="s">
        <v>3115</v>
      </c>
      <c r="I98" s="607">
        <v>44011</v>
      </c>
      <c r="J98" s="600" t="s">
        <v>3120</v>
      </c>
      <c r="K98" s="602"/>
      <c r="L98" s="602"/>
      <c r="M98" s="602"/>
      <c r="N98" s="602"/>
      <c r="O98" s="602"/>
      <c r="P98" s="602"/>
      <c r="Q98" s="602"/>
      <c r="R98" s="602"/>
      <c r="S98" s="602"/>
      <c r="T98" s="602"/>
      <c r="U98" s="602"/>
      <c r="V98" s="602"/>
      <c r="W98" s="602"/>
      <c r="X98" s="602"/>
      <c r="Y98" s="602"/>
      <c r="Z98" s="602"/>
      <c r="AA98" s="602"/>
    </row>
    <row r="99" spans="1:27" ht="12.75">
      <c r="F99" s="17"/>
      <c r="J99" s="17"/>
    </row>
    <row r="100" spans="1:27" ht="12.75">
      <c r="F100" s="17"/>
      <c r="J100" s="17"/>
    </row>
    <row r="101" spans="1:27" ht="12.75">
      <c r="A101" s="270">
        <v>34</v>
      </c>
      <c r="B101" s="270">
        <v>51</v>
      </c>
      <c r="C101" s="270">
        <v>51</v>
      </c>
      <c r="D101" s="270" t="s">
        <v>3142</v>
      </c>
      <c r="E101" s="388">
        <v>43992</v>
      </c>
      <c r="F101" s="387">
        <v>1</v>
      </c>
      <c r="G101" s="270">
        <v>51</v>
      </c>
      <c r="H101" s="270" t="s">
        <v>3115</v>
      </c>
      <c r="I101" s="606">
        <v>44011</v>
      </c>
      <c r="J101" s="387">
        <v>1</v>
      </c>
      <c r="K101" s="188"/>
      <c r="L101" s="188"/>
      <c r="M101" s="188"/>
      <c r="N101" s="188"/>
      <c r="O101" s="188"/>
      <c r="P101" s="188"/>
      <c r="Q101" s="188"/>
      <c r="R101" s="188"/>
      <c r="S101" s="188"/>
      <c r="T101" s="188"/>
      <c r="U101" s="188"/>
      <c r="V101" s="188"/>
      <c r="W101" s="188"/>
      <c r="X101" s="188"/>
      <c r="Y101" s="188"/>
      <c r="Z101" s="188"/>
      <c r="AA101" s="188"/>
    </row>
    <row r="102" spans="1:27" ht="12.75">
      <c r="A102" s="188"/>
      <c r="B102" s="188"/>
      <c r="C102" s="188"/>
      <c r="D102" s="270" t="s">
        <v>3142</v>
      </c>
      <c r="E102" s="388">
        <v>44013</v>
      </c>
      <c r="F102" s="387">
        <v>0.25</v>
      </c>
      <c r="G102" s="188"/>
      <c r="H102" s="270" t="s">
        <v>3115</v>
      </c>
      <c r="I102" s="605">
        <v>44014</v>
      </c>
      <c r="J102" s="387" t="s">
        <v>3123</v>
      </c>
      <c r="K102" s="188"/>
      <c r="L102" s="188"/>
      <c r="M102" s="188"/>
      <c r="N102" s="188"/>
      <c r="O102" s="188"/>
      <c r="P102" s="188"/>
      <c r="Q102" s="188"/>
      <c r="R102" s="188"/>
      <c r="S102" s="188"/>
      <c r="T102" s="188"/>
      <c r="U102" s="188"/>
      <c r="V102" s="188"/>
      <c r="W102" s="188"/>
      <c r="X102" s="188"/>
      <c r="Y102" s="188"/>
      <c r="Z102" s="188"/>
      <c r="AA102" s="188"/>
    </row>
    <row r="103" spans="1:27" ht="12.75">
      <c r="F103" s="17"/>
      <c r="J103" s="17"/>
    </row>
    <row r="104" spans="1:27" ht="12.75">
      <c r="A104" s="354">
        <v>35</v>
      </c>
      <c r="B104" s="354">
        <v>0</v>
      </c>
      <c r="C104" s="354">
        <v>0</v>
      </c>
      <c r="D104" s="354" t="s">
        <v>3142</v>
      </c>
      <c r="E104" s="599">
        <v>43992</v>
      </c>
      <c r="F104" s="600">
        <v>0</v>
      </c>
      <c r="G104" s="354">
        <v>0</v>
      </c>
      <c r="H104" s="354" t="s">
        <v>3115</v>
      </c>
      <c r="I104" s="607">
        <v>44011</v>
      </c>
      <c r="J104" s="600" t="s">
        <v>3120</v>
      </c>
      <c r="K104" s="602"/>
      <c r="L104" s="602"/>
      <c r="M104" s="602"/>
      <c r="N104" s="602"/>
      <c r="O104" s="602"/>
      <c r="P104" s="602"/>
      <c r="Q104" s="602"/>
      <c r="R104" s="602"/>
      <c r="S104" s="602"/>
      <c r="T104" s="602"/>
      <c r="U104" s="602"/>
      <c r="V104" s="602"/>
      <c r="W104" s="602"/>
      <c r="X104" s="602"/>
      <c r="Y104" s="602"/>
      <c r="Z104" s="602"/>
      <c r="AA104" s="602"/>
    </row>
    <row r="105" spans="1:27" ht="12.75">
      <c r="F105" s="17"/>
      <c r="J105" s="17"/>
    </row>
    <row r="106" spans="1:27" ht="12.75">
      <c r="F106" s="17"/>
      <c r="J106" s="17"/>
    </row>
    <row r="107" spans="1:27" ht="12.75">
      <c r="A107" s="270">
        <v>36</v>
      </c>
      <c r="B107" s="270">
        <v>87</v>
      </c>
      <c r="C107" s="270">
        <v>87</v>
      </c>
      <c r="D107" s="270" t="s">
        <v>3142</v>
      </c>
      <c r="E107" s="388">
        <v>43992</v>
      </c>
      <c r="F107" s="387">
        <v>1</v>
      </c>
      <c r="G107" s="270">
        <v>87</v>
      </c>
      <c r="H107" s="270" t="s">
        <v>3115</v>
      </c>
      <c r="I107" s="606">
        <v>44011</v>
      </c>
      <c r="J107" s="387">
        <v>0.75</v>
      </c>
      <c r="K107" s="188"/>
      <c r="L107" s="188"/>
      <c r="M107" s="188"/>
      <c r="N107" s="188"/>
      <c r="O107" s="188"/>
      <c r="P107" s="188"/>
      <c r="Q107" s="188"/>
      <c r="R107" s="188"/>
      <c r="S107" s="188"/>
      <c r="T107" s="188"/>
      <c r="U107" s="188"/>
      <c r="V107" s="188"/>
      <c r="W107" s="188"/>
      <c r="X107" s="188"/>
      <c r="Y107" s="188"/>
      <c r="Z107" s="188"/>
      <c r="AA107" s="188"/>
    </row>
    <row r="108" spans="1:27" ht="12.75">
      <c r="A108" s="188"/>
      <c r="B108" s="188"/>
      <c r="C108" s="270">
        <v>2</v>
      </c>
      <c r="D108" s="270" t="s">
        <v>3142</v>
      </c>
      <c r="E108" s="388">
        <v>44012</v>
      </c>
      <c r="F108" s="387" t="s">
        <v>3117</v>
      </c>
      <c r="G108" s="188"/>
      <c r="H108" s="270" t="s">
        <v>3115</v>
      </c>
      <c r="I108" s="605">
        <v>44014</v>
      </c>
      <c r="J108" s="387" t="s">
        <v>3117</v>
      </c>
      <c r="K108" s="188"/>
      <c r="L108" s="188"/>
      <c r="M108" s="188"/>
      <c r="N108" s="188"/>
      <c r="O108" s="188"/>
      <c r="P108" s="188"/>
      <c r="Q108" s="188"/>
      <c r="R108" s="188"/>
      <c r="S108" s="188"/>
      <c r="T108" s="188"/>
      <c r="U108" s="188"/>
      <c r="V108" s="188"/>
      <c r="W108" s="188"/>
      <c r="X108" s="188"/>
      <c r="Y108" s="188"/>
      <c r="Z108" s="188"/>
      <c r="AA108" s="188"/>
    </row>
    <row r="109" spans="1:27" ht="12.75">
      <c r="F109" s="17"/>
      <c r="J109" s="17"/>
    </row>
    <row r="110" spans="1:27" ht="12.75">
      <c r="A110" s="270">
        <v>37</v>
      </c>
      <c r="B110" s="270">
        <v>13</v>
      </c>
      <c r="C110" s="270">
        <v>13</v>
      </c>
      <c r="D110" s="270" t="s">
        <v>3142</v>
      </c>
      <c r="E110" s="388">
        <v>43992</v>
      </c>
      <c r="F110" s="387">
        <v>0.25</v>
      </c>
      <c r="G110" s="270">
        <v>13</v>
      </c>
      <c r="H110" s="270" t="s">
        <v>3115</v>
      </c>
      <c r="I110" s="606">
        <v>44011</v>
      </c>
      <c r="J110" s="387">
        <v>0.25</v>
      </c>
      <c r="K110" s="188"/>
      <c r="L110" s="188"/>
      <c r="M110" s="188"/>
      <c r="N110" s="188"/>
      <c r="O110" s="188"/>
      <c r="P110" s="188"/>
      <c r="Q110" s="188"/>
      <c r="R110" s="188"/>
      <c r="S110" s="188"/>
      <c r="T110" s="188"/>
      <c r="U110" s="188"/>
      <c r="V110" s="188"/>
      <c r="W110" s="188"/>
      <c r="X110" s="188"/>
      <c r="Y110" s="188"/>
      <c r="Z110" s="188"/>
      <c r="AA110" s="188"/>
    </row>
    <row r="111" spans="1:27" ht="12.75">
      <c r="A111" s="188"/>
      <c r="B111" s="188"/>
      <c r="C111" s="270">
        <v>1</v>
      </c>
      <c r="D111" s="270" t="s">
        <v>3142</v>
      </c>
      <c r="E111" s="388">
        <v>44012</v>
      </c>
      <c r="F111" s="387" t="s">
        <v>3117</v>
      </c>
      <c r="G111" s="188"/>
      <c r="H111" s="270" t="s">
        <v>3115</v>
      </c>
      <c r="I111" s="605">
        <v>44014</v>
      </c>
      <c r="J111" s="387" t="s">
        <v>3117</v>
      </c>
      <c r="K111" s="188"/>
      <c r="L111" s="188"/>
      <c r="M111" s="188"/>
      <c r="N111" s="188"/>
      <c r="O111" s="188"/>
      <c r="P111" s="188"/>
      <c r="Q111" s="188"/>
      <c r="R111" s="188"/>
      <c r="S111" s="188"/>
      <c r="T111" s="188"/>
      <c r="U111" s="188"/>
      <c r="V111" s="188"/>
      <c r="W111" s="188"/>
      <c r="X111" s="188"/>
      <c r="Y111" s="188"/>
      <c r="Z111" s="188"/>
      <c r="AA111" s="188"/>
    </row>
    <row r="112" spans="1:27" ht="12.75">
      <c r="F112" s="17"/>
      <c r="J112" s="17"/>
    </row>
    <row r="113" spans="1:27" ht="12.75">
      <c r="A113" s="354">
        <v>38</v>
      </c>
      <c r="B113" s="354">
        <v>0</v>
      </c>
      <c r="C113" s="354">
        <v>0</v>
      </c>
      <c r="D113" s="354" t="s">
        <v>3142</v>
      </c>
      <c r="E113" s="599">
        <v>43992</v>
      </c>
      <c r="F113" s="600">
        <v>0</v>
      </c>
      <c r="G113" s="354">
        <v>0</v>
      </c>
      <c r="H113" s="354" t="s">
        <v>3115</v>
      </c>
      <c r="I113" s="607">
        <v>44011</v>
      </c>
      <c r="J113" s="600" t="s">
        <v>3120</v>
      </c>
      <c r="K113" s="602"/>
      <c r="L113" s="602"/>
      <c r="M113" s="602"/>
      <c r="N113" s="602"/>
      <c r="O113" s="602"/>
      <c r="P113" s="602"/>
      <c r="Q113" s="602"/>
      <c r="R113" s="602"/>
      <c r="S113" s="602"/>
      <c r="T113" s="602"/>
      <c r="U113" s="602"/>
      <c r="V113" s="602"/>
      <c r="W113" s="602"/>
      <c r="X113" s="602"/>
      <c r="Y113" s="602"/>
      <c r="Z113" s="602"/>
      <c r="AA113" s="602"/>
    </row>
    <row r="114" spans="1:27" ht="12.75">
      <c r="F114" s="17"/>
      <c r="J114" s="17"/>
    </row>
    <row r="115" spans="1:27" ht="12.75">
      <c r="F115" s="17"/>
      <c r="J115" s="17"/>
    </row>
    <row r="116" spans="1:27" ht="12.75">
      <c r="A116" s="270">
        <v>39</v>
      </c>
      <c r="B116" s="270">
        <v>86</v>
      </c>
      <c r="C116" s="270">
        <v>86</v>
      </c>
      <c r="D116" s="270" t="s">
        <v>3142</v>
      </c>
      <c r="E116" s="388">
        <v>43993</v>
      </c>
      <c r="F116" s="387">
        <v>0.5</v>
      </c>
      <c r="G116" s="270">
        <v>86</v>
      </c>
      <c r="H116" s="270" t="s">
        <v>3115</v>
      </c>
      <c r="I116" s="606">
        <v>44011</v>
      </c>
      <c r="J116" s="387">
        <v>0.5</v>
      </c>
      <c r="K116" s="270"/>
      <c r="L116" s="188"/>
      <c r="M116" s="188"/>
      <c r="N116" s="188"/>
      <c r="O116" s="188"/>
      <c r="P116" s="188"/>
      <c r="Q116" s="188"/>
      <c r="R116" s="188"/>
      <c r="S116" s="188"/>
      <c r="T116" s="188"/>
      <c r="U116" s="188"/>
      <c r="V116" s="188"/>
      <c r="W116" s="188"/>
      <c r="X116" s="188"/>
      <c r="Y116" s="188"/>
      <c r="Z116" s="188"/>
      <c r="AA116" s="188"/>
    </row>
    <row r="117" spans="1:27" ht="12.75">
      <c r="A117" s="372"/>
      <c r="B117" s="372"/>
      <c r="C117" s="372"/>
      <c r="D117" s="372"/>
      <c r="E117" s="372"/>
      <c r="F117" s="373"/>
      <c r="G117" s="372"/>
      <c r="H117" s="372"/>
      <c r="I117" s="372"/>
      <c r="J117" s="373"/>
      <c r="K117" s="372"/>
      <c r="L117" s="372"/>
      <c r="M117" s="372"/>
      <c r="N117" s="372"/>
      <c r="O117" s="372"/>
      <c r="P117" s="372"/>
      <c r="Q117" s="372"/>
      <c r="R117" s="372"/>
      <c r="S117" s="372"/>
      <c r="T117" s="372"/>
      <c r="U117" s="372"/>
      <c r="V117" s="372"/>
      <c r="W117" s="372"/>
      <c r="X117" s="372"/>
      <c r="Y117" s="372"/>
      <c r="Z117" s="372"/>
      <c r="AA117" s="372"/>
    </row>
    <row r="118" spans="1:27" ht="12.75">
      <c r="F118" s="17"/>
      <c r="J118" s="17"/>
    </row>
    <row r="119" spans="1:27" ht="12.75">
      <c r="A119" s="270">
        <v>40</v>
      </c>
      <c r="B119" s="270">
        <v>32</v>
      </c>
      <c r="C119" s="270">
        <v>32</v>
      </c>
      <c r="D119" s="270" t="s">
        <v>3142</v>
      </c>
      <c r="E119" s="388">
        <v>43993</v>
      </c>
      <c r="F119" s="387">
        <v>0.25</v>
      </c>
      <c r="G119" s="270">
        <v>32</v>
      </c>
      <c r="H119" s="270" t="s">
        <v>3115</v>
      </c>
      <c r="I119" s="606">
        <v>44011</v>
      </c>
      <c r="J119" s="387">
        <v>0.25</v>
      </c>
      <c r="K119" s="188"/>
      <c r="L119" s="188"/>
      <c r="M119" s="188"/>
      <c r="N119" s="188"/>
      <c r="O119" s="188"/>
      <c r="P119" s="188"/>
      <c r="Q119" s="188"/>
      <c r="R119" s="188"/>
      <c r="S119" s="188"/>
      <c r="T119" s="188"/>
      <c r="U119" s="188"/>
      <c r="V119" s="188"/>
      <c r="W119" s="188"/>
      <c r="X119" s="188"/>
      <c r="Y119" s="188"/>
      <c r="Z119" s="188"/>
      <c r="AA119" s="188"/>
    </row>
    <row r="120" spans="1:27" ht="12.75">
      <c r="A120" s="188"/>
      <c r="B120" s="188"/>
      <c r="C120" s="188"/>
      <c r="D120" s="270" t="s">
        <v>3142</v>
      </c>
      <c r="E120" s="388">
        <v>44013</v>
      </c>
      <c r="F120" s="387">
        <v>0.25</v>
      </c>
      <c r="G120" s="188"/>
      <c r="H120" s="270" t="s">
        <v>3115</v>
      </c>
      <c r="I120" s="605">
        <v>44014</v>
      </c>
      <c r="J120" s="387" t="s">
        <v>3123</v>
      </c>
      <c r="K120" s="188"/>
      <c r="L120" s="188"/>
      <c r="M120" s="188"/>
      <c r="N120" s="188"/>
      <c r="O120" s="188"/>
      <c r="P120" s="188"/>
      <c r="Q120" s="188"/>
      <c r="R120" s="188"/>
      <c r="S120" s="188"/>
      <c r="T120" s="188"/>
      <c r="U120" s="188"/>
      <c r="V120" s="188"/>
      <c r="W120" s="188"/>
      <c r="X120" s="188"/>
      <c r="Y120" s="188"/>
      <c r="Z120" s="188"/>
      <c r="AA120" s="188"/>
    </row>
    <row r="121" spans="1:27" ht="12.75">
      <c r="F121" s="17"/>
      <c r="J121" s="17"/>
    </row>
    <row r="122" spans="1:27" ht="12.75">
      <c r="A122" s="270">
        <v>41</v>
      </c>
      <c r="B122" s="270">
        <v>77</v>
      </c>
      <c r="C122" s="270">
        <v>77</v>
      </c>
      <c r="D122" s="270" t="s">
        <v>3142</v>
      </c>
      <c r="E122" s="388">
        <v>43993</v>
      </c>
      <c r="F122" s="387">
        <v>0.5</v>
      </c>
      <c r="G122" s="270">
        <v>77</v>
      </c>
      <c r="H122" s="270" t="s">
        <v>3115</v>
      </c>
      <c r="I122" s="606">
        <v>44011</v>
      </c>
      <c r="J122" s="387">
        <v>0.5</v>
      </c>
      <c r="K122" s="188"/>
      <c r="L122" s="188"/>
      <c r="M122" s="188"/>
      <c r="N122" s="188"/>
      <c r="O122" s="188"/>
      <c r="P122" s="188"/>
      <c r="Q122" s="188"/>
      <c r="R122" s="188"/>
      <c r="S122" s="188"/>
      <c r="T122" s="188"/>
      <c r="U122" s="188"/>
      <c r="V122" s="188"/>
      <c r="W122" s="188"/>
      <c r="X122" s="188"/>
      <c r="Y122" s="188"/>
      <c r="Z122" s="188"/>
      <c r="AA122" s="188"/>
    </row>
    <row r="123" spans="1:27" ht="12.75">
      <c r="A123" s="188"/>
      <c r="B123" s="188"/>
      <c r="C123" s="188"/>
      <c r="D123" s="270" t="s">
        <v>3142</v>
      </c>
      <c r="E123" s="388">
        <v>44013</v>
      </c>
      <c r="F123" s="387">
        <v>0.25</v>
      </c>
      <c r="G123" s="188"/>
      <c r="H123" s="270" t="s">
        <v>3115</v>
      </c>
      <c r="I123" s="605">
        <v>44014</v>
      </c>
      <c r="J123" s="387" t="s">
        <v>3123</v>
      </c>
      <c r="K123" s="188"/>
      <c r="L123" s="188"/>
      <c r="M123" s="188"/>
      <c r="N123" s="188"/>
      <c r="O123" s="188"/>
      <c r="P123" s="188"/>
      <c r="Q123" s="188"/>
      <c r="R123" s="188"/>
      <c r="S123" s="188"/>
      <c r="T123" s="188"/>
      <c r="U123" s="188"/>
      <c r="V123" s="188"/>
      <c r="W123" s="188"/>
      <c r="X123" s="188"/>
      <c r="Y123" s="188"/>
      <c r="Z123" s="188"/>
      <c r="AA123" s="188"/>
    </row>
    <row r="124" spans="1:27" ht="12.75">
      <c r="F124" s="17"/>
      <c r="J124" s="17"/>
    </row>
    <row r="125" spans="1:27" ht="12.75">
      <c r="A125" s="354">
        <v>42</v>
      </c>
      <c r="B125" s="354">
        <v>0</v>
      </c>
      <c r="C125" s="354">
        <v>0</v>
      </c>
      <c r="D125" s="354" t="s">
        <v>3142</v>
      </c>
      <c r="E125" s="599">
        <v>43993</v>
      </c>
      <c r="F125" s="600">
        <v>0</v>
      </c>
      <c r="G125" s="354">
        <v>0</v>
      </c>
      <c r="H125" s="354" t="s">
        <v>3115</v>
      </c>
      <c r="I125" s="607">
        <v>44011</v>
      </c>
      <c r="J125" s="600" t="s">
        <v>3120</v>
      </c>
      <c r="K125" s="602"/>
      <c r="L125" s="602"/>
      <c r="M125" s="602"/>
      <c r="N125" s="602"/>
      <c r="O125" s="602"/>
      <c r="P125" s="602"/>
      <c r="Q125" s="602"/>
      <c r="R125" s="602"/>
      <c r="S125" s="602"/>
      <c r="T125" s="602"/>
      <c r="U125" s="602"/>
      <c r="V125" s="602"/>
      <c r="W125" s="602"/>
      <c r="X125" s="602"/>
      <c r="Y125" s="602"/>
      <c r="Z125" s="602"/>
      <c r="AA125" s="602"/>
    </row>
    <row r="126" spans="1:27" ht="12.75">
      <c r="F126" s="17"/>
      <c r="J126" s="17"/>
    </row>
    <row r="127" spans="1:27" ht="12.75">
      <c r="F127" s="17"/>
      <c r="J127" s="17"/>
    </row>
    <row r="128" spans="1:27" ht="12.75">
      <c r="A128" s="354">
        <v>43</v>
      </c>
      <c r="B128" s="354">
        <v>0</v>
      </c>
      <c r="C128" s="354">
        <v>0</v>
      </c>
      <c r="D128" s="354" t="s">
        <v>3142</v>
      </c>
      <c r="E128" s="599">
        <v>43993</v>
      </c>
      <c r="F128" s="600">
        <v>0</v>
      </c>
      <c r="G128" s="354">
        <v>0</v>
      </c>
      <c r="H128" s="354" t="s">
        <v>3115</v>
      </c>
      <c r="I128" s="607">
        <v>44011</v>
      </c>
      <c r="J128" s="600" t="s">
        <v>3120</v>
      </c>
      <c r="K128" s="602"/>
      <c r="L128" s="602"/>
      <c r="M128" s="602"/>
      <c r="N128" s="602"/>
      <c r="O128" s="602"/>
      <c r="P128" s="602"/>
      <c r="Q128" s="602"/>
      <c r="R128" s="602"/>
      <c r="S128" s="602"/>
      <c r="T128" s="602"/>
      <c r="U128" s="602"/>
      <c r="V128" s="602"/>
      <c r="W128" s="602"/>
      <c r="X128" s="602"/>
      <c r="Y128" s="602"/>
      <c r="Z128" s="602"/>
      <c r="AA128" s="602"/>
    </row>
    <row r="129" spans="1:27" ht="12.75">
      <c r="F129" s="17"/>
      <c r="J129" s="17"/>
    </row>
    <row r="130" spans="1:27" ht="12.75">
      <c r="F130" s="17"/>
      <c r="J130" s="17"/>
    </row>
    <row r="131" spans="1:27" ht="12.75">
      <c r="A131" s="270">
        <v>44</v>
      </c>
      <c r="B131" s="270">
        <v>57</v>
      </c>
      <c r="C131" s="270">
        <v>57</v>
      </c>
      <c r="D131" s="270" t="s">
        <v>3142</v>
      </c>
      <c r="E131" s="388">
        <v>43993</v>
      </c>
      <c r="F131" s="387">
        <v>0.5</v>
      </c>
      <c r="G131" s="270">
        <v>57</v>
      </c>
      <c r="H131" s="270" t="s">
        <v>3115</v>
      </c>
      <c r="I131" s="606">
        <v>44011</v>
      </c>
      <c r="J131" s="387">
        <v>0.5</v>
      </c>
      <c r="K131" s="188"/>
      <c r="L131" s="188"/>
      <c r="M131" s="188"/>
      <c r="N131" s="188"/>
      <c r="O131" s="188"/>
      <c r="P131" s="188"/>
      <c r="Q131" s="188"/>
      <c r="R131" s="188"/>
      <c r="S131" s="188"/>
      <c r="T131" s="188"/>
      <c r="U131" s="188"/>
      <c r="V131" s="188"/>
      <c r="W131" s="188"/>
      <c r="X131" s="188"/>
      <c r="Y131" s="188"/>
      <c r="Z131" s="188"/>
      <c r="AA131" s="188"/>
    </row>
    <row r="132" spans="1:27" ht="12.75">
      <c r="A132" s="188"/>
      <c r="B132" s="188"/>
      <c r="C132" s="270">
        <v>1</v>
      </c>
      <c r="D132" s="270" t="s">
        <v>3142</v>
      </c>
      <c r="E132" s="388">
        <v>44012</v>
      </c>
      <c r="F132" s="386"/>
      <c r="G132" s="188"/>
      <c r="H132" s="188"/>
      <c r="I132" s="605"/>
      <c r="J132" s="387"/>
      <c r="K132" s="188"/>
      <c r="L132" s="188"/>
      <c r="M132" s="188"/>
      <c r="N132" s="188"/>
      <c r="O132" s="188"/>
      <c r="P132" s="188"/>
      <c r="Q132" s="188"/>
      <c r="R132" s="188"/>
      <c r="S132" s="188"/>
      <c r="T132" s="188"/>
      <c r="U132" s="188"/>
      <c r="V132" s="188"/>
      <c r="W132" s="188"/>
      <c r="X132" s="188"/>
      <c r="Y132" s="188"/>
      <c r="Z132" s="188"/>
      <c r="AA132" s="188"/>
    </row>
    <row r="133" spans="1:27" ht="12.75">
      <c r="A133" s="188"/>
      <c r="B133" s="188"/>
      <c r="C133" s="188"/>
      <c r="D133" s="270" t="s">
        <v>3142</v>
      </c>
      <c r="E133" s="388">
        <v>44014</v>
      </c>
      <c r="F133" s="387" t="s">
        <v>3117</v>
      </c>
      <c r="G133" s="188"/>
      <c r="H133" s="188"/>
      <c r="I133" s="188"/>
      <c r="J133" s="386"/>
      <c r="K133" s="188"/>
      <c r="L133" s="188"/>
      <c r="M133" s="188"/>
      <c r="N133" s="188"/>
      <c r="O133" s="188"/>
      <c r="P133" s="188"/>
      <c r="Q133" s="188"/>
      <c r="R133" s="188"/>
      <c r="S133" s="188"/>
      <c r="T133" s="188"/>
      <c r="U133" s="188"/>
      <c r="V133" s="188"/>
      <c r="W133" s="188"/>
      <c r="X133" s="188"/>
      <c r="Y133" s="188"/>
      <c r="Z133" s="188"/>
      <c r="AA133" s="188"/>
    </row>
    <row r="134" spans="1:27" ht="12.75">
      <c r="A134" s="270">
        <v>45</v>
      </c>
      <c r="B134" s="270">
        <v>22</v>
      </c>
      <c r="C134" s="270">
        <v>22</v>
      </c>
      <c r="D134" s="270" t="s">
        <v>3142</v>
      </c>
      <c r="E134" s="388">
        <v>43993</v>
      </c>
      <c r="F134" s="387">
        <v>0.25</v>
      </c>
      <c r="G134" s="270">
        <v>22</v>
      </c>
      <c r="H134" s="270" t="s">
        <v>3115</v>
      </c>
      <c r="I134" s="606">
        <v>44011</v>
      </c>
      <c r="J134" s="387">
        <v>0.25</v>
      </c>
      <c r="K134" s="270" t="s">
        <v>3252</v>
      </c>
      <c r="L134" s="188"/>
      <c r="M134" s="188"/>
      <c r="N134" s="188"/>
      <c r="O134" s="188"/>
      <c r="P134" s="188"/>
      <c r="Q134" s="188"/>
      <c r="R134" s="188"/>
      <c r="S134" s="188"/>
      <c r="T134" s="188"/>
      <c r="U134" s="188"/>
      <c r="V134" s="188"/>
      <c r="W134" s="188"/>
      <c r="X134" s="188"/>
      <c r="Y134" s="188"/>
      <c r="Z134" s="188"/>
      <c r="AA134" s="188"/>
    </row>
    <row r="135" spans="1:27" ht="12.75">
      <c r="F135" s="17"/>
      <c r="J135" s="17"/>
    </row>
    <row r="136" spans="1:27" ht="12.75">
      <c r="F136" s="17"/>
      <c r="J136" s="17"/>
    </row>
    <row r="137" spans="1:27" ht="12.75">
      <c r="A137" s="270">
        <v>46</v>
      </c>
      <c r="B137" s="270">
        <v>44</v>
      </c>
      <c r="C137" s="270">
        <v>44</v>
      </c>
      <c r="D137" s="270" t="s">
        <v>3142</v>
      </c>
      <c r="E137" s="388">
        <v>43993</v>
      </c>
      <c r="F137" s="387">
        <v>0.5</v>
      </c>
      <c r="G137" s="270">
        <v>44</v>
      </c>
      <c r="H137" s="270" t="s">
        <v>3115</v>
      </c>
      <c r="I137" s="606">
        <v>44011</v>
      </c>
      <c r="J137" s="387">
        <v>0.25</v>
      </c>
      <c r="K137" s="404" t="s">
        <v>3252</v>
      </c>
      <c r="L137" s="188"/>
      <c r="M137" s="188"/>
      <c r="N137" s="188"/>
      <c r="O137" s="188"/>
      <c r="P137" s="188"/>
      <c r="Q137" s="188"/>
      <c r="R137" s="188"/>
      <c r="S137" s="188"/>
      <c r="T137" s="188"/>
      <c r="U137" s="188"/>
      <c r="V137" s="188"/>
      <c r="W137" s="188"/>
      <c r="X137" s="188"/>
      <c r="Y137" s="188"/>
      <c r="Z137" s="188"/>
      <c r="AA137" s="188"/>
    </row>
    <row r="138" spans="1:27" ht="12.75">
      <c r="F138" s="17"/>
      <c r="J138" s="17"/>
    </row>
    <row r="139" spans="1:27" ht="12.75">
      <c r="F139" s="17"/>
      <c r="J139" s="17"/>
    </row>
    <row r="140" spans="1:27" ht="12.75">
      <c r="A140" s="354">
        <v>47</v>
      </c>
      <c r="B140" s="354">
        <v>0</v>
      </c>
      <c r="C140" s="354">
        <v>0</v>
      </c>
      <c r="D140" s="354" t="s">
        <v>3142</v>
      </c>
      <c r="E140" s="599">
        <v>43992</v>
      </c>
      <c r="F140" s="600">
        <v>0</v>
      </c>
      <c r="G140" s="354">
        <v>0</v>
      </c>
      <c r="H140" s="354" t="s">
        <v>3115</v>
      </c>
      <c r="I140" s="607">
        <v>44011</v>
      </c>
      <c r="J140" s="600" t="s">
        <v>3120</v>
      </c>
      <c r="K140" s="602"/>
      <c r="L140" s="602"/>
      <c r="M140" s="602"/>
      <c r="N140" s="602"/>
      <c r="O140" s="602"/>
      <c r="P140" s="602"/>
      <c r="Q140" s="602"/>
      <c r="R140" s="602"/>
      <c r="S140" s="602"/>
      <c r="T140" s="602"/>
      <c r="U140" s="602"/>
      <c r="V140" s="602"/>
      <c r="W140" s="602"/>
      <c r="X140" s="602"/>
      <c r="Y140" s="602"/>
      <c r="Z140" s="602"/>
      <c r="AA140" s="602"/>
    </row>
    <row r="141" spans="1:27" ht="12.75">
      <c r="F141" s="17"/>
      <c r="J141" s="17"/>
    </row>
    <row r="142" spans="1:27" ht="12.75">
      <c r="F142" s="17"/>
      <c r="J142" s="17"/>
    </row>
    <row r="143" spans="1:27" ht="12.75">
      <c r="A143" s="354">
        <v>48</v>
      </c>
      <c r="B143" s="354">
        <v>0</v>
      </c>
      <c r="C143" s="354">
        <v>0</v>
      </c>
      <c r="D143" s="354" t="s">
        <v>3142</v>
      </c>
      <c r="E143" s="599">
        <v>43992</v>
      </c>
      <c r="F143" s="600">
        <v>0</v>
      </c>
      <c r="G143" s="354">
        <v>0</v>
      </c>
      <c r="H143" s="354" t="s">
        <v>3115</v>
      </c>
      <c r="I143" s="607">
        <v>44011</v>
      </c>
      <c r="J143" s="600" t="s">
        <v>3120</v>
      </c>
      <c r="K143" s="602"/>
      <c r="L143" s="602"/>
      <c r="M143" s="602"/>
      <c r="N143" s="602"/>
      <c r="O143" s="602"/>
      <c r="P143" s="602"/>
      <c r="Q143" s="602"/>
      <c r="R143" s="602"/>
      <c r="S143" s="602"/>
      <c r="T143" s="602"/>
      <c r="U143" s="602"/>
      <c r="V143" s="602"/>
      <c r="W143" s="602"/>
      <c r="X143" s="602"/>
      <c r="Y143" s="602"/>
      <c r="Z143" s="602"/>
      <c r="AA143" s="602"/>
    </row>
    <row r="144" spans="1:27" ht="12.75">
      <c r="F144" s="17"/>
      <c r="J144" s="17"/>
    </row>
    <row r="145" spans="1:27" ht="12.75">
      <c r="F145" s="17"/>
      <c r="J145" s="17"/>
    </row>
    <row r="146" spans="1:27" ht="12.75">
      <c r="A146" s="270">
        <v>49</v>
      </c>
      <c r="B146" s="270">
        <v>55</v>
      </c>
      <c r="C146" s="270">
        <v>55</v>
      </c>
      <c r="D146" s="270" t="s">
        <v>3142</v>
      </c>
      <c r="E146" s="388">
        <v>43992</v>
      </c>
      <c r="F146" s="387">
        <v>1</v>
      </c>
      <c r="G146" s="270">
        <v>55</v>
      </c>
      <c r="H146" s="270" t="s">
        <v>3115</v>
      </c>
      <c r="I146" s="606">
        <v>44011</v>
      </c>
      <c r="J146" s="387">
        <v>0.5</v>
      </c>
      <c r="K146" s="270"/>
      <c r="L146" s="188"/>
      <c r="M146" s="188"/>
      <c r="N146" s="188"/>
      <c r="O146" s="188"/>
      <c r="P146" s="188"/>
      <c r="Q146" s="188"/>
      <c r="R146" s="188"/>
      <c r="S146" s="188"/>
      <c r="T146" s="188"/>
      <c r="U146" s="188"/>
      <c r="V146" s="188"/>
      <c r="W146" s="188"/>
      <c r="X146" s="188"/>
      <c r="Y146" s="188"/>
      <c r="Z146" s="188"/>
      <c r="AA146" s="188"/>
    </row>
    <row r="147" spans="1:27" ht="12.75">
      <c r="A147" s="188"/>
      <c r="B147" s="188"/>
      <c r="C147" s="270">
        <v>3</v>
      </c>
      <c r="D147" s="270" t="s">
        <v>3142</v>
      </c>
      <c r="E147" s="388">
        <v>44012</v>
      </c>
      <c r="F147" s="387" t="s">
        <v>3117</v>
      </c>
      <c r="G147" s="188"/>
      <c r="H147" s="270" t="s">
        <v>3115</v>
      </c>
      <c r="I147" s="605">
        <v>44014</v>
      </c>
      <c r="J147" s="387" t="s">
        <v>3117</v>
      </c>
      <c r="K147" s="188"/>
      <c r="L147" s="188"/>
      <c r="M147" s="188"/>
      <c r="N147" s="188"/>
      <c r="O147" s="188"/>
      <c r="P147" s="188"/>
      <c r="Q147" s="188"/>
      <c r="R147" s="188"/>
      <c r="S147" s="188"/>
      <c r="T147" s="188"/>
      <c r="U147" s="188"/>
      <c r="V147" s="188"/>
      <c r="W147" s="188"/>
      <c r="X147" s="188"/>
      <c r="Y147" s="188"/>
      <c r="Z147" s="188"/>
      <c r="AA147" s="188"/>
    </row>
    <row r="148" spans="1:27" ht="12.75">
      <c r="F148" s="17"/>
      <c r="J148" s="17"/>
    </row>
    <row r="149" spans="1:27" ht="12.75">
      <c r="A149" s="354">
        <v>50</v>
      </c>
      <c r="B149" s="354">
        <v>4</v>
      </c>
      <c r="C149" s="354">
        <v>4</v>
      </c>
      <c r="D149" s="354" t="s">
        <v>3142</v>
      </c>
      <c r="E149" s="599">
        <v>43992</v>
      </c>
      <c r="F149" s="600">
        <v>0.25</v>
      </c>
      <c r="G149" s="354">
        <v>4</v>
      </c>
      <c r="H149" s="354" t="s">
        <v>3115</v>
      </c>
      <c r="I149" s="607">
        <v>44011</v>
      </c>
      <c r="J149" s="600" t="s">
        <v>3120</v>
      </c>
      <c r="K149" s="602"/>
      <c r="L149" s="602"/>
      <c r="M149" s="602"/>
      <c r="N149" s="602"/>
      <c r="O149" s="602"/>
      <c r="P149" s="602"/>
      <c r="Q149" s="602"/>
      <c r="R149" s="602"/>
      <c r="S149" s="602"/>
      <c r="T149" s="602"/>
      <c r="U149" s="602"/>
      <c r="V149" s="602"/>
      <c r="W149" s="602"/>
      <c r="X149" s="602"/>
      <c r="Y149" s="602"/>
      <c r="Z149" s="602"/>
      <c r="AA149" s="602"/>
    </row>
    <row r="150" spans="1:27" ht="12.75">
      <c r="F150" s="17"/>
      <c r="J150" s="17"/>
    </row>
    <row r="151" spans="1:27" ht="12.75">
      <c r="F151" s="17"/>
      <c r="J151" s="17"/>
    </row>
    <row r="152" spans="1:27" ht="12.75">
      <c r="A152" s="270">
        <v>51</v>
      </c>
      <c r="B152" s="270">
        <v>143</v>
      </c>
      <c r="C152" s="270">
        <v>143</v>
      </c>
      <c r="D152" s="270" t="s">
        <v>3142</v>
      </c>
      <c r="E152" s="388">
        <v>43993</v>
      </c>
      <c r="F152" s="387">
        <v>1.5</v>
      </c>
      <c r="G152" s="270">
        <v>143</v>
      </c>
      <c r="H152" s="270" t="s">
        <v>3115</v>
      </c>
      <c r="I152" s="606">
        <v>44012</v>
      </c>
      <c r="J152" s="387">
        <v>1.5</v>
      </c>
      <c r="K152" s="188"/>
      <c r="L152" s="188"/>
      <c r="M152" s="188"/>
      <c r="N152" s="188"/>
      <c r="O152" s="188"/>
      <c r="P152" s="188"/>
      <c r="Q152" s="188"/>
      <c r="R152" s="188"/>
      <c r="S152" s="188"/>
      <c r="T152" s="188"/>
      <c r="U152" s="188"/>
      <c r="V152" s="188"/>
      <c r="W152" s="188"/>
      <c r="X152" s="188"/>
      <c r="Y152" s="188"/>
      <c r="Z152" s="188"/>
      <c r="AA152" s="188"/>
    </row>
    <row r="153" spans="1:27" ht="12.75">
      <c r="A153" s="188"/>
      <c r="B153" s="188"/>
      <c r="C153" s="188"/>
      <c r="D153" s="270" t="s">
        <v>3142</v>
      </c>
      <c r="E153" s="388">
        <v>44013</v>
      </c>
      <c r="F153" s="387">
        <v>0.25</v>
      </c>
      <c r="G153" s="188"/>
      <c r="H153" s="270" t="s">
        <v>3115</v>
      </c>
      <c r="I153" s="605">
        <v>44014</v>
      </c>
      <c r="J153" s="387" t="s">
        <v>3123</v>
      </c>
      <c r="K153" s="188"/>
      <c r="L153" s="188"/>
      <c r="M153" s="188"/>
      <c r="N153" s="188"/>
      <c r="O153" s="188"/>
      <c r="P153" s="188"/>
      <c r="Q153" s="188"/>
      <c r="R153" s="188"/>
      <c r="S153" s="188"/>
      <c r="T153" s="188"/>
      <c r="U153" s="188"/>
      <c r="V153" s="188"/>
      <c r="W153" s="188"/>
      <c r="X153" s="188"/>
      <c r="Y153" s="188"/>
      <c r="Z153" s="188"/>
      <c r="AA153" s="188"/>
    </row>
    <row r="154" spans="1:27" ht="12.75">
      <c r="F154" s="17"/>
      <c r="J154" s="17"/>
    </row>
    <row r="155" spans="1:27" ht="12.75">
      <c r="A155" s="270">
        <v>52</v>
      </c>
      <c r="B155" s="270">
        <v>54</v>
      </c>
      <c r="C155" s="270">
        <v>54</v>
      </c>
      <c r="D155" s="270" t="s">
        <v>3142</v>
      </c>
      <c r="E155" s="388">
        <v>43992</v>
      </c>
      <c r="F155" s="387">
        <v>0.75</v>
      </c>
      <c r="G155" s="270">
        <v>54</v>
      </c>
      <c r="H155" s="270" t="s">
        <v>3115</v>
      </c>
      <c r="I155" s="606">
        <v>44012</v>
      </c>
      <c r="J155" s="387">
        <v>1</v>
      </c>
      <c r="K155" s="188"/>
      <c r="L155" s="188"/>
      <c r="M155" s="188"/>
      <c r="N155" s="188"/>
      <c r="O155" s="188"/>
      <c r="P155" s="188"/>
      <c r="Q155" s="188"/>
      <c r="R155" s="188"/>
      <c r="S155" s="188"/>
      <c r="T155" s="188"/>
      <c r="U155" s="188"/>
      <c r="V155" s="188"/>
      <c r="W155" s="188"/>
      <c r="X155" s="188"/>
      <c r="Y155" s="188"/>
      <c r="Z155" s="188"/>
      <c r="AA155" s="188"/>
    </row>
    <row r="156" spans="1:27" ht="12.75">
      <c r="A156" s="188"/>
      <c r="B156" s="188"/>
      <c r="C156" s="188"/>
      <c r="D156" s="270" t="s">
        <v>3142</v>
      </c>
      <c r="E156" s="388">
        <v>44013</v>
      </c>
      <c r="F156" s="387">
        <v>0.25</v>
      </c>
      <c r="G156" s="188"/>
      <c r="H156" s="270" t="s">
        <v>3115</v>
      </c>
      <c r="I156" s="605">
        <v>44014</v>
      </c>
      <c r="J156" s="387" t="s">
        <v>3123</v>
      </c>
      <c r="K156" s="188"/>
      <c r="L156" s="188"/>
      <c r="M156" s="188"/>
      <c r="N156" s="188"/>
      <c r="O156" s="188"/>
      <c r="P156" s="188"/>
      <c r="Q156" s="188"/>
      <c r="R156" s="188"/>
      <c r="S156" s="188"/>
      <c r="T156" s="188"/>
      <c r="U156" s="188"/>
      <c r="V156" s="188"/>
      <c r="W156" s="188"/>
      <c r="X156" s="188"/>
      <c r="Y156" s="188"/>
      <c r="Z156" s="188"/>
      <c r="AA156" s="188"/>
    </row>
    <row r="157" spans="1:27" ht="12.75">
      <c r="F157" s="17"/>
      <c r="J157" s="17"/>
    </row>
    <row r="158" spans="1:27" ht="12.75">
      <c r="A158" s="354">
        <v>53</v>
      </c>
      <c r="B158" s="354">
        <v>0</v>
      </c>
      <c r="C158" s="354">
        <v>0</v>
      </c>
      <c r="D158" s="354" t="s">
        <v>3142</v>
      </c>
      <c r="E158" s="599">
        <v>43992</v>
      </c>
      <c r="F158" s="600">
        <v>0</v>
      </c>
      <c r="G158" s="354">
        <v>0</v>
      </c>
      <c r="H158" s="354" t="s">
        <v>3115</v>
      </c>
      <c r="I158" s="607">
        <v>44011</v>
      </c>
      <c r="J158" s="600" t="s">
        <v>3120</v>
      </c>
      <c r="K158" s="602"/>
      <c r="L158" s="602"/>
      <c r="M158" s="602"/>
      <c r="N158" s="602"/>
      <c r="O158" s="602"/>
      <c r="P158" s="602"/>
      <c r="Q158" s="602"/>
      <c r="R158" s="602"/>
      <c r="S158" s="602"/>
      <c r="T158" s="602"/>
      <c r="U158" s="602"/>
      <c r="V158" s="602"/>
      <c r="W158" s="602"/>
      <c r="X158" s="602"/>
      <c r="Y158" s="602"/>
      <c r="Z158" s="602"/>
      <c r="AA158" s="602"/>
    </row>
    <row r="159" spans="1:27" ht="12.75">
      <c r="F159" s="17"/>
      <c r="J159" s="17"/>
    </row>
    <row r="160" spans="1:27" ht="12.75">
      <c r="F160" s="17"/>
      <c r="J160" s="17"/>
    </row>
    <row r="161" spans="1:27" ht="12.75">
      <c r="A161" s="354">
        <v>54</v>
      </c>
      <c r="B161" s="354">
        <v>0</v>
      </c>
      <c r="C161" s="354">
        <v>0</v>
      </c>
      <c r="D161" s="354" t="s">
        <v>3142</v>
      </c>
      <c r="E161" s="599">
        <v>43992</v>
      </c>
      <c r="F161" s="600">
        <v>0</v>
      </c>
      <c r="G161" s="354">
        <v>0</v>
      </c>
      <c r="H161" s="354" t="s">
        <v>3115</v>
      </c>
      <c r="I161" s="607">
        <v>44011</v>
      </c>
      <c r="J161" s="600" t="s">
        <v>3120</v>
      </c>
      <c r="K161" s="602"/>
      <c r="L161" s="602"/>
      <c r="M161" s="602"/>
      <c r="N161" s="602"/>
      <c r="O161" s="602"/>
      <c r="P161" s="602"/>
      <c r="Q161" s="602"/>
      <c r="R161" s="602"/>
      <c r="S161" s="602"/>
      <c r="T161" s="602"/>
      <c r="U161" s="602"/>
      <c r="V161" s="602"/>
      <c r="W161" s="602"/>
      <c r="X161" s="602"/>
      <c r="Y161" s="602"/>
      <c r="Z161" s="602"/>
      <c r="AA161" s="602"/>
    </row>
    <row r="162" spans="1:27" ht="12.75">
      <c r="F162" s="17"/>
      <c r="J162" s="17"/>
    </row>
    <row r="163" spans="1:27" ht="12.75">
      <c r="F163" s="17"/>
      <c r="J163" s="17"/>
    </row>
    <row r="164" spans="1:27" ht="12.75">
      <c r="J164" s="17"/>
    </row>
    <row r="165" spans="1:27" ht="12.75">
      <c r="J165" s="17"/>
    </row>
    <row r="166" spans="1:27" ht="12.75">
      <c r="J166" s="17"/>
    </row>
    <row r="167" spans="1:27" ht="12.75">
      <c r="J167" s="17"/>
    </row>
    <row r="168" spans="1:27" ht="12.75">
      <c r="J168" s="17"/>
    </row>
    <row r="169" spans="1:27" ht="12.75">
      <c r="J169" s="17"/>
    </row>
    <row r="170" spans="1:27" ht="12.75">
      <c r="J170" s="17"/>
    </row>
    <row r="171" spans="1:27" ht="12.75">
      <c r="J171" s="17"/>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ummaryRight="0"/>
  </sheetPr>
  <dimension ref="A1:AA1073"/>
  <sheetViews>
    <sheetView workbookViewId="0">
      <pane ySplit="1" topLeftCell="A2" activePane="bottomLeft" state="frozen"/>
      <selection pane="bottomLeft" activeCell="B3" sqref="B3"/>
    </sheetView>
  </sheetViews>
  <sheetFormatPr defaultColWidth="12.5703125" defaultRowHeight="15.75" customHeight="1"/>
  <cols>
    <col min="1" max="1" width="19.7109375" customWidth="1"/>
    <col min="2" max="2" width="18" customWidth="1"/>
    <col min="3" max="3" width="12.85546875" customWidth="1"/>
    <col min="10" max="10" width="20.140625" customWidth="1"/>
    <col min="11" max="11" width="68.7109375" customWidth="1"/>
  </cols>
  <sheetData>
    <row r="1" spans="1:27" ht="15.75" customHeight="1">
      <c r="A1" s="101" t="s">
        <v>293</v>
      </c>
      <c r="B1" s="101" t="s">
        <v>0</v>
      </c>
      <c r="C1" s="101" t="s">
        <v>294</v>
      </c>
      <c r="D1" s="102" t="s">
        <v>295</v>
      </c>
      <c r="E1" s="103" t="s">
        <v>2</v>
      </c>
      <c r="F1" s="103" t="s">
        <v>296</v>
      </c>
      <c r="G1" s="103" t="s">
        <v>297</v>
      </c>
      <c r="H1" s="103" t="s">
        <v>298</v>
      </c>
      <c r="I1" s="104" t="s">
        <v>299</v>
      </c>
      <c r="J1" s="104" t="s">
        <v>300</v>
      </c>
      <c r="K1" s="104" t="s">
        <v>76</v>
      </c>
      <c r="L1" s="105"/>
      <c r="M1" s="105"/>
      <c r="N1" s="105"/>
      <c r="O1" s="105"/>
      <c r="P1" s="105"/>
      <c r="Q1" s="105"/>
      <c r="R1" s="105"/>
      <c r="S1" s="105"/>
      <c r="T1" s="105"/>
      <c r="U1" s="105"/>
      <c r="V1" s="105"/>
      <c r="W1" s="105"/>
      <c r="X1" s="105"/>
      <c r="Y1" s="105"/>
      <c r="Z1" s="105"/>
      <c r="AA1" s="105"/>
    </row>
    <row r="2" spans="1:27" ht="15">
      <c r="A2" s="106"/>
      <c r="B2" s="107" t="s">
        <v>301</v>
      </c>
      <c r="C2" s="106"/>
      <c r="D2" s="108">
        <v>7</v>
      </c>
      <c r="E2" s="109"/>
      <c r="F2" s="109"/>
      <c r="G2" s="109"/>
      <c r="H2" s="110"/>
      <c r="I2" s="110"/>
      <c r="J2" s="109"/>
      <c r="K2" s="109"/>
    </row>
    <row r="3" spans="1:27" ht="15">
      <c r="A3" s="111" t="s">
        <v>302</v>
      </c>
      <c r="B3" s="111" t="s">
        <v>301</v>
      </c>
      <c r="C3" s="111" t="s">
        <v>303</v>
      </c>
      <c r="D3" s="112">
        <v>7</v>
      </c>
      <c r="H3" s="113"/>
      <c r="I3" s="113"/>
    </row>
    <row r="4" spans="1:27" ht="15">
      <c r="A4" s="111" t="s">
        <v>304</v>
      </c>
      <c r="B4" s="111" t="s">
        <v>301</v>
      </c>
      <c r="C4" s="111" t="s">
        <v>305</v>
      </c>
      <c r="D4" s="112">
        <v>7</v>
      </c>
      <c r="H4" s="113"/>
      <c r="I4" s="113"/>
    </row>
    <row r="5" spans="1:27" ht="15">
      <c r="A5" s="111" t="s">
        <v>306</v>
      </c>
      <c r="B5" s="111" t="s">
        <v>301</v>
      </c>
      <c r="C5" s="111" t="s">
        <v>305</v>
      </c>
      <c r="D5" s="112">
        <v>7</v>
      </c>
      <c r="H5" s="113"/>
      <c r="I5" s="113"/>
    </row>
    <row r="6" spans="1:27" ht="15">
      <c r="A6" s="111" t="s">
        <v>307</v>
      </c>
      <c r="B6" s="111" t="s">
        <v>301</v>
      </c>
      <c r="C6" s="111" t="s">
        <v>305</v>
      </c>
      <c r="D6" s="112">
        <v>7</v>
      </c>
      <c r="H6" s="113"/>
      <c r="I6" s="113"/>
    </row>
    <row r="7" spans="1:27" ht="15">
      <c r="A7" s="106"/>
      <c r="B7" s="107" t="s">
        <v>308</v>
      </c>
      <c r="C7" s="106"/>
      <c r="D7" s="108">
        <v>9</v>
      </c>
      <c r="E7" s="109"/>
      <c r="F7" s="109"/>
      <c r="G7" s="109"/>
      <c r="H7" s="110"/>
      <c r="I7" s="110"/>
      <c r="J7" s="109"/>
      <c r="K7" s="109"/>
    </row>
    <row r="8" spans="1:27" ht="15">
      <c r="A8" s="111" t="s">
        <v>309</v>
      </c>
      <c r="B8" s="111" t="s">
        <v>308</v>
      </c>
      <c r="C8" s="111" t="s">
        <v>303</v>
      </c>
      <c r="D8" s="112">
        <v>9</v>
      </c>
      <c r="H8" s="113"/>
      <c r="I8" s="113"/>
    </row>
    <row r="9" spans="1:27" ht="15">
      <c r="A9" s="111" t="s">
        <v>310</v>
      </c>
      <c r="B9" s="111" t="s">
        <v>308</v>
      </c>
      <c r="C9" s="111" t="s">
        <v>305</v>
      </c>
      <c r="D9" s="112">
        <v>9</v>
      </c>
      <c r="H9" s="113"/>
      <c r="I9" s="113"/>
    </row>
    <row r="10" spans="1:27" ht="15">
      <c r="A10" s="111" t="s">
        <v>311</v>
      </c>
      <c r="B10" s="111" t="s">
        <v>308</v>
      </c>
      <c r="C10" s="111" t="s">
        <v>305</v>
      </c>
      <c r="D10" s="112">
        <v>9</v>
      </c>
      <c r="H10" s="113"/>
      <c r="I10" s="113"/>
    </row>
    <row r="11" spans="1:27" ht="15">
      <c r="A11" s="106"/>
      <c r="B11" s="107" t="s">
        <v>312</v>
      </c>
      <c r="C11" s="106"/>
      <c r="D11" s="108">
        <v>3</v>
      </c>
      <c r="E11" s="109"/>
      <c r="F11" s="109"/>
      <c r="G11" s="109"/>
      <c r="H11" s="110"/>
      <c r="I11" s="110"/>
      <c r="J11" s="109"/>
      <c r="K11" s="109"/>
    </row>
    <row r="12" spans="1:27" ht="15">
      <c r="A12" s="111" t="s">
        <v>313</v>
      </c>
      <c r="B12" s="111" t="s">
        <v>312</v>
      </c>
      <c r="C12" s="111" t="s">
        <v>303</v>
      </c>
      <c r="D12" s="112">
        <v>3</v>
      </c>
      <c r="H12" s="113"/>
      <c r="I12" s="113"/>
    </row>
    <row r="13" spans="1:27" ht="15">
      <c r="A13" s="111" t="s">
        <v>314</v>
      </c>
      <c r="B13" s="111" t="s">
        <v>312</v>
      </c>
      <c r="C13" s="111" t="s">
        <v>305</v>
      </c>
      <c r="D13" s="112">
        <v>3</v>
      </c>
      <c r="H13" s="113"/>
      <c r="I13" s="113"/>
    </row>
    <row r="14" spans="1:27" ht="15">
      <c r="A14" s="111" t="s">
        <v>315</v>
      </c>
      <c r="B14" s="111" t="s">
        <v>312</v>
      </c>
      <c r="C14" s="111" t="s">
        <v>305</v>
      </c>
      <c r="D14" s="112">
        <v>3</v>
      </c>
      <c r="H14" s="113"/>
      <c r="I14" s="113"/>
    </row>
    <row r="15" spans="1:27" ht="15">
      <c r="A15" s="111" t="s">
        <v>316</v>
      </c>
      <c r="B15" s="111" t="s">
        <v>312</v>
      </c>
      <c r="C15" s="111" t="s">
        <v>305</v>
      </c>
      <c r="D15" s="112">
        <v>3</v>
      </c>
      <c r="H15" s="113"/>
      <c r="I15" s="113"/>
    </row>
    <row r="16" spans="1:27" ht="15">
      <c r="A16" s="111" t="s">
        <v>317</v>
      </c>
      <c r="B16" s="111" t="s">
        <v>312</v>
      </c>
      <c r="C16" s="111" t="s">
        <v>305</v>
      </c>
      <c r="D16" s="112">
        <v>3</v>
      </c>
      <c r="H16" s="113"/>
      <c r="I16" s="113"/>
    </row>
    <row r="17" spans="1:11" ht="15">
      <c r="A17" s="106"/>
      <c r="B17" s="107" t="s">
        <v>318</v>
      </c>
      <c r="C17" s="106"/>
      <c r="D17" s="108">
        <v>7</v>
      </c>
      <c r="E17" s="109"/>
      <c r="F17" s="109"/>
      <c r="G17" s="109"/>
      <c r="H17" s="110"/>
      <c r="I17" s="110"/>
      <c r="J17" s="109"/>
      <c r="K17" s="109"/>
    </row>
    <row r="18" spans="1:11" ht="15">
      <c r="A18" s="111" t="s">
        <v>319</v>
      </c>
      <c r="B18" s="111" t="s">
        <v>318</v>
      </c>
      <c r="C18" s="111" t="s">
        <v>303</v>
      </c>
      <c r="D18" s="112">
        <v>7</v>
      </c>
      <c r="H18" s="113"/>
      <c r="I18" s="113"/>
    </row>
    <row r="19" spans="1:11" ht="15">
      <c r="A19" s="111" t="s">
        <v>320</v>
      </c>
      <c r="B19" s="111" t="s">
        <v>318</v>
      </c>
      <c r="C19" s="111" t="s">
        <v>305</v>
      </c>
      <c r="D19" s="112">
        <v>7</v>
      </c>
      <c r="H19" s="113"/>
      <c r="I19" s="113"/>
    </row>
    <row r="20" spans="1:11" ht="15">
      <c r="A20" s="111" t="s">
        <v>321</v>
      </c>
      <c r="B20" s="111" t="s">
        <v>318</v>
      </c>
      <c r="C20" s="111" t="s">
        <v>305</v>
      </c>
      <c r="D20" s="112">
        <v>7</v>
      </c>
      <c r="H20" s="113"/>
      <c r="I20" s="113"/>
    </row>
    <row r="21" spans="1:11" ht="15">
      <c r="A21" s="111" t="s">
        <v>322</v>
      </c>
      <c r="B21" s="111" t="s">
        <v>318</v>
      </c>
      <c r="C21" s="111" t="s">
        <v>305</v>
      </c>
      <c r="D21" s="112">
        <v>7</v>
      </c>
      <c r="H21" s="113"/>
      <c r="I21" s="113"/>
    </row>
    <row r="22" spans="1:11" ht="15">
      <c r="A22" s="111" t="s">
        <v>323</v>
      </c>
      <c r="B22" s="111" t="s">
        <v>318</v>
      </c>
      <c r="C22" s="111" t="s">
        <v>305</v>
      </c>
      <c r="D22" s="112">
        <v>7</v>
      </c>
      <c r="H22" s="113"/>
      <c r="I22" s="113"/>
    </row>
    <row r="23" spans="1:11" ht="15">
      <c r="A23" s="106"/>
      <c r="B23" s="107" t="s">
        <v>324</v>
      </c>
      <c r="C23" s="106"/>
      <c r="D23" s="108">
        <v>11</v>
      </c>
      <c r="E23" s="109"/>
      <c r="F23" s="109"/>
      <c r="G23" s="109"/>
      <c r="H23" s="110"/>
      <c r="I23" s="110"/>
      <c r="J23" s="109"/>
      <c r="K23" s="109"/>
    </row>
    <row r="24" spans="1:11" ht="15">
      <c r="A24" s="111" t="s">
        <v>325</v>
      </c>
      <c r="B24" s="111" t="s">
        <v>324</v>
      </c>
      <c r="C24" s="111" t="s">
        <v>303</v>
      </c>
      <c r="D24" s="112">
        <v>11</v>
      </c>
      <c r="H24" s="113"/>
      <c r="I24" s="113"/>
    </row>
    <row r="25" spans="1:11" ht="15">
      <c r="A25" s="111" t="s">
        <v>326</v>
      </c>
      <c r="B25" s="111" t="s">
        <v>324</v>
      </c>
      <c r="C25" s="111" t="s">
        <v>305</v>
      </c>
      <c r="D25" s="112">
        <v>11</v>
      </c>
      <c r="H25" s="113"/>
      <c r="I25" s="113"/>
    </row>
    <row r="26" spans="1:11" ht="15">
      <c r="A26" s="111" t="s">
        <v>327</v>
      </c>
      <c r="B26" s="111" t="s">
        <v>324</v>
      </c>
      <c r="C26" s="111" t="s">
        <v>305</v>
      </c>
      <c r="D26" s="112">
        <v>11</v>
      </c>
      <c r="H26" s="113"/>
      <c r="I26" s="113"/>
    </row>
    <row r="27" spans="1:11" ht="15">
      <c r="A27" s="111" t="s">
        <v>328</v>
      </c>
      <c r="B27" s="111" t="s">
        <v>324</v>
      </c>
      <c r="C27" s="111" t="s">
        <v>305</v>
      </c>
      <c r="D27" s="112">
        <v>11</v>
      </c>
      <c r="H27" s="113"/>
      <c r="I27" s="113"/>
    </row>
    <row r="28" spans="1:11" ht="15">
      <c r="A28" s="111" t="s">
        <v>329</v>
      </c>
      <c r="B28" s="111" t="s">
        <v>324</v>
      </c>
      <c r="C28" s="111" t="s">
        <v>305</v>
      </c>
      <c r="D28" s="112">
        <v>11</v>
      </c>
      <c r="H28" s="113"/>
      <c r="I28" s="113"/>
    </row>
    <row r="29" spans="1:11" ht="15">
      <c r="A29" s="111" t="s">
        <v>330</v>
      </c>
      <c r="B29" s="111" t="s">
        <v>324</v>
      </c>
      <c r="C29" s="111" t="s">
        <v>305</v>
      </c>
      <c r="D29" s="112">
        <v>11</v>
      </c>
      <c r="H29" s="113"/>
      <c r="I29" s="113"/>
    </row>
    <row r="30" spans="1:11" ht="15">
      <c r="A30" s="111" t="s">
        <v>331</v>
      </c>
      <c r="B30" s="111" t="s">
        <v>324</v>
      </c>
      <c r="C30" s="111" t="s">
        <v>305</v>
      </c>
      <c r="D30" s="112">
        <v>11</v>
      </c>
      <c r="H30" s="113"/>
      <c r="I30" s="113"/>
    </row>
    <row r="31" spans="1:11" ht="15">
      <c r="A31" s="106"/>
      <c r="B31" s="107" t="s">
        <v>332</v>
      </c>
      <c r="C31" s="106"/>
      <c r="D31" s="108">
        <v>2</v>
      </c>
      <c r="E31" s="109"/>
      <c r="F31" s="109"/>
      <c r="G31" s="109"/>
      <c r="H31" s="110"/>
      <c r="I31" s="110"/>
      <c r="J31" s="109"/>
      <c r="K31" s="109"/>
    </row>
    <row r="32" spans="1:11" ht="15">
      <c r="A32" s="111" t="s">
        <v>333</v>
      </c>
      <c r="B32" s="111" t="s">
        <v>332</v>
      </c>
      <c r="C32" s="111" t="s">
        <v>303</v>
      </c>
      <c r="D32" s="112">
        <v>2</v>
      </c>
      <c r="E32" s="27" t="s">
        <v>243</v>
      </c>
      <c r="G32" s="27" t="s">
        <v>243</v>
      </c>
      <c r="H32" s="27" t="s">
        <v>243</v>
      </c>
      <c r="I32" s="113"/>
      <c r="J32" s="114" t="s">
        <v>334</v>
      </c>
    </row>
    <row r="33" spans="1:11" ht="15">
      <c r="A33" s="111" t="s">
        <v>335</v>
      </c>
      <c r="B33" s="111" t="s">
        <v>332</v>
      </c>
      <c r="C33" s="111" t="s">
        <v>305</v>
      </c>
      <c r="D33" s="112">
        <v>2</v>
      </c>
      <c r="E33" s="27" t="s">
        <v>243</v>
      </c>
      <c r="G33" s="27" t="s">
        <v>243</v>
      </c>
      <c r="H33" s="27" t="s">
        <v>243</v>
      </c>
      <c r="I33" s="113"/>
      <c r="J33" s="114" t="s">
        <v>334</v>
      </c>
    </row>
    <row r="34" spans="1:11" ht="15">
      <c r="A34" s="111" t="s">
        <v>336</v>
      </c>
      <c r="B34" s="111" t="s">
        <v>332</v>
      </c>
      <c r="C34" s="111" t="s">
        <v>305</v>
      </c>
      <c r="D34" s="112">
        <v>2</v>
      </c>
      <c r="E34" s="27" t="s">
        <v>243</v>
      </c>
      <c r="G34" s="27" t="s">
        <v>243</v>
      </c>
      <c r="H34" s="27" t="s">
        <v>243</v>
      </c>
      <c r="I34" s="113"/>
      <c r="J34" s="114" t="s">
        <v>334</v>
      </c>
    </row>
    <row r="35" spans="1:11" ht="15">
      <c r="A35" s="111" t="s">
        <v>337</v>
      </c>
      <c r="B35" s="111" t="s">
        <v>332</v>
      </c>
      <c r="C35" s="111" t="s">
        <v>305</v>
      </c>
      <c r="D35" s="112">
        <v>2</v>
      </c>
      <c r="E35" s="27" t="s">
        <v>243</v>
      </c>
      <c r="G35" s="27" t="s">
        <v>243</v>
      </c>
      <c r="H35" s="27" t="s">
        <v>243</v>
      </c>
      <c r="I35" s="113"/>
      <c r="J35" s="114" t="s">
        <v>334</v>
      </c>
    </row>
    <row r="36" spans="1:11" ht="15">
      <c r="A36" s="106"/>
      <c r="B36" s="107" t="s">
        <v>338</v>
      </c>
      <c r="C36" s="106"/>
      <c r="D36" s="108">
        <v>5</v>
      </c>
      <c r="E36" s="109"/>
      <c r="F36" s="109"/>
      <c r="G36" s="109"/>
      <c r="H36" s="110"/>
      <c r="I36" s="110"/>
      <c r="J36" s="109"/>
      <c r="K36" s="109"/>
    </row>
    <row r="37" spans="1:11" ht="15">
      <c r="A37" s="111" t="s">
        <v>339</v>
      </c>
      <c r="B37" s="111" t="s">
        <v>338</v>
      </c>
      <c r="C37" s="111" t="s">
        <v>303</v>
      </c>
      <c r="D37" s="112">
        <v>5</v>
      </c>
      <c r="H37" s="113"/>
      <c r="I37" s="113"/>
    </row>
    <row r="38" spans="1:11" ht="15">
      <c r="A38" s="111" t="s">
        <v>340</v>
      </c>
      <c r="B38" s="111" t="s">
        <v>338</v>
      </c>
      <c r="C38" s="111" t="s">
        <v>305</v>
      </c>
      <c r="D38" s="112">
        <v>5</v>
      </c>
      <c r="H38" s="113"/>
      <c r="I38" s="113"/>
    </row>
    <row r="39" spans="1:11" ht="15">
      <c r="A39" s="106"/>
      <c r="B39" s="107" t="s">
        <v>341</v>
      </c>
      <c r="C39" s="106"/>
      <c r="D39" s="108">
        <v>3</v>
      </c>
      <c r="E39" s="109"/>
      <c r="F39" s="109"/>
      <c r="G39" s="109"/>
      <c r="H39" s="110"/>
      <c r="I39" s="110"/>
      <c r="J39" s="109"/>
      <c r="K39" s="109"/>
    </row>
    <row r="40" spans="1:11" ht="15">
      <c r="A40" s="111" t="s">
        <v>342</v>
      </c>
      <c r="B40" s="111" t="s">
        <v>341</v>
      </c>
      <c r="C40" s="111" t="s">
        <v>303</v>
      </c>
      <c r="D40" s="112">
        <v>3</v>
      </c>
      <c r="H40" s="113"/>
      <c r="I40" s="113"/>
    </row>
    <row r="41" spans="1:11" ht="15">
      <c r="A41" s="111" t="s">
        <v>30</v>
      </c>
      <c r="B41" s="111" t="s">
        <v>341</v>
      </c>
      <c r="C41" s="111" t="s">
        <v>305</v>
      </c>
      <c r="D41" s="112">
        <v>3</v>
      </c>
      <c r="H41" s="113"/>
      <c r="I41" s="113"/>
    </row>
    <row r="42" spans="1:11" ht="15">
      <c r="A42" s="106"/>
      <c r="B42" s="986" t="s">
        <v>343</v>
      </c>
      <c r="C42" s="987"/>
      <c r="D42" s="108">
        <v>6</v>
      </c>
      <c r="E42" s="109"/>
      <c r="F42" s="109"/>
      <c r="G42" s="109"/>
      <c r="H42" s="110"/>
      <c r="I42" s="110"/>
      <c r="J42" s="109"/>
      <c r="K42" s="109"/>
    </row>
    <row r="43" spans="1:11" ht="15">
      <c r="A43" s="111" t="s">
        <v>344</v>
      </c>
      <c r="B43" s="111" t="s">
        <v>343</v>
      </c>
      <c r="C43" s="111" t="s">
        <v>303</v>
      </c>
      <c r="D43" s="112">
        <v>6</v>
      </c>
      <c r="H43" s="113"/>
      <c r="I43" s="113"/>
    </row>
    <row r="44" spans="1:11" ht="15">
      <c r="A44" s="111" t="s">
        <v>345</v>
      </c>
      <c r="B44" s="111" t="s">
        <v>343</v>
      </c>
      <c r="C44" s="111" t="s">
        <v>305</v>
      </c>
      <c r="D44" s="112">
        <v>6</v>
      </c>
      <c r="H44" s="113"/>
      <c r="I44" s="113"/>
    </row>
    <row r="45" spans="1:11" ht="15">
      <c r="A45" s="106"/>
      <c r="B45" s="107" t="s">
        <v>346</v>
      </c>
      <c r="C45" s="106"/>
      <c r="D45" s="108">
        <v>4</v>
      </c>
      <c r="E45" s="109"/>
      <c r="F45" s="109"/>
      <c r="G45" s="109"/>
      <c r="H45" s="110"/>
      <c r="I45" s="110"/>
      <c r="J45" s="109"/>
      <c r="K45" s="109"/>
    </row>
    <row r="46" spans="1:11" ht="15">
      <c r="A46" s="111" t="s">
        <v>347</v>
      </c>
      <c r="B46" s="111" t="s">
        <v>346</v>
      </c>
      <c r="C46" s="111" t="s">
        <v>305</v>
      </c>
      <c r="D46" s="112">
        <v>4</v>
      </c>
      <c r="H46" s="113"/>
      <c r="I46" s="113"/>
    </row>
    <row r="47" spans="1:11" ht="15">
      <c r="A47" s="111" t="s">
        <v>348</v>
      </c>
      <c r="B47" s="111" t="s">
        <v>346</v>
      </c>
      <c r="C47" s="111" t="s">
        <v>305</v>
      </c>
      <c r="D47" s="112">
        <v>4</v>
      </c>
      <c r="H47" s="113"/>
      <c r="I47" s="113"/>
    </row>
    <row r="48" spans="1:11" ht="15">
      <c r="A48" s="111" t="s">
        <v>349</v>
      </c>
      <c r="B48" s="111" t="s">
        <v>346</v>
      </c>
      <c r="C48" s="111" t="s">
        <v>305</v>
      </c>
      <c r="D48" s="112">
        <v>4</v>
      </c>
      <c r="H48" s="113"/>
      <c r="I48" s="113"/>
    </row>
    <row r="49" spans="1:11" ht="15">
      <c r="A49" s="111" t="s">
        <v>350</v>
      </c>
      <c r="B49" s="111" t="s">
        <v>346</v>
      </c>
      <c r="C49" s="111" t="s">
        <v>305</v>
      </c>
      <c r="D49" s="112">
        <v>4</v>
      </c>
      <c r="H49" s="113"/>
      <c r="I49" s="113"/>
    </row>
    <row r="50" spans="1:11" ht="15">
      <c r="A50" s="111" t="s">
        <v>351</v>
      </c>
      <c r="B50" s="111" t="s">
        <v>346</v>
      </c>
      <c r="C50" s="111" t="s">
        <v>305</v>
      </c>
      <c r="D50" s="112">
        <v>4</v>
      </c>
      <c r="H50" s="113"/>
      <c r="I50" s="113"/>
    </row>
    <row r="51" spans="1:11" ht="15">
      <c r="A51" s="111" t="s">
        <v>352</v>
      </c>
      <c r="B51" s="111" t="s">
        <v>346</v>
      </c>
      <c r="C51" s="111" t="s">
        <v>305</v>
      </c>
      <c r="D51" s="112">
        <v>4</v>
      </c>
      <c r="H51" s="113"/>
      <c r="I51" s="113"/>
    </row>
    <row r="52" spans="1:11" ht="15">
      <c r="A52" s="111" t="s">
        <v>353</v>
      </c>
      <c r="B52" s="111" t="s">
        <v>346</v>
      </c>
      <c r="C52" s="111" t="s">
        <v>305</v>
      </c>
      <c r="D52" s="112">
        <v>4</v>
      </c>
      <c r="H52" s="113"/>
      <c r="I52" s="113"/>
    </row>
    <row r="53" spans="1:11" ht="15">
      <c r="A53" s="111" t="s">
        <v>354</v>
      </c>
      <c r="B53" s="111" t="s">
        <v>346</v>
      </c>
      <c r="C53" s="111" t="s">
        <v>305</v>
      </c>
      <c r="D53" s="112">
        <v>4</v>
      </c>
      <c r="H53" s="113"/>
      <c r="I53" s="113"/>
    </row>
    <row r="54" spans="1:11" ht="15">
      <c r="A54" s="111" t="s">
        <v>355</v>
      </c>
      <c r="B54" s="111" t="s">
        <v>346</v>
      </c>
      <c r="C54" s="111" t="s">
        <v>305</v>
      </c>
      <c r="D54" s="112">
        <v>4</v>
      </c>
      <c r="H54" s="113"/>
      <c r="I54" s="113"/>
    </row>
    <row r="55" spans="1:11" ht="15">
      <c r="A55" s="111" t="s">
        <v>356</v>
      </c>
      <c r="B55" s="111" t="s">
        <v>346</v>
      </c>
      <c r="C55" s="111" t="s">
        <v>305</v>
      </c>
      <c r="D55" s="112">
        <v>4</v>
      </c>
      <c r="H55" s="113"/>
      <c r="I55" s="113"/>
    </row>
    <row r="56" spans="1:11" ht="15">
      <c r="A56" s="111" t="s">
        <v>357</v>
      </c>
      <c r="B56" s="111" t="s">
        <v>346</v>
      </c>
      <c r="C56" s="111" t="s">
        <v>303</v>
      </c>
      <c r="D56" s="112">
        <v>4</v>
      </c>
      <c r="H56" s="113"/>
      <c r="I56" s="113"/>
    </row>
    <row r="57" spans="1:11" ht="15">
      <c r="A57" s="106"/>
      <c r="B57" s="107" t="s">
        <v>358</v>
      </c>
      <c r="C57" s="106"/>
      <c r="D57" s="108">
        <v>7</v>
      </c>
      <c r="E57" s="109"/>
      <c r="F57" s="109"/>
      <c r="G57" s="109"/>
      <c r="H57" s="110"/>
      <c r="I57" s="110"/>
      <c r="J57" s="109"/>
      <c r="K57" s="109"/>
    </row>
    <row r="58" spans="1:11" ht="15">
      <c r="A58" s="111" t="s">
        <v>359</v>
      </c>
      <c r="B58" s="111" t="s">
        <v>358</v>
      </c>
      <c r="C58" s="111" t="s">
        <v>303</v>
      </c>
      <c r="D58" s="112">
        <v>7</v>
      </c>
      <c r="H58" s="113"/>
      <c r="I58" s="113"/>
    </row>
    <row r="59" spans="1:11" ht="15">
      <c r="A59" s="111" t="s">
        <v>360</v>
      </c>
      <c r="B59" s="111" t="s">
        <v>358</v>
      </c>
      <c r="C59" s="111" t="s">
        <v>305</v>
      </c>
      <c r="D59" s="112">
        <v>7</v>
      </c>
      <c r="H59" s="113"/>
      <c r="I59" s="113"/>
    </row>
    <row r="60" spans="1:11" ht="15">
      <c r="A60" s="111" t="s">
        <v>361</v>
      </c>
      <c r="B60" s="111" t="s">
        <v>358</v>
      </c>
      <c r="C60" s="111" t="s">
        <v>305</v>
      </c>
      <c r="D60" s="112">
        <v>7</v>
      </c>
      <c r="H60" s="113"/>
      <c r="I60" s="113"/>
    </row>
    <row r="61" spans="1:11" ht="15">
      <c r="A61" s="106"/>
      <c r="B61" s="107" t="s">
        <v>362</v>
      </c>
      <c r="C61" s="106"/>
      <c r="D61" s="108">
        <v>8</v>
      </c>
      <c r="E61" s="109"/>
      <c r="F61" s="109"/>
      <c r="G61" s="109"/>
      <c r="H61" s="110"/>
      <c r="I61" s="110"/>
      <c r="J61" s="109"/>
      <c r="K61" s="109"/>
    </row>
    <row r="62" spans="1:11" ht="15">
      <c r="A62" s="111" t="s">
        <v>363</v>
      </c>
      <c r="B62" s="111" t="s">
        <v>362</v>
      </c>
      <c r="C62" s="111" t="s">
        <v>303</v>
      </c>
      <c r="D62" s="112">
        <v>8</v>
      </c>
      <c r="H62" s="113"/>
      <c r="I62" s="113"/>
    </row>
    <row r="63" spans="1:11" ht="15">
      <c r="A63" s="111" t="s">
        <v>364</v>
      </c>
      <c r="B63" s="111" t="s">
        <v>362</v>
      </c>
      <c r="C63" s="111" t="s">
        <v>305</v>
      </c>
      <c r="D63" s="112">
        <v>8</v>
      </c>
      <c r="H63" s="113"/>
      <c r="I63" s="113"/>
    </row>
    <row r="64" spans="1:11" ht="15">
      <c r="A64" s="111" t="s">
        <v>365</v>
      </c>
      <c r="B64" s="111" t="s">
        <v>362</v>
      </c>
      <c r="C64" s="111" t="s">
        <v>305</v>
      </c>
      <c r="D64" s="112">
        <v>8</v>
      </c>
      <c r="H64" s="113"/>
      <c r="I64" s="113"/>
    </row>
    <row r="65" spans="1:11" ht="15">
      <c r="A65" s="106"/>
      <c r="B65" s="986" t="s">
        <v>366</v>
      </c>
      <c r="C65" s="987"/>
      <c r="D65" s="108">
        <v>4</v>
      </c>
      <c r="E65" s="109"/>
      <c r="F65" s="109"/>
      <c r="G65" s="109"/>
      <c r="H65" s="110"/>
      <c r="I65" s="110"/>
      <c r="J65" s="109"/>
      <c r="K65" s="109"/>
    </row>
    <row r="66" spans="1:11" ht="15">
      <c r="A66" s="111" t="s">
        <v>367</v>
      </c>
      <c r="B66" s="111" t="s">
        <v>366</v>
      </c>
      <c r="C66" s="111" t="s">
        <v>303</v>
      </c>
      <c r="D66" s="112">
        <v>4</v>
      </c>
      <c r="H66" s="113"/>
      <c r="I66" s="115">
        <v>44378</v>
      </c>
      <c r="J66" s="116" t="s">
        <v>368</v>
      </c>
      <c r="K66" s="116" t="s">
        <v>369</v>
      </c>
    </row>
    <row r="67" spans="1:11" ht="15">
      <c r="A67" s="111" t="s">
        <v>370</v>
      </c>
      <c r="B67" s="111" t="s">
        <v>366</v>
      </c>
      <c r="C67" s="111" t="s">
        <v>305</v>
      </c>
      <c r="D67" s="112">
        <v>4</v>
      </c>
      <c r="H67" s="113"/>
      <c r="I67" s="113"/>
    </row>
    <row r="68" spans="1:11" ht="15">
      <c r="A68" s="111" t="s">
        <v>371</v>
      </c>
      <c r="B68" s="111" t="s">
        <v>366</v>
      </c>
      <c r="C68" s="111" t="s">
        <v>305</v>
      </c>
      <c r="D68" s="112">
        <v>4</v>
      </c>
      <c r="H68" s="113"/>
      <c r="I68" s="113"/>
    </row>
    <row r="69" spans="1:11" ht="15">
      <c r="A69" s="111" t="s">
        <v>372</v>
      </c>
      <c r="B69" s="111" t="s">
        <v>366</v>
      </c>
      <c r="C69" s="111" t="s">
        <v>305</v>
      </c>
      <c r="D69" s="112">
        <v>4</v>
      </c>
      <c r="H69" s="113"/>
      <c r="I69" s="113"/>
    </row>
    <row r="70" spans="1:11" ht="15">
      <c r="A70" s="111" t="s">
        <v>373</v>
      </c>
      <c r="B70" s="111" t="s">
        <v>366</v>
      </c>
      <c r="C70" s="111" t="s">
        <v>305</v>
      </c>
      <c r="D70" s="112">
        <v>4</v>
      </c>
      <c r="E70" s="27" t="s">
        <v>243</v>
      </c>
      <c r="G70" s="27" t="s">
        <v>243</v>
      </c>
      <c r="H70" s="113"/>
      <c r="I70" s="115">
        <v>44378</v>
      </c>
      <c r="J70" s="116" t="s">
        <v>374</v>
      </c>
      <c r="K70" s="116" t="s">
        <v>375</v>
      </c>
    </row>
    <row r="71" spans="1:11" ht="15">
      <c r="A71" s="111" t="s">
        <v>376</v>
      </c>
      <c r="B71" s="111" t="s">
        <v>366</v>
      </c>
      <c r="C71" s="111" t="s">
        <v>305</v>
      </c>
      <c r="D71" s="112">
        <v>4</v>
      </c>
      <c r="H71" s="113"/>
      <c r="I71" s="113"/>
    </row>
    <row r="72" spans="1:11" ht="15">
      <c r="A72" s="111" t="s">
        <v>377</v>
      </c>
      <c r="B72" s="111" t="s">
        <v>366</v>
      </c>
      <c r="C72" s="111" t="s">
        <v>305</v>
      </c>
      <c r="D72" s="112">
        <v>4</v>
      </c>
      <c r="H72" s="113"/>
      <c r="I72" s="113"/>
    </row>
    <row r="73" spans="1:11" ht="15">
      <c r="A73" s="111" t="s">
        <v>378</v>
      </c>
      <c r="B73" s="111" t="s">
        <v>366</v>
      </c>
      <c r="C73" s="111" t="s">
        <v>305</v>
      </c>
      <c r="D73" s="112">
        <v>4</v>
      </c>
      <c r="H73" s="113"/>
      <c r="I73" s="113"/>
    </row>
    <row r="74" spans="1:11" ht="15">
      <c r="A74" s="111" t="s">
        <v>379</v>
      </c>
      <c r="B74" s="111" t="s">
        <v>366</v>
      </c>
      <c r="C74" s="111" t="s">
        <v>305</v>
      </c>
      <c r="D74" s="112">
        <v>4</v>
      </c>
      <c r="H74" s="113"/>
      <c r="I74" s="113"/>
    </row>
    <row r="75" spans="1:11" ht="15">
      <c r="A75" s="106"/>
      <c r="B75" s="986" t="s">
        <v>380</v>
      </c>
      <c r="C75" s="987"/>
      <c r="D75" s="108">
        <v>8</v>
      </c>
      <c r="E75" s="109"/>
      <c r="F75" s="109"/>
      <c r="G75" s="109"/>
      <c r="H75" s="110"/>
      <c r="I75" s="110"/>
      <c r="J75" s="109"/>
      <c r="K75" s="109"/>
    </row>
    <row r="76" spans="1:11" ht="15">
      <c r="A76" s="111" t="s">
        <v>381</v>
      </c>
      <c r="B76" s="111" t="s">
        <v>380</v>
      </c>
      <c r="C76" s="111" t="s">
        <v>303</v>
      </c>
      <c r="D76" s="112">
        <v>8</v>
      </c>
      <c r="H76" s="113"/>
      <c r="I76" s="113"/>
    </row>
    <row r="77" spans="1:11" ht="15">
      <c r="A77" s="111" t="s">
        <v>382</v>
      </c>
      <c r="B77" s="111" t="s">
        <v>380</v>
      </c>
      <c r="C77" s="111" t="s">
        <v>305</v>
      </c>
      <c r="D77" s="112">
        <v>8</v>
      </c>
      <c r="H77" s="113"/>
      <c r="I77" s="113"/>
    </row>
    <row r="78" spans="1:11" ht="15">
      <c r="A78" s="111" t="s">
        <v>383</v>
      </c>
      <c r="B78" s="111" t="s">
        <v>380</v>
      </c>
      <c r="C78" s="111" t="s">
        <v>305</v>
      </c>
      <c r="D78" s="112">
        <v>8</v>
      </c>
      <c r="H78" s="113"/>
      <c r="I78" s="113"/>
    </row>
    <row r="79" spans="1:11" ht="15">
      <c r="A79" s="106"/>
      <c r="B79" s="107" t="s">
        <v>384</v>
      </c>
      <c r="C79" s="106"/>
      <c r="D79" s="108">
        <v>11</v>
      </c>
      <c r="E79" s="109"/>
      <c r="F79" s="109"/>
      <c r="G79" s="109"/>
      <c r="H79" s="110"/>
      <c r="I79" s="110"/>
      <c r="J79" s="109"/>
      <c r="K79" s="109"/>
    </row>
    <row r="80" spans="1:11" ht="15">
      <c r="A80" s="111" t="s">
        <v>385</v>
      </c>
      <c r="B80" s="111" t="s">
        <v>384</v>
      </c>
      <c r="C80" s="111" t="s">
        <v>303</v>
      </c>
      <c r="D80" s="112">
        <v>11</v>
      </c>
      <c r="H80" s="113"/>
      <c r="I80" s="113"/>
    </row>
    <row r="81" spans="1:11" ht="15">
      <c r="A81" s="111" t="s">
        <v>328</v>
      </c>
      <c r="B81" s="111" t="s">
        <v>384</v>
      </c>
      <c r="C81" s="111" t="s">
        <v>305</v>
      </c>
      <c r="D81" s="112">
        <v>11</v>
      </c>
      <c r="H81" s="113"/>
      <c r="I81" s="113"/>
    </row>
    <row r="82" spans="1:11" ht="15">
      <c r="A82" s="111" t="s">
        <v>386</v>
      </c>
      <c r="B82" s="111" t="s">
        <v>384</v>
      </c>
      <c r="C82" s="111" t="s">
        <v>305</v>
      </c>
      <c r="D82" s="112">
        <v>11</v>
      </c>
      <c r="H82" s="113"/>
      <c r="I82" s="113"/>
    </row>
    <row r="83" spans="1:11" ht="15">
      <c r="A83" s="111" t="s">
        <v>387</v>
      </c>
      <c r="B83" s="111" t="s">
        <v>384</v>
      </c>
      <c r="C83" s="111" t="s">
        <v>305</v>
      </c>
      <c r="D83" s="112">
        <v>11</v>
      </c>
      <c r="H83" s="113"/>
      <c r="I83" s="113"/>
    </row>
    <row r="84" spans="1:11" ht="15">
      <c r="A84" s="106"/>
      <c r="B84" s="107" t="s">
        <v>388</v>
      </c>
      <c r="C84" s="106"/>
      <c r="D84" s="108">
        <v>8</v>
      </c>
      <c r="E84" s="109"/>
      <c r="F84" s="109"/>
      <c r="G84" s="109"/>
      <c r="H84" s="110"/>
      <c r="I84" s="110"/>
      <c r="J84" s="109"/>
      <c r="K84" s="109"/>
    </row>
    <row r="85" spans="1:11" ht="15">
      <c r="A85" s="111" t="s">
        <v>389</v>
      </c>
      <c r="B85" s="111" t="s">
        <v>388</v>
      </c>
      <c r="C85" s="111" t="s">
        <v>303</v>
      </c>
      <c r="D85" s="112">
        <v>8</v>
      </c>
      <c r="H85" s="113"/>
      <c r="I85" s="113"/>
    </row>
    <row r="86" spans="1:11" ht="15">
      <c r="A86" s="111" t="s">
        <v>390</v>
      </c>
      <c r="B86" s="111" t="s">
        <v>388</v>
      </c>
      <c r="C86" s="111" t="s">
        <v>305</v>
      </c>
      <c r="D86" s="112">
        <v>8</v>
      </c>
      <c r="H86" s="113"/>
      <c r="I86" s="113"/>
    </row>
    <row r="87" spans="1:11" ht="15">
      <c r="A87" s="111" t="s">
        <v>391</v>
      </c>
      <c r="B87" s="111" t="s">
        <v>388</v>
      </c>
      <c r="C87" s="111" t="s">
        <v>305</v>
      </c>
      <c r="D87" s="112">
        <v>8</v>
      </c>
      <c r="H87" s="113"/>
      <c r="I87" s="113"/>
    </row>
    <row r="88" spans="1:11" ht="15">
      <c r="A88" s="106"/>
      <c r="B88" s="107" t="s">
        <v>392</v>
      </c>
      <c r="C88" s="106"/>
      <c r="D88" s="108">
        <v>6</v>
      </c>
      <c r="E88" s="109"/>
      <c r="F88" s="109"/>
      <c r="G88" s="109"/>
      <c r="H88" s="110"/>
      <c r="I88" s="110"/>
      <c r="J88" s="109"/>
      <c r="K88" s="109"/>
    </row>
    <row r="89" spans="1:11" ht="15">
      <c r="A89" s="111" t="s">
        <v>393</v>
      </c>
      <c r="B89" s="111" t="s">
        <v>392</v>
      </c>
      <c r="C89" s="111" t="s">
        <v>303</v>
      </c>
      <c r="D89" s="112">
        <v>6</v>
      </c>
      <c r="H89" s="113"/>
      <c r="I89" s="113"/>
    </row>
    <row r="90" spans="1:11" ht="15">
      <c r="A90" s="111" t="s">
        <v>394</v>
      </c>
      <c r="B90" s="111" t="s">
        <v>392</v>
      </c>
      <c r="C90" s="111" t="s">
        <v>305</v>
      </c>
      <c r="D90" s="112">
        <v>6</v>
      </c>
      <c r="H90" s="113"/>
      <c r="I90" s="113"/>
    </row>
    <row r="91" spans="1:11" ht="15">
      <c r="A91" s="111" t="s">
        <v>395</v>
      </c>
      <c r="B91" s="111" t="s">
        <v>392</v>
      </c>
      <c r="C91" s="111" t="s">
        <v>305</v>
      </c>
      <c r="D91" s="112">
        <v>6</v>
      </c>
      <c r="H91" s="113"/>
      <c r="I91" s="113"/>
    </row>
    <row r="92" spans="1:11" ht="15">
      <c r="A92" s="111" t="s">
        <v>396</v>
      </c>
      <c r="B92" s="111" t="s">
        <v>392</v>
      </c>
      <c r="C92" s="111" t="s">
        <v>305</v>
      </c>
      <c r="D92" s="112">
        <v>6</v>
      </c>
      <c r="H92" s="113"/>
      <c r="I92" s="113"/>
    </row>
    <row r="93" spans="1:11" ht="15">
      <c r="A93" s="111" t="s">
        <v>397</v>
      </c>
      <c r="B93" s="111" t="s">
        <v>392</v>
      </c>
      <c r="C93" s="111" t="s">
        <v>305</v>
      </c>
      <c r="D93" s="112">
        <v>6</v>
      </c>
      <c r="H93" s="113"/>
      <c r="I93" s="113"/>
    </row>
    <row r="94" spans="1:11" ht="15">
      <c r="A94" s="111" t="s">
        <v>398</v>
      </c>
      <c r="B94" s="111" t="s">
        <v>392</v>
      </c>
      <c r="C94" s="111" t="s">
        <v>305</v>
      </c>
      <c r="D94" s="112">
        <v>6</v>
      </c>
      <c r="H94" s="113"/>
      <c r="I94" s="113"/>
    </row>
    <row r="95" spans="1:11" ht="15">
      <c r="A95" s="111" t="s">
        <v>399</v>
      </c>
      <c r="B95" s="111" t="s">
        <v>392</v>
      </c>
      <c r="C95" s="111" t="s">
        <v>305</v>
      </c>
      <c r="D95" s="112">
        <v>6</v>
      </c>
      <c r="H95" s="113"/>
      <c r="I95" s="113"/>
    </row>
    <row r="96" spans="1:11" ht="15">
      <c r="A96" s="111" t="s">
        <v>400</v>
      </c>
      <c r="B96" s="111" t="s">
        <v>392</v>
      </c>
      <c r="C96" s="111" t="s">
        <v>305</v>
      </c>
      <c r="D96" s="112">
        <v>6</v>
      </c>
      <c r="H96" s="113"/>
      <c r="I96" s="113"/>
    </row>
    <row r="97" spans="1:11" ht="15">
      <c r="A97" s="111" t="s">
        <v>401</v>
      </c>
      <c r="B97" s="111" t="s">
        <v>392</v>
      </c>
      <c r="C97" s="111" t="s">
        <v>305</v>
      </c>
      <c r="D97" s="112">
        <v>6</v>
      </c>
      <c r="H97" s="113"/>
      <c r="I97" s="113"/>
    </row>
    <row r="98" spans="1:11" ht="15">
      <c r="A98" s="111" t="s">
        <v>402</v>
      </c>
      <c r="B98" s="111" t="s">
        <v>392</v>
      </c>
      <c r="C98" s="111" t="s">
        <v>305</v>
      </c>
      <c r="D98" s="112">
        <v>6</v>
      </c>
      <c r="H98" s="113"/>
      <c r="I98" s="113"/>
    </row>
    <row r="99" spans="1:11" ht="15">
      <c r="A99" s="111" t="s">
        <v>403</v>
      </c>
      <c r="B99" s="111" t="s">
        <v>392</v>
      </c>
      <c r="C99" s="111" t="s">
        <v>305</v>
      </c>
      <c r="D99" s="112">
        <v>6</v>
      </c>
      <c r="H99" s="113"/>
      <c r="I99" s="113"/>
    </row>
    <row r="100" spans="1:11" ht="15">
      <c r="A100" s="106"/>
      <c r="B100" s="107" t="s">
        <v>404</v>
      </c>
      <c r="C100" s="106"/>
      <c r="D100" s="108">
        <v>5</v>
      </c>
      <c r="E100" s="109"/>
      <c r="F100" s="109"/>
      <c r="G100" s="109"/>
      <c r="H100" s="110"/>
      <c r="I100" s="110"/>
      <c r="J100" s="109"/>
      <c r="K100" s="109"/>
    </row>
    <row r="101" spans="1:11" ht="15">
      <c r="A101" s="111" t="s">
        <v>405</v>
      </c>
      <c r="B101" s="111" t="s">
        <v>404</v>
      </c>
      <c r="C101" s="111" t="s">
        <v>303</v>
      </c>
      <c r="D101" s="112">
        <v>5</v>
      </c>
      <c r="H101" s="113"/>
      <c r="I101" s="113"/>
    </row>
    <row r="102" spans="1:11" ht="15">
      <c r="A102" s="111" t="s">
        <v>406</v>
      </c>
      <c r="B102" s="111" t="s">
        <v>404</v>
      </c>
      <c r="C102" s="111" t="s">
        <v>305</v>
      </c>
      <c r="D102" s="112">
        <v>5</v>
      </c>
      <c r="H102" s="113"/>
      <c r="I102" s="113"/>
    </row>
    <row r="103" spans="1:11" ht="15">
      <c r="A103" s="111" t="s">
        <v>407</v>
      </c>
      <c r="B103" s="111" t="s">
        <v>404</v>
      </c>
      <c r="C103" s="111" t="s">
        <v>305</v>
      </c>
      <c r="D103" s="112">
        <v>5</v>
      </c>
      <c r="H103" s="113"/>
      <c r="I103" s="113"/>
    </row>
    <row r="104" spans="1:11" ht="15">
      <c r="A104" s="106"/>
      <c r="B104" s="107" t="s">
        <v>408</v>
      </c>
      <c r="C104" s="106"/>
      <c r="D104" s="108">
        <v>9</v>
      </c>
      <c r="E104" s="109"/>
      <c r="F104" s="109"/>
      <c r="G104" s="109"/>
      <c r="H104" s="110"/>
      <c r="I104" s="110"/>
      <c r="J104" s="109"/>
      <c r="K104" s="109"/>
    </row>
    <row r="105" spans="1:11" ht="15">
      <c r="A105" s="111" t="s">
        <v>409</v>
      </c>
      <c r="B105" s="111" t="s">
        <v>408</v>
      </c>
      <c r="C105" s="111" t="s">
        <v>303</v>
      </c>
      <c r="D105" s="112">
        <v>9</v>
      </c>
      <c r="H105" s="113"/>
      <c r="I105" s="113"/>
    </row>
    <row r="106" spans="1:11" ht="15">
      <c r="A106" s="111" t="s">
        <v>410</v>
      </c>
      <c r="B106" s="111" t="s">
        <v>408</v>
      </c>
      <c r="C106" s="111" t="s">
        <v>305</v>
      </c>
      <c r="D106" s="112">
        <v>9</v>
      </c>
      <c r="H106" s="113"/>
      <c r="I106" s="113"/>
    </row>
    <row r="107" spans="1:11" ht="15">
      <c r="A107" s="111" t="s">
        <v>411</v>
      </c>
      <c r="B107" s="111" t="s">
        <v>408</v>
      </c>
      <c r="C107" s="111" t="s">
        <v>305</v>
      </c>
      <c r="D107" s="112">
        <v>9</v>
      </c>
      <c r="H107" s="113"/>
      <c r="I107" s="113"/>
    </row>
    <row r="108" spans="1:11" ht="15">
      <c r="A108" s="111" t="s">
        <v>412</v>
      </c>
      <c r="B108" s="111" t="s">
        <v>408</v>
      </c>
      <c r="C108" s="111" t="s">
        <v>305</v>
      </c>
      <c r="D108" s="112">
        <v>9</v>
      </c>
      <c r="H108" s="113"/>
      <c r="I108" s="113"/>
    </row>
    <row r="109" spans="1:11" ht="15">
      <c r="A109" s="111" t="s">
        <v>413</v>
      </c>
      <c r="B109" s="111" t="s">
        <v>408</v>
      </c>
      <c r="C109" s="111" t="s">
        <v>305</v>
      </c>
      <c r="D109" s="112">
        <v>9</v>
      </c>
      <c r="E109" s="27" t="s">
        <v>243</v>
      </c>
      <c r="G109" s="27" t="s">
        <v>243</v>
      </c>
      <c r="H109" s="113"/>
      <c r="I109" s="117"/>
      <c r="J109" s="116" t="s">
        <v>414</v>
      </c>
    </row>
    <row r="110" spans="1:11" ht="15">
      <c r="A110" s="111" t="s">
        <v>415</v>
      </c>
      <c r="B110" s="111" t="s">
        <v>408</v>
      </c>
      <c r="C110" s="111" t="s">
        <v>305</v>
      </c>
      <c r="D110" s="112">
        <v>9</v>
      </c>
      <c r="H110" s="113"/>
      <c r="I110" s="113"/>
    </row>
    <row r="111" spans="1:11" ht="15">
      <c r="A111" s="106"/>
      <c r="B111" s="107" t="s">
        <v>416</v>
      </c>
      <c r="C111" s="106"/>
      <c r="D111" s="108">
        <v>3</v>
      </c>
      <c r="E111" s="109"/>
      <c r="F111" s="109"/>
      <c r="G111" s="109"/>
      <c r="H111" s="110"/>
      <c r="I111" s="110"/>
      <c r="J111" s="109"/>
      <c r="K111" s="109"/>
    </row>
    <row r="112" spans="1:11" ht="15">
      <c r="A112" s="111" t="s">
        <v>417</v>
      </c>
      <c r="B112" s="111" t="s">
        <v>416</v>
      </c>
      <c r="C112" s="111" t="s">
        <v>303</v>
      </c>
      <c r="D112" s="112">
        <v>3</v>
      </c>
      <c r="H112" s="113"/>
      <c r="I112" s="115">
        <v>44348</v>
      </c>
      <c r="K112" s="116" t="s">
        <v>418</v>
      </c>
    </row>
    <row r="113" spans="1:11" ht="15">
      <c r="A113" s="111" t="s">
        <v>349</v>
      </c>
      <c r="B113" s="111" t="s">
        <v>416</v>
      </c>
      <c r="C113" s="111" t="s">
        <v>305</v>
      </c>
      <c r="D113" s="112">
        <v>3</v>
      </c>
      <c r="H113" s="113"/>
      <c r="I113" s="113"/>
    </row>
    <row r="114" spans="1:11" ht="15">
      <c r="A114" s="111" t="s">
        <v>419</v>
      </c>
      <c r="B114" s="111" t="s">
        <v>416</v>
      </c>
      <c r="C114" s="111" t="s">
        <v>305</v>
      </c>
      <c r="D114" s="112">
        <v>3</v>
      </c>
      <c r="H114" s="113"/>
      <c r="I114" s="113"/>
    </row>
    <row r="115" spans="1:11" ht="15">
      <c r="A115" s="111" t="s">
        <v>420</v>
      </c>
      <c r="B115" s="111" t="s">
        <v>416</v>
      </c>
      <c r="C115" s="111" t="s">
        <v>305</v>
      </c>
      <c r="D115" s="112">
        <v>3</v>
      </c>
      <c r="H115" s="113"/>
      <c r="I115" s="113"/>
    </row>
    <row r="116" spans="1:11" ht="15">
      <c r="A116" s="111" t="s">
        <v>421</v>
      </c>
      <c r="B116" s="111" t="s">
        <v>416</v>
      </c>
      <c r="C116" s="111" t="s">
        <v>305</v>
      </c>
      <c r="D116" s="112">
        <v>3</v>
      </c>
      <c r="H116" s="113"/>
      <c r="I116" s="113"/>
    </row>
    <row r="117" spans="1:11" ht="15">
      <c r="A117" s="111" t="s">
        <v>422</v>
      </c>
      <c r="B117" s="111" t="s">
        <v>416</v>
      </c>
      <c r="C117" s="111" t="s">
        <v>305</v>
      </c>
      <c r="D117" s="112">
        <v>3</v>
      </c>
      <c r="H117" s="113"/>
      <c r="I117" s="113"/>
    </row>
    <row r="118" spans="1:11" ht="15">
      <c r="A118" s="111" t="s">
        <v>423</v>
      </c>
      <c r="B118" s="111" t="s">
        <v>416</v>
      </c>
      <c r="C118" s="111" t="s">
        <v>305</v>
      </c>
      <c r="D118" s="112">
        <v>3</v>
      </c>
      <c r="H118" s="113"/>
      <c r="I118" s="113"/>
    </row>
    <row r="119" spans="1:11" ht="15">
      <c r="A119" s="111" t="s">
        <v>424</v>
      </c>
      <c r="B119" s="111" t="s">
        <v>416</v>
      </c>
      <c r="C119" s="111" t="s">
        <v>305</v>
      </c>
      <c r="D119" s="112">
        <v>3</v>
      </c>
      <c r="H119" s="113"/>
      <c r="I119" s="113"/>
    </row>
    <row r="120" spans="1:11" ht="15">
      <c r="A120" s="111" t="s">
        <v>425</v>
      </c>
      <c r="B120" s="111" t="s">
        <v>416</v>
      </c>
      <c r="C120" s="111" t="s">
        <v>305</v>
      </c>
      <c r="D120" s="112">
        <v>3</v>
      </c>
      <c r="H120" s="113"/>
      <c r="I120" s="113"/>
    </row>
    <row r="121" spans="1:11" ht="15">
      <c r="A121" s="111" t="s">
        <v>426</v>
      </c>
      <c r="B121" s="111" t="s">
        <v>416</v>
      </c>
      <c r="C121" s="111" t="s">
        <v>305</v>
      </c>
      <c r="D121" s="112">
        <v>3</v>
      </c>
      <c r="H121" s="113"/>
      <c r="I121" s="113"/>
    </row>
    <row r="122" spans="1:11" ht="15">
      <c r="A122" s="111" t="s">
        <v>427</v>
      </c>
      <c r="B122" s="111" t="s">
        <v>416</v>
      </c>
      <c r="C122" s="111" t="s">
        <v>305</v>
      </c>
      <c r="D122" s="112">
        <v>3</v>
      </c>
      <c r="H122" s="113"/>
      <c r="I122" s="113"/>
    </row>
    <row r="123" spans="1:11" ht="15">
      <c r="A123" s="111" t="s">
        <v>428</v>
      </c>
      <c r="B123" s="111" t="s">
        <v>416</v>
      </c>
      <c r="C123" s="111" t="s">
        <v>305</v>
      </c>
      <c r="D123" s="112">
        <v>3</v>
      </c>
      <c r="H123" s="113"/>
      <c r="I123" s="113"/>
    </row>
    <row r="124" spans="1:11" ht="15">
      <c r="A124" s="111" t="s">
        <v>429</v>
      </c>
      <c r="B124" s="111" t="s">
        <v>416</v>
      </c>
      <c r="C124" s="111" t="s">
        <v>305</v>
      </c>
      <c r="D124" s="112">
        <v>3</v>
      </c>
      <c r="H124" s="113"/>
      <c r="I124" s="113"/>
    </row>
    <row r="125" spans="1:11" ht="15">
      <c r="A125" s="111" t="s">
        <v>430</v>
      </c>
      <c r="B125" s="111" t="s">
        <v>416</v>
      </c>
      <c r="C125" s="111" t="s">
        <v>305</v>
      </c>
      <c r="D125" s="112">
        <v>3</v>
      </c>
      <c r="H125" s="113"/>
      <c r="I125" s="113"/>
    </row>
    <row r="126" spans="1:11" ht="15">
      <c r="A126" s="111" t="s">
        <v>431</v>
      </c>
      <c r="B126" s="111" t="s">
        <v>416</v>
      </c>
      <c r="C126" s="111" t="s">
        <v>305</v>
      </c>
      <c r="D126" s="112">
        <v>3</v>
      </c>
      <c r="H126" s="113"/>
      <c r="I126" s="118">
        <v>44409</v>
      </c>
      <c r="K126" s="116" t="s">
        <v>432</v>
      </c>
    </row>
    <row r="127" spans="1:11" ht="15">
      <c r="A127" s="111" t="s">
        <v>433</v>
      </c>
      <c r="B127" s="111" t="s">
        <v>416</v>
      </c>
      <c r="C127" s="111" t="s">
        <v>305</v>
      </c>
      <c r="D127" s="112">
        <v>3</v>
      </c>
      <c r="H127" s="113"/>
      <c r="I127" s="113"/>
    </row>
    <row r="128" spans="1:11" ht="15">
      <c r="A128" s="111" t="s">
        <v>355</v>
      </c>
      <c r="B128" s="111" t="s">
        <v>416</v>
      </c>
      <c r="C128" s="111" t="s">
        <v>305</v>
      </c>
      <c r="D128" s="112">
        <v>3</v>
      </c>
      <c r="H128" s="113"/>
      <c r="I128" s="113"/>
    </row>
    <row r="129" spans="1:11" ht="15">
      <c r="A129" s="106"/>
      <c r="B129" s="107" t="s">
        <v>434</v>
      </c>
      <c r="C129" s="106"/>
      <c r="D129" s="108">
        <v>7</v>
      </c>
      <c r="E129" s="109"/>
      <c r="F129" s="109"/>
      <c r="G129" s="109"/>
      <c r="H129" s="110"/>
      <c r="I129" s="110"/>
      <c r="J129" s="109"/>
      <c r="K129" s="109"/>
    </row>
    <row r="130" spans="1:11" ht="15">
      <c r="A130" s="111" t="s">
        <v>435</v>
      </c>
      <c r="B130" s="111" t="s">
        <v>434</v>
      </c>
      <c r="C130" s="111" t="s">
        <v>303</v>
      </c>
      <c r="D130" s="112">
        <v>7</v>
      </c>
      <c r="H130" s="113"/>
      <c r="I130" s="113"/>
    </row>
    <row r="131" spans="1:11" ht="15">
      <c r="A131" s="111" t="s">
        <v>436</v>
      </c>
      <c r="B131" s="111" t="s">
        <v>434</v>
      </c>
      <c r="C131" s="111" t="s">
        <v>305</v>
      </c>
      <c r="D131" s="112">
        <v>7</v>
      </c>
      <c r="H131" s="113"/>
      <c r="I131" s="113"/>
    </row>
    <row r="132" spans="1:11" ht="15">
      <c r="A132" s="111" t="s">
        <v>18</v>
      </c>
      <c r="B132" s="111" t="s">
        <v>434</v>
      </c>
      <c r="C132" s="111" t="s">
        <v>305</v>
      </c>
      <c r="D132" s="112">
        <v>7</v>
      </c>
      <c r="H132" s="113"/>
      <c r="I132" s="113"/>
    </row>
    <row r="133" spans="1:11" ht="15">
      <c r="A133" s="106"/>
      <c r="B133" s="107" t="s">
        <v>437</v>
      </c>
      <c r="C133" s="106"/>
      <c r="D133" s="108">
        <v>2</v>
      </c>
      <c r="E133" s="109"/>
      <c r="F133" s="109"/>
      <c r="G133" s="109"/>
      <c r="H133" s="110"/>
      <c r="I133" s="110"/>
      <c r="J133" s="109"/>
      <c r="K133" s="109"/>
    </row>
    <row r="134" spans="1:11" ht="15">
      <c r="A134" s="111" t="s">
        <v>438</v>
      </c>
      <c r="B134" s="111" t="s">
        <v>437</v>
      </c>
      <c r="C134" s="111" t="s">
        <v>303</v>
      </c>
      <c r="D134" s="112">
        <v>2</v>
      </c>
      <c r="E134" s="27" t="s">
        <v>243</v>
      </c>
      <c r="G134" s="27" t="s">
        <v>243</v>
      </c>
      <c r="H134" s="27" t="s">
        <v>243</v>
      </c>
      <c r="I134" s="113"/>
      <c r="J134" s="114" t="s">
        <v>334</v>
      </c>
    </row>
    <row r="135" spans="1:11" ht="15">
      <c r="A135" s="111" t="s">
        <v>439</v>
      </c>
      <c r="B135" s="111" t="s">
        <v>437</v>
      </c>
      <c r="C135" s="111" t="s">
        <v>305</v>
      </c>
      <c r="D135" s="112">
        <v>2</v>
      </c>
      <c r="E135" s="27" t="s">
        <v>243</v>
      </c>
      <c r="G135" s="27" t="s">
        <v>243</v>
      </c>
      <c r="H135" s="27" t="s">
        <v>243</v>
      </c>
      <c r="I135" s="113"/>
      <c r="J135" s="114" t="s">
        <v>334</v>
      </c>
    </row>
    <row r="136" spans="1:11" ht="15">
      <c r="A136" s="111" t="s">
        <v>440</v>
      </c>
      <c r="B136" s="111" t="s">
        <v>437</v>
      </c>
      <c r="C136" s="111" t="s">
        <v>305</v>
      </c>
      <c r="D136" s="112">
        <v>2</v>
      </c>
      <c r="E136" s="27" t="s">
        <v>243</v>
      </c>
      <c r="G136" s="27" t="s">
        <v>243</v>
      </c>
      <c r="H136" s="27" t="s">
        <v>243</v>
      </c>
      <c r="I136" s="113"/>
      <c r="J136" s="114" t="s">
        <v>334</v>
      </c>
    </row>
    <row r="137" spans="1:11" ht="15">
      <c r="A137" s="106"/>
      <c r="B137" s="107" t="s">
        <v>441</v>
      </c>
      <c r="C137" s="106"/>
      <c r="D137" s="108">
        <v>2</v>
      </c>
      <c r="E137" s="109"/>
      <c r="F137" s="109"/>
      <c r="G137" s="109"/>
      <c r="H137" s="110"/>
      <c r="I137" s="110"/>
      <c r="J137" s="109"/>
      <c r="K137" s="109"/>
    </row>
    <row r="138" spans="1:11" ht="15">
      <c r="A138" s="111" t="s">
        <v>442</v>
      </c>
      <c r="B138" s="111" t="s">
        <v>441</v>
      </c>
      <c r="C138" s="111" t="s">
        <v>303</v>
      </c>
      <c r="D138" s="112">
        <v>2</v>
      </c>
      <c r="E138" s="27" t="s">
        <v>243</v>
      </c>
      <c r="G138" s="27" t="s">
        <v>243</v>
      </c>
      <c r="H138" s="27" t="s">
        <v>243</v>
      </c>
      <c r="I138" s="113"/>
      <c r="J138" s="114" t="s">
        <v>334</v>
      </c>
    </row>
    <row r="139" spans="1:11" ht="15">
      <c r="A139" s="111" t="s">
        <v>443</v>
      </c>
      <c r="B139" s="111" t="s">
        <v>441</v>
      </c>
      <c r="C139" s="111" t="s">
        <v>305</v>
      </c>
      <c r="D139" s="112">
        <v>2</v>
      </c>
      <c r="E139" s="27" t="s">
        <v>243</v>
      </c>
      <c r="G139" s="27" t="s">
        <v>243</v>
      </c>
      <c r="H139" s="27" t="s">
        <v>243</v>
      </c>
      <c r="I139" s="113"/>
      <c r="J139" s="114" t="s">
        <v>334</v>
      </c>
    </row>
    <row r="140" spans="1:11" ht="15">
      <c r="A140" s="111" t="s">
        <v>444</v>
      </c>
      <c r="B140" s="111" t="s">
        <v>441</v>
      </c>
      <c r="C140" s="111" t="s">
        <v>305</v>
      </c>
      <c r="D140" s="112">
        <v>2</v>
      </c>
      <c r="E140" s="27" t="s">
        <v>243</v>
      </c>
      <c r="G140" s="27" t="s">
        <v>243</v>
      </c>
      <c r="H140" s="27" t="s">
        <v>243</v>
      </c>
      <c r="I140" s="113"/>
      <c r="J140" s="114" t="s">
        <v>334</v>
      </c>
    </row>
    <row r="141" spans="1:11" ht="15">
      <c r="A141" s="111" t="s">
        <v>23</v>
      </c>
      <c r="B141" s="111" t="s">
        <v>441</v>
      </c>
      <c r="C141" s="111" t="s">
        <v>305</v>
      </c>
      <c r="D141" s="112">
        <v>2</v>
      </c>
      <c r="E141" s="27" t="s">
        <v>243</v>
      </c>
      <c r="G141" s="27" t="s">
        <v>243</v>
      </c>
      <c r="H141" s="27" t="s">
        <v>243</v>
      </c>
      <c r="I141" s="113"/>
      <c r="J141" s="114" t="s">
        <v>334</v>
      </c>
    </row>
    <row r="142" spans="1:11" ht="15">
      <c r="A142" s="111" t="s">
        <v>445</v>
      </c>
      <c r="B142" s="111" t="s">
        <v>441</v>
      </c>
      <c r="C142" s="111" t="s">
        <v>305</v>
      </c>
      <c r="D142" s="112">
        <v>2</v>
      </c>
      <c r="E142" s="27" t="s">
        <v>243</v>
      </c>
      <c r="G142" s="27" t="s">
        <v>243</v>
      </c>
      <c r="H142" s="27" t="s">
        <v>243</v>
      </c>
      <c r="I142" s="113"/>
      <c r="J142" s="114" t="s">
        <v>334</v>
      </c>
    </row>
    <row r="143" spans="1:11" ht="15">
      <c r="A143" s="111" t="s">
        <v>446</v>
      </c>
      <c r="B143" s="111" t="s">
        <v>441</v>
      </c>
      <c r="C143" s="111" t="s">
        <v>305</v>
      </c>
      <c r="D143" s="112">
        <v>2</v>
      </c>
      <c r="E143" s="27" t="s">
        <v>243</v>
      </c>
      <c r="G143" s="27" t="s">
        <v>243</v>
      </c>
      <c r="H143" s="27" t="s">
        <v>243</v>
      </c>
      <c r="I143" s="113"/>
      <c r="J143" s="114" t="s">
        <v>334</v>
      </c>
    </row>
    <row r="144" spans="1:11" ht="15">
      <c r="A144" s="106"/>
      <c r="B144" s="107" t="s">
        <v>447</v>
      </c>
      <c r="C144" s="106"/>
      <c r="D144" s="108">
        <v>6</v>
      </c>
      <c r="E144" s="109"/>
      <c r="F144" s="109"/>
      <c r="G144" s="109"/>
      <c r="H144" s="110"/>
      <c r="I144" s="110"/>
      <c r="J144" s="109"/>
      <c r="K144" s="109"/>
    </row>
    <row r="145" spans="1:11" ht="15">
      <c r="A145" s="111" t="s">
        <v>448</v>
      </c>
      <c r="B145" s="111" t="s">
        <v>447</v>
      </c>
      <c r="C145" s="111" t="s">
        <v>303</v>
      </c>
      <c r="D145" s="112">
        <v>6</v>
      </c>
      <c r="H145" s="113"/>
      <c r="I145" s="113"/>
    </row>
    <row r="146" spans="1:11" ht="15">
      <c r="A146" s="111" t="s">
        <v>449</v>
      </c>
      <c r="B146" s="111" t="s">
        <v>447</v>
      </c>
      <c r="C146" s="111" t="s">
        <v>305</v>
      </c>
      <c r="D146" s="112">
        <v>6</v>
      </c>
      <c r="H146" s="113"/>
      <c r="I146" s="113"/>
    </row>
    <row r="147" spans="1:11" ht="15">
      <c r="A147" s="111" t="s">
        <v>450</v>
      </c>
      <c r="B147" s="111" t="s">
        <v>447</v>
      </c>
      <c r="C147" s="111" t="s">
        <v>305</v>
      </c>
      <c r="D147" s="112">
        <v>6</v>
      </c>
      <c r="H147" s="113"/>
      <c r="I147" s="113"/>
    </row>
    <row r="148" spans="1:11" ht="15">
      <c r="A148" s="111" t="s">
        <v>451</v>
      </c>
      <c r="B148" s="111" t="s">
        <v>447</v>
      </c>
      <c r="C148" s="111" t="s">
        <v>305</v>
      </c>
      <c r="D148" s="112">
        <v>6</v>
      </c>
      <c r="H148" s="113"/>
      <c r="I148" s="113"/>
    </row>
    <row r="149" spans="1:11" ht="15">
      <c r="A149" s="111" t="s">
        <v>452</v>
      </c>
      <c r="B149" s="111" t="s">
        <v>447</v>
      </c>
      <c r="C149" s="111" t="s">
        <v>305</v>
      </c>
      <c r="D149" s="112">
        <v>6</v>
      </c>
      <c r="H149" s="113"/>
      <c r="I149" s="113"/>
    </row>
    <row r="150" spans="1:11" ht="15">
      <c r="A150" s="111" t="s">
        <v>61</v>
      </c>
      <c r="B150" s="111" t="s">
        <v>447</v>
      </c>
      <c r="C150" s="111" t="s">
        <v>305</v>
      </c>
      <c r="D150" s="112">
        <v>6</v>
      </c>
      <c r="H150" s="113"/>
      <c r="I150" s="113"/>
    </row>
    <row r="151" spans="1:11" ht="15">
      <c r="A151" s="111" t="s">
        <v>453</v>
      </c>
      <c r="B151" s="111" t="s">
        <v>447</v>
      </c>
      <c r="C151" s="111" t="s">
        <v>305</v>
      </c>
      <c r="D151" s="112">
        <v>6</v>
      </c>
      <c r="H151" s="113"/>
      <c r="I151" s="113"/>
    </row>
    <row r="152" spans="1:11" ht="15">
      <c r="A152" s="111" t="s">
        <v>454</v>
      </c>
      <c r="B152" s="111" t="s">
        <v>447</v>
      </c>
      <c r="C152" s="111" t="s">
        <v>305</v>
      </c>
      <c r="D152" s="112">
        <v>6</v>
      </c>
      <c r="H152" s="113"/>
      <c r="I152" s="113"/>
    </row>
    <row r="153" spans="1:11" ht="15">
      <c r="A153" s="111" t="s">
        <v>455</v>
      </c>
      <c r="B153" s="111" t="s">
        <v>447</v>
      </c>
      <c r="C153" s="111" t="s">
        <v>305</v>
      </c>
      <c r="D153" s="112">
        <v>6</v>
      </c>
      <c r="H153" s="113"/>
      <c r="I153" s="113"/>
    </row>
    <row r="154" spans="1:11" ht="15">
      <c r="A154" s="111" t="s">
        <v>456</v>
      </c>
      <c r="B154" s="111" t="s">
        <v>447</v>
      </c>
      <c r="C154" s="111" t="s">
        <v>305</v>
      </c>
      <c r="D154" s="112">
        <v>6</v>
      </c>
      <c r="H154" s="113"/>
      <c r="I154" s="113"/>
    </row>
    <row r="155" spans="1:11" ht="15">
      <c r="A155" s="111" t="s">
        <v>457</v>
      </c>
      <c r="B155" s="111" t="s">
        <v>447</v>
      </c>
      <c r="C155" s="111" t="s">
        <v>305</v>
      </c>
      <c r="D155" s="112">
        <v>6</v>
      </c>
      <c r="H155" s="113"/>
      <c r="I155" s="113"/>
    </row>
    <row r="156" spans="1:11" ht="15">
      <c r="A156" s="111" t="s">
        <v>458</v>
      </c>
      <c r="B156" s="111" t="s">
        <v>447</v>
      </c>
      <c r="C156" s="111" t="s">
        <v>305</v>
      </c>
      <c r="D156" s="112">
        <v>6</v>
      </c>
      <c r="H156" s="113"/>
      <c r="I156" s="113"/>
    </row>
    <row r="157" spans="1:11" ht="15">
      <c r="A157" s="106"/>
      <c r="B157" s="107" t="s">
        <v>459</v>
      </c>
      <c r="C157" s="106"/>
      <c r="D157" s="108">
        <v>10</v>
      </c>
      <c r="E157" s="109"/>
      <c r="F157" s="109"/>
      <c r="G157" s="109"/>
      <c r="H157" s="110"/>
      <c r="I157" s="110"/>
      <c r="J157" s="109"/>
      <c r="K157" s="109"/>
    </row>
    <row r="158" spans="1:11" ht="15">
      <c r="A158" s="111" t="s">
        <v>460</v>
      </c>
      <c r="B158" s="111" t="s">
        <v>459</v>
      </c>
      <c r="C158" s="111" t="s">
        <v>303</v>
      </c>
      <c r="D158" s="112">
        <v>10</v>
      </c>
      <c r="H158" s="113"/>
      <c r="I158" s="113"/>
    </row>
    <row r="159" spans="1:11" ht="15">
      <c r="A159" s="111" t="s">
        <v>461</v>
      </c>
      <c r="B159" s="111" t="s">
        <v>459</v>
      </c>
      <c r="C159" s="111" t="s">
        <v>305</v>
      </c>
      <c r="D159" s="112">
        <v>10</v>
      </c>
      <c r="H159" s="113"/>
      <c r="I159" s="113"/>
    </row>
    <row r="160" spans="1:11" ht="15">
      <c r="A160" s="111" t="s">
        <v>462</v>
      </c>
      <c r="B160" s="111" t="s">
        <v>459</v>
      </c>
      <c r="C160" s="111" t="s">
        <v>305</v>
      </c>
      <c r="D160" s="112">
        <v>10</v>
      </c>
      <c r="H160" s="113"/>
      <c r="I160" s="113"/>
    </row>
    <row r="161" spans="1:11" ht="15">
      <c r="A161" s="111" t="s">
        <v>463</v>
      </c>
      <c r="B161" s="111" t="s">
        <v>459</v>
      </c>
      <c r="C161" s="111" t="s">
        <v>305</v>
      </c>
      <c r="D161" s="112">
        <v>10</v>
      </c>
      <c r="H161" s="113"/>
      <c r="I161" s="113"/>
    </row>
    <row r="162" spans="1:11" ht="15">
      <c r="A162" s="111" t="s">
        <v>464</v>
      </c>
      <c r="B162" s="111" t="s">
        <v>459</v>
      </c>
      <c r="C162" s="111" t="s">
        <v>305</v>
      </c>
      <c r="D162" s="112">
        <v>10</v>
      </c>
      <c r="H162" s="113"/>
      <c r="I162" s="113"/>
    </row>
    <row r="163" spans="1:11" ht="15">
      <c r="A163" s="111" t="s">
        <v>465</v>
      </c>
      <c r="B163" s="111" t="s">
        <v>459</v>
      </c>
      <c r="C163" s="111" t="s">
        <v>305</v>
      </c>
      <c r="D163" s="112">
        <v>10</v>
      </c>
      <c r="H163" s="113"/>
      <c r="I163" s="113"/>
    </row>
    <row r="164" spans="1:11" ht="15">
      <c r="A164" s="111" t="s">
        <v>466</v>
      </c>
      <c r="B164" s="111" t="s">
        <v>459</v>
      </c>
      <c r="C164" s="111" t="s">
        <v>305</v>
      </c>
      <c r="D164" s="112">
        <v>10</v>
      </c>
      <c r="H164" s="113"/>
      <c r="I164" s="113"/>
    </row>
    <row r="165" spans="1:11" ht="15">
      <c r="A165" s="106"/>
      <c r="B165" s="107" t="s">
        <v>467</v>
      </c>
      <c r="C165" s="106"/>
      <c r="D165" s="108">
        <v>2</v>
      </c>
      <c r="E165" s="109"/>
      <c r="F165" s="109"/>
      <c r="G165" s="109"/>
      <c r="H165" s="110"/>
      <c r="I165" s="110"/>
      <c r="J165" s="109"/>
      <c r="K165" s="109"/>
    </row>
    <row r="166" spans="1:11" ht="15">
      <c r="A166" s="111" t="s">
        <v>468</v>
      </c>
      <c r="B166" s="111" t="s">
        <v>467</v>
      </c>
      <c r="C166" s="111" t="s">
        <v>303</v>
      </c>
      <c r="D166" s="112">
        <v>2</v>
      </c>
      <c r="G166" s="27" t="s">
        <v>243</v>
      </c>
      <c r="H166" s="27" t="s">
        <v>243</v>
      </c>
      <c r="I166" s="113"/>
      <c r="J166" s="114" t="s">
        <v>334</v>
      </c>
    </row>
    <row r="167" spans="1:11" ht="15">
      <c r="A167" s="111" t="s">
        <v>469</v>
      </c>
      <c r="B167" s="111" t="s">
        <v>467</v>
      </c>
      <c r="C167" s="111" t="s">
        <v>305</v>
      </c>
      <c r="D167" s="112">
        <v>2</v>
      </c>
      <c r="G167" s="27" t="s">
        <v>243</v>
      </c>
      <c r="H167" s="27" t="s">
        <v>243</v>
      </c>
      <c r="I167" s="113"/>
      <c r="J167" s="114" t="s">
        <v>334</v>
      </c>
    </row>
    <row r="168" spans="1:11" ht="15">
      <c r="A168" s="111" t="s">
        <v>7</v>
      </c>
      <c r="B168" s="111" t="s">
        <v>467</v>
      </c>
      <c r="C168" s="111" t="s">
        <v>305</v>
      </c>
      <c r="D168" s="112">
        <v>2</v>
      </c>
      <c r="G168" s="27" t="s">
        <v>243</v>
      </c>
      <c r="H168" s="27" t="s">
        <v>243</v>
      </c>
      <c r="I168" s="113"/>
      <c r="J168" s="114" t="s">
        <v>334</v>
      </c>
    </row>
    <row r="169" spans="1:11" ht="15">
      <c r="A169" s="111" t="s">
        <v>24</v>
      </c>
      <c r="B169" s="111" t="s">
        <v>467</v>
      </c>
      <c r="C169" s="111" t="s">
        <v>305</v>
      </c>
      <c r="D169" s="112">
        <v>2</v>
      </c>
      <c r="G169" s="27" t="s">
        <v>243</v>
      </c>
      <c r="H169" s="27" t="s">
        <v>243</v>
      </c>
      <c r="I169" s="113"/>
      <c r="J169" s="114" t="s">
        <v>334</v>
      </c>
    </row>
    <row r="170" spans="1:11" ht="15">
      <c r="A170" s="111" t="s">
        <v>470</v>
      </c>
      <c r="B170" s="111" t="s">
        <v>467</v>
      </c>
      <c r="C170" s="111" t="s">
        <v>305</v>
      </c>
      <c r="D170" s="112">
        <v>2</v>
      </c>
      <c r="G170" s="27" t="s">
        <v>243</v>
      </c>
      <c r="H170" s="27" t="s">
        <v>243</v>
      </c>
      <c r="I170" s="113"/>
      <c r="J170" s="114" t="s">
        <v>334</v>
      </c>
    </row>
    <row r="171" spans="1:11" ht="15">
      <c r="A171" s="111" t="s">
        <v>471</v>
      </c>
      <c r="B171" s="111" t="s">
        <v>467</v>
      </c>
      <c r="C171" s="111" t="s">
        <v>305</v>
      </c>
      <c r="D171" s="112">
        <v>2</v>
      </c>
      <c r="G171" s="27" t="s">
        <v>243</v>
      </c>
      <c r="H171" s="27" t="s">
        <v>243</v>
      </c>
      <c r="I171" s="113"/>
      <c r="J171" s="114" t="s">
        <v>334</v>
      </c>
    </row>
    <row r="172" spans="1:11" ht="15">
      <c r="A172" s="111" t="s">
        <v>472</v>
      </c>
      <c r="B172" s="111" t="s">
        <v>467</v>
      </c>
      <c r="C172" s="111" t="s">
        <v>305</v>
      </c>
      <c r="D172" s="112">
        <v>2</v>
      </c>
      <c r="G172" s="27" t="s">
        <v>243</v>
      </c>
      <c r="H172" s="27" t="s">
        <v>243</v>
      </c>
      <c r="I172" s="113"/>
      <c r="J172" s="114" t="s">
        <v>334</v>
      </c>
    </row>
    <row r="173" spans="1:11" ht="15">
      <c r="A173" s="106"/>
      <c r="B173" s="986" t="s">
        <v>473</v>
      </c>
      <c r="C173" s="987"/>
      <c r="D173" s="108">
        <v>1</v>
      </c>
      <c r="E173" s="109"/>
      <c r="F173" s="109"/>
      <c r="G173" s="109"/>
      <c r="H173" s="110"/>
      <c r="I173" s="110"/>
      <c r="J173" s="109"/>
      <c r="K173" s="109"/>
    </row>
    <row r="174" spans="1:11" ht="15">
      <c r="A174" s="111" t="s">
        <v>474</v>
      </c>
      <c r="B174" s="111" t="s">
        <v>473</v>
      </c>
      <c r="C174" s="111" t="s">
        <v>303</v>
      </c>
      <c r="D174" s="112">
        <v>1</v>
      </c>
      <c r="H174" s="113"/>
      <c r="I174" s="113"/>
    </row>
    <row r="175" spans="1:11" ht="15">
      <c r="A175" s="111" t="s">
        <v>475</v>
      </c>
      <c r="B175" s="111" t="s">
        <v>473</v>
      </c>
      <c r="C175" s="111" t="s">
        <v>305</v>
      </c>
      <c r="D175" s="112">
        <v>1</v>
      </c>
      <c r="H175" s="113"/>
      <c r="I175" s="113"/>
    </row>
    <row r="176" spans="1:11" ht="15">
      <c r="A176" s="111" t="s">
        <v>476</v>
      </c>
      <c r="B176" s="111" t="s">
        <v>473</v>
      </c>
      <c r="C176" s="111" t="s">
        <v>305</v>
      </c>
      <c r="D176" s="112">
        <v>1</v>
      </c>
      <c r="H176" s="113"/>
      <c r="I176" s="113"/>
    </row>
    <row r="177" spans="1:11" ht="15">
      <c r="A177" s="111" t="s">
        <v>477</v>
      </c>
      <c r="B177" s="111" t="s">
        <v>473</v>
      </c>
      <c r="C177" s="111" t="s">
        <v>305</v>
      </c>
      <c r="D177" s="112">
        <v>1</v>
      </c>
      <c r="H177" s="113"/>
      <c r="I177" s="113"/>
    </row>
    <row r="178" spans="1:11" ht="15">
      <c r="A178" s="111" t="s">
        <v>478</v>
      </c>
      <c r="B178" s="111" t="s">
        <v>473</v>
      </c>
      <c r="C178" s="111" t="s">
        <v>305</v>
      </c>
      <c r="D178" s="112">
        <v>1</v>
      </c>
      <c r="H178" s="113"/>
      <c r="I178" s="113"/>
    </row>
    <row r="179" spans="1:11" ht="15">
      <c r="A179" s="111" t="s">
        <v>479</v>
      </c>
      <c r="B179" s="111" t="s">
        <v>473</v>
      </c>
      <c r="C179" s="111" t="s">
        <v>305</v>
      </c>
      <c r="D179" s="112">
        <v>1</v>
      </c>
      <c r="H179" s="113"/>
      <c r="I179" s="113"/>
    </row>
    <row r="180" spans="1:11" ht="15">
      <c r="A180" s="111" t="s">
        <v>480</v>
      </c>
      <c r="B180" s="111" t="s">
        <v>473</v>
      </c>
      <c r="C180" s="111" t="s">
        <v>305</v>
      </c>
      <c r="D180" s="112">
        <v>1</v>
      </c>
      <c r="H180" s="113"/>
      <c r="I180" s="113"/>
    </row>
    <row r="181" spans="1:11" ht="15">
      <c r="A181" s="111" t="s">
        <v>481</v>
      </c>
      <c r="B181" s="111" t="s">
        <v>473</v>
      </c>
      <c r="C181" s="111" t="s">
        <v>305</v>
      </c>
      <c r="D181" s="112">
        <v>1</v>
      </c>
      <c r="H181" s="113"/>
      <c r="I181" s="113"/>
    </row>
    <row r="182" spans="1:11" ht="15">
      <c r="A182" s="111" t="s">
        <v>482</v>
      </c>
      <c r="B182" s="111" t="s">
        <v>473</v>
      </c>
      <c r="C182" s="111" t="s">
        <v>305</v>
      </c>
      <c r="D182" s="112">
        <v>1</v>
      </c>
      <c r="H182" s="113"/>
      <c r="I182" s="113"/>
    </row>
    <row r="183" spans="1:11" ht="15">
      <c r="A183" s="111" t="s">
        <v>483</v>
      </c>
      <c r="B183" s="111" t="s">
        <v>473</v>
      </c>
      <c r="C183" s="111" t="s">
        <v>305</v>
      </c>
      <c r="D183" s="112">
        <v>1</v>
      </c>
      <c r="H183" s="113"/>
      <c r="I183" s="113"/>
    </row>
    <row r="184" spans="1:11" ht="15">
      <c r="A184" s="111" t="s">
        <v>484</v>
      </c>
      <c r="B184" s="111" t="s">
        <v>473</v>
      </c>
      <c r="C184" s="111" t="s">
        <v>305</v>
      </c>
      <c r="D184" s="112">
        <v>1</v>
      </c>
      <c r="H184" s="113"/>
      <c r="I184" s="113"/>
    </row>
    <row r="185" spans="1:11" ht="15">
      <c r="A185" s="106"/>
      <c r="B185" s="107" t="s">
        <v>485</v>
      </c>
      <c r="C185" s="106"/>
      <c r="D185" s="108">
        <v>1</v>
      </c>
      <c r="E185" s="109"/>
      <c r="F185" s="109"/>
      <c r="G185" s="109"/>
      <c r="H185" s="110"/>
      <c r="I185" s="110"/>
      <c r="J185" s="109"/>
      <c r="K185" s="109"/>
    </row>
    <row r="186" spans="1:11" ht="15">
      <c r="A186" s="111" t="s">
        <v>486</v>
      </c>
      <c r="B186" s="111" t="s">
        <v>485</v>
      </c>
      <c r="C186" s="111" t="s">
        <v>303</v>
      </c>
      <c r="D186" s="112">
        <v>1</v>
      </c>
      <c r="H186" s="113"/>
      <c r="I186" s="113"/>
    </row>
    <row r="187" spans="1:11" ht="15">
      <c r="A187" s="111" t="s">
        <v>487</v>
      </c>
      <c r="B187" s="111" t="s">
        <v>485</v>
      </c>
      <c r="C187" s="111" t="s">
        <v>305</v>
      </c>
      <c r="D187" s="112">
        <v>1</v>
      </c>
      <c r="H187" s="113"/>
      <c r="I187" s="113"/>
    </row>
    <row r="188" spans="1:11" ht="15">
      <c r="A188" s="111" t="s">
        <v>488</v>
      </c>
      <c r="B188" s="111" t="s">
        <v>485</v>
      </c>
      <c r="C188" s="111" t="s">
        <v>305</v>
      </c>
      <c r="D188" s="112">
        <v>1</v>
      </c>
      <c r="H188" s="113"/>
      <c r="I188" s="113"/>
    </row>
    <row r="189" spans="1:11" ht="15">
      <c r="A189" s="111" t="s">
        <v>489</v>
      </c>
      <c r="B189" s="111" t="s">
        <v>485</v>
      </c>
      <c r="C189" s="111" t="s">
        <v>305</v>
      </c>
      <c r="D189" s="112">
        <v>1</v>
      </c>
      <c r="E189" s="27" t="s">
        <v>243</v>
      </c>
      <c r="G189" s="27" t="s">
        <v>243</v>
      </c>
      <c r="H189" s="113"/>
      <c r="I189" s="117"/>
      <c r="J189" s="116" t="s">
        <v>490</v>
      </c>
      <c r="K189" s="116" t="s">
        <v>491</v>
      </c>
    </row>
    <row r="190" spans="1:11" ht="15">
      <c r="A190" s="111" t="s">
        <v>492</v>
      </c>
      <c r="B190" s="111" t="s">
        <v>485</v>
      </c>
      <c r="C190" s="111" t="s">
        <v>305</v>
      </c>
      <c r="D190" s="112">
        <v>1</v>
      </c>
      <c r="H190" s="113"/>
      <c r="I190" s="113"/>
    </row>
    <row r="191" spans="1:11" ht="15">
      <c r="A191" s="111" t="s">
        <v>493</v>
      </c>
      <c r="B191" s="111" t="s">
        <v>485</v>
      </c>
      <c r="C191" s="111" t="s">
        <v>305</v>
      </c>
      <c r="D191" s="112">
        <v>1</v>
      </c>
      <c r="H191" s="113"/>
      <c r="I191" s="113"/>
    </row>
    <row r="192" spans="1:11" ht="15">
      <c r="A192" s="106"/>
      <c r="B192" s="107" t="s">
        <v>494</v>
      </c>
      <c r="C192" s="106"/>
      <c r="D192" s="108">
        <v>8</v>
      </c>
      <c r="E192" s="109"/>
      <c r="F192" s="109"/>
      <c r="G192" s="109"/>
      <c r="H192" s="110"/>
      <c r="I192" s="110"/>
      <c r="J192" s="109"/>
      <c r="K192" s="109"/>
    </row>
    <row r="193" spans="1:11" ht="15">
      <c r="A193" s="111" t="s">
        <v>495</v>
      </c>
      <c r="B193" s="111" t="s">
        <v>494</v>
      </c>
      <c r="C193" s="111" t="s">
        <v>303</v>
      </c>
      <c r="D193" s="112">
        <v>8</v>
      </c>
      <c r="H193" s="113"/>
      <c r="I193" s="113"/>
    </row>
    <row r="194" spans="1:11" ht="15">
      <c r="A194" s="111" t="s">
        <v>496</v>
      </c>
      <c r="B194" s="111" t="s">
        <v>494</v>
      </c>
      <c r="C194" s="111" t="s">
        <v>305</v>
      </c>
      <c r="D194" s="112">
        <v>8</v>
      </c>
      <c r="H194" s="113"/>
      <c r="I194" s="113"/>
    </row>
    <row r="195" spans="1:11" ht="15">
      <c r="A195" s="111" t="s">
        <v>497</v>
      </c>
      <c r="B195" s="111" t="s">
        <v>494</v>
      </c>
      <c r="C195" s="111" t="s">
        <v>305</v>
      </c>
      <c r="D195" s="112">
        <v>8</v>
      </c>
      <c r="H195" s="113"/>
      <c r="I195" s="113"/>
    </row>
    <row r="196" spans="1:11" ht="15">
      <c r="A196" s="111" t="s">
        <v>498</v>
      </c>
      <c r="B196" s="111" t="s">
        <v>494</v>
      </c>
      <c r="C196" s="111" t="s">
        <v>305</v>
      </c>
      <c r="D196" s="112">
        <v>8</v>
      </c>
      <c r="H196" s="113"/>
      <c r="I196" s="113"/>
    </row>
    <row r="197" spans="1:11" ht="15">
      <c r="A197" s="111" t="s">
        <v>499</v>
      </c>
      <c r="B197" s="111" t="s">
        <v>494</v>
      </c>
      <c r="C197" s="111" t="s">
        <v>305</v>
      </c>
      <c r="D197" s="112">
        <v>8</v>
      </c>
      <c r="H197" s="113"/>
      <c r="I197" s="113"/>
    </row>
    <row r="198" spans="1:11" ht="15">
      <c r="A198" s="111" t="s">
        <v>500</v>
      </c>
      <c r="B198" s="111" t="s">
        <v>494</v>
      </c>
      <c r="C198" s="111" t="s">
        <v>305</v>
      </c>
      <c r="D198" s="112">
        <v>8</v>
      </c>
      <c r="H198" s="113"/>
      <c r="I198" s="113"/>
    </row>
    <row r="199" spans="1:11" ht="15">
      <c r="A199" s="106"/>
      <c r="B199" s="107" t="s">
        <v>501</v>
      </c>
      <c r="C199" s="106"/>
      <c r="D199" s="108">
        <v>2</v>
      </c>
      <c r="E199" s="109"/>
      <c r="F199" s="109"/>
      <c r="G199" s="109"/>
      <c r="H199" s="110"/>
      <c r="I199" s="110"/>
      <c r="J199" s="109"/>
      <c r="K199" s="109"/>
    </row>
    <row r="200" spans="1:11" ht="15">
      <c r="A200" s="111" t="s">
        <v>502</v>
      </c>
      <c r="B200" s="111" t="s">
        <v>501</v>
      </c>
      <c r="C200" s="111" t="s">
        <v>303</v>
      </c>
      <c r="D200" s="112">
        <v>2</v>
      </c>
      <c r="E200" s="27" t="s">
        <v>243</v>
      </c>
      <c r="G200" s="27" t="s">
        <v>243</v>
      </c>
      <c r="H200" s="27" t="s">
        <v>243</v>
      </c>
      <c r="I200" s="113"/>
      <c r="J200" s="114" t="s">
        <v>334</v>
      </c>
    </row>
    <row r="201" spans="1:11" ht="15">
      <c r="A201" s="111" t="s">
        <v>503</v>
      </c>
      <c r="B201" s="111" t="s">
        <v>501</v>
      </c>
      <c r="C201" s="111" t="s">
        <v>305</v>
      </c>
      <c r="D201" s="112">
        <v>2</v>
      </c>
      <c r="E201" s="27" t="s">
        <v>243</v>
      </c>
      <c r="G201" s="27" t="s">
        <v>243</v>
      </c>
      <c r="H201" s="27" t="s">
        <v>243</v>
      </c>
      <c r="I201" s="113"/>
      <c r="J201" s="114" t="s">
        <v>334</v>
      </c>
    </row>
    <row r="202" spans="1:11" ht="15">
      <c r="A202" s="111" t="s">
        <v>504</v>
      </c>
      <c r="B202" s="111" t="s">
        <v>501</v>
      </c>
      <c r="C202" s="111" t="s">
        <v>305</v>
      </c>
      <c r="D202" s="112">
        <v>2</v>
      </c>
      <c r="E202" s="27" t="s">
        <v>243</v>
      </c>
      <c r="G202" s="27" t="s">
        <v>243</v>
      </c>
      <c r="H202" s="27" t="s">
        <v>243</v>
      </c>
      <c r="I202" s="113"/>
      <c r="J202" s="114" t="s">
        <v>334</v>
      </c>
    </row>
    <row r="203" spans="1:11" ht="15">
      <c r="A203" s="111" t="s">
        <v>505</v>
      </c>
      <c r="B203" s="111" t="s">
        <v>501</v>
      </c>
      <c r="C203" s="111" t="s">
        <v>305</v>
      </c>
      <c r="D203" s="112">
        <v>2</v>
      </c>
      <c r="E203" s="27" t="s">
        <v>243</v>
      </c>
      <c r="G203" s="27" t="s">
        <v>243</v>
      </c>
      <c r="H203" s="27" t="s">
        <v>243</v>
      </c>
      <c r="I203" s="113"/>
      <c r="J203" s="114" t="s">
        <v>334</v>
      </c>
    </row>
    <row r="204" spans="1:11" ht="15">
      <c r="A204" s="111" t="s">
        <v>506</v>
      </c>
      <c r="B204" s="111" t="s">
        <v>501</v>
      </c>
      <c r="C204" s="111" t="s">
        <v>305</v>
      </c>
      <c r="D204" s="112">
        <v>2</v>
      </c>
      <c r="E204" s="27" t="s">
        <v>243</v>
      </c>
      <c r="G204" s="27" t="s">
        <v>243</v>
      </c>
      <c r="H204" s="27" t="s">
        <v>243</v>
      </c>
      <c r="I204" s="113"/>
      <c r="J204" s="114" t="s">
        <v>334</v>
      </c>
    </row>
    <row r="205" spans="1:11" ht="15">
      <c r="A205" s="111" t="s">
        <v>507</v>
      </c>
      <c r="B205" s="111" t="s">
        <v>501</v>
      </c>
      <c r="C205" s="111" t="s">
        <v>305</v>
      </c>
      <c r="D205" s="112">
        <v>2</v>
      </c>
      <c r="E205" s="27" t="s">
        <v>243</v>
      </c>
      <c r="G205" s="27" t="s">
        <v>243</v>
      </c>
      <c r="H205" s="27" t="s">
        <v>243</v>
      </c>
      <c r="I205" s="113"/>
      <c r="J205" s="114" t="s">
        <v>334</v>
      </c>
    </row>
    <row r="206" spans="1:11" ht="15">
      <c r="A206" s="106"/>
      <c r="B206" s="986" t="s">
        <v>508</v>
      </c>
      <c r="C206" s="987"/>
      <c r="D206" s="108">
        <v>6</v>
      </c>
      <c r="E206" s="109"/>
      <c r="F206" s="109"/>
      <c r="G206" s="109"/>
      <c r="H206" s="110"/>
      <c r="I206" s="110"/>
      <c r="J206" s="109"/>
      <c r="K206" s="109"/>
    </row>
    <row r="207" spans="1:11" ht="15">
      <c r="A207" s="111" t="s">
        <v>509</v>
      </c>
      <c r="B207" s="111" t="s">
        <v>508</v>
      </c>
      <c r="C207" s="111" t="s">
        <v>303</v>
      </c>
      <c r="D207" s="112">
        <v>6</v>
      </c>
      <c r="H207" s="113"/>
      <c r="I207" s="113"/>
    </row>
    <row r="208" spans="1:11" ht="15">
      <c r="A208" s="111" t="s">
        <v>510</v>
      </c>
      <c r="B208" s="111" t="s">
        <v>508</v>
      </c>
      <c r="C208" s="111" t="s">
        <v>305</v>
      </c>
      <c r="D208" s="112">
        <v>6</v>
      </c>
      <c r="H208" s="113"/>
      <c r="I208" s="113"/>
    </row>
    <row r="209" spans="1:11" ht="15">
      <c r="A209" s="111" t="s">
        <v>511</v>
      </c>
      <c r="B209" s="111" t="s">
        <v>508</v>
      </c>
      <c r="C209" s="111" t="s">
        <v>305</v>
      </c>
      <c r="D209" s="112">
        <v>6</v>
      </c>
      <c r="H209" s="113"/>
      <c r="I209" s="113"/>
    </row>
    <row r="210" spans="1:11" ht="15">
      <c r="A210" s="111" t="s">
        <v>512</v>
      </c>
      <c r="B210" s="111" t="s">
        <v>508</v>
      </c>
      <c r="C210" s="111" t="s">
        <v>305</v>
      </c>
      <c r="D210" s="112">
        <v>6</v>
      </c>
      <c r="H210" s="113"/>
      <c r="I210" s="113"/>
    </row>
    <row r="211" spans="1:11" ht="15">
      <c r="A211" s="111" t="s">
        <v>513</v>
      </c>
      <c r="B211" s="111" t="s">
        <v>508</v>
      </c>
      <c r="C211" s="111" t="s">
        <v>305</v>
      </c>
      <c r="D211" s="112">
        <v>6</v>
      </c>
      <c r="H211" s="113"/>
      <c r="I211" s="113"/>
    </row>
    <row r="212" spans="1:11" ht="15">
      <c r="A212" s="111" t="s">
        <v>514</v>
      </c>
      <c r="B212" s="111" t="s">
        <v>508</v>
      </c>
      <c r="C212" s="111" t="s">
        <v>305</v>
      </c>
      <c r="D212" s="112">
        <v>6</v>
      </c>
      <c r="H212" s="113"/>
      <c r="I212" s="113"/>
    </row>
    <row r="213" spans="1:11" ht="15">
      <c r="A213" s="106"/>
      <c r="B213" s="107" t="s">
        <v>515</v>
      </c>
      <c r="C213" s="106"/>
      <c r="D213" s="108">
        <v>1</v>
      </c>
      <c r="E213" s="109"/>
      <c r="F213" s="109"/>
      <c r="G213" s="109"/>
      <c r="H213" s="110"/>
      <c r="I213" s="110"/>
      <c r="J213" s="109"/>
      <c r="K213" s="109"/>
    </row>
    <row r="214" spans="1:11" ht="15">
      <c r="A214" s="111" t="s">
        <v>516</v>
      </c>
      <c r="B214" s="111" t="s">
        <v>515</v>
      </c>
      <c r="C214" s="111" t="s">
        <v>303</v>
      </c>
      <c r="D214" s="112">
        <v>1</v>
      </c>
      <c r="H214" s="113"/>
      <c r="I214" s="113"/>
    </row>
    <row r="215" spans="1:11" ht="15">
      <c r="A215" s="111" t="s">
        <v>370</v>
      </c>
      <c r="B215" s="111" t="s">
        <v>515</v>
      </c>
      <c r="C215" s="111" t="s">
        <v>305</v>
      </c>
      <c r="D215" s="112">
        <v>1</v>
      </c>
      <c r="H215" s="113"/>
      <c r="I215" s="113"/>
    </row>
    <row r="216" spans="1:11" ht="15">
      <c r="A216" s="111" t="s">
        <v>517</v>
      </c>
      <c r="B216" s="111" t="s">
        <v>515</v>
      </c>
      <c r="C216" s="111" t="s">
        <v>305</v>
      </c>
      <c r="D216" s="112">
        <v>1</v>
      </c>
      <c r="E216" s="27" t="s">
        <v>243</v>
      </c>
      <c r="G216" s="27" t="s">
        <v>243</v>
      </c>
      <c r="H216" s="119" t="s">
        <v>243</v>
      </c>
      <c r="I216" s="117"/>
      <c r="J216" s="116" t="s">
        <v>518</v>
      </c>
      <c r="K216" s="116" t="s">
        <v>519</v>
      </c>
    </row>
    <row r="217" spans="1:11" ht="15">
      <c r="A217" s="111" t="s">
        <v>520</v>
      </c>
      <c r="B217" s="111" t="s">
        <v>515</v>
      </c>
      <c r="C217" s="111" t="s">
        <v>305</v>
      </c>
      <c r="D217" s="112">
        <v>1</v>
      </c>
      <c r="H217" s="113"/>
      <c r="I217" s="113"/>
    </row>
    <row r="218" spans="1:11" ht="15">
      <c r="A218" s="106"/>
      <c r="B218" s="107" t="s">
        <v>521</v>
      </c>
      <c r="C218" s="106"/>
      <c r="D218" s="108">
        <v>9</v>
      </c>
      <c r="E218" s="109"/>
      <c r="F218" s="109"/>
      <c r="G218" s="109"/>
      <c r="H218" s="110"/>
      <c r="I218" s="110"/>
      <c r="J218" s="109"/>
      <c r="K218" s="109"/>
    </row>
    <row r="219" spans="1:11" ht="15">
      <c r="A219" s="111" t="s">
        <v>522</v>
      </c>
      <c r="B219" s="111" t="s">
        <v>521</v>
      </c>
      <c r="C219" s="111" t="s">
        <v>303</v>
      </c>
      <c r="D219" s="112">
        <v>9</v>
      </c>
      <c r="E219" s="27" t="s">
        <v>243</v>
      </c>
      <c r="G219" s="27" t="s">
        <v>243</v>
      </c>
      <c r="H219" s="113"/>
      <c r="I219" s="117"/>
      <c r="J219" s="116" t="s">
        <v>523</v>
      </c>
    </row>
    <row r="220" spans="1:11" ht="15">
      <c r="A220" s="111" t="s">
        <v>524</v>
      </c>
      <c r="B220" s="111" t="s">
        <v>521</v>
      </c>
      <c r="C220" s="111" t="s">
        <v>305</v>
      </c>
      <c r="D220" s="112">
        <v>9</v>
      </c>
      <c r="H220" s="113"/>
      <c r="I220" s="113"/>
    </row>
    <row r="221" spans="1:11" ht="15">
      <c r="A221" s="111" t="s">
        <v>525</v>
      </c>
      <c r="B221" s="111" t="s">
        <v>521</v>
      </c>
      <c r="C221" s="111" t="s">
        <v>305</v>
      </c>
      <c r="D221" s="112">
        <v>9</v>
      </c>
      <c r="H221" s="113"/>
      <c r="I221" s="113"/>
    </row>
    <row r="222" spans="1:11" ht="15">
      <c r="A222" s="106"/>
      <c r="B222" s="107" t="s">
        <v>526</v>
      </c>
      <c r="C222" s="106"/>
      <c r="D222" s="108">
        <v>4</v>
      </c>
      <c r="E222" s="109"/>
      <c r="F222" s="109"/>
      <c r="G222" s="109"/>
      <c r="H222" s="110"/>
      <c r="I222" s="110"/>
      <c r="J222" s="109"/>
      <c r="K222" s="109"/>
    </row>
    <row r="223" spans="1:11" ht="15">
      <c r="A223" s="111" t="s">
        <v>527</v>
      </c>
      <c r="B223" s="111" t="s">
        <v>526</v>
      </c>
      <c r="C223" s="111" t="s">
        <v>303</v>
      </c>
      <c r="D223" s="112">
        <v>4</v>
      </c>
      <c r="H223" s="113"/>
      <c r="I223" s="113"/>
    </row>
    <row r="224" spans="1:11" ht="15">
      <c r="A224" s="111" t="s">
        <v>528</v>
      </c>
      <c r="B224" s="111" t="s">
        <v>526</v>
      </c>
      <c r="C224" s="111" t="s">
        <v>305</v>
      </c>
      <c r="D224" s="112">
        <v>4</v>
      </c>
      <c r="H224" s="113"/>
      <c r="I224" s="113"/>
    </row>
    <row r="225" spans="1:11" ht="15">
      <c r="A225" s="111" t="s">
        <v>529</v>
      </c>
      <c r="B225" s="111" t="s">
        <v>526</v>
      </c>
      <c r="C225" s="111" t="s">
        <v>305</v>
      </c>
      <c r="D225" s="112">
        <v>4</v>
      </c>
      <c r="H225" s="113"/>
      <c r="I225" s="113"/>
    </row>
    <row r="226" spans="1:11" ht="15">
      <c r="A226" s="106"/>
      <c r="B226" s="107" t="s">
        <v>530</v>
      </c>
      <c r="C226" s="106"/>
      <c r="D226" s="108">
        <v>10</v>
      </c>
      <c r="E226" s="109"/>
      <c r="F226" s="109"/>
      <c r="G226" s="109"/>
      <c r="H226" s="110"/>
      <c r="I226" s="110"/>
      <c r="J226" s="109"/>
      <c r="K226" s="109"/>
    </row>
    <row r="227" spans="1:11" ht="15">
      <c r="A227" s="111" t="s">
        <v>531</v>
      </c>
      <c r="B227" s="111" t="s">
        <v>530</v>
      </c>
      <c r="C227" s="111" t="s">
        <v>303</v>
      </c>
      <c r="D227" s="112">
        <v>10</v>
      </c>
      <c r="H227" s="113"/>
      <c r="I227" s="113"/>
    </row>
    <row r="228" spans="1:11" ht="15">
      <c r="A228" s="111" t="s">
        <v>532</v>
      </c>
      <c r="B228" s="111" t="s">
        <v>530</v>
      </c>
      <c r="C228" s="111" t="s">
        <v>305</v>
      </c>
      <c r="D228" s="112">
        <v>10</v>
      </c>
      <c r="H228" s="113"/>
      <c r="I228" s="113"/>
    </row>
    <row r="229" spans="1:11" ht="15">
      <c r="A229" s="111" t="s">
        <v>533</v>
      </c>
      <c r="B229" s="111" t="s">
        <v>530</v>
      </c>
      <c r="C229" s="111" t="s">
        <v>305</v>
      </c>
      <c r="D229" s="112">
        <v>10</v>
      </c>
      <c r="H229" s="113"/>
      <c r="I229" s="113"/>
    </row>
    <row r="230" spans="1:11" ht="15">
      <c r="A230" s="111" t="s">
        <v>534</v>
      </c>
      <c r="B230" s="111" t="s">
        <v>530</v>
      </c>
      <c r="C230" s="111" t="s">
        <v>305</v>
      </c>
      <c r="D230" s="112">
        <v>10</v>
      </c>
      <c r="H230" s="113"/>
      <c r="I230" s="113"/>
    </row>
    <row r="231" spans="1:11" ht="15">
      <c r="A231" s="111" t="s">
        <v>535</v>
      </c>
      <c r="B231" s="111" t="s">
        <v>530</v>
      </c>
      <c r="C231" s="111" t="s">
        <v>305</v>
      </c>
      <c r="D231" s="112">
        <v>10</v>
      </c>
      <c r="H231" s="113"/>
      <c r="I231" s="113"/>
    </row>
    <row r="232" spans="1:11" ht="15">
      <c r="A232" s="111" t="s">
        <v>466</v>
      </c>
      <c r="B232" s="111" t="s">
        <v>530</v>
      </c>
      <c r="C232" s="111" t="s">
        <v>305</v>
      </c>
      <c r="D232" s="112">
        <v>10</v>
      </c>
      <c r="H232" s="113"/>
      <c r="I232" s="113"/>
    </row>
    <row r="233" spans="1:11" ht="15">
      <c r="A233" s="111" t="s">
        <v>536</v>
      </c>
      <c r="B233" s="111" t="s">
        <v>530</v>
      </c>
      <c r="C233" s="111" t="s">
        <v>305</v>
      </c>
      <c r="D233" s="112">
        <v>10</v>
      </c>
      <c r="H233" s="113"/>
      <c r="I233" s="113"/>
    </row>
    <row r="234" spans="1:11" ht="15">
      <c r="A234" s="106"/>
      <c r="B234" s="986" t="s">
        <v>537</v>
      </c>
      <c r="C234" s="987"/>
      <c r="D234" s="108">
        <v>8</v>
      </c>
      <c r="E234" s="109"/>
      <c r="F234" s="109"/>
      <c r="G234" s="109"/>
      <c r="H234" s="110"/>
      <c r="I234" s="110"/>
      <c r="J234" s="109"/>
      <c r="K234" s="109"/>
    </row>
    <row r="235" spans="1:11" ht="15">
      <c r="A235" s="111" t="s">
        <v>538</v>
      </c>
      <c r="B235" s="111" t="s">
        <v>537</v>
      </c>
      <c r="C235" s="111" t="s">
        <v>303</v>
      </c>
      <c r="D235" s="112">
        <v>8</v>
      </c>
      <c r="H235" s="113"/>
      <c r="I235" s="113"/>
    </row>
    <row r="236" spans="1:11" ht="15">
      <c r="A236" s="111" t="s">
        <v>539</v>
      </c>
      <c r="B236" s="111" t="s">
        <v>537</v>
      </c>
      <c r="C236" s="111" t="s">
        <v>305</v>
      </c>
      <c r="D236" s="112">
        <v>8</v>
      </c>
      <c r="H236" s="113"/>
      <c r="I236" s="113"/>
    </row>
    <row r="237" spans="1:11" ht="15">
      <c r="A237" s="106"/>
      <c r="B237" s="986" t="s">
        <v>540</v>
      </c>
      <c r="C237" s="987"/>
      <c r="D237" s="108">
        <v>5</v>
      </c>
      <c r="E237" s="109"/>
      <c r="F237" s="109"/>
      <c r="G237" s="109"/>
      <c r="H237" s="110"/>
      <c r="I237" s="110"/>
      <c r="J237" s="109"/>
      <c r="K237" s="109"/>
    </row>
    <row r="238" spans="1:11" ht="15">
      <c r="A238" s="111" t="s">
        <v>541</v>
      </c>
      <c r="B238" s="111" t="s">
        <v>540</v>
      </c>
      <c r="C238" s="111" t="s">
        <v>303</v>
      </c>
      <c r="D238" s="112">
        <v>5</v>
      </c>
      <c r="E238" s="27" t="s">
        <v>243</v>
      </c>
      <c r="F238" s="27" t="s">
        <v>542</v>
      </c>
      <c r="G238" s="27" t="s">
        <v>243</v>
      </c>
      <c r="H238" s="113"/>
      <c r="I238" s="117"/>
      <c r="J238" s="116" t="s">
        <v>543</v>
      </c>
    </row>
    <row r="239" spans="1:11" ht="15">
      <c r="A239" s="111" t="s">
        <v>544</v>
      </c>
      <c r="B239" s="111" t="s">
        <v>540</v>
      </c>
      <c r="C239" s="111" t="s">
        <v>305</v>
      </c>
      <c r="D239" s="112">
        <v>5</v>
      </c>
      <c r="H239" s="113"/>
      <c r="I239" s="113"/>
    </row>
    <row r="240" spans="1:11" ht="15">
      <c r="A240" s="111" t="s">
        <v>545</v>
      </c>
      <c r="B240" s="111" t="s">
        <v>540</v>
      </c>
      <c r="C240" s="111" t="s">
        <v>305</v>
      </c>
      <c r="D240" s="112">
        <v>5</v>
      </c>
      <c r="H240" s="113"/>
      <c r="I240" s="113"/>
    </row>
    <row r="241" spans="1:11" ht="15">
      <c r="A241" s="106"/>
      <c r="B241" s="986" t="s">
        <v>546</v>
      </c>
      <c r="C241" s="987"/>
      <c r="D241" s="108">
        <v>4</v>
      </c>
      <c r="E241" s="109"/>
      <c r="F241" s="109"/>
      <c r="G241" s="109"/>
      <c r="H241" s="110"/>
      <c r="I241" s="110"/>
      <c r="J241" s="109"/>
      <c r="K241" s="109"/>
    </row>
    <row r="242" spans="1:11" ht="15">
      <c r="A242" s="111" t="s">
        <v>547</v>
      </c>
      <c r="B242" s="111" t="s">
        <v>546</v>
      </c>
      <c r="C242" s="111" t="s">
        <v>303</v>
      </c>
      <c r="D242" s="112">
        <v>4</v>
      </c>
      <c r="H242" s="113"/>
      <c r="I242" s="113"/>
    </row>
    <row r="243" spans="1:11" ht="15">
      <c r="A243" s="111" t="s">
        <v>548</v>
      </c>
      <c r="B243" s="111" t="s">
        <v>546</v>
      </c>
      <c r="C243" s="111" t="s">
        <v>305</v>
      </c>
      <c r="D243" s="112">
        <v>4</v>
      </c>
      <c r="H243" s="113"/>
      <c r="I243" s="113"/>
    </row>
    <row r="244" spans="1:11" ht="15">
      <c r="A244" s="111" t="s">
        <v>549</v>
      </c>
      <c r="B244" s="111" t="s">
        <v>546</v>
      </c>
      <c r="C244" s="111" t="s">
        <v>305</v>
      </c>
      <c r="D244" s="112">
        <v>4</v>
      </c>
      <c r="H244" s="113"/>
      <c r="I244" s="113"/>
    </row>
    <row r="245" spans="1:11" ht="15">
      <c r="A245" s="111" t="s">
        <v>550</v>
      </c>
      <c r="B245" s="111" t="s">
        <v>546</v>
      </c>
      <c r="C245" s="111" t="s">
        <v>305</v>
      </c>
      <c r="D245" s="112">
        <v>4</v>
      </c>
      <c r="H245" s="113"/>
      <c r="I245" s="113"/>
    </row>
    <row r="246" spans="1:11" ht="15">
      <c r="A246" s="106"/>
      <c r="B246" s="107" t="s">
        <v>551</v>
      </c>
      <c r="C246" s="106"/>
      <c r="D246" s="108">
        <v>6</v>
      </c>
      <c r="E246" s="109"/>
      <c r="F246" s="109"/>
      <c r="G246" s="109"/>
      <c r="H246" s="110"/>
      <c r="I246" s="110"/>
      <c r="J246" s="109"/>
      <c r="K246" s="109"/>
    </row>
    <row r="247" spans="1:11" ht="15">
      <c r="A247" s="111" t="s">
        <v>552</v>
      </c>
      <c r="B247" s="111" t="s">
        <v>551</v>
      </c>
      <c r="C247" s="111" t="s">
        <v>303</v>
      </c>
      <c r="D247" s="112">
        <v>6</v>
      </c>
      <c r="E247" s="27" t="s">
        <v>243</v>
      </c>
      <c r="G247" s="27" t="s">
        <v>243</v>
      </c>
      <c r="H247" s="113"/>
      <c r="I247" s="117"/>
      <c r="J247" s="116" t="s">
        <v>553</v>
      </c>
    </row>
    <row r="248" spans="1:11" ht="15">
      <c r="A248" s="111" t="s">
        <v>554</v>
      </c>
      <c r="B248" s="111" t="s">
        <v>551</v>
      </c>
      <c r="C248" s="111" t="s">
        <v>305</v>
      </c>
      <c r="D248" s="112">
        <v>6</v>
      </c>
      <c r="H248" s="113"/>
      <c r="I248" s="113"/>
    </row>
    <row r="249" spans="1:11" ht="15">
      <c r="A249" s="111" t="s">
        <v>555</v>
      </c>
      <c r="B249" s="111" t="s">
        <v>551</v>
      </c>
      <c r="C249" s="111" t="s">
        <v>305</v>
      </c>
      <c r="D249" s="112">
        <v>6</v>
      </c>
      <c r="H249" s="113"/>
      <c r="I249" s="113"/>
    </row>
    <row r="250" spans="1:11" ht="15">
      <c r="A250" s="111" t="s">
        <v>556</v>
      </c>
      <c r="B250" s="111" t="s">
        <v>551</v>
      </c>
      <c r="C250" s="111" t="s">
        <v>305</v>
      </c>
      <c r="D250" s="112">
        <v>6</v>
      </c>
      <c r="H250" s="113"/>
      <c r="I250" s="113"/>
    </row>
    <row r="251" spans="1:11" ht="15">
      <c r="A251" s="111" t="s">
        <v>557</v>
      </c>
      <c r="B251" s="111" t="s">
        <v>551</v>
      </c>
      <c r="C251" s="111" t="s">
        <v>305</v>
      </c>
      <c r="D251" s="112">
        <v>6</v>
      </c>
      <c r="H251" s="113"/>
      <c r="I251" s="113"/>
    </row>
    <row r="252" spans="1:11" ht="15">
      <c r="A252" s="111" t="s">
        <v>558</v>
      </c>
      <c r="B252" s="111" t="s">
        <v>551</v>
      </c>
      <c r="C252" s="111" t="s">
        <v>305</v>
      </c>
      <c r="D252" s="112">
        <v>6</v>
      </c>
      <c r="H252" s="113"/>
      <c r="I252" s="113"/>
    </row>
    <row r="253" spans="1:11" ht="15">
      <c r="A253" s="111" t="s">
        <v>559</v>
      </c>
      <c r="B253" s="111" t="s">
        <v>551</v>
      </c>
      <c r="C253" s="111" t="s">
        <v>305</v>
      </c>
      <c r="D253" s="112">
        <v>6</v>
      </c>
      <c r="H253" s="113"/>
      <c r="I253" s="113"/>
    </row>
    <row r="254" spans="1:11" ht="15">
      <c r="A254" s="111" t="s">
        <v>560</v>
      </c>
      <c r="B254" s="111" t="s">
        <v>551</v>
      </c>
      <c r="C254" s="111" t="s">
        <v>305</v>
      </c>
      <c r="D254" s="112">
        <v>6</v>
      </c>
      <c r="H254" s="113"/>
      <c r="I254" s="113"/>
    </row>
    <row r="255" spans="1:11" ht="15">
      <c r="A255" s="111" t="s">
        <v>561</v>
      </c>
      <c r="B255" s="111" t="s">
        <v>551</v>
      </c>
      <c r="C255" s="111" t="s">
        <v>305</v>
      </c>
      <c r="D255" s="112">
        <v>6</v>
      </c>
      <c r="H255" s="113"/>
      <c r="I255" s="113"/>
    </row>
    <row r="256" spans="1:11" ht="15">
      <c r="A256" s="111" t="s">
        <v>562</v>
      </c>
      <c r="B256" s="111" t="s">
        <v>551</v>
      </c>
      <c r="C256" s="111" t="s">
        <v>305</v>
      </c>
      <c r="D256" s="112">
        <v>6</v>
      </c>
      <c r="H256" s="113"/>
      <c r="I256" s="113"/>
    </row>
    <row r="257" spans="1:11" ht="15">
      <c r="A257" s="111" t="s">
        <v>563</v>
      </c>
      <c r="B257" s="111" t="s">
        <v>551</v>
      </c>
      <c r="C257" s="111" t="s">
        <v>305</v>
      </c>
      <c r="D257" s="112">
        <v>6</v>
      </c>
      <c r="H257" s="113"/>
      <c r="I257" s="113"/>
    </row>
    <row r="258" spans="1:11" ht="15">
      <c r="A258" s="106"/>
      <c r="B258" s="107" t="s">
        <v>564</v>
      </c>
      <c r="C258" s="106"/>
      <c r="D258" s="108">
        <v>3</v>
      </c>
      <c r="E258" s="109"/>
      <c r="F258" s="109"/>
      <c r="G258" s="109"/>
      <c r="H258" s="110"/>
      <c r="I258" s="110"/>
      <c r="J258" s="109"/>
      <c r="K258" s="109"/>
    </row>
    <row r="259" spans="1:11" ht="15">
      <c r="A259" s="111" t="s">
        <v>428</v>
      </c>
      <c r="B259" s="111" t="s">
        <v>564</v>
      </c>
      <c r="C259" s="111" t="s">
        <v>305</v>
      </c>
      <c r="D259" s="112">
        <v>3</v>
      </c>
      <c r="H259" s="113"/>
      <c r="I259" s="113"/>
    </row>
    <row r="260" spans="1:11" ht="15">
      <c r="A260" s="111" t="s">
        <v>565</v>
      </c>
      <c r="B260" s="111" t="s">
        <v>564</v>
      </c>
      <c r="C260" s="111" t="s">
        <v>305</v>
      </c>
      <c r="D260" s="112">
        <v>3</v>
      </c>
      <c r="H260" s="113"/>
      <c r="I260" s="113"/>
    </row>
    <row r="261" spans="1:11" ht="15">
      <c r="A261" s="111" t="s">
        <v>566</v>
      </c>
      <c r="B261" s="111" t="s">
        <v>564</v>
      </c>
      <c r="C261" s="111" t="s">
        <v>305</v>
      </c>
      <c r="D261" s="112">
        <v>3</v>
      </c>
      <c r="H261" s="113"/>
      <c r="I261" s="113"/>
    </row>
    <row r="262" spans="1:11" ht="15">
      <c r="A262" s="111" t="s">
        <v>567</v>
      </c>
      <c r="B262" s="111" t="s">
        <v>564</v>
      </c>
      <c r="C262" s="111" t="s">
        <v>305</v>
      </c>
      <c r="D262" s="112">
        <v>3</v>
      </c>
      <c r="H262" s="113"/>
      <c r="I262" s="113"/>
    </row>
    <row r="263" spans="1:11" ht="15">
      <c r="A263" s="111" t="s">
        <v>568</v>
      </c>
      <c r="B263" s="111" t="s">
        <v>564</v>
      </c>
      <c r="C263" s="111" t="s">
        <v>305</v>
      </c>
      <c r="D263" s="112">
        <v>3</v>
      </c>
      <c r="H263" s="113"/>
      <c r="I263" s="113"/>
    </row>
    <row r="264" spans="1:11" ht="15">
      <c r="A264" s="111" t="s">
        <v>569</v>
      </c>
      <c r="B264" s="111" t="s">
        <v>564</v>
      </c>
      <c r="C264" s="111" t="s">
        <v>305</v>
      </c>
      <c r="D264" s="112">
        <v>3</v>
      </c>
      <c r="H264" s="113"/>
      <c r="I264" s="113"/>
    </row>
    <row r="265" spans="1:11" ht="15">
      <c r="A265" s="111" t="s">
        <v>570</v>
      </c>
      <c r="B265" s="111" t="s">
        <v>564</v>
      </c>
      <c r="C265" s="111" t="s">
        <v>303</v>
      </c>
      <c r="D265" s="112">
        <v>3</v>
      </c>
      <c r="H265" s="113"/>
      <c r="I265" s="113"/>
    </row>
    <row r="266" spans="1:11" ht="15">
      <c r="A266" s="111" t="s">
        <v>571</v>
      </c>
      <c r="B266" s="111" t="s">
        <v>564</v>
      </c>
      <c r="C266" s="111" t="s">
        <v>305</v>
      </c>
      <c r="D266" s="112">
        <v>3</v>
      </c>
      <c r="H266" s="113"/>
      <c r="I266" s="113"/>
    </row>
    <row r="267" spans="1:11" ht="15">
      <c r="A267" s="106"/>
      <c r="B267" s="107" t="s">
        <v>572</v>
      </c>
      <c r="C267" s="106"/>
      <c r="D267" s="108">
        <v>1</v>
      </c>
      <c r="E267" s="109"/>
      <c r="F267" s="109"/>
      <c r="G267" s="109"/>
      <c r="H267" s="110"/>
      <c r="I267" s="110"/>
      <c r="J267" s="109"/>
      <c r="K267" s="109"/>
    </row>
    <row r="268" spans="1:11" ht="15">
      <c r="A268" s="111" t="s">
        <v>573</v>
      </c>
      <c r="B268" s="111" t="s">
        <v>572</v>
      </c>
      <c r="C268" s="111" t="s">
        <v>303</v>
      </c>
      <c r="D268" s="112">
        <v>1</v>
      </c>
      <c r="H268" s="113"/>
      <c r="I268" s="113"/>
    </row>
    <row r="269" spans="1:11" ht="15">
      <c r="A269" s="111" t="s">
        <v>574</v>
      </c>
      <c r="B269" s="111" t="s">
        <v>572</v>
      </c>
      <c r="C269" s="111" t="s">
        <v>305</v>
      </c>
      <c r="D269" s="112">
        <v>1</v>
      </c>
      <c r="H269" s="113"/>
      <c r="I269" s="113"/>
    </row>
    <row r="270" spans="1:11" ht="15">
      <c r="A270" s="111" t="s">
        <v>575</v>
      </c>
      <c r="B270" s="111" t="s">
        <v>572</v>
      </c>
      <c r="C270" s="111" t="s">
        <v>305</v>
      </c>
      <c r="D270" s="112">
        <v>1</v>
      </c>
      <c r="H270" s="113"/>
      <c r="I270" s="113"/>
    </row>
    <row r="271" spans="1:11" ht="15">
      <c r="A271" s="111" t="s">
        <v>576</v>
      </c>
      <c r="B271" s="111" t="s">
        <v>572</v>
      </c>
      <c r="C271" s="111" t="s">
        <v>305</v>
      </c>
      <c r="D271" s="112">
        <v>1</v>
      </c>
      <c r="H271" s="113"/>
      <c r="I271" s="113"/>
    </row>
    <row r="272" spans="1:11" ht="15">
      <c r="A272" s="111" t="s">
        <v>577</v>
      </c>
      <c r="B272" s="111" t="s">
        <v>572</v>
      </c>
      <c r="C272" s="111" t="s">
        <v>305</v>
      </c>
      <c r="D272" s="112">
        <v>1</v>
      </c>
      <c r="H272" s="113"/>
      <c r="I272" s="113"/>
    </row>
    <row r="273" spans="1:11" ht="15">
      <c r="A273" s="111" t="s">
        <v>578</v>
      </c>
      <c r="B273" s="111" t="s">
        <v>572</v>
      </c>
      <c r="C273" s="111" t="s">
        <v>305</v>
      </c>
      <c r="D273" s="112">
        <v>1</v>
      </c>
      <c r="H273" s="113"/>
      <c r="I273" s="113"/>
    </row>
    <row r="274" spans="1:11" ht="15">
      <c r="A274" s="106"/>
      <c r="B274" s="107" t="s">
        <v>579</v>
      </c>
      <c r="C274" s="106"/>
      <c r="D274" s="108">
        <v>7</v>
      </c>
      <c r="E274" s="109"/>
      <c r="F274" s="109"/>
      <c r="G274" s="109"/>
      <c r="H274" s="110"/>
      <c r="I274" s="110"/>
      <c r="J274" s="109"/>
      <c r="K274" s="109"/>
    </row>
    <row r="275" spans="1:11" ht="15">
      <c r="A275" s="111" t="s">
        <v>580</v>
      </c>
      <c r="B275" s="111" t="s">
        <v>579</v>
      </c>
      <c r="C275" s="111" t="s">
        <v>305</v>
      </c>
      <c r="D275" s="112">
        <v>7</v>
      </c>
      <c r="H275" s="113"/>
      <c r="I275" s="113"/>
    </row>
    <row r="276" spans="1:11" ht="15">
      <c r="A276" s="111" t="s">
        <v>581</v>
      </c>
      <c r="B276" s="111" t="s">
        <v>579</v>
      </c>
      <c r="C276" s="111" t="s">
        <v>305</v>
      </c>
      <c r="D276" s="112">
        <v>7</v>
      </c>
      <c r="H276" s="113"/>
      <c r="I276" s="113"/>
    </row>
    <row r="277" spans="1:11" ht="15">
      <c r="A277" s="111" t="s">
        <v>582</v>
      </c>
      <c r="B277" s="111" t="s">
        <v>579</v>
      </c>
      <c r="C277" s="111" t="s">
        <v>305</v>
      </c>
      <c r="D277" s="112">
        <v>7</v>
      </c>
      <c r="H277" s="113"/>
      <c r="I277" s="113"/>
    </row>
    <row r="278" spans="1:11" ht="15">
      <c r="A278" s="111" t="s">
        <v>583</v>
      </c>
      <c r="B278" s="111" t="s">
        <v>579</v>
      </c>
      <c r="C278" s="111" t="s">
        <v>305</v>
      </c>
      <c r="D278" s="112">
        <v>7</v>
      </c>
      <c r="H278" s="113"/>
      <c r="I278" s="113"/>
    </row>
    <row r="279" spans="1:11" ht="15">
      <c r="A279" s="111" t="s">
        <v>584</v>
      </c>
      <c r="B279" s="111" t="s">
        <v>579</v>
      </c>
      <c r="C279" s="111" t="s">
        <v>305</v>
      </c>
      <c r="D279" s="112">
        <v>7</v>
      </c>
      <c r="H279" s="113"/>
      <c r="I279" s="113"/>
    </row>
    <row r="280" spans="1:11" ht="15">
      <c r="A280" s="111" t="s">
        <v>585</v>
      </c>
      <c r="B280" s="111" t="s">
        <v>579</v>
      </c>
      <c r="C280" s="111" t="s">
        <v>305</v>
      </c>
      <c r="D280" s="112">
        <v>7</v>
      </c>
      <c r="H280" s="113"/>
      <c r="I280" s="113"/>
    </row>
    <row r="281" spans="1:11" ht="15">
      <c r="A281" s="111" t="s">
        <v>586</v>
      </c>
      <c r="B281" s="111" t="s">
        <v>579</v>
      </c>
      <c r="C281" s="111" t="s">
        <v>305</v>
      </c>
      <c r="D281" s="112">
        <v>7</v>
      </c>
      <c r="H281" s="113"/>
      <c r="I281" s="113"/>
    </row>
    <row r="282" spans="1:11" ht="15">
      <c r="A282" s="111" t="s">
        <v>587</v>
      </c>
      <c r="B282" s="111" t="s">
        <v>579</v>
      </c>
      <c r="C282" s="111" t="s">
        <v>303</v>
      </c>
      <c r="D282" s="112">
        <v>7</v>
      </c>
      <c r="H282" s="113"/>
      <c r="I282" s="113"/>
    </row>
    <row r="283" spans="1:11" ht="15">
      <c r="A283" s="106"/>
      <c r="B283" s="107" t="s">
        <v>588</v>
      </c>
      <c r="C283" s="106"/>
      <c r="D283" s="108">
        <v>5</v>
      </c>
      <c r="E283" s="109"/>
      <c r="F283" s="109"/>
      <c r="G283" s="109"/>
      <c r="H283" s="110"/>
      <c r="I283" s="110"/>
      <c r="J283" s="109"/>
      <c r="K283" s="109"/>
    </row>
    <row r="284" spans="1:11" ht="15">
      <c r="A284" s="111" t="s">
        <v>589</v>
      </c>
      <c r="B284" s="111" t="s">
        <v>588</v>
      </c>
      <c r="C284" s="111" t="s">
        <v>303</v>
      </c>
      <c r="D284" s="112">
        <v>5</v>
      </c>
      <c r="H284" s="113"/>
      <c r="I284" s="113"/>
    </row>
    <row r="285" spans="1:11" ht="15">
      <c r="A285" s="111" t="s">
        <v>590</v>
      </c>
      <c r="B285" s="111" t="s">
        <v>588</v>
      </c>
      <c r="C285" s="111" t="s">
        <v>305</v>
      </c>
      <c r="D285" s="112">
        <v>5</v>
      </c>
      <c r="H285" s="113"/>
      <c r="I285" s="113"/>
    </row>
    <row r="286" spans="1:11" ht="15">
      <c r="A286" s="111" t="s">
        <v>591</v>
      </c>
      <c r="B286" s="111" t="s">
        <v>588</v>
      </c>
      <c r="C286" s="111" t="s">
        <v>305</v>
      </c>
      <c r="D286" s="112">
        <v>5</v>
      </c>
      <c r="H286" s="113"/>
      <c r="I286" s="113"/>
    </row>
    <row r="287" spans="1:11" ht="15">
      <c r="A287" s="111" t="s">
        <v>592</v>
      </c>
      <c r="B287" s="111" t="s">
        <v>588</v>
      </c>
      <c r="C287" s="111" t="s">
        <v>305</v>
      </c>
      <c r="D287" s="112">
        <v>5</v>
      </c>
      <c r="H287" s="113"/>
      <c r="I287" s="113"/>
    </row>
    <row r="288" spans="1:11" ht="15">
      <c r="A288" s="111" t="s">
        <v>593</v>
      </c>
      <c r="B288" s="111" t="s">
        <v>588</v>
      </c>
      <c r="C288" s="111" t="s">
        <v>305</v>
      </c>
      <c r="D288" s="112">
        <v>5</v>
      </c>
      <c r="H288" s="113"/>
      <c r="I288" s="113"/>
    </row>
    <row r="289" spans="1:11" ht="15">
      <c r="A289" s="111" t="s">
        <v>594</v>
      </c>
      <c r="B289" s="111" t="s">
        <v>588</v>
      </c>
      <c r="C289" s="111" t="s">
        <v>305</v>
      </c>
      <c r="D289" s="112">
        <v>5</v>
      </c>
      <c r="H289" s="113"/>
      <c r="I289" s="113"/>
    </row>
    <row r="290" spans="1:11" ht="15">
      <c r="A290" s="111" t="s">
        <v>595</v>
      </c>
      <c r="B290" s="111" t="s">
        <v>588</v>
      </c>
      <c r="C290" s="111" t="s">
        <v>305</v>
      </c>
      <c r="D290" s="112">
        <v>5</v>
      </c>
      <c r="H290" s="113"/>
      <c r="I290" s="113"/>
    </row>
    <row r="291" spans="1:11" ht="15">
      <c r="A291" s="106"/>
      <c r="B291" s="107" t="s">
        <v>596</v>
      </c>
      <c r="C291" s="106"/>
      <c r="D291" s="108">
        <v>5</v>
      </c>
      <c r="E291" s="109"/>
      <c r="F291" s="109"/>
      <c r="G291" s="109"/>
      <c r="H291" s="110"/>
      <c r="I291" s="110"/>
      <c r="J291" s="109"/>
      <c r="K291" s="109"/>
    </row>
    <row r="292" spans="1:11" ht="15">
      <c r="A292" s="111" t="s">
        <v>597</v>
      </c>
      <c r="B292" s="111" t="s">
        <v>596</v>
      </c>
      <c r="C292" s="111" t="s">
        <v>303</v>
      </c>
      <c r="D292" s="112">
        <v>5</v>
      </c>
      <c r="H292" s="113"/>
      <c r="I292" s="113"/>
    </row>
    <row r="293" spans="1:11" ht="15">
      <c r="A293" s="111" t="s">
        <v>598</v>
      </c>
      <c r="B293" s="111" t="s">
        <v>596</v>
      </c>
      <c r="C293" s="111" t="s">
        <v>305</v>
      </c>
      <c r="D293" s="112">
        <v>5</v>
      </c>
      <c r="H293" s="113"/>
      <c r="I293" s="113"/>
    </row>
    <row r="294" spans="1:11" ht="15">
      <c r="A294" s="111" t="s">
        <v>599</v>
      </c>
      <c r="B294" s="111" t="s">
        <v>596</v>
      </c>
      <c r="C294" s="111" t="s">
        <v>305</v>
      </c>
      <c r="D294" s="112">
        <v>5</v>
      </c>
      <c r="H294" s="113"/>
      <c r="I294" s="113"/>
    </row>
    <row r="295" spans="1:11" ht="15">
      <c r="A295" s="106"/>
      <c r="B295" s="107" t="s">
        <v>600</v>
      </c>
      <c r="C295" s="106"/>
      <c r="D295" s="108">
        <v>1</v>
      </c>
      <c r="E295" s="109"/>
      <c r="F295" s="109"/>
      <c r="G295" s="109"/>
      <c r="H295" s="110"/>
      <c r="I295" s="110"/>
      <c r="J295" s="109"/>
      <c r="K295" s="109"/>
    </row>
    <row r="296" spans="1:11" ht="15">
      <c r="A296" s="111" t="s">
        <v>601</v>
      </c>
      <c r="B296" s="111" t="s">
        <v>600</v>
      </c>
      <c r="C296" s="111" t="s">
        <v>303</v>
      </c>
      <c r="D296" s="112">
        <v>1</v>
      </c>
      <c r="H296" s="113"/>
      <c r="I296" s="113"/>
    </row>
    <row r="297" spans="1:11" ht="15">
      <c r="A297" s="111" t="s">
        <v>602</v>
      </c>
      <c r="B297" s="111" t="s">
        <v>600</v>
      </c>
      <c r="C297" s="111" t="s">
        <v>305</v>
      </c>
      <c r="D297" s="112">
        <v>1</v>
      </c>
      <c r="H297" s="113"/>
      <c r="I297" s="113"/>
    </row>
    <row r="298" spans="1:11" ht="15">
      <c r="A298" s="106"/>
      <c r="B298" s="107" t="s">
        <v>603</v>
      </c>
      <c r="C298" s="106"/>
      <c r="D298" s="108">
        <v>6</v>
      </c>
      <c r="E298" s="109"/>
      <c r="F298" s="109"/>
      <c r="G298" s="109"/>
      <c r="H298" s="110"/>
      <c r="I298" s="110"/>
      <c r="J298" s="109"/>
      <c r="K298" s="109"/>
    </row>
    <row r="299" spans="1:11" ht="15">
      <c r="A299" s="111" t="s">
        <v>604</v>
      </c>
      <c r="B299" s="111" t="s">
        <v>603</v>
      </c>
      <c r="C299" s="111" t="s">
        <v>303</v>
      </c>
      <c r="D299" s="112">
        <v>6</v>
      </c>
      <c r="H299" s="113"/>
      <c r="I299" s="113"/>
    </row>
    <row r="300" spans="1:11" ht="15">
      <c r="A300" s="111" t="s">
        <v>605</v>
      </c>
      <c r="B300" s="111" t="s">
        <v>603</v>
      </c>
      <c r="C300" s="111" t="s">
        <v>305</v>
      </c>
      <c r="D300" s="112">
        <v>6</v>
      </c>
      <c r="H300" s="113"/>
      <c r="I300" s="113"/>
    </row>
    <row r="301" spans="1:11" ht="15">
      <c r="A301" s="111" t="s">
        <v>606</v>
      </c>
      <c r="B301" s="111" t="s">
        <v>603</v>
      </c>
      <c r="C301" s="111" t="s">
        <v>305</v>
      </c>
      <c r="D301" s="112">
        <v>6</v>
      </c>
      <c r="H301" s="113"/>
      <c r="I301" s="113"/>
    </row>
    <row r="302" spans="1:11" ht="15">
      <c r="A302" s="106"/>
      <c r="B302" s="107" t="s">
        <v>607</v>
      </c>
      <c r="C302" s="106"/>
      <c r="D302" s="108">
        <v>7</v>
      </c>
      <c r="E302" s="109"/>
      <c r="F302" s="109"/>
      <c r="G302" s="109"/>
      <c r="H302" s="110"/>
      <c r="I302" s="110"/>
      <c r="J302" s="109"/>
      <c r="K302" s="109"/>
    </row>
    <row r="303" spans="1:11" ht="15">
      <c r="A303" s="111" t="s">
        <v>608</v>
      </c>
      <c r="B303" s="111" t="s">
        <v>607</v>
      </c>
      <c r="C303" s="111" t="s">
        <v>303</v>
      </c>
      <c r="D303" s="112">
        <v>7</v>
      </c>
      <c r="H303" s="113"/>
      <c r="I303" s="113"/>
    </row>
    <row r="304" spans="1:11" ht="15">
      <c r="A304" s="111" t="s">
        <v>609</v>
      </c>
      <c r="B304" s="111" t="s">
        <v>607</v>
      </c>
      <c r="C304" s="111" t="s">
        <v>305</v>
      </c>
      <c r="D304" s="112">
        <v>7</v>
      </c>
      <c r="H304" s="113"/>
      <c r="I304" s="113"/>
    </row>
    <row r="305" spans="1:11" ht="15">
      <c r="A305" s="111" t="s">
        <v>610</v>
      </c>
      <c r="B305" s="111" t="s">
        <v>607</v>
      </c>
      <c r="C305" s="111" t="s">
        <v>305</v>
      </c>
      <c r="D305" s="112">
        <v>7</v>
      </c>
      <c r="H305" s="113"/>
      <c r="I305" s="113"/>
    </row>
    <row r="306" spans="1:11" ht="15">
      <c r="A306" s="111" t="s">
        <v>611</v>
      </c>
      <c r="B306" s="111" t="s">
        <v>607</v>
      </c>
      <c r="C306" s="111" t="s">
        <v>305</v>
      </c>
      <c r="D306" s="112">
        <v>7</v>
      </c>
      <c r="H306" s="113"/>
      <c r="I306" s="113"/>
    </row>
    <row r="307" spans="1:11" ht="15">
      <c r="A307" s="111" t="s">
        <v>612</v>
      </c>
      <c r="B307" s="111" t="s">
        <v>607</v>
      </c>
      <c r="C307" s="111" t="s">
        <v>305</v>
      </c>
      <c r="D307" s="112">
        <v>7</v>
      </c>
      <c r="H307" s="113"/>
      <c r="I307" s="113"/>
    </row>
    <row r="308" spans="1:11" ht="15">
      <c r="A308" s="111" t="s">
        <v>613</v>
      </c>
      <c r="B308" s="111" t="s">
        <v>607</v>
      </c>
      <c r="C308" s="111" t="s">
        <v>305</v>
      </c>
      <c r="D308" s="112">
        <v>7</v>
      </c>
      <c r="H308" s="113"/>
      <c r="I308" s="113"/>
    </row>
    <row r="309" spans="1:11" ht="15">
      <c r="A309" s="106"/>
      <c r="B309" s="107" t="s">
        <v>614</v>
      </c>
      <c r="C309" s="106"/>
      <c r="D309" s="108">
        <v>5</v>
      </c>
      <c r="E309" s="109"/>
      <c r="F309" s="109"/>
      <c r="G309" s="109"/>
      <c r="H309" s="110"/>
      <c r="I309" s="110"/>
      <c r="J309" s="109"/>
      <c r="K309" s="109"/>
    </row>
    <row r="310" spans="1:11" ht="15">
      <c r="A310" s="111" t="s">
        <v>615</v>
      </c>
      <c r="B310" s="111" t="s">
        <v>614</v>
      </c>
      <c r="C310" s="111" t="s">
        <v>303</v>
      </c>
      <c r="D310" s="112">
        <v>5</v>
      </c>
      <c r="H310" s="113"/>
      <c r="I310" s="113"/>
    </row>
    <row r="311" spans="1:11" ht="15">
      <c r="A311" s="111" t="s">
        <v>616</v>
      </c>
      <c r="B311" s="111" t="s">
        <v>614</v>
      </c>
      <c r="C311" s="111" t="s">
        <v>305</v>
      </c>
      <c r="D311" s="112">
        <v>5</v>
      </c>
      <c r="H311" s="113"/>
      <c r="I311" s="113"/>
    </row>
    <row r="312" spans="1:11" ht="15">
      <c r="A312" s="111" t="s">
        <v>617</v>
      </c>
      <c r="B312" s="111" t="s">
        <v>614</v>
      </c>
      <c r="C312" s="111" t="s">
        <v>305</v>
      </c>
      <c r="D312" s="112">
        <v>5</v>
      </c>
      <c r="H312" s="113"/>
      <c r="I312" s="113"/>
    </row>
    <row r="313" spans="1:11" ht="15">
      <c r="A313" s="111" t="s">
        <v>618</v>
      </c>
      <c r="B313" s="111" t="s">
        <v>614</v>
      </c>
      <c r="C313" s="111" t="s">
        <v>305</v>
      </c>
      <c r="D313" s="112">
        <v>5</v>
      </c>
      <c r="H313" s="113"/>
      <c r="I313" s="113"/>
    </row>
    <row r="314" spans="1:11" ht="15">
      <c r="A314" s="111" t="s">
        <v>619</v>
      </c>
      <c r="B314" s="111" t="s">
        <v>614</v>
      </c>
      <c r="C314" s="111" t="s">
        <v>305</v>
      </c>
      <c r="D314" s="112">
        <v>5</v>
      </c>
      <c r="H314" s="113"/>
      <c r="I314" s="113"/>
    </row>
    <row r="315" spans="1:11" ht="15">
      <c r="A315" s="106"/>
      <c r="B315" s="107" t="s">
        <v>620</v>
      </c>
      <c r="C315" s="106"/>
      <c r="D315" s="108">
        <v>7</v>
      </c>
      <c r="E315" s="109"/>
      <c r="F315" s="109"/>
      <c r="G315" s="109"/>
      <c r="H315" s="110"/>
      <c r="I315" s="110"/>
      <c r="J315" s="109"/>
      <c r="K315" s="109"/>
    </row>
    <row r="316" spans="1:11" ht="15">
      <c r="A316" s="111" t="s">
        <v>621</v>
      </c>
      <c r="B316" s="111" t="s">
        <v>620</v>
      </c>
      <c r="C316" s="111" t="s">
        <v>303</v>
      </c>
      <c r="D316" s="112">
        <v>7</v>
      </c>
      <c r="H316" s="113"/>
      <c r="I316" s="113"/>
    </row>
    <row r="317" spans="1:11" ht="15">
      <c r="A317" s="111" t="s">
        <v>622</v>
      </c>
      <c r="B317" s="111" t="s">
        <v>620</v>
      </c>
      <c r="C317" s="111" t="s">
        <v>305</v>
      </c>
      <c r="D317" s="112">
        <v>7</v>
      </c>
      <c r="F317" s="115">
        <v>44378</v>
      </c>
      <c r="H317" s="113"/>
      <c r="I317" s="113"/>
      <c r="K317" s="116" t="s">
        <v>623</v>
      </c>
    </row>
    <row r="318" spans="1:11" ht="15">
      <c r="A318" s="106"/>
      <c r="B318" s="107" t="s">
        <v>624</v>
      </c>
      <c r="C318" s="106"/>
      <c r="D318" s="108">
        <v>2</v>
      </c>
      <c r="E318" s="109"/>
      <c r="F318" s="109"/>
      <c r="G318" s="109"/>
      <c r="H318" s="110"/>
      <c r="I318" s="110"/>
      <c r="J318" s="109"/>
      <c r="K318" s="109"/>
    </row>
    <row r="319" spans="1:11" ht="15">
      <c r="A319" s="111" t="s">
        <v>625</v>
      </c>
      <c r="B319" s="111" t="s">
        <v>624</v>
      </c>
      <c r="C319" s="111" t="s">
        <v>303</v>
      </c>
      <c r="D319" s="112">
        <v>2</v>
      </c>
      <c r="E319" s="120" t="s">
        <v>243</v>
      </c>
      <c r="G319" s="27" t="s">
        <v>243</v>
      </c>
      <c r="H319" s="27" t="s">
        <v>243</v>
      </c>
      <c r="I319" s="113"/>
      <c r="J319" s="114" t="s">
        <v>334</v>
      </c>
    </row>
    <row r="320" spans="1:11" ht="15">
      <c r="A320" s="111" t="s">
        <v>336</v>
      </c>
      <c r="B320" s="111" t="s">
        <v>624</v>
      </c>
      <c r="C320" s="111" t="s">
        <v>305</v>
      </c>
      <c r="D320" s="112">
        <v>2</v>
      </c>
      <c r="E320" s="120" t="s">
        <v>243</v>
      </c>
      <c r="G320" s="27" t="s">
        <v>243</v>
      </c>
      <c r="H320" s="27" t="s">
        <v>243</v>
      </c>
      <c r="I320" s="113"/>
      <c r="J320" s="121" t="s">
        <v>334</v>
      </c>
    </row>
    <row r="321" spans="1:11" ht="15">
      <c r="A321" s="111" t="s">
        <v>626</v>
      </c>
      <c r="B321" s="111" t="s">
        <v>624</v>
      </c>
      <c r="C321" s="111" t="s">
        <v>305</v>
      </c>
      <c r="D321" s="112">
        <v>2</v>
      </c>
      <c r="E321" s="120" t="s">
        <v>243</v>
      </c>
      <c r="G321" s="27" t="s">
        <v>243</v>
      </c>
      <c r="H321" s="27" t="s">
        <v>243</v>
      </c>
      <c r="I321" s="113"/>
      <c r="J321" s="121" t="s">
        <v>334</v>
      </c>
    </row>
    <row r="322" spans="1:11" ht="15">
      <c r="A322" s="111" t="s">
        <v>627</v>
      </c>
      <c r="B322" s="111" t="s">
        <v>624</v>
      </c>
      <c r="C322" s="111" t="s">
        <v>305</v>
      </c>
      <c r="D322" s="112">
        <v>2</v>
      </c>
      <c r="E322" s="120" t="s">
        <v>243</v>
      </c>
      <c r="G322" s="27" t="s">
        <v>243</v>
      </c>
      <c r="H322" s="27" t="s">
        <v>243</v>
      </c>
      <c r="I322" s="113"/>
      <c r="J322" s="121" t="s">
        <v>334</v>
      </c>
    </row>
    <row r="323" spans="1:11" ht="15">
      <c r="A323" s="111" t="s">
        <v>28</v>
      </c>
      <c r="B323" s="111" t="s">
        <v>624</v>
      </c>
      <c r="C323" s="111" t="s">
        <v>305</v>
      </c>
      <c r="D323" s="112">
        <v>2</v>
      </c>
      <c r="E323" s="120" t="s">
        <v>243</v>
      </c>
      <c r="G323" s="27" t="s">
        <v>243</v>
      </c>
      <c r="H323" s="27" t="s">
        <v>243</v>
      </c>
      <c r="I323" s="113"/>
      <c r="J323" s="121" t="s">
        <v>334</v>
      </c>
    </row>
    <row r="324" spans="1:11" ht="15">
      <c r="A324" s="111" t="s">
        <v>628</v>
      </c>
      <c r="B324" s="111" t="s">
        <v>624</v>
      </c>
      <c r="C324" s="111" t="s">
        <v>305</v>
      </c>
      <c r="D324" s="112">
        <v>2</v>
      </c>
      <c r="E324" s="120" t="s">
        <v>243</v>
      </c>
      <c r="G324" s="27" t="s">
        <v>243</v>
      </c>
      <c r="H324" s="27" t="s">
        <v>243</v>
      </c>
      <c r="I324" s="113"/>
      <c r="J324" s="121" t="s">
        <v>334</v>
      </c>
    </row>
    <row r="325" spans="1:11" ht="15">
      <c r="A325" s="106"/>
      <c r="B325" s="107" t="s">
        <v>629</v>
      </c>
      <c r="C325" s="106"/>
      <c r="D325" s="108">
        <v>4</v>
      </c>
      <c r="E325" s="109"/>
      <c r="F325" s="109"/>
      <c r="G325" s="109"/>
      <c r="H325" s="110"/>
      <c r="I325" s="110"/>
      <c r="J325" s="109"/>
      <c r="K325" s="109"/>
    </row>
    <row r="326" spans="1:11" ht="15">
      <c r="A326" s="111" t="s">
        <v>630</v>
      </c>
      <c r="B326" s="111" t="s">
        <v>629</v>
      </c>
      <c r="C326" s="111" t="s">
        <v>303</v>
      </c>
      <c r="D326" s="112">
        <v>4</v>
      </c>
      <c r="H326" s="113"/>
      <c r="I326" s="113"/>
    </row>
    <row r="327" spans="1:11" ht="15">
      <c r="A327" s="111" t="s">
        <v>631</v>
      </c>
      <c r="B327" s="111" t="s">
        <v>629</v>
      </c>
      <c r="C327" s="111" t="s">
        <v>305</v>
      </c>
      <c r="D327" s="112">
        <v>4</v>
      </c>
      <c r="H327" s="113"/>
      <c r="I327" s="113"/>
    </row>
    <row r="328" spans="1:11" ht="15">
      <c r="A328" s="111" t="s">
        <v>632</v>
      </c>
      <c r="B328" s="111" t="s">
        <v>629</v>
      </c>
      <c r="C328" s="111" t="s">
        <v>305</v>
      </c>
      <c r="D328" s="112">
        <v>4</v>
      </c>
      <c r="H328" s="113"/>
      <c r="I328" s="113"/>
    </row>
    <row r="329" spans="1:11" ht="15">
      <c r="A329" s="111" t="s">
        <v>633</v>
      </c>
      <c r="B329" s="111" t="s">
        <v>629</v>
      </c>
      <c r="C329" s="111" t="s">
        <v>305</v>
      </c>
      <c r="D329" s="112">
        <v>4</v>
      </c>
      <c r="H329" s="113"/>
      <c r="I329" s="113"/>
    </row>
    <row r="330" spans="1:11" ht="15">
      <c r="A330" s="106"/>
      <c r="B330" s="107" t="s">
        <v>634</v>
      </c>
      <c r="C330" s="106"/>
      <c r="D330" s="108">
        <v>10</v>
      </c>
      <c r="E330" s="109"/>
      <c r="F330" s="109"/>
      <c r="G330" s="109"/>
      <c r="H330" s="110"/>
      <c r="I330" s="110"/>
      <c r="J330" s="109"/>
      <c r="K330" s="109"/>
    </row>
    <row r="331" spans="1:11" ht="15">
      <c r="A331" s="111" t="s">
        <v>635</v>
      </c>
      <c r="B331" s="111" t="s">
        <v>634</v>
      </c>
      <c r="C331" s="111" t="s">
        <v>303</v>
      </c>
      <c r="D331" s="112">
        <v>10</v>
      </c>
      <c r="H331" s="113"/>
      <c r="I331" s="113"/>
    </row>
    <row r="332" spans="1:11" ht="15">
      <c r="A332" s="111" t="s">
        <v>617</v>
      </c>
      <c r="B332" s="111" t="s">
        <v>634</v>
      </c>
      <c r="C332" s="111" t="s">
        <v>305</v>
      </c>
      <c r="D332" s="112">
        <v>10</v>
      </c>
      <c r="H332" s="113"/>
      <c r="I332" s="113"/>
    </row>
    <row r="333" spans="1:11" ht="15">
      <c r="A333" s="111" t="s">
        <v>636</v>
      </c>
      <c r="B333" s="111" t="s">
        <v>634</v>
      </c>
      <c r="C333" s="111" t="s">
        <v>305</v>
      </c>
      <c r="D333" s="112">
        <v>10</v>
      </c>
      <c r="H333" s="113"/>
      <c r="I333" s="113"/>
    </row>
    <row r="334" spans="1:11" ht="15">
      <c r="A334" s="111" t="s">
        <v>637</v>
      </c>
      <c r="B334" s="111" t="s">
        <v>634</v>
      </c>
      <c r="C334" s="111" t="s">
        <v>305</v>
      </c>
      <c r="D334" s="112">
        <v>10</v>
      </c>
      <c r="H334" s="113"/>
      <c r="I334" s="113"/>
    </row>
    <row r="335" spans="1:11" ht="15">
      <c r="A335" s="111" t="s">
        <v>638</v>
      </c>
      <c r="B335" s="111" t="s">
        <v>634</v>
      </c>
      <c r="C335" s="111" t="s">
        <v>305</v>
      </c>
      <c r="D335" s="112">
        <v>10</v>
      </c>
      <c r="H335" s="113"/>
      <c r="I335" s="113"/>
    </row>
    <row r="336" spans="1:11" ht="15">
      <c r="A336" s="111" t="s">
        <v>639</v>
      </c>
      <c r="B336" s="111" t="s">
        <v>634</v>
      </c>
      <c r="C336" s="111" t="s">
        <v>305</v>
      </c>
      <c r="D336" s="112">
        <v>10</v>
      </c>
      <c r="H336" s="113"/>
      <c r="I336" s="113"/>
    </row>
    <row r="337" spans="1:11" ht="15">
      <c r="A337" s="106"/>
      <c r="B337" s="107" t="s">
        <v>640</v>
      </c>
      <c r="C337" s="106"/>
      <c r="D337" s="108">
        <v>5</v>
      </c>
      <c r="E337" s="109"/>
      <c r="F337" s="109"/>
      <c r="G337" s="109"/>
      <c r="H337" s="110"/>
      <c r="I337" s="110"/>
      <c r="J337" s="109"/>
      <c r="K337" s="109"/>
    </row>
    <row r="338" spans="1:11" ht="15">
      <c r="A338" s="111" t="s">
        <v>641</v>
      </c>
      <c r="B338" s="111" t="s">
        <v>640</v>
      </c>
      <c r="C338" s="111" t="s">
        <v>303</v>
      </c>
      <c r="D338" s="112">
        <v>5</v>
      </c>
      <c r="H338" s="113"/>
      <c r="I338" s="113"/>
    </row>
    <row r="339" spans="1:11" ht="15">
      <c r="A339" s="111" t="s">
        <v>642</v>
      </c>
      <c r="B339" s="111" t="s">
        <v>640</v>
      </c>
      <c r="C339" s="111" t="s">
        <v>305</v>
      </c>
      <c r="D339" s="112">
        <v>5</v>
      </c>
      <c r="H339" s="113"/>
      <c r="I339" s="113"/>
    </row>
    <row r="340" spans="1:11" ht="15">
      <c r="A340" s="106"/>
      <c r="B340" s="107" t="s">
        <v>643</v>
      </c>
      <c r="C340" s="106"/>
      <c r="D340" s="108">
        <v>5</v>
      </c>
      <c r="E340" s="109"/>
      <c r="F340" s="109"/>
      <c r="G340" s="109"/>
      <c r="H340" s="110"/>
      <c r="I340" s="110"/>
      <c r="J340" s="109"/>
      <c r="K340" s="109"/>
    </row>
    <row r="341" spans="1:11" ht="15">
      <c r="A341" s="111" t="s">
        <v>644</v>
      </c>
      <c r="B341" s="111" t="s">
        <v>643</v>
      </c>
      <c r="C341" s="111" t="s">
        <v>303</v>
      </c>
      <c r="D341" s="112">
        <v>5</v>
      </c>
      <c r="H341" s="113"/>
      <c r="I341" s="113"/>
    </row>
    <row r="342" spans="1:11" ht="15">
      <c r="A342" s="111" t="s">
        <v>645</v>
      </c>
      <c r="B342" s="111" t="s">
        <v>643</v>
      </c>
      <c r="C342" s="111" t="s">
        <v>305</v>
      </c>
      <c r="D342" s="112">
        <v>5</v>
      </c>
      <c r="H342" s="113"/>
      <c r="I342" s="113"/>
    </row>
    <row r="343" spans="1:11" ht="15">
      <c r="A343" s="111" t="s">
        <v>646</v>
      </c>
      <c r="B343" s="111" t="s">
        <v>643</v>
      </c>
      <c r="C343" s="111" t="s">
        <v>305</v>
      </c>
      <c r="D343" s="112">
        <v>5</v>
      </c>
      <c r="H343" s="113"/>
      <c r="I343" s="113"/>
    </row>
    <row r="344" spans="1:11" ht="15">
      <c r="A344" s="111" t="s">
        <v>647</v>
      </c>
      <c r="B344" s="111" t="s">
        <v>643</v>
      </c>
      <c r="C344" s="111" t="s">
        <v>305</v>
      </c>
      <c r="D344" s="112">
        <v>5</v>
      </c>
      <c r="H344" s="113"/>
      <c r="I344" s="113"/>
    </row>
    <row r="345" spans="1:11" ht="15">
      <c r="A345" s="111" t="s">
        <v>648</v>
      </c>
      <c r="B345" s="111" t="s">
        <v>643</v>
      </c>
      <c r="C345" s="111" t="s">
        <v>305</v>
      </c>
      <c r="D345" s="112">
        <v>5</v>
      </c>
      <c r="H345" s="113"/>
      <c r="I345" s="113"/>
    </row>
    <row r="346" spans="1:11" ht="15">
      <c r="A346" s="106"/>
      <c r="B346" s="107" t="s">
        <v>649</v>
      </c>
      <c r="C346" s="106"/>
      <c r="D346" s="108">
        <v>1</v>
      </c>
      <c r="E346" s="109"/>
      <c r="F346" s="109"/>
      <c r="G346" s="109"/>
      <c r="H346" s="110"/>
      <c r="I346" s="110"/>
      <c r="J346" s="109"/>
      <c r="K346" s="109"/>
    </row>
    <row r="347" spans="1:11" ht="15">
      <c r="A347" s="111" t="s">
        <v>650</v>
      </c>
      <c r="B347" s="111" t="s">
        <v>649</v>
      </c>
      <c r="C347" s="111" t="s">
        <v>305</v>
      </c>
      <c r="D347" s="112">
        <v>1</v>
      </c>
      <c r="H347" s="113"/>
      <c r="I347" s="113"/>
    </row>
    <row r="348" spans="1:11" ht="15">
      <c r="A348" s="111" t="s">
        <v>651</v>
      </c>
      <c r="B348" s="111" t="s">
        <v>649</v>
      </c>
      <c r="C348" s="111" t="s">
        <v>305</v>
      </c>
      <c r="D348" s="112">
        <v>1</v>
      </c>
      <c r="H348" s="113"/>
      <c r="I348" s="113"/>
    </row>
    <row r="349" spans="1:11" ht="15">
      <c r="A349" s="111" t="s">
        <v>652</v>
      </c>
      <c r="B349" s="111" t="s">
        <v>649</v>
      </c>
      <c r="C349" s="111" t="s">
        <v>305</v>
      </c>
      <c r="D349" s="112">
        <v>1</v>
      </c>
      <c r="H349" s="113"/>
      <c r="I349" s="113"/>
    </row>
    <row r="350" spans="1:11" ht="15">
      <c r="A350" s="111" t="s">
        <v>653</v>
      </c>
      <c r="B350" s="111" t="s">
        <v>649</v>
      </c>
      <c r="C350" s="111" t="s">
        <v>303</v>
      </c>
      <c r="D350" s="112">
        <v>1</v>
      </c>
      <c r="H350" s="113"/>
      <c r="I350" s="113"/>
    </row>
    <row r="351" spans="1:11" ht="12.75">
      <c r="H351" s="113"/>
      <c r="I351" s="113"/>
    </row>
    <row r="352" spans="1:11" ht="12.75">
      <c r="H352" s="113"/>
      <c r="I352" s="113"/>
    </row>
    <row r="353" spans="8:9" ht="12.75">
      <c r="H353" s="113"/>
      <c r="I353" s="113"/>
    </row>
    <row r="354" spans="8:9" ht="12.75">
      <c r="H354" s="113"/>
      <c r="I354" s="113"/>
    </row>
    <row r="355" spans="8:9" ht="12.75">
      <c r="H355" s="113"/>
      <c r="I355" s="113"/>
    </row>
    <row r="356" spans="8:9" ht="12.75">
      <c r="H356" s="113"/>
      <c r="I356" s="113"/>
    </row>
    <row r="357" spans="8:9" ht="12.75">
      <c r="H357" s="113"/>
      <c r="I357" s="113"/>
    </row>
    <row r="358" spans="8:9" ht="12.75">
      <c r="H358" s="113"/>
      <c r="I358" s="113"/>
    </row>
    <row r="359" spans="8:9" ht="12.75">
      <c r="H359" s="113"/>
      <c r="I359" s="113"/>
    </row>
    <row r="360" spans="8:9" ht="12.75">
      <c r="H360" s="113"/>
      <c r="I360" s="113"/>
    </row>
    <row r="361" spans="8:9" ht="12.75">
      <c r="H361" s="113"/>
      <c r="I361" s="113"/>
    </row>
    <row r="362" spans="8:9" ht="12.75">
      <c r="H362" s="113"/>
      <c r="I362" s="113"/>
    </row>
    <row r="363" spans="8:9" ht="12.75">
      <c r="H363" s="113"/>
      <c r="I363" s="113"/>
    </row>
    <row r="364" spans="8:9" ht="12.75">
      <c r="H364" s="113"/>
      <c r="I364" s="113"/>
    </row>
    <row r="365" spans="8:9" ht="12.75">
      <c r="H365" s="113"/>
      <c r="I365" s="113"/>
    </row>
    <row r="366" spans="8:9" ht="12.75">
      <c r="H366" s="113"/>
      <c r="I366" s="113"/>
    </row>
    <row r="367" spans="8:9" ht="12.75">
      <c r="H367" s="113"/>
      <c r="I367" s="113"/>
    </row>
    <row r="368" spans="8:9" ht="12.75">
      <c r="H368" s="113"/>
      <c r="I368" s="113"/>
    </row>
    <row r="369" spans="8:9" ht="12.75">
      <c r="H369" s="113"/>
      <c r="I369" s="113"/>
    </row>
    <row r="370" spans="8:9" ht="12.75">
      <c r="H370" s="113"/>
      <c r="I370" s="113"/>
    </row>
    <row r="371" spans="8:9" ht="12.75">
      <c r="H371" s="113"/>
      <c r="I371" s="113"/>
    </row>
    <row r="372" spans="8:9" ht="12.75">
      <c r="H372" s="113"/>
      <c r="I372" s="113"/>
    </row>
    <row r="373" spans="8:9" ht="12.75">
      <c r="H373" s="113"/>
      <c r="I373" s="113"/>
    </row>
    <row r="374" spans="8:9" ht="12.75">
      <c r="H374" s="113"/>
      <c r="I374" s="113"/>
    </row>
    <row r="375" spans="8:9" ht="12.75">
      <c r="H375" s="113"/>
      <c r="I375" s="113"/>
    </row>
    <row r="376" spans="8:9" ht="12.75">
      <c r="H376" s="113"/>
      <c r="I376" s="113"/>
    </row>
    <row r="377" spans="8:9" ht="12.75">
      <c r="H377" s="113"/>
      <c r="I377" s="113"/>
    </row>
    <row r="378" spans="8:9" ht="12.75">
      <c r="H378" s="113"/>
      <c r="I378" s="113"/>
    </row>
    <row r="379" spans="8:9" ht="12.75">
      <c r="H379" s="113"/>
      <c r="I379" s="113"/>
    </row>
    <row r="380" spans="8:9" ht="12.75">
      <c r="H380" s="113"/>
      <c r="I380" s="113"/>
    </row>
    <row r="381" spans="8:9" ht="12.75">
      <c r="H381" s="113"/>
      <c r="I381" s="113"/>
    </row>
    <row r="382" spans="8:9" ht="12.75">
      <c r="H382" s="113"/>
      <c r="I382" s="113"/>
    </row>
    <row r="383" spans="8:9" ht="12.75">
      <c r="H383" s="113"/>
      <c r="I383" s="113"/>
    </row>
    <row r="384" spans="8:9" ht="12.75">
      <c r="H384" s="113"/>
      <c r="I384" s="113"/>
    </row>
    <row r="385" spans="8:9" ht="12.75">
      <c r="H385" s="113"/>
      <c r="I385" s="113"/>
    </row>
    <row r="386" spans="8:9" ht="12.75">
      <c r="H386" s="113"/>
      <c r="I386" s="113"/>
    </row>
    <row r="387" spans="8:9" ht="12.75">
      <c r="H387" s="113"/>
      <c r="I387" s="113"/>
    </row>
    <row r="388" spans="8:9" ht="12.75">
      <c r="H388" s="113"/>
      <c r="I388" s="113"/>
    </row>
    <row r="389" spans="8:9" ht="12.75">
      <c r="H389" s="113"/>
      <c r="I389" s="113"/>
    </row>
    <row r="390" spans="8:9" ht="12.75">
      <c r="H390" s="113"/>
      <c r="I390" s="113"/>
    </row>
    <row r="391" spans="8:9" ht="12.75">
      <c r="H391" s="113"/>
      <c r="I391" s="113"/>
    </row>
    <row r="392" spans="8:9" ht="12.75">
      <c r="H392" s="113"/>
      <c r="I392" s="113"/>
    </row>
    <row r="393" spans="8:9" ht="12.75">
      <c r="H393" s="113"/>
      <c r="I393" s="113"/>
    </row>
    <row r="394" spans="8:9" ht="12.75">
      <c r="H394" s="113"/>
      <c r="I394" s="113"/>
    </row>
    <row r="395" spans="8:9" ht="12.75">
      <c r="H395" s="113"/>
      <c r="I395" s="113"/>
    </row>
    <row r="396" spans="8:9" ht="12.75">
      <c r="H396" s="113"/>
      <c r="I396" s="113"/>
    </row>
    <row r="397" spans="8:9" ht="12.75">
      <c r="H397" s="113"/>
      <c r="I397" s="113"/>
    </row>
    <row r="398" spans="8:9" ht="12.75">
      <c r="H398" s="113"/>
      <c r="I398" s="113"/>
    </row>
    <row r="399" spans="8:9" ht="12.75">
      <c r="H399" s="113"/>
      <c r="I399" s="113"/>
    </row>
    <row r="400" spans="8:9" ht="12.75">
      <c r="H400" s="113"/>
      <c r="I400" s="113"/>
    </row>
    <row r="401" spans="8:9" ht="12.75">
      <c r="H401" s="113"/>
      <c r="I401" s="113"/>
    </row>
    <row r="402" spans="8:9" ht="12.75">
      <c r="H402" s="113"/>
      <c r="I402" s="113"/>
    </row>
    <row r="403" spans="8:9" ht="12.75">
      <c r="H403" s="113"/>
      <c r="I403" s="113"/>
    </row>
    <row r="404" spans="8:9" ht="12.75">
      <c r="H404" s="113"/>
      <c r="I404" s="113"/>
    </row>
    <row r="405" spans="8:9" ht="12.75">
      <c r="H405" s="113"/>
      <c r="I405" s="113"/>
    </row>
    <row r="406" spans="8:9" ht="12.75">
      <c r="H406" s="113"/>
      <c r="I406" s="113"/>
    </row>
    <row r="407" spans="8:9" ht="12.75">
      <c r="H407" s="113"/>
      <c r="I407" s="113"/>
    </row>
    <row r="408" spans="8:9" ht="12.75">
      <c r="H408" s="113"/>
      <c r="I408" s="113"/>
    </row>
    <row r="409" spans="8:9" ht="12.75">
      <c r="H409" s="113"/>
      <c r="I409" s="113"/>
    </row>
    <row r="410" spans="8:9" ht="12.75">
      <c r="H410" s="113"/>
      <c r="I410" s="113"/>
    </row>
    <row r="411" spans="8:9" ht="12.75">
      <c r="H411" s="113"/>
      <c r="I411" s="113"/>
    </row>
    <row r="412" spans="8:9" ht="12.75">
      <c r="H412" s="113"/>
      <c r="I412" s="113"/>
    </row>
    <row r="413" spans="8:9" ht="12.75">
      <c r="H413" s="113"/>
      <c r="I413" s="113"/>
    </row>
    <row r="414" spans="8:9" ht="12.75">
      <c r="H414" s="113"/>
      <c r="I414" s="113"/>
    </row>
    <row r="415" spans="8:9" ht="12.75">
      <c r="H415" s="113"/>
      <c r="I415" s="113"/>
    </row>
    <row r="416" spans="8:9" ht="12.75">
      <c r="H416" s="113"/>
      <c r="I416" s="113"/>
    </row>
    <row r="417" spans="1:9" ht="12.75">
      <c r="H417" s="113"/>
      <c r="I417" s="113"/>
    </row>
    <row r="418" spans="1:9" ht="12.75">
      <c r="H418" s="113"/>
      <c r="I418" s="113"/>
    </row>
    <row r="419" spans="1:9" ht="12.75">
      <c r="H419" s="113"/>
      <c r="I419" s="113"/>
    </row>
    <row r="420" spans="1:9" ht="12.75">
      <c r="H420" s="113"/>
      <c r="I420" s="113"/>
    </row>
    <row r="421" spans="1:9" ht="12.75">
      <c r="H421" s="113"/>
      <c r="I421" s="113"/>
    </row>
    <row r="422" spans="1:9" ht="12.75">
      <c r="H422" s="113"/>
      <c r="I422" s="113"/>
    </row>
    <row r="423" spans="1:9" ht="12.75">
      <c r="H423" s="113"/>
      <c r="I423" s="113"/>
    </row>
    <row r="424" spans="1:9" ht="15">
      <c r="A424" s="122"/>
      <c r="B424" s="122"/>
      <c r="C424" s="122"/>
      <c r="D424" s="122"/>
      <c r="H424" s="113"/>
      <c r="I424" s="113"/>
    </row>
    <row r="425" spans="1:9" ht="12.75">
      <c r="H425" s="113"/>
      <c r="I425" s="113"/>
    </row>
    <row r="426" spans="1:9" ht="12.75">
      <c r="H426" s="113"/>
      <c r="I426" s="113"/>
    </row>
    <row r="427" spans="1:9" ht="12.75">
      <c r="H427" s="113"/>
      <c r="I427" s="113"/>
    </row>
    <row r="428" spans="1:9" ht="12.75">
      <c r="H428" s="113"/>
      <c r="I428" s="113"/>
    </row>
    <row r="429" spans="1:9" ht="12.75">
      <c r="H429" s="113"/>
      <c r="I429" s="113"/>
    </row>
    <row r="430" spans="1:9" ht="12.75">
      <c r="H430" s="113"/>
      <c r="I430" s="113"/>
    </row>
    <row r="431" spans="1:9" ht="12.75">
      <c r="H431" s="113"/>
      <c r="I431" s="113"/>
    </row>
    <row r="432" spans="1:9" ht="12.75">
      <c r="H432" s="113"/>
      <c r="I432" s="113"/>
    </row>
    <row r="433" spans="8:9" ht="12.75">
      <c r="H433" s="113"/>
      <c r="I433" s="113"/>
    </row>
    <row r="434" spans="8:9" ht="12.75">
      <c r="H434" s="113"/>
      <c r="I434" s="113"/>
    </row>
    <row r="435" spans="8:9" ht="12.75">
      <c r="H435" s="113"/>
      <c r="I435" s="113"/>
    </row>
    <row r="436" spans="8:9" ht="12.75">
      <c r="H436" s="113"/>
      <c r="I436" s="113"/>
    </row>
    <row r="437" spans="8:9" ht="12.75">
      <c r="H437" s="113"/>
      <c r="I437" s="113"/>
    </row>
    <row r="438" spans="8:9" ht="12.75">
      <c r="H438" s="113"/>
      <c r="I438" s="113"/>
    </row>
    <row r="439" spans="8:9" ht="12.75">
      <c r="H439" s="113"/>
      <c r="I439" s="113"/>
    </row>
    <row r="440" spans="8:9" ht="12.75">
      <c r="H440" s="113"/>
      <c r="I440" s="113"/>
    </row>
    <row r="441" spans="8:9" ht="12.75">
      <c r="H441" s="113"/>
      <c r="I441" s="113"/>
    </row>
    <row r="442" spans="8:9" ht="12.75">
      <c r="H442" s="113"/>
      <c r="I442" s="113"/>
    </row>
    <row r="443" spans="8:9" ht="12.75">
      <c r="H443" s="113"/>
      <c r="I443" s="113"/>
    </row>
    <row r="444" spans="8:9" ht="12.75">
      <c r="H444" s="113"/>
      <c r="I444" s="113"/>
    </row>
    <row r="445" spans="8:9" ht="12.75">
      <c r="H445" s="113"/>
      <c r="I445" s="113"/>
    </row>
    <row r="446" spans="8:9" ht="12.75">
      <c r="H446" s="113"/>
      <c r="I446" s="113"/>
    </row>
    <row r="447" spans="8:9" ht="12.75">
      <c r="H447" s="113"/>
      <c r="I447" s="113"/>
    </row>
    <row r="448" spans="8:9" ht="12.75">
      <c r="H448" s="113"/>
      <c r="I448" s="113"/>
    </row>
    <row r="449" spans="8:9" ht="12.75">
      <c r="H449" s="113"/>
      <c r="I449" s="113"/>
    </row>
    <row r="450" spans="8:9" ht="12.75">
      <c r="H450" s="113"/>
      <c r="I450" s="113"/>
    </row>
    <row r="451" spans="8:9" ht="12.75">
      <c r="H451" s="113"/>
      <c r="I451" s="113"/>
    </row>
    <row r="452" spans="8:9" ht="12.75">
      <c r="H452" s="113"/>
      <c r="I452" s="113"/>
    </row>
    <row r="453" spans="8:9" ht="12.75">
      <c r="H453" s="113"/>
      <c r="I453" s="113"/>
    </row>
    <row r="454" spans="8:9" ht="12.75">
      <c r="H454" s="113"/>
      <c r="I454" s="113"/>
    </row>
    <row r="455" spans="8:9" ht="12.75">
      <c r="H455" s="113"/>
      <c r="I455" s="113"/>
    </row>
    <row r="456" spans="8:9" ht="12.75">
      <c r="H456" s="113"/>
      <c r="I456" s="113"/>
    </row>
    <row r="457" spans="8:9" ht="12.75">
      <c r="H457" s="113"/>
      <c r="I457" s="113"/>
    </row>
    <row r="458" spans="8:9" ht="12.75">
      <c r="H458" s="113"/>
      <c r="I458" s="113"/>
    </row>
    <row r="459" spans="8:9" ht="12.75">
      <c r="H459" s="113"/>
      <c r="I459" s="113"/>
    </row>
    <row r="460" spans="8:9" ht="12.75">
      <c r="H460" s="113"/>
      <c r="I460" s="113"/>
    </row>
    <row r="461" spans="8:9" ht="12.75">
      <c r="H461" s="113"/>
      <c r="I461" s="113"/>
    </row>
    <row r="462" spans="8:9" ht="12.75">
      <c r="H462" s="113"/>
      <c r="I462" s="113"/>
    </row>
    <row r="463" spans="8:9" ht="12.75">
      <c r="H463" s="113"/>
      <c r="I463" s="113"/>
    </row>
    <row r="464" spans="8:9" ht="12.75">
      <c r="H464" s="113"/>
      <c r="I464" s="113"/>
    </row>
    <row r="465" spans="8:9" ht="12.75">
      <c r="H465" s="113"/>
      <c r="I465" s="113"/>
    </row>
    <row r="466" spans="8:9" ht="12.75">
      <c r="H466" s="113"/>
      <c r="I466" s="113"/>
    </row>
    <row r="467" spans="8:9" ht="12.75">
      <c r="H467" s="113"/>
      <c r="I467" s="113"/>
    </row>
    <row r="468" spans="8:9" ht="12.75">
      <c r="H468" s="113"/>
      <c r="I468" s="113"/>
    </row>
    <row r="469" spans="8:9" ht="12.75">
      <c r="H469" s="113"/>
      <c r="I469" s="113"/>
    </row>
    <row r="470" spans="8:9" ht="12.75">
      <c r="H470" s="113"/>
      <c r="I470" s="113"/>
    </row>
    <row r="471" spans="8:9" ht="12.75">
      <c r="H471" s="113"/>
      <c r="I471" s="113"/>
    </row>
    <row r="472" spans="8:9" ht="12.75">
      <c r="H472" s="113"/>
      <c r="I472" s="113"/>
    </row>
    <row r="473" spans="8:9" ht="12.75">
      <c r="H473" s="113"/>
      <c r="I473" s="113"/>
    </row>
    <row r="474" spans="8:9" ht="12.75">
      <c r="H474" s="113"/>
      <c r="I474" s="113"/>
    </row>
    <row r="475" spans="8:9" ht="12.75">
      <c r="H475" s="113"/>
      <c r="I475" s="113"/>
    </row>
    <row r="476" spans="8:9" ht="12.75">
      <c r="H476" s="113"/>
      <c r="I476" s="113"/>
    </row>
    <row r="477" spans="8:9" ht="12.75">
      <c r="H477" s="113"/>
      <c r="I477" s="113"/>
    </row>
    <row r="478" spans="8:9" ht="12.75">
      <c r="H478" s="113"/>
      <c r="I478" s="113"/>
    </row>
    <row r="479" spans="8:9" ht="12.75">
      <c r="H479" s="113"/>
      <c r="I479" s="113"/>
    </row>
    <row r="480" spans="8:9" ht="12.75">
      <c r="H480" s="113"/>
      <c r="I480" s="113"/>
    </row>
    <row r="481" spans="8:9" ht="12.75">
      <c r="H481" s="113"/>
      <c r="I481" s="113"/>
    </row>
    <row r="482" spans="8:9" ht="12.75">
      <c r="H482" s="113"/>
      <c r="I482" s="113"/>
    </row>
    <row r="483" spans="8:9" ht="12.75">
      <c r="H483" s="113"/>
      <c r="I483" s="113"/>
    </row>
    <row r="484" spans="8:9" ht="12.75">
      <c r="H484" s="113"/>
      <c r="I484" s="113"/>
    </row>
    <row r="485" spans="8:9" ht="12.75">
      <c r="H485" s="113"/>
      <c r="I485" s="113"/>
    </row>
    <row r="486" spans="8:9" ht="12.75">
      <c r="H486" s="113"/>
      <c r="I486" s="113"/>
    </row>
    <row r="487" spans="8:9" ht="12.75">
      <c r="H487" s="113"/>
      <c r="I487" s="113"/>
    </row>
    <row r="488" spans="8:9" ht="12.75">
      <c r="H488" s="113"/>
      <c r="I488" s="113"/>
    </row>
    <row r="489" spans="8:9" ht="12.75">
      <c r="H489" s="113"/>
      <c r="I489" s="113"/>
    </row>
    <row r="490" spans="8:9" ht="12.75">
      <c r="H490" s="113"/>
      <c r="I490" s="113"/>
    </row>
    <row r="491" spans="8:9" ht="12.75">
      <c r="H491" s="113"/>
      <c r="I491" s="113"/>
    </row>
    <row r="492" spans="8:9" ht="12.75">
      <c r="H492" s="113"/>
      <c r="I492" s="113"/>
    </row>
    <row r="493" spans="8:9" ht="12.75">
      <c r="H493" s="113"/>
      <c r="I493" s="113"/>
    </row>
    <row r="494" spans="8:9" ht="12.75">
      <c r="H494" s="113"/>
      <c r="I494" s="113"/>
    </row>
    <row r="495" spans="8:9" ht="12.75">
      <c r="H495" s="113"/>
      <c r="I495" s="113"/>
    </row>
    <row r="496" spans="8:9" ht="12.75">
      <c r="H496" s="113"/>
      <c r="I496" s="113"/>
    </row>
    <row r="497" spans="8:9" ht="12.75">
      <c r="H497" s="113"/>
      <c r="I497" s="113"/>
    </row>
    <row r="498" spans="8:9" ht="12.75">
      <c r="H498" s="113"/>
      <c r="I498" s="113"/>
    </row>
    <row r="499" spans="8:9" ht="12.75">
      <c r="H499" s="113"/>
      <c r="I499" s="113"/>
    </row>
    <row r="500" spans="8:9" ht="12.75">
      <c r="H500" s="113"/>
      <c r="I500" s="113"/>
    </row>
    <row r="501" spans="8:9" ht="12.75">
      <c r="H501" s="113"/>
      <c r="I501" s="113"/>
    </row>
    <row r="502" spans="8:9" ht="12.75">
      <c r="H502" s="113"/>
      <c r="I502" s="113"/>
    </row>
    <row r="503" spans="8:9" ht="12.75">
      <c r="H503" s="113"/>
      <c r="I503" s="113"/>
    </row>
    <row r="504" spans="8:9" ht="12.75">
      <c r="H504" s="113"/>
      <c r="I504" s="113"/>
    </row>
    <row r="505" spans="8:9" ht="12.75">
      <c r="H505" s="113"/>
      <c r="I505" s="113"/>
    </row>
    <row r="506" spans="8:9" ht="12.75">
      <c r="H506" s="113"/>
      <c r="I506" s="113"/>
    </row>
    <row r="507" spans="8:9" ht="12.75">
      <c r="H507" s="113"/>
      <c r="I507" s="113"/>
    </row>
    <row r="508" spans="8:9" ht="12.75">
      <c r="H508" s="113"/>
      <c r="I508" s="113"/>
    </row>
    <row r="509" spans="8:9" ht="12.75">
      <c r="H509" s="113"/>
      <c r="I509" s="113"/>
    </row>
    <row r="510" spans="8:9" ht="12.75">
      <c r="H510" s="113"/>
      <c r="I510" s="113"/>
    </row>
    <row r="511" spans="8:9" ht="12.75">
      <c r="H511" s="113"/>
      <c r="I511" s="113"/>
    </row>
    <row r="512" spans="8:9" ht="12.75">
      <c r="H512" s="113"/>
      <c r="I512" s="113"/>
    </row>
    <row r="513" spans="8:9" ht="12.75">
      <c r="H513" s="113"/>
      <c r="I513" s="113"/>
    </row>
    <row r="514" spans="8:9" ht="12.75">
      <c r="H514" s="113"/>
      <c r="I514" s="113"/>
    </row>
    <row r="515" spans="8:9" ht="12.75">
      <c r="H515" s="113"/>
      <c r="I515" s="113"/>
    </row>
    <row r="516" spans="8:9" ht="12.75">
      <c r="H516" s="113"/>
      <c r="I516" s="113"/>
    </row>
    <row r="517" spans="8:9" ht="12.75">
      <c r="H517" s="113"/>
      <c r="I517" s="113"/>
    </row>
    <row r="518" spans="8:9" ht="12.75">
      <c r="H518" s="113"/>
      <c r="I518" s="113"/>
    </row>
    <row r="519" spans="8:9" ht="12.75">
      <c r="H519" s="113"/>
      <c r="I519" s="113"/>
    </row>
    <row r="520" spans="8:9" ht="12.75">
      <c r="H520" s="113"/>
      <c r="I520" s="113"/>
    </row>
    <row r="521" spans="8:9" ht="12.75">
      <c r="H521" s="113"/>
      <c r="I521" s="113"/>
    </row>
    <row r="522" spans="8:9" ht="12.75">
      <c r="H522" s="113"/>
      <c r="I522" s="113"/>
    </row>
    <row r="523" spans="8:9" ht="12.75">
      <c r="H523" s="113"/>
      <c r="I523" s="113"/>
    </row>
    <row r="524" spans="8:9" ht="12.75">
      <c r="H524" s="113"/>
      <c r="I524" s="113"/>
    </row>
    <row r="525" spans="8:9" ht="12.75">
      <c r="H525" s="113"/>
      <c r="I525" s="113"/>
    </row>
    <row r="526" spans="8:9" ht="12.75">
      <c r="H526" s="113"/>
      <c r="I526" s="113"/>
    </row>
    <row r="527" spans="8:9" ht="12.75">
      <c r="H527" s="113"/>
      <c r="I527" s="113"/>
    </row>
    <row r="528" spans="8:9" ht="12.75">
      <c r="H528" s="113"/>
      <c r="I528" s="113"/>
    </row>
    <row r="529" spans="8:9" ht="12.75">
      <c r="H529" s="113"/>
      <c r="I529" s="113"/>
    </row>
    <row r="530" spans="8:9" ht="12.75">
      <c r="H530" s="113"/>
      <c r="I530" s="113"/>
    </row>
    <row r="531" spans="8:9" ht="12.75">
      <c r="H531" s="113"/>
      <c r="I531" s="113"/>
    </row>
    <row r="532" spans="8:9" ht="12.75">
      <c r="H532" s="113"/>
      <c r="I532" s="113"/>
    </row>
    <row r="533" spans="8:9" ht="12.75">
      <c r="H533" s="113"/>
      <c r="I533" s="113"/>
    </row>
    <row r="534" spans="8:9" ht="12.75">
      <c r="H534" s="113"/>
      <c r="I534" s="113"/>
    </row>
    <row r="535" spans="8:9" ht="12.75">
      <c r="H535" s="113"/>
      <c r="I535" s="113"/>
    </row>
    <row r="536" spans="8:9" ht="12.75">
      <c r="H536" s="113"/>
      <c r="I536" s="113"/>
    </row>
    <row r="537" spans="8:9" ht="12.75">
      <c r="H537" s="113"/>
      <c r="I537" s="113"/>
    </row>
    <row r="538" spans="8:9" ht="12.75">
      <c r="H538" s="113"/>
      <c r="I538" s="113"/>
    </row>
    <row r="539" spans="8:9" ht="12.75">
      <c r="H539" s="113"/>
      <c r="I539" s="113"/>
    </row>
    <row r="540" spans="8:9" ht="12.75">
      <c r="H540" s="113"/>
      <c r="I540" s="113"/>
    </row>
    <row r="541" spans="8:9" ht="12.75">
      <c r="H541" s="113"/>
      <c r="I541" s="113"/>
    </row>
    <row r="542" spans="8:9" ht="12.75">
      <c r="H542" s="113"/>
      <c r="I542" s="113"/>
    </row>
    <row r="543" spans="8:9" ht="12.75">
      <c r="H543" s="113"/>
      <c r="I543" s="113"/>
    </row>
    <row r="544" spans="8:9" ht="12.75">
      <c r="H544" s="113"/>
      <c r="I544" s="113"/>
    </row>
    <row r="545" spans="8:9" ht="12.75">
      <c r="H545" s="113"/>
      <c r="I545" s="113"/>
    </row>
    <row r="546" spans="8:9" ht="12.75">
      <c r="H546" s="113"/>
      <c r="I546" s="113"/>
    </row>
    <row r="547" spans="8:9" ht="12.75">
      <c r="H547" s="113"/>
      <c r="I547" s="113"/>
    </row>
    <row r="548" spans="8:9" ht="12.75">
      <c r="H548" s="113"/>
      <c r="I548" s="113"/>
    </row>
    <row r="549" spans="8:9" ht="12.75">
      <c r="H549" s="113"/>
      <c r="I549" s="113"/>
    </row>
    <row r="550" spans="8:9" ht="12.75">
      <c r="H550" s="113"/>
      <c r="I550" s="113"/>
    </row>
    <row r="551" spans="8:9" ht="12.75">
      <c r="H551" s="113"/>
      <c r="I551" s="113"/>
    </row>
    <row r="552" spans="8:9" ht="12.75">
      <c r="H552" s="113"/>
      <c r="I552" s="113"/>
    </row>
    <row r="553" spans="8:9" ht="12.75">
      <c r="H553" s="113"/>
      <c r="I553" s="113"/>
    </row>
    <row r="554" spans="8:9" ht="12.75">
      <c r="H554" s="113"/>
      <c r="I554" s="113"/>
    </row>
    <row r="555" spans="8:9" ht="12.75">
      <c r="H555" s="113"/>
      <c r="I555" s="113"/>
    </row>
    <row r="556" spans="8:9" ht="12.75">
      <c r="H556" s="113"/>
      <c r="I556" s="113"/>
    </row>
    <row r="557" spans="8:9" ht="12.75">
      <c r="H557" s="113"/>
      <c r="I557" s="113"/>
    </row>
    <row r="558" spans="8:9" ht="12.75">
      <c r="H558" s="113"/>
      <c r="I558" s="113"/>
    </row>
    <row r="559" spans="8:9" ht="12.75">
      <c r="H559" s="113"/>
      <c r="I559" s="113"/>
    </row>
    <row r="560" spans="8:9" ht="12.75">
      <c r="H560" s="113"/>
      <c r="I560" s="113"/>
    </row>
    <row r="561" spans="8:9" ht="12.75">
      <c r="H561" s="113"/>
      <c r="I561" s="113"/>
    </row>
    <row r="562" spans="8:9" ht="12.75">
      <c r="H562" s="113"/>
      <c r="I562" s="113"/>
    </row>
    <row r="563" spans="8:9" ht="12.75">
      <c r="H563" s="113"/>
      <c r="I563" s="113"/>
    </row>
    <row r="564" spans="8:9" ht="12.75">
      <c r="H564" s="113"/>
      <c r="I564" s="113"/>
    </row>
    <row r="565" spans="8:9" ht="12.75">
      <c r="H565" s="113"/>
      <c r="I565" s="113"/>
    </row>
    <row r="566" spans="8:9" ht="12.75">
      <c r="H566" s="113"/>
      <c r="I566" s="113"/>
    </row>
    <row r="567" spans="8:9" ht="12.75">
      <c r="H567" s="113"/>
      <c r="I567" s="113"/>
    </row>
    <row r="568" spans="8:9" ht="12.75">
      <c r="H568" s="113"/>
      <c r="I568" s="113"/>
    </row>
    <row r="569" spans="8:9" ht="12.75">
      <c r="H569" s="113"/>
      <c r="I569" s="113"/>
    </row>
    <row r="570" spans="8:9" ht="12.75">
      <c r="H570" s="113"/>
      <c r="I570" s="113"/>
    </row>
    <row r="571" spans="8:9" ht="12.75">
      <c r="H571" s="113"/>
      <c r="I571" s="113"/>
    </row>
    <row r="572" spans="8:9" ht="12.75">
      <c r="H572" s="113"/>
      <c r="I572" s="113"/>
    </row>
    <row r="573" spans="8:9" ht="12.75">
      <c r="H573" s="113"/>
      <c r="I573" s="113"/>
    </row>
    <row r="574" spans="8:9" ht="12.75">
      <c r="H574" s="113"/>
      <c r="I574" s="113"/>
    </row>
    <row r="575" spans="8:9" ht="12.75">
      <c r="H575" s="113"/>
      <c r="I575" s="113"/>
    </row>
    <row r="576" spans="8:9" ht="12.75">
      <c r="H576" s="113"/>
      <c r="I576" s="113"/>
    </row>
    <row r="577" spans="8:9" ht="12.75">
      <c r="H577" s="113"/>
      <c r="I577" s="113"/>
    </row>
    <row r="578" spans="8:9" ht="12.75">
      <c r="H578" s="113"/>
      <c r="I578" s="113"/>
    </row>
    <row r="579" spans="8:9" ht="12.75">
      <c r="H579" s="113"/>
      <c r="I579" s="113"/>
    </row>
    <row r="580" spans="8:9" ht="12.75">
      <c r="H580" s="113"/>
      <c r="I580" s="113"/>
    </row>
    <row r="581" spans="8:9" ht="12.75">
      <c r="H581" s="113"/>
      <c r="I581" s="113"/>
    </row>
    <row r="582" spans="8:9" ht="12.75">
      <c r="H582" s="113"/>
      <c r="I582" s="113"/>
    </row>
    <row r="583" spans="8:9" ht="12.75">
      <c r="H583" s="113"/>
      <c r="I583" s="113"/>
    </row>
    <row r="584" spans="8:9" ht="12.75">
      <c r="H584" s="113"/>
      <c r="I584" s="113"/>
    </row>
    <row r="585" spans="8:9" ht="12.75">
      <c r="H585" s="113"/>
      <c r="I585" s="113"/>
    </row>
    <row r="586" spans="8:9" ht="12.75">
      <c r="H586" s="113"/>
      <c r="I586" s="113"/>
    </row>
    <row r="587" spans="8:9" ht="12.75">
      <c r="H587" s="113"/>
      <c r="I587" s="113"/>
    </row>
    <row r="588" spans="8:9" ht="12.75">
      <c r="H588" s="113"/>
      <c r="I588" s="113"/>
    </row>
    <row r="589" spans="8:9" ht="12.75">
      <c r="H589" s="113"/>
      <c r="I589" s="113"/>
    </row>
    <row r="590" spans="8:9" ht="12.75">
      <c r="H590" s="113"/>
      <c r="I590" s="113"/>
    </row>
    <row r="591" spans="8:9" ht="12.75">
      <c r="H591" s="113"/>
      <c r="I591" s="113"/>
    </row>
    <row r="592" spans="8:9" ht="12.75">
      <c r="H592" s="113"/>
      <c r="I592" s="113"/>
    </row>
    <row r="593" spans="8:9" ht="12.75">
      <c r="H593" s="113"/>
      <c r="I593" s="113"/>
    </row>
    <row r="594" spans="8:9" ht="12.75">
      <c r="H594" s="113"/>
      <c r="I594" s="113"/>
    </row>
    <row r="595" spans="8:9" ht="12.75">
      <c r="H595" s="113"/>
      <c r="I595" s="113"/>
    </row>
    <row r="596" spans="8:9" ht="12.75">
      <c r="H596" s="113"/>
      <c r="I596" s="113"/>
    </row>
    <row r="597" spans="8:9" ht="12.75">
      <c r="H597" s="113"/>
      <c r="I597" s="113"/>
    </row>
    <row r="598" spans="8:9" ht="12.75">
      <c r="H598" s="113"/>
      <c r="I598" s="113"/>
    </row>
    <row r="599" spans="8:9" ht="12.75">
      <c r="H599" s="113"/>
      <c r="I599" s="113"/>
    </row>
    <row r="600" spans="8:9" ht="12.75">
      <c r="H600" s="113"/>
      <c r="I600" s="113"/>
    </row>
    <row r="601" spans="8:9" ht="12.75">
      <c r="H601" s="113"/>
      <c r="I601" s="113"/>
    </row>
    <row r="602" spans="8:9" ht="12.75">
      <c r="H602" s="113"/>
      <c r="I602" s="113"/>
    </row>
    <row r="603" spans="8:9" ht="12.75">
      <c r="H603" s="113"/>
      <c r="I603" s="113"/>
    </row>
    <row r="604" spans="8:9" ht="12.75">
      <c r="H604" s="113"/>
      <c r="I604" s="113"/>
    </row>
    <row r="605" spans="8:9" ht="12.75">
      <c r="H605" s="113"/>
      <c r="I605" s="113"/>
    </row>
    <row r="606" spans="8:9" ht="12.75">
      <c r="H606" s="113"/>
      <c r="I606" s="113"/>
    </row>
    <row r="607" spans="8:9" ht="12.75">
      <c r="H607" s="113"/>
      <c r="I607" s="113"/>
    </row>
    <row r="608" spans="8:9" ht="12.75">
      <c r="H608" s="113"/>
      <c r="I608" s="113"/>
    </row>
    <row r="609" spans="8:9" ht="12.75">
      <c r="H609" s="113"/>
      <c r="I609" s="113"/>
    </row>
    <row r="610" spans="8:9" ht="12.75">
      <c r="H610" s="113"/>
      <c r="I610" s="113"/>
    </row>
    <row r="611" spans="8:9" ht="12.75">
      <c r="H611" s="113"/>
      <c r="I611" s="113"/>
    </row>
    <row r="612" spans="8:9" ht="12.75">
      <c r="H612" s="113"/>
      <c r="I612" s="113"/>
    </row>
    <row r="613" spans="8:9" ht="12.75">
      <c r="H613" s="113"/>
      <c r="I613" s="113"/>
    </row>
    <row r="614" spans="8:9" ht="12.75">
      <c r="H614" s="113"/>
      <c r="I614" s="113"/>
    </row>
    <row r="615" spans="8:9" ht="12.75">
      <c r="H615" s="113"/>
      <c r="I615" s="113"/>
    </row>
    <row r="616" spans="8:9" ht="12.75">
      <c r="H616" s="113"/>
      <c r="I616" s="113"/>
    </row>
    <row r="617" spans="8:9" ht="12.75">
      <c r="H617" s="113"/>
      <c r="I617" s="113"/>
    </row>
    <row r="618" spans="8:9" ht="12.75">
      <c r="H618" s="113"/>
      <c r="I618" s="113"/>
    </row>
    <row r="619" spans="8:9" ht="12.75">
      <c r="H619" s="113"/>
      <c r="I619" s="113"/>
    </row>
    <row r="620" spans="8:9" ht="12.75">
      <c r="H620" s="113"/>
      <c r="I620" s="113"/>
    </row>
    <row r="621" spans="8:9" ht="12.75">
      <c r="H621" s="113"/>
      <c r="I621" s="113"/>
    </row>
    <row r="622" spans="8:9" ht="12.75">
      <c r="H622" s="113"/>
      <c r="I622" s="113"/>
    </row>
    <row r="623" spans="8:9" ht="12.75">
      <c r="H623" s="113"/>
      <c r="I623" s="113"/>
    </row>
    <row r="624" spans="8:9" ht="12.75">
      <c r="H624" s="113"/>
      <c r="I624" s="113"/>
    </row>
    <row r="625" spans="8:9" ht="12.75">
      <c r="H625" s="113"/>
      <c r="I625" s="113"/>
    </row>
    <row r="626" spans="8:9" ht="12.75">
      <c r="H626" s="113"/>
      <c r="I626" s="113"/>
    </row>
    <row r="627" spans="8:9" ht="12.75">
      <c r="H627" s="113"/>
      <c r="I627" s="113"/>
    </row>
    <row r="628" spans="8:9" ht="12.75">
      <c r="H628" s="113"/>
      <c r="I628" s="113"/>
    </row>
    <row r="629" spans="8:9" ht="12.75">
      <c r="H629" s="113"/>
      <c r="I629" s="113"/>
    </row>
    <row r="630" spans="8:9" ht="12.75">
      <c r="H630" s="113"/>
      <c r="I630" s="113"/>
    </row>
    <row r="631" spans="8:9" ht="12.75">
      <c r="H631" s="113"/>
      <c r="I631" s="113"/>
    </row>
    <row r="632" spans="8:9" ht="12.75">
      <c r="H632" s="113"/>
      <c r="I632" s="113"/>
    </row>
    <row r="633" spans="8:9" ht="12.75">
      <c r="H633" s="113"/>
      <c r="I633" s="113"/>
    </row>
    <row r="634" spans="8:9" ht="12.75">
      <c r="H634" s="113"/>
      <c r="I634" s="113"/>
    </row>
    <row r="635" spans="8:9" ht="12.75">
      <c r="H635" s="113"/>
      <c r="I635" s="113"/>
    </row>
    <row r="636" spans="8:9" ht="12.75">
      <c r="H636" s="113"/>
      <c r="I636" s="113"/>
    </row>
    <row r="637" spans="8:9" ht="12.75">
      <c r="H637" s="113"/>
      <c r="I637" s="113"/>
    </row>
    <row r="638" spans="8:9" ht="12.75">
      <c r="H638" s="113"/>
      <c r="I638" s="113"/>
    </row>
    <row r="639" spans="8:9" ht="12.75">
      <c r="H639" s="113"/>
      <c r="I639" s="113"/>
    </row>
    <row r="640" spans="8:9" ht="12.75">
      <c r="H640" s="113"/>
      <c r="I640" s="113"/>
    </row>
    <row r="641" spans="8:9" ht="12.75">
      <c r="H641" s="113"/>
      <c r="I641" s="113"/>
    </row>
    <row r="642" spans="8:9" ht="12.75">
      <c r="H642" s="113"/>
      <c r="I642" s="113"/>
    </row>
    <row r="643" spans="8:9" ht="12.75">
      <c r="H643" s="113"/>
      <c r="I643" s="113"/>
    </row>
    <row r="644" spans="8:9" ht="12.75">
      <c r="H644" s="113"/>
      <c r="I644" s="113"/>
    </row>
    <row r="645" spans="8:9" ht="12.75">
      <c r="H645" s="113"/>
      <c r="I645" s="113"/>
    </row>
    <row r="646" spans="8:9" ht="12.75">
      <c r="H646" s="113"/>
      <c r="I646" s="113"/>
    </row>
    <row r="647" spans="8:9" ht="12.75">
      <c r="H647" s="113"/>
      <c r="I647" s="113"/>
    </row>
    <row r="648" spans="8:9" ht="12.75">
      <c r="H648" s="113"/>
      <c r="I648" s="113"/>
    </row>
    <row r="649" spans="8:9" ht="12.75">
      <c r="H649" s="113"/>
      <c r="I649" s="113"/>
    </row>
    <row r="650" spans="8:9" ht="12.75">
      <c r="H650" s="113"/>
      <c r="I650" s="113"/>
    </row>
    <row r="651" spans="8:9" ht="12.75">
      <c r="H651" s="113"/>
      <c r="I651" s="113"/>
    </row>
    <row r="652" spans="8:9" ht="12.75">
      <c r="H652" s="113"/>
      <c r="I652" s="113"/>
    </row>
    <row r="653" spans="8:9" ht="12.75">
      <c r="H653" s="113"/>
      <c r="I653" s="113"/>
    </row>
    <row r="654" spans="8:9" ht="12.75">
      <c r="H654" s="113"/>
      <c r="I654" s="113"/>
    </row>
    <row r="655" spans="8:9" ht="12.75">
      <c r="H655" s="113"/>
      <c r="I655" s="113"/>
    </row>
    <row r="656" spans="8:9" ht="12.75">
      <c r="H656" s="113"/>
      <c r="I656" s="113"/>
    </row>
    <row r="657" spans="8:9" ht="12.75">
      <c r="H657" s="113"/>
      <c r="I657" s="113"/>
    </row>
    <row r="658" spans="8:9" ht="12.75">
      <c r="H658" s="113"/>
      <c r="I658" s="113"/>
    </row>
    <row r="659" spans="8:9" ht="12.75">
      <c r="H659" s="113"/>
      <c r="I659" s="113"/>
    </row>
    <row r="660" spans="8:9" ht="12.75">
      <c r="H660" s="113"/>
      <c r="I660" s="113"/>
    </row>
    <row r="661" spans="8:9" ht="12.75">
      <c r="H661" s="113"/>
      <c r="I661" s="113"/>
    </row>
    <row r="662" spans="8:9" ht="12.75">
      <c r="H662" s="113"/>
      <c r="I662" s="113"/>
    </row>
    <row r="663" spans="8:9" ht="12.75">
      <c r="H663" s="113"/>
      <c r="I663" s="113"/>
    </row>
    <row r="664" spans="8:9" ht="12.75">
      <c r="H664" s="113"/>
      <c r="I664" s="113"/>
    </row>
    <row r="665" spans="8:9" ht="12.75">
      <c r="H665" s="113"/>
      <c r="I665" s="113"/>
    </row>
    <row r="666" spans="8:9" ht="12.75">
      <c r="H666" s="113"/>
      <c r="I666" s="113"/>
    </row>
    <row r="667" spans="8:9" ht="12.75">
      <c r="H667" s="113"/>
      <c r="I667" s="113"/>
    </row>
    <row r="668" spans="8:9" ht="12.75">
      <c r="H668" s="113"/>
      <c r="I668" s="113"/>
    </row>
    <row r="669" spans="8:9" ht="12.75">
      <c r="H669" s="113"/>
      <c r="I669" s="113"/>
    </row>
    <row r="670" spans="8:9" ht="12.75">
      <c r="H670" s="113"/>
      <c r="I670" s="113"/>
    </row>
    <row r="671" spans="8:9" ht="12.75">
      <c r="H671" s="113"/>
      <c r="I671" s="113"/>
    </row>
    <row r="672" spans="8:9" ht="12.75">
      <c r="H672" s="113"/>
      <c r="I672" s="113"/>
    </row>
    <row r="673" spans="8:9" ht="12.75">
      <c r="H673" s="113"/>
      <c r="I673" s="113"/>
    </row>
    <row r="674" spans="8:9" ht="12.75">
      <c r="H674" s="113"/>
      <c r="I674" s="113"/>
    </row>
    <row r="675" spans="8:9" ht="12.75">
      <c r="H675" s="113"/>
      <c r="I675" s="113"/>
    </row>
    <row r="676" spans="8:9" ht="12.75">
      <c r="H676" s="113"/>
      <c r="I676" s="113"/>
    </row>
    <row r="677" spans="8:9" ht="12.75">
      <c r="H677" s="113"/>
      <c r="I677" s="113"/>
    </row>
    <row r="678" spans="8:9" ht="12.75">
      <c r="H678" s="113"/>
      <c r="I678" s="113"/>
    </row>
    <row r="679" spans="8:9" ht="12.75">
      <c r="H679" s="113"/>
      <c r="I679" s="113"/>
    </row>
    <row r="680" spans="8:9" ht="12.75">
      <c r="H680" s="113"/>
      <c r="I680" s="113"/>
    </row>
    <row r="681" spans="8:9" ht="12.75">
      <c r="H681" s="113"/>
      <c r="I681" s="113"/>
    </row>
    <row r="682" spans="8:9" ht="12.75">
      <c r="H682" s="113"/>
      <c r="I682" s="113"/>
    </row>
    <row r="683" spans="8:9" ht="12.75">
      <c r="H683" s="113"/>
      <c r="I683" s="113"/>
    </row>
    <row r="684" spans="8:9" ht="12.75">
      <c r="H684" s="113"/>
      <c r="I684" s="113"/>
    </row>
    <row r="685" spans="8:9" ht="12.75">
      <c r="H685" s="113"/>
      <c r="I685" s="113"/>
    </row>
    <row r="686" spans="8:9" ht="12.75">
      <c r="H686" s="113"/>
      <c r="I686" s="113"/>
    </row>
    <row r="687" spans="8:9" ht="12.75">
      <c r="H687" s="113"/>
      <c r="I687" s="113"/>
    </row>
    <row r="688" spans="8:9" ht="12.75">
      <c r="H688" s="113"/>
      <c r="I688" s="113"/>
    </row>
    <row r="689" spans="8:9" ht="12.75">
      <c r="H689" s="113"/>
      <c r="I689" s="113"/>
    </row>
    <row r="690" spans="8:9" ht="12.75">
      <c r="H690" s="113"/>
      <c r="I690" s="113"/>
    </row>
    <row r="691" spans="8:9" ht="12.75">
      <c r="H691" s="113"/>
      <c r="I691" s="113"/>
    </row>
    <row r="692" spans="8:9" ht="12.75">
      <c r="H692" s="113"/>
      <c r="I692" s="113"/>
    </row>
    <row r="693" spans="8:9" ht="12.75">
      <c r="H693" s="113"/>
      <c r="I693" s="113"/>
    </row>
    <row r="694" spans="8:9" ht="12.75">
      <c r="H694" s="113"/>
      <c r="I694" s="113"/>
    </row>
    <row r="695" spans="8:9" ht="12.75">
      <c r="H695" s="113"/>
      <c r="I695" s="113"/>
    </row>
    <row r="696" spans="8:9" ht="12.75">
      <c r="H696" s="113"/>
      <c r="I696" s="113"/>
    </row>
    <row r="697" spans="8:9" ht="12.75">
      <c r="H697" s="113"/>
      <c r="I697" s="113"/>
    </row>
    <row r="698" spans="8:9" ht="12.75">
      <c r="H698" s="113"/>
      <c r="I698" s="113"/>
    </row>
    <row r="699" spans="8:9" ht="12.75">
      <c r="H699" s="113"/>
      <c r="I699" s="113"/>
    </row>
    <row r="700" spans="8:9" ht="12.75">
      <c r="H700" s="113"/>
      <c r="I700" s="113"/>
    </row>
    <row r="701" spans="8:9" ht="12.75">
      <c r="H701" s="113"/>
      <c r="I701" s="113"/>
    </row>
    <row r="702" spans="8:9" ht="12.75">
      <c r="H702" s="113"/>
      <c r="I702" s="113"/>
    </row>
    <row r="703" spans="8:9" ht="12.75">
      <c r="H703" s="113"/>
      <c r="I703" s="113"/>
    </row>
    <row r="704" spans="8:9" ht="12.75">
      <c r="H704" s="113"/>
      <c r="I704" s="113"/>
    </row>
    <row r="705" spans="8:9" ht="12.75">
      <c r="H705" s="113"/>
      <c r="I705" s="113"/>
    </row>
    <row r="706" spans="8:9" ht="12.75">
      <c r="H706" s="113"/>
      <c r="I706" s="113"/>
    </row>
    <row r="707" spans="8:9" ht="12.75">
      <c r="H707" s="113"/>
      <c r="I707" s="113"/>
    </row>
    <row r="708" spans="8:9" ht="12.75">
      <c r="H708" s="113"/>
      <c r="I708" s="113"/>
    </row>
    <row r="709" spans="8:9" ht="12.75">
      <c r="H709" s="113"/>
      <c r="I709" s="113"/>
    </row>
    <row r="710" spans="8:9" ht="12.75">
      <c r="H710" s="113"/>
      <c r="I710" s="113"/>
    </row>
    <row r="711" spans="8:9" ht="12.75">
      <c r="H711" s="113"/>
      <c r="I711" s="113"/>
    </row>
    <row r="712" spans="8:9" ht="12.75">
      <c r="H712" s="113"/>
      <c r="I712" s="113"/>
    </row>
    <row r="713" spans="8:9" ht="12.75">
      <c r="H713" s="113"/>
      <c r="I713" s="113"/>
    </row>
    <row r="714" spans="8:9" ht="12.75">
      <c r="H714" s="113"/>
      <c r="I714" s="113"/>
    </row>
    <row r="715" spans="8:9" ht="12.75">
      <c r="H715" s="113"/>
      <c r="I715" s="113"/>
    </row>
    <row r="716" spans="8:9" ht="12.75">
      <c r="H716" s="113"/>
      <c r="I716" s="113"/>
    </row>
    <row r="717" spans="8:9" ht="12.75">
      <c r="H717" s="113"/>
      <c r="I717" s="113"/>
    </row>
    <row r="718" spans="8:9" ht="12.75">
      <c r="H718" s="113"/>
      <c r="I718" s="113"/>
    </row>
    <row r="719" spans="8:9" ht="12.75">
      <c r="H719" s="113"/>
      <c r="I719" s="113"/>
    </row>
    <row r="720" spans="8:9" ht="12.75">
      <c r="H720" s="113"/>
      <c r="I720" s="113"/>
    </row>
    <row r="721" spans="8:9" ht="12.75">
      <c r="H721" s="113"/>
      <c r="I721" s="113"/>
    </row>
    <row r="722" spans="8:9" ht="12.75">
      <c r="H722" s="113"/>
      <c r="I722" s="113"/>
    </row>
    <row r="723" spans="8:9" ht="12.75">
      <c r="H723" s="113"/>
      <c r="I723" s="113"/>
    </row>
    <row r="724" spans="8:9" ht="12.75">
      <c r="H724" s="113"/>
      <c r="I724" s="113"/>
    </row>
    <row r="725" spans="8:9" ht="12.75">
      <c r="H725" s="113"/>
      <c r="I725" s="113"/>
    </row>
    <row r="726" spans="8:9" ht="12.75">
      <c r="H726" s="113"/>
      <c r="I726" s="113"/>
    </row>
    <row r="727" spans="8:9" ht="12.75">
      <c r="H727" s="113"/>
      <c r="I727" s="113"/>
    </row>
    <row r="728" spans="8:9" ht="12.75">
      <c r="H728" s="113"/>
      <c r="I728" s="113"/>
    </row>
    <row r="729" spans="8:9" ht="12.75">
      <c r="H729" s="113"/>
      <c r="I729" s="113"/>
    </row>
    <row r="730" spans="8:9" ht="12.75">
      <c r="H730" s="113"/>
      <c r="I730" s="113"/>
    </row>
    <row r="731" spans="8:9" ht="12.75">
      <c r="H731" s="113"/>
      <c r="I731" s="113"/>
    </row>
    <row r="732" spans="8:9" ht="12.75">
      <c r="H732" s="113"/>
      <c r="I732" s="113"/>
    </row>
    <row r="733" spans="8:9" ht="12.75">
      <c r="H733" s="113"/>
      <c r="I733" s="113"/>
    </row>
    <row r="734" spans="8:9" ht="12.75">
      <c r="H734" s="113"/>
      <c r="I734" s="113"/>
    </row>
    <row r="735" spans="8:9" ht="12.75">
      <c r="H735" s="113"/>
      <c r="I735" s="113"/>
    </row>
    <row r="736" spans="8:9" ht="12.75">
      <c r="H736" s="113"/>
      <c r="I736" s="113"/>
    </row>
    <row r="737" spans="8:9" ht="12.75">
      <c r="H737" s="113"/>
      <c r="I737" s="113"/>
    </row>
    <row r="738" spans="8:9" ht="12.75">
      <c r="H738" s="113"/>
      <c r="I738" s="113"/>
    </row>
    <row r="739" spans="8:9" ht="12.75">
      <c r="H739" s="113"/>
      <c r="I739" s="113"/>
    </row>
    <row r="740" spans="8:9" ht="12.75">
      <c r="H740" s="113"/>
      <c r="I740" s="113"/>
    </row>
    <row r="741" spans="8:9" ht="12.75">
      <c r="H741" s="113"/>
      <c r="I741" s="113"/>
    </row>
    <row r="742" spans="8:9" ht="12.75">
      <c r="H742" s="113"/>
      <c r="I742" s="113"/>
    </row>
    <row r="743" spans="8:9" ht="12.75">
      <c r="H743" s="113"/>
      <c r="I743" s="113"/>
    </row>
    <row r="744" spans="8:9" ht="12.75">
      <c r="H744" s="113"/>
      <c r="I744" s="113"/>
    </row>
    <row r="745" spans="8:9" ht="12.75">
      <c r="H745" s="113"/>
      <c r="I745" s="113"/>
    </row>
    <row r="746" spans="8:9" ht="12.75">
      <c r="H746" s="113"/>
      <c r="I746" s="113"/>
    </row>
    <row r="747" spans="8:9" ht="12.75">
      <c r="H747" s="113"/>
      <c r="I747" s="113"/>
    </row>
    <row r="748" spans="8:9" ht="12.75">
      <c r="H748" s="113"/>
      <c r="I748" s="113"/>
    </row>
    <row r="749" spans="8:9" ht="12.75">
      <c r="H749" s="113"/>
      <c r="I749" s="113"/>
    </row>
    <row r="750" spans="8:9" ht="12.75">
      <c r="H750" s="113"/>
      <c r="I750" s="113"/>
    </row>
    <row r="751" spans="8:9" ht="12.75">
      <c r="H751" s="113"/>
      <c r="I751" s="113"/>
    </row>
    <row r="752" spans="8:9" ht="12.75">
      <c r="H752" s="113"/>
      <c r="I752" s="113"/>
    </row>
    <row r="753" spans="8:9" ht="12.75">
      <c r="H753" s="113"/>
      <c r="I753" s="113"/>
    </row>
    <row r="754" spans="8:9" ht="12.75">
      <c r="H754" s="113"/>
      <c r="I754" s="113"/>
    </row>
    <row r="755" spans="8:9" ht="12.75">
      <c r="H755" s="113"/>
      <c r="I755" s="113"/>
    </row>
    <row r="756" spans="8:9" ht="12.75">
      <c r="H756" s="113"/>
      <c r="I756" s="113"/>
    </row>
    <row r="757" spans="8:9" ht="12.75">
      <c r="H757" s="113"/>
      <c r="I757" s="113"/>
    </row>
    <row r="758" spans="8:9" ht="12.75">
      <c r="H758" s="113"/>
      <c r="I758" s="113"/>
    </row>
    <row r="759" spans="8:9" ht="12.75">
      <c r="H759" s="113"/>
      <c r="I759" s="113"/>
    </row>
    <row r="760" spans="8:9" ht="12.75">
      <c r="H760" s="113"/>
      <c r="I760" s="113"/>
    </row>
    <row r="761" spans="8:9" ht="12.75">
      <c r="H761" s="113"/>
      <c r="I761" s="113"/>
    </row>
    <row r="762" spans="8:9" ht="12.75">
      <c r="H762" s="113"/>
      <c r="I762" s="113"/>
    </row>
    <row r="763" spans="8:9" ht="12.75">
      <c r="H763" s="113"/>
      <c r="I763" s="113"/>
    </row>
    <row r="764" spans="8:9" ht="12.75">
      <c r="H764" s="113"/>
      <c r="I764" s="113"/>
    </row>
    <row r="765" spans="8:9" ht="12.75">
      <c r="H765" s="113"/>
      <c r="I765" s="113"/>
    </row>
    <row r="766" spans="8:9" ht="12.75">
      <c r="H766" s="113"/>
      <c r="I766" s="113"/>
    </row>
    <row r="767" spans="8:9" ht="12.75">
      <c r="H767" s="113"/>
      <c r="I767" s="113"/>
    </row>
    <row r="768" spans="8:9" ht="12.75">
      <c r="H768" s="113"/>
      <c r="I768" s="113"/>
    </row>
    <row r="769" spans="8:9" ht="12.75">
      <c r="H769" s="113"/>
      <c r="I769" s="113"/>
    </row>
    <row r="770" spans="8:9" ht="12.75">
      <c r="H770" s="113"/>
      <c r="I770" s="113"/>
    </row>
    <row r="771" spans="8:9" ht="12.75">
      <c r="H771" s="113"/>
      <c r="I771" s="113"/>
    </row>
    <row r="772" spans="8:9" ht="12.75">
      <c r="H772" s="113"/>
      <c r="I772" s="113"/>
    </row>
    <row r="773" spans="8:9" ht="12.75">
      <c r="H773" s="113"/>
      <c r="I773" s="113"/>
    </row>
    <row r="774" spans="8:9" ht="12.75">
      <c r="H774" s="113"/>
      <c r="I774" s="113"/>
    </row>
    <row r="775" spans="8:9" ht="12.75">
      <c r="H775" s="113"/>
      <c r="I775" s="113"/>
    </row>
    <row r="776" spans="8:9" ht="12.75">
      <c r="H776" s="113"/>
      <c r="I776" s="113"/>
    </row>
    <row r="777" spans="8:9" ht="12.75">
      <c r="H777" s="113"/>
      <c r="I777" s="113"/>
    </row>
    <row r="778" spans="8:9" ht="12.75">
      <c r="H778" s="113"/>
      <c r="I778" s="113"/>
    </row>
    <row r="779" spans="8:9" ht="12.75">
      <c r="H779" s="113"/>
      <c r="I779" s="113"/>
    </row>
    <row r="780" spans="8:9" ht="12.75">
      <c r="H780" s="113"/>
      <c r="I780" s="113"/>
    </row>
    <row r="781" spans="8:9" ht="12.75">
      <c r="H781" s="113"/>
      <c r="I781" s="113"/>
    </row>
    <row r="782" spans="8:9" ht="12.75">
      <c r="H782" s="113"/>
      <c r="I782" s="113"/>
    </row>
    <row r="783" spans="8:9" ht="12.75">
      <c r="H783" s="113"/>
      <c r="I783" s="113"/>
    </row>
    <row r="784" spans="8:9" ht="12.75">
      <c r="H784" s="113"/>
      <c r="I784" s="113"/>
    </row>
    <row r="785" spans="8:9" ht="12.75">
      <c r="H785" s="113"/>
      <c r="I785" s="113"/>
    </row>
    <row r="786" spans="8:9" ht="12.75">
      <c r="H786" s="113"/>
      <c r="I786" s="113"/>
    </row>
    <row r="787" spans="8:9" ht="12.75">
      <c r="H787" s="113"/>
      <c r="I787" s="113"/>
    </row>
    <row r="788" spans="8:9" ht="12.75">
      <c r="H788" s="113"/>
      <c r="I788" s="113"/>
    </row>
    <row r="789" spans="8:9" ht="12.75">
      <c r="H789" s="113"/>
      <c r="I789" s="113"/>
    </row>
    <row r="790" spans="8:9" ht="12.75">
      <c r="H790" s="113"/>
      <c r="I790" s="113"/>
    </row>
    <row r="791" spans="8:9" ht="12.75">
      <c r="H791" s="113"/>
      <c r="I791" s="113"/>
    </row>
    <row r="792" spans="8:9" ht="12.75">
      <c r="H792" s="113"/>
      <c r="I792" s="113"/>
    </row>
    <row r="793" spans="8:9" ht="12.75">
      <c r="H793" s="113"/>
      <c r="I793" s="113"/>
    </row>
    <row r="794" spans="8:9" ht="12.75">
      <c r="H794" s="113"/>
      <c r="I794" s="113"/>
    </row>
    <row r="795" spans="8:9" ht="12.75">
      <c r="H795" s="113"/>
      <c r="I795" s="113"/>
    </row>
    <row r="796" spans="8:9" ht="12.75">
      <c r="H796" s="113"/>
      <c r="I796" s="113"/>
    </row>
    <row r="797" spans="8:9" ht="12.75">
      <c r="H797" s="113"/>
      <c r="I797" s="113"/>
    </row>
    <row r="798" spans="8:9" ht="12.75">
      <c r="H798" s="113"/>
      <c r="I798" s="113"/>
    </row>
    <row r="799" spans="8:9" ht="12.75">
      <c r="H799" s="113"/>
      <c r="I799" s="113"/>
    </row>
    <row r="800" spans="8:9" ht="12.75">
      <c r="H800" s="113"/>
      <c r="I800" s="113"/>
    </row>
    <row r="801" spans="8:9" ht="12.75">
      <c r="H801" s="113"/>
      <c r="I801" s="113"/>
    </row>
    <row r="802" spans="8:9" ht="12.75">
      <c r="H802" s="113"/>
      <c r="I802" s="113"/>
    </row>
    <row r="803" spans="8:9" ht="12.75">
      <c r="H803" s="113"/>
      <c r="I803" s="113"/>
    </row>
    <row r="804" spans="8:9" ht="12.75">
      <c r="H804" s="113"/>
      <c r="I804" s="113"/>
    </row>
    <row r="805" spans="8:9" ht="12.75">
      <c r="H805" s="113"/>
      <c r="I805" s="113"/>
    </row>
    <row r="806" spans="8:9" ht="12.75">
      <c r="H806" s="113"/>
      <c r="I806" s="113"/>
    </row>
    <row r="807" spans="8:9" ht="12.75">
      <c r="H807" s="113"/>
      <c r="I807" s="113"/>
    </row>
    <row r="808" spans="8:9" ht="12.75">
      <c r="H808" s="113"/>
      <c r="I808" s="113"/>
    </row>
    <row r="809" spans="8:9" ht="12.75">
      <c r="H809" s="113"/>
      <c r="I809" s="113"/>
    </row>
    <row r="810" spans="8:9" ht="12.75">
      <c r="H810" s="113"/>
      <c r="I810" s="113"/>
    </row>
    <row r="811" spans="8:9" ht="12.75">
      <c r="H811" s="113"/>
      <c r="I811" s="113"/>
    </row>
    <row r="812" spans="8:9" ht="12.75">
      <c r="H812" s="113"/>
      <c r="I812" s="113"/>
    </row>
    <row r="813" spans="8:9" ht="12.75">
      <c r="H813" s="113"/>
      <c r="I813" s="113"/>
    </row>
    <row r="814" spans="8:9" ht="12.75">
      <c r="H814" s="113"/>
      <c r="I814" s="113"/>
    </row>
    <row r="815" spans="8:9" ht="12.75">
      <c r="H815" s="113"/>
      <c r="I815" s="113"/>
    </row>
    <row r="816" spans="8:9" ht="12.75">
      <c r="H816" s="113"/>
      <c r="I816" s="113"/>
    </row>
    <row r="817" spans="8:9" ht="12.75">
      <c r="H817" s="113"/>
      <c r="I817" s="113"/>
    </row>
    <row r="818" spans="8:9" ht="12.75">
      <c r="H818" s="113"/>
      <c r="I818" s="113"/>
    </row>
    <row r="819" spans="8:9" ht="12.75">
      <c r="H819" s="113"/>
      <c r="I819" s="113"/>
    </row>
    <row r="820" spans="8:9" ht="12.75">
      <c r="H820" s="113"/>
      <c r="I820" s="113"/>
    </row>
    <row r="821" spans="8:9" ht="12.75">
      <c r="H821" s="113"/>
      <c r="I821" s="113"/>
    </row>
    <row r="822" spans="8:9" ht="12.75">
      <c r="H822" s="113"/>
      <c r="I822" s="113"/>
    </row>
    <row r="823" spans="8:9" ht="12.75">
      <c r="H823" s="113"/>
      <c r="I823" s="113"/>
    </row>
    <row r="824" spans="8:9" ht="12.75">
      <c r="H824" s="113"/>
      <c r="I824" s="113"/>
    </row>
    <row r="825" spans="8:9" ht="12.75">
      <c r="H825" s="113"/>
      <c r="I825" s="113"/>
    </row>
    <row r="826" spans="8:9" ht="12.75">
      <c r="H826" s="113"/>
      <c r="I826" s="113"/>
    </row>
    <row r="827" spans="8:9" ht="12.75">
      <c r="H827" s="113"/>
      <c r="I827" s="113"/>
    </row>
    <row r="828" spans="8:9" ht="12.75">
      <c r="H828" s="113"/>
      <c r="I828" s="113"/>
    </row>
    <row r="829" spans="8:9" ht="12.75">
      <c r="H829" s="113"/>
      <c r="I829" s="113"/>
    </row>
    <row r="830" spans="8:9" ht="12.75">
      <c r="H830" s="113"/>
      <c r="I830" s="113"/>
    </row>
    <row r="831" spans="8:9" ht="12.75">
      <c r="H831" s="113"/>
      <c r="I831" s="113"/>
    </row>
    <row r="832" spans="8:9" ht="12.75">
      <c r="H832" s="113"/>
      <c r="I832" s="113"/>
    </row>
    <row r="833" spans="8:9" ht="12.75">
      <c r="H833" s="113"/>
      <c r="I833" s="113"/>
    </row>
    <row r="834" spans="8:9" ht="12.75">
      <c r="H834" s="113"/>
      <c r="I834" s="113"/>
    </row>
    <row r="835" spans="8:9" ht="12.75">
      <c r="H835" s="113"/>
      <c r="I835" s="113"/>
    </row>
    <row r="836" spans="8:9" ht="12.75">
      <c r="H836" s="113"/>
      <c r="I836" s="113"/>
    </row>
    <row r="837" spans="8:9" ht="12.75">
      <c r="H837" s="113"/>
      <c r="I837" s="113"/>
    </row>
    <row r="838" spans="8:9" ht="12.75">
      <c r="H838" s="113"/>
      <c r="I838" s="113"/>
    </row>
    <row r="839" spans="8:9" ht="12.75">
      <c r="H839" s="113"/>
      <c r="I839" s="113"/>
    </row>
    <row r="840" spans="8:9" ht="12.75">
      <c r="H840" s="113"/>
      <c r="I840" s="113"/>
    </row>
    <row r="841" spans="8:9" ht="12.75">
      <c r="H841" s="113"/>
      <c r="I841" s="113"/>
    </row>
    <row r="842" spans="8:9" ht="12.75">
      <c r="H842" s="113"/>
      <c r="I842" s="113"/>
    </row>
    <row r="843" spans="8:9" ht="12.75">
      <c r="H843" s="113"/>
      <c r="I843" s="113"/>
    </row>
    <row r="844" spans="8:9" ht="12.75">
      <c r="H844" s="113"/>
      <c r="I844" s="113"/>
    </row>
    <row r="845" spans="8:9" ht="12.75">
      <c r="H845" s="113"/>
      <c r="I845" s="113"/>
    </row>
    <row r="846" spans="8:9" ht="12.75">
      <c r="H846" s="113"/>
      <c r="I846" s="113"/>
    </row>
    <row r="847" spans="8:9" ht="12.75">
      <c r="H847" s="113"/>
      <c r="I847" s="113"/>
    </row>
    <row r="848" spans="8:9" ht="12.75">
      <c r="H848" s="113"/>
      <c r="I848" s="113"/>
    </row>
    <row r="849" spans="8:9" ht="12.75">
      <c r="H849" s="113"/>
      <c r="I849" s="113"/>
    </row>
    <row r="850" spans="8:9" ht="12.75">
      <c r="H850" s="113"/>
      <c r="I850" s="113"/>
    </row>
    <row r="851" spans="8:9" ht="12.75">
      <c r="H851" s="113"/>
      <c r="I851" s="113"/>
    </row>
    <row r="852" spans="8:9" ht="12.75">
      <c r="H852" s="113"/>
      <c r="I852" s="113"/>
    </row>
    <row r="853" spans="8:9" ht="12.75">
      <c r="H853" s="113"/>
      <c r="I853" s="113"/>
    </row>
    <row r="854" spans="8:9" ht="12.75">
      <c r="H854" s="113"/>
      <c r="I854" s="113"/>
    </row>
    <row r="855" spans="8:9" ht="12.75">
      <c r="H855" s="113"/>
      <c r="I855" s="113"/>
    </row>
    <row r="856" spans="8:9" ht="12.75">
      <c r="H856" s="113"/>
      <c r="I856" s="113"/>
    </row>
    <row r="857" spans="8:9" ht="12.75">
      <c r="H857" s="113"/>
      <c r="I857" s="113"/>
    </row>
    <row r="858" spans="8:9" ht="12.75">
      <c r="H858" s="113"/>
      <c r="I858" s="113"/>
    </row>
    <row r="859" spans="8:9" ht="12.75">
      <c r="H859" s="113"/>
      <c r="I859" s="113"/>
    </row>
    <row r="860" spans="8:9" ht="12.75">
      <c r="H860" s="113"/>
      <c r="I860" s="113"/>
    </row>
    <row r="861" spans="8:9" ht="12.75">
      <c r="H861" s="113"/>
      <c r="I861" s="113"/>
    </row>
    <row r="862" spans="8:9" ht="12.75">
      <c r="H862" s="113"/>
      <c r="I862" s="113"/>
    </row>
    <row r="863" spans="8:9" ht="12.75">
      <c r="H863" s="113"/>
      <c r="I863" s="113"/>
    </row>
    <row r="864" spans="8:9" ht="12.75">
      <c r="H864" s="113"/>
      <c r="I864" s="113"/>
    </row>
    <row r="865" spans="8:9" ht="12.75">
      <c r="H865" s="113"/>
      <c r="I865" s="113"/>
    </row>
    <row r="866" spans="8:9" ht="12.75">
      <c r="H866" s="113"/>
      <c r="I866" s="113"/>
    </row>
    <row r="867" spans="8:9" ht="12.75">
      <c r="H867" s="113"/>
      <c r="I867" s="113"/>
    </row>
    <row r="868" spans="8:9" ht="12.75">
      <c r="H868" s="113"/>
      <c r="I868" s="113"/>
    </row>
    <row r="869" spans="8:9" ht="12.75">
      <c r="H869" s="113"/>
      <c r="I869" s="113"/>
    </row>
    <row r="870" spans="8:9" ht="12.75">
      <c r="H870" s="113"/>
      <c r="I870" s="113"/>
    </row>
    <row r="871" spans="8:9" ht="12.75">
      <c r="H871" s="113"/>
      <c r="I871" s="113"/>
    </row>
    <row r="872" spans="8:9" ht="12.75">
      <c r="H872" s="113"/>
      <c r="I872" s="113"/>
    </row>
    <row r="873" spans="8:9" ht="12.75">
      <c r="H873" s="113"/>
      <c r="I873" s="113"/>
    </row>
    <row r="874" spans="8:9" ht="12.75">
      <c r="H874" s="113"/>
      <c r="I874" s="113"/>
    </row>
    <row r="875" spans="8:9" ht="12.75">
      <c r="H875" s="113"/>
      <c r="I875" s="113"/>
    </row>
    <row r="876" spans="8:9" ht="12.75">
      <c r="H876" s="113"/>
      <c r="I876" s="113"/>
    </row>
    <row r="877" spans="8:9" ht="12.75">
      <c r="H877" s="113"/>
      <c r="I877" s="113"/>
    </row>
    <row r="878" spans="8:9" ht="12.75">
      <c r="H878" s="113"/>
      <c r="I878" s="113"/>
    </row>
    <row r="879" spans="8:9" ht="12.75">
      <c r="H879" s="113"/>
      <c r="I879" s="113"/>
    </row>
    <row r="880" spans="8:9" ht="12.75">
      <c r="H880" s="113"/>
      <c r="I880" s="113"/>
    </row>
    <row r="881" spans="8:9" ht="12.75">
      <c r="H881" s="113"/>
      <c r="I881" s="113"/>
    </row>
    <row r="882" spans="8:9" ht="12.75">
      <c r="H882" s="113"/>
      <c r="I882" s="113"/>
    </row>
    <row r="883" spans="8:9" ht="12.75">
      <c r="H883" s="113"/>
      <c r="I883" s="113"/>
    </row>
    <row r="884" spans="8:9" ht="12.75">
      <c r="H884" s="113"/>
      <c r="I884" s="113"/>
    </row>
    <row r="885" spans="8:9" ht="12.75">
      <c r="H885" s="113"/>
      <c r="I885" s="113"/>
    </row>
    <row r="886" spans="8:9" ht="12.75">
      <c r="H886" s="113"/>
      <c r="I886" s="113"/>
    </row>
    <row r="887" spans="8:9" ht="12.75">
      <c r="H887" s="113"/>
      <c r="I887" s="113"/>
    </row>
    <row r="888" spans="8:9" ht="12.75">
      <c r="H888" s="113"/>
      <c r="I888" s="113"/>
    </row>
    <row r="889" spans="8:9" ht="12.75">
      <c r="H889" s="113"/>
      <c r="I889" s="113"/>
    </row>
    <row r="890" spans="8:9" ht="12.75">
      <c r="H890" s="113"/>
      <c r="I890" s="113"/>
    </row>
    <row r="891" spans="8:9" ht="12.75">
      <c r="H891" s="113"/>
      <c r="I891" s="113"/>
    </row>
    <row r="892" spans="8:9" ht="12.75">
      <c r="H892" s="113"/>
      <c r="I892" s="113"/>
    </row>
    <row r="893" spans="8:9" ht="12.75">
      <c r="H893" s="113"/>
      <c r="I893" s="113"/>
    </row>
    <row r="894" spans="8:9" ht="12.75">
      <c r="H894" s="113"/>
      <c r="I894" s="113"/>
    </row>
    <row r="895" spans="8:9" ht="12.75">
      <c r="H895" s="113"/>
      <c r="I895" s="113"/>
    </row>
    <row r="896" spans="8:9" ht="12.75">
      <c r="H896" s="113"/>
      <c r="I896" s="113"/>
    </row>
    <row r="897" spans="8:9" ht="12.75">
      <c r="H897" s="113"/>
      <c r="I897" s="113"/>
    </row>
    <row r="898" spans="8:9" ht="12.75">
      <c r="H898" s="113"/>
      <c r="I898" s="113"/>
    </row>
    <row r="899" spans="8:9" ht="12.75">
      <c r="H899" s="113"/>
      <c r="I899" s="113"/>
    </row>
    <row r="900" spans="8:9" ht="12.75">
      <c r="H900" s="113"/>
      <c r="I900" s="113"/>
    </row>
    <row r="901" spans="8:9" ht="12.75">
      <c r="H901" s="113"/>
      <c r="I901" s="113"/>
    </row>
    <row r="902" spans="8:9" ht="12.75">
      <c r="H902" s="113"/>
      <c r="I902" s="113"/>
    </row>
    <row r="903" spans="8:9" ht="12.75">
      <c r="H903" s="113"/>
      <c r="I903" s="113"/>
    </row>
    <row r="904" spans="8:9" ht="12.75">
      <c r="H904" s="113"/>
      <c r="I904" s="113"/>
    </row>
    <row r="905" spans="8:9" ht="12.75">
      <c r="H905" s="113"/>
      <c r="I905" s="113"/>
    </row>
    <row r="906" spans="8:9" ht="12.75">
      <c r="H906" s="113"/>
      <c r="I906" s="113"/>
    </row>
    <row r="907" spans="8:9" ht="12.75">
      <c r="H907" s="113"/>
      <c r="I907" s="113"/>
    </row>
    <row r="908" spans="8:9" ht="12.75">
      <c r="H908" s="113"/>
      <c r="I908" s="113"/>
    </row>
    <row r="909" spans="8:9" ht="12.75">
      <c r="H909" s="113"/>
      <c r="I909" s="113"/>
    </row>
    <row r="910" spans="8:9" ht="12.75">
      <c r="H910" s="113"/>
      <c r="I910" s="113"/>
    </row>
    <row r="911" spans="8:9" ht="12.75">
      <c r="H911" s="113"/>
      <c r="I911" s="113"/>
    </row>
    <row r="912" spans="8:9" ht="12.75">
      <c r="H912" s="113"/>
      <c r="I912" s="113"/>
    </row>
    <row r="913" spans="8:9" ht="12.75">
      <c r="H913" s="113"/>
      <c r="I913" s="113"/>
    </row>
    <row r="914" spans="8:9" ht="12.75">
      <c r="H914" s="113"/>
      <c r="I914" s="113"/>
    </row>
    <row r="915" spans="8:9" ht="12.75">
      <c r="H915" s="113"/>
      <c r="I915" s="113"/>
    </row>
    <row r="916" spans="8:9" ht="12.75">
      <c r="H916" s="113"/>
      <c r="I916" s="113"/>
    </row>
    <row r="917" spans="8:9" ht="12.75">
      <c r="H917" s="113"/>
      <c r="I917" s="113"/>
    </row>
    <row r="918" spans="8:9" ht="12.75">
      <c r="H918" s="113"/>
      <c r="I918" s="113"/>
    </row>
    <row r="919" spans="8:9" ht="12.75">
      <c r="H919" s="113"/>
      <c r="I919" s="113"/>
    </row>
    <row r="920" spans="8:9" ht="12.75">
      <c r="H920" s="113"/>
      <c r="I920" s="113"/>
    </row>
    <row r="921" spans="8:9" ht="12.75">
      <c r="H921" s="113"/>
      <c r="I921" s="113"/>
    </row>
    <row r="922" spans="8:9" ht="12.75">
      <c r="H922" s="113"/>
      <c r="I922" s="113"/>
    </row>
    <row r="923" spans="8:9" ht="12.75">
      <c r="H923" s="113"/>
      <c r="I923" s="113"/>
    </row>
    <row r="924" spans="8:9" ht="12.75">
      <c r="H924" s="113"/>
      <c r="I924" s="113"/>
    </row>
    <row r="925" spans="8:9" ht="12.75">
      <c r="H925" s="113"/>
      <c r="I925" s="113"/>
    </row>
    <row r="926" spans="8:9" ht="12.75">
      <c r="H926" s="113"/>
      <c r="I926" s="113"/>
    </row>
    <row r="927" spans="8:9" ht="12.75">
      <c r="H927" s="113"/>
      <c r="I927" s="113"/>
    </row>
    <row r="928" spans="8:9" ht="12.75">
      <c r="H928" s="113"/>
      <c r="I928" s="113"/>
    </row>
    <row r="929" spans="8:9" ht="12.75">
      <c r="H929" s="113"/>
      <c r="I929" s="113"/>
    </row>
    <row r="930" spans="8:9" ht="12.75">
      <c r="H930" s="113"/>
      <c r="I930" s="113"/>
    </row>
    <row r="931" spans="8:9" ht="12.75">
      <c r="H931" s="113"/>
      <c r="I931" s="113"/>
    </row>
    <row r="932" spans="8:9" ht="12.75">
      <c r="H932" s="113"/>
      <c r="I932" s="113"/>
    </row>
    <row r="933" spans="8:9" ht="12.75">
      <c r="H933" s="113"/>
      <c r="I933" s="113"/>
    </row>
    <row r="934" spans="8:9" ht="12.75">
      <c r="H934" s="113"/>
      <c r="I934" s="113"/>
    </row>
    <row r="935" spans="8:9" ht="12.75">
      <c r="H935" s="113"/>
      <c r="I935" s="113"/>
    </row>
    <row r="936" spans="8:9" ht="12.75">
      <c r="H936" s="113"/>
      <c r="I936" s="113"/>
    </row>
    <row r="937" spans="8:9" ht="12.75">
      <c r="H937" s="113"/>
      <c r="I937" s="113"/>
    </row>
    <row r="938" spans="8:9" ht="12.75">
      <c r="H938" s="113"/>
      <c r="I938" s="113"/>
    </row>
    <row r="939" spans="8:9" ht="12.75">
      <c r="H939" s="113"/>
      <c r="I939" s="113"/>
    </row>
    <row r="940" spans="8:9" ht="12.75">
      <c r="H940" s="113"/>
      <c r="I940" s="113"/>
    </row>
    <row r="941" spans="8:9" ht="12.75">
      <c r="H941" s="113"/>
      <c r="I941" s="113"/>
    </row>
    <row r="942" spans="8:9" ht="12.75">
      <c r="H942" s="113"/>
      <c r="I942" s="113"/>
    </row>
    <row r="943" spans="8:9" ht="12.75">
      <c r="H943" s="113"/>
      <c r="I943" s="113"/>
    </row>
    <row r="944" spans="8:9" ht="12.75">
      <c r="H944" s="113"/>
      <c r="I944" s="113"/>
    </row>
    <row r="945" spans="8:9" ht="12.75">
      <c r="H945" s="113"/>
      <c r="I945" s="113"/>
    </row>
    <row r="946" spans="8:9" ht="12.75">
      <c r="H946" s="113"/>
      <c r="I946" s="113"/>
    </row>
    <row r="947" spans="8:9" ht="12.75">
      <c r="H947" s="113"/>
      <c r="I947" s="113"/>
    </row>
    <row r="948" spans="8:9" ht="12.75">
      <c r="H948" s="113"/>
      <c r="I948" s="113"/>
    </row>
    <row r="949" spans="8:9" ht="12.75">
      <c r="H949" s="113"/>
      <c r="I949" s="113"/>
    </row>
    <row r="950" spans="8:9" ht="12.75">
      <c r="H950" s="113"/>
      <c r="I950" s="113"/>
    </row>
    <row r="951" spans="8:9" ht="12.75">
      <c r="H951" s="113"/>
      <c r="I951" s="113"/>
    </row>
    <row r="952" spans="8:9" ht="12.75">
      <c r="H952" s="113"/>
      <c r="I952" s="113"/>
    </row>
    <row r="953" spans="8:9" ht="12.75">
      <c r="H953" s="113"/>
      <c r="I953" s="113"/>
    </row>
    <row r="954" spans="8:9" ht="12.75">
      <c r="H954" s="113"/>
      <c r="I954" s="113"/>
    </row>
    <row r="955" spans="8:9" ht="12.75">
      <c r="H955" s="113"/>
      <c r="I955" s="113"/>
    </row>
    <row r="956" spans="8:9" ht="12.75">
      <c r="H956" s="113"/>
      <c r="I956" s="113"/>
    </row>
    <row r="957" spans="8:9" ht="12.75">
      <c r="H957" s="113"/>
      <c r="I957" s="113"/>
    </row>
    <row r="958" spans="8:9" ht="12.75">
      <c r="H958" s="113"/>
      <c r="I958" s="113"/>
    </row>
    <row r="959" spans="8:9" ht="12.75">
      <c r="H959" s="113"/>
      <c r="I959" s="113"/>
    </row>
    <row r="960" spans="8:9" ht="12.75">
      <c r="H960" s="113"/>
      <c r="I960" s="113"/>
    </row>
    <row r="961" spans="8:9" ht="12.75">
      <c r="H961" s="113"/>
      <c r="I961" s="113"/>
    </row>
    <row r="962" spans="8:9" ht="12.75">
      <c r="H962" s="113"/>
      <c r="I962" s="113"/>
    </row>
    <row r="963" spans="8:9" ht="12.75">
      <c r="H963" s="113"/>
      <c r="I963" s="113"/>
    </row>
    <row r="964" spans="8:9" ht="12.75">
      <c r="H964" s="113"/>
      <c r="I964" s="113"/>
    </row>
    <row r="965" spans="8:9" ht="12.75">
      <c r="H965" s="113"/>
      <c r="I965" s="113"/>
    </row>
    <row r="966" spans="8:9" ht="12.75">
      <c r="H966" s="113"/>
      <c r="I966" s="113"/>
    </row>
    <row r="967" spans="8:9" ht="12.75">
      <c r="H967" s="113"/>
      <c r="I967" s="113"/>
    </row>
    <row r="968" spans="8:9" ht="12.75">
      <c r="H968" s="113"/>
      <c r="I968" s="113"/>
    </row>
    <row r="969" spans="8:9" ht="12.75">
      <c r="H969" s="113"/>
      <c r="I969" s="113"/>
    </row>
    <row r="970" spans="8:9" ht="12.75">
      <c r="H970" s="113"/>
      <c r="I970" s="113"/>
    </row>
    <row r="971" spans="8:9" ht="12.75">
      <c r="H971" s="113"/>
      <c r="I971" s="113"/>
    </row>
    <row r="972" spans="8:9" ht="12.75">
      <c r="H972" s="113"/>
      <c r="I972" s="113"/>
    </row>
    <row r="973" spans="8:9" ht="12.75">
      <c r="H973" s="113"/>
      <c r="I973" s="113"/>
    </row>
    <row r="974" spans="8:9" ht="12.75">
      <c r="H974" s="113"/>
      <c r="I974" s="113"/>
    </row>
    <row r="975" spans="8:9" ht="12.75">
      <c r="H975" s="113"/>
      <c r="I975" s="113"/>
    </row>
    <row r="976" spans="8:9" ht="12.75">
      <c r="H976" s="113"/>
      <c r="I976" s="113"/>
    </row>
    <row r="977" spans="8:9" ht="12.75">
      <c r="H977" s="113"/>
      <c r="I977" s="113"/>
    </row>
    <row r="978" spans="8:9" ht="12.75">
      <c r="H978" s="113"/>
      <c r="I978" s="113"/>
    </row>
    <row r="979" spans="8:9" ht="12.75">
      <c r="H979" s="113"/>
      <c r="I979" s="113"/>
    </row>
    <row r="980" spans="8:9" ht="12.75">
      <c r="H980" s="113"/>
      <c r="I980" s="113"/>
    </row>
    <row r="981" spans="8:9" ht="12.75">
      <c r="H981" s="113"/>
      <c r="I981" s="113"/>
    </row>
    <row r="982" spans="8:9" ht="12.75">
      <c r="H982" s="113"/>
      <c r="I982" s="113"/>
    </row>
    <row r="983" spans="8:9" ht="12.75">
      <c r="H983" s="113"/>
      <c r="I983" s="113"/>
    </row>
    <row r="984" spans="8:9" ht="12.75">
      <c r="H984" s="113"/>
      <c r="I984" s="113"/>
    </row>
    <row r="985" spans="8:9" ht="12.75">
      <c r="H985" s="113"/>
      <c r="I985" s="113"/>
    </row>
    <row r="986" spans="8:9" ht="12.75">
      <c r="H986" s="113"/>
      <c r="I986" s="113"/>
    </row>
    <row r="987" spans="8:9" ht="12.75">
      <c r="H987" s="113"/>
      <c r="I987" s="113"/>
    </row>
    <row r="988" spans="8:9" ht="12.75">
      <c r="H988" s="113"/>
      <c r="I988" s="113"/>
    </row>
    <row r="989" spans="8:9" ht="12.75">
      <c r="H989" s="113"/>
      <c r="I989" s="113"/>
    </row>
    <row r="990" spans="8:9" ht="12.75">
      <c r="H990" s="113"/>
      <c r="I990" s="113"/>
    </row>
    <row r="991" spans="8:9" ht="12.75">
      <c r="H991" s="113"/>
      <c r="I991" s="113"/>
    </row>
    <row r="992" spans="8:9" ht="12.75">
      <c r="H992" s="113"/>
      <c r="I992" s="113"/>
    </row>
    <row r="993" spans="8:9" ht="12.75">
      <c r="H993" s="113"/>
      <c r="I993" s="113"/>
    </row>
    <row r="994" spans="8:9" ht="12.75">
      <c r="H994" s="113"/>
      <c r="I994" s="113"/>
    </row>
    <row r="995" spans="8:9" ht="12.75">
      <c r="H995" s="113"/>
      <c r="I995" s="113"/>
    </row>
    <row r="996" spans="8:9" ht="12.75">
      <c r="H996" s="113"/>
      <c r="I996" s="113"/>
    </row>
    <row r="997" spans="8:9" ht="12.75">
      <c r="H997" s="113"/>
      <c r="I997" s="113"/>
    </row>
    <row r="998" spans="8:9" ht="12.75">
      <c r="H998" s="113"/>
      <c r="I998" s="113"/>
    </row>
    <row r="999" spans="8:9" ht="12.75">
      <c r="H999" s="113"/>
      <c r="I999" s="113"/>
    </row>
    <row r="1000" spans="8:9" ht="12.75">
      <c r="H1000" s="113"/>
      <c r="I1000" s="113"/>
    </row>
    <row r="1001" spans="8:9" ht="12.75">
      <c r="H1001" s="113"/>
      <c r="I1001" s="113"/>
    </row>
    <row r="1002" spans="8:9" ht="12.75">
      <c r="H1002" s="113"/>
      <c r="I1002" s="113"/>
    </row>
    <row r="1003" spans="8:9" ht="12.75">
      <c r="H1003" s="113"/>
      <c r="I1003" s="113"/>
    </row>
    <row r="1004" spans="8:9" ht="12.75">
      <c r="H1004" s="113"/>
      <c r="I1004" s="113"/>
    </row>
    <row r="1005" spans="8:9" ht="12.75">
      <c r="H1005" s="113"/>
      <c r="I1005" s="113"/>
    </row>
    <row r="1006" spans="8:9" ht="12.75">
      <c r="H1006" s="113"/>
      <c r="I1006" s="113"/>
    </row>
    <row r="1007" spans="8:9" ht="12.75">
      <c r="H1007" s="113"/>
      <c r="I1007" s="113"/>
    </row>
    <row r="1008" spans="8:9" ht="12.75">
      <c r="H1008" s="113"/>
      <c r="I1008" s="113"/>
    </row>
    <row r="1009" spans="8:9" ht="12.75">
      <c r="H1009" s="113"/>
      <c r="I1009" s="113"/>
    </row>
    <row r="1010" spans="8:9" ht="12.75">
      <c r="H1010" s="113"/>
      <c r="I1010" s="113"/>
    </row>
    <row r="1011" spans="8:9" ht="12.75">
      <c r="H1011" s="113"/>
      <c r="I1011" s="113"/>
    </row>
    <row r="1012" spans="8:9" ht="12.75">
      <c r="H1012" s="113"/>
      <c r="I1012" s="113"/>
    </row>
    <row r="1013" spans="8:9" ht="12.75">
      <c r="H1013" s="113"/>
      <c r="I1013" s="113"/>
    </row>
    <row r="1014" spans="8:9" ht="12.75">
      <c r="H1014" s="113"/>
      <c r="I1014" s="113"/>
    </row>
    <row r="1015" spans="8:9" ht="12.75">
      <c r="H1015" s="113"/>
      <c r="I1015" s="113"/>
    </row>
    <row r="1016" spans="8:9" ht="12.75">
      <c r="H1016" s="113"/>
      <c r="I1016" s="113"/>
    </row>
    <row r="1017" spans="8:9" ht="12.75">
      <c r="H1017" s="113"/>
      <c r="I1017" s="113"/>
    </row>
    <row r="1018" spans="8:9" ht="12.75">
      <c r="H1018" s="113"/>
      <c r="I1018" s="113"/>
    </row>
    <row r="1019" spans="8:9" ht="12.75">
      <c r="H1019" s="113"/>
      <c r="I1019" s="113"/>
    </row>
    <row r="1020" spans="8:9" ht="12.75">
      <c r="H1020" s="113"/>
      <c r="I1020" s="113"/>
    </row>
    <row r="1021" spans="8:9" ht="12.75">
      <c r="H1021" s="113"/>
      <c r="I1021" s="113"/>
    </row>
    <row r="1022" spans="8:9" ht="12.75">
      <c r="H1022" s="113"/>
      <c r="I1022" s="113"/>
    </row>
    <row r="1023" spans="8:9" ht="12.75">
      <c r="H1023" s="113"/>
      <c r="I1023" s="113"/>
    </row>
    <row r="1024" spans="8:9" ht="12.75">
      <c r="H1024" s="113"/>
      <c r="I1024" s="113"/>
    </row>
    <row r="1025" spans="8:9" ht="12.75">
      <c r="H1025" s="113"/>
      <c r="I1025" s="113"/>
    </row>
    <row r="1026" spans="8:9" ht="12.75">
      <c r="H1026" s="113"/>
      <c r="I1026" s="113"/>
    </row>
    <row r="1027" spans="8:9" ht="12.75">
      <c r="H1027" s="113"/>
      <c r="I1027" s="113"/>
    </row>
    <row r="1028" spans="8:9" ht="12.75">
      <c r="H1028" s="113"/>
      <c r="I1028" s="113"/>
    </row>
    <row r="1029" spans="8:9" ht="12.75">
      <c r="H1029" s="113"/>
      <c r="I1029" s="113"/>
    </row>
    <row r="1030" spans="8:9" ht="12.75">
      <c r="H1030" s="113"/>
      <c r="I1030" s="113"/>
    </row>
    <row r="1031" spans="8:9" ht="12.75">
      <c r="H1031" s="113"/>
      <c r="I1031" s="113"/>
    </row>
    <row r="1032" spans="8:9" ht="12.75">
      <c r="H1032" s="113"/>
      <c r="I1032" s="113"/>
    </row>
    <row r="1033" spans="8:9" ht="12.75">
      <c r="H1033" s="113"/>
      <c r="I1033" s="113"/>
    </row>
    <row r="1034" spans="8:9" ht="12.75">
      <c r="H1034" s="113"/>
      <c r="I1034" s="113"/>
    </row>
    <row r="1035" spans="8:9" ht="12.75">
      <c r="H1035" s="113"/>
      <c r="I1035" s="113"/>
    </row>
    <row r="1036" spans="8:9" ht="12.75">
      <c r="H1036" s="113"/>
      <c r="I1036" s="113"/>
    </row>
    <row r="1037" spans="8:9" ht="12.75">
      <c r="H1037" s="113"/>
      <c r="I1037" s="113"/>
    </row>
    <row r="1038" spans="8:9" ht="12.75">
      <c r="H1038" s="113"/>
      <c r="I1038" s="113"/>
    </row>
    <row r="1039" spans="8:9" ht="12.75">
      <c r="H1039" s="113"/>
      <c r="I1039" s="113"/>
    </row>
    <row r="1040" spans="8:9" ht="12.75">
      <c r="H1040" s="113"/>
      <c r="I1040" s="113"/>
    </row>
    <row r="1041" spans="8:9" ht="12.75">
      <c r="H1041" s="113"/>
      <c r="I1041" s="113"/>
    </row>
    <row r="1042" spans="8:9" ht="12.75">
      <c r="H1042" s="113"/>
      <c r="I1042" s="113"/>
    </row>
    <row r="1043" spans="8:9" ht="12.75">
      <c r="H1043" s="113"/>
      <c r="I1043" s="113"/>
    </row>
    <row r="1044" spans="8:9" ht="12.75">
      <c r="H1044" s="113"/>
      <c r="I1044" s="113"/>
    </row>
    <row r="1045" spans="8:9" ht="12.75">
      <c r="H1045" s="113"/>
      <c r="I1045" s="113"/>
    </row>
    <row r="1046" spans="8:9" ht="12.75">
      <c r="H1046" s="113"/>
      <c r="I1046" s="113"/>
    </row>
    <row r="1047" spans="8:9" ht="12.75">
      <c r="H1047" s="113"/>
      <c r="I1047" s="113"/>
    </row>
    <row r="1048" spans="8:9" ht="12.75">
      <c r="H1048" s="113"/>
      <c r="I1048" s="113"/>
    </row>
    <row r="1049" spans="8:9" ht="12.75">
      <c r="H1049" s="113"/>
      <c r="I1049" s="113"/>
    </row>
    <row r="1050" spans="8:9" ht="12.75">
      <c r="H1050" s="113"/>
      <c r="I1050" s="113"/>
    </row>
    <row r="1051" spans="8:9" ht="12.75">
      <c r="H1051" s="113"/>
      <c r="I1051" s="113"/>
    </row>
    <row r="1052" spans="8:9" ht="12.75">
      <c r="H1052" s="113"/>
      <c r="I1052" s="113"/>
    </row>
    <row r="1053" spans="8:9" ht="12.75">
      <c r="H1053" s="113"/>
      <c r="I1053" s="113"/>
    </row>
    <row r="1054" spans="8:9" ht="12.75">
      <c r="H1054" s="113"/>
      <c r="I1054" s="113"/>
    </row>
    <row r="1055" spans="8:9" ht="12.75">
      <c r="H1055" s="113"/>
      <c r="I1055" s="113"/>
    </row>
    <row r="1056" spans="8:9" ht="12.75">
      <c r="H1056" s="113"/>
      <c r="I1056" s="113"/>
    </row>
    <row r="1057" spans="8:9" ht="12.75">
      <c r="H1057" s="113"/>
      <c r="I1057" s="113"/>
    </row>
    <row r="1058" spans="8:9" ht="12.75">
      <c r="H1058" s="113"/>
      <c r="I1058" s="113"/>
    </row>
    <row r="1059" spans="8:9" ht="12.75">
      <c r="H1059" s="113"/>
      <c r="I1059" s="113"/>
    </row>
    <row r="1060" spans="8:9" ht="12.75">
      <c r="H1060" s="113"/>
      <c r="I1060" s="113"/>
    </row>
    <row r="1061" spans="8:9" ht="12.75">
      <c r="H1061" s="113"/>
      <c r="I1061" s="113"/>
    </row>
    <row r="1062" spans="8:9" ht="12.75">
      <c r="H1062" s="113"/>
      <c r="I1062" s="113"/>
    </row>
    <row r="1063" spans="8:9" ht="12.75">
      <c r="H1063" s="113"/>
      <c r="I1063" s="113"/>
    </row>
    <row r="1064" spans="8:9" ht="12.75">
      <c r="H1064" s="113"/>
      <c r="I1064" s="113"/>
    </row>
    <row r="1065" spans="8:9" ht="12.75">
      <c r="H1065" s="113"/>
      <c r="I1065" s="113"/>
    </row>
    <row r="1066" spans="8:9" ht="12.75">
      <c r="H1066" s="113"/>
      <c r="I1066" s="113"/>
    </row>
    <row r="1067" spans="8:9" ht="12.75">
      <c r="H1067" s="113"/>
      <c r="I1067" s="113"/>
    </row>
    <row r="1068" spans="8:9" ht="12.75">
      <c r="H1068" s="113"/>
      <c r="I1068" s="113"/>
    </row>
    <row r="1069" spans="8:9" ht="12.75">
      <c r="H1069" s="113"/>
      <c r="I1069" s="113"/>
    </row>
    <row r="1070" spans="8:9" ht="12.75">
      <c r="H1070" s="113"/>
      <c r="I1070" s="113"/>
    </row>
    <row r="1071" spans="8:9" ht="12.75">
      <c r="H1071" s="113"/>
      <c r="I1071" s="113"/>
    </row>
    <row r="1072" spans="8:9" ht="12.75">
      <c r="H1072" s="113"/>
      <c r="I1072" s="113"/>
    </row>
    <row r="1073" spans="8:9" ht="12.75">
      <c r="H1073" s="113"/>
      <c r="I1073" s="113"/>
    </row>
  </sheetData>
  <mergeCells count="8">
    <mergeCell ref="B234:C234"/>
    <mergeCell ref="B237:C237"/>
    <mergeCell ref="B241:C241"/>
    <mergeCell ref="B42:C42"/>
    <mergeCell ref="B65:C65"/>
    <mergeCell ref="B75:C75"/>
    <mergeCell ref="B173:C173"/>
    <mergeCell ref="B206:C206"/>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outlinePr summaryBelow="0" summaryRight="0"/>
  </sheetPr>
  <dimension ref="A1:AA231"/>
  <sheetViews>
    <sheetView workbookViewId="0">
      <pane ySplit="1" topLeftCell="A2" activePane="bottomLeft" state="frozen"/>
      <selection pane="bottomLeft" activeCell="B3" sqref="B3"/>
    </sheetView>
  </sheetViews>
  <sheetFormatPr defaultColWidth="12.5703125" defaultRowHeight="15.75" customHeight="1"/>
  <cols>
    <col min="4" max="4" width="13.5703125" customWidth="1"/>
  </cols>
  <sheetData>
    <row r="1" spans="1:27" ht="15.75" customHeight="1">
      <c r="A1" s="363"/>
      <c r="B1" s="363" t="s">
        <v>3106</v>
      </c>
      <c r="C1" s="363" t="s">
        <v>3107</v>
      </c>
      <c r="D1" s="363" t="s">
        <v>3108</v>
      </c>
      <c r="E1" s="363" t="s">
        <v>3109</v>
      </c>
      <c r="F1" s="363" t="s">
        <v>3110</v>
      </c>
      <c r="G1" s="363" t="s">
        <v>3111</v>
      </c>
      <c r="H1" s="363" t="s">
        <v>3112</v>
      </c>
      <c r="I1" s="363" t="s">
        <v>3113</v>
      </c>
      <c r="J1" s="363" t="s">
        <v>3114</v>
      </c>
      <c r="K1" s="363" t="s">
        <v>2711</v>
      </c>
    </row>
    <row r="2" spans="1:27" ht="15.75" customHeight="1">
      <c r="A2" s="354">
        <v>1</v>
      </c>
      <c r="B2" s="354">
        <v>0</v>
      </c>
      <c r="C2" s="354">
        <v>0</v>
      </c>
      <c r="D2" s="354" t="s">
        <v>3115</v>
      </c>
      <c r="E2" s="601">
        <v>43990</v>
      </c>
      <c r="F2" s="354">
        <v>0</v>
      </c>
      <c r="G2" s="354">
        <v>0</v>
      </c>
      <c r="H2" s="354" t="s">
        <v>3142</v>
      </c>
      <c r="I2" s="599">
        <v>44001</v>
      </c>
      <c r="J2" s="602"/>
      <c r="K2" s="602"/>
      <c r="L2" s="602"/>
      <c r="M2" s="602"/>
      <c r="N2" s="602"/>
      <c r="O2" s="602"/>
      <c r="P2" s="602"/>
      <c r="Q2" s="602"/>
      <c r="R2" s="602"/>
      <c r="S2" s="602"/>
      <c r="T2" s="602"/>
      <c r="U2" s="602"/>
      <c r="V2" s="602"/>
      <c r="W2" s="602"/>
      <c r="X2" s="602"/>
      <c r="Y2" s="602"/>
      <c r="Z2" s="602"/>
      <c r="AA2" s="602"/>
    </row>
    <row r="3" spans="1:27" ht="15.75" customHeight="1">
      <c r="A3" s="372"/>
      <c r="B3" s="372"/>
      <c r="C3" s="372"/>
      <c r="D3" s="372"/>
      <c r="E3" s="373"/>
      <c r="F3" s="372"/>
      <c r="G3" s="372"/>
      <c r="H3" s="372"/>
      <c r="I3" s="372"/>
      <c r="J3" s="372"/>
      <c r="K3" s="372"/>
      <c r="L3" s="372"/>
      <c r="M3" s="372"/>
      <c r="N3" s="372"/>
      <c r="O3" s="372"/>
      <c r="P3" s="372"/>
      <c r="Q3" s="372"/>
      <c r="R3" s="372"/>
      <c r="S3" s="372"/>
      <c r="T3" s="372"/>
      <c r="U3" s="372"/>
      <c r="V3" s="372"/>
      <c r="W3" s="372"/>
      <c r="X3" s="372"/>
      <c r="Y3" s="372"/>
      <c r="Z3" s="372"/>
      <c r="AA3" s="372"/>
    </row>
    <row r="4" spans="1:27" ht="15.75" customHeight="1">
      <c r="A4" s="372"/>
      <c r="B4" s="372"/>
      <c r="C4" s="372"/>
      <c r="D4" s="372"/>
      <c r="E4" s="373"/>
      <c r="F4" s="372"/>
      <c r="G4" s="372"/>
      <c r="H4" s="372"/>
      <c r="I4" s="372"/>
      <c r="J4" s="372"/>
      <c r="K4" s="372"/>
      <c r="L4" s="372"/>
      <c r="M4" s="372"/>
      <c r="N4" s="372"/>
      <c r="O4" s="372"/>
      <c r="P4" s="372"/>
      <c r="Q4" s="372"/>
      <c r="R4" s="372"/>
      <c r="S4" s="372"/>
      <c r="T4" s="372"/>
      <c r="U4" s="372"/>
      <c r="V4" s="372"/>
      <c r="W4" s="372"/>
      <c r="X4" s="372"/>
      <c r="Y4" s="372"/>
      <c r="Z4" s="372"/>
      <c r="AA4" s="372"/>
    </row>
    <row r="5" spans="1:27" ht="15.75" customHeight="1">
      <c r="A5" s="354">
        <v>2</v>
      </c>
      <c r="B5" s="354">
        <v>0</v>
      </c>
      <c r="C5" s="354">
        <v>0</v>
      </c>
      <c r="D5" s="354" t="s">
        <v>3115</v>
      </c>
      <c r="E5" s="603">
        <v>43990</v>
      </c>
      <c r="F5" s="354">
        <v>0</v>
      </c>
      <c r="G5" s="354">
        <v>0</v>
      </c>
      <c r="H5" s="354" t="s">
        <v>3142</v>
      </c>
      <c r="I5" s="599">
        <v>44001</v>
      </c>
      <c r="J5" s="602"/>
      <c r="K5" s="602"/>
      <c r="L5" s="602"/>
      <c r="M5" s="602"/>
      <c r="N5" s="602"/>
      <c r="O5" s="602"/>
      <c r="P5" s="602"/>
      <c r="Q5" s="602"/>
      <c r="R5" s="602"/>
      <c r="S5" s="602"/>
      <c r="T5" s="602"/>
      <c r="U5" s="602"/>
      <c r="V5" s="602"/>
      <c r="W5" s="602"/>
      <c r="X5" s="602"/>
      <c r="Y5" s="602"/>
      <c r="Z5" s="602"/>
      <c r="AA5" s="602"/>
    </row>
    <row r="6" spans="1:27" ht="15.75" customHeight="1">
      <c r="E6" s="17"/>
    </row>
    <row r="7" spans="1:27" ht="15.75" customHeight="1">
      <c r="E7" s="17"/>
    </row>
    <row r="8" spans="1:27" ht="15.75" customHeight="1">
      <c r="A8" s="270">
        <v>3</v>
      </c>
      <c r="B8" s="270">
        <v>26</v>
      </c>
      <c r="C8" s="270">
        <v>26</v>
      </c>
      <c r="D8" s="270" t="s">
        <v>3115</v>
      </c>
      <c r="E8" s="604">
        <v>43990</v>
      </c>
      <c r="F8" s="270">
        <v>1</v>
      </c>
      <c r="G8" s="270">
        <v>26</v>
      </c>
      <c r="H8" s="270" t="s">
        <v>3142</v>
      </c>
      <c r="I8" s="388">
        <v>44001</v>
      </c>
      <c r="J8" s="270">
        <v>0.5</v>
      </c>
      <c r="K8" s="188"/>
      <c r="L8" s="188"/>
      <c r="M8" s="188"/>
      <c r="N8" s="188"/>
      <c r="O8" s="188"/>
      <c r="P8" s="188"/>
      <c r="Q8" s="188"/>
      <c r="R8" s="188"/>
      <c r="S8" s="188"/>
      <c r="T8" s="188"/>
      <c r="U8" s="188"/>
      <c r="V8" s="188"/>
      <c r="W8" s="188"/>
      <c r="X8" s="188"/>
      <c r="Y8" s="188"/>
      <c r="Z8" s="188"/>
      <c r="AA8" s="188"/>
    </row>
    <row r="9" spans="1:27" ht="15.75" customHeight="1">
      <c r="A9" s="188"/>
      <c r="B9" s="188"/>
      <c r="C9" s="270">
        <v>3</v>
      </c>
      <c r="D9" s="270" t="s">
        <v>3115</v>
      </c>
      <c r="E9" s="605">
        <v>44012</v>
      </c>
      <c r="F9" s="270">
        <v>0.25</v>
      </c>
      <c r="G9" s="270">
        <v>3</v>
      </c>
      <c r="H9" s="270" t="s">
        <v>3142</v>
      </c>
      <c r="I9" s="388">
        <v>44013</v>
      </c>
      <c r="J9" s="270">
        <v>0.25</v>
      </c>
      <c r="K9" s="188"/>
      <c r="L9" s="188"/>
      <c r="M9" s="188"/>
      <c r="N9" s="188"/>
      <c r="O9" s="188"/>
      <c r="P9" s="188"/>
      <c r="Q9" s="188"/>
      <c r="R9" s="188"/>
      <c r="S9" s="188"/>
      <c r="T9" s="188"/>
      <c r="U9" s="188"/>
      <c r="V9" s="188"/>
      <c r="W9" s="188"/>
      <c r="X9" s="188"/>
      <c r="Y9" s="188"/>
      <c r="Z9" s="188"/>
      <c r="AA9" s="188"/>
    </row>
    <row r="10" spans="1:27" ht="15.75" customHeight="1">
      <c r="E10" s="17"/>
    </row>
    <row r="11" spans="1:27" ht="15.75" customHeight="1">
      <c r="A11" s="270">
        <v>4</v>
      </c>
      <c r="B11" s="270">
        <v>2</v>
      </c>
      <c r="C11" s="270">
        <v>2</v>
      </c>
      <c r="D11" s="270" t="s">
        <v>3115</v>
      </c>
      <c r="E11" s="604">
        <v>43990</v>
      </c>
      <c r="F11" s="270">
        <v>0</v>
      </c>
      <c r="G11" s="270">
        <v>2</v>
      </c>
      <c r="H11" s="270" t="s">
        <v>3142</v>
      </c>
      <c r="I11" s="388">
        <v>44001</v>
      </c>
      <c r="J11" s="270">
        <v>0</v>
      </c>
      <c r="K11" s="188"/>
      <c r="L11" s="188"/>
      <c r="M11" s="188"/>
      <c r="N11" s="188"/>
      <c r="O11" s="188"/>
      <c r="P11" s="188"/>
      <c r="Q11" s="188"/>
      <c r="R11" s="188"/>
      <c r="S11" s="188"/>
      <c r="T11" s="188"/>
      <c r="U11" s="188"/>
      <c r="V11" s="188"/>
      <c r="W11" s="188"/>
      <c r="X11" s="188"/>
      <c r="Y11" s="188"/>
      <c r="Z11" s="188"/>
      <c r="AA11" s="188"/>
    </row>
    <row r="12" spans="1:27" ht="15.75" customHeight="1">
      <c r="E12" s="17"/>
    </row>
    <row r="13" spans="1:27" ht="15.75" customHeight="1">
      <c r="E13" s="17"/>
    </row>
    <row r="14" spans="1:27" ht="15.75" customHeight="1">
      <c r="A14" s="270">
        <v>5</v>
      </c>
      <c r="B14" s="270">
        <v>27</v>
      </c>
      <c r="C14" s="270">
        <v>27</v>
      </c>
      <c r="D14" s="270" t="s">
        <v>3115</v>
      </c>
      <c r="E14" s="604">
        <v>43990</v>
      </c>
      <c r="F14" s="270">
        <v>0.5</v>
      </c>
      <c r="G14" s="270">
        <v>27</v>
      </c>
      <c r="H14" s="270" t="s">
        <v>3142</v>
      </c>
      <c r="I14" s="388">
        <v>44001</v>
      </c>
      <c r="J14" s="270">
        <v>0.5</v>
      </c>
      <c r="K14" s="188"/>
      <c r="L14" s="188"/>
      <c r="M14" s="188"/>
      <c r="N14" s="188"/>
      <c r="O14" s="188"/>
      <c r="P14" s="188"/>
      <c r="Q14" s="188"/>
      <c r="R14" s="188"/>
      <c r="S14" s="188"/>
      <c r="T14" s="188"/>
      <c r="U14" s="188"/>
      <c r="V14" s="188"/>
      <c r="W14" s="188"/>
      <c r="X14" s="188"/>
      <c r="Y14" s="188"/>
      <c r="Z14" s="188"/>
      <c r="AA14" s="188"/>
    </row>
    <row r="15" spans="1:27" ht="15.75" customHeight="1">
      <c r="A15" s="188"/>
      <c r="B15" s="188"/>
      <c r="C15" s="270">
        <v>1</v>
      </c>
      <c r="D15" s="404" t="s">
        <v>3115</v>
      </c>
      <c r="E15" s="604">
        <v>44014</v>
      </c>
      <c r="F15" s="270" t="s">
        <v>3120</v>
      </c>
      <c r="G15" s="270">
        <v>1</v>
      </c>
      <c r="H15" s="270" t="s">
        <v>3142</v>
      </c>
      <c r="I15" s="388">
        <v>44013</v>
      </c>
      <c r="J15" s="270" t="s">
        <v>3117</v>
      </c>
      <c r="K15" s="188"/>
      <c r="L15" s="188"/>
      <c r="M15" s="188"/>
      <c r="N15" s="188"/>
      <c r="O15" s="188"/>
      <c r="P15" s="188"/>
      <c r="Q15" s="188"/>
      <c r="R15" s="188"/>
      <c r="S15" s="188"/>
      <c r="T15" s="188"/>
      <c r="U15" s="188"/>
      <c r="V15" s="188"/>
      <c r="W15" s="188"/>
      <c r="X15" s="188"/>
      <c r="Y15" s="188"/>
      <c r="Z15" s="188"/>
      <c r="AA15" s="188"/>
    </row>
    <row r="16" spans="1:27" ht="15.75" customHeight="1">
      <c r="E16" s="17"/>
    </row>
    <row r="17" spans="1:27" ht="15.75" customHeight="1">
      <c r="A17" s="270">
        <v>6</v>
      </c>
      <c r="B17" s="270">
        <v>11</v>
      </c>
      <c r="C17" s="270">
        <v>11</v>
      </c>
      <c r="D17" s="404" t="s">
        <v>3115</v>
      </c>
      <c r="E17" s="604">
        <v>43990</v>
      </c>
      <c r="F17" s="270">
        <v>0.25</v>
      </c>
      <c r="G17" s="270">
        <v>11</v>
      </c>
      <c r="H17" s="270" t="s">
        <v>3142</v>
      </c>
      <c r="I17" s="388">
        <v>44001</v>
      </c>
      <c r="J17" s="270">
        <v>0.25</v>
      </c>
      <c r="K17" s="188"/>
      <c r="L17" s="188"/>
      <c r="M17" s="188"/>
      <c r="N17" s="188"/>
      <c r="O17" s="188"/>
      <c r="P17" s="188"/>
      <c r="Q17" s="188"/>
      <c r="R17" s="188"/>
      <c r="S17" s="188"/>
      <c r="T17" s="188"/>
      <c r="U17" s="188"/>
      <c r="V17" s="188"/>
      <c r="W17" s="188"/>
      <c r="X17" s="188"/>
      <c r="Y17" s="188"/>
      <c r="Z17" s="188"/>
      <c r="AA17" s="188"/>
    </row>
    <row r="18" spans="1:27" ht="15.75" customHeight="1">
      <c r="E18" s="17"/>
    </row>
    <row r="19" spans="1:27" ht="15.75" customHeight="1">
      <c r="E19" s="17"/>
    </row>
    <row r="20" spans="1:27" ht="15.75" customHeight="1">
      <c r="A20" s="270">
        <v>7</v>
      </c>
      <c r="B20" s="270">
        <v>7</v>
      </c>
      <c r="C20" s="270">
        <v>7</v>
      </c>
      <c r="D20" s="404" t="s">
        <v>3115</v>
      </c>
      <c r="E20" s="604">
        <v>43990</v>
      </c>
      <c r="F20" s="270">
        <v>0.25</v>
      </c>
      <c r="G20" s="270">
        <v>7</v>
      </c>
      <c r="H20" s="270" t="s">
        <v>3142</v>
      </c>
      <c r="I20" s="388">
        <v>44001</v>
      </c>
      <c r="J20" s="270">
        <v>0.25</v>
      </c>
      <c r="K20" s="188"/>
      <c r="L20" s="188"/>
      <c r="M20" s="188"/>
      <c r="N20" s="188"/>
      <c r="O20" s="188"/>
      <c r="P20" s="188"/>
      <c r="Q20" s="188"/>
      <c r="R20" s="188"/>
      <c r="S20" s="188"/>
      <c r="T20" s="188"/>
      <c r="U20" s="188"/>
      <c r="V20" s="188"/>
      <c r="W20" s="188"/>
      <c r="X20" s="188"/>
      <c r="Y20" s="188"/>
      <c r="Z20" s="188"/>
      <c r="AA20" s="188"/>
    </row>
    <row r="21" spans="1:27" ht="15.75" customHeight="1">
      <c r="A21" s="188"/>
      <c r="B21" s="188"/>
      <c r="C21" s="270">
        <v>2</v>
      </c>
      <c r="D21" s="404" t="s">
        <v>3115</v>
      </c>
      <c r="E21" s="604">
        <v>44014</v>
      </c>
      <c r="F21" s="270" t="s">
        <v>3120</v>
      </c>
      <c r="G21" s="270">
        <v>2</v>
      </c>
      <c r="H21" s="270" t="s">
        <v>3142</v>
      </c>
      <c r="I21" s="388">
        <v>44013</v>
      </c>
      <c r="J21" s="270" t="s">
        <v>3117</v>
      </c>
      <c r="K21" s="188"/>
      <c r="L21" s="188"/>
      <c r="M21" s="188"/>
      <c r="N21" s="188"/>
      <c r="O21" s="188"/>
      <c r="P21" s="188"/>
      <c r="Q21" s="188"/>
      <c r="R21" s="188"/>
      <c r="S21" s="188"/>
      <c r="T21" s="188"/>
      <c r="U21" s="188"/>
      <c r="V21" s="188"/>
      <c r="W21" s="188"/>
      <c r="X21" s="188"/>
      <c r="Y21" s="188"/>
      <c r="Z21" s="188"/>
      <c r="AA21" s="188"/>
    </row>
    <row r="22" spans="1:27" ht="15.75" customHeight="1">
      <c r="E22" s="17"/>
    </row>
    <row r="23" spans="1:27" ht="15.75" customHeight="1">
      <c r="A23" s="354">
        <v>8</v>
      </c>
      <c r="B23" s="354">
        <v>0</v>
      </c>
      <c r="C23" s="354">
        <v>0</v>
      </c>
      <c r="D23" s="608" t="s">
        <v>3115</v>
      </c>
      <c r="E23" s="603">
        <v>43990</v>
      </c>
      <c r="F23" s="354">
        <v>0</v>
      </c>
      <c r="G23" s="354">
        <v>0</v>
      </c>
      <c r="H23" s="354" t="s">
        <v>3142</v>
      </c>
      <c r="I23" s="599">
        <v>44002</v>
      </c>
      <c r="J23" s="354">
        <v>0</v>
      </c>
      <c r="K23" s="602"/>
      <c r="L23" s="602"/>
      <c r="M23" s="602"/>
      <c r="N23" s="602"/>
      <c r="O23" s="602"/>
      <c r="P23" s="602"/>
      <c r="Q23" s="602"/>
      <c r="R23" s="602"/>
      <c r="S23" s="602"/>
      <c r="T23" s="602"/>
      <c r="U23" s="602"/>
      <c r="V23" s="602"/>
      <c r="W23" s="602"/>
      <c r="X23" s="602"/>
      <c r="Y23" s="602"/>
      <c r="Z23" s="602"/>
      <c r="AA23" s="602"/>
    </row>
    <row r="24" spans="1:27" ht="15.75" customHeight="1">
      <c r="E24" s="17"/>
    </row>
    <row r="25" spans="1:27" ht="15.75" customHeight="1">
      <c r="E25" s="17"/>
    </row>
    <row r="26" spans="1:27" ht="15.75" customHeight="1">
      <c r="A26" s="270">
        <v>9</v>
      </c>
      <c r="B26" s="270">
        <v>2</v>
      </c>
      <c r="C26" s="270">
        <v>2</v>
      </c>
      <c r="D26" s="404" t="s">
        <v>3115</v>
      </c>
      <c r="E26" s="604">
        <v>43990</v>
      </c>
      <c r="F26" s="270">
        <v>0</v>
      </c>
      <c r="G26" s="188"/>
      <c r="H26" s="188"/>
      <c r="I26" s="188"/>
      <c r="J26" s="188"/>
      <c r="K26" s="188"/>
      <c r="L26" s="188"/>
      <c r="M26" s="188"/>
      <c r="N26" s="188"/>
      <c r="O26" s="188"/>
      <c r="P26" s="188"/>
      <c r="Q26" s="188"/>
      <c r="R26" s="188"/>
      <c r="S26" s="188"/>
      <c r="T26" s="188"/>
      <c r="U26" s="188"/>
      <c r="V26" s="188"/>
      <c r="W26" s="188"/>
      <c r="X26" s="188"/>
      <c r="Y26" s="188"/>
      <c r="Z26" s="188"/>
      <c r="AA26" s="188"/>
    </row>
    <row r="27" spans="1:27" ht="15.75" customHeight="1">
      <c r="E27" s="17"/>
    </row>
    <row r="28" spans="1:27" ht="15.75" customHeight="1">
      <c r="E28" s="17"/>
    </row>
    <row r="29" spans="1:27" ht="15.75" customHeight="1">
      <c r="A29" s="270">
        <v>10</v>
      </c>
      <c r="B29" s="270">
        <v>79</v>
      </c>
      <c r="C29" s="270">
        <v>79</v>
      </c>
      <c r="D29" s="404" t="s">
        <v>3115</v>
      </c>
      <c r="E29" s="604">
        <v>43990</v>
      </c>
      <c r="F29" s="270">
        <v>1.75</v>
      </c>
      <c r="G29" s="270">
        <v>79</v>
      </c>
      <c r="H29" s="270" t="s">
        <v>3142</v>
      </c>
      <c r="I29" s="388">
        <v>44001</v>
      </c>
      <c r="J29" s="270">
        <v>1</v>
      </c>
      <c r="K29" s="188"/>
      <c r="L29" s="188"/>
      <c r="M29" s="188"/>
      <c r="N29" s="188"/>
      <c r="O29" s="188"/>
      <c r="P29" s="188"/>
      <c r="Q29" s="188"/>
      <c r="R29" s="188"/>
      <c r="S29" s="188"/>
      <c r="T29" s="188"/>
      <c r="U29" s="188"/>
      <c r="V29" s="188"/>
      <c r="W29" s="188"/>
      <c r="X29" s="188"/>
      <c r="Y29" s="188"/>
      <c r="Z29" s="188"/>
      <c r="AA29" s="188"/>
    </row>
    <row r="30" spans="1:27" ht="12.75">
      <c r="A30" s="188"/>
      <c r="B30" s="188"/>
      <c r="C30" s="270">
        <v>9</v>
      </c>
      <c r="D30" s="404" t="s">
        <v>3115</v>
      </c>
      <c r="E30" s="604">
        <v>44014</v>
      </c>
      <c r="F30" s="270">
        <v>0.25</v>
      </c>
      <c r="G30" s="270">
        <v>9</v>
      </c>
      <c r="H30" s="270" t="s">
        <v>3142</v>
      </c>
      <c r="I30" s="388">
        <v>44013</v>
      </c>
      <c r="J30" s="270">
        <v>0.25</v>
      </c>
      <c r="K30" s="188"/>
      <c r="L30" s="188"/>
      <c r="M30" s="188"/>
      <c r="N30" s="188"/>
      <c r="O30" s="188"/>
      <c r="P30" s="188"/>
      <c r="Q30" s="188"/>
      <c r="R30" s="188"/>
      <c r="S30" s="188"/>
      <c r="T30" s="188"/>
      <c r="U30" s="188"/>
      <c r="V30" s="188"/>
      <c r="W30" s="188"/>
      <c r="X30" s="188"/>
      <c r="Y30" s="188"/>
      <c r="Z30" s="188"/>
      <c r="AA30" s="188"/>
    </row>
    <row r="31" spans="1:27" ht="12.75">
      <c r="A31" s="188"/>
      <c r="B31" s="188"/>
      <c r="C31" s="188"/>
      <c r="D31" s="188"/>
      <c r="E31" s="386"/>
      <c r="F31" s="188"/>
      <c r="G31" s="270">
        <v>3</v>
      </c>
      <c r="H31" s="270" t="s">
        <v>3142</v>
      </c>
      <c r="I31" s="388">
        <v>44014</v>
      </c>
      <c r="J31" s="270" t="s">
        <v>3117</v>
      </c>
      <c r="K31" s="188"/>
      <c r="L31" s="188"/>
      <c r="M31" s="188"/>
      <c r="N31" s="188"/>
      <c r="O31" s="188"/>
      <c r="P31" s="188"/>
      <c r="Q31" s="188"/>
      <c r="R31" s="188"/>
      <c r="S31" s="188"/>
      <c r="T31" s="188"/>
      <c r="U31" s="188"/>
      <c r="V31" s="188"/>
      <c r="W31" s="188"/>
      <c r="X31" s="188"/>
      <c r="Y31" s="188"/>
      <c r="Z31" s="188"/>
      <c r="AA31" s="188"/>
    </row>
    <row r="32" spans="1:27" ht="12.75">
      <c r="A32" s="270">
        <v>11</v>
      </c>
      <c r="B32" s="270">
        <v>19</v>
      </c>
      <c r="C32" s="270">
        <v>19</v>
      </c>
      <c r="D32" s="404" t="s">
        <v>3115</v>
      </c>
      <c r="E32" s="604">
        <v>43990</v>
      </c>
      <c r="F32" s="270">
        <v>0.25</v>
      </c>
      <c r="G32" s="270">
        <v>19</v>
      </c>
      <c r="H32" s="270" t="s">
        <v>3142</v>
      </c>
      <c r="I32" s="388">
        <v>44002</v>
      </c>
      <c r="J32" s="270">
        <v>0.25</v>
      </c>
      <c r="K32" s="188"/>
      <c r="L32" s="188"/>
      <c r="M32" s="188"/>
      <c r="N32" s="188"/>
      <c r="O32" s="188"/>
      <c r="P32" s="188"/>
      <c r="Q32" s="188"/>
      <c r="R32" s="188"/>
      <c r="S32" s="188"/>
      <c r="T32" s="188"/>
      <c r="U32" s="188"/>
      <c r="V32" s="188"/>
      <c r="W32" s="188"/>
      <c r="X32" s="188"/>
      <c r="Y32" s="188"/>
      <c r="Z32" s="188"/>
      <c r="AA32" s="188"/>
    </row>
    <row r="33" spans="1:27" ht="12.75">
      <c r="A33" s="188"/>
      <c r="B33" s="188"/>
      <c r="C33" s="270">
        <v>1</v>
      </c>
      <c r="D33" s="404" t="s">
        <v>3115</v>
      </c>
      <c r="E33" s="604">
        <v>44014</v>
      </c>
      <c r="F33" s="270" t="s">
        <v>3117</v>
      </c>
      <c r="G33" s="270">
        <v>1</v>
      </c>
      <c r="H33" s="270" t="s">
        <v>3142</v>
      </c>
      <c r="I33" s="388">
        <v>44013</v>
      </c>
      <c r="J33" s="270" t="s">
        <v>3117</v>
      </c>
      <c r="K33" s="188"/>
      <c r="L33" s="188"/>
      <c r="M33" s="188"/>
      <c r="N33" s="188"/>
      <c r="O33" s="188"/>
      <c r="P33" s="188"/>
      <c r="Q33" s="188"/>
      <c r="R33" s="188"/>
      <c r="S33" s="188"/>
      <c r="T33" s="188"/>
      <c r="U33" s="188"/>
      <c r="V33" s="188"/>
      <c r="W33" s="188"/>
      <c r="X33" s="188"/>
      <c r="Y33" s="188"/>
      <c r="Z33" s="188"/>
      <c r="AA33" s="188"/>
    </row>
    <row r="34" spans="1:27" ht="12.75">
      <c r="E34" s="17"/>
    </row>
    <row r="35" spans="1:27" ht="12.75">
      <c r="A35" s="354">
        <v>12</v>
      </c>
      <c r="B35" s="354">
        <v>0</v>
      </c>
      <c r="C35" s="354">
        <v>0</v>
      </c>
      <c r="D35" s="608" t="s">
        <v>3115</v>
      </c>
      <c r="E35" s="603">
        <v>43990</v>
      </c>
      <c r="F35" s="354">
        <v>0</v>
      </c>
      <c r="G35" s="354">
        <v>0</v>
      </c>
      <c r="H35" s="354" t="s">
        <v>3142</v>
      </c>
      <c r="I35" s="599">
        <v>44002</v>
      </c>
      <c r="J35" s="354">
        <v>0</v>
      </c>
      <c r="K35" s="602"/>
      <c r="L35" s="602"/>
      <c r="M35" s="602"/>
      <c r="N35" s="602"/>
      <c r="O35" s="602"/>
      <c r="P35" s="602"/>
      <c r="Q35" s="602"/>
      <c r="R35" s="602"/>
      <c r="S35" s="602"/>
      <c r="T35" s="602"/>
      <c r="U35" s="602"/>
      <c r="V35" s="602"/>
      <c r="W35" s="602"/>
      <c r="X35" s="602"/>
      <c r="Y35" s="602"/>
      <c r="Z35" s="602"/>
      <c r="AA35" s="602"/>
    </row>
    <row r="36" spans="1:27" ht="12.75">
      <c r="E36" s="17"/>
    </row>
    <row r="37" spans="1:27" ht="12.75">
      <c r="E37" s="17"/>
    </row>
    <row r="38" spans="1:27" ht="12.75">
      <c r="A38" s="354">
        <v>13</v>
      </c>
      <c r="B38" s="354">
        <v>0</v>
      </c>
      <c r="C38" s="354">
        <v>0</v>
      </c>
      <c r="D38" s="608" t="s">
        <v>3115</v>
      </c>
      <c r="E38" s="603">
        <v>43990</v>
      </c>
      <c r="F38" s="354">
        <v>0</v>
      </c>
      <c r="G38" s="354">
        <v>0</v>
      </c>
      <c r="H38" s="354" t="s">
        <v>3142</v>
      </c>
      <c r="I38" s="599">
        <v>44002</v>
      </c>
      <c r="J38" s="354">
        <v>0</v>
      </c>
      <c r="K38" s="602"/>
      <c r="L38" s="602"/>
      <c r="M38" s="602"/>
      <c r="N38" s="602"/>
      <c r="O38" s="602"/>
      <c r="P38" s="602"/>
      <c r="Q38" s="602"/>
      <c r="R38" s="602"/>
      <c r="S38" s="602"/>
      <c r="T38" s="602"/>
      <c r="U38" s="602"/>
      <c r="V38" s="602"/>
      <c r="W38" s="602"/>
      <c r="X38" s="602"/>
      <c r="Y38" s="602"/>
      <c r="Z38" s="602"/>
      <c r="AA38" s="602"/>
    </row>
    <row r="39" spans="1:27" ht="12.75">
      <c r="E39" s="17"/>
    </row>
    <row r="40" spans="1:27" ht="12.75">
      <c r="E40" s="17"/>
    </row>
    <row r="41" spans="1:27" ht="12.75">
      <c r="A41" s="354">
        <v>14</v>
      </c>
      <c r="B41" s="354">
        <v>0</v>
      </c>
      <c r="C41" s="354">
        <v>0</v>
      </c>
      <c r="D41" s="608" t="s">
        <v>3115</v>
      </c>
      <c r="E41" s="603">
        <v>43990</v>
      </c>
      <c r="F41" s="354">
        <v>0</v>
      </c>
      <c r="G41" s="354">
        <v>0</v>
      </c>
      <c r="H41" s="354" t="s">
        <v>3142</v>
      </c>
      <c r="I41" s="599">
        <v>44002</v>
      </c>
      <c r="J41" s="354">
        <v>0</v>
      </c>
      <c r="K41" s="602"/>
      <c r="L41" s="602"/>
      <c r="M41" s="602"/>
      <c r="N41" s="602"/>
      <c r="O41" s="602"/>
      <c r="P41" s="602"/>
      <c r="Q41" s="602"/>
      <c r="R41" s="602"/>
      <c r="S41" s="602"/>
      <c r="T41" s="602"/>
      <c r="U41" s="602"/>
      <c r="V41" s="602"/>
      <c r="W41" s="602"/>
      <c r="X41" s="602"/>
      <c r="Y41" s="602"/>
      <c r="Z41" s="602"/>
      <c r="AA41" s="602"/>
    </row>
    <row r="42" spans="1:27" ht="12.75">
      <c r="E42" s="17"/>
    </row>
    <row r="43" spans="1:27" ht="12.75">
      <c r="E43" s="17"/>
    </row>
    <row r="44" spans="1:27" ht="12.75">
      <c r="A44" s="354">
        <v>15</v>
      </c>
      <c r="B44" s="354">
        <v>0</v>
      </c>
      <c r="C44" s="354">
        <v>0</v>
      </c>
      <c r="D44" s="608" t="s">
        <v>3115</v>
      </c>
      <c r="E44" s="603">
        <v>43990</v>
      </c>
      <c r="F44" s="354">
        <v>0</v>
      </c>
      <c r="G44" s="354">
        <v>0</v>
      </c>
      <c r="H44" s="354" t="s">
        <v>3142</v>
      </c>
      <c r="I44" s="599">
        <v>44002</v>
      </c>
      <c r="J44" s="354">
        <v>0</v>
      </c>
      <c r="K44" s="602"/>
      <c r="L44" s="602"/>
      <c r="M44" s="602"/>
      <c r="N44" s="602"/>
      <c r="O44" s="602"/>
      <c r="P44" s="602"/>
      <c r="Q44" s="602"/>
      <c r="R44" s="602"/>
      <c r="S44" s="602"/>
      <c r="T44" s="602"/>
      <c r="U44" s="602"/>
      <c r="V44" s="602"/>
      <c r="W44" s="602"/>
      <c r="X44" s="602"/>
      <c r="Y44" s="602"/>
      <c r="Z44" s="602"/>
      <c r="AA44" s="602"/>
    </row>
    <row r="45" spans="1:27" ht="12.75">
      <c r="E45" s="17"/>
    </row>
    <row r="46" spans="1:27" ht="12.75">
      <c r="E46" s="17"/>
    </row>
    <row r="47" spans="1:27" ht="12.75">
      <c r="A47" s="270">
        <v>16</v>
      </c>
      <c r="B47" s="270">
        <v>12</v>
      </c>
      <c r="C47" s="270">
        <v>12</v>
      </c>
      <c r="D47" s="404" t="s">
        <v>3115</v>
      </c>
      <c r="E47" s="604">
        <v>43990</v>
      </c>
      <c r="F47" s="270">
        <v>0.25</v>
      </c>
      <c r="G47" s="270">
        <v>12</v>
      </c>
      <c r="H47" s="270" t="s">
        <v>3142</v>
      </c>
      <c r="I47" s="388">
        <v>44002</v>
      </c>
      <c r="J47" s="270">
        <v>0.25</v>
      </c>
      <c r="K47" s="188"/>
      <c r="L47" s="188"/>
      <c r="M47" s="188"/>
      <c r="N47" s="188"/>
      <c r="O47" s="188"/>
      <c r="P47" s="188"/>
      <c r="Q47" s="188"/>
      <c r="R47" s="188"/>
      <c r="S47" s="188"/>
      <c r="T47" s="188"/>
      <c r="U47" s="188"/>
      <c r="V47" s="188"/>
      <c r="W47" s="188"/>
      <c r="X47" s="188"/>
      <c r="Y47" s="188"/>
      <c r="Z47" s="188"/>
      <c r="AA47" s="188"/>
    </row>
    <row r="48" spans="1:27" ht="12.75">
      <c r="A48" s="188"/>
      <c r="B48" s="188"/>
      <c r="C48" s="270">
        <v>1</v>
      </c>
      <c r="D48" s="404" t="s">
        <v>3115</v>
      </c>
      <c r="E48" s="604">
        <v>44014</v>
      </c>
      <c r="F48" s="270" t="s">
        <v>3120</v>
      </c>
      <c r="G48" s="270">
        <v>1</v>
      </c>
      <c r="H48" s="270" t="s">
        <v>3142</v>
      </c>
      <c r="I48" s="388">
        <v>44013</v>
      </c>
      <c r="J48" s="270" t="s">
        <v>3117</v>
      </c>
      <c r="K48" s="188"/>
      <c r="L48" s="188"/>
      <c r="M48" s="188"/>
      <c r="N48" s="188"/>
      <c r="O48" s="188"/>
      <c r="P48" s="188"/>
      <c r="Q48" s="188"/>
      <c r="R48" s="188"/>
      <c r="S48" s="188"/>
      <c r="T48" s="188"/>
      <c r="U48" s="188"/>
      <c r="V48" s="188"/>
      <c r="W48" s="188"/>
      <c r="X48" s="188"/>
      <c r="Y48" s="188"/>
      <c r="Z48" s="188"/>
      <c r="AA48" s="188"/>
    </row>
    <row r="49" spans="1:27" ht="12.75">
      <c r="E49" s="17"/>
    </row>
    <row r="50" spans="1:27" ht="12.75">
      <c r="A50" s="354">
        <v>17</v>
      </c>
      <c r="B50" s="354">
        <v>0</v>
      </c>
      <c r="C50" s="354">
        <v>0</v>
      </c>
      <c r="D50" s="608" t="s">
        <v>3115</v>
      </c>
      <c r="E50" s="603">
        <v>43990</v>
      </c>
      <c r="F50" s="354">
        <v>0</v>
      </c>
      <c r="G50" s="354">
        <v>0</v>
      </c>
      <c r="H50" s="354" t="s">
        <v>3142</v>
      </c>
      <c r="I50" s="599">
        <v>44002</v>
      </c>
      <c r="J50" s="354">
        <v>0</v>
      </c>
      <c r="K50" s="602"/>
      <c r="L50" s="602"/>
      <c r="M50" s="602"/>
      <c r="N50" s="602"/>
      <c r="O50" s="602"/>
      <c r="P50" s="602"/>
      <c r="Q50" s="602"/>
      <c r="R50" s="602"/>
      <c r="S50" s="602"/>
      <c r="T50" s="602"/>
      <c r="U50" s="602"/>
      <c r="V50" s="602"/>
      <c r="W50" s="602"/>
      <c r="X50" s="602"/>
      <c r="Y50" s="602"/>
      <c r="Z50" s="602"/>
      <c r="AA50" s="602"/>
    </row>
    <row r="51" spans="1:27" ht="12.75">
      <c r="E51" s="17"/>
    </row>
    <row r="52" spans="1:27" ht="12.75">
      <c r="E52" s="17"/>
    </row>
    <row r="53" spans="1:27" ht="12.75">
      <c r="A53" s="354">
        <v>18</v>
      </c>
      <c r="B53" s="354">
        <v>0</v>
      </c>
      <c r="C53" s="354">
        <v>0</v>
      </c>
      <c r="D53" s="608" t="s">
        <v>3115</v>
      </c>
      <c r="E53" s="603">
        <v>43990</v>
      </c>
      <c r="F53" s="354">
        <v>0</v>
      </c>
      <c r="G53" s="354">
        <v>0</v>
      </c>
      <c r="H53" s="354" t="s">
        <v>3142</v>
      </c>
      <c r="I53" s="599">
        <v>44002</v>
      </c>
      <c r="J53" s="354">
        <v>0</v>
      </c>
      <c r="K53" s="602"/>
      <c r="L53" s="602"/>
      <c r="M53" s="602"/>
      <c r="N53" s="602"/>
      <c r="O53" s="602"/>
      <c r="P53" s="602"/>
      <c r="Q53" s="602"/>
      <c r="R53" s="602"/>
      <c r="S53" s="602"/>
      <c r="T53" s="602"/>
      <c r="U53" s="602"/>
      <c r="V53" s="602"/>
      <c r="W53" s="602"/>
      <c r="X53" s="602"/>
      <c r="Y53" s="602"/>
      <c r="Z53" s="602"/>
      <c r="AA53" s="602"/>
    </row>
    <row r="54" spans="1:27" ht="12.75">
      <c r="E54" s="17"/>
    </row>
    <row r="55" spans="1:27" ht="12.75">
      <c r="E55" s="17"/>
    </row>
    <row r="56" spans="1:27" ht="12.75">
      <c r="A56" s="354">
        <v>19</v>
      </c>
      <c r="B56" s="354">
        <v>0</v>
      </c>
      <c r="C56" s="354">
        <v>0</v>
      </c>
      <c r="D56" s="608" t="s">
        <v>3115</v>
      </c>
      <c r="E56" s="603">
        <v>43990</v>
      </c>
      <c r="F56" s="354">
        <v>0</v>
      </c>
      <c r="G56" s="354">
        <v>0</v>
      </c>
      <c r="H56" s="354" t="s">
        <v>3142</v>
      </c>
      <c r="I56" s="599">
        <v>44002</v>
      </c>
      <c r="J56" s="354">
        <v>0</v>
      </c>
      <c r="K56" s="602"/>
      <c r="L56" s="602"/>
      <c r="M56" s="602"/>
      <c r="N56" s="602"/>
      <c r="O56" s="602"/>
      <c r="P56" s="602"/>
      <c r="Q56" s="602"/>
      <c r="R56" s="602"/>
      <c r="S56" s="602"/>
      <c r="T56" s="602"/>
      <c r="U56" s="602"/>
      <c r="V56" s="602"/>
      <c r="W56" s="602"/>
      <c r="X56" s="602"/>
      <c r="Y56" s="602"/>
      <c r="Z56" s="602"/>
      <c r="AA56" s="602"/>
    </row>
    <row r="57" spans="1:27" ht="12.75">
      <c r="E57" s="17"/>
    </row>
    <row r="58" spans="1:27" ht="12.75">
      <c r="E58" s="17"/>
    </row>
    <row r="59" spans="1:27" ht="12.75">
      <c r="A59" s="354">
        <v>20</v>
      </c>
      <c r="B59" s="354">
        <v>0</v>
      </c>
      <c r="C59" s="354">
        <v>0</v>
      </c>
      <c r="D59" s="608" t="s">
        <v>3115</v>
      </c>
      <c r="E59" s="603">
        <v>43990</v>
      </c>
      <c r="F59" s="354">
        <v>0</v>
      </c>
      <c r="G59" s="354">
        <v>0</v>
      </c>
      <c r="H59" s="354" t="s">
        <v>3142</v>
      </c>
      <c r="I59" s="599">
        <v>44002</v>
      </c>
      <c r="J59" s="354">
        <v>0</v>
      </c>
      <c r="K59" s="602"/>
      <c r="L59" s="602"/>
      <c r="M59" s="602"/>
      <c r="N59" s="602"/>
      <c r="O59" s="602"/>
      <c r="P59" s="602"/>
      <c r="Q59" s="602"/>
      <c r="R59" s="602"/>
      <c r="S59" s="602"/>
      <c r="T59" s="602"/>
      <c r="U59" s="602"/>
      <c r="V59" s="602"/>
      <c r="W59" s="602"/>
      <c r="X59" s="602"/>
      <c r="Y59" s="602"/>
      <c r="Z59" s="602"/>
      <c r="AA59" s="602"/>
    </row>
    <row r="60" spans="1:27" ht="12.75">
      <c r="E60" s="17"/>
    </row>
    <row r="61" spans="1:27" ht="12.75">
      <c r="E61" s="17"/>
    </row>
    <row r="62" spans="1:27" ht="12.75">
      <c r="A62" s="354">
        <v>21</v>
      </c>
      <c r="B62" s="354">
        <v>0</v>
      </c>
      <c r="C62" s="354">
        <v>0</v>
      </c>
      <c r="D62" s="608" t="s">
        <v>3115</v>
      </c>
      <c r="E62" s="603">
        <v>43990</v>
      </c>
      <c r="F62" s="354">
        <v>0</v>
      </c>
      <c r="G62" s="354">
        <v>0</v>
      </c>
      <c r="H62" s="354" t="s">
        <v>3142</v>
      </c>
      <c r="I62" s="599">
        <v>44002</v>
      </c>
      <c r="J62" s="354">
        <v>0</v>
      </c>
      <c r="K62" s="602"/>
      <c r="L62" s="602"/>
      <c r="M62" s="602"/>
      <c r="N62" s="602"/>
      <c r="O62" s="602"/>
      <c r="P62" s="602"/>
      <c r="Q62" s="602"/>
      <c r="R62" s="602"/>
      <c r="S62" s="602"/>
      <c r="T62" s="602"/>
      <c r="U62" s="602"/>
      <c r="V62" s="602"/>
      <c r="W62" s="602"/>
      <c r="X62" s="602"/>
      <c r="Y62" s="602"/>
      <c r="Z62" s="602"/>
      <c r="AA62" s="602"/>
    </row>
    <row r="63" spans="1:27" ht="12.75">
      <c r="E63" s="17"/>
    </row>
    <row r="64" spans="1:27" ht="12.75">
      <c r="E64" s="17"/>
    </row>
    <row r="65" spans="1:27" ht="12.75">
      <c r="A65" s="354">
        <v>22</v>
      </c>
      <c r="B65" s="354">
        <v>0</v>
      </c>
      <c r="C65" s="354">
        <v>0</v>
      </c>
      <c r="D65" s="608" t="s">
        <v>3115</v>
      </c>
      <c r="E65" s="603">
        <v>43990</v>
      </c>
      <c r="F65" s="354">
        <v>0</v>
      </c>
      <c r="G65" s="354">
        <v>0</v>
      </c>
      <c r="H65" s="354" t="s">
        <v>3142</v>
      </c>
      <c r="I65" s="599">
        <v>44002</v>
      </c>
      <c r="J65" s="354">
        <v>0</v>
      </c>
      <c r="K65" s="602"/>
      <c r="L65" s="602"/>
      <c r="M65" s="602"/>
      <c r="N65" s="602"/>
      <c r="O65" s="602"/>
      <c r="P65" s="602"/>
      <c r="Q65" s="602"/>
      <c r="R65" s="602"/>
      <c r="S65" s="602"/>
      <c r="T65" s="602"/>
      <c r="U65" s="602"/>
      <c r="V65" s="602"/>
      <c r="W65" s="602"/>
      <c r="X65" s="602"/>
      <c r="Y65" s="602"/>
      <c r="Z65" s="602"/>
      <c r="AA65" s="602"/>
    </row>
    <row r="66" spans="1:27" ht="12.75">
      <c r="E66" s="17"/>
    </row>
    <row r="67" spans="1:27" ht="12.75">
      <c r="E67" s="17"/>
    </row>
    <row r="68" spans="1:27" ht="12.75">
      <c r="A68" s="354">
        <v>23</v>
      </c>
      <c r="B68" s="354">
        <v>0</v>
      </c>
      <c r="C68" s="354">
        <v>0</v>
      </c>
      <c r="D68" s="608" t="s">
        <v>3115</v>
      </c>
      <c r="E68" s="603">
        <v>43990</v>
      </c>
      <c r="F68" s="354">
        <v>0</v>
      </c>
      <c r="G68" s="354">
        <v>0</v>
      </c>
      <c r="H68" s="354" t="s">
        <v>3142</v>
      </c>
      <c r="I68" s="599">
        <v>44002</v>
      </c>
      <c r="J68" s="354">
        <v>0</v>
      </c>
      <c r="K68" s="602"/>
      <c r="L68" s="602"/>
      <c r="M68" s="602"/>
      <c r="N68" s="602"/>
      <c r="O68" s="602"/>
      <c r="P68" s="602"/>
      <c r="Q68" s="602"/>
      <c r="R68" s="602"/>
      <c r="S68" s="602"/>
      <c r="T68" s="602"/>
      <c r="U68" s="602"/>
      <c r="V68" s="602"/>
      <c r="W68" s="602"/>
      <c r="X68" s="602"/>
      <c r="Y68" s="602"/>
      <c r="Z68" s="602"/>
      <c r="AA68" s="602"/>
    </row>
    <row r="69" spans="1:27" ht="12.75">
      <c r="E69" s="17"/>
    </row>
    <row r="70" spans="1:27" ht="12.75">
      <c r="E70" s="17"/>
    </row>
    <row r="71" spans="1:27" ht="12.75">
      <c r="A71" s="354">
        <v>24</v>
      </c>
      <c r="B71" s="354">
        <v>0</v>
      </c>
      <c r="C71" s="354">
        <v>0</v>
      </c>
      <c r="D71" s="608" t="s">
        <v>3115</v>
      </c>
      <c r="E71" s="603">
        <v>43990</v>
      </c>
      <c r="F71" s="354">
        <v>0</v>
      </c>
      <c r="G71" s="354">
        <v>0</v>
      </c>
      <c r="H71" s="354" t="s">
        <v>3142</v>
      </c>
      <c r="I71" s="599">
        <v>44002</v>
      </c>
      <c r="J71" s="354">
        <v>0</v>
      </c>
      <c r="K71" s="602"/>
      <c r="L71" s="602"/>
      <c r="M71" s="602"/>
      <c r="N71" s="602"/>
      <c r="O71" s="602"/>
      <c r="P71" s="602"/>
      <c r="Q71" s="602"/>
      <c r="R71" s="602"/>
      <c r="S71" s="602"/>
      <c r="T71" s="602"/>
      <c r="U71" s="602"/>
      <c r="V71" s="602"/>
      <c r="W71" s="602"/>
      <c r="X71" s="602"/>
      <c r="Y71" s="602"/>
      <c r="Z71" s="602"/>
      <c r="AA71" s="602"/>
    </row>
    <row r="72" spans="1:27" ht="12.75">
      <c r="E72" s="17"/>
    </row>
    <row r="73" spans="1:27" ht="12.75">
      <c r="E73" s="17"/>
    </row>
    <row r="74" spans="1:27" ht="12.75">
      <c r="A74" s="270">
        <v>25</v>
      </c>
      <c r="B74" s="270">
        <v>18</v>
      </c>
      <c r="C74" s="270">
        <v>18</v>
      </c>
      <c r="D74" s="404" t="s">
        <v>3115</v>
      </c>
      <c r="E74" s="604">
        <v>43990</v>
      </c>
      <c r="F74" s="270">
        <v>0.25</v>
      </c>
      <c r="G74" s="270">
        <v>18</v>
      </c>
      <c r="H74" s="270" t="s">
        <v>3142</v>
      </c>
      <c r="I74" s="388">
        <v>44002</v>
      </c>
      <c r="J74" s="270">
        <v>0.25</v>
      </c>
      <c r="K74" s="188"/>
      <c r="L74" s="188"/>
      <c r="M74" s="188"/>
      <c r="N74" s="188"/>
      <c r="O74" s="188"/>
      <c r="P74" s="188"/>
      <c r="Q74" s="188"/>
      <c r="R74" s="188"/>
      <c r="S74" s="188"/>
      <c r="T74" s="188"/>
      <c r="U74" s="188"/>
      <c r="V74" s="188"/>
      <c r="W74" s="188"/>
      <c r="X74" s="188"/>
      <c r="Y74" s="188"/>
      <c r="Z74" s="188"/>
      <c r="AA74" s="188"/>
    </row>
    <row r="75" spans="1:27" ht="12.75">
      <c r="A75" s="188"/>
      <c r="B75" s="188"/>
      <c r="C75" s="270">
        <v>1</v>
      </c>
      <c r="D75" s="404" t="s">
        <v>3115</v>
      </c>
      <c r="E75" s="604">
        <v>44014</v>
      </c>
      <c r="F75" s="270" t="s">
        <v>3120</v>
      </c>
      <c r="G75" s="270">
        <v>1</v>
      </c>
      <c r="H75" s="270" t="s">
        <v>3142</v>
      </c>
      <c r="I75" s="388">
        <v>44013</v>
      </c>
      <c r="J75" s="270" t="s">
        <v>3117</v>
      </c>
      <c r="K75" s="188"/>
      <c r="L75" s="188"/>
      <c r="M75" s="188"/>
      <c r="N75" s="188"/>
      <c r="O75" s="188"/>
      <c r="P75" s="188"/>
      <c r="Q75" s="188"/>
      <c r="R75" s="188"/>
      <c r="S75" s="188"/>
      <c r="T75" s="188"/>
      <c r="U75" s="188"/>
      <c r="V75" s="188"/>
      <c r="W75" s="188"/>
      <c r="X75" s="188"/>
      <c r="Y75" s="188"/>
      <c r="Z75" s="188"/>
      <c r="AA75" s="188"/>
    </row>
    <row r="76" spans="1:27" ht="12.75">
      <c r="E76" s="17"/>
    </row>
    <row r="77" spans="1:27" ht="12.75">
      <c r="A77" s="354">
        <v>26</v>
      </c>
      <c r="B77" s="354">
        <v>0</v>
      </c>
      <c r="C77" s="354">
        <v>0</v>
      </c>
      <c r="D77" s="608" t="s">
        <v>3115</v>
      </c>
      <c r="E77" s="603">
        <v>43990</v>
      </c>
      <c r="F77" s="354">
        <v>0</v>
      </c>
      <c r="G77" s="354">
        <v>0</v>
      </c>
      <c r="H77" s="354" t="s">
        <v>3142</v>
      </c>
      <c r="I77" s="599">
        <v>44002</v>
      </c>
      <c r="J77" s="354">
        <v>0</v>
      </c>
      <c r="K77" s="602"/>
      <c r="L77" s="602"/>
      <c r="M77" s="602"/>
      <c r="N77" s="602"/>
      <c r="O77" s="602"/>
      <c r="P77" s="602"/>
      <c r="Q77" s="602"/>
      <c r="R77" s="602"/>
      <c r="S77" s="602"/>
      <c r="T77" s="602"/>
      <c r="U77" s="602"/>
      <c r="V77" s="602"/>
      <c r="W77" s="602"/>
      <c r="X77" s="602"/>
      <c r="Y77" s="602"/>
      <c r="Z77" s="602"/>
      <c r="AA77" s="602"/>
    </row>
    <row r="78" spans="1:27" ht="12.75">
      <c r="E78" s="17"/>
    </row>
    <row r="79" spans="1:27" ht="12.75">
      <c r="E79" s="17"/>
    </row>
    <row r="80" spans="1:27" ht="12.75">
      <c r="A80" s="354">
        <v>27</v>
      </c>
      <c r="B80" s="354">
        <v>0</v>
      </c>
      <c r="C80" s="354">
        <v>0</v>
      </c>
      <c r="D80" s="608" t="s">
        <v>3115</v>
      </c>
      <c r="E80" s="603">
        <v>43990</v>
      </c>
      <c r="F80" s="354">
        <v>0</v>
      </c>
      <c r="G80" s="354">
        <v>0</v>
      </c>
      <c r="H80" s="354" t="s">
        <v>3142</v>
      </c>
      <c r="I80" s="599">
        <v>44002</v>
      </c>
      <c r="J80" s="354">
        <v>0</v>
      </c>
      <c r="K80" s="602"/>
      <c r="L80" s="602"/>
      <c r="M80" s="602"/>
      <c r="N80" s="602"/>
      <c r="O80" s="602"/>
      <c r="P80" s="602"/>
      <c r="Q80" s="602"/>
      <c r="R80" s="602"/>
      <c r="S80" s="602"/>
      <c r="T80" s="602"/>
      <c r="U80" s="602"/>
      <c r="V80" s="602"/>
      <c r="W80" s="602"/>
      <c r="X80" s="602"/>
      <c r="Y80" s="602"/>
      <c r="Z80" s="602"/>
      <c r="AA80" s="602"/>
    </row>
    <row r="81" spans="1:27" ht="12.75">
      <c r="E81" s="17"/>
    </row>
    <row r="82" spans="1:27" ht="12.75">
      <c r="E82" s="17"/>
    </row>
    <row r="83" spans="1:27" ht="12.75">
      <c r="A83" s="354">
        <v>28</v>
      </c>
      <c r="B83" s="354">
        <v>0</v>
      </c>
      <c r="C83" s="354">
        <v>0</v>
      </c>
      <c r="D83" s="608" t="s">
        <v>3115</v>
      </c>
      <c r="E83" s="603">
        <v>43990</v>
      </c>
      <c r="F83" s="354">
        <v>0</v>
      </c>
      <c r="G83" s="354">
        <v>0</v>
      </c>
      <c r="H83" s="354" t="s">
        <v>3142</v>
      </c>
      <c r="I83" s="599">
        <v>44002</v>
      </c>
      <c r="J83" s="354">
        <v>0</v>
      </c>
      <c r="K83" s="602"/>
      <c r="L83" s="602"/>
      <c r="M83" s="602"/>
      <c r="N83" s="602"/>
      <c r="O83" s="602"/>
      <c r="P83" s="602"/>
      <c r="Q83" s="602"/>
      <c r="R83" s="602"/>
      <c r="S83" s="602"/>
      <c r="T83" s="602"/>
      <c r="U83" s="602"/>
      <c r="V83" s="602"/>
      <c r="W83" s="602"/>
      <c r="X83" s="602"/>
      <c r="Y83" s="602"/>
      <c r="Z83" s="602"/>
      <c r="AA83" s="602"/>
    </row>
    <row r="84" spans="1:27" ht="12.75">
      <c r="E84" s="17"/>
    </row>
    <row r="85" spans="1:27" ht="12.75">
      <c r="E85" s="17"/>
    </row>
    <row r="86" spans="1:27" ht="12.75">
      <c r="A86" s="354">
        <v>29</v>
      </c>
      <c r="B86" s="354">
        <v>0</v>
      </c>
      <c r="C86" s="354">
        <v>0</v>
      </c>
      <c r="D86" s="608" t="s">
        <v>3115</v>
      </c>
      <c r="E86" s="603">
        <v>43990</v>
      </c>
      <c r="F86" s="354">
        <v>0</v>
      </c>
      <c r="G86" s="354">
        <v>0</v>
      </c>
      <c r="H86" s="354" t="s">
        <v>3142</v>
      </c>
      <c r="I86" s="599">
        <v>44002</v>
      </c>
      <c r="J86" s="354">
        <v>0</v>
      </c>
      <c r="K86" s="602"/>
      <c r="L86" s="602"/>
      <c r="M86" s="602"/>
      <c r="N86" s="602"/>
      <c r="O86" s="602"/>
      <c r="P86" s="602"/>
      <c r="Q86" s="602"/>
      <c r="R86" s="602"/>
      <c r="S86" s="602"/>
      <c r="T86" s="602"/>
      <c r="U86" s="602"/>
      <c r="V86" s="602"/>
      <c r="W86" s="602"/>
      <c r="X86" s="602"/>
      <c r="Y86" s="602"/>
      <c r="Z86" s="602"/>
      <c r="AA86" s="602"/>
    </row>
    <row r="87" spans="1:27" ht="12.75">
      <c r="E87" s="17"/>
    </row>
    <row r="88" spans="1:27" ht="12.75">
      <c r="E88" s="17"/>
    </row>
    <row r="89" spans="1:27" ht="12.75">
      <c r="A89" s="354">
        <v>30</v>
      </c>
      <c r="B89" s="354">
        <v>0</v>
      </c>
      <c r="C89" s="354">
        <v>0</v>
      </c>
      <c r="D89" s="608" t="s">
        <v>3115</v>
      </c>
      <c r="E89" s="603">
        <v>43990</v>
      </c>
      <c r="F89" s="354">
        <v>0</v>
      </c>
      <c r="G89" s="354">
        <v>0</v>
      </c>
      <c r="H89" s="354" t="s">
        <v>3142</v>
      </c>
      <c r="I89" s="599">
        <v>44002</v>
      </c>
      <c r="J89" s="354">
        <v>0</v>
      </c>
      <c r="K89" s="602"/>
      <c r="L89" s="602"/>
      <c r="M89" s="602"/>
      <c r="N89" s="602"/>
      <c r="O89" s="602"/>
      <c r="P89" s="602"/>
      <c r="Q89" s="602"/>
      <c r="R89" s="602"/>
      <c r="S89" s="602"/>
      <c r="T89" s="602"/>
      <c r="U89" s="602"/>
      <c r="V89" s="602"/>
      <c r="W89" s="602"/>
      <c r="X89" s="602"/>
      <c r="Y89" s="602"/>
      <c r="Z89" s="602"/>
      <c r="AA89" s="602"/>
    </row>
    <row r="90" spans="1:27" ht="12.75">
      <c r="E90" s="17"/>
    </row>
    <row r="91" spans="1:27" ht="12.75">
      <c r="E91" s="17"/>
    </row>
    <row r="92" spans="1:27" ht="12.75">
      <c r="A92" s="354">
        <v>31</v>
      </c>
      <c r="B92" s="354">
        <v>0</v>
      </c>
      <c r="C92" s="354">
        <v>0</v>
      </c>
      <c r="D92" s="608" t="s">
        <v>3115</v>
      </c>
      <c r="E92" s="603">
        <v>43990</v>
      </c>
      <c r="F92" s="354">
        <v>0</v>
      </c>
      <c r="G92" s="354">
        <v>0</v>
      </c>
      <c r="H92" s="354" t="s">
        <v>3142</v>
      </c>
      <c r="I92" s="599">
        <v>44002</v>
      </c>
      <c r="J92" s="354">
        <v>0</v>
      </c>
      <c r="K92" s="602"/>
      <c r="L92" s="602"/>
      <c r="M92" s="602"/>
      <c r="N92" s="602"/>
      <c r="O92" s="602"/>
      <c r="P92" s="602"/>
      <c r="Q92" s="602"/>
      <c r="R92" s="602"/>
      <c r="S92" s="602"/>
      <c r="T92" s="602"/>
      <c r="U92" s="602"/>
      <c r="V92" s="602"/>
      <c r="W92" s="602"/>
      <c r="X92" s="602"/>
      <c r="Y92" s="602"/>
      <c r="Z92" s="602"/>
      <c r="AA92" s="602"/>
    </row>
    <row r="93" spans="1:27" ht="12.75">
      <c r="E93" s="17"/>
    </row>
    <row r="94" spans="1:27" ht="12.75">
      <c r="E94" s="17"/>
    </row>
    <row r="95" spans="1:27" ht="12.75">
      <c r="A95" s="270">
        <v>32</v>
      </c>
      <c r="B95" s="270">
        <v>1</v>
      </c>
      <c r="C95" s="270">
        <v>1</v>
      </c>
      <c r="D95" s="404" t="s">
        <v>3115</v>
      </c>
      <c r="E95" s="604">
        <v>43990</v>
      </c>
      <c r="F95" s="270">
        <v>0.25</v>
      </c>
      <c r="G95" s="270">
        <v>1</v>
      </c>
      <c r="H95" s="270" t="s">
        <v>3142</v>
      </c>
      <c r="I95" s="388">
        <v>44002</v>
      </c>
      <c r="J95" s="270">
        <v>0</v>
      </c>
      <c r="K95" s="188"/>
      <c r="L95" s="188"/>
      <c r="M95" s="188"/>
      <c r="N95" s="188"/>
      <c r="O95" s="188"/>
      <c r="P95" s="188"/>
      <c r="Q95" s="188"/>
      <c r="R95" s="188"/>
      <c r="S95" s="188"/>
      <c r="T95" s="188"/>
      <c r="U95" s="188"/>
      <c r="V95" s="188"/>
      <c r="W95" s="188"/>
      <c r="X95" s="188"/>
      <c r="Y95" s="188"/>
      <c r="Z95" s="188"/>
      <c r="AA95" s="188"/>
    </row>
    <row r="96" spans="1:27" ht="12.75">
      <c r="E96" s="17"/>
    </row>
    <row r="97" spans="1:27" ht="12.75">
      <c r="E97" s="17"/>
    </row>
    <row r="98" spans="1:27" ht="12.75">
      <c r="A98" s="270">
        <v>33</v>
      </c>
      <c r="B98" s="270">
        <v>55</v>
      </c>
      <c r="C98" s="270">
        <v>55</v>
      </c>
      <c r="D98" s="404" t="s">
        <v>3115</v>
      </c>
      <c r="E98" s="604">
        <v>43997</v>
      </c>
      <c r="F98" s="270">
        <v>1</v>
      </c>
      <c r="G98" s="270">
        <v>55</v>
      </c>
      <c r="H98" s="270" t="s">
        <v>3142</v>
      </c>
      <c r="I98" s="388">
        <v>44002</v>
      </c>
      <c r="J98" s="270">
        <v>0.75</v>
      </c>
      <c r="K98" s="188"/>
      <c r="L98" s="188"/>
      <c r="M98" s="188"/>
      <c r="N98" s="188"/>
      <c r="O98" s="188"/>
      <c r="P98" s="188"/>
      <c r="Q98" s="188"/>
      <c r="R98" s="188"/>
      <c r="S98" s="188"/>
      <c r="T98" s="188"/>
      <c r="U98" s="188"/>
      <c r="V98" s="188"/>
      <c r="W98" s="188"/>
      <c r="X98" s="188"/>
      <c r="Y98" s="188"/>
      <c r="Z98" s="188"/>
      <c r="AA98" s="188"/>
    </row>
    <row r="99" spans="1:27" ht="12.75">
      <c r="A99" s="188"/>
      <c r="B99" s="188"/>
      <c r="C99" s="270">
        <v>3</v>
      </c>
      <c r="D99" s="404" t="s">
        <v>3115</v>
      </c>
      <c r="E99" s="604">
        <v>44014</v>
      </c>
      <c r="F99" s="270" t="s">
        <v>3117</v>
      </c>
      <c r="G99" s="270">
        <v>3</v>
      </c>
      <c r="H99" s="270" t="s">
        <v>3142</v>
      </c>
      <c r="I99" s="388">
        <v>44013</v>
      </c>
      <c r="J99" s="270" t="s">
        <v>3117</v>
      </c>
      <c r="K99" s="188"/>
      <c r="L99" s="188"/>
      <c r="M99" s="188"/>
      <c r="N99" s="188"/>
      <c r="O99" s="188"/>
      <c r="P99" s="188"/>
      <c r="Q99" s="188"/>
      <c r="R99" s="188"/>
      <c r="S99" s="188"/>
      <c r="T99" s="188"/>
      <c r="U99" s="188"/>
      <c r="V99" s="188"/>
      <c r="W99" s="188"/>
      <c r="X99" s="188"/>
      <c r="Y99" s="188"/>
      <c r="Z99" s="188"/>
      <c r="AA99" s="188"/>
    </row>
    <row r="100" spans="1:27" ht="12.75">
      <c r="E100" s="17"/>
    </row>
    <row r="101" spans="1:27" ht="12.75">
      <c r="A101" s="354">
        <v>34</v>
      </c>
      <c r="B101" s="354">
        <v>0</v>
      </c>
      <c r="C101" s="354">
        <v>0</v>
      </c>
      <c r="D101" s="608" t="s">
        <v>3115</v>
      </c>
      <c r="E101" s="603">
        <v>43990</v>
      </c>
      <c r="F101" s="354">
        <v>0</v>
      </c>
      <c r="G101" s="354">
        <v>0</v>
      </c>
      <c r="H101" s="354" t="s">
        <v>3142</v>
      </c>
      <c r="I101" s="599">
        <v>44002</v>
      </c>
      <c r="J101" s="354">
        <v>0</v>
      </c>
      <c r="K101" s="602"/>
      <c r="L101" s="602"/>
      <c r="M101" s="602"/>
      <c r="N101" s="602"/>
      <c r="O101" s="602"/>
      <c r="P101" s="602"/>
      <c r="Q101" s="602"/>
      <c r="R101" s="602"/>
      <c r="S101" s="602"/>
      <c r="T101" s="602"/>
      <c r="U101" s="602"/>
      <c r="V101" s="602"/>
      <c r="W101" s="602"/>
      <c r="X101" s="602"/>
      <c r="Y101" s="602"/>
      <c r="Z101" s="602"/>
      <c r="AA101" s="602"/>
    </row>
    <row r="102" spans="1:27" ht="12.75">
      <c r="E102" s="17"/>
    </row>
    <row r="103" spans="1:27" ht="12.75">
      <c r="E103" s="17"/>
    </row>
    <row r="104" spans="1:27" ht="12.75">
      <c r="A104" s="354">
        <v>35</v>
      </c>
      <c r="B104" s="354">
        <v>0</v>
      </c>
      <c r="C104" s="354">
        <v>0</v>
      </c>
      <c r="D104" s="608" t="s">
        <v>3115</v>
      </c>
      <c r="E104" s="603">
        <v>43990</v>
      </c>
      <c r="F104" s="354">
        <v>0</v>
      </c>
      <c r="G104" s="354">
        <v>0</v>
      </c>
      <c r="H104" s="354" t="s">
        <v>3142</v>
      </c>
      <c r="I104" s="599">
        <v>44002</v>
      </c>
      <c r="J104" s="354">
        <v>0</v>
      </c>
      <c r="K104" s="602"/>
      <c r="L104" s="602"/>
      <c r="M104" s="602"/>
      <c r="N104" s="602"/>
      <c r="O104" s="602"/>
      <c r="P104" s="602"/>
      <c r="Q104" s="602"/>
      <c r="R104" s="602"/>
      <c r="S104" s="602"/>
      <c r="T104" s="602"/>
      <c r="U104" s="602"/>
      <c r="V104" s="602"/>
      <c r="W104" s="602"/>
      <c r="X104" s="602"/>
      <c r="Y104" s="602"/>
      <c r="Z104" s="602"/>
      <c r="AA104" s="602"/>
    </row>
    <row r="105" spans="1:27" ht="12.75">
      <c r="E105" s="17"/>
    </row>
    <row r="106" spans="1:27" ht="12.75">
      <c r="E106" s="17"/>
    </row>
    <row r="107" spans="1:27" ht="12.75">
      <c r="A107" s="354">
        <v>36</v>
      </c>
      <c r="B107" s="354">
        <v>0</v>
      </c>
      <c r="C107" s="354">
        <v>0</v>
      </c>
      <c r="D107" s="608" t="s">
        <v>3115</v>
      </c>
      <c r="E107" s="603">
        <v>43990</v>
      </c>
      <c r="F107" s="354">
        <v>0</v>
      </c>
      <c r="G107" s="354">
        <v>0</v>
      </c>
      <c r="H107" s="354" t="s">
        <v>3142</v>
      </c>
      <c r="I107" s="599">
        <v>44002</v>
      </c>
      <c r="J107" s="354">
        <v>0</v>
      </c>
      <c r="K107" s="602"/>
      <c r="L107" s="602"/>
      <c r="M107" s="602"/>
      <c r="N107" s="602"/>
      <c r="O107" s="602"/>
      <c r="P107" s="602"/>
      <c r="Q107" s="602"/>
      <c r="R107" s="602"/>
      <c r="S107" s="602"/>
      <c r="T107" s="602"/>
      <c r="U107" s="602"/>
      <c r="V107" s="602"/>
      <c r="W107" s="602"/>
      <c r="X107" s="602"/>
      <c r="Y107" s="602"/>
      <c r="Z107" s="602"/>
      <c r="AA107" s="602"/>
    </row>
    <row r="108" spans="1:27" ht="12.75">
      <c r="E108" s="17"/>
    </row>
    <row r="109" spans="1:27" ht="12.75">
      <c r="E109" s="17"/>
    </row>
    <row r="110" spans="1:27" ht="12.75">
      <c r="A110" s="354">
        <v>37</v>
      </c>
      <c r="B110" s="354">
        <v>0</v>
      </c>
      <c r="C110" s="354">
        <v>0</v>
      </c>
      <c r="D110" s="608" t="s">
        <v>3115</v>
      </c>
      <c r="E110" s="603">
        <v>43990</v>
      </c>
      <c r="F110" s="354">
        <v>0</v>
      </c>
      <c r="G110" s="354">
        <v>0</v>
      </c>
      <c r="H110" s="354" t="s">
        <v>3142</v>
      </c>
      <c r="I110" s="599">
        <v>44002</v>
      </c>
      <c r="J110" s="354">
        <v>0</v>
      </c>
      <c r="K110" s="602"/>
      <c r="L110" s="602"/>
      <c r="M110" s="602"/>
      <c r="N110" s="602"/>
      <c r="O110" s="602"/>
      <c r="P110" s="602"/>
      <c r="Q110" s="602"/>
      <c r="R110" s="602"/>
      <c r="S110" s="602"/>
      <c r="T110" s="602"/>
      <c r="U110" s="602"/>
      <c r="V110" s="602"/>
      <c r="W110" s="602"/>
      <c r="X110" s="602"/>
      <c r="Y110" s="602"/>
      <c r="Z110" s="602"/>
      <c r="AA110" s="602"/>
    </row>
    <row r="111" spans="1:27" ht="12.75">
      <c r="E111" s="17"/>
    </row>
    <row r="112" spans="1:27" ht="12.75">
      <c r="E112" s="17"/>
    </row>
    <row r="113" spans="1:27" ht="12.75">
      <c r="A113" s="354">
        <v>38</v>
      </c>
      <c r="B113" s="354">
        <v>0</v>
      </c>
      <c r="C113" s="354">
        <v>0</v>
      </c>
      <c r="D113" s="608" t="s">
        <v>3115</v>
      </c>
      <c r="E113" s="603">
        <v>43990</v>
      </c>
      <c r="F113" s="354">
        <v>0</v>
      </c>
      <c r="G113" s="354">
        <v>0</v>
      </c>
      <c r="H113" s="354" t="s">
        <v>3142</v>
      </c>
      <c r="I113" s="599">
        <v>44002</v>
      </c>
      <c r="J113" s="354">
        <v>0</v>
      </c>
      <c r="K113" s="602"/>
      <c r="L113" s="602"/>
      <c r="M113" s="602"/>
      <c r="N113" s="602"/>
      <c r="O113" s="602"/>
      <c r="P113" s="602"/>
      <c r="Q113" s="602"/>
      <c r="R113" s="602"/>
      <c r="S113" s="602"/>
      <c r="T113" s="602"/>
      <c r="U113" s="602"/>
      <c r="V113" s="602"/>
      <c r="W113" s="602"/>
      <c r="X113" s="602"/>
      <c r="Y113" s="602"/>
      <c r="Z113" s="602"/>
      <c r="AA113" s="602"/>
    </row>
    <row r="114" spans="1:27" ht="12.75">
      <c r="E114" s="17"/>
    </row>
    <row r="115" spans="1:27" ht="12.75">
      <c r="E115" s="17"/>
    </row>
    <row r="116" spans="1:27" ht="12.75">
      <c r="A116" s="270">
        <v>39</v>
      </c>
      <c r="B116" s="270">
        <v>61</v>
      </c>
      <c r="C116" s="270">
        <v>61</v>
      </c>
      <c r="D116" s="404" t="s">
        <v>3115</v>
      </c>
      <c r="E116" s="604">
        <v>43993</v>
      </c>
      <c r="F116" s="270">
        <v>1</v>
      </c>
      <c r="G116" s="270">
        <v>61</v>
      </c>
      <c r="H116" s="270" t="s">
        <v>3142</v>
      </c>
      <c r="I116" s="388">
        <v>44004</v>
      </c>
      <c r="J116" s="270">
        <v>0.75</v>
      </c>
      <c r="K116" s="188"/>
      <c r="L116" s="188"/>
      <c r="M116" s="188"/>
      <c r="N116" s="188"/>
      <c r="O116" s="188"/>
      <c r="P116" s="188"/>
      <c r="Q116" s="188"/>
      <c r="R116" s="188"/>
      <c r="S116" s="188"/>
      <c r="T116" s="188"/>
      <c r="U116" s="188"/>
      <c r="V116" s="188"/>
      <c r="W116" s="188"/>
      <c r="X116" s="188"/>
      <c r="Y116" s="188"/>
      <c r="Z116" s="188"/>
      <c r="AA116" s="188"/>
    </row>
    <row r="117" spans="1:27" ht="12.75">
      <c r="A117" s="188"/>
      <c r="B117" s="188"/>
      <c r="C117" s="270">
        <v>6</v>
      </c>
      <c r="D117" s="404" t="s">
        <v>3115</v>
      </c>
      <c r="E117" s="604">
        <v>44014</v>
      </c>
      <c r="F117" s="270">
        <v>0.25</v>
      </c>
      <c r="G117" s="270">
        <v>6</v>
      </c>
      <c r="H117" s="270" t="s">
        <v>3142</v>
      </c>
      <c r="I117" s="388">
        <v>44013</v>
      </c>
      <c r="J117" s="188"/>
      <c r="K117" s="188"/>
      <c r="L117" s="188"/>
      <c r="M117" s="188"/>
      <c r="N117" s="188"/>
      <c r="O117" s="188"/>
      <c r="P117" s="188"/>
      <c r="Q117" s="188"/>
      <c r="R117" s="188"/>
      <c r="S117" s="188"/>
      <c r="T117" s="188"/>
      <c r="U117" s="188"/>
      <c r="V117" s="188"/>
      <c r="W117" s="188"/>
      <c r="X117" s="188"/>
      <c r="Y117" s="188"/>
      <c r="Z117" s="188"/>
      <c r="AA117" s="188"/>
    </row>
    <row r="118" spans="1:27" ht="12.75">
      <c r="E118" s="17"/>
    </row>
    <row r="119" spans="1:27" ht="12.75">
      <c r="A119" s="270">
        <v>40</v>
      </c>
      <c r="B119" s="270">
        <v>8</v>
      </c>
      <c r="C119" s="270">
        <v>8</v>
      </c>
      <c r="D119" s="404" t="s">
        <v>3115</v>
      </c>
      <c r="E119" s="604">
        <v>43990</v>
      </c>
      <c r="F119" s="270">
        <v>0.25</v>
      </c>
      <c r="G119" s="270">
        <v>8</v>
      </c>
      <c r="H119" s="270" t="s">
        <v>3142</v>
      </c>
      <c r="I119" s="388">
        <v>44004</v>
      </c>
      <c r="J119" s="270">
        <v>0.25</v>
      </c>
      <c r="K119" s="188"/>
      <c r="L119" s="188"/>
      <c r="M119" s="188"/>
      <c r="N119" s="188"/>
      <c r="O119" s="188"/>
      <c r="P119" s="188"/>
      <c r="Q119" s="188"/>
      <c r="R119" s="188"/>
      <c r="S119" s="188"/>
      <c r="T119" s="188"/>
      <c r="U119" s="188"/>
      <c r="V119" s="188"/>
      <c r="W119" s="188"/>
      <c r="X119" s="188"/>
      <c r="Y119" s="188"/>
      <c r="Z119" s="188"/>
      <c r="AA119" s="188"/>
    </row>
    <row r="120" spans="1:27" ht="12.75">
      <c r="A120" s="188"/>
      <c r="B120" s="188"/>
      <c r="C120" s="270">
        <v>1</v>
      </c>
      <c r="D120" s="404" t="s">
        <v>3115</v>
      </c>
      <c r="E120" s="604">
        <v>44014</v>
      </c>
      <c r="F120" s="270" t="s">
        <v>3120</v>
      </c>
      <c r="G120" s="270">
        <v>1</v>
      </c>
      <c r="H120" s="270" t="s">
        <v>3142</v>
      </c>
      <c r="I120" s="388">
        <v>44013</v>
      </c>
      <c r="J120" s="270" t="s">
        <v>3117</v>
      </c>
      <c r="K120" s="188"/>
      <c r="L120" s="188"/>
      <c r="M120" s="188"/>
      <c r="N120" s="188"/>
      <c r="O120" s="188"/>
      <c r="P120" s="188"/>
      <c r="Q120" s="188"/>
      <c r="R120" s="188"/>
      <c r="S120" s="188"/>
      <c r="T120" s="188"/>
      <c r="U120" s="188"/>
      <c r="V120" s="188"/>
      <c r="W120" s="188"/>
      <c r="X120" s="188"/>
      <c r="Y120" s="188"/>
      <c r="Z120" s="188"/>
      <c r="AA120" s="188"/>
    </row>
    <row r="121" spans="1:27" ht="12.75">
      <c r="E121" s="17"/>
    </row>
    <row r="122" spans="1:27" ht="12.75">
      <c r="A122" s="270">
        <v>41</v>
      </c>
      <c r="B122" s="270">
        <v>18</v>
      </c>
      <c r="C122" s="270">
        <v>18</v>
      </c>
      <c r="D122" s="404" t="s">
        <v>3115</v>
      </c>
      <c r="E122" s="604">
        <v>43990</v>
      </c>
      <c r="F122" s="270">
        <v>0.5</v>
      </c>
      <c r="G122" s="270">
        <v>18</v>
      </c>
      <c r="H122" s="270" t="s">
        <v>3142</v>
      </c>
      <c r="I122" s="388">
        <v>44004</v>
      </c>
      <c r="J122" s="270">
        <v>0.25</v>
      </c>
      <c r="K122" s="188"/>
      <c r="L122" s="188"/>
      <c r="M122" s="188"/>
      <c r="N122" s="188"/>
      <c r="O122" s="188"/>
      <c r="P122" s="188"/>
      <c r="Q122" s="188"/>
      <c r="R122" s="188"/>
      <c r="S122" s="188"/>
      <c r="T122" s="188"/>
      <c r="U122" s="188"/>
      <c r="V122" s="188"/>
      <c r="W122" s="188"/>
      <c r="X122" s="188"/>
      <c r="Y122" s="188"/>
      <c r="Z122" s="188"/>
      <c r="AA122" s="188"/>
    </row>
    <row r="123" spans="1:27" ht="12.75">
      <c r="A123" s="188"/>
      <c r="B123" s="188"/>
      <c r="C123" s="188"/>
      <c r="D123" s="188"/>
      <c r="E123" s="386"/>
      <c r="F123" s="188"/>
      <c r="G123" s="188"/>
      <c r="H123" s="270" t="s">
        <v>3142</v>
      </c>
      <c r="I123" s="388">
        <v>44013</v>
      </c>
      <c r="J123" s="270">
        <v>0.25</v>
      </c>
      <c r="K123" s="188"/>
      <c r="L123" s="188"/>
      <c r="M123" s="188"/>
      <c r="N123" s="188"/>
      <c r="O123" s="188"/>
      <c r="P123" s="188"/>
      <c r="Q123" s="188"/>
      <c r="R123" s="188"/>
      <c r="S123" s="188"/>
      <c r="T123" s="188"/>
      <c r="U123" s="188"/>
      <c r="V123" s="188"/>
      <c r="W123" s="188"/>
      <c r="X123" s="188"/>
      <c r="Y123" s="188"/>
      <c r="Z123" s="188"/>
      <c r="AA123" s="188"/>
    </row>
    <row r="124" spans="1:27" ht="12.75">
      <c r="E124" s="17"/>
    </row>
    <row r="125" spans="1:27" ht="12.75">
      <c r="A125" s="354">
        <v>42</v>
      </c>
      <c r="B125" s="354">
        <v>0</v>
      </c>
      <c r="C125" s="354">
        <v>0</v>
      </c>
      <c r="D125" s="608" t="s">
        <v>3115</v>
      </c>
      <c r="E125" s="603">
        <v>43990</v>
      </c>
      <c r="F125" s="354">
        <v>0</v>
      </c>
      <c r="G125" s="354">
        <v>0</v>
      </c>
      <c r="H125" s="354" t="s">
        <v>3142</v>
      </c>
      <c r="I125" s="599">
        <v>44002</v>
      </c>
      <c r="J125" s="354">
        <v>0</v>
      </c>
      <c r="K125" s="602"/>
      <c r="L125" s="602"/>
      <c r="M125" s="602"/>
      <c r="N125" s="602"/>
      <c r="O125" s="602"/>
      <c r="P125" s="602"/>
      <c r="Q125" s="602"/>
      <c r="R125" s="602"/>
      <c r="S125" s="602"/>
      <c r="T125" s="602"/>
      <c r="U125" s="602"/>
      <c r="V125" s="602"/>
      <c r="W125" s="602"/>
      <c r="X125" s="602"/>
      <c r="Y125" s="602"/>
      <c r="Z125" s="602"/>
      <c r="AA125" s="602"/>
    </row>
    <row r="126" spans="1:27" ht="12.75">
      <c r="E126" s="17"/>
    </row>
    <row r="127" spans="1:27" ht="12.75">
      <c r="E127" s="17"/>
    </row>
    <row r="128" spans="1:27" ht="12.75">
      <c r="A128" s="270">
        <v>43</v>
      </c>
      <c r="B128" s="270">
        <v>8</v>
      </c>
      <c r="C128" s="270">
        <v>8</v>
      </c>
      <c r="D128" s="404" t="s">
        <v>3115</v>
      </c>
      <c r="E128" s="604">
        <v>43990</v>
      </c>
      <c r="F128" s="270">
        <v>0.25</v>
      </c>
      <c r="G128" s="270">
        <v>8</v>
      </c>
      <c r="H128" s="270" t="s">
        <v>3142</v>
      </c>
      <c r="I128" s="388">
        <v>44002</v>
      </c>
      <c r="J128" s="270">
        <v>0.25</v>
      </c>
      <c r="K128" s="188"/>
      <c r="L128" s="188"/>
      <c r="M128" s="188"/>
      <c r="N128" s="188"/>
      <c r="O128" s="188"/>
      <c r="P128" s="188"/>
      <c r="Q128" s="188"/>
      <c r="R128" s="188"/>
      <c r="S128" s="188"/>
      <c r="T128" s="188"/>
      <c r="U128" s="188"/>
      <c r="V128" s="188"/>
      <c r="W128" s="188"/>
      <c r="X128" s="188"/>
      <c r="Y128" s="188"/>
      <c r="Z128" s="188"/>
      <c r="AA128" s="188"/>
    </row>
    <row r="129" spans="1:27" ht="12.75">
      <c r="E129" s="17"/>
    </row>
    <row r="130" spans="1:27" ht="12.75">
      <c r="E130" s="17"/>
    </row>
    <row r="131" spans="1:27" ht="12.75">
      <c r="A131" s="354">
        <v>44</v>
      </c>
      <c r="B131" s="354">
        <v>0</v>
      </c>
      <c r="C131" s="354">
        <v>0</v>
      </c>
      <c r="D131" s="608" t="s">
        <v>3115</v>
      </c>
      <c r="E131" s="603">
        <v>43990</v>
      </c>
      <c r="F131" s="354">
        <v>0</v>
      </c>
      <c r="G131" s="354">
        <v>0</v>
      </c>
      <c r="H131" s="354" t="s">
        <v>3142</v>
      </c>
      <c r="I131" s="599">
        <v>44002</v>
      </c>
      <c r="J131" s="354">
        <v>0</v>
      </c>
      <c r="K131" s="602"/>
      <c r="L131" s="602"/>
      <c r="M131" s="602"/>
      <c r="N131" s="602"/>
      <c r="O131" s="602"/>
      <c r="P131" s="602"/>
      <c r="Q131" s="602"/>
      <c r="R131" s="602"/>
      <c r="S131" s="602"/>
      <c r="T131" s="602"/>
      <c r="U131" s="602"/>
      <c r="V131" s="602"/>
      <c r="W131" s="602"/>
      <c r="X131" s="602"/>
      <c r="Y131" s="602"/>
      <c r="Z131" s="602"/>
      <c r="AA131" s="602"/>
    </row>
    <row r="132" spans="1:27" ht="12.75">
      <c r="E132" s="17"/>
    </row>
    <row r="133" spans="1:27" ht="12.75">
      <c r="E133" s="17"/>
    </row>
    <row r="134" spans="1:27" ht="12.75">
      <c r="A134" s="354">
        <v>45</v>
      </c>
      <c r="B134" s="354">
        <v>0</v>
      </c>
      <c r="C134" s="354">
        <v>0</v>
      </c>
      <c r="D134" s="608" t="s">
        <v>3115</v>
      </c>
      <c r="E134" s="603">
        <v>43990</v>
      </c>
      <c r="F134" s="354">
        <v>0</v>
      </c>
      <c r="G134" s="354">
        <v>0</v>
      </c>
      <c r="H134" s="354" t="s">
        <v>3142</v>
      </c>
      <c r="I134" s="599">
        <v>44002</v>
      </c>
      <c r="J134" s="354">
        <v>0</v>
      </c>
      <c r="K134" s="602"/>
      <c r="L134" s="602"/>
      <c r="M134" s="602"/>
      <c r="N134" s="602"/>
      <c r="O134" s="602"/>
      <c r="P134" s="602"/>
      <c r="Q134" s="602"/>
      <c r="R134" s="602"/>
      <c r="S134" s="602"/>
      <c r="T134" s="602"/>
      <c r="U134" s="602"/>
      <c r="V134" s="602"/>
      <c r="W134" s="602"/>
      <c r="X134" s="602"/>
      <c r="Y134" s="602"/>
      <c r="Z134" s="602"/>
      <c r="AA134" s="602"/>
    </row>
    <row r="135" spans="1:27" ht="12.75">
      <c r="E135" s="17"/>
    </row>
    <row r="136" spans="1:27" ht="12.75">
      <c r="E136" s="17"/>
    </row>
    <row r="137" spans="1:27" ht="12.75">
      <c r="A137" s="354">
        <v>46</v>
      </c>
      <c r="B137" s="354">
        <v>0</v>
      </c>
      <c r="C137" s="354">
        <v>0</v>
      </c>
      <c r="D137" s="608" t="s">
        <v>3115</v>
      </c>
      <c r="E137" s="603">
        <v>43990</v>
      </c>
      <c r="F137" s="354">
        <v>0</v>
      </c>
      <c r="G137" s="354">
        <v>0</v>
      </c>
      <c r="H137" s="354" t="s">
        <v>3142</v>
      </c>
      <c r="I137" s="599">
        <v>44002</v>
      </c>
      <c r="J137" s="354">
        <v>0</v>
      </c>
      <c r="K137" s="602"/>
      <c r="L137" s="602"/>
      <c r="M137" s="602"/>
      <c r="N137" s="602"/>
      <c r="O137" s="602"/>
      <c r="P137" s="602"/>
      <c r="Q137" s="602"/>
      <c r="R137" s="602"/>
      <c r="S137" s="602"/>
      <c r="T137" s="602"/>
      <c r="U137" s="602"/>
      <c r="V137" s="602"/>
      <c r="W137" s="602"/>
      <c r="X137" s="602"/>
      <c r="Y137" s="602"/>
      <c r="Z137" s="602"/>
      <c r="AA137" s="602"/>
    </row>
    <row r="138" spans="1:27" ht="12.75">
      <c r="E138" s="17"/>
    </row>
    <row r="139" spans="1:27" ht="12.75">
      <c r="E139" s="17"/>
    </row>
    <row r="140" spans="1:27" ht="12.75">
      <c r="A140" s="354">
        <v>47</v>
      </c>
      <c r="B140" s="354">
        <v>0</v>
      </c>
      <c r="C140" s="354">
        <v>0</v>
      </c>
      <c r="D140" s="608" t="s">
        <v>3115</v>
      </c>
      <c r="E140" s="603">
        <v>43990</v>
      </c>
      <c r="F140" s="354">
        <v>0</v>
      </c>
      <c r="G140" s="354">
        <v>0</v>
      </c>
      <c r="H140" s="354" t="s">
        <v>3142</v>
      </c>
      <c r="I140" s="599">
        <v>44002</v>
      </c>
      <c r="J140" s="354">
        <v>0</v>
      </c>
      <c r="K140" s="602"/>
      <c r="L140" s="602"/>
      <c r="M140" s="602"/>
      <c r="N140" s="602"/>
      <c r="O140" s="602"/>
      <c r="P140" s="602"/>
      <c r="Q140" s="602"/>
      <c r="R140" s="602"/>
      <c r="S140" s="602"/>
      <c r="T140" s="602"/>
      <c r="U140" s="602"/>
      <c r="V140" s="602"/>
      <c r="W140" s="602"/>
      <c r="X140" s="602"/>
      <c r="Y140" s="602"/>
      <c r="Z140" s="602"/>
      <c r="AA140" s="602"/>
    </row>
    <row r="141" spans="1:27" ht="12.75">
      <c r="E141" s="17"/>
    </row>
    <row r="142" spans="1:27" ht="12.75">
      <c r="E142" s="17"/>
    </row>
    <row r="143" spans="1:27" ht="12.75">
      <c r="A143" s="270">
        <v>48</v>
      </c>
      <c r="B143" s="270">
        <v>100</v>
      </c>
      <c r="C143" s="270">
        <v>100</v>
      </c>
      <c r="D143" s="404" t="s">
        <v>3115</v>
      </c>
      <c r="E143" s="604">
        <v>43997</v>
      </c>
      <c r="F143" s="270">
        <v>1.25</v>
      </c>
      <c r="G143" s="270">
        <v>100</v>
      </c>
      <c r="H143" s="270" t="s">
        <v>3142</v>
      </c>
      <c r="I143" s="388">
        <v>44004</v>
      </c>
      <c r="J143" s="270">
        <v>1.5</v>
      </c>
      <c r="K143" s="188"/>
      <c r="L143" s="188"/>
      <c r="M143" s="188"/>
      <c r="N143" s="188"/>
      <c r="O143" s="188"/>
      <c r="P143" s="188"/>
      <c r="Q143" s="188"/>
      <c r="R143" s="188"/>
      <c r="S143" s="188"/>
      <c r="T143" s="188"/>
      <c r="U143" s="188"/>
      <c r="V143" s="188"/>
      <c r="W143" s="188"/>
      <c r="X143" s="188"/>
      <c r="Y143" s="188"/>
      <c r="Z143" s="188"/>
      <c r="AA143" s="188"/>
    </row>
    <row r="144" spans="1:27" ht="12.75">
      <c r="A144" s="188"/>
      <c r="B144" s="188"/>
      <c r="C144" s="270">
        <v>9</v>
      </c>
      <c r="D144" s="404" t="s">
        <v>3115</v>
      </c>
      <c r="E144" s="604">
        <v>44014</v>
      </c>
      <c r="F144" s="270">
        <v>0.25</v>
      </c>
      <c r="G144" s="270">
        <v>9</v>
      </c>
      <c r="H144" s="270" t="s">
        <v>3142</v>
      </c>
      <c r="I144" s="388">
        <v>44013</v>
      </c>
      <c r="J144" s="188"/>
      <c r="K144" s="188"/>
      <c r="L144" s="188"/>
      <c r="M144" s="188"/>
      <c r="N144" s="188"/>
      <c r="O144" s="188"/>
      <c r="P144" s="188"/>
      <c r="Q144" s="188"/>
      <c r="R144" s="188"/>
      <c r="S144" s="188"/>
      <c r="T144" s="188"/>
      <c r="U144" s="188"/>
      <c r="V144" s="188"/>
      <c r="W144" s="188"/>
      <c r="X144" s="188"/>
      <c r="Y144" s="188"/>
      <c r="Z144" s="188"/>
      <c r="AA144" s="188"/>
    </row>
    <row r="145" spans="1:27" ht="12.75">
      <c r="E145" s="17"/>
    </row>
    <row r="146" spans="1:27" ht="12.75">
      <c r="A146" s="354">
        <v>49</v>
      </c>
      <c r="B146" s="354">
        <v>0</v>
      </c>
      <c r="C146" s="354">
        <v>0</v>
      </c>
      <c r="D146" s="608" t="s">
        <v>3115</v>
      </c>
      <c r="E146" s="603">
        <v>43990</v>
      </c>
      <c r="F146" s="354">
        <v>0</v>
      </c>
      <c r="G146" s="354">
        <v>0</v>
      </c>
      <c r="H146" s="354" t="s">
        <v>3142</v>
      </c>
      <c r="I146" s="599">
        <v>44004</v>
      </c>
      <c r="J146" s="354">
        <v>0</v>
      </c>
      <c r="K146" s="602"/>
      <c r="L146" s="602"/>
      <c r="M146" s="602"/>
      <c r="N146" s="602"/>
      <c r="O146" s="602"/>
      <c r="P146" s="602"/>
      <c r="Q146" s="602"/>
      <c r="R146" s="602"/>
      <c r="S146" s="602"/>
      <c r="T146" s="602"/>
      <c r="U146" s="602"/>
      <c r="V146" s="602"/>
      <c r="W146" s="602"/>
      <c r="X146" s="602"/>
      <c r="Y146" s="602"/>
      <c r="Z146" s="602"/>
      <c r="AA146" s="602"/>
    </row>
    <row r="147" spans="1:27" ht="12.75">
      <c r="E147" s="17"/>
    </row>
    <row r="148" spans="1:27" ht="12.75">
      <c r="E148" s="17"/>
    </row>
    <row r="149" spans="1:27" ht="12.75">
      <c r="A149" s="354">
        <v>50</v>
      </c>
      <c r="B149" s="354">
        <v>0</v>
      </c>
      <c r="C149" s="354">
        <v>0</v>
      </c>
      <c r="D149" s="608" t="s">
        <v>3115</v>
      </c>
      <c r="E149" s="603">
        <v>43990</v>
      </c>
      <c r="F149" s="354">
        <v>0</v>
      </c>
      <c r="G149" s="354">
        <v>0</v>
      </c>
      <c r="H149" s="354" t="s">
        <v>3142</v>
      </c>
      <c r="I149" s="599">
        <v>44004</v>
      </c>
      <c r="J149" s="354">
        <v>0</v>
      </c>
      <c r="K149" s="602"/>
      <c r="L149" s="602"/>
      <c r="M149" s="602"/>
      <c r="N149" s="602"/>
      <c r="O149" s="602"/>
      <c r="P149" s="602"/>
      <c r="Q149" s="602"/>
      <c r="R149" s="602"/>
      <c r="S149" s="602"/>
      <c r="T149" s="602"/>
      <c r="U149" s="602"/>
      <c r="V149" s="602"/>
      <c r="W149" s="602"/>
      <c r="X149" s="602"/>
      <c r="Y149" s="602"/>
      <c r="Z149" s="602"/>
      <c r="AA149" s="602"/>
    </row>
    <row r="150" spans="1:27" ht="12.75">
      <c r="E150" s="17"/>
    </row>
    <row r="151" spans="1:27" ht="12.75">
      <c r="E151" s="17"/>
    </row>
    <row r="152" spans="1:27" ht="12.75">
      <c r="A152" s="354">
        <v>51</v>
      </c>
      <c r="B152" s="354">
        <v>0</v>
      </c>
      <c r="C152" s="354">
        <v>0</v>
      </c>
      <c r="D152" s="608" t="s">
        <v>3115</v>
      </c>
      <c r="E152" s="603">
        <v>43990</v>
      </c>
      <c r="F152" s="354">
        <v>0</v>
      </c>
      <c r="G152" s="354">
        <v>0</v>
      </c>
      <c r="H152" s="354" t="s">
        <v>3142</v>
      </c>
      <c r="I152" s="599">
        <v>44004</v>
      </c>
      <c r="J152" s="354">
        <v>0</v>
      </c>
      <c r="K152" s="602"/>
      <c r="L152" s="602"/>
      <c r="M152" s="602"/>
      <c r="N152" s="602"/>
      <c r="O152" s="602"/>
      <c r="P152" s="602"/>
      <c r="Q152" s="602"/>
      <c r="R152" s="602"/>
      <c r="S152" s="602"/>
      <c r="T152" s="602"/>
      <c r="U152" s="602"/>
      <c r="V152" s="602"/>
      <c r="W152" s="602"/>
      <c r="X152" s="602"/>
      <c r="Y152" s="602"/>
      <c r="Z152" s="602"/>
      <c r="AA152" s="602"/>
    </row>
    <row r="153" spans="1:27" ht="12.75">
      <c r="E153" s="17"/>
    </row>
    <row r="154" spans="1:27" ht="12.75">
      <c r="E154" s="17"/>
    </row>
    <row r="155" spans="1:27" ht="12.75">
      <c r="A155" s="354">
        <v>52</v>
      </c>
      <c r="B155" s="354">
        <v>0</v>
      </c>
      <c r="C155" s="354">
        <v>0</v>
      </c>
      <c r="D155" s="608" t="s">
        <v>3115</v>
      </c>
      <c r="E155" s="603">
        <v>43990</v>
      </c>
      <c r="F155" s="354">
        <v>0</v>
      </c>
      <c r="G155" s="354">
        <v>0</v>
      </c>
      <c r="H155" s="354" t="s">
        <v>3142</v>
      </c>
      <c r="I155" s="599">
        <v>44004</v>
      </c>
      <c r="J155" s="354">
        <v>0</v>
      </c>
      <c r="K155" s="602"/>
      <c r="L155" s="602"/>
      <c r="M155" s="602"/>
      <c r="N155" s="602"/>
      <c r="O155" s="602"/>
      <c r="P155" s="602"/>
      <c r="Q155" s="602"/>
      <c r="R155" s="602"/>
      <c r="S155" s="602"/>
      <c r="T155" s="602"/>
      <c r="U155" s="602"/>
      <c r="V155" s="602"/>
      <c r="W155" s="602"/>
      <c r="X155" s="602"/>
      <c r="Y155" s="602"/>
      <c r="Z155" s="602"/>
      <c r="AA155" s="602"/>
    </row>
    <row r="156" spans="1:27" ht="12.75">
      <c r="E156" s="17"/>
    </row>
    <row r="157" spans="1:27" ht="12.75">
      <c r="E157" s="17"/>
    </row>
    <row r="158" spans="1:27" ht="12.75">
      <c r="A158" s="270">
        <v>53</v>
      </c>
      <c r="B158" s="270">
        <v>35</v>
      </c>
      <c r="C158" s="270">
        <v>30</v>
      </c>
      <c r="D158" s="404" t="s">
        <v>3115</v>
      </c>
      <c r="E158" s="604">
        <v>43993</v>
      </c>
      <c r="F158" s="270">
        <v>1</v>
      </c>
      <c r="G158" s="188"/>
      <c r="H158" s="270" t="s">
        <v>3142</v>
      </c>
      <c r="I158" s="388">
        <v>44004</v>
      </c>
      <c r="J158" s="270">
        <v>0.75</v>
      </c>
      <c r="K158" s="188"/>
      <c r="L158" s="188"/>
      <c r="M158" s="188"/>
      <c r="N158" s="188"/>
      <c r="O158" s="188"/>
      <c r="P158" s="188"/>
      <c r="Q158" s="188"/>
      <c r="R158" s="188"/>
      <c r="S158" s="188"/>
      <c r="T158" s="188"/>
      <c r="U158" s="188"/>
      <c r="V158" s="188"/>
      <c r="W158" s="188"/>
      <c r="X158" s="188"/>
      <c r="Y158" s="188"/>
      <c r="Z158" s="188"/>
      <c r="AA158" s="188"/>
    </row>
    <row r="159" spans="1:27" ht="12.75">
      <c r="A159" s="188"/>
      <c r="B159" s="188"/>
      <c r="C159" s="270">
        <v>5</v>
      </c>
      <c r="D159" s="404" t="s">
        <v>3115</v>
      </c>
      <c r="E159" s="604">
        <v>43997</v>
      </c>
      <c r="F159" s="270">
        <v>0.5</v>
      </c>
      <c r="G159" s="270">
        <v>5</v>
      </c>
      <c r="H159" s="270" t="s">
        <v>3142</v>
      </c>
      <c r="I159" s="388">
        <v>44013</v>
      </c>
      <c r="J159" s="188"/>
      <c r="K159" s="188"/>
      <c r="L159" s="188"/>
      <c r="M159" s="188"/>
      <c r="N159" s="188"/>
      <c r="O159" s="188"/>
      <c r="P159" s="188"/>
      <c r="Q159" s="188"/>
      <c r="R159" s="188"/>
      <c r="S159" s="188"/>
      <c r="T159" s="188"/>
      <c r="U159" s="188"/>
      <c r="V159" s="188"/>
      <c r="W159" s="188"/>
      <c r="X159" s="188"/>
      <c r="Y159" s="188"/>
      <c r="Z159" s="188"/>
      <c r="AA159" s="188"/>
    </row>
    <row r="160" spans="1:27" ht="12.75">
      <c r="E160" s="17"/>
    </row>
    <row r="161" spans="1:27" ht="12.75">
      <c r="A161" s="354">
        <v>54</v>
      </c>
      <c r="B161" s="354">
        <v>0</v>
      </c>
      <c r="C161" s="354">
        <v>0</v>
      </c>
      <c r="D161" s="608" t="s">
        <v>3115</v>
      </c>
      <c r="E161" s="603">
        <v>43990</v>
      </c>
      <c r="F161" s="354">
        <v>0</v>
      </c>
      <c r="G161" s="602"/>
      <c r="H161" s="602"/>
      <c r="I161" s="602"/>
      <c r="J161" s="602"/>
      <c r="K161" s="602"/>
      <c r="L161" s="602"/>
      <c r="M161" s="602"/>
      <c r="N161" s="602"/>
      <c r="O161" s="602"/>
      <c r="P161" s="602"/>
      <c r="Q161" s="602"/>
      <c r="R161" s="602"/>
      <c r="S161" s="602"/>
      <c r="T161" s="602"/>
      <c r="U161" s="602"/>
      <c r="V161" s="602"/>
      <c r="W161" s="602"/>
      <c r="X161" s="602"/>
      <c r="Y161" s="602"/>
      <c r="Z161" s="602"/>
      <c r="AA161" s="602"/>
    </row>
    <row r="162" spans="1:27" ht="12.75">
      <c r="E162" s="17"/>
    </row>
    <row r="163" spans="1:27" ht="12.75">
      <c r="E163" s="17"/>
    </row>
    <row r="164" spans="1:27" ht="12.75">
      <c r="A164" s="354">
        <v>55</v>
      </c>
      <c r="B164" s="354">
        <v>0</v>
      </c>
      <c r="C164" s="354">
        <v>0</v>
      </c>
      <c r="D164" s="608" t="s">
        <v>3115</v>
      </c>
      <c r="E164" s="603">
        <v>43990</v>
      </c>
      <c r="F164" s="354">
        <v>0</v>
      </c>
      <c r="G164" s="602"/>
      <c r="H164" s="602"/>
      <c r="I164" s="602"/>
      <c r="J164" s="602"/>
      <c r="K164" s="602"/>
      <c r="L164" s="602"/>
      <c r="M164" s="602"/>
      <c r="N164" s="602"/>
      <c r="O164" s="602"/>
      <c r="P164" s="602"/>
      <c r="Q164" s="602"/>
      <c r="R164" s="602"/>
      <c r="S164" s="602"/>
      <c r="T164" s="602"/>
      <c r="U164" s="602"/>
      <c r="V164" s="602"/>
      <c r="W164" s="602"/>
      <c r="X164" s="602"/>
      <c r="Y164" s="602"/>
      <c r="Z164" s="602"/>
      <c r="AA164" s="602"/>
    </row>
    <row r="165" spans="1:27" ht="12.75">
      <c r="E165" s="17"/>
    </row>
    <row r="166" spans="1:27" ht="12.75">
      <c r="E166" s="17"/>
    </row>
    <row r="167" spans="1:27" ht="12.75">
      <c r="A167" s="270">
        <v>56</v>
      </c>
      <c r="B167" s="270">
        <v>63</v>
      </c>
      <c r="C167" s="270">
        <v>63</v>
      </c>
      <c r="D167" s="404" t="s">
        <v>3115</v>
      </c>
      <c r="E167" s="604">
        <v>43993</v>
      </c>
      <c r="F167" s="270">
        <v>1.5</v>
      </c>
      <c r="G167" s="270">
        <v>63</v>
      </c>
      <c r="H167" s="270" t="s">
        <v>3142</v>
      </c>
      <c r="I167" s="388">
        <v>44004</v>
      </c>
      <c r="J167" s="270">
        <v>1</v>
      </c>
      <c r="K167" s="188"/>
      <c r="L167" s="188"/>
      <c r="M167" s="188"/>
      <c r="N167" s="188"/>
      <c r="O167" s="188"/>
      <c r="P167" s="188"/>
      <c r="Q167" s="188"/>
      <c r="R167" s="188"/>
      <c r="S167" s="188"/>
      <c r="T167" s="188"/>
      <c r="U167" s="188"/>
      <c r="V167" s="188"/>
      <c r="W167" s="188"/>
      <c r="X167" s="188"/>
      <c r="Y167" s="188"/>
      <c r="Z167" s="188"/>
      <c r="AA167" s="188"/>
    </row>
    <row r="168" spans="1:27" ht="12.75">
      <c r="A168" s="188"/>
      <c r="B168" s="188"/>
      <c r="C168" s="270">
        <v>5</v>
      </c>
      <c r="D168" s="404" t="s">
        <v>3115</v>
      </c>
      <c r="E168" s="604">
        <v>44014</v>
      </c>
      <c r="F168" s="188"/>
      <c r="G168" s="270">
        <v>5</v>
      </c>
      <c r="H168" s="270" t="s">
        <v>3142</v>
      </c>
      <c r="I168" s="388">
        <v>44013</v>
      </c>
      <c r="J168" s="270">
        <v>0.25</v>
      </c>
      <c r="K168" s="188"/>
      <c r="L168" s="188"/>
      <c r="M168" s="188"/>
      <c r="N168" s="188"/>
      <c r="O168" s="188"/>
      <c r="P168" s="188"/>
      <c r="Q168" s="188"/>
      <c r="R168" s="188"/>
      <c r="S168" s="188"/>
      <c r="T168" s="188"/>
      <c r="U168" s="188"/>
      <c r="V168" s="188"/>
      <c r="W168" s="188"/>
      <c r="X168" s="188"/>
      <c r="Y168" s="188"/>
      <c r="Z168" s="188"/>
      <c r="AA168" s="188"/>
    </row>
    <row r="169" spans="1:27" ht="12.75">
      <c r="E169" s="17"/>
    </row>
    <row r="170" spans="1:27" ht="12.75">
      <c r="A170" s="270">
        <v>57</v>
      </c>
      <c r="B170" s="270">
        <v>190</v>
      </c>
      <c r="C170" s="270">
        <v>180</v>
      </c>
      <c r="D170" s="404" t="s">
        <v>3115</v>
      </c>
      <c r="E170" s="604">
        <v>43994</v>
      </c>
      <c r="F170" s="270">
        <v>2.5</v>
      </c>
      <c r="G170" s="270">
        <v>190</v>
      </c>
      <c r="H170" s="270" t="s">
        <v>3142</v>
      </c>
      <c r="I170" s="388">
        <v>44004</v>
      </c>
      <c r="J170" s="270">
        <v>2.5</v>
      </c>
      <c r="K170" s="188"/>
      <c r="L170" s="188"/>
      <c r="M170" s="188"/>
      <c r="N170" s="188"/>
      <c r="O170" s="188"/>
      <c r="P170" s="188"/>
      <c r="Q170" s="188"/>
      <c r="R170" s="188"/>
      <c r="S170" s="188"/>
      <c r="T170" s="188"/>
      <c r="U170" s="188"/>
      <c r="V170" s="188"/>
      <c r="W170" s="188"/>
      <c r="X170" s="188"/>
      <c r="Y170" s="188"/>
      <c r="Z170" s="188"/>
      <c r="AA170" s="188"/>
    </row>
    <row r="171" spans="1:27" ht="12.75">
      <c r="A171" s="188"/>
      <c r="B171" s="188"/>
      <c r="C171" s="270">
        <v>10</v>
      </c>
      <c r="D171" s="404" t="s">
        <v>3115</v>
      </c>
      <c r="E171" s="604">
        <v>43997</v>
      </c>
      <c r="F171" s="270">
        <v>0.5</v>
      </c>
      <c r="G171" s="188"/>
      <c r="H171" s="188"/>
      <c r="I171" s="188"/>
      <c r="J171" s="188"/>
      <c r="K171" s="188"/>
      <c r="L171" s="188"/>
      <c r="M171" s="188"/>
      <c r="N171" s="188"/>
      <c r="O171" s="188"/>
      <c r="P171" s="188"/>
      <c r="Q171" s="188"/>
      <c r="R171" s="188"/>
      <c r="S171" s="188"/>
      <c r="T171" s="188"/>
      <c r="U171" s="188"/>
      <c r="V171" s="188"/>
      <c r="W171" s="188"/>
      <c r="X171" s="188"/>
      <c r="Y171" s="188"/>
      <c r="Z171" s="188"/>
      <c r="AA171" s="188"/>
    </row>
    <row r="172" spans="1:27" ht="12.75">
      <c r="A172" s="188"/>
      <c r="B172" s="188"/>
      <c r="C172" s="270">
        <v>36</v>
      </c>
      <c r="D172" s="404" t="s">
        <v>3115</v>
      </c>
      <c r="E172" s="604">
        <v>44013</v>
      </c>
      <c r="F172" s="270">
        <v>0.75</v>
      </c>
      <c r="G172" s="270">
        <v>36</v>
      </c>
      <c r="H172" s="270" t="s">
        <v>3142</v>
      </c>
      <c r="I172" s="388">
        <v>44013</v>
      </c>
      <c r="J172" s="270">
        <v>0.75</v>
      </c>
      <c r="K172" s="188"/>
      <c r="L172" s="188"/>
      <c r="M172" s="188"/>
      <c r="N172" s="188"/>
      <c r="O172" s="188"/>
      <c r="P172" s="188"/>
      <c r="Q172" s="188"/>
      <c r="R172" s="188"/>
      <c r="S172" s="188"/>
      <c r="T172" s="188"/>
      <c r="U172" s="188"/>
      <c r="V172" s="188"/>
      <c r="W172" s="188"/>
      <c r="X172" s="188"/>
      <c r="Y172" s="188"/>
      <c r="Z172" s="188"/>
      <c r="AA172" s="188"/>
    </row>
    <row r="173" spans="1:27" ht="12.75">
      <c r="A173" s="381"/>
      <c r="B173" s="381"/>
      <c r="C173" s="381"/>
      <c r="D173" s="609"/>
      <c r="E173" s="383"/>
      <c r="F173" s="381"/>
      <c r="G173" s="381"/>
      <c r="H173" s="381"/>
      <c r="I173" s="590"/>
      <c r="J173" s="381"/>
      <c r="K173" s="372"/>
      <c r="L173" s="372"/>
      <c r="M173" s="372"/>
      <c r="N173" s="372"/>
      <c r="O173" s="372"/>
      <c r="P173" s="372"/>
      <c r="Q173" s="372"/>
      <c r="R173" s="372"/>
      <c r="S173" s="372"/>
      <c r="T173" s="372"/>
      <c r="U173" s="372"/>
      <c r="V173" s="372"/>
      <c r="W173" s="372"/>
      <c r="X173" s="372"/>
      <c r="Y173" s="372"/>
      <c r="Z173" s="372"/>
      <c r="AA173" s="372"/>
    </row>
    <row r="174" spans="1:27" ht="12.75">
      <c r="A174" s="270">
        <v>58</v>
      </c>
      <c r="B174" s="270">
        <v>121</v>
      </c>
      <c r="C174" s="270">
        <v>121</v>
      </c>
      <c r="D174" s="404" t="s">
        <v>3115</v>
      </c>
      <c r="E174" s="604">
        <v>43994</v>
      </c>
      <c r="F174" s="270">
        <v>2.25</v>
      </c>
      <c r="G174" s="270">
        <v>121</v>
      </c>
      <c r="H174" s="270" t="s">
        <v>3142</v>
      </c>
      <c r="I174" s="388">
        <v>44004</v>
      </c>
      <c r="J174" s="270">
        <v>0.75</v>
      </c>
      <c r="K174" s="188"/>
      <c r="L174" s="188"/>
      <c r="M174" s="188"/>
      <c r="N174" s="188"/>
      <c r="O174" s="188"/>
      <c r="P174" s="188"/>
      <c r="Q174" s="188"/>
      <c r="R174" s="188"/>
      <c r="S174" s="188"/>
      <c r="T174" s="188"/>
      <c r="U174" s="188"/>
      <c r="V174" s="188"/>
      <c r="W174" s="188"/>
      <c r="X174" s="188"/>
      <c r="Y174" s="188"/>
      <c r="Z174" s="188"/>
      <c r="AA174" s="188"/>
    </row>
    <row r="175" spans="1:27" ht="12.75">
      <c r="A175" s="188"/>
      <c r="B175" s="188"/>
      <c r="C175" s="270">
        <v>15</v>
      </c>
      <c r="D175" s="404" t="s">
        <v>3115</v>
      </c>
      <c r="E175" s="604">
        <v>44013</v>
      </c>
      <c r="F175" s="270">
        <v>0.5</v>
      </c>
      <c r="G175" s="270">
        <v>15</v>
      </c>
      <c r="H175" s="270" t="s">
        <v>3142</v>
      </c>
      <c r="I175" s="388">
        <v>44013</v>
      </c>
      <c r="J175" s="270">
        <v>0.25</v>
      </c>
      <c r="K175" s="188"/>
      <c r="L175" s="188"/>
      <c r="M175" s="188"/>
      <c r="N175" s="188"/>
      <c r="O175" s="188"/>
      <c r="P175" s="188"/>
      <c r="Q175" s="188"/>
      <c r="R175" s="188"/>
      <c r="S175" s="188"/>
      <c r="T175" s="188"/>
      <c r="U175" s="188"/>
      <c r="V175" s="188"/>
      <c r="W175" s="188"/>
      <c r="X175" s="188"/>
      <c r="Y175" s="188"/>
      <c r="Z175" s="188"/>
      <c r="AA175" s="188"/>
    </row>
    <row r="176" spans="1:27" ht="12.75">
      <c r="E176" s="17"/>
    </row>
    <row r="177" spans="1:27" ht="12.75">
      <c r="A177" s="270">
        <v>59</v>
      </c>
      <c r="B177" s="270">
        <v>267</v>
      </c>
      <c r="C177" s="270">
        <v>267</v>
      </c>
      <c r="D177" s="404" t="s">
        <v>3115</v>
      </c>
      <c r="E177" s="604">
        <v>43997</v>
      </c>
      <c r="F177" s="270">
        <v>3.75</v>
      </c>
      <c r="G177" s="270">
        <v>176</v>
      </c>
      <c r="H177" s="270" t="s">
        <v>3142</v>
      </c>
      <c r="I177" s="388">
        <v>44004</v>
      </c>
      <c r="J177" s="270">
        <v>1</v>
      </c>
      <c r="K177" s="188"/>
      <c r="L177" s="188"/>
      <c r="M177" s="188"/>
      <c r="N177" s="188"/>
      <c r="O177" s="188"/>
      <c r="P177" s="188"/>
      <c r="Q177" s="188"/>
      <c r="R177" s="188"/>
      <c r="S177" s="188"/>
      <c r="T177" s="188"/>
      <c r="U177" s="188"/>
      <c r="V177" s="188"/>
      <c r="W177" s="188"/>
      <c r="X177" s="188"/>
      <c r="Y177" s="188"/>
      <c r="Z177" s="188"/>
      <c r="AA177" s="188"/>
    </row>
    <row r="178" spans="1:27" ht="12.75">
      <c r="A178" s="188"/>
      <c r="B178" s="188"/>
      <c r="C178" s="188"/>
      <c r="D178" s="188"/>
      <c r="E178" s="386"/>
      <c r="F178" s="188"/>
      <c r="G178" s="270">
        <v>91</v>
      </c>
      <c r="H178" s="270" t="s">
        <v>3142</v>
      </c>
      <c r="I178" s="388">
        <v>44005</v>
      </c>
      <c r="J178" s="270">
        <v>1.25</v>
      </c>
      <c r="K178" s="188"/>
      <c r="L178" s="188"/>
      <c r="M178" s="188"/>
      <c r="N178" s="188"/>
      <c r="O178" s="188"/>
      <c r="P178" s="188"/>
      <c r="Q178" s="188"/>
      <c r="R178" s="188"/>
      <c r="S178" s="188"/>
      <c r="T178" s="188"/>
      <c r="U178" s="188"/>
      <c r="V178" s="188"/>
      <c r="W178" s="188"/>
      <c r="X178" s="188"/>
      <c r="Y178" s="188"/>
      <c r="Z178" s="188"/>
      <c r="AA178" s="188"/>
    </row>
    <row r="179" spans="1:27" ht="12.75">
      <c r="A179" s="188"/>
      <c r="B179" s="188"/>
      <c r="C179" s="270">
        <v>24</v>
      </c>
      <c r="D179" s="404" t="s">
        <v>3115</v>
      </c>
      <c r="E179" s="604">
        <v>44013</v>
      </c>
      <c r="F179" s="270">
        <v>0.75</v>
      </c>
      <c r="G179" s="270">
        <v>24</v>
      </c>
      <c r="H179" s="270" t="s">
        <v>3142</v>
      </c>
      <c r="I179" s="388">
        <v>44013</v>
      </c>
      <c r="J179" s="188"/>
      <c r="K179" s="188"/>
      <c r="L179" s="188"/>
      <c r="M179" s="188"/>
      <c r="N179" s="188"/>
      <c r="O179" s="188"/>
      <c r="P179" s="188"/>
      <c r="Q179" s="188"/>
      <c r="R179" s="188"/>
      <c r="S179" s="188"/>
      <c r="T179" s="188"/>
      <c r="U179" s="188"/>
      <c r="V179" s="188"/>
      <c r="W179" s="188"/>
      <c r="X179" s="188"/>
      <c r="Y179" s="188"/>
      <c r="Z179" s="188"/>
      <c r="AA179" s="188"/>
    </row>
    <row r="180" spans="1:27" ht="12.75">
      <c r="A180" s="270">
        <v>60</v>
      </c>
      <c r="B180" s="270">
        <v>7</v>
      </c>
      <c r="C180" s="270">
        <v>7</v>
      </c>
      <c r="D180" s="404" t="s">
        <v>3115</v>
      </c>
      <c r="E180" s="604">
        <v>43993</v>
      </c>
      <c r="F180" s="270">
        <v>0.25</v>
      </c>
      <c r="G180" s="270">
        <v>7</v>
      </c>
      <c r="H180" s="270" t="s">
        <v>3142</v>
      </c>
      <c r="I180" s="388">
        <v>44005</v>
      </c>
      <c r="J180" s="270">
        <v>0.25</v>
      </c>
      <c r="K180" s="188"/>
      <c r="L180" s="188"/>
      <c r="M180" s="188"/>
      <c r="N180" s="188"/>
      <c r="O180" s="188"/>
      <c r="P180" s="188"/>
      <c r="Q180" s="188"/>
      <c r="R180" s="188"/>
      <c r="S180" s="188"/>
      <c r="T180" s="188"/>
      <c r="U180" s="188"/>
      <c r="V180" s="188"/>
      <c r="W180" s="188"/>
      <c r="X180" s="188"/>
      <c r="Y180" s="188"/>
      <c r="Z180" s="188"/>
      <c r="AA180" s="188"/>
    </row>
    <row r="181" spans="1:27" ht="12.75">
      <c r="E181" s="17"/>
    </row>
    <row r="182" spans="1:27" ht="12.75">
      <c r="E182" s="17"/>
    </row>
    <row r="183" spans="1:27" ht="12.75">
      <c r="A183" s="354">
        <v>61</v>
      </c>
      <c r="B183" s="354">
        <v>0</v>
      </c>
      <c r="C183" s="354">
        <v>0</v>
      </c>
      <c r="D183" s="608" t="s">
        <v>3115</v>
      </c>
      <c r="E183" s="603">
        <v>43990</v>
      </c>
      <c r="F183" s="354">
        <v>0</v>
      </c>
      <c r="G183" s="354">
        <v>0</v>
      </c>
      <c r="H183" s="354" t="s">
        <v>3142</v>
      </c>
      <c r="I183" s="599">
        <v>44005</v>
      </c>
      <c r="J183" s="354">
        <v>0</v>
      </c>
      <c r="K183" s="602"/>
      <c r="L183" s="602"/>
      <c r="M183" s="602"/>
      <c r="N183" s="602"/>
      <c r="O183" s="602"/>
      <c r="P183" s="602"/>
      <c r="Q183" s="602"/>
      <c r="R183" s="602"/>
      <c r="S183" s="602"/>
      <c r="T183" s="602"/>
      <c r="U183" s="602"/>
      <c r="V183" s="602"/>
      <c r="W183" s="602"/>
      <c r="X183" s="602"/>
      <c r="Y183" s="602"/>
      <c r="Z183" s="602"/>
      <c r="AA183" s="602"/>
    </row>
    <row r="184" spans="1:27" ht="12.75">
      <c r="E184" s="17"/>
    </row>
    <row r="185" spans="1:27" ht="12.75">
      <c r="E185" s="17"/>
    </row>
    <row r="186" spans="1:27" ht="12.75">
      <c r="A186" s="270">
        <v>62</v>
      </c>
      <c r="B186" s="270">
        <v>60</v>
      </c>
      <c r="C186" s="270">
        <v>40</v>
      </c>
      <c r="D186" s="404" t="s">
        <v>3115</v>
      </c>
      <c r="E186" s="604">
        <v>43994</v>
      </c>
      <c r="F186" s="270">
        <v>0.75</v>
      </c>
      <c r="G186" s="270">
        <v>60</v>
      </c>
      <c r="H186" s="270" t="s">
        <v>3142</v>
      </c>
      <c r="I186" s="388">
        <v>44005</v>
      </c>
      <c r="J186" s="270">
        <v>0.5</v>
      </c>
      <c r="K186" s="188"/>
      <c r="L186" s="188"/>
      <c r="M186" s="188"/>
      <c r="N186" s="188"/>
      <c r="O186" s="188"/>
      <c r="P186" s="188"/>
      <c r="Q186" s="188"/>
      <c r="R186" s="188"/>
      <c r="S186" s="188"/>
      <c r="T186" s="188"/>
      <c r="U186" s="188"/>
      <c r="V186" s="188"/>
      <c r="W186" s="188"/>
      <c r="X186" s="188"/>
      <c r="Y186" s="188"/>
      <c r="Z186" s="188"/>
      <c r="AA186" s="188"/>
    </row>
    <row r="187" spans="1:27" ht="12.75">
      <c r="A187" s="188"/>
      <c r="B187" s="188"/>
      <c r="C187" s="270">
        <v>20</v>
      </c>
      <c r="D187" s="404" t="s">
        <v>3115</v>
      </c>
      <c r="E187" s="604">
        <v>43997</v>
      </c>
      <c r="F187" s="270">
        <v>1</v>
      </c>
      <c r="G187" s="270">
        <v>16</v>
      </c>
      <c r="H187" s="270" t="s">
        <v>3142</v>
      </c>
      <c r="I187" s="388">
        <v>44005</v>
      </c>
      <c r="J187" s="270">
        <v>0.25</v>
      </c>
      <c r="K187" s="188"/>
      <c r="L187" s="188"/>
      <c r="M187" s="188"/>
      <c r="N187" s="188"/>
      <c r="O187" s="188"/>
      <c r="P187" s="188"/>
      <c r="Q187" s="188"/>
      <c r="R187" s="188"/>
      <c r="S187" s="188"/>
      <c r="T187" s="188"/>
      <c r="U187" s="188"/>
      <c r="V187" s="188"/>
      <c r="W187" s="188"/>
      <c r="X187" s="188"/>
      <c r="Y187" s="188"/>
      <c r="Z187" s="188"/>
      <c r="AA187" s="188"/>
    </row>
    <row r="188" spans="1:27" ht="12.75">
      <c r="A188" s="188"/>
      <c r="B188" s="188"/>
      <c r="C188" s="270">
        <v>11</v>
      </c>
      <c r="D188" s="404" t="s">
        <v>3115</v>
      </c>
      <c r="E188" s="604">
        <v>44013</v>
      </c>
      <c r="F188" s="270">
        <v>0.5</v>
      </c>
      <c r="G188" s="270">
        <v>11</v>
      </c>
      <c r="H188" s="270" t="s">
        <v>3142</v>
      </c>
      <c r="I188" s="388">
        <v>44013</v>
      </c>
      <c r="J188" s="270">
        <v>0.25</v>
      </c>
      <c r="K188" s="188"/>
      <c r="L188" s="188"/>
      <c r="M188" s="188"/>
      <c r="N188" s="188"/>
      <c r="O188" s="188"/>
      <c r="P188" s="188"/>
      <c r="Q188" s="188"/>
      <c r="R188" s="188"/>
      <c r="S188" s="188"/>
      <c r="T188" s="188"/>
      <c r="U188" s="188"/>
      <c r="V188" s="188"/>
      <c r="W188" s="188"/>
      <c r="X188" s="188"/>
      <c r="Y188" s="188"/>
      <c r="Z188" s="188"/>
      <c r="AA188" s="188"/>
    </row>
    <row r="189" spans="1:27" ht="12.75">
      <c r="A189" s="270">
        <v>63</v>
      </c>
      <c r="B189" s="270">
        <v>16</v>
      </c>
      <c r="C189" s="270">
        <v>16</v>
      </c>
      <c r="D189" s="404" t="s">
        <v>3115</v>
      </c>
      <c r="E189" s="604">
        <v>43990</v>
      </c>
      <c r="F189" s="270">
        <v>0</v>
      </c>
      <c r="G189" s="188"/>
      <c r="H189" s="188"/>
      <c r="I189" s="188"/>
      <c r="J189" s="188"/>
      <c r="K189" s="188"/>
      <c r="L189" s="188"/>
      <c r="M189" s="188"/>
      <c r="N189" s="188"/>
      <c r="O189" s="188"/>
      <c r="P189" s="188"/>
      <c r="Q189" s="188"/>
      <c r="R189" s="188"/>
      <c r="S189" s="188"/>
      <c r="T189" s="188"/>
      <c r="U189" s="188"/>
      <c r="V189" s="188"/>
      <c r="W189" s="188"/>
      <c r="X189" s="188"/>
      <c r="Y189" s="188"/>
      <c r="Z189" s="188"/>
      <c r="AA189" s="188"/>
    </row>
    <row r="190" spans="1:27" ht="12.75">
      <c r="E190" s="17"/>
    </row>
    <row r="191" spans="1:27" ht="12.75">
      <c r="E191" s="17"/>
    </row>
    <row r="192" spans="1:27" ht="12.75">
      <c r="A192" s="270">
        <v>64</v>
      </c>
      <c r="B192" s="270">
        <v>51</v>
      </c>
      <c r="C192" s="270">
        <v>51</v>
      </c>
      <c r="D192" s="404" t="s">
        <v>3115</v>
      </c>
      <c r="E192" s="604">
        <v>43993</v>
      </c>
      <c r="F192" s="270">
        <v>1</v>
      </c>
      <c r="G192" s="270">
        <v>51</v>
      </c>
      <c r="H192" s="270" t="s">
        <v>3142</v>
      </c>
      <c r="I192" s="388">
        <v>44005</v>
      </c>
      <c r="J192" s="270">
        <v>0.5</v>
      </c>
      <c r="K192" s="188"/>
      <c r="L192" s="188"/>
      <c r="M192" s="188"/>
      <c r="N192" s="188"/>
      <c r="O192" s="188"/>
      <c r="P192" s="188"/>
      <c r="Q192" s="188"/>
      <c r="R192" s="188"/>
      <c r="S192" s="188"/>
      <c r="T192" s="188"/>
      <c r="U192" s="188"/>
      <c r="V192" s="188"/>
      <c r="W192" s="188"/>
      <c r="X192" s="188"/>
      <c r="Y192" s="188"/>
      <c r="Z192" s="188"/>
      <c r="AA192" s="188"/>
    </row>
    <row r="193" spans="1:27" ht="12.75">
      <c r="A193" s="188"/>
      <c r="B193" s="188"/>
      <c r="C193" s="270">
        <v>4</v>
      </c>
      <c r="D193" s="404" t="s">
        <v>3115</v>
      </c>
      <c r="E193" s="604">
        <v>44013</v>
      </c>
      <c r="F193" s="270">
        <v>0.25</v>
      </c>
      <c r="G193" s="270">
        <v>4</v>
      </c>
      <c r="H193" s="270" t="s">
        <v>3142</v>
      </c>
      <c r="I193" s="388">
        <v>44013</v>
      </c>
      <c r="J193" s="188"/>
      <c r="K193" s="188"/>
      <c r="L193" s="188"/>
      <c r="M193" s="188"/>
      <c r="N193" s="188"/>
      <c r="O193" s="188"/>
      <c r="P193" s="188"/>
      <c r="Q193" s="188"/>
      <c r="R193" s="188"/>
      <c r="S193" s="188"/>
      <c r="T193" s="188"/>
      <c r="U193" s="188"/>
      <c r="V193" s="188"/>
      <c r="W193" s="188"/>
      <c r="X193" s="188"/>
      <c r="Y193" s="188"/>
      <c r="Z193" s="188"/>
      <c r="AA193" s="188"/>
    </row>
    <row r="194" spans="1:27" ht="12.75">
      <c r="E194" s="17"/>
    </row>
    <row r="195" spans="1:27" ht="12.75">
      <c r="A195" s="270">
        <v>65</v>
      </c>
      <c r="B195" s="270">
        <v>141</v>
      </c>
      <c r="C195" s="270">
        <v>141</v>
      </c>
      <c r="D195" s="404" t="s">
        <v>3115</v>
      </c>
      <c r="E195" s="604">
        <v>43997</v>
      </c>
      <c r="F195" s="270">
        <v>2</v>
      </c>
      <c r="G195" s="270">
        <v>141</v>
      </c>
      <c r="H195" s="270" t="s">
        <v>3142</v>
      </c>
      <c r="I195" s="388">
        <v>44005</v>
      </c>
      <c r="J195" s="188"/>
      <c r="K195" s="188"/>
      <c r="L195" s="188"/>
      <c r="M195" s="188"/>
      <c r="N195" s="188"/>
      <c r="O195" s="188"/>
      <c r="P195" s="188"/>
      <c r="Q195" s="188"/>
      <c r="R195" s="188"/>
      <c r="S195" s="188"/>
      <c r="T195" s="188"/>
      <c r="U195" s="188"/>
      <c r="V195" s="188"/>
      <c r="W195" s="188"/>
      <c r="X195" s="188"/>
      <c r="Y195" s="188"/>
      <c r="Z195" s="188"/>
      <c r="AA195" s="188"/>
    </row>
    <row r="196" spans="1:27" ht="12.75">
      <c r="A196" s="188"/>
      <c r="B196" s="188"/>
      <c r="C196" s="270">
        <v>11</v>
      </c>
      <c r="D196" s="404" t="s">
        <v>3115</v>
      </c>
      <c r="E196" s="604">
        <v>44013</v>
      </c>
      <c r="F196" s="270">
        <v>0.5</v>
      </c>
      <c r="G196" s="270">
        <v>11</v>
      </c>
      <c r="H196" s="270" t="s">
        <v>3142</v>
      </c>
      <c r="I196" s="388">
        <v>44013</v>
      </c>
      <c r="J196" s="270">
        <v>0.25</v>
      </c>
      <c r="K196" s="188"/>
      <c r="L196" s="188"/>
      <c r="M196" s="188"/>
      <c r="N196" s="188"/>
      <c r="O196" s="188"/>
      <c r="P196" s="188"/>
      <c r="Q196" s="188"/>
      <c r="R196" s="188"/>
      <c r="S196" s="188"/>
      <c r="T196" s="188"/>
      <c r="U196" s="188"/>
      <c r="V196" s="188"/>
      <c r="W196" s="188"/>
      <c r="X196" s="188"/>
      <c r="Y196" s="188"/>
      <c r="Z196" s="188"/>
      <c r="AA196" s="188"/>
    </row>
    <row r="197" spans="1:27" ht="12.75">
      <c r="E197" s="17"/>
    </row>
    <row r="198" spans="1:27" ht="12.75">
      <c r="A198" s="354">
        <v>66</v>
      </c>
      <c r="B198" s="354">
        <v>0</v>
      </c>
      <c r="C198" s="354">
        <v>0</v>
      </c>
      <c r="D198" s="608" t="s">
        <v>3115</v>
      </c>
      <c r="E198" s="603">
        <v>43990</v>
      </c>
      <c r="F198" s="354">
        <v>0</v>
      </c>
      <c r="G198" s="354">
        <v>0</v>
      </c>
      <c r="H198" s="354" t="s">
        <v>3142</v>
      </c>
      <c r="I198" s="599">
        <v>44005</v>
      </c>
      <c r="J198" s="354">
        <v>0</v>
      </c>
      <c r="K198" s="602"/>
      <c r="L198" s="602"/>
      <c r="M198" s="602"/>
      <c r="N198" s="602"/>
      <c r="O198" s="602"/>
      <c r="P198" s="602"/>
      <c r="Q198" s="602"/>
      <c r="R198" s="602"/>
      <c r="S198" s="602"/>
      <c r="T198" s="602"/>
      <c r="U198" s="602"/>
      <c r="V198" s="602"/>
      <c r="W198" s="602"/>
      <c r="X198" s="602"/>
      <c r="Y198" s="602"/>
      <c r="Z198" s="602"/>
      <c r="AA198" s="602"/>
    </row>
    <row r="199" spans="1:27" ht="12.75">
      <c r="E199" s="17"/>
    </row>
    <row r="200" spans="1:27" ht="12.75">
      <c r="E200" s="17"/>
    </row>
    <row r="201" spans="1:27" ht="12.75">
      <c r="A201" s="270">
        <v>67</v>
      </c>
      <c r="B201" s="270">
        <v>2</v>
      </c>
      <c r="C201" s="270">
        <v>2</v>
      </c>
      <c r="D201" s="404" t="s">
        <v>3115</v>
      </c>
      <c r="E201" s="604">
        <v>43990</v>
      </c>
      <c r="F201" s="270">
        <v>0.25</v>
      </c>
      <c r="G201" s="270">
        <v>2</v>
      </c>
      <c r="H201" s="270" t="s">
        <v>3142</v>
      </c>
      <c r="I201" s="388">
        <v>44005</v>
      </c>
      <c r="J201" s="270">
        <v>0.25</v>
      </c>
      <c r="K201" s="188"/>
      <c r="L201" s="188"/>
      <c r="M201" s="188"/>
      <c r="N201" s="188"/>
      <c r="O201" s="188"/>
      <c r="P201" s="188"/>
      <c r="Q201" s="188"/>
      <c r="R201" s="188"/>
      <c r="S201" s="188"/>
      <c r="T201" s="188"/>
      <c r="U201" s="188"/>
      <c r="V201" s="188"/>
      <c r="W201" s="188"/>
      <c r="X201" s="188"/>
      <c r="Y201" s="188"/>
      <c r="Z201" s="188"/>
      <c r="AA201" s="188"/>
    </row>
    <row r="202" spans="1:27" ht="12.75">
      <c r="E202" s="17"/>
    </row>
    <row r="203" spans="1:27" ht="12.75">
      <c r="E203" s="17"/>
    </row>
    <row r="204" spans="1:27" ht="12.75">
      <c r="A204" s="270">
        <v>68</v>
      </c>
      <c r="B204" s="270">
        <v>22</v>
      </c>
      <c r="C204" s="270">
        <v>15</v>
      </c>
      <c r="D204" s="404" t="s">
        <v>3115</v>
      </c>
      <c r="E204" s="604">
        <v>43990</v>
      </c>
      <c r="F204" s="270">
        <v>0.5</v>
      </c>
      <c r="G204" s="270">
        <v>22</v>
      </c>
      <c r="H204" s="270" t="s">
        <v>3142</v>
      </c>
      <c r="I204" s="388">
        <v>44005</v>
      </c>
      <c r="J204" s="270">
        <v>0.5</v>
      </c>
      <c r="K204" s="188"/>
      <c r="L204" s="188"/>
      <c r="M204" s="188"/>
      <c r="N204" s="188"/>
      <c r="O204" s="188"/>
      <c r="P204" s="188"/>
      <c r="Q204" s="188"/>
      <c r="R204" s="188"/>
      <c r="S204" s="188"/>
      <c r="T204" s="188"/>
      <c r="U204" s="188"/>
      <c r="V204" s="188"/>
      <c r="W204" s="188"/>
      <c r="X204" s="188"/>
      <c r="Y204" s="188"/>
      <c r="Z204" s="188"/>
      <c r="AA204" s="188"/>
    </row>
    <row r="205" spans="1:27" ht="12.75">
      <c r="A205" s="188"/>
      <c r="B205" s="188"/>
      <c r="C205" s="270">
        <v>7</v>
      </c>
      <c r="D205" s="404" t="s">
        <v>3115</v>
      </c>
      <c r="E205" s="605">
        <v>43993</v>
      </c>
      <c r="F205" s="270">
        <v>0.5</v>
      </c>
      <c r="G205" s="270">
        <v>1</v>
      </c>
      <c r="H205" s="270" t="s">
        <v>3142</v>
      </c>
      <c r="I205" s="388">
        <v>44013</v>
      </c>
      <c r="J205" s="188"/>
      <c r="K205" s="188"/>
      <c r="L205" s="188"/>
      <c r="M205" s="188"/>
      <c r="N205" s="188"/>
      <c r="O205" s="188"/>
      <c r="P205" s="188"/>
      <c r="Q205" s="188"/>
      <c r="R205" s="188"/>
      <c r="S205" s="188"/>
      <c r="T205" s="188"/>
      <c r="U205" s="188"/>
      <c r="V205" s="188"/>
      <c r="W205" s="188"/>
      <c r="X205" s="188"/>
      <c r="Y205" s="188"/>
      <c r="Z205" s="188"/>
      <c r="AA205" s="188"/>
    </row>
    <row r="206" spans="1:27" ht="12.75">
      <c r="A206" s="188"/>
      <c r="B206" s="188"/>
      <c r="C206" s="270">
        <v>1</v>
      </c>
      <c r="D206" s="404" t="s">
        <v>3115</v>
      </c>
      <c r="E206" s="604">
        <v>44013</v>
      </c>
      <c r="F206" s="387" t="s">
        <v>3120</v>
      </c>
      <c r="G206" s="188"/>
      <c r="H206" s="188"/>
      <c r="I206" s="188"/>
      <c r="J206" s="188"/>
      <c r="K206" s="188"/>
      <c r="L206" s="188"/>
      <c r="M206" s="188"/>
      <c r="N206" s="188"/>
      <c r="O206" s="188"/>
      <c r="P206" s="188"/>
      <c r="Q206" s="188"/>
      <c r="R206" s="188"/>
      <c r="S206" s="188"/>
      <c r="T206" s="188"/>
      <c r="U206" s="188"/>
      <c r="V206" s="188"/>
      <c r="W206" s="188"/>
      <c r="X206" s="188"/>
      <c r="Y206" s="188"/>
      <c r="Z206" s="188"/>
      <c r="AA206" s="188"/>
    </row>
    <row r="207" spans="1:27" ht="12.75">
      <c r="A207" s="270">
        <v>69</v>
      </c>
      <c r="B207" s="270">
        <v>78</v>
      </c>
      <c r="C207" s="270">
        <v>65</v>
      </c>
      <c r="D207" s="404" t="s">
        <v>3115</v>
      </c>
      <c r="E207" s="605">
        <v>43993</v>
      </c>
      <c r="F207" s="270">
        <v>2</v>
      </c>
      <c r="G207" s="270">
        <v>78</v>
      </c>
      <c r="H207" s="270" t="s">
        <v>3142</v>
      </c>
      <c r="I207" s="388">
        <v>44005</v>
      </c>
      <c r="J207" s="270">
        <v>1.5</v>
      </c>
      <c r="K207" s="188"/>
      <c r="L207" s="188"/>
      <c r="M207" s="188"/>
      <c r="N207" s="188"/>
      <c r="O207" s="188"/>
      <c r="P207" s="188"/>
      <c r="Q207" s="188"/>
      <c r="R207" s="188"/>
      <c r="S207" s="188"/>
      <c r="T207" s="188"/>
      <c r="U207" s="188"/>
      <c r="V207" s="188"/>
      <c r="W207" s="188"/>
      <c r="X207" s="188"/>
      <c r="Y207" s="188"/>
      <c r="Z207" s="188"/>
      <c r="AA207" s="188"/>
    </row>
    <row r="208" spans="1:27" ht="12.75">
      <c r="A208" s="188"/>
      <c r="B208" s="188"/>
      <c r="C208" s="270">
        <v>13</v>
      </c>
      <c r="D208" s="404" t="s">
        <v>3115</v>
      </c>
      <c r="E208" s="605">
        <v>43994</v>
      </c>
      <c r="F208" s="270">
        <v>0.5</v>
      </c>
      <c r="G208" s="270">
        <v>8</v>
      </c>
      <c r="H208" s="270" t="s">
        <v>3142</v>
      </c>
      <c r="I208" s="388">
        <v>44013</v>
      </c>
      <c r="J208" s="188"/>
      <c r="K208" s="188"/>
      <c r="L208" s="188"/>
      <c r="M208" s="188"/>
      <c r="N208" s="188"/>
      <c r="O208" s="188"/>
      <c r="P208" s="188"/>
      <c r="Q208" s="188"/>
      <c r="R208" s="188"/>
      <c r="S208" s="188"/>
      <c r="T208" s="188"/>
      <c r="U208" s="188"/>
      <c r="V208" s="188"/>
      <c r="W208" s="188"/>
      <c r="X208" s="188"/>
      <c r="Y208" s="188"/>
      <c r="Z208" s="188"/>
      <c r="AA208" s="188"/>
    </row>
    <row r="209" spans="1:27" ht="12.75">
      <c r="A209" s="188"/>
      <c r="B209" s="188"/>
      <c r="C209" s="270">
        <v>8</v>
      </c>
      <c r="D209" s="404" t="s">
        <v>3115</v>
      </c>
      <c r="E209" s="604">
        <v>44013</v>
      </c>
      <c r="F209" s="270">
        <v>0.5</v>
      </c>
      <c r="G209" s="188"/>
      <c r="H209" s="188"/>
      <c r="I209" s="188"/>
      <c r="J209" s="188"/>
      <c r="K209" s="188"/>
      <c r="L209" s="188"/>
      <c r="M209" s="188"/>
      <c r="N209" s="188"/>
      <c r="O209" s="188"/>
      <c r="P209" s="188"/>
      <c r="Q209" s="188"/>
      <c r="R209" s="188"/>
      <c r="S209" s="188"/>
      <c r="T209" s="188"/>
      <c r="U209" s="188"/>
      <c r="V209" s="188"/>
      <c r="W209" s="188"/>
      <c r="X209" s="188"/>
      <c r="Y209" s="188"/>
      <c r="Z209" s="188"/>
      <c r="AA209" s="188"/>
    </row>
    <row r="210" spans="1:27" ht="12.75">
      <c r="A210" s="270">
        <v>70</v>
      </c>
      <c r="B210" s="270">
        <v>43</v>
      </c>
      <c r="C210" s="270">
        <v>43</v>
      </c>
      <c r="D210" s="404" t="s">
        <v>3115</v>
      </c>
      <c r="E210" s="605">
        <v>43994</v>
      </c>
      <c r="F210" s="270">
        <v>0.75</v>
      </c>
      <c r="G210" s="270">
        <v>43</v>
      </c>
      <c r="H210" s="270" t="s">
        <v>3142</v>
      </c>
      <c r="I210" s="388">
        <v>44005</v>
      </c>
      <c r="J210" s="270">
        <v>0.5</v>
      </c>
      <c r="K210" s="188"/>
      <c r="L210" s="188"/>
      <c r="M210" s="188"/>
      <c r="N210" s="188"/>
      <c r="O210" s="188"/>
      <c r="P210" s="188"/>
      <c r="Q210" s="188"/>
      <c r="R210" s="188"/>
      <c r="S210" s="188"/>
      <c r="T210" s="188"/>
      <c r="U210" s="188"/>
      <c r="V210" s="188"/>
      <c r="W210" s="188"/>
      <c r="X210" s="188"/>
      <c r="Y210" s="188"/>
      <c r="Z210" s="188"/>
      <c r="AA210" s="188"/>
    </row>
    <row r="211" spans="1:27" ht="12.75">
      <c r="A211" s="188"/>
      <c r="B211" s="188"/>
      <c r="C211" s="270">
        <v>3</v>
      </c>
      <c r="D211" s="404" t="s">
        <v>3115</v>
      </c>
      <c r="E211" s="604">
        <v>44013</v>
      </c>
      <c r="F211" s="387" t="s">
        <v>3117</v>
      </c>
      <c r="G211" s="270">
        <v>3</v>
      </c>
      <c r="H211" s="270" t="s">
        <v>3142</v>
      </c>
      <c r="I211" s="388">
        <v>44013</v>
      </c>
      <c r="J211" s="188"/>
      <c r="K211" s="188"/>
      <c r="L211" s="188"/>
      <c r="M211" s="188"/>
      <c r="N211" s="188"/>
      <c r="O211" s="188"/>
      <c r="P211" s="188"/>
      <c r="Q211" s="188"/>
      <c r="R211" s="188"/>
      <c r="S211" s="188"/>
      <c r="T211" s="188"/>
      <c r="U211" s="188"/>
      <c r="V211" s="188"/>
      <c r="W211" s="188"/>
      <c r="X211" s="188"/>
      <c r="Y211" s="188"/>
      <c r="Z211" s="188"/>
      <c r="AA211" s="188"/>
    </row>
    <row r="212" spans="1:27" ht="12.75">
      <c r="E212" s="17"/>
    </row>
    <row r="213" spans="1:27" ht="12.75">
      <c r="A213" s="354">
        <v>71</v>
      </c>
      <c r="B213" s="354">
        <v>0</v>
      </c>
      <c r="C213" s="354">
        <v>0</v>
      </c>
      <c r="D213" s="608" t="s">
        <v>3115</v>
      </c>
      <c r="E213" s="603">
        <v>43990</v>
      </c>
      <c r="F213" s="354">
        <v>0</v>
      </c>
      <c r="G213" s="354">
        <v>0</v>
      </c>
      <c r="H213" s="354" t="s">
        <v>3142</v>
      </c>
      <c r="I213" s="599">
        <v>44005</v>
      </c>
      <c r="J213" s="354">
        <v>0</v>
      </c>
      <c r="K213" s="602"/>
      <c r="L213" s="602"/>
      <c r="M213" s="602"/>
      <c r="N213" s="602"/>
      <c r="O213" s="602"/>
      <c r="P213" s="602"/>
      <c r="Q213" s="602"/>
      <c r="R213" s="602"/>
      <c r="S213" s="602"/>
      <c r="T213" s="602"/>
      <c r="U213" s="602"/>
      <c r="V213" s="602"/>
      <c r="W213" s="602"/>
      <c r="X213" s="602"/>
      <c r="Y213" s="602"/>
      <c r="Z213" s="602"/>
      <c r="AA213" s="602"/>
    </row>
    <row r="214" spans="1:27" ht="12.75">
      <c r="E214" s="17"/>
    </row>
    <row r="215" spans="1:27" ht="12.75">
      <c r="E215" s="17"/>
    </row>
    <row r="216" spans="1:27" ht="12.75">
      <c r="A216" s="270">
        <v>72</v>
      </c>
      <c r="B216" s="270">
        <v>23</v>
      </c>
      <c r="C216" s="270">
        <v>23</v>
      </c>
      <c r="D216" s="404" t="s">
        <v>3115</v>
      </c>
      <c r="E216" s="605">
        <v>43993</v>
      </c>
      <c r="F216" s="270">
        <v>0.5</v>
      </c>
      <c r="G216" s="270">
        <v>23</v>
      </c>
      <c r="H216" s="270" t="s">
        <v>3142</v>
      </c>
      <c r="I216" s="388">
        <v>44005</v>
      </c>
      <c r="J216" s="270">
        <v>0.25</v>
      </c>
      <c r="K216" s="188"/>
      <c r="L216" s="188"/>
      <c r="M216" s="188"/>
      <c r="N216" s="188"/>
      <c r="O216" s="188"/>
      <c r="P216" s="188"/>
      <c r="Q216" s="188"/>
      <c r="R216" s="188"/>
      <c r="S216" s="188"/>
      <c r="T216" s="188"/>
      <c r="U216" s="188"/>
      <c r="V216" s="188"/>
      <c r="W216" s="188"/>
      <c r="X216" s="188"/>
      <c r="Y216" s="188"/>
      <c r="Z216" s="188"/>
      <c r="AA216" s="188"/>
    </row>
    <row r="217" spans="1:27" ht="12.75">
      <c r="A217" s="188"/>
      <c r="B217" s="188"/>
      <c r="C217" s="270">
        <v>3</v>
      </c>
      <c r="D217" s="404" t="s">
        <v>3115</v>
      </c>
      <c r="E217" s="604">
        <v>44013</v>
      </c>
      <c r="F217" s="387" t="s">
        <v>3117</v>
      </c>
      <c r="G217" s="270">
        <v>3</v>
      </c>
      <c r="H217" s="270" t="s">
        <v>3142</v>
      </c>
      <c r="I217" s="388">
        <v>44013</v>
      </c>
      <c r="J217" s="270" t="s">
        <v>3117</v>
      </c>
      <c r="K217" s="188"/>
      <c r="L217" s="188"/>
      <c r="M217" s="188"/>
      <c r="N217" s="188"/>
      <c r="O217" s="188"/>
      <c r="P217" s="188"/>
      <c r="Q217" s="188"/>
      <c r="R217" s="188"/>
      <c r="S217" s="188"/>
      <c r="T217" s="188"/>
      <c r="U217" s="188"/>
      <c r="V217" s="188"/>
      <c r="W217" s="188"/>
      <c r="X217" s="188"/>
      <c r="Y217" s="188"/>
      <c r="Z217" s="188"/>
      <c r="AA217" s="188"/>
    </row>
    <row r="218" spans="1:27" ht="12.75">
      <c r="E218" s="17"/>
      <c r="F218" s="17"/>
    </row>
    <row r="219" spans="1:27" ht="12.75">
      <c r="A219" s="270">
        <v>73</v>
      </c>
      <c r="B219" s="270">
        <v>34</v>
      </c>
      <c r="C219" s="270">
        <v>20</v>
      </c>
      <c r="D219" s="404" t="s">
        <v>3115</v>
      </c>
      <c r="E219" s="604">
        <v>43990</v>
      </c>
      <c r="F219" s="387">
        <v>0.25</v>
      </c>
      <c r="G219" s="270">
        <v>34</v>
      </c>
      <c r="H219" s="270" t="s">
        <v>3142</v>
      </c>
      <c r="I219" s="388">
        <v>44005</v>
      </c>
      <c r="J219" s="270">
        <v>0.25</v>
      </c>
      <c r="K219" s="188"/>
      <c r="L219" s="188"/>
      <c r="M219" s="188"/>
      <c r="N219" s="188"/>
      <c r="O219" s="188"/>
      <c r="P219" s="188"/>
      <c r="Q219" s="188"/>
      <c r="R219" s="188"/>
      <c r="S219" s="188"/>
      <c r="T219" s="188"/>
      <c r="U219" s="188"/>
      <c r="V219" s="188"/>
      <c r="W219" s="188"/>
      <c r="X219" s="188"/>
      <c r="Y219" s="188"/>
      <c r="Z219" s="188"/>
      <c r="AA219" s="188"/>
    </row>
    <row r="220" spans="1:27" ht="12.75">
      <c r="A220" s="188"/>
      <c r="B220" s="188"/>
      <c r="C220" s="270">
        <v>14</v>
      </c>
      <c r="D220" s="404" t="s">
        <v>3115</v>
      </c>
      <c r="E220" s="605">
        <v>43993</v>
      </c>
      <c r="F220" s="387">
        <v>0.25</v>
      </c>
      <c r="G220" s="270">
        <v>4</v>
      </c>
      <c r="H220" s="270" t="s">
        <v>3142</v>
      </c>
      <c r="I220" s="388">
        <v>44013</v>
      </c>
      <c r="J220" s="270" t="s">
        <v>3117</v>
      </c>
      <c r="K220" s="188"/>
      <c r="L220" s="188"/>
      <c r="M220" s="188"/>
      <c r="N220" s="188"/>
      <c r="O220" s="188"/>
      <c r="P220" s="188"/>
      <c r="Q220" s="188"/>
      <c r="R220" s="188"/>
      <c r="S220" s="188"/>
      <c r="T220" s="188"/>
      <c r="U220" s="188"/>
      <c r="V220" s="188"/>
      <c r="W220" s="188"/>
      <c r="X220" s="188"/>
      <c r="Y220" s="188"/>
      <c r="Z220" s="188"/>
      <c r="AA220" s="188"/>
    </row>
    <row r="221" spans="1:27" ht="12.75">
      <c r="A221" s="188"/>
      <c r="B221" s="188"/>
      <c r="C221" s="270">
        <v>4</v>
      </c>
      <c r="D221" s="404" t="s">
        <v>3115</v>
      </c>
      <c r="E221" s="604">
        <v>44013</v>
      </c>
      <c r="F221" s="387" t="s">
        <v>3117</v>
      </c>
      <c r="G221" s="270">
        <v>3</v>
      </c>
      <c r="H221" s="270" t="s">
        <v>3142</v>
      </c>
      <c r="I221" s="388">
        <v>44014</v>
      </c>
      <c r="J221" s="270" t="s">
        <v>3117</v>
      </c>
      <c r="K221" s="188"/>
      <c r="L221" s="188"/>
      <c r="M221" s="188"/>
      <c r="N221" s="188"/>
      <c r="O221" s="188"/>
      <c r="P221" s="188"/>
      <c r="Q221" s="188"/>
      <c r="R221" s="188"/>
      <c r="S221" s="188"/>
      <c r="T221" s="188"/>
      <c r="U221" s="188"/>
      <c r="V221" s="188"/>
      <c r="W221" s="188"/>
      <c r="X221" s="188"/>
      <c r="Y221" s="188"/>
      <c r="Z221" s="188"/>
      <c r="AA221" s="188"/>
    </row>
    <row r="222" spans="1:27" ht="12.75">
      <c r="A222" s="270">
        <v>74</v>
      </c>
      <c r="B222" s="270">
        <v>31</v>
      </c>
      <c r="C222" s="270">
        <v>31</v>
      </c>
      <c r="D222" s="404" t="s">
        <v>3115</v>
      </c>
      <c r="E222" s="605">
        <v>43994</v>
      </c>
      <c r="F222" s="387">
        <v>0.25</v>
      </c>
      <c r="G222" s="270">
        <v>31</v>
      </c>
      <c r="H222" s="270" t="s">
        <v>3142</v>
      </c>
      <c r="I222" s="388">
        <v>44005</v>
      </c>
      <c r="J222" s="270">
        <v>0.25</v>
      </c>
      <c r="K222" s="188"/>
      <c r="L222" s="188"/>
      <c r="M222" s="188"/>
      <c r="N222" s="188"/>
      <c r="O222" s="188"/>
      <c r="P222" s="188"/>
      <c r="Q222" s="188"/>
      <c r="R222" s="188"/>
      <c r="S222" s="188"/>
      <c r="T222" s="188"/>
      <c r="U222" s="188"/>
      <c r="V222" s="188"/>
      <c r="W222" s="188"/>
      <c r="X222" s="188"/>
      <c r="Y222" s="188"/>
      <c r="Z222" s="188"/>
      <c r="AA222" s="188"/>
    </row>
    <row r="223" spans="1:27" ht="12.75">
      <c r="A223" s="188"/>
      <c r="B223" s="188"/>
      <c r="C223" s="270">
        <v>2</v>
      </c>
      <c r="D223" s="404" t="s">
        <v>3115</v>
      </c>
      <c r="E223" s="604">
        <v>44013</v>
      </c>
      <c r="F223" s="387" t="s">
        <v>3117</v>
      </c>
      <c r="G223" s="270">
        <v>2</v>
      </c>
      <c r="H223" s="270" t="s">
        <v>3142</v>
      </c>
      <c r="I223" s="388">
        <v>44013</v>
      </c>
      <c r="J223" s="270" t="s">
        <v>3117</v>
      </c>
      <c r="K223" s="188"/>
      <c r="L223" s="188"/>
      <c r="M223" s="188"/>
      <c r="N223" s="188"/>
      <c r="O223" s="188"/>
      <c r="P223" s="188"/>
      <c r="Q223" s="188"/>
      <c r="R223" s="188"/>
      <c r="S223" s="188"/>
      <c r="T223" s="188"/>
      <c r="U223" s="188"/>
      <c r="V223" s="188"/>
      <c r="W223" s="188"/>
      <c r="X223" s="188"/>
      <c r="Y223" s="188"/>
      <c r="Z223" s="188"/>
      <c r="AA223" s="188"/>
    </row>
    <row r="224" spans="1:27" ht="12.75">
      <c r="E224" s="17"/>
    </row>
    <row r="225" spans="1:27" ht="12.75">
      <c r="A225" s="354">
        <v>75</v>
      </c>
      <c r="B225" s="354">
        <v>0</v>
      </c>
      <c r="C225" s="354">
        <v>0</v>
      </c>
      <c r="D225" s="608" t="s">
        <v>3115</v>
      </c>
      <c r="E225" s="603">
        <v>43990</v>
      </c>
      <c r="F225" s="354">
        <v>0</v>
      </c>
      <c r="G225" s="354">
        <v>0</v>
      </c>
      <c r="H225" s="354" t="s">
        <v>3142</v>
      </c>
      <c r="I225" s="599">
        <v>44005</v>
      </c>
      <c r="J225" s="354">
        <v>0</v>
      </c>
      <c r="K225" s="602"/>
      <c r="L225" s="602"/>
      <c r="M225" s="602"/>
      <c r="N225" s="602"/>
      <c r="O225" s="602"/>
      <c r="P225" s="602"/>
      <c r="Q225" s="602"/>
      <c r="R225" s="602"/>
      <c r="S225" s="602"/>
      <c r="T225" s="602"/>
      <c r="U225" s="602"/>
      <c r="V225" s="602"/>
      <c r="W225" s="602"/>
      <c r="X225" s="602"/>
      <c r="Y225" s="602"/>
      <c r="Z225" s="602"/>
      <c r="AA225" s="602"/>
    </row>
    <row r="226" spans="1:27" ht="12.75">
      <c r="E226" s="17"/>
    </row>
    <row r="227" spans="1:27" ht="12.75">
      <c r="E227" s="17"/>
    </row>
    <row r="228" spans="1:27" ht="12.75">
      <c r="A228" s="354">
        <v>76</v>
      </c>
      <c r="B228" s="354">
        <v>0</v>
      </c>
      <c r="C228" s="354">
        <v>0</v>
      </c>
      <c r="D228" s="608" t="s">
        <v>3115</v>
      </c>
      <c r="E228" s="603">
        <v>43990</v>
      </c>
      <c r="F228" s="354">
        <v>0</v>
      </c>
      <c r="G228" s="354">
        <v>0</v>
      </c>
      <c r="H228" s="354" t="s">
        <v>3142</v>
      </c>
      <c r="I228" s="599">
        <v>44005</v>
      </c>
      <c r="J228" s="354">
        <v>0</v>
      </c>
      <c r="K228" s="602"/>
      <c r="L228" s="602"/>
      <c r="M228" s="602"/>
      <c r="N228" s="602"/>
      <c r="O228" s="602"/>
      <c r="P228" s="602"/>
      <c r="Q228" s="602"/>
      <c r="R228" s="602"/>
      <c r="S228" s="602"/>
      <c r="T228" s="602"/>
      <c r="U228" s="602"/>
      <c r="V228" s="602"/>
      <c r="W228" s="602"/>
      <c r="X228" s="602"/>
      <c r="Y228" s="602"/>
      <c r="Z228" s="602"/>
      <c r="AA228" s="602"/>
    </row>
    <row r="229" spans="1:27" ht="12.75">
      <c r="E229" s="17"/>
    </row>
    <row r="230" spans="1:27" ht="12.75">
      <c r="E230" s="17"/>
    </row>
    <row r="231" spans="1:27" ht="12.75">
      <c r="A231" s="354">
        <v>77</v>
      </c>
      <c r="B231" s="354">
        <v>0</v>
      </c>
      <c r="C231" s="354">
        <v>0</v>
      </c>
      <c r="D231" s="608" t="s">
        <v>3115</v>
      </c>
      <c r="E231" s="603">
        <v>43990</v>
      </c>
      <c r="F231" s="354">
        <v>0</v>
      </c>
      <c r="G231" s="354">
        <v>0</v>
      </c>
      <c r="H231" s="354" t="s">
        <v>3142</v>
      </c>
      <c r="I231" s="599">
        <v>44005</v>
      </c>
      <c r="J231" s="354">
        <v>0</v>
      </c>
      <c r="K231" s="602"/>
      <c r="L231" s="602"/>
      <c r="M231" s="602"/>
      <c r="N231" s="602"/>
      <c r="O231" s="602"/>
      <c r="P231" s="602"/>
      <c r="Q231" s="602"/>
      <c r="R231" s="602"/>
      <c r="S231" s="602"/>
      <c r="T231" s="602"/>
      <c r="U231" s="602"/>
      <c r="V231" s="602"/>
      <c r="W231" s="602"/>
      <c r="X231" s="602"/>
      <c r="Y231" s="602"/>
      <c r="Z231" s="602"/>
      <c r="AA231" s="602"/>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outlinePr summaryBelow="0" summaryRight="0"/>
  </sheetPr>
  <dimension ref="A1:Z147"/>
  <sheetViews>
    <sheetView workbookViewId="0">
      <pane ySplit="1" topLeftCell="A2" activePane="bottomLeft" state="frozen"/>
      <selection pane="bottomLeft" activeCell="B3" sqref="B3"/>
    </sheetView>
  </sheetViews>
  <sheetFormatPr defaultColWidth="12.5703125" defaultRowHeight="15.75" customHeight="1"/>
  <sheetData>
    <row r="1" spans="1:26" ht="15.75" customHeight="1">
      <c r="A1" s="116" t="s">
        <v>3105</v>
      </c>
      <c r="B1" s="116" t="s">
        <v>3106</v>
      </c>
      <c r="C1" s="116" t="s">
        <v>3108</v>
      </c>
      <c r="D1" s="116" t="s">
        <v>3109</v>
      </c>
      <c r="E1" s="116" t="s">
        <v>3112</v>
      </c>
      <c r="F1" s="116" t="s">
        <v>3113</v>
      </c>
    </row>
    <row r="2" spans="1:26" ht="15.75" customHeight="1">
      <c r="A2" s="268">
        <v>1</v>
      </c>
      <c r="B2" s="268">
        <v>0</v>
      </c>
      <c r="C2" s="268" t="s">
        <v>207</v>
      </c>
      <c r="D2" s="472">
        <v>43731</v>
      </c>
      <c r="E2" s="268" t="s">
        <v>203</v>
      </c>
      <c r="F2" s="365">
        <v>43812</v>
      </c>
      <c r="G2" s="219"/>
      <c r="H2" s="219"/>
      <c r="I2" s="219"/>
      <c r="J2" s="219"/>
      <c r="K2" s="219"/>
      <c r="L2" s="219"/>
      <c r="M2" s="219"/>
      <c r="N2" s="219"/>
      <c r="O2" s="219"/>
      <c r="P2" s="219"/>
      <c r="Q2" s="219"/>
      <c r="R2" s="219"/>
      <c r="S2" s="219"/>
      <c r="T2" s="219"/>
      <c r="U2" s="219"/>
      <c r="V2" s="219"/>
      <c r="W2" s="219"/>
      <c r="X2" s="219"/>
      <c r="Y2" s="219"/>
      <c r="Z2" s="219"/>
    </row>
    <row r="3" spans="1:26" ht="15.75" customHeight="1">
      <c r="A3" s="268">
        <v>2</v>
      </c>
      <c r="B3" s="268">
        <v>0</v>
      </c>
      <c r="C3" s="268" t="s">
        <v>207</v>
      </c>
      <c r="D3" s="472">
        <v>43731</v>
      </c>
      <c r="E3" s="268" t="s">
        <v>203</v>
      </c>
      <c r="F3" s="365">
        <v>43812</v>
      </c>
      <c r="G3" s="219"/>
      <c r="H3" s="219"/>
      <c r="I3" s="219"/>
      <c r="J3" s="219"/>
      <c r="K3" s="219"/>
      <c r="L3" s="219"/>
      <c r="M3" s="219"/>
      <c r="N3" s="219"/>
      <c r="O3" s="219"/>
      <c r="P3" s="219"/>
      <c r="Q3" s="219"/>
      <c r="R3" s="219"/>
      <c r="S3" s="219"/>
      <c r="T3" s="219"/>
      <c r="U3" s="219"/>
      <c r="V3" s="219"/>
      <c r="W3" s="219"/>
      <c r="X3" s="219"/>
      <c r="Y3" s="219"/>
      <c r="Z3" s="219"/>
    </row>
    <row r="4" spans="1:26" ht="15.75" customHeight="1">
      <c r="A4" s="268">
        <v>3</v>
      </c>
      <c r="B4" s="268">
        <v>0</v>
      </c>
      <c r="C4" s="268" t="s">
        <v>207</v>
      </c>
      <c r="D4" s="472">
        <v>43731</v>
      </c>
      <c r="E4" s="268" t="s">
        <v>203</v>
      </c>
      <c r="F4" s="365">
        <v>43812</v>
      </c>
      <c r="G4" s="219"/>
      <c r="H4" s="219"/>
      <c r="I4" s="219"/>
      <c r="J4" s="219"/>
      <c r="K4" s="219"/>
      <c r="L4" s="219"/>
      <c r="M4" s="219"/>
      <c r="N4" s="219"/>
      <c r="O4" s="219"/>
      <c r="P4" s="219"/>
      <c r="Q4" s="219"/>
      <c r="R4" s="219"/>
      <c r="S4" s="219"/>
      <c r="T4" s="219"/>
      <c r="U4" s="219"/>
      <c r="V4" s="219"/>
      <c r="W4" s="219"/>
      <c r="X4" s="219"/>
      <c r="Y4" s="219"/>
      <c r="Z4" s="219"/>
    </row>
    <row r="5" spans="1:26" ht="15.75" customHeight="1">
      <c r="A5" s="268">
        <v>4</v>
      </c>
      <c r="B5" s="268">
        <v>1</v>
      </c>
      <c r="C5" s="268" t="s">
        <v>207</v>
      </c>
      <c r="D5" s="472">
        <v>43731</v>
      </c>
      <c r="E5" s="268" t="s">
        <v>203</v>
      </c>
      <c r="F5" s="365">
        <v>43803</v>
      </c>
      <c r="G5" s="219"/>
      <c r="H5" s="219"/>
      <c r="I5" s="219"/>
      <c r="J5" s="219"/>
      <c r="K5" s="219"/>
      <c r="L5" s="219"/>
      <c r="M5" s="219"/>
      <c r="N5" s="219"/>
      <c r="O5" s="219"/>
      <c r="P5" s="219"/>
      <c r="Q5" s="219"/>
      <c r="R5" s="219"/>
      <c r="S5" s="219"/>
      <c r="T5" s="219"/>
      <c r="U5" s="219"/>
      <c r="V5" s="219"/>
      <c r="W5" s="219"/>
      <c r="X5" s="219"/>
      <c r="Y5" s="219"/>
      <c r="Z5" s="219"/>
    </row>
    <row r="6" spans="1:26" ht="15.75" customHeight="1">
      <c r="A6" s="268">
        <v>5</v>
      </c>
      <c r="B6" s="268">
        <v>0</v>
      </c>
      <c r="C6" s="268" t="s">
        <v>207</v>
      </c>
      <c r="D6" s="472">
        <v>43731</v>
      </c>
      <c r="E6" s="268" t="s">
        <v>203</v>
      </c>
      <c r="F6" s="365">
        <v>43812</v>
      </c>
      <c r="G6" s="219"/>
      <c r="H6" s="219"/>
      <c r="I6" s="219"/>
      <c r="J6" s="219"/>
      <c r="K6" s="219"/>
      <c r="L6" s="219"/>
      <c r="M6" s="219"/>
      <c r="N6" s="219"/>
      <c r="O6" s="219"/>
      <c r="P6" s="219"/>
      <c r="Q6" s="219"/>
      <c r="R6" s="219"/>
      <c r="S6" s="219"/>
      <c r="T6" s="219"/>
      <c r="U6" s="219"/>
      <c r="V6" s="219"/>
      <c r="W6" s="219"/>
      <c r="X6" s="219"/>
      <c r="Y6" s="219"/>
      <c r="Z6" s="219"/>
    </row>
    <row r="7" spans="1:26" ht="15.75" customHeight="1">
      <c r="A7" s="268">
        <v>6</v>
      </c>
      <c r="B7" s="268">
        <v>0</v>
      </c>
      <c r="C7" s="268" t="s">
        <v>207</v>
      </c>
      <c r="D7" s="472">
        <v>43731</v>
      </c>
      <c r="E7" s="268" t="s">
        <v>203</v>
      </c>
      <c r="F7" s="365">
        <v>43812</v>
      </c>
      <c r="G7" s="219"/>
      <c r="H7" s="219"/>
      <c r="I7" s="219"/>
      <c r="J7" s="219"/>
      <c r="K7" s="219"/>
      <c r="L7" s="219"/>
      <c r="M7" s="219"/>
      <c r="N7" s="219"/>
      <c r="O7" s="219"/>
      <c r="P7" s="219"/>
      <c r="Q7" s="219"/>
      <c r="R7" s="219"/>
      <c r="S7" s="219"/>
      <c r="T7" s="219"/>
      <c r="U7" s="219"/>
      <c r="V7" s="219"/>
      <c r="W7" s="219"/>
      <c r="X7" s="219"/>
      <c r="Y7" s="219"/>
      <c r="Z7" s="219"/>
    </row>
    <row r="8" spans="1:26" ht="15.75" customHeight="1">
      <c r="A8" s="268">
        <v>7</v>
      </c>
      <c r="B8" s="268">
        <v>0</v>
      </c>
      <c r="C8" s="268" t="s">
        <v>207</v>
      </c>
      <c r="D8" s="472">
        <v>43731</v>
      </c>
      <c r="E8" s="268" t="s">
        <v>203</v>
      </c>
      <c r="F8" s="365">
        <v>43812</v>
      </c>
      <c r="G8" s="219"/>
      <c r="H8" s="219"/>
      <c r="I8" s="219"/>
      <c r="J8" s="219"/>
      <c r="K8" s="219"/>
      <c r="L8" s="219"/>
      <c r="M8" s="219"/>
      <c r="N8" s="219"/>
      <c r="O8" s="219"/>
      <c r="P8" s="219"/>
      <c r="Q8" s="219"/>
      <c r="R8" s="219"/>
      <c r="S8" s="219"/>
      <c r="T8" s="219"/>
      <c r="U8" s="219"/>
      <c r="V8" s="219"/>
      <c r="W8" s="219"/>
      <c r="X8" s="219"/>
      <c r="Y8" s="219"/>
      <c r="Z8" s="219"/>
    </row>
    <row r="9" spans="1:26" ht="15.75" customHeight="1">
      <c r="A9" s="268">
        <v>8</v>
      </c>
      <c r="B9" s="268">
        <v>1</v>
      </c>
      <c r="C9" s="268" t="s">
        <v>207</v>
      </c>
      <c r="D9" s="472">
        <v>43731</v>
      </c>
      <c r="E9" s="268" t="s">
        <v>203</v>
      </c>
      <c r="F9" s="365">
        <v>43812</v>
      </c>
      <c r="G9" s="219"/>
      <c r="H9" s="219"/>
      <c r="I9" s="219"/>
      <c r="J9" s="219"/>
      <c r="K9" s="219"/>
      <c r="L9" s="219"/>
      <c r="M9" s="219"/>
      <c r="N9" s="219"/>
      <c r="O9" s="219"/>
      <c r="P9" s="219"/>
      <c r="Q9" s="219"/>
      <c r="R9" s="219"/>
      <c r="S9" s="219"/>
      <c r="T9" s="219"/>
      <c r="U9" s="219"/>
      <c r="V9" s="219"/>
      <c r="W9" s="219"/>
      <c r="X9" s="219"/>
      <c r="Y9" s="219"/>
      <c r="Z9" s="219"/>
    </row>
    <row r="10" spans="1:26" ht="15.75" customHeight="1">
      <c r="A10" s="268">
        <v>9</v>
      </c>
      <c r="B10" s="268">
        <v>2</v>
      </c>
      <c r="C10" s="268" t="s">
        <v>207</v>
      </c>
      <c r="D10" s="472">
        <v>43731</v>
      </c>
      <c r="E10" s="268" t="s">
        <v>203</v>
      </c>
      <c r="F10" s="365">
        <v>43803</v>
      </c>
      <c r="G10" s="219"/>
      <c r="H10" s="219"/>
      <c r="I10" s="219"/>
      <c r="J10" s="219"/>
      <c r="K10" s="219"/>
      <c r="L10" s="219"/>
      <c r="M10" s="219"/>
      <c r="N10" s="219"/>
      <c r="O10" s="219"/>
      <c r="P10" s="219"/>
      <c r="Q10" s="219"/>
      <c r="R10" s="219"/>
      <c r="S10" s="219"/>
      <c r="T10" s="219"/>
      <c r="U10" s="219"/>
      <c r="V10" s="219"/>
      <c r="W10" s="219"/>
      <c r="X10" s="219"/>
      <c r="Y10" s="219"/>
      <c r="Z10" s="219"/>
    </row>
    <row r="11" spans="1:26" ht="15.75" customHeight="1">
      <c r="A11" s="268">
        <v>10</v>
      </c>
      <c r="B11" s="268">
        <v>0</v>
      </c>
      <c r="C11" s="268" t="s">
        <v>207</v>
      </c>
      <c r="D11" s="472">
        <v>43731</v>
      </c>
      <c r="E11" s="268" t="s">
        <v>203</v>
      </c>
      <c r="F11" s="365">
        <v>43812</v>
      </c>
      <c r="G11" s="219"/>
      <c r="H11" s="219"/>
      <c r="I11" s="219"/>
      <c r="J11" s="219"/>
      <c r="K11" s="219"/>
      <c r="L11" s="219"/>
      <c r="M11" s="219"/>
      <c r="N11" s="219"/>
      <c r="O11" s="219"/>
      <c r="P11" s="219"/>
      <c r="Q11" s="219"/>
      <c r="R11" s="219"/>
      <c r="S11" s="219"/>
      <c r="T11" s="219"/>
      <c r="U11" s="219"/>
      <c r="V11" s="219"/>
      <c r="W11" s="219"/>
      <c r="X11" s="219"/>
      <c r="Y11" s="219"/>
      <c r="Z11" s="219"/>
    </row>
    <row r="12" spans="1:26" ht="15.75" customHeight="1">
      <c r="A12" s="268">
        <v>11</v>
      </c>
      <c r="B12" s="268">
        <v>0</v>
      </c>
      <c r="C12" s="268" t="s">
        <v>207</v>
      </c>
      <c r="D12" s="472">
        <v>43731</v>
      </c>
      <c r="E12" s="268" t="s">
        <v>203</v>
      </c>
      <c r="F12" s="365">
        <v>43812</v>
      </c>
      <c r="G12" s="219"/>
      <c r="H12" s="219"/>
      <c r="I12" s="219"/>
      <c r="J12" s="219"/>
      <c r="K12" s="219"/>
      <c r="L12" s="219"/>
      <c r="M12" s="219"/>
      <c r="N12" s="219"/>
      <c r="O12" s="219"/>
      <c r="P12" s="219"/>
      <c r="Q12" s="219"/>
      <c r="R12" s="219"/>
      <c r="S12" s="219"/>
      <c r="T12" s="219"/>
      <c r="U12" s="219"/>
      <c r="V12" s="219"/>
      <c r="W12" s="219"/>
      <c r="X12" s="219"/>
      <c r="Y12" s="219"/>
      <c r="Z12" s="219"/>
    </row>
    <row r="13" spans="1:26" ht="15.75" customHeight="1">
      <c r="A13" s="268">
        <v>12</v>
      </c>
      <c r="B13" s="268">
        <v>3</v>
      </c>
      <c r="C13" s="268" t="s">
        <v>207</v>
      </c>
      <c r="D13" s="472">
        <v>43731</v>
      </c>
      <c r="E13" s="268" t="s">
        <v>203</v>
      </c>
      <c r="F13" s="365">
        <v>43812</v>
      </c>
      <c r="G13" s="219"/>
      <c r="H13" s="219"/>
      <c r="I13" s="219"/>
      <c r="J13" s="219"/>
      <c r="K13" s="219"/>
      <c r="L13" s="219"/>
      <c r="M13" s="219"/>
      <c r="N13" s="219"/>
      <c r="O13" s="219"/>
      <c r="P13" s="219"/>
      <c r="Q13" s="219"/>
      <c r="R13" s="219"/>
      <c r="S13" s="219"/>
      <c r="T13" s="219"/>
      <c r="U13" s="219"/>
      <c r="V13" s="219"/>
      <c r="W13" s="219"/>
      <c r="X13" s="219"/>
      <c r="Y13" s="219"/>
      <c r="Z13" s="219"/>
    </row>
    <row r="14" spans="1:26" ht="15.75" customHeight="1">
      <c r="A14" s="268">
        <v>13</v>
      </c>
      <c r="B14" s="268">
        <v>13</v>
      </c>
      <c r="C14" s="268" t="s">
        <v>207</v>
      </c>
      <c r="D14" s="472">
        <v>43731</v>
      </c>
      <c r="E14" s="268" t="s">
        <v>203</v>
      </c>
      <c r="F14" s="365">
        <v>43814</v>
      </c>
      <c r="G14" s="219"/>
      <c r="H14" s="219"/>
      <c r="I14" s="219"/>
      <c r="J14" s="219"/>
      <c r="K14" s="219"/>
      <c r="L14" s="219"/>
      <c r="M14" s="219"/>
      <c r="N14" s="219"/>
      <c r="O14" s="219"/>
      <c r="P14" s="219"/>
      <c r="Q14" s="219"/>
      <c r="R14" s="219"/>
      <c r="S14" s="219"/>
      <c r="T14" s="219"/>
      <c r="U14" s="219"/>
      <c r="V14" s="219"/>
      <c r="W14" s="219"/>
      <c r="X14" s="219"/>
      <c r="Y14" s="219"/>
      <c r="Z14" s="219"/>
    </row>
    <row r="15" spans="1:26" ht="15.75" customHeight="1">
      <c r="A15" s="268">
        <v>14</v>
      </c>
      <c r="B15" s="268">
        <v>2</v>
      </c>
      <c r="C15" s="268" t="s">
        <v>207</v>
      </c>
      <c r="D15" s="472">
        <v>43731</v>
      </c>
      <c r="E15" s="268" t="s">
        <v>203</v>
      </c>
      <c r="F15" s="365">
        <v>43814</v>
      </c>
      <c r="G15" s="219"/>
      <c r="H15" s="219"/>
      <c r="I15" s="219"/>
      <c r="J15" s="219"/>
      <c r="K15" s="219"/>
      <c r="L15" s="219"/>
      <c r="M15" s="219"/>
      <c r="N15" s="219"/>
      <c r="O15" s="219"/>
      <c r="P15" s="219"/>
      <c r="Q15" s="219"/>
      <c r="R15" s="219"/>
      <c r="S15" s="219"/>
      <c r="T15" s="219"/>
      <c r="U15" s="219"/>
      <c r="V15" s="219"/>
      <c r="W15" s="219"/>
      <c r="X15" s="219"/>
      <c r="Y15" s="219"/>
      <c r="Z15" s="219"/>
    </row>
    <row r="16" spans="1:26" ht="15.75" customHeight="1">
      <c r="A16" s="268">
        <v>15</v>
      </c>
      <c r="B16" s="268">
        <v>0</v>
      </c>
      <c r="C16" s="268" t="s">
        <v>207</v>
      </c>
      <c r="D16" s="472">
        <v>43731</v>
      </c>
      <c r="E16" s="268" t="s">
        <v>203</v>
      </c>
      <c r="F16" s="365">
        <v>43812</v>
      </c>
      <c r="G16" s="219"/>
      <c r="H16" s="219"/>
      <c r="I16" s="219"/>
      <c r="J16" s="219"/>
      <c r="K16" s="219"/>
      <c r="L16" s="219"/>
      <c r="M16" s="219"/>
      <c r="N16" s="219"/>
      <c r="O16" s="219"/>
      <c r="P16" s="219"/>
      <c r="Q16" s="219"/>
      <c r="R16" s="219"/>
      <c r="S16" s="219"/>
      <c r="T16" s="219"/>
      <c r="U16" s="219"/>
      <c r="V16" s="219"/>
      <c r="W16" s="219"/>
      <c r="X16" s="219"/>
      <c r="Y16" s="219"/>
      <c r="Z16" s="219"/>
    </row>
    <row r="17" spans="1:26" ht="15.75" customHeight="1">
      <c r="A17" s="268">
        <v>16</v>
      </c>
      <c r="B17" s="268">
        <v>3</v>
      </c>
      <c r="C17" s="268" t="s">
        <v>207</v>
      </c>
      <c r="D17" s="472">
        <v>43731</v>
      </c>
      <c r="E17" s="268" t="s">
        <v>203</v>
      </c>
      <c r="F17" s="365">
        <v>43814</v>
      </c>
      <c r="G17" s="219"/>
      <c r="H17" s="219"/>
      <c r="I17" s="219"/>
      <c r="J17" s="219"/>
      <c r="K17" s="219"/>
      <c r="L17" s="219"/>
      <c r="M17" s="219"/>
      <c r="N17" s="219"/>
      <c r="O17" s="219"/>
      <c r="P17" s="219"/>
      <c r="Q17" s="219"/>
      <c r="R17" s="219"/>
      <c r="S17" s="219"/>
      <c r="T17" s="219"/>
      <c r="U17" s="219"/>
      <c r="V17" s="219"/>
      <c r="W17" s="219"/>
      <c r="X17" s="219"/>
      <c r="Y17" s="219"/>
      <c r="Z17" s="219"/>
    </row>
    <row r="18" spans="1:26" ht="15.75" customHeight="1">
      <c r="A18" s="268">
        <v>17</v>
      </c>
      <c r="B18" s="268">
        <v>0</v>
      </c>
      <c r="C18" s="268" t="s">
        <v>207</v>
      </c>
      <c r="D18" s="472">
        <v>43731</v>
      </c>
      <c r="E18" s="268" t="s">
        <v>203</v>
      </c>
      <c r="F18" s="365">
        <v>43812</v>
      </c>
      <c r="G18" s="219"/>
      <c r="H18" s="219"/>
      <c r="I18" s="219"/>
      <c r="J18" s="219"/>
      <c r="K18" s="219"/>
      <c r="L18" s="219"/>
      <c r="M18" s="219"/>
      <c r="N18" s="219"/>
      <c r="O18" s="219"/>
      <c r="P18" s="219"/>
      <c r="Q18" s="219"/>
      <c r="R18" s="219"/>
      <c r="S18" s="219"/>
      <c r="T18" s="219"/>
      <c r="U18" s="219"/>
      <c r="V18" s="219"/>
      <c r="W18" s="219"/>
      <c r="X18" s="219"/>
      <c r="Y18" s="219"/>
      <c r="Z18" s="219"/>
    </row>
    <row r="19" spans="1:26" ht="15.75" customHeight="1">
      <c r="A19" s="268">
        <v>18</v>
      </c>
      <c r="B19" s="268">
        <v>17</v>
      </c>
      <c r="C19" s="268" t="s">
        <v>207</v>
      </c>
      <c r="D19" s="472">
        <v>43768</v>
      </c>
      <c r="E19" s="268" t="s">
        <v>203</v>
      </c>
      <c r="F19" s="365">
        <v>43814</v>
      </c>
      <c r="G19" s="219"/>
      <c r="H19" s="219"/>
      <c r="I19" s="219"/>
      <c r="J19" s="219"/>
      <c r="K19" s="219"/>
      <c r="L19" s="219"/>
      <c r="M19" s="219"/>
      <c r="N19" s="219"/>
      <c r="O19" s="219"/>
      <c r="P19" s="219"/>
      <c r="Q19" s="219"/>
      <c r="R19" s="219"/>
      <c r="S19" s="219"/>
      <c r="T19" s="219"/>
      <c r="U19" s="219"/>
      <c r="V19" s="219"/>
      <c r="W19" s="219"/>
      <c r="X19" s="219"/>
      <c r="Y19" s="219"/>
      <c r="Z19" s="219"/>
    </row>
    <row r="20" spans="1:26" ht="15.75" customHeight="1">
      <c r="A20" s="268">
        <v>19</v>
      </c>
      <c r="B20" s="268">
        <v>1</v>
      </c>
      <c r="C20" s="268" t="s">
        <v>207</v>
      </c>
      <c r="D20" s="472">
        <v>43731</v>
      </c>
      <c r="E20" s="268" t="s">
        <v>203</v>
      </c>
      <c r="F20" s="365">
        <v>43814</v>
      </c>
      <c r="G20" s="219"/>
      <c r="H20" s="219"/>
      <c r="I20" s="219"/>
      <c r="J20" s="219"/>
      <c r="K20" s="219"/>
      <c r="L20" s="219"/>
      <c r="M20" s="219"/>
      <c r="N20" s="219"/>
      <c r="O20" s="219"/>
      <c r="P20" s="219"/>
      <c r="Q20" s="219"/>
      <c r="R20" s="219"/>
      <c r="S20" s="219"/>
      <c r="T20" s="219"/>
      <c r="U20" s="219"/>
      <c r="V20" s="219"/>
      <c r="W20" s="219"/>
      <c r="X20" s="219"/>
      <c r="Y20" s="219"/>
      <c r="Z20" s="219"/>
    </row>
    <row r="21" spans="1:26" ht="15.75" customHeight="1">
      <c r="A21" s="268">
        <v>20</v>
      </c>
      <c r="B21" s="268">
        <v>0</v>
      </c>
      <c r="C21" s="268" t="s">
        <v>207</v>
      </c>
      <c r="D21" s="472">
        <v>43731</v>
      </c>
      <c r="E21" s="268" t="s">
        <v>203</v>
      </c>
      <c r="F21" s="365">
        <v>43812</v>
      </c>
      <c r="G21" s="219"/>
      <c r="H21" s="219"/>
      <c r="I21" s="219"/>
      <c r="J21" s="219"/>
      <c r="K21" s="219"/>
      <c r="L21" s="219"/>
      <c r="M21" s="219"/>
      <c r="N21" s="219"/>
      <c r="O21" s="219"/>
      <c r="P21" s="219"/>
      <c r="Q21" s="219"/>
      <c r="R21" s="219"/>
      <c r="S21" s="219"/>
      <c r="T21" s="219"/>
      <c r="U21" s="219"/>
      <c r="V21" s="219"/>
      <c r="W21" s="219"/>
      <c r="X21" s="219"/>
      <c r="Y21" s="219"/>
      <c r="Z21" s="219"/>
    </row>
    <row r="22" spans="1:26" ht="15.75" customHeight="1">
      <c r="A22" s="268">
        <v>21</v>
      </c>
      <c r="B22" s="268">
        <v>0</v>
      </c>
      <c r="C22" s="268" t="s">
        <v>207</v>
      </c>
      <c r="D22" s="472">
        <v>43731</v>
      </c>
      <c r="E22" s="268" t="s">
        <v>203</v>
      </c>
      <c r="F22" s="365">
        <v>43812</v>
      </c>
      <c r="G22" s="219"/>
      <c r="H22" s="219"/>
      <c r="I22" s="219"/>
      <c r="J22" s="219"/>
      <c r="K22" s="219"/>
      <c r="L22" s="219"/>
      <c r="M22" s="219"/>
      <c r="N22" s="219"/>
      <c r="O22" s="219"/>
      <c r="P22" s="219"/>
      <c r="Q22" s="219"/>
      <c r="R22" s="219"/>
      <c r="S22" s="219"/>
      <c r="T22" s="219"/>
      <c r="U22" s="219"/>
      <c r="V22" s="219"/>
      <c r="W22" s="219"/>
      <c r="X22" s="219"/>
      <c r="Y22" s="219"/>
      <c r="Z22" s="219"/>
    </row>
    <row r="23" spans="1:26" ht="15.75" customHeight="1">
      <c r="A23" s="268">
        <v>22</v>
      </c>
      <c r="B23" s="268">
        <v>1</v>
      </c>
      <c r="C23" s="268" t="s">
        <v>207</v>
      </c>
      <c r="D23" s="472">
        <v>43731</v>
      </c>
      <c r="E23" s="268" t="s">
        <v>203</v>
      </c>
      <c r="F23" s="365">
        <v>43814</v>
      </c>
      <c r="G23" s="219"/>
      <c r="H23" s="219"/>
      <c r="I23" s="219"/>
      <c r="J23" s="219"/>
      <c r="K23" s="219"/>
      <c r="L23" s="219"/>
      <c r="M23" s="219"/>
      <c r="N23" s="219"/>
      <c r="O23" s="219"/>
      <c r="P23" s="219"/>
      <c r="Q23" s="219"/>
      <c r="R23" s="219"/>
      <c r="S23" s="219"/>
      <c r="T23" s="219"/>
      <c r="U23" s="219"/>
      <c r="V23" s="219"/>
      <c r="W23" s="219"/>
      <c r="X23" s="219"/>
      <c r="Y23" s="219"/>
      <c r="Z23" s="219"/>
    </row>
    <row r="24" spans="1:26" ht="15.75" customHeight="1">
      <c r="A24" s="268">
        <v>23</v>
      </c>
      <c r="B24" s="268">
        <v>0</v>
      </c>
      <c r="C24" s="268" t="s">
        <v>207</v>
      </c>
      <c r="D24" s="472">
        <v>43731</v>
      </c>
      <c r="E24" s="268" t="s">
        <v>203</v>
      </c>
      <c r="F24" s="365">
        <v>43814</v>
      </c>
      <c r="G24" s="219"/>
      <c r="H24" s="219"/>
      <c r="I24" s="219"/>
      <c r="J24" s="219"/>
      <c r="K24" s="219"/>
      <c r="L24" s="219"/>
      <c r="M24" s="219"/>
      <c r="N24" s="219"/>
      <c r="O24" s="219"/>
      <c r="P24" s="219"/>
      <c r="Q24" s="219"/>
      <c r="R24" s="219"/>
      <c r="S24" s="219"/>
      <c r="T24" s="219"/>
      <c r="U24" s="219"/>
      <c r="V24" s="219"/>
      <c r="W24" s="219"/>
      <c r="X24" s="219"/>
      <c r="Y24" s="219"/>
      <c r="Z24" s="219"/>
    </row>
    <row r="25" spans="1:26" ht="15.75" customHeight="1">
      <c r="A25" s="268">
        <v>24</v>
      </c>
      <c r="B25" s="268">
        <v>5</v>
      </c>
      <c r="C25" s="268" t="s">
        <v>207</v>
      </c>
      <c r="D25" s="472">
        <v>43731</v>
      </c>
      <c r="E25" s="268" t="s">
        <v>203</v>
      </c>
      <c r="F25" s="365">
        <v>43814</v>
      </c>
      <c r="G25" s="219"/>
      <c r="H25" s="219"/>
      <c r="I25" s="219"/>
      <c r="J25" s="219"/>
      <c r="K25" s="219"/>
      <c r="L25" s="219"/>
      <c r="M25" s="219"/>
      <c r="N25" s="219"/>
      <c r="O25" s="219"/>
      <c r="P25" s="219"/>
      <c r="Q25" s="219"/>
      <c r="R25" s="219"/>
      <c r="S25" s="219"/>
      <c r="T25" s="219"/>
      <c r="U25" s="219"/>
      <c r="V25" s="219"/>
      <c r="W25" s="219"/>
      <c r="X25" s="219"/>
      <c r="Y25" s="219"/>
      <c r="Z25" s="219"/>
    </row>
    <row r="26" spans="1:26" ht="15.75" customHeight="1">
      <c r="A26" s="268">
        <v>25</v>
      </c>
      <c r="B26" s="268">
        <v>2</v>
      </c>
      <c r="C26" s="268" t="s">
        <v>207</v>
      </c>
      <c r="D26" s="472">
        <v>43731</v>
      </c>
      <c r="E26" s="268" t="s">
        <v>203</v>
      </c>
      <c r="F26" s="365">
        <v>43814</v>
      </c>
      <c r="G26" s="219"/>
      <c r="H26" s="219"/>
      <c r="I26" s="219"/>
      <c r="J26" s="219"/>
      <c r="K26" s="219"/>
      <c r="L26" s="219"/>
      <c r="M26" s="219"/>
      <c r="N26" s="219"/>
      <c r="O26" s="219"/>
      <c r="P26" s="219"/>
      <c r="Q26" s="219"/>
      <c r="R26" s="219"/>
      <c r="S26" s="219"/>
      <c r="T26" s="219"/>
      <c r="U26" s="219"/>
      <c r="V26" s="219"/>
      <c r="W26" s="219"/>
      <c r="X26" s="219"/>
      <c r="Y26" s="219"/>
      <c r="Z26" s="219"/>
    </row>
    <row r="27" spans="1:26" ht="15.75" customHeight="1">
      <c r="A27" s="268">
        <v>26</v>
      </c>
      <c r="B27" s="268">
        <v>2</v>
      </c>
      <c r="C27" s="268" t="s">
        <v>207</v>
      </c>
      <c r="D27" s="472">
        <v>43731</v>
      </c>
      <c r="E27" s="268" t="s">
        <v>203</v>
      </c>
      <c r="F27" s="365">
        <v>43814</v>
      </c>
      <c r="G27" s="219"/>
      <c r="H27" s="219"/>
      <c r="I27" s="219"/>
      <c r="J27" s="219"/>
      <c r="K27" s="219"/>
      <c r="L27" s="219"/>
      <c r="M27" s="219"/>
      <c r="N27" s="219"/>
      <c r="O27" s="219"/>
      <c r="P27" s="219"/>
      <c r="Q27" s="219"/>
      <c r="R27" s="219"/>
      <c r="S27" s="219"/>
      <c r="T27" s="219"/>
      <c r="U27" s="219"/>
      <c r="V27" s="219"/>
      <c r="W27" s="219"/>
      <c r="X27" s="219"/>
      <c r="Y27" s="219"/>
      <c r="Z27" s="219"/>
    </row>
    <row r="28" spans="1:26" ht="15.75" customHeight="1">
      <c r="A28" s="268">
        <v>27</v>
      </c>
      <c r="B28" s="268">
        <v>34</v>
      </c>
      <c r="C28" s="268" t="s">
        <v>207</v>
      </c>
      <c r="D28" s="472">
        <v>43731</v>
      </c>
      <c r="E28" s="268" t="s">
        <v>203</v>
      </c>
      <c r="F28" s="365">
        <v>43815</v>
      </c>
      <c r="G28" s="219"/>
      <c r="H28" s="219"/>
      <c r="I28" s="219"/>
      <c r="J28" s="219"/>
      <c r="K28" s="219"/>
      <c r="L28" s="219"/>
      <c r="M28" s="219"/>
      <c r="N28" s="219"/>
      <c r="O28" s="219"/>
      <c r="P28" s="219"/>
      <c r="Q28" s="219"/>
      <c r="R28" s="219"/>
      <c r="S28" s="219"/>
      <c r="T28" s="219"/>
      <c r="U28" s="219"/>
      <c r="V28" s="219"/>
      <c r="W28" s="219"/>
      <c r="X28" s="219"/>
      <c r="Y28" s="219"/>
      <c r="Z28" s="219"/>
    </row>
    <row r="29" spans="1:26" ht="15.75" customHeight="1">
      <c r="A29" s="268">
        <v>28</v>
      </c>
      <c r="B29" s="268">
        <v>26</v>
      </c>
      <c r="C29" s="268" t="s">
        <v>207</v>
      </c>
      <c r="D29" s="472">
        <v>43731</v>
      </c>
      <c r="E29" s="268" t="s">
        <v>203</v>
      </c>
      <c r="F29" s="365">
        <v>43815</v>
      </c>
      <c r="G29" s="219"/>
      <c r="H29" s="219"/>
      <c r="I29" s="219"/>
      <c r="J29" s="219"/>
      <c r="K29" s="219"/>
      <c r="L29" s="219"/>
      <c r="M29" s="219"/>
      <c r="N29" s="219"/>
      <c r="O29" s="219"/>
      <c r="P29" s="219"/>
      <c r="Q29" s="219"/>
      <c r="R29" s="219"/>
      <c r="S29" s="219"/>
      <c r="T29" s="219"/>
      <c r="U29" s="219"/>
      <c r="V29" s="219"/>
      <c r="W29" s="219"/>
      <c r="X29" s="219"/>
      <c r="Y29" s="219"/>
      <c r="Z29" s="219"/>
    </row>
    <row r="30" spans="1:26" ht="12.75">
      <c r="A30" s="268">
        <v>29</v>
      </c>
      <c r="B30" s="268">
        <v>0</v>
      </c>
      <c r="C30" s="268" t="s">
        <v>207</v>
      </c>
      <c r="D30" s="472">
        <v>43731</v>
      </c>
      <c r="E30" s="268" t="s">
        <v>203</v>
      </c>
      <c r="F30" s="365">
        <v>43814</v>
      </c>
      <c r="G30" s="219"/>
      <c r="H30" s="219"/>
      <c r="I30" s="219"/>
      <c r="J30" s="219"/>
      <c r="K30" s="219"/>
      <c r="L30" s="219"/>
      <c r="M30" s="219"/>
      <c r="N30" s="219"/>
      <c r="O30" s="219"/>
      <c r="P30" s="219"/>
      <c r="Q30" s="219"/>
      <c r="R30" s="219"/>
      <c r="S30" s="219"/>
      <c r="T30" s="219"/>
      <c r="U30" s="219"/>
      <c r="V30" s="219"/>
      <c r="W30" s="219"/>
      <c r="X30" s="219"/>
      <c r="Y30" s="219"/>
      <c r="Z30" s="219"/>
    </row>
    <row r="31" spans="1:26" ht="12.75">
      <c r="A31" s="268">
        <v>30</v>
      </c>
      <c r="B31" s="268">
        <v>1</v>
      </c>
      <c r="C31" s="268" t="s">
        <v>207</v>
      </c>
      <c r="D31" s="472">
        <v>43731</v>
      </c>
      <c r="E31" s="268" t="s">
        <v>203</v>
      </c>
      <c r="F31" s="365">
        <v>43814</v>
      </c>
      <c r="G31" s="219"/>
      <c r="H31" s="219"/>
      <c r="I31" s="219"/>
      <c r="J31" s="219"/>
      <c r="K31" s="219"/>
      <c r="L31" s="219"/>
      <c r="M31" s="219"/>
      <c r="N31" s="219"/>
      <c r="O31" s="219"/>
      <c r="P31" s="219"/>
      <c r="Q31" s="219"/>
      <c r="R31" s="219"/>
      <c r="S31" s="219"/>
      <c r="T31" s="219"/>
      <c r="U31" s="219"/>
      <c r="V31" s="219"/>
      <c r="W31" s="219"/>
      <c r="X31" s="219"/>
      <c r="Y31" s="219"/>
      <c r="Z31" s="219"/>
    </row>
    <row r="32" spans="1:26" ht="12.75">
      <c r="A32" s="268">
        <v>31</v>
      </c>
      <c r="B32" s="268">
        <v>8</v>
      </c>
      <c r="C32" s="268" t="s">
        <v>207</v>
      </c>
      <c r="D32" s="472">
        <v>43731</v>
      </c>
      <c r="E32" s="268" t="s">
        <v>203</v>
      </c>
      <c r="F32" s="365">
        <v>43814</v>
      </c>
      <c r="G32" s="219"/>
      <c r="H32" s="219"/>
      <c r="I32" s="219"/>
      <c r="J32" s="219"/>
      <c r="K32" s="219"/>
      <c r="L32" s="219"/>
      <c r="M32" s="219"/>
      <c r="N32" s="219"/>
      <c r="O32" s="219"/>
      <c r="P32" s="219"/>
      <c r="Q32" s="219"/>
      <c r="R32" s="219"/>
      <c r="S32" s="219"/>
      <c r="T32" s="219"/>
      <c r="U32" s="219"/>
      <c r="V32" s="219"/>
      <c r="W32" s="219"/>
      <c r="X32" s="219"/>
      <c r="Y32" s="219"/>
      <c r="Z32" s="219"/>
    </row>
    <row r="33" spans="1:26" ht="12.75">
      <c r="A33" s="268">
        <v>32</v>
      </c>
      <c r="B33" s="268">
        <v>4</v>
      </c>
      <c r="C33" s="268" t="s">
        <v>207</v>
      </c>
      <c r="D33" s="472">
        <v>43731</v>
      </c>
      <c r="E33" s="268" t="s">
        <v>203</v>
      </c>
      <c r="F33" s="365">
        <v>43814</v>
      </c>
      <c r="G33" s="219"/>
      <c r="H33" s="219"/>
      <c r="I33" s="219"/>
      <c r="J33" s="219"/>
      <c r="K33" s="219"/>
      <c r="L33" s="219"/>
      <c r="M33" s="219"/>
      <c r="N33" s="219"/>
      <c r="O33" s="219"/>
      <c r="P33" s="219"/>
      <c r="Q33" s="219"/>
      <c r="R33" s="219"/>
      <c r="S33" s="219"/>
      <c r="T33" s="219"/>
      <c r="U33" s="219"/>
      <c r="V33" s="219"/>
      <c r="W33" s="219"/>
      <c r="X33" s="219"/>
      <c r="Y33" s="219"/>
      <c r="Z33" s="219"/>
    </row>
    <row r="34" spans="1:26" ht="12.75">
      <c r="A34" s="268">
        <v>33</v>
      </c>
      <c r="B34" s="268">
        <v>79</v>
      </c>
      <c r="C34" s="268" t="s">
        <v>207</v>
      </c>
      <c r="D34" s="472">
        <v>43731</v>
      </c>
      <c r="E34" s="268" t="s">
        <v>203</v>
      </c>
      <c r="F34" s="365">
        <v>43815</v>
      </c>
      <c r="G34" s="219"/>
      <c r="H34" s="219"/>
      <c r="I34" s="219"/>
      <c r="J34" s="219"/>
      <c r="K34" s="219"/>
      <c r="L34" s="219"/>
      <c r="M34" s="219"/>
      <c r="N34" s="219"/>
      <c r="O34" s="219"/>
      <c r="P34" s="219"/>
      <c r="Q34" s="219"/>
      <c r="R34" s="219"/>
      <c r="S34" s="219"/>
      <c r="T34" s="219"/>
      <c r="U34" s="219"/>
      <c r="V34" s="219"/>
      <c r="W34" s="219"/>
      <c r="X34" s="219"/>
      <c r="Y34" s="219"/>
      <c r="Z34" s="219"/>
    </row>
    <row r="35" spans="1:26" ht="12.75">
      <c r="A35" s="268">
        <v>34</v>
      </c>
      <c r="B35" s="268">
        <v>6</v>
      </c>
      <c r="C35" s="268" t="s">
        <v>207</v>
      </c>
      <c r="D35" s="472">
        <v>43731</v>
      </c>
      <c r="E35" s="268" t="s">
        <v>203</v>
      </c>
      <c r="F35" s="365">
        <v>43814</v>
      </c>
      <c r="G35" s="219"/>
      <c r="H35" s="219"/>
      <c r="I35" s="219"/>
      <c r="J35" s="219"/>
      <c r="K35" s="219"/>
      <c r="L35" s="219"/>
      <c r="M35" s="219"/>
      <c r="N35" s="219"/>
      <c r="O35" s="219"/>
      <c r="P35" s="219"/>
      <c r="Q35" s="219"/>
      <c r="R35" s="219"/>
      <c r="S35" s="219"/>
      <c r="T35" s="219"/>
      <c r="U35" s="219"/>
      <c r="V35" s="219"/>
      <c r="W35" s="219"/>
      <c r="X35" s="219"/>
      <c r="Y35" s="219"/>
      <c r="Z35" s="219"/>
    </row>
    <row r="36" spans="1:26" ht="12.75">
      <c r="A36" s="268">
        <v>35</v>
      </c>
      <c r="B36" s="268">
        <v>8</v>
      </c>
      <c r="C36" s="268" t="s">
        <v>207</v>
      </c>
      <c r="D36" s="472">
        <v>43731</v>
      </c>
      <c r="E36" s="268" t="s">
        <v>203</v>
      </c>
      <c r="F36" s="365">
        <v>43814</v>
      </c>
      <c r="G36" s="219"/>
      <c r="H36" s="219"/>
      <c r="I36" s="219"/>
      <c r="J36" s="219"/>
      <c r="K36" s="219"/>
      <c r="L36" s="219"/>
      <c r="M36" s="219"/>
      <c r="N36" s="219"/>
      <c r="O36" s="219"/>
      <c r="P36" s="219"/>
      <c r="Q36" s="219"/>
      <c r="R36" s="219"/>
      <c r="S36" s="219"/>
      <c r="T36" s="219"/>
      <c r="U36" s="219"/>
      <c r="V36" s="219"/>
      <c r="W36" s="219"/>
      <c r="X36" s="219"/>
      <c r="Y36" s="219"/>
      <c r="Z36" s="219"/>
    </row>
    <row r="37" spans="1:26" ht="12.75">
      <c r="A37" s="268">
        <v>36</v>
      </c>
      <c r="B37" s="268">
        <v>1</v>
      </c>
      <c r="C37" s="268" t="s">
        <v>207</v>
      </c>
      <c r="D37" s="472">
        <v>43731</v>
      </c>
      <c r="E37" s="268" t="s">
        <v>203</v>
      </c>
      <c r="F37" s="365">
        <v>43814</v>
      </c>
      <c r="G37" s="219"/>
      <c r="H37" s="219"/>
      <c r="I37" s="219"/>
      <c r="J37" s="219"/>
      <c r="K37" s="219"/>
      <c r="L37" s="219"/>
      <c r="M37" s="219"/>
      <c r="N37" s="219"/>
      <c r="O37" s="219"/>
      <c r="P37" s="219"/>
      <c r="Q37" s="219"/>
      <c r="R37" s="219"/>
      <c r="S37" s="219"/>
      <c r="T37" s="219"/>
      <c r="U37" s="219"/>
      <c r="V37" s="219"/>
      <c r="W37" s="219"/>
      <c r="X37" s="219"/>
      <c r="Y37" s="219"/>
      <c r="Z37" s="219"/>
    </row>
    <row r="38" spans="1:26" ht="12.75">
      <c r="A38" s="268">
        <v>37</v>
      </c>
      <c r="B38" s="268">
        <v>1</v>
      </c>
      <c r="C38" s="268" t="s">
        <v>207</v>
      </c>
      <c r="D38" s="472">
        <v>43731</v>
      </c>
      <c r="E38" s="268" t="s">
        <v>203</v>
      </c>
      <c r="F38" s="365">
        <v>43814</v>
      </c>
      <c r="G38" s="219"/>
      <c r="H38" s="219"/>
      <c r="I38" s="219"/>
      <c r="J38" s="219"/>
      <c r="K38" s="219"/>
      <c r="L38" s="219"/>
      <c r="M38" s="219"/>
      <c r="N38" s="219"/>
      <c r="O38" s="219"/>
      <c r="P38" s="219"/>
      <c r="Q38" s="219"/>
      <c r="R38" s="219"/>
      <c r="S38" s="219"/>
      <c r="T38" s="219"/>
      <c r="U38" s="219"/>
      <c r="V38" s="219"/>
      <c r="W38" s="219"/>
      <c r="X38" s="219"/>
      <c r="Y38" s="219"/>
      <c r="Z38" s="219"/>
    </row>
    <row r="39" spans="1:26" ht="12.75">
      <c r="A39" s="268">
        <v>38</v>
      </c>
      <c r="B39" s="268">
        <v>12</v>
      </c>
      <c r="C39" s="268" t="s">
        <v>207</v>
      </c>
      <c r="D39" s="472">
        <v>43731</v>
      </c>
      <c r="E39" s="268" t="s">
        <v>203</v>
      </c>
      <c r="F39" s="365">
        <v>43814</v>
      </c>
      <c r="G39" s="219"/>
      <c r="H39" s="219"/>
      <c r="I39" s="219"/>
      <c r="J39" s="219"/>
      <c r="K39" s="219"/>
      <c r="L39" s="219"/>
      <c r="M39" s="219"/>
      <c r="N39" s="219"/>
      <c r="O39" s="219"/>
      <c r="P39" s="219"/>
      <c r="Q39" s="219"/>
      <c r="R39" s="219"/>
      <c r="S39" s="219"/>
      <c r="T39" s="219"/>
      <c r="U39" s="219"/>
      <c r="V39" s="219"/>
      <c r="W39" s="219"/>
      <c r="X39" s="219"/>
      <c r="Y39" s="219"/>
      <c r="Z39" s="219"/>
    </row>
    <row r="40" spans="1:26" ht="12.75">
      <c r="A40" s="268">
        <v>39</v>
      </c>
      <c r="B40" s="268">
        <v>17</v>
      </c>
      <c r="C40" s="268" t="s">
        <v>207</v>
      </c>
      <c r="D40" s="472">
        <v>43733</v>
      </c>
      <c r="E40" s="268" t="s">
        <v>203</v>
      </c>
      <c r="F40" s="365">
        <v>43815</v>
      </c>
      <c r="G40" s="219"/>
      <c r="H40" s="219"/>
      <c r="I40" s="219"/>
      <c r="J40" s="219"/>
      <c r="K40" s="219"/>
      <c r="L40" s="219"/>
      <c r="M40" s="219"/>
      <c r="N40" s="219"/>
      <c r="O40" s="219"/>
      <c r="P40" s="219"/>
      <c r="Q40" s="219"/>
      <c r="R40" s="219"/>
      <c r="S40" s="219"/>
      <c r="T40" s="219"/>
      <c r="U40" s="219"/>
      <c r="V40" s="219"/>
      <c r="W40" s="219"/>
      <c r="X40" s="219"/>
      <c r="Y40" s="219"/>
      <c r="Z40" s="219"/>
    </row>
    <row r="41" spans="1:26" ht="12.75">
      <c r="A41" s="268">
        <v>40</v>
      </c>
      <c r="B41" s="268">
        <v>32</v>
      </c>
      <c r="C41" s="268" t="s">
        <v>207</v>
      </c>
      <c r="D41" s="472">
        <v>43733</v>
      </c>
      <c r="E41" s="268" t="s">
        <v>203</v>
      </c>
      <c r="F41" s="365">
        <v>43814</v>
      </c>
      <c r="G41" s="219"/>
      <c r="H41" s="219"/>
      <c r="I41" s="219"/>
      <c r="J41" s="219"/>
      <c r="K41" s="219"/>
      <c r="L41" s="219"/>
      <c r="M41" s="219"/>
      <c r="N41" s="219"/>
      <c r="O41" s="219"/>
      <c r="P41" s="219"/>
      <c r="Q41" s="219"/>
      <c r="R41" s="219"/>
      <c r="S41" s="219"/>
      <c r="T41" s="219"/>
      <c r="U41" s="219"/>
      <c r="V41" s="219"/>
      <c r="W41" s="219"/>
      <c r="X41" s="219"/>
      <c r="Y41" s="219"/>
      <c r="Z41" s="219"/>
    </row>
    <row r="42" spans="1:26" ht="12.75">
      <c r="A42" s="268">
        <v>41</v>
      </c>
      <c r="B42" s="268">
        <v>13</v>
      </c>
      <c r="C42" s="268" t="s">
        <v>207</v>
      </c>
      <c r="D42" s="472">
        <v>43733</v>
      </c>
      <c r="E42" s="268" t="s">
        <v>203</v>
      </c>
      <c r="F42" s="365">
        <v>43814</v>
      </c>
      <c r="G42" s="219"/>
      <c r="H42" s="219"/>
      <c r="I42" s="219"/>
      <c r="J42" s="219"/>
      <c r="K42" s="219"/>
      <c r="L42" s="219"/>
      <c r="M42" s="219"/>
      <c r="N42" s="219"/>
      <c r="O42" s="219"/>
      <c r="P42" s="219"/>
      <c r="Q42" s="219"/>
      <c r="R42" s="219"/>
      <c r="S42" s="219"/>
      <c r="T42" s="219"/>
      <c r="U42" s="219"/>
      <c r="V42" s="219"/>
      <c r="W42" s="219"/>
      <c r="X42" s="219"/>
      <c r="Y42" s="219"/>
      <c r="Z42" s="219"/>
    </row>
    <row r="43" spans="1:26" ht="12.75">
      <c r="A43" s="268">
        <v>42</v>
      </c>
      <c r="B43" s="268">
        <v>8</v>
      </c>
      <c r="C43" s="268" t="s">
        <v>207</v>
      </c>
      <c r="D43" s="472">
        <v>43733</v>
      </c>
      <c r="E43" s="268" t="s">
        <v>203</v>
      </c>
      <c r="F43" s="365">
        <v>43815</v>
      </c>
      <c r="G43" s="219"/>
      <c r="H43" s="219"/>
      <c r="I43" s="219"/>
      <c r="J43" s="219"/>
      <c r="K43" s="219"/>
      <c r="L43" s="219"/>
      <c r="M43" s="219"/>
      <c r="N43" s="219"/>
      <c r="O43" s="219"/>
      <c r="P43" s="219"/>
      <c r="Q43" s="219"/>
      <c r="R43" s="219"/>
      <c r="S43" s="219"/>
      <c r="T43" s="219"/>
      <c r="U43" s="219"/>
      <c r="V43" s="219"/>
      <c r="W43" s="219"/>
      <c r="X43" s="219"/>
      <c r="Y43" s="219"/>
      <c r="Z43" s="219"/>
    </row>
    <row r="44" spans="1:26" ht="12.75">
      <c r="A44" s="268">
        <v>43</v>
      </c>
      <c r="B44" s="268">
        <v>0</v>
      </c>
      <c r="C44" s="268" t="s">
        <v>207</v>
      </c>
      <c r="D44" s="472">
        <v>43733</v>
      </c>
      <c r="E44" s="268" t="s">
        <v>203</v>
      </c>
      <c r="F44" s="365">
        <v>43814</v>
      </c>
      <c r="G44" s="219"/>
      <c r="H44" s="219"/>
      <c r="I44" s="219"/>
      <c r="J44" s="219"/>
      <c r="K44" s="219"/>
      <c r="L44" s="219"/>
      <c r="M44" s="219"/>
      <c r="N44" s="219"/>
      <c r="O44" s="219"/>
      <c r="P44" s="219"/>
      <c r="Q44" s="219"/>
      <c r="R44" s="219"/>
      <c r="S44" s="219"/>
      <c r="T44" s="219"/>
      <c r="U44" s="219"/>
      <c r="V44" s="219"/>
      <c r="W44" s="219"/>
      <c r="X44" s="219"/>
      <c r="Y44" s="219"/>
      <c r="Z44" s="219"/>
    </row>
    <row r="45" spans="1:26" ht="12.75">
      <c r="A45" s="268">
        <v>44</v>
      </c>
      <c r="B45" s="268">
        <v>0</v>
      </c>
      <c r="C45" s="268" t="s">
        <v>207</v>
      </c>
      <c r="D45" s="472">
        <v>43733</v>
      </c>
      <c r="E45" s="268" t="s">
        <v>203</v>
      </c>
      <c r="F45" s="365">
        <v>43814</v>
      </c>
      <c r="G45" s="219"/>
      <c r="H45" s="219"/>
      <c r="I45" s="219"/>
      <c r="J45" s="219"/>
      <c r="K45" s="219"/>
      <c r="L45" s="219"/>
      <c r="M45" s="219"/>
      <c r="N45" s="219"/>
      <c r="O45" s="219"/>
      <c r="P45" s="219"/>
      <c r="Q45" s="219"/>
      <c r="R45" s="219"/>
      <c r="S45" s="219"/>
      <c r="T45" s="219"/>
      <c r="U45" s="219"/>
      <c r="V45" s="219"/>
      <c r="W45" s="219"/>
      <c r="X45" s="219"/>
      <c r="Y45" s="219"/>
      <c r="Z45" s="219"/>
    </row>
    <row r="46" spans="1:26" ht="12.75">
      <c r="A46" s="268">
        <v>45</v>
      </c>
      <c r="B46" s="268">
        <v>5</v>
      </c>
      <c r="C46" s="268" t="s">
        <v>207</v>
      </c>
      <c r="D46" s="472">
        <v>43733</v>
      </c>
      <c r="E46" s="268" t="s">
        <v>203</v>
      </c>
      <c r="F46" s="365">
        <v>43814</v>
      </c>
      <c r="G46" s="219"/>
      <c r="H46" s="219"/>
      <c r="I46" s="219"/>
      <c r="J46" s="219"/>
      <c r="K46" s="219"/>
      <c r="L46" s="219"/>
      <c r="M46" s="219"/>
      <c r="N46" s="219"/>
      <c r="O46" s="219"/>
      <c r="P46" s="219"/>
      <c r="Q46" s="219"/>
      <c r="R46" s="219"/>
      <c r="S46" s="219"/>
      <c r="T46" s="219"/>
      <c r="U46" s="219"/>
      <c r="V46" s="219"/>
      <c r="W46" s="219"/>
      <c r="X46" s="219"/>
      <c r="Y46" s="219"/>
      <c r="Z46" s="219"/>
    </row>
    <row r="47" spans="1:26" ht="12.75">
      <c r="A47" s="268">
        <v>46</v>
      </c>
      <c r="B47" s="268">
        <v>28</v>
      </c>
      <c r="C47" s="268" t="s">
        <v>207</v>
      </c>
      <c r="D47" s="472">
        <v>43738</v>
      </c>
      <c r="E47" s="268" t="s">
        <v>203</v>
      </c>
      <c r="F47" s="365">
        <v>43815</v>
      </c>
      <c r="G47" s="219"/>
      <c r="H47" s="219"/>
      <c r="I47" s="219"/>
      <c r="J47" s="219"/>
      <c r="K47" s="219"/>
      <c r="L47" s="219"/>
      <c r="M47" s="219"/>
      <c r="N47" s="219"/>
      <c r="O47" s="219"/>
      <c r="P47" s="219"/>
      <c r="Q47" s="219"/>
      <c r="R47" s="219"/>
      <c r="S47" s="219"/>
      <c r="T47" s="219"/>
      <c r="U47" s="219"/>
      <c r="V47" s="219"/>
      <c r="W47" s="219"/>
      <c r="X47" s="219"/>
      <c r="Y47" s="219"/>
      <c r="Z47" s="219"/>
    </row>
    <row r="48" spans="1:26" ht="12.75">
      <c r="A48" s="268">
        <v>47</v>
      </c>
      <c r="B48" s="268">
        <v>0</v>
      </c>
      <c r="C48" s="268" t="s">
        <v>207</v>
      </c>
      <c r="D48" s="472">
        <v>43733</v>
      </c>
      <c r="E48" s="268" t="s">
        <v>203</v>
      </c>
      <c r="F48" s="365">
        <v>43814</v>
      </c>
      <c r="G48" s="219"/>
      <c r="H48" s="219"/>
      <c r="I48" s="219"/>
      <c r="J48" s="219"/>
      <c r="K48" s="219"/>
      <c r="L48" s="219"/>
      <c r="M48" s="219"/>
      <c r="N48" s="219"/>
      <c r="O48" s="219"/>
      <c r="P48" s="219"/>
      <c r="Q48" s="219"/>
      <c r="R48" s="219"/>
      <c r="S48" s="219"/>
      <c r="T48" s="219"/>
      <c r="U48" s="219"/>
      <c r="V48" s="219"/>
      <c r="W48" s="219"/>
      <c r="X48" s="219"/>
      <c r="Y48" s="219"/>
      <c r="Z48" s="219"/>
    </row>
    <row r="49" spans="1:26" ht="12.75">
      <c r="A49" s="268">
        <v>48</v>
      </c>
      <c r="B49" s="268">
        <v>2</v>
      </c>
      <c r="C49" s="268" t="s">
        <v>207</v>
      </c>
      <c r="D49" s="472">
        <v>43733</v>
      </c>
      <c r="E49" s="268" t="s">
        <v>203</v>
      </c>
      <c r="F49" s="365">
        <v>43814</v>
      </c>
      <c r="G49" s="219"/>
      <c r="H49" s="219"/>
      <c r="I49" s="219"/>
      <c r="J49" s="219"/>
      <c r="K49" s="219"/>
      <c r="L49" s="219"/>
      <c r="M49" s="219"/>
      <c r="N49" s="219"/>
      <c r="O49" s="219"/>
      <c r="P49" s="219"/>
      <c r="Q49" s="219"/>
      <c r="R49" s="219"/>
      <c r="S49" s="219"/>
      <c r="T49" s="219"/>
      <c r="U49" s="219"/>
      <c r="V49" s="219"/>
      <c r="W49" s="219"/>
      <c r="X49" s="219"/>
      <c r="Y49" s="219"/>
      <c r="Z49" s="219"/>
    </row>
    <row r="50" spans="1:26" ht="12.75">
      <c r="A50" s="116">
        <v>49</v>
      </c>
      <c r="B50" s="116">
        <v>256</v>
      </c>
      <c r="C50" s="116" t="s">
        <v>207</v>
      </c>
      <c r="D50" s="384">
        <v>43802</v>
      </c>
    </row>
    <row r="51" spans="1:26" ht="12.75">
      <c r="A51" s="268">
        <v>50</v>
      </c>
      <c r="B51" s="268">
        <v>66</v>
      </c>
      <c r="C51" s="268" t="s">
        <v>207</v>
      </c>
      <c r="D51" s="472">
        <v>43741</v>
      </c>
      <c r="E51" s="268" t="s">
        <v>203</v>
      </c>
      <c r="F51" s="365">
        <v>43823</v>
      </c>
      <c r="G51" s="219"/>
      <c r="H51" s="219"/>
      <c r="I51" s="219"/>
      <c r="J51" s="219"/>
      <c r="K51" s="219"/>
      <c r="L51" s="219"/>
      <c r="M51" s="219"/>
      <c r="N51" s="219"/>
      <c r="O51" s="219"/>
      <c r="P51" s="219"/>
      <c r="Q51" s="219"/>
      <c r="R51" s="219"/>
      <c r="S51" s="219"/>
      <c r="T51" s="219"/>
      <c r="U51" s="219"/>
      <c r="V51" s="219"/>
      <c r="W51" s="219"/>
      <c r="X51" s="219"/>
      <c r="Y51" s="219"/>
      <c r="Z51" s="219"/>
    </row>
    <row r="52" spans="1:26" ht="12.75">
      <c r="A52" s="268">
        <v>51</v>
      </c>
      <c r="B52" s="268">
        <v>67</v>
      </c>
      <c r="C52" s="268" t="s">
        <v>207</v>
      </c>
      <c r="D52" s="472">
        <v>43741</v>
      </c>
      <c r="E52" s="268" t="s">
        <v>203</v>
      </c>
      <c r="F52" s="365">
        <v>43823</v>
      </c>
      <c r="G52" s="219"/>
      <c r="H52" s="219"/>
      <c r="I52" s="219"/>
      <c r="J52" s="219"/>
      <c r="K52" s="219"/>
      <c r="L52" s="219"/>
      <c r="M52" s="219"/>
      <c r="N52" s="219"/>
      <c r="O52" s="219"/>
      <c r="P52" s="219"/>
      <c r="Q52" s="219"/>
      <c r="R52" s="219"/>
      <c r="S52" s="219"/>
      <c r="T52" s="219"/>
      <c r="U52" s="219"/>
      <c r="V52" s="219"/>
      <c r="W52" s="219"/>
      <c r="X52" s="219"/>
      <c r="Y52" s="219"/>
      <c r="Z52" s="219"/>
    </row>
    <row r="53" spans="1:26" ht="12.75">
      <c r="A53" s="268">
        <v>52</v>
      </c>
      <c r="B53" s="268">
        <v>2</v>
      </c>
      <c r="C53" s="268" t="s">
        <v>207</v>
      </c>
      <c r="D53" s="472">
        <v>43733</v>
      </c>
      <c r="E53" s="268" t="s">
        <v>203</v>
      </c>
      <c r="F53" s="365">
        <v>43814</v>
      </c>
      <c r="G53" s="219"/>
      <c r="H53" s="219"/>
      <c r="I53" s="219"/>
      <c r="J53" s="219"/>
      <c r="K53" s="219"/>
      <c r="L53" s="219"/>
      <c r="M53" s="219"/>
      <c r="N53" s="219"/>
      <c r="O53" s="219"/>
      <c r="P53" s="219"/>
      <c r="Q53" s="219"/>
      <c r="R53" s="219"/>
      <c r="S53" s="219"/>
      <c r="T53" s="219"/>
      <c r="U53" s="219"/>
      <c r="V53" s="219"/>
      <c r="W53" s="219"/>
      <c r="X53" s="219"/>
      <c r="Y53" s="219"/>
      <c r="Z53" s="219"/>
    </row>
    <row r="54" spans="1:26" ht="12.75">
      <c r="A54" s="268">
        <v>53</v>
      </c>
      <c r="B54" s="268">
        <v>22</v>
      </c>
      <c r="C54" s="268" t="s">
        <v>207</v>
      </c>
      <c r="D54" s="472">
        <v>43733</v>
      </c>
      <c r="E54" s="268" t="s">
        <v>203</v>
      </c>
      <c r="F54" s="365">
        <v>43818</v>
      </c>
      <c r="G54" s="219"/>
      <c r="H54" s="219"/>
      <c r="I54" s="219"/>
      <c r="J54" s="219"/>
      <c r="K54" s="219"/>
      <c r="L54" s="219"/>
      <c r="M54" s="219"/>
      <c r="N54" s="219"/>
      <c r="O54" s="219"/>
      <c r="P54" s="219"/>
      <c r="Q54" s="219"/>
      <c r="R54" s="219"/>
      <c r="S54" s="219"/>
      <c r="T54" s="219"/>
      <c r="U54" s="219"/>
      <c r="V54" s="219"/>
      <c r="W54" s="219"/>
      <c r="X54" s="219"/>
      <c r="Y54" s="219"/>
      <c r="Z54" s="219"/>
    </row>
    <row r="55" spans="1:26" ht="12.75">
      <c r="A55" s="268">
        <v>54</v>
      </c>
      <c r="B55" s="268">
        <v>32</v>
      </c>
      <c r="C55" s="268" t="s">
        <v>207</v>
      </c>
      <c r="D55" s="472">
        <v>43741</v>
      </c>
      <c r="E55" s="268" t="s">
        <v>203</v>
      </c>
      <c r="F55" s="365">
        <v>43818</v>
      </c>
      <c r="G55" s="219"/>
      <c r="H55" s="219"/>
      <c r="I55" s="219"/>
      <c r="J55" s="219"/>
      <c r="K55" s="219"/>
      <c r="L55" s="219"/>
      <c r="M55" s="219"/>
      <c r="N55" s="219"/>
      <c r="O55" s="219"/>
      <c r="P55" s="219"/>
      <c r="Q55" s="219"/>
      <c r="R55" s="219"/>
      <c r="S55" s="219"/>
      <c r="T55" s="219"/>
      <c r="U55" s="219"/>
      <c r="V55" s="219"/>
      <c r="W55" s="219"/>
      <c r="X55" s="219"/>
      <c r="Y55" s="219"/>
      <c r="Z55" s="219"/>
    </row>
    <row r="56" spans="1:26" ht="12.75">
      <c r="A56" s="268">
        <v>55</v>
      </c>
      <c r="B56" s="268">
        <v>14</v>
      </c>
      <c r="C56" s="268" t="s">
        <v>207</v>
      </c>
      <c r="D56" s="472">
        <v>43741</v>
      </c>
      <c r="E56" s="268" t="s">
        <v>203</v>
      </c>
      <c r="F56" s="365">
        <v>43814</v>
      </c>
      <c r="G56" s="219"/>
      <c r="H56" s="219"/>
      <c r="I56" s="219"/>
      <c r="J56" s="219"/>
      <c r="K56" s="219"/>
      <c r="L56" s="219"/>
      <c r="M56" s="219"/>
      <c r="N56" s="219"/>
      <c r="O56" s="219"/>
      <c r="P56" s="219"/>
      <c r="Q56" s="219"/>
      <c r="R56" s="219"/>
      <c r="S56" s="219"/>
      <c r="T56" s="219"/>
      <c r="U56" s="219"/>
      <c r="V56" s="219"/>
      <c r="W56" s="219"/>
      <c r="X56" s="219"/>
      <c r="Y56" s="219"/>
      <c r="Z56" s="219"/>
    </row>
    <row r="57" spans="1:26" ht="12.75">
      <c r="A57" s="268">
        <v>56</v>
      </c>
      <c r="B57" s="268">
        <v>64</v>
      </c>
      <c r="C57" s="268" t="s">
        <v>207</v>
      </c>
      <c r="D57" s="472">
        <v>43741</v>
      </c>
      <c r="E57" s="268" t="s">
        <v>203</v>
      </c>
      <c r="F57" s="365">
        <v>43468</v>
      </c>
      <c r="G57" s="219"/>
      <c r="H57" s="219"/>
      <c r="I57" s="219"/>
      <c r="J57" s="219"/>
      <c r="K57" s="219"/>
      <c r="L57" s="219"/>
      <c r="M57" s="219"/>
      <c r="N57" s="219"/>
      <c r="O57" s="219"/>
      <c r="P57" s="219"/>
      <c r="Q57" s="219"/>
      <c r="R57" s="219"/>
      <c r="S57" s="219"/>
      <c r="T57" s="219"/>
      <c r="U57" s="219"/>
      <c r="V57" s="219"/>
      <c r="W57" s="219"/>
      <c r="X57" s="219"/>
      <c r="Y57" s="219"/>
      <c r="Z57" s="219"/>
    </row>
    <row r="58" spans="1:26" ht="12.75">
      <c r="A58" s="116">
        <v>57</v>
      </c>
      <c r="B58" s="116">
        <v>65</v>
      </c>
      <c r="C58" s="116" t="s">
        <v>207</v>
      </c>
      <c r="D58" s="384">
        <v>43746</v>
      </c>
    </row>
    <row r="59" spans="1:26" ht="12.75">
      <c r="A59" s="268">
        <v>58</v>
      </c>
      <c r="B59" s="268">
        <v>33</v>
      </c>
      <c r="C59" s="268" t="s">
        <v>207</v>
      </c>
      <c r="D59" s="472">
        <v>43782</v>
      </c>
      <c r="E59" s="268" t="s">
        <v>203</v>
      </c>
      <c r="F59" s="365">
        <v>43816</v>
      </c>
      <c r="G59" s="219"/>
      <c r="H59" s="219"/>
      <c r="I59" s="219"/>
      <c r="J59" s="219"/>
      <c r="K59" s="219"/>
      <c r="L59" s="219"/>
      <c r="M59" s="219"/>
      <c r="N59" s="219"/>
      <c r="O59" s="219"/>
      <c r="P59" s="219"/>
      <c r="Q59" s="219"/>
      <c r="R59" s="219"/>
      <c r="S59" s="219"/>
      <c r="T59" s="219"/>
      <c r="U59" s="219"/>
      <c r="V59" s="219"/>
      <c r="W59" s="219"/>
      <c r="X59" s="219"/>
      <c r="Y59" s="219"/>
      <c r="Z59" s="219"/>
    </row>
    <row r="60" spans="1:26" ht="12.75">
      <c r="A60" s="268">
        <v>59</v>
      </c>
      <c r="B60" s="268">
        <v>6</v>
      </c>
      <c r="C60" s="268" t="s">
        <v>207</v>
      </c>
      <c r="D60" s="472">
        <v>43746</v>
      </c>
      <c r="E60" s="268" t="s">
        <v>203</v>
      </c>
      <c r="F60" s="365">
        <v>43814</v>
      </c>
      <c r="G60" s="219"/>
      <c r="H60" s="219"/>
      <c r="I60" s="219"/>
      <c r="J60" s="219"/>
      <c r="K60" s="219"/>
      <c r="L60" s="219"/>
      <c r="M60" s="219"/>
      <c r="N60" s="219"/>
      <c r="O60" s="219"/>
      <c r="P60" s="219"/>
      <c r="Q60" s="219"/>
      <c r="R60" s="219"/>
      <c r="S60" s="219"/>
      <c r="T60" s="219"/>
      <c r="U60" s="219"/>
      <c r="V60" s="219"/>
      <c r="W60" s="219"/>
      <c r="X60" s="219"/>
      <c r="Y60" s="219"/>
      <c r="Z60" s="219"/>
    </row>
    <row r="61" spans="1:26" ht="12.75">
      <c r="A61" s="268">
        <v>60</v>
      </c>
      <c r="B61" s="268">
        <v>1</v>
      </c>
      <c r="C61" s="268" t="s">
        <v>207</v>
      </c>
      <c r="D61" s="472">
        <v>43746</v>
      </c>
      <c r="E61" s="268" t="s">
        <v>203</v>
      </c>
      <c r="F61" s="365">
        <v>43814</v>
      </c>
      <c r="G61" s="219"/>
      <c r="H61" s="219"/>
      <c r="I61" s="219"/>
      <c r="J61" s="219"/>
      <c r="K61" s="219"/>
      <c r="L61" s="219"/>
      <c r="M61" s="219"/>
      <c r="N61" s="219"/>
      <c r="O61" s="219"/>
      <c r="P61" s="219"/>
      <c r="Q61" s="219"/>
      <c r="R61" s="219"/>
      <c r="S61" s="219"/>
      <c r="T61" s="219"/>
      <c r="U61" s="219"/>
      <c r="V61" s="219"/>
      <c r="W61" s="219"/>
      <c r="X61" s="219"/>
      <c r="Y61" s="219"/>
      <c r="Z61" s="219"/>
    </row>
    <row r="62" spans="1:26" ht="12.75">
      <c r="A62" s="268">
        <v>61</v>
      </c>
      <c r="B62" s="268">
        <v>21</v>
      </c>
      <c r="C62" s="268" t="s">
        <v>207</v>
      </c>
      <c r="D62" s="472">
        <v>43746</v>
      </c>
      <c r="E62" s="268" t="s">
        <v>203</v>
      </c>
      <c r="F62" s="365">
        <v>43815</v>
      </c>
      <c r="G62" s="219"/>
      <c r="H62" s="219"/>
      <c r="I62" s="219"/>
      <c r="J62" s="219"/>
      <c r="K62" s="219"/>
      <c r="L62" s="219"/>
      <c r="M62" s="219"/>
      <c r="N62" s="219"/>
      <c r="O62" s="219"/>
      <c r="P62" s="219"/>
      <c r="Q62" s="219"/>
      <c r="R62" s="219"/>
      <c r="S62" s="219"/>
      <c r="T62" s="219"/>
      <c r="U62" s="219"/>
      <c r="V62" s="219"/>
      <c r="W62" s="219"/>
      <c r="X62" s="219"/>
      <c r="Y62" s="219"/>
      <c r="Z62" s="219"/>
    </row>
    <row r="63" spans="1:26" ht="12.75">
      <c r="A63" s="268">
        <v>62</v>
      </c>
      <c r="B63" s="268">
        <v>32</v>
      </c>
      <c r="C63" s="268" t="s">
        <v>207</v>
      </c>
      <c r="D63" s="472">
        <v>43768</v>
      </c>
      <c r="E63" s="268" t="s">
        <v>203</v>
      </c>
      <c r="F63" s="365">
        <v>43815</v>
      </c>
      <c r="G63" s="219"/>
      <c r="H63" s="219"/>
      <c r="I63" s="219"/>
      <c r="J63" s="219"/>
      <c r="K63" s="219"/>
      <c r="L63" s="219"/>
      <c r="M63" s="219"/>
      <c r="N63" s="219"/>
      <c r="O63" s="219"/>
      <c r="P63" s="219"/>
      <c r="Q63" s="219"/>
      <c r="R63" s="219"/>
      <c r="S63" s="219"/>
      <c r="T63" s="219"/>
      <c r="U63" s="219"/>
      <c r="V63" s="219"/>
      <c r="W63" s="219"/>
      <c r="X63" s="219"/>
      <c r="Y63" s="219"/>
      <c r="Z63" s="219"/>
    </row>
    <row r="64" spans="1:26" ht="12.75">
      <c r="A64" s="268">
        <v>63</v>
      </c>
      <c r="B64" s="268">
        <v>0</v>
      </c>
      <c r="C64" s="268" t="s">
        <v>207</v>
      </c>
      <c r="D64" s="472">
        <v>43746</v>
      </c>
      <c r="E64" s="268" t="s">
        <v>203</v>
      </c>
      <c r="F64" s="365">
        <v>43812</v>
      </c>
      <c r="G64" s="219"/>
      <c r="H64" s="219"/>
      <c r="I64" s="219"/>
      <c r="J64" s="219"/>
      <c r="K64" s="219"/>
      <c r="L64" s="219"/>
      <c r="M64" s="219"/>
      <c r="N64" s="219"/>
      <c r="O64" s="219"/>
      <c r="P64" s="219"/>
      <c r="Q64" s="219"/>
      <c r="R64" s="219"/>
      <c r="S64" s="219"/>
      <c r="T64" s="219"/>
      <c r="U64" s="219"/>
      <c r="V64" s="219"/>
      <c r="W64" s="219"/>
      <c r="X64" s="219"/>
      <c r="Y64" s="219"/>
      <c r="Z64" s="219"/>
    </row>
    <row r="65" spans="1:26" ht="12.75">
      <c r="A65" s="116">
        <v>64</v>
      </c>
      <c r="B65" s="116">
        <v>245</v>
      </c>
      <c r="C65" s="116" t="s">
        <v>207</v>
      </c>
      <c r="D65" s="384">
        <v>43768</v>
      </c>
    </row>
    <row r="66" spans="1:26" ht="12.75">
      <c r="A66" s="116">
        <v>65</v>
      </c>
      <c r="B66" s="116">
        <v>1168</v>
      </c>
      <c r="C66" s="116" t="s">
        <v>207</v>
      </c>
      <c r="D66" s="384">
        <v>43802</v>
      </c>
    </row>
    <row r="67" spans="1:26" ht="12.75">
      <c r="A67" s="268">
        <v>66</v>
      </c>
      <c r="B67" s="268">
        <v>458</v>
      </c>
      <c r="C67" s="268" t="s">
        <v>207</v>
      </c>
      <c r="D67" s="472">
        <v>43773</v>
      </c>
      <c r="E67" s="268" t="s">
        <v>203</v>
      </c>
      <c r="F67" s="365">
        <v>43837</v>
      </c>
      <c r="G67" s="219"/>
      <c r="H67" s="219"/>
      <c r="I67" s="219"/>
      <c r="J67" s="219"/>
      <c r="K67" s="219"/>
      <c r="L67" s="219"/>
      <c r="M67" s="219"/>
      <c r="N67" s="219"/>
      <c r="O67" s="219"/>
      <c r="P67" s="219"/>
      <c r="Q67" s="219"/>
      <c r="R67" s="219"/>
      <c r="S67" s="219"/>
      <c r="T67" s="219"/>
      <c r="U67" s="219"/>
      <c r="V67" s="219"/>
      <c r="W67" s="219"/>
      <c r="X67" s="219"/>
      <c r="Y67" s="219"/>
      <c r="Z67" s="219"/>
    </row>
    <row r="68" spans="1:26" ht="12.75">
      <c r="A68" s="268">
        <v>67</v>
      </c>
      <c r="B68" s="268">
        <v>23</v>
      </c>
      <c r="C68" s="268" t="s">
        <v>207</v>
      </c>
      <c r="D68" s="472">
        <v>43773</v>
      </c>
      <c r="E68" s="268" t="s">
        <v>203</v>
      </c>
      <c r="F68" s="365">
        <v>43836</v>
      </c>
      <c r="G68" s="219"/>
      <c r="H68" s="219"/>
      <c r="I68" s="219"/>
      <c r="J68" s="219"/>
      <c r="K68" s="219"/>
      <c r="L68" s="219"/>
      <c r="M68" s="219"/>
      <c r="N68" s="219"/>
      <c r="O68" s="219"/>
      <c r="P68" s="219"/>
      <c r="Q68" s="219"/>
      <c r="R68" s="219"/>
      <c r="S68" s="219"/>
      <c r="T68" s="219"/>
      <c r="U68" s="219"/>
      <c r="V68" s="219"/>
      <c r="W68" s="219"/>
      <c r="X68" s="219"/>
      <c r="Y68" s="219"/>
      <c r="Z68" s="219"/>
    </row>
    <row r="69" spans="1:26" ht="12.75">
      <c r="A69" s="268">
        <v>68</v>
      </c>
      <c r="B69" s="268">
        <v>3</v>
      </c>
      <c r="C69" s="268" t="s">
        <v>207</v>
      </c>
      <c r="D69" s="472">
        <v>43773</v>
      </c>
      <c r="E69" s="268" t="s">
        <v>203</v>
      </c>
      <c r="F69" s="365">
        <v>43814</v>
      </c>
      <c r="G69" s="219"/>
      <c r="H69" s="219"/>
      <c r="I69" s="219"/>
      <c r="J69" s="219"/>
      <c r="K69" s="219"/>
      <c r="L69" s="219"/>
      <c r="M69" s="219"/>
      <c r="N69" s="219"/>
      <c r="O69" s="219"/>
      <c r="P69" s="219"/>
      <c r="Q69" s="219"/>
      <c r="R69" s="219"/>
      <c r="S69" s="219"/>
      <c r="T69" s="219"/>
      <c r="U69" s="219"/>
      <c r="V69" s="219"/>
      <c r="W69" s="219"/>
      <c r="X69" s="219"/>
      <c r="Y69" s="219"/>
      <c r="Z69" s="219"/>
    </row>
    <row r="70" spans="1:26" ht="12.75">
      <c r="A70" s="268">
        <v>69</v>
      </c>
      <c r="B70" s="268">
        <v>24</v>
      </c>
      <c r="C70" s="268" t="s">
        <v>207</v>
      </c>
      <c r="D70" s="472">
        <v>43773</v>
      </c>
      <c r="E70" s="268" t="s">
        <v>203</v>
      </c>
      <c r="F70" s="365">
        <v>43823</v>
      </c>
      <c r="G70" s="219"/>
      <c r="H70" s="219"/>
      <c r="I70" s="219"/>
      <c r="J70" s="219"/>
      <c r="K70" s="219"/>
      <c r="L70" s="219"/>
      <c r="M70" s="219"/>
      <c r="N70" s="219"/>
      <c r="O70" s="219"/>
      <c r="P70" s="219"/>
      <c r="Q70" s="219"/>
      <c r="R70" s="219"/>
      <c r="S70" s="219"/>
      <c r="T70" s="219"/>
      <c r="U70" s="219"/>
      <c r="V70" s="219"/>
      <c r="W70" s="219"/>
      <c r="X70" s="219"/>
      <c r="Y70" s="219"/>
      <c r="Z70" s="219"/>
    </row>
    <row r="71" spans="1:26" ht="12.75">
      <c r="A71" s="268">
        <v>70</v>
      </c>
      <c r="B71" s="268">
        <v>31</v>
      </c>
      <c r="C71" s="268" t="s">
        <v>207</v>
      </c>
      <c r="D71" s="472">
        <v>43773</v>
      </c>
      <c r="E71" s="268" t="s">
        <v>203</v>
      </c>
      <c r="F71" s="365">
        <v>43468</v>
      </c>
      <c r="G71" s="219"/>
      <c r="H71" s="219"/>
      <c r="I71" s="219"/>
      <c r="J71" s="219"/>
      <c r="K71" s="219"/>
      <c r="L71" s="219"/>
      <c r="M71" s="219"/>
      <c r="N71" s="219"/>
      <c r="O71" s="219"/>
      <c r="P71" s="219"/>
      <c r="Q71" s="219"/>
      <c r="R71" s="219"/>
      <c r="S71" s="219"/>
      <c r="T71" s="219"/>
      <c r="U71" s="219"/>
      <c r="V71" s="219"/>
      <c r="W71" s="219"/>
      <c r="X71" s="219"/>
      <c r="Y71" s="219"/>
      <c r="Z71" s="219"/>
    </row>
    <row r="72" spans="1:26" ht="12.75">
      <c r="A72" s="268">
        <v>71</v>
      </c>
      <c r="B72" s="268">
        <v>1</v>
      </c>
      <c r="C72" s="268" t="s">
        <v>207</v>
      </c>
      <c r="D72" s="472">
        <v>43773</v>
      </c>
      <c r="E72" s="268" t="s">
        <v>203</v>
      </c>
      <c r="F72" s="365">
        <v>43814</v>
      </c>
      <c r="G72" s="219"/>
      <c r="H72" s="219"/>
      <c r="I72" s="219"/>
      <c r="J72" s="219"/>
      <c r="K72" s="219"/>
      <c r="L72" s="219"/>
      <c r="M72" s="219"/>
      <c r="N72" s="219"/>
      <c r="O72" s="219"/>
      <c r="P72" s="219"/>
      <c r="Q72" s="219"/>
      <c r="R72" s="219"/>
      <c r="S72" s="219"/>
      <c r="T72" s="219"/>
      <c r="U72" s="219"/>
      <c r="V72" s="219"/>
      <c r="W72" s="219"/>
      <c r="X72" s="219"/>
      <c r="Y72" s="219"/>
      <c r="Z72" s="219"/>
    </row>
    <row r="73" spans="1:26" ht="12.75">
      <c r="A73" s="116">
        <v>72</v>
      </c>
      <c r="B73" s="116">
        <v>102</v>
      </c>
      <c r="C73" s="116" t="s">
        <v>207</v>
      </c>
      <c r="D73" s="384">
        <v>43774</v>
      </c>
    </row>
    <row r="74" spans="1:26" ht="12.75">
      <c r="A74" s="268">
        <v>73</v>
      </c>
      <c r="B74" s="268">
        <v>5</v>
      </c>
      <c r="C74" s="268" t="s">
        <v>207</v>
      </c>
      <c r="D74" s="472">
        <v>43775</v>
      </c>
      <c r="E74" s="268" t="s">
        <v>203</v>
      </c>
      <c r="F74" s="365">
        <v>43814</v>
      </c>
      <c r="G74" s="219"/>
      <c r="H74" s="219"/>
      <c r="I74" s="219"/>
      <c r="J74" s="219"/>
      <c r="K74" s="219"/>
      <c r="L74" s="219"/>
      <c r="M74" s="219"/>
      <c r="N74" s="219"/>
      <c r="O74" s="219"/>
      <c r="P74" s="219"/>
      <c r="Q74" s="219"/>
      <c r="R74" s="219"/>
      <c r="S74" s="219"/>
      <c r="T74" s="219"/>
      <c r="U74" s="219"/>
      <c r="V74" s="219"/>
      <c r="W74" s="219"/>
      <c r="X74" s="219"/>
      <c r="Y74" s="219"/>
      <c r="Z74" s="219"/>
    </row>
    <row r="75" spans="1:26" ht="12.75">
      <c r="A75" s="268">
        <v>74</v>
      </c>
      <c r="B75" s="268">
        <v>1</v>
      </c>
      <c r="C75" s="268" t="s">
        <v>207</v>
      </c>
      <c r="D75" s="472">
        <v>43775</v>
      </c>
      <c r="E75" s="268" t="s">
        <v>203</v>
      </c>
      <c r="F75" s="365">
        <v>43814</v>
      </c>
      <c r="G75" s="219"/>
      <c r="H75" s="219"/>
      <c r="I75" s="219"/>
      <c r="J75" s="219"/>
      <c r="K75" s="219"/>
      <c r="L75" s="219"/>
      <c r="M75" s="219"/>
      <c r="N75" s="219"/>
      <c r="O75" s="219"/>
      <c r="P75" s="219"/>
      <c r="Q75" s="219"/>
      <c r="R75" s="219"/>
      <c r="S75" s="219"/>
      <c r="T75" s="219"/>
      <c r="U75" s="219"/>
      <c r="V75" s="219"/>
      <c r="W75" s="219"/>
      <c r="X75" s="219"/>
      <c r="Y75" s="219"/>
      <c r="Z75" s="219"/>
    </row>
    <row r="76" spans="1:26" ht="12.75">
      <c r="A76" s="268">
        <v>75</v>
      </c>
      <c r="B76" s="268">
        <v>28</v>
      </c>
      <c r="C76" s="268" t="s">
        <v>207</v>
      </c>
      <c r="D76" s="472">
        <v>43775</v>
      </c>
      <c r="E76" s="268" t="s">
        <v>203</v>
      </c>
      <c r="F76" s="365">
        <v>43466</v>
      </c>
      <c r="G76" s="219"/>
      <c r="H76" s="219"/>
      <c r="I76" s="219"/>
      <c r="J76" s="219"/>
      <c r="K76" s="219"/>
      <c r="L76" s="219"/>
      <c r="M76" s="219"/>
      <c r="N76" s="219"/>
      <c r="O76" s="219"/>
      <c r="P76" s="219"/>
      <c r="Q76" s="219"/>
      <c r="R76" s="219"/>
      <c r="S76" s="219"/>
      <c r="T76" s="219"/>
      <c r="U76" s="219"/>
      <c r="V76" s="219"/>
      <c r="W76" s="219"/>
      <c r="X76" s="219"/>
      <c r="Y76" s="219"/>
      <c r="Z76" s="219"/>
    </row>
    <row r="77" spans="1:26" ht="12.75">
      <c r="A77" s="116">
        <v>76</v>
      </c>
      <c r="B77" s="116">
        <v>322</v>
      </c>
      <c r="C77" s="116" t="s">
        <v>207</v>
      </c>
      <c r="D77" s="384">
        <v>43802</v>
      </c>
    </row>
    <row r="78" spans="1:26" ht="12.75">
      <c r="A78" s="116">
        <v>77</v>
      </c>
      <c r="B78" s="116">
        <v>31</v>
      </c>
      <c r="C78" s="116" t="s">
        <v>207</v>
      </c>
      <c r="D78" s="384">
        <v>43775</v>
      </c>
    </row>
    <row r="79" spans="1:26" ht="12.75">
      <c r="A79" s="268">
        <v>78</v>
      </c>
      <c r="B79" s="268">
        <v>1</v>
      </c>
      <c r="C79" s="268" t="s">
        <v>207</v>
      </c>
      <c r="D79" s="472">
        <v>43759</v>
      </c>
      <c r="E79" s="268" t="s">
        <v>203</v>
      </c>
      <c r="F79" s="365">
        <v>43814</v>
      </c>
      <c r="G79" s="219"/>
      <c r="H79" s="219"/>
      <c r="I79" s="219"/>
      <c r="J79" s="219"/>
      <c r="K79" s="219"/>
      <c r="L79" s="219"/>
      <c r="M79" s="219"/>
      <c r="N79" s="219"/>
      <c r="O79" s="219"/>
      <c r="P79" s="219"/>
      <c r="Q79" s="219"/>
      <c r="R79" s="219"/>
      <c r="S79" s="219"/>
      <c r="T79" s="219"/>
      <c r="U79" s="219"/>
      <c r="V79" s="219"/>
      <c r="W79" s="219"/>
      <c r="X79" s="219"/>
      <c r="Y79" s="219"/>
      <c r="Z79" s="219"/>
    </row>
    <row r="80" spans="1:26" ht="12.75">
      <c r="A80" s="268">
        <v>79</v>
      </c>
      <c r="B80" s="268">
        <v>13</v>
      </c>
      <c r="C80" s="268" t="s">
        <v>207</v>
      </c>
      <c r="D80" s="472">
        <v>43759</v>
      </c>
      <c r="E80" s="268" t="s">
        <v>203</v>
      </c>
      <c r="F80" s="365">
        <v>43823</v>
      </c>
      <c r="G80" s="219"/>
      <c r="H80" s="219"/>
      <c r="I80" s="219"/>
      <c r="J80" s="219"/>
      <c r="K80" s="219"/>
      <c r="L80" s="219"/>
      <c r="M80" s="219"/>
      <c r="N80" s="219"/>
      <c r="O80" s="219"/>
      <c r="P80" s="219"/>
      <c r="Q80" s="219"/>
      <c r="R80" s="219"/>
      <c r="S80" s="219"/>
      <c r="T80" s="219"/>
      <c r="U80" s="219"/>
      <c r="V80" s="219"/>
      <c r="W80" s="219"/>
      <c r="X80" s="219"/>
      <c r="Y80" s="219"/>
      <c r="Z80" s="219"/>
    </row>
    <row r="81" spans="1:26" ht="12.75">
      <c r="A81" s="268">
        <v>80</v>
      </c>
      <c r="B81" s="268">
        <v>24</v>
      </c>
      <c r="C81" s="268" t="s">
        <v>207</v>
      </c>
      <c r="D81" s="472">
        <v>43759</v>
      </c>
      <c r="E81" s="268" t="s">
        <v>203</v>
      </c>
      <c r="F81" s="365">
        <v>43833</v>
      </c>
      <c r="G81" s="219"/>
      <c r="H81" s="219"/>
      <c r="I81" s="219"/>
      <c r="J81" s="219"/>
      <c r="K81" s="219"/>
      <c r="L81" s="219"/>
      <c r="M81" s="219"/>
      <c r="N81" s="219"/>
      <c r="O81" s="219"/>
      <c r="P81" s="219"/>
      <c r="Q81" s="219"/>
      <c r="R81" s="219"/>
      <c r="S81" s="219"/>
      <c r="T81" s="219"/>
      <c r="U81" s="219"/>
      <c r="V81" s="219"/>
      <c r="W81" s="219"/>
      <c r="X81" s="219"/>
      <c r="Y81" s="219"/>
      <c r="Z81" s="219"/>
    </row>
    <row r="82" spans="1:26" ht="12.75">
      <c r="A82" s="268">
        <v>81</v>
      </c>
      <c r="B82" s="268">
        <v>29</v>
      </c>
      <c r="C82" s="268" t="s">
        <v>207</v>
      </c>
      <c r="D82" s="472">
        <v>43775</v>
      </c>
      <c r="E82" s="268" t="s">
        <v>203</v>
      </c>
      <c r="F82" s="365">
        <v>43833</v>
      </c>
      <c r="G82" s="219"/>
      <c r="H82" s="219"/>
      <c r="I82" s="219"/>
      <c r="J82" s="219"/>
      <c r="K82" s="219"/>
      <c r="L82" s="219"/>
      <c r="M82" s="219"/>
      <c r="N82" s="219"/>
      <c r="O82" s="219"/>
      <c r="P82" s="219"/>
      <c r="Q82" s="219"/>
      <c r="R82" s="219"/>
      <c r="S82" s="219"/>
      <c r="T82" s="219"/>
      <c r="U82" s="219"/>
      <c r="V82" s="219"/>
      <c r="W82" s="219"/>
      <c r="X82" s="219"/>
      <c r="Y82" s="219"/>
      <c r="Z82" s="219"/>
    </row>
    <row r="83" spans="1:26" ht="12.75">
      <c r="A83" s="116">
        <v>82</v>
      </c>
      <c r="B83" s="116">
        <v>90</v>
      </c>
      <c r="C83" s="116" t="s">
        <v>207</v>
      </c>
      <c r="D83" s="384">
        <v>43775</v>
      </c>
    </row>
    <row r="84" spans="1:26" ht="12.75">
      <c r="A84" s="268">
        <v>83</v>
      </c>
      <c r="B84" s="268">
        <v>13</v>
      </c>
      <c r="C84" s="268" t="s">
        <v>207</v>
      </c>
      <c r="D84" s="472">
        <v>43775</v>
      </c>
      <c r="E84" s="268" t="s">
        <v>203</v>
      </c>
      <c r="F84" s="365">
        <v>43814</v>
      </c>
      <c r="G84" s="219"/>
      <c r="H84" s="219"/>
      <c r="I84" s="219"/>
      <c r="J84" s="219"/>
      <c r="K84" s="219"/>
      <c r="L84" s="219"/>
      <c r="M84" s="219"/>
      <c r="N84" s="219"/>
      <c r="O84" s="219"/>
      <c r="P84" s="219"/>
      <c r="Q84" s="219"/>
      <c r="R84" s="219"/>
      <c r="S84" s="219"/>
      <c r="T84" s="219"/>
      <c r="U84" s="219"/>
      <c r="V84" s="219"/>
      <c r="W84" s="219"/>
      <c r="X84" s="219"/>
      <c r="Y84" s="219"/>
      <c r="Z84" s="219"/>
    </row>
    <row r="85" spans="1:26" ht="12.75">
      <c r="A85" s="268">
        <v>84</v>
      </c>
      <c r="B85" s="268">
        <v>22</v>
      </c>
      <c r="C85" s="268" t="s">
        <v>207</v>
      </c>
      <c r="D85" s="472">
        <v>43775</v>
      </c>
      <c r="E85" s="268" t="s">
        <v>203</v>
      </c>
      <c r="F85" s="365">
        <v>43814</v>
      </c>
      <c r="G85" s="219"/>
      <c r="H85" s="219"/>
      <c r="I85" s="219"/>
      <c r="J85" s="219"/>
      <c r="K85" s="219"/>
      <c r="L85" s="219"/>
      <c r="M85" s="219"/>
      <c r="N85" s="219"/>
      <c r="O85" s="219"/>
      <c r="P85" s="219"/>
      <c r="Q85" s="219"/>
      <c r="R85" s="219"/>
      <c r="S85" s="219"/>
      <c r="T85" s="219"/>
      <c r="U85" s="219"/>
      <c r="V85" s="219"/>
      <c r="W85" s="219"/>
      <c r="X85" s="219"/>
      <c r="Y85" s="219"/>
      <c r="Z85" s="219"/>
    </row>
    <row r="86" spans="1:26" ht="12.75">
      <c r="A86" s="268">
        <v>85</v>
      </c>
      <c r="B86" s="268">
        <v>4</v>
      </c>
      <c r="C86" s="268" t="s">
        <v>207</v>
      </c>
      <c r="D86" s="472">
        <v>43775</v>
      </c>
      <c r="E86" s="268" t="s">
        <v>203</v>
      </c>
      <c r="F86" s="365">
        <v>43814</v>
      </c>
      <c r="G86" s="219"/>
      <c r="H86" s="219"/>
      <c r="I86" s="219"/>
      <c r="J86" s="219"/>
      <c r="K86" s="219"/>
      <c r="L86" s="219"/>
      <c r="M86" s="219"/>
      <c r="N86" s="219"/>
      <c r="O86" s="219"/>
      <c r="P86" s="219"/>
      <c r="Q86" s="219"/>
      <c r="R86" s="219"/>
      <c r="S86" s="219"/>
      <c r="T86" s="219"/>
      <c r="U86" s="219"/>
      <c r="V86" s="219"/>
      <c r="W86" s="219"/>
      <c r="X86" s="219"/>
      <c r="Y86" s="219"/>
      <c r="Z86" s="219"/>
    </row>
    <row r="87" spans="1:26" ht="12.75">
      <c r="A87" s="268">
        <v>86</v>
      </c>
      <c r="B87" s="268">
        <v>0</v>
      </c>
      <c r="C87" s="268" t="s">
        <v>207</v>
      </c>
      <c r="D87" s="472">
        <v>43775</v>
      </c>
      <c r="E87" s="268" t="s">
        <v>203</v>
      </c>
      <c r="F87" s="365">
        <v>43812</v>
      </c>
      <c r="G87" s="219"/>
      <c r="H87" s="219"/>
      <c r="I87" s="219"/>
      <c r="J87" s="219"/>
      <c r="K87" s="219"/>
      <c r="L87" s="219"/>
      <c r="M87" s="219"/>
      <c r="N87" s="219"/>
      <c r="O87" s="219"/>
      <c r="P87" s="219"/>
      <c r="Q87" s="219"/>
      <c r="R87" s="219"/>
      <c r="S87" s="219"/>
      <c r="T87" s="219"/>
      <c r="U87" s="219"/>
      <c r="V87" s="219"/>
      <c r="W87" s="219"/>
      <c r="X87" s="219"/>
      <c r="Y87" s="219"/>
      <c r="Z87" s="219"/>
    </row>
    <row r="88" spans="1:26" ht="12.75">
      <c r="A88" s="268">
        <v>87</v>
      </c>
      <c r="B88" s="268">
        <v>27</v>
      </c>
      <c r="C88" s="268" t="s">
        <v>207</v>
      </c>
      <c r="D88" s="472">
        <v>43775</v>
      </c>
      <c r="E88" s="268" t="s">
        <v>203</v>
      </c>
      <c r="F88" s="365">
        <v>43818</v>
      </c>
      <c r="G88" s="219"/>
      <c r="H88" s="219"/>
      <c r="I88" s="219"/>
      <c r="J88" s="219"/>
      <c r="K88" s="219"/>
      <c r="L88" s="219"/>
      <c r="M88" s="219"/>
      <c r="N88" s="219"/>
      <c r="O88" s="219"/>
      <c r="P88" s="219"/>
      <c r="Q88" s="219"/>
      <c r="R88" s="219"/>
      <c r="S88" s="219"/>
      <c r="T88" s="219"/>
      <c r="U88" s="219"/>
      <c r="V88" s="219"/>
      <c r="W88" s="219"/>
      <c r="X88" s="219"/>
      <c r="Y88" s="219"/>
      <c r="Z88" s="219"/>
    </row>
    <row r="89" spans="1:26" ht="12.75">
      <c r="A89" s="268">
        <v>88</v>
      </c>
      <c r="B89" s="268">
        <v>51</v>
      </c>
      <c r="C89" s="268" t="s">
        <v>207</v>
      </c>
      <c r="D89" s="472">
        <v>43788</v>
      </c>
      <c r="E89" s="268" t="s">
        <v>203</v>
      </c>
      <c r="F89" s="365">
        <v>43474</v>
      </c>
      <c r="G89" s="219"/>
      <c r="H89" s="219"/>
      <c r="I89" s="219"/>
      <c r="J89" s="219"/>
      <c r="K89" s="219"/>
      <c r="L89" s="219"/>
      <c r="M89" s="219"/>
      <c r="N89" s="219"/>
      <c r="O89" s="219"/>
      <c r="P89" s="219"/>
      <c r="Q89" s="219"/>
      <c r="R89" s="219"/>
      <c r="S89" s="219"/>
      <c r="T89" s="219"/>
      <c r="U89" s="219"/>
      <c r="V89" s="219"/>
      <c r="W89" s="219"/>
      <c r="X89" s="219"/>
      <c r="Y89" s="219"/>
      <c r="Z89" s="219"/>
    </row>
    <row r="90" spans="1:26" ht="12.75">
      <c r="A90" s="116">
        <v>89</v>
      </c>
      <c r="B90" s="116">
        <v>35</v>
      </c>
      <c r="C90" s="116" t="s">
        <v>207</v>
      </c>
      <c r="D90" s="384">
        <v>43802</v>
      </c>
    </row>
    <row r="91" spans="1:26" ht="12.75">
      <c r="A91" s="116">
        <v>90</v>
      </c>
      <c r="B91" s="116">
        <v>172</v>
      </c>
      <c r="C91" s="116" t="s">
        <v>207</v>
      </c>
      <c r="D91" s="384">
        <v>43802</v>
      </c>
    </row>
    <row r="92" spans="1:26" ht="12.75">
      <c r="A92" s="268">
        <v>91</v>
      </c>
      <c r="B92" s="268">
        <v>0</v>
      </c>
      <c r="C92" s="268" t="s">
        <v>207</v>
      </c>
      <c r="D92" s="472">
        <v>43775</v>
      </c>
      <c r="E92" s="268" t="s">
        <v>203</v>
      </c>
      <c r="F92" s="365">
        <v>43814</v>
      </c>
      <c r="G92" s="219"/>
      <c r="H92" s="219"/>
      <c r="I92" s="219"/>
      <c r="J92" s="219"/>
      <c r="K92" s="219"/>
      <c r="L92" s="219"/>
      <c r="M92" s="219"/>
      <c r="N92" s="219"/>
      <c r="O92" s="219"/>
      <c r="P92" s="219"/>
      <c r="Q92" s="219"/>
      <c r="R92" s="219"/>
      <c r="S92" s="219"/>
      <c r="T92" s="219"/>
      <c r="U92" s="219"/>
      <c r="V92" s="219"/>
      <c r="W92" s="219"/>
      <c r="X92" s="219"/>
      <c r="Y92" s="219"/>
      <c r="Z92" s="219"/>
    </row>
    <row r="93" spans="1:26" ht="12.75">
      <c r="A93" s="268">
        <v>92</v>
      </c>
      <c r="B93" s="268">
        <v>1</v>
      </c>
      <c r="C93" s="268" t="s">
        <v>207</v>
      </c>
      <c r="D93" s="472">
        <v>43775</v>
      </c>
      <c r="E93" s="268" t="s">
        <v>203</v>
      </c>
      <c r="F93" s="365">
        <v>43814</v>
      </c>
      <c r="G93" s="219"/>
      <c r="H93" s="219"/>
      <c r="I93" s="219"/>
      <c r="J93" s="219"/>
      <c r="K93" s="219"/>
      <c r="L93" s="219"/>
      <c r="M93" s="219"/>
      <c r="N93" s="219"/>
      <c r="O93" s="219"/>
      <c r="P93" s="219"/>
      <c r="Q93" s="219"/>
      <c r="R93" s="219"/>
      <c r="S93" s="219"/>
      <c r="T93" s="219"/>
      <c r="U93" s="219"/>
      <c r="V93" s="219"/>
      <c r="W93" s="219"/>
      <c r="X93" s="219"/>
      <c r="Y93" s="219"/>
      <c r="Z93" s="219"/>
    </row>
    <row r="94" spans="1:26" ht="12.75">
      <c r="A94" s="268">
        <v>93</v>
      </c>
      <c r="B94" s="268">
        <v>0</v>
      </c>
      <c r="C94" s="268" t="s">
        <v>207</v>
      </c>
      <c r="D94" s="472">
        <v>43775</v>
      </c>
      <c r="E94" s="268" t="s">
        <v>203</v>
      </c>
      <c r="F94" s="365">
        <v>43812</v>
      </c>
      <c r="G94" s="219"/>
      <c r="H94" s="219"/>
      <c r="I94" s="219"/>
      <c r="J94" s="219"/>
      <c r="K94" s="219"/>
      <c r="L94" s="219"/>
      <c r="M94" s="219"/>
      <c r="N94" s="219"/>
      <c r="O94" s="219"/>
      <c r="P94" s="219"/>
      <c r="Q94" s="219"/>
      <c r="R94" s="219"/>
      <c r="S94" s="219"/>
      <c r="T94" s="219"/>
      <c r="U94" s="219"/>
      <c r="V94" s="219"/>
      <c r="W94" s="219"/>
      <c r="X94" s="219"/>
      <c r="Y94" s="219"/>
      <c r="Z94" s="219"/>
    </row>
    <row r="95" spans="1:26" ht="12.75">
      <c r="A95" s="268">
        <v>94</v>
      </c>
      <c r="B95" s="268">
        <v>35</v>
      </c>
      <c r="C95" s="268" t="s">
        <v>207</v>
      </c>
      <c r="D95" s="472">
        <v>43775</v>
      </c>
      <c r="E95" s="268" t="s">
        <v>203</v>
      </c>
      <c r="F95" s="365">
        <v>43832</v>
      </c>
      <c r="G95" s="219"/>
      <c r="H95" s="219"/>
      <c r="I95" s="219"/>
      <c r="J95" s="219"/>
      <c r="K95" s="219"/>
      <c r="L95" s="219"/>
      <c r="M95" s="219"/>
      <c r="N95" s="219"/>
      <c r="O95" s="219"/>
      <c r="P95" s="219"/>
      <c r="Q95" s="219"/>
      <c r="R95" s="219"/>
      <c r="S95" s="219"/>
      <c r="T95" s="219"/>
      <c r="U95" s="219"/>
      <c r="V95" s="219"/>
      <c r="W95" s="219"/>
      <c r="X95" s="219"/>
      <c r="Y95" s="219"/>
      <c r="Z95" s="219"/>
    </row>
    <row r="96" spans="1:26" ht="12.75">
      <c r="A96" s="268">
        <v>95</v>
      </c>
      <c r="B96" s="268">
        <v>37</v>
      </c>
      <c r="C96" s="268" t="s">
        <v>207</v>
      </c>
      <c r="D96" s="472">
        <v>43775</v>
      </c>
      <c r="E96" s="268" t="s">
        <v>203</v>
      </c>
      <c r="F96" s="365">
        <v>43832</v>
      </c>
      <c r="G96" s="219"/>
      <c r="H96" s="219"/>
      <c r="I96" s="219"/>
      <c r="J96" s="219"/>
      <c r="K96" s="219"/>
      <c r="L96" s="219"/>
      <c r="M96" s="219"/>
      <c r="N96" s="219"/>
      <c r="O96" s="219"/>
      <c r="P96" s="219"/>
      <c r="Q96" s="219"/>
      <c r="R96" s="219"/>
      <c r="S96" s="219"/>
      <c r="T96" s="219"/>
      <c r="U96" s="219"/>
      <c r="V96" s="219"/>
      <c r="W96" s="219"/>
      <c r="X96" s="219"/>
      <c r="Y96" s="219"/>
      <c r="Z96" s="219"/>
    </row>
    <row r="97" spans="1:26" ht="12.75">
      <c r="A97" s="268">
        <v>96</v>
      </c>
      <c r="B97" s="268">
        <v>10</v>
      </c>
      <c r="C97" s="268" t="s">
        <v>207</v>
      </c>
      <c r="D97" s="472">
        <v>43776</v>
      </c>
      <c r="E97" s="268" t="s">
        <v>203</v>
      </c>
      <c r="F97" s="365">
        <v>43814</v>
      </c>
      <c r="G97" s="219"/>
      <c r="H97" s="219"/>
      <c r="I97" s="219"/>
      <c r="J97" s="219"/>
      <c r="K97" s="219"/>
      <c r="L97" s="219"/>
      <c r="M97" s="219"/>
      <c r="N97" s="219"/>
      <c r="O97" s="219"/>
      <c r="P97" s="219"/>
      <c r="Q97" s="219"/>
      <c r="R97" s="219"/>
      <c r="S97" s="219"/>
      <c r="T97" s="219"/>
      <c r="U97" s="219"/>
      <c r="V97" s="219"/>
      <c r="W97" s="219"/>
      <c r="X97" s="219"/>
      <c r="Y97" s="219"/>
      <c r="Z97" s="219"/>
    </row>
    <row r="98" spans="1:26" ht="12.75">
      <c r="A98" s="268">
        <v>97</v>
      </c>
      <c r="B98" s="268">
        <v>7</v>
      </c>
      <c r="C98" s="268" t="s">
        <v>207</v>
      </c>
      <c r="D98" s="472">
        <v>43776</v>
      </c>
      <c r="E98" s="268" t="s">
        <v>203</v>
      </c>
      <c r="F98" s="365">
        <v>43814</v>
      </c>
      <c r="G98" s="219"/>
      <c r="H98" s="219"/>
      <c r="I98" s="219"/>
      <c r="J98" s="219"/>
      <c r="K98" s="219"/>
      <c r="L98" s="219"/>
      <c r="M98" s="219"/>
      <c r="N98" s="219"/>
      <c r="O98" s="219"/>
      <c r="P98" s="219"/>
      <c r="Q98" s="219"/>
      <c r="R98" s="219"/>
      <c r="S98" s="219"/>
      <c r="T98" s="219"/>
      <c r="U98" s="219"/>
      <c r="V98" s="219"/>
      <c r="W98" s="219"/>
      <c r="X98" s="219"/>
      <c r="Y98" s="219"/>
      <c r="Z98" s="219"/>
    </row>
    <row r="99" spans="1:26" ht="12.75">
      <c r="A99" s="268">
        <v>98</v>
      </c>
      <c r="B99" s="268">
        <v>11</v>
      </c>
      <c r="C99" s="268" t="s">
        <v>207</v>
      </c>
      <c r="D99" s="472">
        <v>43776</v>
      </c>
      <c r="E99" s="268" t="s">
        <v>203</v>
      </c>
      <c r="F99" s="365">
        <v>43814</v>
      </c>
      <c r="G99" s="219"/>
      <c r="H99" s="219"/>
      <c r="I99" s="219"/>
      <c r="J99" s="219"/>
      <c r="K99" s="219"/>
      <c r="L99" s="219"/>
      <c r="M99" s="219"/>
      <c r="N99" s="219"/>
      <c r="O99" s="219"/>
      <c r="P99" s="219"/>
      <c r="Q99" s="219"/>
      <c r="R99" s="219"/>
      <c r="S99" s="219"/>
      <c r="T99" s="219"/>
      <c r="U99" s="219"/>
      <c r="V99" s="219"/>
      <c r="W99" s="219"/>
      <c r="X99" s="219"/>
      <c r="Y99" s="219"/>
      <c r="Z99" s="219"/>
    </row>
    <row r="100" spans="1:26" ht="12.75">
      <c r="A100" s="268">
        <v>99</v>
      </c>
      <c r="B100" s="268">
        <v>17</v>
      </c>
      <c r="C100" s="268" t="s">
        <v>207</v>
      </c>
      <c r="D100" s="472">
        <v>43776</v>
      </c>
      <c r="E100" s="268" t="s">
        <v>203</v>
      </c>
      <c r="F100" s="365">
        <v>43814</v>
      </c>
      <c r="G100" s="219"/>
      <c r="H100" s="219"/>
      <c r="I100" s="219"/>
      <c r="J100" s="219"/>
      <c r="K100" s="219"/>
      <c r="L100" s="219"/>
      <c r="M100" s="219"/>
      <c r="N100" s="219"/>
      <c r="O100" s="219"/>
      <c r="P100" s="219"/>
      <c r="Q100" s="219"/>
      <c r="R100" s="219"/>
      <c r="S100" s="219"/>
      <c r="T100" s="219"/>
      <c r="U100" s="219"/>
      <c r="V100" s="219"/>
      <c r="W100" s="219"/>
      <c r="X100" s="219"/>
      <c r="Y100" s="219"/>
      <c r="Z100" s="219"/>
    </row>
    <row r="101" spans="1:26" ht="12.75">
      <c r="A101" s="268">
        <v>100</v>
      </c>
      <c r="B101" s="268">
        <v>0</v>
      </c>
      <c r="C101" s="268" t="s">
        <v>207</v>
      </c>
      <c r="D101" s="472">
        <v>43776</v>
      </c>
      <c r="E101" s="268" t="s">
        <v>203</v>
      </c>
      <c r="F101" s="365">
        <v>43812</v>
      </c>
      <c r="G101" s="219"/>
      <c r="H101" s="219"/>
      <c r="I101" s="219"/>
      <c r="J101" s="219"/>
      <c r="K101" s="219"/>
      <c r="L101" s="219"/>
      <c r="M101" s="219"/>
      <c r="N101" s="219"/>
      <c r="O101" s="219"/>
      <c r="P101" s="219"/>
      <c r="Q101" s="219"/>
      <c r="R101" s="219"/>
      <c r="S101" s="219"/>
      <c r="T101" s="219"/>
      <c r="U101" s="219"/>
      <c r="V101" s="219"/>
      <c r="W101" s="219"/>
      <c r="X101" s="219"/>
      <c r="Y101" s="219"/>
      <c r="Z101" s="219"/>
    </row>
    <row r="102" spans="1:26" ht="12.75">
      <c r="A102" s="268">
        <v>101</v>
      </c>
      <c r="B102" s="268">
        <v>112</v>
      </c>
      <c r="C102" s="268" t="s">
        <v>207</v>
      </c>
      <c r="D102" s="472">
        <v>43776</v>
      </c>
      <c r="E102" s="268" t="s">
        <v>203</v>
      </c>
      <c r="F102" s="365">
        <v>43840</v>
      </c>
      <c r="G102" s="219"/>
      <c r="H102" s="219"/>
      <c r="I102" s="219"/>
      <c r="J102" s="219"/>
      <c r="K102" s="219"/>
      <c r="L102" s="219"/>
      <c r="M102" s="219"/>
      <c r="N102" s="219"/>
      <c r="O102" s="219"/>
      <c r="P102" s="219"/>
      <c r="Q102" s="219"/>
      <c r="R102" s="219"/>
      <c r="S102" s="219"/>
      <c r="T102" s="219"/>
      <c r="U102" s="219"/>
      <c r="V102" s="219"/>
      <c r="W102" s="219"/>
      <c r="X102" s="219"/>
      <c r="Y102" s="219"/>
      <c r="Z102" s="219"/>
    </row>
    <row r="103" spans="1:26" ht="12.75">
      <c r="A103" s="116">
        <v>102</v>
      </c>
      <c r="B103" s="116">
        <v>6</v>
      </c>
      <c r="C103" s="116" t="s">
        <v>207</v>
      </c>
      <c r="D103" s="384">
        <v>43776</v>
      </c>
    </row>
    <row r="104" spans="1:26" ht="12.75">
      <c r="A104" s="268">
        <v>103</v>
      </c>
      <c r="B104" s="268">
        <v>5</v>
      </c>
      <c r="C104" s="268" t="s">
        <v>207</v>
      </c>
      <c r="D104" s="472">
        <v>43776</v>
      </c>
      <c r="E104" s="268" t="s">
        <v>203</v>
      </c>
      <c r="F104" s="365">
        <v>43814</v>
      </c>
      <c r="G104" s="219"/>
      <c r="H104" s="219"/>
      <c r="I104" s="219"/>
      <c r="J104" s="219"/>
      <c r="K104" s="219"/>
      <c r="L104" s="219"/>
      <c r="M104" s="219"/>
      <c r="N104" s="219"/>
      <c r="O104" s="219"/>
      <c r="P104" s="219"/>
      <c r="Q104" s="219"/>
      <c r="R104" s="219"/>
      <c r="S104" s="219"/>
      <c r="T104" s="219"/>
      <c r="U104" s="219"/>
      <c r="V104" s="219"/>
      <c r="W104" s="219"/>
      <c r="X104" s="219"/>
      <c r="Y104" s="219"/>
      <c r="Z104" s="219"/>
    </row>
    <row r="105" spans="1:26" ht="12.75">
      <c r="A105" s="116">
        <v>104</v>
      </c>
      <c r="B105" s="116">
        <v>19</v>
      </c>
      <c r="C105" s="116" t="s">
        <v>207</v>
      </c>
      <c r="D105" s="384">
        <v>43776</v>
      </c>
    </row>
    <row r="106" spans="1:26" ht="12.75">
      <c r="A106" s="268">
        <v>105</v>
      </c>
      <c r="B106" s="268">
        <v>0</v>
      </c>
      <c r="C106" s="268" t="s">
        <v>207</v>
      </c>
      <c r="D106" s="472">
        <v>43776</v>
      </c>
      <c r="E106" s="268" t="s">
        <v>203</v>
      </c>
      <c r="F106" s="365">
        <v>43812</v>
      </c>
      <c r="G106" s="219"/>
      <c r="H106" s="219"/>
      <c r="I106" s="219"/>
      <c r="J106" s="219"/>
      <c r="K106" s="219"/>
      <c r="L106" s="219"/>
      <c r="M106" s="219"/>
      <c r="N106" s="219"/>
      <c r="O106" s="219"/>
      <c r="P106" s="219"/>
      <c r="Q106" s="219"/>
      <c r="R106" s="219"/>
      <c r="S106" s="219"/>
      <c r="T106" s="219"/>
      <c r="U106" s="219"/>
      <c r="V106" s="219"/>
      <c r="W106" s="219"/>
      <c r="X106" s="219"/>
      <c r="Y106" s="219"/>
      <c r="Z106" s="219"/>
    </row>
    <row r="107" spans="1:26" ht="12.75">
      <c r="A107" s="268">
        <v>106</v>
      </c>
      <c r="B107" s="268">
        <v>0</v>
      </c>
      <c r="C107" s="268" t="s">
        <v>207</v>
      </c>
      <c r="D107" s="472">
        <v>43776</v>
      </c>
      <c r="E107" s="268" t="s">
        <v>203</v>
      </c>
      <c r="F107" s="365">
        <v>43812</v>
      </c>
      <c r="G107" s="219"/>
      <c r="H107" s="219"/>
      <c r="I107" s="219"/>
      <c r="J107" s="219"/>
      <c r="K107" s="219"/>
      <c r="L107" s="219"/>
      <c r="M107" s="219"/>
      <c r="N107" s="219"/>
      <c r="O107" s="219"/>
      <c r="P107" s="219"/>
      <c r="Q107" s="219"/>
      <c r="R107" s="219"/>
      <c r="S107" s="219"/>
      <c r="T107" s="219"/>
      <c r="U107" s="219"/>
      <c r="V107" s="219"/>
      <c r="W107" s="219"/>
      <c r="X107" s="219"/>
      <c r="Y107" s="219"/>
      <c r="Z107" s="219"/>
    </row>
    <row r="108" spans="1:26" ht="12.75">
      <c r="A108" s="268">
        <v>107</v>
      </c>
      <c r="B108" s="268">
        <v>52</v>
      </c>
      <c r="C108" s="268" t="s">
        <v>207</v>
      </c>
      <c r="D108" s="472">
        <v>43776</v>
      </c>
      <c r="E108" s="268" t="s">
        <v>203</v>
      </c>
      <c r="F108" s="365">
        <v>43832</v>
      </c>
      <c r="G108" s="219"/>
      <c r="H108" s="219"/>
      <c r="I108" s="219"/>
      <c r="J108" s="219"/>
      <c r="K108" s="219"/>
      <c r="L108" s="219"/>
      <c r="M108" s="219"/>
      <c r="N108" s="219"/>
      <c r="O108" s="219"/>
      <c r="P108" s="219"/>
      <c r="Q108" s="219"/>
      <c r="R108" s="219"/>
      <c r="S108" s="219"/>
      <c r="T108" s="219"/>
      <c r="U108" s="219"/>
      <c r="V108" s="219"/>
      <c r="W108" s="219"/>
      <c r="X108" s="219"/>
      <c r="Y108" s="219"/>
      <c r="Z108" s="219"/>
    </row>
    <row r="109" spans="1:26" ht="12.75">
      <c r="A109" s="268">
        <v>108</v>
      </c>
      <c r="B109" s="268">
        <v>31</v>
      </c>
      <c r="C109" s="268" t="s">
        <v>207</v>
      </c>
      <c r="D109" s="472">
        <v>43776</v>
      </c>
      <c r="E109" s="268" t="s">
        <v>203</v>
      </c>
      <c r="F109" s="365">
        <v>43832</v>
      </c>
      <c r="G109" s="219"/>
      <c r="H109" s="219"/>
      <c r="I109" s="219"/>
      <c r="J109" s="219"/>
      <c r="K109" s="219"/>
      <c r="L109" s="219"/>
      <c r="M109" s="219"/>
      <c r="N109" s="219"/>
      <c r="O109" s="219"/>
      <c r="P109" s="219"/>
      <c r="Q109" s="219"/>
      <c r="R109" s="219"/>
      <c r="S109" s="219"/>
      <c r="T109" s="219"/>
      <c r="U109" s="219"/>
      <c r="V109" s="219"/>
      <c r="W109" s="219"/>
      <c r="X109" s="219"/>
      <c r="Y109" s="219"/>
      <c r="Z109" s="219"/>
    </row>
    <row r="110" spans="1:26" ht="12.75">
      <c r="A110" s="116">
        <v>109</v>
      </c>
      <c r="B110" s="116">
        <v>51</v>
      </c>
      <c r="C110" s="116" t="s">
        <v>207</v>
      </c>
      <c r="D110" s="384">
        <v>43776</v>
      </c>
    </row>
    <row r="111" spans="1:26" ht="12.75">
      <c r="A111" s="268">
        <v>110</v>
      </c>
      <c r="B111" s="268">
        <v>24</v>
      </c>
      <c r="C111" s="268" t="s">
        <v>207</v>
      </c>
      <c r="D111" s="472">
        <v>43776</v>
      </c>
      <c r="E111" s="268" t="s">
        <v>203</v>
      </c>
      <c r="F111" s="365">
        <v>43830</v>
      </c>
      <c r="G111" s="219"/>
      <c r="H111" s="219"/>
      <c r="I111" s="219"/>
      <c r="J111" s="219"/>
      <c r="K111" s="219"/>
      <c r="L111" s="219"/>
      <c r="M111" s="219"/>
      <c r="N111" s="219"/>
      <c r="O111" s="219"/>
      <c r="P111" s="219"/>
      <c r="Q111" s="219"/>
      <c r="R111" s="219"/>
      <c r="S111" s="219"/>
      <c r="T111" s="219"/>
      <c r="U111" s="219"/>
      <c r="V111" s="219"/>
      <c r="W111" s="219"/>
      <c r="X111" s="219"/>
      <c r="Y111" s="219"/>
      <c r="Z111" s="219"/>
    </row>
    <row r="112" spans="1:26" ht="12.75">
      <c r="A112" s="268">
        <v>111</v>
      </c>
      <c r="B112" s="268">
        <v>20</v>
      </c>
      <c r="C112" s="268" t="s">
        <v>207</v>
      </c>
      <c r="D112" s="472">
        <v>43776</v>
      </c>
      <c r="E112" s="268" t="s">
        <v>203</v>
      </c>
      <c r="F112" s="365">
        <v>43830</v>
      </c>
      <c r="G112" s="219"/>
      <c r="H112" s="219"/>
      <c r="I112" s="219"/>
      <c r="J112" s="219"/>
      <c r="K112" s="219"/>
      <c r="L112" s="219"/>
      <c r="M112" s="219"/>
      <c r="N112" s="219"/>
      <c r="O112" s="219"/>
      <c r="P112" s="219"/>
      <c r="Q112" s="219"/>
      <c r="R112" s="219"/>
      <c r="S112" s="219"/>
      <c r="T112" s="219"/>
      <c r="U112" s="219"/>
      <c r="V112" s="219"/>
      <c r="W112" s="219"/>
      <c r="X112" s="219"/>
      <c r="Y112" s="219"/>
      <c r="Z112" s="219"/>
    </row>
    <row r="113" spans="1:26" ht="12.75">
      <c r="A113" s="268">
        <v>112</v>
      </c>
      <c r="B113" s="268">
        <v>6</v>
      </c>
      <c r="C113" s="268" t="s">
        <v>207</v>
      </c>
      <c r="D113" s="472">
        <v>43776</v>
      </c>
      <c r="E113" s="268" t="s">
        <v>203</v>
      </c>
      <c r="F113" s="365">
        <v>43814</v>
      </c>
      <c r="G113" s="219"/>
      <c r="H113" s="219"/>
      <c r="I113" s="219"/>
      <c r="J113" s="219"/>
      <c r="K113" s="219"/>
      <c r="L113" s="219"/>
      <c r="M113" s="219"/>
      <c r="N113" s="219"/>
      <c r="O113" s="219"/>
      <c r="P113" s="219"/>
      <c r="Q113" s="219"/>
      <c r="R113" s="219"/>
      <c r="S113" s="219"/>
      <c r="T113" s="219"/>
      <c r="U113" s="219"/>
      <c r="V113" s="219"/>
      <c r="W113" s="219"/>
      <c r="X113" s="219"/>
      <c r="Y113" s="219"/>
      <c r="Z113" s="219"/>
    </row>
    <row r="114" spans="1:26" ht="12.75">
      <c r="A114" s="268">
        <v>113</v>
      </c>
      <c r="B114" s="268">
        <v>0</v>
      </c>
      <c r="C114" s="268" t="s">
        <v>207</v>
      </c>
      <c r="D114" s="472">
        <v>43776</v>
      </c>
      <c r="E114" s="268" t="s">
        <v>203</v>
      </c>
      <c r="F114" s="365">
        <v>43812</v>
      </c>
      <c r="G114" s="219"/>
      <c r="H114" s="219"/>
      <c r="I114" s="219"/>
      <c r="J114" s="219"/>
      <c r="K114" s="219"/>
      <c r="L114" s="219"/>
      <c r="M114" s="219"/>
      <c r="N114" s="219"/>
      <c r="O114" s="219"/>
      <c r="P114" s="219"/>
      <c r="Q114" s="219"/>
      <c r="R114" s="219"/>
      <c r="S114" s="219"/>
      <c r="T114" s="219"/>
      <c r="U114" s="219"/>
      <c r="V114" s="219"/>
      <c r="W114" s="219"/>
      <c r="X114" s="219"/>
      <c r="Y114" s="219"/>
      <c r="Z114" s="219"/>
    </row>
    <row r="115" spans="1:26" ht="12.75">
      <c r="A115" s="116">
        <v>114</v>
      </c>
      <c r="B115" s="116">
        <v>53</v>
      </c>
      <c r="C115" s="116" t="s">
        <v>207</v>
      </c>
      <c r="D115" s="384">
        <v>43788</v>
      </c>
    </row>
    <row r="116" spans="1:26" ht="12.75">
      <c r="A116" s="268">
        <v>115</v>
      </c>
      <c r="B116" s="268">
        <v>91</v>
      </c>
      <c r="C116" s="268" t="s">
        <v>207</v>
      </c>
      <c r="D116" s="472">
        <v>43776</v>
      </c>
      <c r="E116" s="268" t="s">
        <v>203</v>
      </c>
      <c r="F116" s="365">
        <v>43854</v>
      </c>
      <c r="G116" s="219"/>
      <c r="H116" s="219"/>
      <c r="I116" s="219"/>
      <c r="J116" s="219"/>
      <c r="K116" s="219"/>
      <c r="L116" s="219"/>
      <c r="M116" s="219"/>
      <c r="N116" s="219"/>
      <c r="O116" s="219"/>
      <c r="P116" s="219"/>
      <c r="Q116" s="219"/>
      <c r="R116" s="219"/>
      <c r="S116" s="219"/>
      <c r="T116" s="219"/>
      <c r="U116" s="219"/>
      <c r="V116" s="219"/>
      <c r="W116" s="219"/>
      <c r="X116" s="219"/>
      <c r="Y116" s="219"/>
      <c r="Z116" s="219"/>
    </row>
    <row r="117" spans="1:26" ht="12.75">
      <c r="A117" s="531">
        <v>116</v>
      </c>
      <c r="B117" s="531">
        <v>93</v>
      </c>
      <c r="C117" s="531" t="s">
        <v>12</v>
      </c>
      <c r="D117" s="610">
        <v>43761</v>
      </c>
      <c r="E117" s="531" t="s">
        <v>207</v>
      </c>
      <c r="F117" s="610">
        <v>43810</v>
      </c>
      <c r="G117" s="531"/>
      <c r="H117" s="539"/>
      <c r="I117" s="539"/>
      <c r="J117" s="539"/>
      <c r="K117" s="539"/>
      <c r="L117" s="539"/>
      <c r="M117" s="539"/>
      <c r="N117" s="539"/>
      <c r="O117" s="539"/>
      <c r="P117" s="539"/>
      <c r="Q117" s="539"/>
      <c r="R117" s="539"/>
      <c r="S117" s="539"/>
      <c r="T117" s="539"/>
      <c r="U117" s="539"/>
      <c r="V117" s="539"/>
      <c r="W117" s="539"/>
      <c r="X117" s="539"/>
      <c r="Y117" s="539"/>
      <c r="Z117" s="539"/>
    </row>
    <row r="118" spans="1:26" ht="12.75">
      <c r="A118" s="268">
        <v>117</v>
      </c>
      <c r="B118" s="268">
        <v>0</v>
      </c>
      <c r="C118" s="268" t="s">
        <v>207</v>
      </c>
      <c r="D118" s="472">
        <v>43776</v>
      </c>
      <c r="E118" s="268" t="s">
        <v>203</v>
      </c>
      <c r="F118" s="365">
        <v>43812</v>
      </c>
      <c r="G118" s="219"/>
      <c r="H118" s="219"/>
      <c r="I118" s="219"/>
      <c r="J118" s="219"/>
      <c r="K118" s="219"/>
      <c r="L118" s="219"/>
      <c r="M118" s="219"/>
      <c r="N118" s="219"/>
      <c r="O118" s="219"/>
      <c r="P118" s="219"/>
      <c r="Q118" s="219"/>
      <c r="R118" s="219"/>
      <c r="S118" s="219"/>
      <c r="T118" s="219"/>
      <c r="U118" s="219"/>
      <c r="V118" s="219"/>
      <c r="W118" s="219"/>
      <c r="X118" s="219"/>
      <c r="Y118" s="219"/>
      <c r="Z118" s="219"/>
    </row>
    <row r="119" spans="1:26" ht="12.75">
      <c r="A119" s="268">
        <v>118</v>
      </c>
      <c r="B119" s="268">
        <v>0</v>
      </c>
      <c r="C119" s="268" t="s">
        <v>207</v>
      </c>
      <c r="D119" s="472">
        <v>43776</v>
      </c>
      <c r="E119" s="268" t="s">
        <v>203</v>
      </c>
      <c r="F119" s="365">
        <v>43812</v>
      </c>
      <c r="G119" s="219"/>
      <c r="H119" s="219"/>
      <c r="I119" s="219"/>
      <c r="J119" s="219"/>
      <c r="K119" s="219"/>
      <c r="L119" s="219"/>
      <c r="M119" s="219"/>
      <c r="N119" s="219"/>
      <c r="O119" s="219"/>
      <c r="P119" s="219"/>
      <c r="Q119" s="219"/>
      <c r="R119" s="219"/>
      <c r="S119" s="219"/>
      <c r="T119" s="219"/>
      <c r="U119" s="219"/>
      <c r="V119" s="219"/>
      <c r="W119" s="219"/>
      <c r="X119" s="219"/>
      <c r="Y119" s="219"/>
      <c r="Z119" s="219"/>
    </row>
    <row r="120" spans="1:26" ht="12.75">
      <c r="A120" s="268">
        <v>119</v>
      </c>
      <c r="B120" s="268">
        <v>17</v>
      </c>
      <c r="C120" s="268" t="s">
        <v>207</v>
      </c>
      <c r="D120" s="472">
        <v>43780</v>
      </c>
      <c r="E120" s="268" t="s">
        <v>203</v>
      </c>
      <c r="F120" s="365">
        <v>43855</v>
      </c>
      <c r="G120" s="219"/>
      <c r="H120" s="219"/>
      <c r="I120" s="219"/>
      <c r="J120" s="219"/>
      <c r="K120" s="219"/>
      <c r="L120" s="219"/>
      <c r="M120" s="219"/>
      <c r="N120" s="219"/>
      <c r="O120" s="219"/>
      <c r="P120" s="219"/>
      <c r="Q120" s="219"/>
      <c r="R120" s="219"/>
      <c r="S120" s="219"/>
      <c r="T120" s="219"/>
      <c r="U120" s="219"/>
      <c r="V120" s="219"/>
      <c r="W120" s="219"/>
      <c r="X120" s="219"/>
      <c r="Y120" s="219"/>
      <c r="Z120" s="219"/>
    </row>
    <row r="121" spans="1:26" ht="12.75">
      <c r="A121" s="116">
        <v>120</v>
      </c>
      <c r="B121" s="116">
        <v>49</v>
      </c>
      <c r="C121" s="116" t="s">
        <v>207</v>
      </c>
      <c r="D121" s="384">
        <v>43780</v>
      </c>
    </row>
    <row r="122" spans="1:26" ht="12.75">
      <c r="A122" s="268">
        <v>121</v>
      </c>
      <c r="B122" s="268">
        <v>16</v>
      </c>
      <c r="C122" s="268" t="s">
        <v>207</v>
      </c>
      <c r="D122" s="472">
        <v>43780</v>
      </c>
      <c r="E122" s="268" t="s">
        <v>203</v>
      </c>
      <c r="F122" s="365">
        <v>43814</v>
      </c>
      <c r="G122" s="219"/>
      <c r="H122" s="219"/>
      <c r="I122" s="219"/>
      <c r="J122" s="219"/>
      <c r="K122" s="219"/>
      <c r="L122" s="219"/>
      <c r="M122" s="219"/>
      <c r="N122" s="219"/>
      <c r="O122" s="219"/>
      <c r="P122" s="219"/>
      <c r="Q122" s="219"/>
      <c r="R122" s="219"/>
      <c r="S122" s="219"/>
      <c r="T122" s="219"/>
      <c r="U122" s="219"/>
      <c r="V122" s="219"/>
      <c r="W122" s="219"/>
      <c r="X122" s="219"/>
      <c r="Y122" s="219"/>
      <c r="Z122" s="219"/>
    </row>
    <row r="123" spans="1:26" ht="12.75">
      <c r="A123" s="268">
        <v>122</v>
      </c>
      <c r="B123" s="268">
        <v>3</v>
      </c>
      <c r="C123" s="268" t="s">
        <v>12</v>
      </c>
      <c r="D123" s="365">
        <v>43777</v>
      </c>
      <c r="E123" s="268" t="s">
        <v>207</v>
      </c>
      <c r="F123" s="365">
        <v>43810</v>
      </c>
      <c r="G123" s="219"/>
      <c r="H123" s="219"/>
      <c r="I123" s="219"/>
      <c r="J123" s="219"/>
      <c r="K123" s="219"/>
      <c r="L123" s="219"/>
      <c r="M123" s="219"/>
      <c r="N123" s="219"/>
      <c r="O123" s="219"/>
      <c r="P123" s="219"/>
      <c r="Q123" s="219"/>
      <c r="R123" s="219"/>
      <c r="S123" s="219"/>
      <c r="T123" s="219"/>
      <c r="U123" s="219"/>
      <c r="V123" s="219"/>
      <c r="W123" s="219"/>
      <c r="X123" s="219"/>
      <c r="Y123" s="219"/>
      <c r="Z123" s="219"/>
    </row>
    <row r="124" spans="1:26" ht="12.75">
      <c r="A124" s="268">
        <v>123</v>
      </c>
      <c r="B124" s="268">
        <v>0</v>
      </c>
      <c r="C124" s="268" t="s">
        <v>12</v>
      </c>
      <c r="D124" s="365">
        <v>43777</v>
      </c>
      <c r="E124" s="268" t="s">
        <v>207</v>
      </c>
      <c r="F124" s="365">
        <v>43810</v>
      </c>
      <c r="G124" s="219"/>
      <c r="H124" s="219"/>
      <c r="I124" s="219"/>
      <c r="J124" s="219"/>
      <c r="K124" s="219"/>
      <c r="L124" s="219"/>
      <c r="M124" s="219"/>
      <c r="N124" s="219"/>
      <c r="O124" s="219"/>
      <c r="P124" s="219"/>
      <c r="Q124" s="219"/>
      <c r="R124" s="219"/>
      <c r="S124" s="219"/>
      <c r="T124" s="219"/>
      <c r="U124" s="219"/>
      <c r="V124" s="219"/>
      <c r="W124" s="219"/>
      <c r="X124" s="219"/>
      <c r="Y124" s="219"/>
      <c r="Z124" s="219"/>
    </row>
    <row r="125" spans="1:26" ht="12.75">
      <c r="A125" s="531">
        <v>124</v>
      </c>
      <c r="B125" s="531">
        <v>178</v>
      </c>
      <c r="C125" s="531" t="s">
        <v>12</v>
      </c>
      <c r="D125" s="610">
        <v>43761</v>
      </c>
      <c r="E125" s="531" t="s">
        <v>207</v>
      </c>
      <c r="F125" s="610">
        <v>43811</v>
      </c>
      <c r="G125" s="539"/>
      <c r="H125" s="539"/>
      <c r="I125" s="539"/>
      <c r="J125" s="539"/>
      <c r="K125" s="539"/>
      <c r="L125" s="539"/>
      <c r="M125" s="539"/>
      <c r="N125" s="539"/>
      <c r="O125" s="539"/>
      <c r="P125" s="539"/>
      <c r="Q125" s="539"/>
      <c r="R125" s="539"/>
      <c r="S125" s="539"/>
      <c r="T125" s="539"/>
      <c r="U125" s="539"/>
      <c r="V125" s="539"/>
      <c r="W125" s="539"/>
      <c r="X125" s="539"/>
      <c r="Y125" s="539"/>
      <c r="Z125" s="539"/>
    </row>
    <row r="126" spans="1:26" ht="12.75">
      <c r="A126" s="531">
        <v>125</v>
      </c>
      <c r="B126" s="531">
        <v>175</v>
      </c>
      <c r="C126" s="531" t="s">
        <v>12</v>
      </c>
      <c r="D126" s="610">
        <v>43763</v>
      </c>
      <c r="E126" s="531" t="s">
        <v>207</v>
      </c>
      <c r="F126" s="610">
        <v>43812</v>
      </c>
      <c r="G126" s="539"/>
      <c r="H126" s="539"/>
      <c r="I126" s="539"/>
      <c r="J126" s="539"/>
      <c r="K126" s="539"/>
      <c r="L126" s="539"/>
      <c r="M126" s="539"/>
      <c r="N126" s="539"/>
      <c r="O126" s="539"/>
      <c r="P126" s="539"/>
      <c r="Q126" s="539"/>
      <c r="R126" s="539"/>
      <c r="S126" s="539"/>
      <c r="T126" s="539"/>
      <c r="U126" s="539"/>
      <c r="V126" s="539"/>
      <c r="W126" s="539"/>
      <c r="X126" s="539"/>
      <c r="Y126" s="539"/>
      <c r="Z126" s="539"/>
    </row>
    <row r="127" spans="1:26" ht="12.75">
      <c r="A127" s="531">
        <v>126</v>
      </c>
      <c r="B127" s="531">
        <v>1193</v>
      </c>
      <c r="C127" s="531" t="s">
        <v>12</v>
      </c>
      <c r="D127" s="610">
        <v>43761</v>
      </c>
      <c r="E127" s="531" t="s">
        <v>207</v>
      </c>
      <c r="F127" s="610">
        <v>43846</v>
      </c>
      <c r="G127" s="539"/>
      <c r="H127" s="539"/>
      <c r="I127" s="539"/>
      <c r="J127" s="539"/>
      <c r="K127" s="539"/>
      <c r="L127" s="539"/>
      <c r="M127" s="539"/>
      <c r="N127" s="539"/>
      <c r="O127" s="539"/>
      <c r="P127" s="539"/>
      <c r="Q127" s="539"/>
      <c r="R127" s="539"/>
      <c r="S127" s="539"/>
      <c r="T127" s="539"/>
      <c r="U127" s="539"/>
      <c r="V127" s="539"/>
      <c r="W127" s="539"/>
      <c r="X127" s="539"/>
      <c r="Y127" s="539"/>
      <c r="Z127" s="539"/>
    </row>
    <row r="128" spans="1:26" ht="12.75">
      <c r="A128" s="268">
        <v>127</v>
      </c>
      <c r="B128" s="268">
        <v>37</v>
      </c>
      <c r="C128" s="268" t="s">
        <v>12</v>
      </c>
      <c r="D128" s="365">
        <v>43770</v>
      </c>
      <c r="E128" s="268" t="s">
        <v>207</v>
      </c>
      <c r="F128" s="365">
        <v>43815</v>
      </c>
      <c r="G128" s="219"/>
      <c r="H128" s="219"/>
      <c r="I128" s="219"/>
      <c r="J128" s="219"/>
      <c r="K128" s="219"/>
      <c r="L128" s="219"/>
      <c r="M128" s="219"/>
      <c r="N128" s="219"/>
      <c r="O128" s="219"/>
      <c r="P128" s="219"/>
      <c r="Q128" s="219"/>
      <c r="R128" s="219"/>
      <c r="S128" s="219"/>
      <c r="T128" s="219"/>
      <c r="U128" s="219"/>
      <c r="V128" s="219"/>
      <c r="W128" s="219"/>
      <c r="X128" s="219"/>
      <c r="Y128" s="219"/>
      <c r="Z128" s="219"/>
    </row>
    <row r="129" spans="1:26" ht="12.75">
      <c r="A129" s="268">
        <v>128</v>
      </c>
      <c r="B129" s="268">
        <v>0</v>
      </c>
      <c r="C129" s="268" t="s">
        <v>207</v>
      </c>
      <c r="D129" s="472">
        <v>43780</v>
      </c>
      <c r="E129" s="268" t="s">
        <v>203</v>
      </c>
      <c r="F129" s="365">
        <v>43812</v>
      </c>
      <c r="G129" s="219"/>
      <c r="H129" s="219"/>
      <c r="I129" s="219"/>
      <c r="J129" s="219"/>
      <c r="K129" s="219"/>
      <c r="L129" s="219"/>
      <c r="M129" s="219"/>
      <c r="N129" s="219"/>
      <c r="O129" s="219"/>
      <c r="P129" s="219"/>
      <c r="Q129" s="219"/>
      <c r="R129" s="219"/>
      <c r="S129" s="219"/>
      <c r="T129" s="219"/>
      <c r="U129" s="219"/>
      <c r="V129" s="219"/>
      <c r="W129" s="219"/>
      <c r="X129" s="219"/>
      <c r="Y129" s="219"/>
      <c r="Z129" s="219"/>
    </row>
    <row r="130" spans="1:26" ht="12.75">
      <c r="A130" s="268">
        <v>129</v>
      </c>
      <c r="B130" s="268">
        <v>0</v>
      </c>
      <c r="C130" s="268" t="s">
        <v>207</v>
      </c>
      <c r="D130" s="472">
        <v>43780</v>
      </c>
      <c r="E130" s="268" t="s">
        <v>203</v>
      </c>
      <c r="F130" s="365">
        <v>43812</v>
      </c>
      <c r="G130" s="219"/>
      <c r="H130" s="219"/>
      <c r="I130" s="219"/>
      <c r="J130" s="219"/>
      <c r="K130" s="219"/>
      <c r="L130" s="219"/>
      <c r="M130" s="219"/>
      <c r="N130" s="219"/>
      <c r="O130" s="219"/>
      <c r="P130" s="219"/>
      <c r="Q130" s="219"/>
      <c r="R130" s="219"/>
      <c r="S130" s="219"/>
      <c r="T130" s="219"/>
      <c r="U130" s="219"/>
      <c r="V130" s="219"/>
      <c r="W130" s="219"/>
      <c r="X130" s="219"/>
      <c r="Y130" s="219"/>
      <c r="Z130" s="219"/>
    </row>
    <row r="131" spans="1:26" ht="12.75">
      <c r="A131" s="116">
        <v>130</v>
      </c>
      <c r="B131" s="116">
        <v>573</v>
      </c>
      <c r="C131" s="116" t="s">
        <v>207</v>
      </c>
      <c r="D131" s="384">
        <v>43802</v>
      </c>
    </row>
    <row r="132" spans="1:26" ht="12.75">
      <c r="A132" s="268">
        <v>131</v>
      </c>
      <c r="B132" s="268">
        <v>73</v>
      </c>
      <c r="C132" s="268" t="s">
        <v>12</v>
      </c>
      <c r="D132" s="365">
        <v>43783</v>
      </c>
      <c r="E132" s="268" t="s">
        <v>203</v>
      </c>
      <c r="F132" s="365">
        <v>43853</v>
      </c>
      <c r="G132" s="219"/>
      <c r="H132" s="219"/>
      <c r="I132" s="219"/>
      <c r="J132" s="219"/>
      <c r="K132" s="219"/>
      <c r="L132" s="219"/>
      <c r="M132" s="219"/>
      <c r="N132" s="219"/>
      <c r="O132" s="219"/>
      <c r="P132" s="219"/>
      <c r="Q132" s="219"/>
      <c r="R132" s="219"/>
      <c r="S132" s="219"/>
      <c r="T132" s="219"/>
      <c r="U132" s="219"/>
      <c r="V132" s="219"/>
      <c r="W132" s="219"/>
      <c r="X132" s="219"/>
      <c r="Y132" s="219"/>
      <c r="Z132" s="219"/>
    </row>
    <row r="133" spans="1:26" ht="12.75">
      <c r="A133" s="268">
        <v>132</v>
      </c>
      <c r="B133" s="268">
        <v>154</v>
      </c>
      <c r="C133" s="368" t="s">
        <v>12</v>
      </c>
      <c r="D133" s="365">
        <v>43783</v>
      </c>
      <c r="E133" s="268" t="s">
        <v>203</v>
      </c>
      <c r="F133" s="365">
        <v>43855</v>
      </c>
      <c r="G133" s="219"/>
      <c r="H133" s="219"/>
      <c r="I133" s="219"/>
      <c r="J133" s="219"/>
      <c r="K133" s="219"/>
      <c r="L133" s="219"/>
      <c r="M133" s="219"/>
      <c r="N133" s="219"/>
      <c r="O133" s="219"/>
      <c r="P133" s="219"/>
      <c r="Q133" s="219"/>
      <c r="R133" s="219"/>
      <c r="S133" s="219"/>
      <c r="T133" s="219"/>
      <c r="U133" s="219"/>
      <c r="V133" s="219"/>
      <c r="W133" s="219"/>
      <c r="X133" s="219"/>
      <c r="Y133" s="219"/>
      <c r="Z133" s="219"/>
    </row>
    <row r="134" spans="1:26" ht="12.75">
      <c r="A134" s="531">
        <v>133</v>
      </c>
      <c r="B134" s="531">
        <v>333</v>
      </c>
      <c r="C134" s="611" t="s">
        <v>12</v>
      </c>
      <c r="D134" s="610">
        <v>43777</v>
      </c>
      <c r="E134" s="531" t="s">
        <v>207</v>
      </c>
      <c r="F134" s="612">
        <v>43845</v>
      </c>
      <c r="G134" s="539"/>
      <c r="H134" s="539"/>
      <c r="I134" s="539"/>
      <c r="J134" s="539"/>
      <c r="K134" s="539"/>
      <c r="L134" s="539"/>
      <c r="M134" s="539"/>
      <c r="N134" s="539"/>
      <c r="O134" s="539"/>
      <c r="P134" s="539"/>
      <c r="Q134" s="539"/>
      <c r="R134" s="539"/>
      <c r="S134" s="539"/>
      <c r="T134" s="539"/>
      <c r="U134" s="539"/>
      <c r="V134" s="539"/>
      <c r="W134" s="539"/>
      <c r="X134" s="539"/>
      <c r="Y134" s="539"/>
      <c r="Z134" s="539"/>
    </row>
    <row r="135" spans="1:26" ht="12.75">
      <c r="A135" s="268">
        <v>134</v>
      </c>
      <c r="B135" s="268">
        <v>55</v>
      </c>
      <c r="C135" s="368" t="s">
        <v>12</v>
      </c>
      <c r="D135" s="365">
        <v>43761</v>
      </c>
      <c r="E135" s="268" t="s">
        <v>207</v>
      </c>
      <c r="F135" s="365">
        <v>43817</v>
      </c>
      <c r="G135" s="219"/>
      <c r="H135" s="219"/>
      <c r="I135" s="219"/>
      <c r="J135" s="219"/>
      <c r="K135" s="219"/>
      <c r="L135" s="219"/>
      <c r="M135" s="219"/>
      <c r="N135" s="219"/>
      <c r="O135" s="219"/>
      <c r="P135" s="219"/>
      <c r="Q135" s="219"/>
      <c r="R135" s="219"/>
      <c r="S135" s="219"/>
      <c r="T135" s="219"/>
      <c r="U135" s="219"/>
      <c r="V135" s="219"/>
      <c r="W135" s="219"/>
      <c r="X135" s="219"/>
      <c r="Y135" s="219"/>
      <c r="Z135" s="219"/>
    </row>
    <row r="136" spans="1:26" ht="12.75">
      <c r="A136" s="531">
        <v>135</v>
      </c>
      <c r="B136" s="531">
        <v>90</v>
      </c>
      <c r="C136" s="531" t="s">
        <v>12</v>
      </c>
      <c r="D136" s="610">
        <v>43763</v>
      </c>
      <c r="E136" s="531" t="s">
        <v>207</v>
      </c>
      <c r="F136" s="610">
        <v>43817</v>
      </c>
      <c r="G136" s="539"/>
      <c r="H136" s="539"/>
      <c r="I136" s="539"/>
      <c r="J136" s="539"/>
      <c r="K136" s="539"/>
      <c r="L136" s="539"/>
      <c r="M136" s="539"/>
      <c r="N136" s="539"/>
      <c r="O136" s="539"/>
      <c r="P136" s="539"/>
      <c r="Q136" s="539"/>
      <c r="R136" s="539"/>
      <c r="S136" s="539"/>
      <c r="T136" s="539"/>
      <c r="U136" s="539"/>
      <c r="V136" s="539"/>
      <c r="W136" s="539"/>
      <c r="X136" s="539"/>
      <c r="Y136" s="539"/>
      <c r="Z136" s="539"/>
    </row>
    <row r="137" spans="1:26" ht="12.75">
      <c r="A137" s="268">
        <v>136</v>
      </c>
      <c r="B137" s="268">
        <v>7</v>
      </c>
      <c r="C137" s="268" t="s">
        <v>12</v>
      </c>
      <c r="D137" s="376">
        <v>43714</v>
      </c>
      <c r="E137" s="268" t="s">
        <v>15</v>
      </c>
      <c r="F137" s="365">
        <v>43720</v>
      </c>
      <c r="G137" s="219"/>
      <c r="H137" s="219"/>
      <c r="I137" s="219"/>
      <c r="J137" s="219"/>
      <c r="K137" s="219"/>
      <c r="L137" s="219"/>
      <c r="M137" s="219"/>
      <c r="N137" s="219"/>
      <c r="O137" s="219"/>
      <c r="P137" s="219"/>
      <c r="Q137" s="219"/>
      <c r="R137" s="219"/>
      <c r="S137" s="219"/>
      <c r="T137" s="219"/>
      <c r="U137" s="219"/>
      <c r="V137" s="219"/>
      <c r="W137" s="219"/>
      <c r="X137" s="219"/>
      <c r="Y137" s="219"/>
      <c r="Z137" s="219"/>
    </row>
    <row r="138" spans="1:26" ht="12.75">
      <c r="A138" s="268">
        <v>137</v>
      </c>
      <c r="B138" s="268">
        <v>27</v>
      </c>
      <c r="C138" s="268" t="s">
        <v>12</v>
      </c>
      <c r="D138" s="369">
        <v>43714</v>
      </c>
      <c r="E138" s="268" t="s">
        <v>203</v>
      </c>
      <c r="F138" s="365">
        <v>43814</v>
      </c>
      <c r="G138" s="219"/>
      <c r="H138" s="219"/>
      <c r="I138" s="219"/>
      <c r="J138" s="219"/>
      <c r="K138" s="219"/>
      <c r="L138" s="219"/>
      <c r="M138" s="219"/>
      <c r="N138" s="219"/>
      <c r="O138" s="219"/>
      <c r="P138" s="219"/>
      <c r="Q138" s="219"/>
      <c r="R138" s="219"/>
      <c r="S138" s="219"/>
      <c r="T138" s="219"/>
      <c r="U138" s="219"/>
      <c r="V138" s="219"/>
      <c r="W138" s="219"/>
      <c r="X138" s="219"/>
      <c r="Y138" s="219"/>
      <c r="Z138" s="219"/>
    </row>
    <row r="139" spans="1:26" ht="12.75">
      <c r="A139" s="268">
        <v>138</v>
      </c>
      <c r="B139" s="268">
        <v>62</v>
      </c>
      <c r="C139" s="268" t="s">
        <v>207</v>
      </c>
      <c r="D139" s="472">
        <v>43789</v>
      </c>
      <c r="E139" s="268" t="s">
        <v>203</v>
      </c>
      <c r="F139" s="365">
        <v>43814</v>
      </c>
      <c r="G139" s="219"/>
      <c r="H139" s="219"/>
      <c r="I139" s="219"/>
      <c r="J139" s="219"/>
      <c r="K139" s="219"/>
      <c r="L139" s="219"/>
      <c r="M139" s="219"/>
      <c r="N139" s="219"/>
      <c r="O139" s="219"/>
      <c r="P139" s="219"/>
      <c r="Q139" s="219"/>
      <c r="R139" s="219"/>
      <c r="S139" s="219"/>
      <c r="T139" s="219"/>
      <c r="U139" s="219"/>
      <c r="V139" s="219"/>
      <c r="W139" s="219"/>
      <c r="X139" s="219"/>
      <c r="Y139" s="219"/>
      <c r="Z139" s="219"/>
    </row>
    <row r="140" spans="1:26" ht="12.75">
      <c r="A140" s="268">
        <v>139</v>
      </c>
      <c r="B140" s="268">
        <v>3</v>
      </c>
      <c r="C140" s="268" t="s">
        <v>12</v>
      </c>
      <c r="D140" s="365">
        <v>43777</v>
      </c>
      <c r="E140" s="268" t="s">
        <v>207</v>
      </c>
      <c r="F140" s="365">
        <v>43812</v>
      </c>
      <c r="G140" s="219"/>
      <c r="H140" s="219"/>
      <c r="I140" s="219"/>
      <c r="J140" s="219"/>
      <c r="K140" s="219"/>
      <c r="L140" s="219"/>
      <c r="M140" s="219"/>
      <c r="N140" s="219"/>
      <c r="O140" s="219"/>
      <c r="P140" s="219"/>
      <c r="Q140" s="219"/>
      <c r="R140" s="219"/>
      <c r="S140" s="219"/>
      <c r="T140" s="219"/>
      <c r="U140" s="219"/>
      <c r="V140" s="219"/>
      <c r="W140" s="219"/>
      <c r="X140" s="219"/>
      <c r="Y140" s="219"/>
      <c r="Z140" s="219"/>
    </row>
    <row r="141" spans="1:26" ht="12.75">
      <c r="A141" s="268">
        <v>140</v>
      </c>
      <c r="B141" s="268">
        <v>114</v>
      </c>
      <c r="C141" s="268" t="s">
        <v>12</v>
      </c>
      <c r="D141" s="365">
        <v>43784</v>
      </c>
      <c r="E141" s="268" t="s">
        <v>203</v>
      </c>
      <c r="F141" s="365">
        <v>43855</v>
      </c>
      <c r="G141" s="219"/>
      <c r="H141" s="219"/>
      <c r="I141" s="219"/>
      <c r="J141" s="219"/>
      <c r="K141" s="219"/>
      <c r="L141" s="219"/>
      <c r="M141" s="219"/>
      <c r="N141" s="219"/>
      <c r="O141" s="219"/>
      <c r="P141" s="219"/>
      <c r="Q141" s="219"/>
      <c r="R141" s="219"/>
      <c r="S141" s="219"/>
      <c r="T141" s="219"/>
      <c r="U141" s="219"/>
      <c r="V141" s="219"/>
      <c r="W141" s="219"/>
      <c r="X141" s="219"/>
      <c r="Y141" s="219"/>
      <c r="Z141" s="219"/>
    </row>
    <row r="142" spans="1:26" ht="12.75">
      <c r="A142" s="268">
        <v>141</v>
      </c>
      <c r="B142" s="268">
        <v>27</v>
      </c>
      <c r="C142" s="368" t="s">
        <v>12</v>
      </c>
      <c r="D142" s="365">
        <v>43777</v>
      </c>
      <c r="E142" s="268" t="s">
        <v>203</v>
      </c>
      <c r="F142" s="365">
        <v>43853</v>
      </c>
      <c r="G142" s="219"/>
      <c r="H142" s="219"/>
      <c r="I142" s="219"/>
      <c r="J142" s="219"/>
      <c r="K142" s="219"/>
      <c r="L142" s="219"/>
      <c r="M142" s="219"/>
      <c r="N142" s="219"/>
      <c r="O142" s="219"/>
      <c r="P142" s="219"/>
      <c r="Q142" s="219"/>
      <c r="R142" s="219"/>
      <c r="S142" s="219"/>
      <c r="T142" s="219"/>
      <c r="U142" s="219"/>
      <c r="V142" s="219"/>
      <c r="W142" s="219"/>
      <c r="X142" s="219"/>
      <c r="Y142" s="219"/>
      <c r="Z142" s="219"/>
    </row>
    <row r="143" spans="1:26" ht="12.75">
      <c r="A143" s="268">
        <v>142</v>
      </c>
      <c r="B143" s="268">
        <v>0</v>
      </c>
      <c r="C143" s="268" t="s">
        <v>12</v>
      </c>
      <c r="D143" s="365">
        <v>43763</v>
      </c>
      <c r="E143" s="268" t="s">
        <v>207</v>
      </c>
      <c r="F143" s="365">
        <v>43812</v>
      </c>
      <c r="G143" s="219"/>
      <c r="H143" s="219"/>
      <c r="I143" s="219"/>
      <c r="J143" s="219"/>
      <c r="K143" s="219"/>
      <c r="L143" s="219"/>
      <c r="M143" s="219"/>
      <c r="N143" s="219"/>
      <c r="O143" s="219"/>
      <c r="P143" s="219"/>
      <c r="Q143" s="219"/>
      <c r="R143" s="219"/>
      <c r="S143" s="219"/>
      <c r="T143" s="219"/>
      <c r="U143" s="219"/>
      <c r="V143" s="219"/>
      <c r="W143" s="219"/>
      <c r="X143" s="219"/>
      <c r="Y143" s="219"/>
      <c r="Z143" s="219"/>
    </row>
    <row r="144" spans="1:26" ht="12.75">
      <c r="A144" s="268">
        <v>143</v>
      </c>
      <c r="B144" s="268">
        <v>7</v>
      </c>
      <c r="C144" s="268" t="s">
        <v>12</v>
      </c>
      <c r="D144" s="365">
        <v>43763</v>
      </c>
      <c r="E144" s="268" t="s">
        <v>207</v>
      </c>
      <c r="F144" s="365">
        <v>43812</v>
      </c>
      <c r="G144" s="219"/>
      <c r="H144" s="219"/>
      <c r="I144" s="219"/>
      <c r="J144" s="219"/>
      <c r="K144" s="219"/>
      <c r="L144" s="219"/>
      <c r="M144" s="219"/>
      <c r="N144" s="219"/>
      <c r="O144" s="219"/>
      <c r="P144" s="219"/>
      <c r="Q144" s="219"/>
      <c r="R144" s="219"/>
      <c r="S144" s="219"/>
      <c r="T144" s="219"/>
      <c r="U144" s="219"/>
      <c r="V144" s="219"/>
      <c r="W144" s="219"/>
      <c r="X144" s="219"/>
      <c r="Y144" s="219"/>
      <c r="Z144" s="219"/>
    </row>
    <row r="145" spans="1:26" ht="12.75">
      <c r="A145" s="268">
        <v>144</v>
      </c>
      <c r="B145" s="268">
        <v>32</v>
      </c>
      <c r="C145" s="268" t="s">
        <v>12</v>
      </c>
      <c r="D145" s="376">
        <v>43714</v>
      </c>
      <c r="E145" s="268" t="s">
        <v>203</v>
      </c>
      <c r="F145" s="365">
        <v>43853</v>
      </c>
      <c r="G145" s="219"/>
      <c r="H145" s="219"/>
      <c r="I145" s="219"/>
      <c r="J145" s="219"/>
      <c r="K145" s="219"/>
      <c r="L145" s="219"/>
      <c r="M145" s="219"/>
      <c r="N145" s="219"/>
      <c r="O145" s="219"/>
      <c r="P145" s="219"/>
      <c r="Q145" s="219"/>
      <c r="R145" s="219"/>
      <c r="S145" s="219"/>
      <c r="T145" s="219"/>
      <c r="U145" s="219"/>
      <c r="V145" s="219"/>
      <c r="W145" s="219"/>
      <c r="X145" s="219"/>
      <c r="Y145" s="219"/>
      <c r="Z145" s="219"/>
    </row>
    <row r="146" spans="1:26" ht="12.75">
      <c r="A146" s="268">
        <v>145</v>
      </c>
      <c r="B146" s="268">
        <v>0</v>
      </c>
      <c r="C146" s="268" t="s">
        <v>12</v>
      </c>
      <c r="D146" s="376">
        <v>43714</v>
      </c>
      <c r="E146" s="268" t="s">
        <v>15</v>
      </c>
      <c r="F146" s="365">
        <v>43720</v>
      </c>
      <c r="G146" s="219"/>
      <c r="H146" s="219"/>
      <c r="I146" s="219"/>
      <c r="J146" s="219"/>
      <c r="K146" s="219"/>
      <c r="L146" s="219"/>
      <c r="M146" s="219"/>
      <c r="N146" s="219"/>
      <c r="O146" s="219"/>
      <c r="P146" s="219"/>
      <c r="Q146" s="219"/>
      <c r="R146" s="219"/>
      <c r="S146" s="219"/>
      <c r="T146" s="219"/>
      <c r="U146" s="219"/>
      <c r="V146" s="219"/>
      <c r="W146" s="219"/>
      <c r="X146" s="219"/>
      <c r="Y146" s="219"/>
      <c r="Z146" s="219"/>
    </row>
    <row r="147" spans="1:26" ht="12.75">
      <c r="A147" s="268">
        <v>146</v>
      </c>
      <c r="B147" s="268">
        <v>0</v>
      </c>
      <c r="C147" s="268" t="s">
        <v>207</v>
      </c>
      <c r="D147" s="472">
        <v>43781</v>
      </c>
      <c r="E147" s="268" t="s">
        <v>203</v>
      </c>
      <c r="F147" s="365">
        <v>43812</v>
      </c>
      <c r="G147" s="219"/>
      <c r="H147" s="219"/>
      <c r="I147" s="219"/>
      <c r="J147" s="219"/>
      <c r="K147" s="219"/>
      <c r="L147" s="219"/>
      <c r="M147" s="219"/>
      <c r="N147" s="219"/>
      <c r="O147" s="219"/>
      <c r="P147" s="219"/>
      <c r="Q147" s="219"/>
      <c r="R147" s="219"/>
      <c r="S147" s="219"/>
      <c r="T147" s="219"/>
      <c r="U147" s="219"/>
      <c r="V147" s="219"/>
      <c r="W147" s="219"/>
      <c r="X147" s="219"/>
      <c r="Y147" s="219"/>
      <c r="Z147" s="219"/>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outlinePr summaryBelow="0" summaryRight="0"/>
  </sheetPr>
  <dimension ref="A1:K287"/>
  <sheetViews>
    <sheetView workbookViewId="0">
      <pane ySplit="1" topLeftCell="A2" activePane="bottomLeft" state="frozen"/>
      <selection pane="bottomLeft" activeCell="B3" sqref="B3"/>
    </sheetView>
  </sheetViews>
  <sheetFormatPr defaultColWidth="12.5703125" defaultRowHeight="15.75" customHeight="1"/>
  <cols>
    <col min="4" max="4" width="14.140625" customWidth="1"/>
    <col min="6" max="6" width="13.5703125" customWidth="1"/>
  </cols>
  <sheetData>
    <row r="1" spans="1:11" ht="15.75" customHeight="1">
      <c r="A1" s="363" t="s">
        <v>3105</v>
      </c>
      <c r="B1" s="363" t="s">
        <v>3106</v>
      </c>
      <c r="C1" s="363" t="s">
        <v>3107</v>
      </c>
      <c r="D1" s="363" t="s">
        <v>3108</v>
      </c>
      <c r="E1" s="363" t="s">
        <v>3109</v>
      </c>
      <c r="F1" s="363" t="s">
        <v>3110</v>
      </c>
      <c r="G1" s="363" t="s">
        <v>3111</v>
      </c>
      <c r="H1" s="363" t="s">
        <v>3112</v>
      </c>
      <c r="I1" s="363" t="s">
        <v>3113</v>
      </c>
      <c r="J1" s="363" t="s">
        <v>3114</v>
      </c>
      <c r="K1" s="363" t="s">
        <v>2711</v>
      </c>
    </row>
    <row r="2" spans="1:11" ht="15.75" customHeight="1">
      <c r="A2" s="116">
        <v>1</v>
      </c>
      <c r="B2" s="116">
        <v>1</v>
      </c>
      <c r="C2" s="116">
        <v>1</v>
      </c>
      <c r="D2" s="116" t="s">
        <v>3115</v>
      </c>
      <c r="E2" s="315">
        <v>43998</v>
      </c>
      <c r="F2" s="116">
        <v>0</v>
      </c>
      <c r="G2" s="116">
        <v>1</v>
      </c>
      <c r="H2" s="116" t="s">
        <v>177</v>
      </c>
      <c r="I2" s="314">
        <v>44025</v>
      </c>
      <c r="J2" s="116">
        <v>0</v>
      </c>
    </row>
    <row r="5" spans="1:11" ht="15.75" customHeight="1">
      <c r="A5" s="116">
        <v>2</v>
      </c>
      <c r="B5" s="116">
        <v>162</v>
      </c>
      <c r="C5" s="116">
        <v>150</v>
      </c>
      <c r="D5" s="116" t="s">
        <v>3115</v>
      </c>
      <c r="E5" s="315">
        <v>43998</v>
      </c>
      <c r="F5" s="116">
        <v>2</v>
      </c>
    </row>
    <row r="6" spans="1:11" ht="15.75" customHeight="1">
      <c r="C6" s="116">
        <v>12</v>
      </c>
      <c r="D6" s="116" t="s">
        <v>3115</v>
      </c>
      <c r="E6" s="315">
        <v>44021</v>
      </c>
      <c r="F6" s="116">
        <v>0.5</v>
      </c>
      <c r="G6" s="116">
        <v>162</v>
      </c>
      <c r="H6" s="116" t="s">
        <v>177</v>
      </c>
      <c r="I6" s="314">
        <v>44026</v>
      </c>
      <c r="J6" s="116">
        <v>3</v>
      </c>
    </row>
    <row r="8" spans="1:11" ht="15.75" customHeight="1">
      <c r="A8" s="116">
        <v>3</v>
      </c>
      <c r="B8" s="116">
        <v>0</v>
      </c>
      <c r="C8" s="116">
        <v>0</v>
      </c>
      <c r="D8" s="116" t="s">
        <v>3115</v>
      </c>
      <c r="E8" s="315">
        <v>43998</v>
      </c>
      <c r="F8" s="116">
        <v>0</v>
      </c>
      <c r="G8" s="116">
        <v>0</v>
      </c>
      <c r="H8" s="116" t="s">
        <v>177</v>
      </c>
      <c r="I8" s="314">
        <v>44026</v>
      </c>
      <c r="J8" s="116">
        <v>0</v>
      </c>
    </row>
    <row r="11" spans="1:11" ht="15.75" customHeight="1">
      <c r="A11" s="116">
        <v>4</v>
      </c>
      <c r="B11" s="116">
        <v>48</v>
      </c>
      <c r="C11" s="116">
        <v>48</v>
      </c>
      <c r="D11" s="116" t="s">
        <v>3115</v>
      </c>
      <c r="E11" s="315">
        <v>43998</v>
      </c>
      <c r="F11" s="116">
        <v>0.5</v>
      </c>
      <c r="G11" s="116">
        <v>48</v>
      </c>
      <c r="H11" s="116" t="s">
        <v>177</v>
      </c>
      <c r="I11" s="314">
        <v>44026</v>
      </c>
      <c r="J11" s="116">
        <v>0.5</v>
      </c>
    </row>
    <row r="14" spans="1:11" ht="15.75" customHeight="1">
      <c r="A14" s="116">
        <v>5</v>
      </c>
      <c r="B14" s="116">
        <v>397</v>
      </c>
      <c r="C14" s="116">
        <v>250</v>
      </c>
      <c r="D14" s="116" t="s">
        <v>3115</v>
      </c>
      <c r="E14" s="315">
        <v>43998</v>
      </c>
      <c r="F14" s="116">
        <v>3.5</v>
      </c>
    </row>
    <row r="15" spans="1:11" ht="15.75" customHeight="1">
      <c r="C15" s="116">
        <v>147</v>
      </c>
      <c r="D15" s="116" t="s">
        <v>3115</v>
      </c>
      <c r="E15" s="315">
        <v>44021</v>
      </c>
      <c r="F15" s="116">
        <v>2</v>
      </c>
      <c r="G15" s="116">
        <v>397</v>
      </c>
      <c r="H15" s="116" t="s">
        <v>177</v>
      </c>
      <c r="I15" s="314">
        <v>44026</v>
      </c>
      <c r="J15" s="116">
        <v>5</v>
      </c>
    </row>
    <row r="17" spans="1:10" ht="15.75" customHeight="1">
      <c r="A17" s="116">
        <v>6</v>
      </c>
      <c r="B17" s="116">
        <v>77</v>
      </c>
      <c r="C17" s="116">
        <v>77</v>
      </c>
      <c r="D17" s="116" t="s">
        <v>3115</v>
      </c>
      <c r="E17" s="315">
        <v>43998</v>
      </c>
      <c r="F17" s="116">
        <v>1</v>
      </c>
      <c r="G17" s="116">
        <v>77</v>
      </c>
      <c r="H17" s="116" t="s">
        <v>177</v>
      </c>
      <c r="I17" s="314">
        <v>44027</v>
      </c>
      <c r="J17" s="116">
        <v>1</v>
      </c>
    </row>
    <row r="20" spans="1:10" ht="15.75" customHeight="1">
      <c r="A20" s="116">
        <v>7</v>
      </c>
      <c r="B20" s="116">
        <v>66</v>
      </c>
      <c r="C20" s="116">
        <v>66</v>
      </c>
      <c r="D20" s="116" t="s">
        <v>3115</v>
      </c>
      <c r="E20" s="315">
        <v>43998</v>
      </c>
      <c r="F20" s="116">
        <v>0.5</v>
      </c>
      <c r="G20" s="116">
        <v>66</v>
      </c>
      <c r="H20" s="116" t="s">
        <v>177</v>
      </c>
      <c r="I20" s="314">
        <v>44027</v>
      </c>
      <c r="J20" s="116">
        <v>1</v>
      </c>
    </row>
    <row r="23" spans="1:10" ht="15.75" customHeight="1">
      <c r="A23" s="116">
        <v>8</v>
      </c>
      <c r="B23" s="116">
        <v>6</v>
      </c>
      <c r="C23" s="116">
        <v>6</v>
      </c>
      <c r="D23" s="116" t="s">
        <v>3115</v>
      </c>
      <c r="E23" s="315">
        <v>43998</v>
      </c>
      <c r="F23" s="116">
        <v>0</v>
      </c>
      <c r="G23" s="116">
        <v>6</v>
      </c>
      <c r="H23" s="116" t="s">
        <v>177</v>
      </c>
      <c r="I23" s="314">
        <v>44027</v>
      </c>
      <c r="J23" s="116" t="s">
        <v>3120</v>
      </c>
    </row>
    <row r="26" spans="1:10" ht="15.75" customHeight="1">
      <c r="A26" s="116">
        <v>9</v>
      </c>
      <c r="B26" s="116">
        <v>37</v>
      </c>
      <c r="C26" s="116">
        <v>37</v>
      </c>
      <c r="D26" s="116" t="s">
        <v>3115</v>
      </c>
      <c r="E26" s="315">
        <v>43998</v>
      </c>
      <c r="F26" s="116">
        <v>0.25</v>
      </c>
      <c r="G26" s="116">
        <v>37</v>
      </c>
      <c r="H26" s="116" t="s">
        <v>177</v>
      </c>
      <c r="I26" s="314">
        <v>44027</v>
      </c>
      <c r="J26" s="116">
        <v>0.5</v>
      </c>
    </row>
    <row r="29" spans="1:10" ht="15.75" customHeight="1">
      <c r="A29" s="116">
        <v>10</v>
      </c>
      <c r="B29" s="116">
        <v>0</v>
      </c>
      <c r="C29" s="116">
        <v>0</v>
      </c>
      <c r="D29" s="116" t="s">
        <v>3115</v>
      </c>
      <c r="E29" s="315">
        <v>43998</v>
      </c>
      <c r="F29" s="116">
        <v>0</v>
      </c>
      <c r="G29" s="116">
        <v>0</v>
      </c>
      <c r="H29" s="116" t="s">
        <v>177</v>
      </c>
      <c r="I29" s="314">
        <v>44028</v>
      </c>
      <c r="J29" s="116">
        <v>0</v>
      </c>
    </row>
    <row r="32" spans="1:10" ht="12.75">
      <c r="A32" s="116">
        <v>11</v>
      </c>
      <c r="B32" s="116">
        <v>63</v>
      </c>
      <c r="C32" s="116">
        <v>10</v>
      </c>
      <c r="D32" s="116" t="s">
        <v>3115</v>
      </c>
      <c r="E32" s="315">
        <v>43998</v>
      </c>
      <c r="F32" s="116">
        <v>0.25</v>
      </c>
    </row>
    <row r="33" spans="1:10" ht="12.75">
      <c r="C33" s="116">
        <v>53</v>
      </c>
      <c r="D33" s="116" t="s">
        <v>3115</v>
      </c>
      <c r="E33" s="315">
        <v>43999</v>
      </c>
      <c r="F33" s="116">
        <v>0.5</v>
      </c>
      <c r="G33" s="116">
        <v>63</v>
      </c>
      <c r="H33" s="116" t="s">
        <v>177</v>
      </c>
      <c r="I33" s="314">
        <v>44028</v>
      </c>
      <c r="J33" s="116">
        <v>1</v>
      </c>
    </row>
    <row r="35" spans="1:10" ht="12.75">
      <c r="A35" s="116">
        <v>12</v>
      </c>
      <c r="B35" s="116">
        <v>227</v>
      </c>
      <c r="C35" s="116">
        <v>227</v>
      </c>
      <c r="D35" s="116" t="s">
        <v>3115</v>
      </c>
      <c r="E35" s="315">
        <v>43999</v>
      </c>
      <c r="F35" s="116">
        <v>2</v>
      </c>
      <c r="G35" s="116">
        <v>227</v>
      </c>
      <c r="H35" s="116" t="s">
        <v>177</v>
      </c>
      <c r="I35" s="314">
        <v>44028</v>
      </c>
      <c r="J35" s="116">
        <v>3</v>
      </c>
    </row>
    <row r="38" spans="1:10" ht="12.75">
      <c r="A38" s="116">
        <v>13</v>
      </c>
      <c r="B38" s="116">
        <v>228</v>
      </c>
      <c r="C38" s="116">
        <v>228</v>
      </c>
      <c r="D38" s="116" t="s">
        <v>3115</v>
      </c>
      <c r="E38" s="315">
        <v>43999</v>
      </c>
      <c r="F38" s="116">
        <v>1.75</v>
      </c>
      <c r="G38" s="116">
        <v>228</v>
      </c>
      <c r="H38" s="116" t="s">
        <v>177</v>
      </c>
      <c r="I38" s="314">
        <v>44029</v>
      </c>
      <c r="J38" s="116">
        <v>2</v>
      </c>
    </row>
    <row r="41" spans="1:10" ht="12.75">
      <c r="A41" s="116">
        <v>14</v>
      </c>
      <c r="B41" s="116">
        <v>28</v>
      </c>
      <c r="C41" s="116">
        <v>28</v>
      </c>
      <c r="D41" s="116" t="s">
        <v>3115</v>
      </c>
      <c r="E41" s="315">
        <v>43999</v>
      </c>
      <c r="F41" s="116">
        <v>0.5</v>
      </c>
      <c r="G41" s="116">
        <v>28</v>
      </c>
      <c r="H41" s="116" t="s">
        <v>177</v>
      </c>
      <c r="I41" s="314">
        <v>44029</v>
      </c>
      <c r="J41" s="116">
        <v>0.5</v>
      </c>
    </row>
    <row r="44" spans="1:10" ht="12.75">
      <c r="A44" s="116">
        <v>15</v>
      </c>
      <c r="B44" s="116">
        <v>33</v>
      </c>
      <c r="C44" s="116">
        <v>33</v>
      </c>
      <c r="D44" s="116" t="s">
        <v>3115</v>
      </c>
      <c r="E44" s="315">
        <v>43999</v>
      </c>
      <c r="F44" s="116">
        <v>0.25</v>
      </c>
      <c r="G44" s="116">
        <v>33</v>
      </c>
      <c r="H44" s="116" t="s">
        <v>177</v>
      </c>
      <c r="I44" s="314">
        <v>44029</v>
      </c>
      <c r="J44" s="116">
        <v>0.5</v>
      </c>
    </row>
    <row r="47" spans="1:10" ht="12.75">
      <c r="A47" s="116">
        <v>16</v>
      </c>
      <c r="B47" s="116">
        <v>102</v>
      </c>
      <c r="C47" s="116">
        <v>102</v>
      </c>
      <c r="D47" s="116" t="s">
        <v>3115</v>
      </c>
      <c r="E47" s="315">
        <v>43999</v>
      </c>
      <c r="F47" s="116">
        <v>0.5</v>
      </c>
      <c r="G47" s="116">
        <v>102</v>
      </c>
      <c r="H47" s="116" t="s">
        <v>177</v>
      </c>
      <c r="I47" s="314">
        <v>44029</v>
      </c>
      <c r="J47" s="116">
        <v>1</v>
      </c>
    </row>
    <row r="50" spans="1:10" ht="12.75">
      <c r="A50" s="116">
        <v>17</v>
      </c>
      <c r="B50" s="116">
        <v>166</v>
      </c>
      <c r="C50" s="116">
        <v>166</v>
      </c>
      <c r="D50" s="116" t="s">
        <v>3115</v>
      </c>
      <c r="E50" s="315">
        <v>43999</v>
      </c>
      <c r="F50" s="116">
        <v>1.5</v>
      </c>
      <c r="G50" s="116">
        <v>166</v>
      </c>
      <c r="H50" s="116" t="s">
        <v>177</v>
      </c>
      <c r="I50" s="314">
        <v>44029</v>
      </c>
      <c r="J50" s="116">
        <v>2</v>
      </c>
    </row>
    <row r="53" spans="1:10" ht="12.75">
      <c r="A53" s="116">
        <v>18</v>
      </c>
      <c r="B53" s="116">
        <v>0</v>
      </c>
      <c r="C53" s="116">
        <v>0</v>
      </c>
      <c r="D53" s="116" t="s">
        <v>3115</v>
      </c>
      <c r="E53" s="315">
        <v>43999</v>
      </c>
      <c r="F53" s="116">
        <v>0</v>
      </c>
      <c r="G53" s="116">
        <v>0</v>
      </c>
      <c r="H53" s="116" t="s">
        <v>177</v>
      </c>
      <c r="I53" s="314">
        <v>44029</v>
      </c>
      <c r="J53" s="116">
        <v>0</v>
      </c>
    </row>
    <row r="56" spans="1:10" ht="12.75">
      <c r="A56" s="116">
        <v>19</v>
      </c>
      <c r="B56" s="116">
        <v>34</v>
      </c>
      <c r="C56" s="116">
        <v>34</v>
      </c>
      <c r="D56" s="116" t="s">
        <v>3115</v>
      </c>
      <c r="E56" s="315">
        <v>43999</v>
      </c>
      <c r="F56" s="116">
        <v>0.5</v>
      </c>
      <c r="G56" s="116">
        <v>34</v>
      </c>
      <c r="H56" s="116" t="s">
        <v>177</v>
      </c>
      <c r="I56" s="314">
        <v>44032</v>
      </c>
      <c r="J56" s="116">
        <v>0.5</v>
      </c>
    </row>
    <row r="59" spans="1:10" ht="12.75">
      <c r="A59" s="116">
        <v>20</v>
      </c>
      <c r="B59" s="116">
        <v>194</v>
      </c>
      <c r="C59" s="116">
        <v>194</v>
      </c>
      <c r="D59" s="116" t="s">
        <v>3115</v>
      </c>
      <c r="E59" s="315">
        <v>44000</v>
      </c>
      <c r="F59" s="116">
        <v>2.75</v>
      </c>
      <c r="G59" s="116">
        <v>194</v>
      </c>
      <c r="H59" s="116" t="s">
        <v>177</v>
      </c>
      <c r="I59" s="314">
        <v>44032</v>
      </c>
      <c r="J59" s="116">
        <v>3</v>
      </c>
    </row>
    <row r="62" spans="1:10" ht="12.75">
      <c r="A62" s="116">
        <v>21</v>
      </c>
      <c r="B62" s="116">
        <v>360</v>
      </c>
      <c r="C62" s="116">
        <v>330</v>
      </c>
      <c r="D62" s="116" t="s">
        <v>3115</v>
      </c>
      <c r="E62" s="315">
        <v>44000</v>
      </c>
      <c r="F62" s="116">
        <v>2.5</v>
      </c>
    </row>
    <row r="63" spans="1:10" ht="12.75">
      <c r="C63" s="116">
        <v>30</v>
      </c>
      <c r="D63" s="116" t="s">
        <v>3115</v>
      </c>
      <c r="E63" s="315">
        <v>44021</v>
      </c>
      <c r="F63" s="116">
        <v>0.5</v>
      </c>
      <c r="G63" s="116">
        <v>360</v>
      </c>
      <c r="H63" s="116" t="s">
        <v>177</v>
      </c>
      <c r="I63" s="314">
        <v>44032</v>
      </c>
      <c r="J63" s="116">
        <v>4</v>
      </c>
    </row>
    <row r="65" spans="1:10" ht="12.75">
      <c r="A65" s="116">
        <v>22</v>
      </c>
      <c r="B65" s="116">
        <v>33</v>
      </c>
      <c r="C65" s="116">
        <v>33</v>
      </c>
      <c r="D65" s="116" t="s">
        <v>3115</v>
      </c>
      <c r="E65" s="315">
        <v>43999</v>
      </c>
      <c r="F65" s="116">
        <v>0.25</v>
      </c>
      <c r="G65" s="116">
        <v>33</v>
      </c>
      <c r="H65" s="116" t="s">
        <v>177</v>
      </c>
      <c r="I65" s="314">
        <v>44032</v>
      </c>
      <c r="J65" s="116" t="s">
        <v>3118</v>
      </c>
    </row>
    <row r="68" spans="1:10" ht="12.75">
      <c r="A68" s="116">
        <v>23</v>
      </c>
      <c r="B68" s="116">
        <v>56</v>
      </c>
      <c r="C68" s="116">
        <v>56</v>
      </c>
      <c r="D68" s="116" t="s">
        <v>3115</v>
      </c>
      <c r="E68" s="315">
        <v>43999</v>
      </c>
      <c r="F68" s="116">
        <v>0.5</v>
      </c>
      <c r="G68" s="116">
        <v>56</v>
      </c>
      <c r="H68" s="116" t="s">
        <v>177</v>
      </c>
      <c r="I68" s="314">
        <v>44032</v>
      </c>
      <c r="J68" s="116" t="s">
        <v>3118</v>
      </c>
    </row>
    <row r="71" spans="1:10" ht="12.75">
      <c r="A71" s="116">
        <v>24</v>
      </c>
      <c r="B71" s="116">
        <v>13</v>
      </c>
      <c r="C71" s="116">
        <v>13</v>
      </c>
      <c r="D71" s="116" t="s">
        <v>3115</v>
      </c>
      <c r="E71" s="315">
        <v>43999</v>
      </c>
      <c r="F71" s="116">
        <v>0</v>
      </c>
      <c r="G71" s="116">
        <v>13</v>
      </c>
      <c r="H71" s="116" t="s">
        <v>177</v>
      </c>
      <c r="I71" s="314">
        <v>44032</v>
      </c>
      <c r="J71" s="116" t="s">
        <v>3117</v>
      </c>
    </row>
    <row r="74" spans="1:10" ht="12.75">
      <c r="A74" s="116">
        <v>25</v>
      </c>
      <c r="B74" s="116">
        <v>80</v>
      </c>
      <c r="C74" s="116">
        <v>80</v>
      </c>
      <c r="D74" s="116" t="s">
        <v>3115</v>
      </c>
      <c r="E74" s="315">
        <v>43999</v>
      </c>
      <c r="F74" s="116">
        <v>0.25</v>
      </c>
      <c r="G74" s="116">
        <v>80</v>
      </c>
      <c r="H74" s="116" t="s">
        <v>177</v>
      </c>
      <c r="I74" s="314">
        <v>44032</v>
      </c>
      <c r="J74" s="116">
        <v>0.5</v>
      </c>
    </row>
    <row r="77" spans="1:10" ht="12.75">
      <c r="A77" s="116">
        <v>26</v>
      </c>
      <c r="B77" s="116">
        <v>15</v>
      </c>
      <c r="C77" s="116">
        <v>15</v>
      </c>
      <c r="D77" s="116" t="s">
        <v>3115</v>
      </c>
      <c r="E77" s="315">
        <v>43999</v>
      </c>
      <c r="F77" s="116">
        <v>0.25</v>
      </c>
      <c r="G77" s="116">
        <v>15</v>
      </c>
      <c r="H77" s="116" t="s">
        <v>177</v>
      </c>
      <c r="I77" s="314">
        <v>44032</v>
      </c>
      <c r="J77" s="116" t="s">
        <v>3118</v>
      </c>
    </row>
    <row r="80" spans="1:10" ht="12.75">
      <c r="A80" s="116">
        <v>27</v>
      </c>
      <c r="B80" s="116">
        <v>0</v>
      </c>
      <c r="C80" s="116">
        <v>0</v>
      </c>
      <c r="D80" s="116" t="s">
        <v>3115</v>
      </c>
      <c r="E80" s="315">
        <v>43999</v>
      </c>
      <c r="F80" s="116">
        <v>0</v>
      </c>
      <c r="G80" s="116">
        <v>0</v>
      </c>
      <c r="H80" s="116" t="s">
        <v>177</v>
      </c>
      <c r="I80" s="314">
        <v>44032</v>
      </c>
      <c r="J80" s="116">
        <v>0</v>
      </c>
    </row>
    <row r="83" spans="1:10" ht="12.75">
      <c r="A83" s="116">
        <v>28</v>
      </c>
      <c r="B83" s="116">
        <v>0</v>
      </c>
      <c r="C83" s="116">
        <v>0</v>
      </c>
      <c r="D83" s="116" t="s">
        <v>3115</v>
      </c>
      <c r="E83" s="315">
        <v>43999</v>
      </c>
      <c r="F83" s="116">
        <v>0</v>
      </c>
      <c r="G83" s="116">
        <v>0</v>
      </c>
      <c r="H83" s="116" t="s">
        <v>177</v>
      </c>
      <c r="I83" s="314">
        <v>44032</v>
      </c>
      <c r="J83" s="116">
        <v>0</v>
      </c>
    </row>
    <row r="86" spans="1:10" ht="12.75">
      <c r="A86" s="116">
        <v>29</v>
      </c>
      <c r="B86" s="116">
        <v>67</v>
      </c>
      <c r="C86" s="116">
        <v>30</v>
      </c>
      <c r="D86" s="116" t="s">
        <v>3115</v>
      </c>
      <c r="E86" s="315">
        <v>43999</v>
      </c>
      <c r="F86" s="116">
        <v>0.25</v>
      </c>
    </row>
    <row r="87" spans="1:10" ht="12.75">
      <c r="C87" s="116">
        <v>37</v>
      </c>
      <c r="D87" s="116" t="s">
        <v>3115</v>
      </c>
      <c r="E87" s="315">
        <v>44000</v>
      </c>
      <c r="F87" s="116">
        <v>0.5</v>
      </c>
      <c r="G87" s="116">
        <v>67</v>
      </c>
      <c r="H87" s="116" t="s">
        <v>177</v>
      </c>
      <c r="I87" s="314">
        <v>44032</v>
      </c>
      <c r="J87" s="116">
        <v>0.75</v>
      </c>
    </row>
    <row r="89" spans="1:10" ht="12.75">
      <c r="A89" s="116">
        <v>30</v>
      </c>
      <c r="B89" s="116">
        <v>120</v>
      </c>
      <c r="C89" s="116">
        <v>60</v>
      </c>
      <c r="D89" s="116" t="s">
        <v>3115</v>
      </c>
      <c r="E89" s="315">
        <v>44012</v>
      </c>
      <c r="F89" s="116">
        <v>1.5</v>
      </c>
    </row>
    <row r="90" spans="1:10" ht="12.75">
      <c r="C90" s="116">
        <v>60</v>
      </c>
      <c r="D90" s="116" t="s">
        <v>3115</v>
      </c>
      <c r="E90" s="315">
        <v>44013</v>
      </c>
      <c r="F90" s="116">
        <v>1</v>
      </c>
      <c r="G90" s="116">
        <v>120</v>
      </c>
      <c r="H90" s="116" t="s">
        <v>177</v>
      </c>
      <c r="I90" s="314">
        <v>44033</v>
      </c>
      <c r="J90" s="116">
        <v>2.5</v>
      </c>
    </row>
    <row r="92" spans="1:10" ht="12.75">
      <c r="A92" s="116">
        <v>31</v>
      </c>
      <c r="B92" s="116">
        <v>45</v>
      </c>
      <c r="C92" s="116">
        <v>45</v>
      </c>
      <c r="D92" s="116" t="s">
        <v>3115</v>
      </c>
      <c r="E92" s="315">
        <v>44013</v>
      </c>
      <c r="F92" s="116">
        <v>0.25</v>
      </c>
      <c r="G92" s="116">
        <v>45</v>
      </c>
      <c r="H92" s="116" t="s">
        <v>177</v>
      </c>
      <c r="I92" s="314">
        <v>44033</v>
      </c>
      <c r="J92" s="116">
        <v>0.25</v>
      </c>
    </row>
    <row r="95" spans="1:10" ht="12.75">
      <c r="A95" s="116">
        <v>32</v>
      </c>
      <c r="B95" s="116">
        <v>76</v>
      </c>
      <c r="C95" s="116">
        <v>76</v>
      </c>
      <c r="D95" s="116" t="s">
        <v>3115</v>
      </c>
      <c r="E95" s="315">
        <v>44013</v>
      </c>
      <c r="F95" s="116">
        <v>1.25</v>
      </c>
      <c r="G95" s="116">
        <v>76</v>
      </c>
      <c r="H95" s="116" t="s">
        <v>177</v>
      </c>
      <c r="I95" s="314">
        <v>44033</v>
      </c>
      <c r="J95" s="116">
        <v>1.5</v>
      </c>
    </row>
    <row r="98" spans="1:10" ht="12.75">
      <c r="A98" s="116">
        <v>33</v>
      </c>
      <c r="B98" s="116">
        <v>59</v>
      </c>
      <c r="C98" s="116">
        <v>59</v>
      </c>
      <c r="D98" s="116" t="s">
        <v>3115</v>
      </c>
      <c r="E98" s="315">
        <v>44013</v>
      </c>
      <c r="F98" s="116">
        <v>0.5</v>
      </c>
      <c r="G98" s="116">
        <v>59</v>
      </c>
      <c r="H98" s="116" t="s">
        <v>177</v>
      </c>
      <c r="I98" s="314">
        <v>44033</v>
      </c>
      <c r="J98" s="116">
        <v>0.5</v>
      </c>
    </row>
    <row r="101" spans="1:10" ht="12.75">
      <c r="A101" s="116">
        <v>34</v>
      </c>
      <c r="B101" s="116">
        <v>30</v>
      </c>
      <c r="C101" s="116">
        <v>30</v>
      </c>
      <c r="D101" s="116" t="s">
        <v>3115</v>
      </c>
      <c r="E101" s="315">
        <v>44013</v>
      </c>
      <c r="F101" s="116">
        <v>0.25</v>
      </c>
      <c r="G101" s="116">
        <v>30</v>
      </c>
      <c r="H101" s="116" t="s">
        <v>177</v>
      </c>
      <c r="I101" s="314">
        <v>44033</v>
      </c>
      <c r="J101" s="116">
        <v>0.5</v>
      </c>
    </row>
    <row r="104" spans="1:10" ht="12.75">
      <c r="A104" s="116">
        <v>35</v>
      </c>
      <c r="B104" s="116">
        <v>24</v>
      </c>
      <c r="C104" s="116">
        <v>24</v>
      </c>
      <c r="D104" s="116" t="s">
        <v>3115</v>
      </c>
      <c r="E104" s="315">
        <v>44013</v>
      </c>
      <c r="F104" s="116">
        <v>0.25</v>
      </c>
      <c r="G104" s="116">
        <v>24</v>
      </c>
      <c r="H104" s="116" t="s">
        <v>177</v>
      </c>
      <c r="I104" s="314">
        <v>44033</v>
      </c>
      <c r="J104" s="116">
        <v>0.25</v>
      </c>
    </row>
    <row r="107" spans="1:10" ht="12.75">
      <c r="A107" s="116">
        <v>36</v>
      </c>
      <c r="B107" s="116">
        <v>25</v>
      </c>
      <c r="C107" s="116">
        <v>25</v>
      </c>
      <c r="D107" s="116" t="s">
        <v>3115</v>
      </c>
      <c r="E107" s="315">
        <v>44013</v>
      </c>
      <c r="F107" s="116">
        <v>0.25</v>
      </c>
      <c r="G107" s="116">
        <v>25</v>
      </c>
      <c r="H107" s="116" t="s">
        <v>177</v>
      </c>
      <c r="I107" s="314">
        <v>44033</v>
      </c>
      <c r="J107" s="116">
        <v>0.25</v>
      </c>
    </row>
    <row r="109" spans="1:10" ht="12.75">
      <c r="I109" s="314"/>
    </row>
    <row r="110" spans="1:10" ht="12.75">
      <c r="A110" s="116">
        <v>37</v>
      </c>
      <c r="B110" s="116">
        <v>0</v>
      </c>
      <c r="C110" s="116">
        <v>0</v>
      </c>
      <c r="D110" s="116" t="s">
        <v>3115</v>
      </c>
      <c r="E110" s="315">
        <v>44013</v>
      </c>
      <c r="F110" s="583" t="s">
        <v>3120</v>
      </c>
      <c r="G110" s="116">
        <v>0</v>
      </c>
      <c r="H110" s="116" t="s">
        <v>177</v>
      </c>
      <c r="I110" s="314">
        <v>44033</v>
      </c>
      <c r="J110" s="116">
        <v>0</v>
      </c>
    </row>
    <row r="111" spans="1:10" ht="12.75">
      <c r="F111" s="17"/>
    </row>
    <row r="112" spans="1:10" ht="12.75">
      <c r="F112" s="17"/>
    </row>
    <row r="113" spans="1:10" ht="12.75">
      <c r="A113" s="116">
        <v>38</v>
      </c>
      <c r="B113" s="116">
        <v>0</v>
      </c>
      <c r="C113" s="116">
        <v>0</v>
      </c>
      <c r="D113" s="116" t="s">
        <v>3115</v>
      </c>
      <c r="E113" s="315">
        <v>44013</v>
      </c>
      <c r="F113" s="583" t="s">
        <v>3120</v>
      </c>
      <c r="G113" s="116">
        <v>0</v>
      </c>
      <c r="H113" s="116" t="s">
        <v>177</v>
      </c>
      <c r="I113" s="314">
        <v>44033</v>
      </c>
      <c r="J113" s="116">
        <v>0</v>
      </c>
    </row>
    <row r="116" spans="1:10" ht="12.75">
      <c r="A116" s="116">
        <v>39</v>
      </c>
      <c r="B116" s="116">
        <v>47</v>
      </c>
      <c r="C116" s="116">
        <v>47</v>
      </c>
      <c r="D116" s="116" t="s">
        <v>3115</v>
      </c>
      <c r="E116" s="315">
        <v>44013</v>
      </c>
      <c r="F116" s="116">
        <v>1</v>
      </c>
      <c r="G116" s="116">
        <v>47</v>
      </c>
      <c r="H116" s="116" t="s">
        <v>177</v>
      </c>
      <c r="I116" s="613">
        <v>44033</v>
      </c>
      <c r="J116" s="116">
        <v>1</v>
      </c>
    </row>
    <row r="119" spans="1:10" ht="12.75">
      <c r="A119" s="116">
        <v>40</v>
      </c>
      <c r="B119" s="116">
        <v>166</v>
      </c>
      <c r="C119" s="116">
        <v>50</v>
      </c>
      <c r="D119" s="116" t="s">
        <v>3115</v>
      </c>
      <c r="E119" s="315">
        <v>44013</v>
      </c>
      <c r="F119" s="116">
        <v>0.75</v>
      </c>
    </row>
    <row r="120" spans="1:10" ht="12.75">
      <c r="C120" s="116">
        <v>116</v>
      </c>
      <c r="D120" s="116" t="s">
        <v>3115</v>
      </c>
      <c r="E120" s="315">
        <v>44014</v>
      </c>
      <c r="F120" s="116">
        <v>1.5</v>
      </c>
      <c r="G120" s="116">
        <v>166</v>
      </c>
      <c r="H120" s="614" t="s">
        <v>177</v>
      </c>
      <c r="I120" s="613">
        <v>44033</v>
      </c>
      <c r="J120" s="116">
        <v>2.5</v>
      </c>
    </row>
    <row r="122" spans="1:10" ht="12.75">
      <c r="A122" s="116">
        <v>41</v>
      </c>
      <c r="B122" s="116">
        <v>71</v>
      </c>
      <c r="C122" s="116">
        <v>71</v>
      </c>
      <c r="D122" s="116" t="s">
        <v>3115</v>
      </c>
      <c r="E122" s="315">
        <v>44014</v>
      </c>
      <c r="F122" s="116">
        <v>1</v>
      </c>
      <c r="G122" s="116">
        <v>71</v>
      </c>
      <c r="H122" s="116" t="s">
        <v>177</v>
      </c>
      <c r="I122" s="613">
        <v>44033</v>
      </c>
      <c r="J122" s="116">
        <v>1</v>
      </c>
    </row>
    <row r="125" spans="1:10" ht="12.75">
      <c r="A125" s="116">
        <v>42</v>
      </c>
      <c r="B125" s="116">
        <v>88</v>
      </c>
      <c r="C125" s="116">
        <v>70</v>
      </c>
      <c r="D125" s="116" t="s">
        <v>3115</v>
      </c>
      <c r="E125" s="315">
        <v>44014</v>
      </c>
      <c r="F125" s="116">
        <v>1</v>
      </c>
    </row>
    <row r="126" spans="1:10" ht="12.75">
      <c r="C126" s="116">
        <v>18</v>
      </c>
      <c r="D126" s="116" t="s">
        <v>3115</v>
      </c>
      <c r="E126" s="315">
        <v>44014</v>
      </c>
      <c r="F126" s="116">
        <v>0.5</v>
      </c>
      <c r="G126" s="116">
        <v>88</v>
      </c>
      <c r="H126" s="116" t="s">
        <v>177</v>
      </c>
      <c r="I126" s="615">
        <v>44034</v>
      </c>
      <c r="J126" s="116">
        <v>2</v>
      </c>
    </row>
    <row r="128" spans="1:10" ht="12.75">
      <c r="A128" s="116">
        <v>43</v>
      </c>
      <c r="B128" s="116">
        <v>13</v>
      </c>
      <c r="C128" s="116">
        <v>13</v>
      </c>
      <c r="D128" s="116" t="s">
        <v>3115</v>
      </c>
      <c r="E128" s="315">
        <v>44014</v>
      </c>
      <c r="F128" s="116">
        <v>0.25</v>
      </c>
      <c r="G128" s="116">
        <v>13</v>
      </c>
      <c r="H128" s="116" t="s">
        <v>177</v>
      </c>
      <c r="I128" s="615">
        <v>44034</v>
      </c>
      <c r="J128" s="116">
        <v>0.25</v>
      </c>
    </row>
    <row r="131" spans="1:10" ht="12.75">
      <c r="A131" s="116">
        <v>44</v>
      </c>
      <c r="B131" s="116">
        <v>44</v>
      </c>
      <c r="C131" s="116">
        <v>44</v>
      </c>
      <c r="D131" s="116" t="s">
        <v>3115</v>
      </c>
      <c r="E131" s="315">
        <v>44018</v>
      </c>
      <c r="F131" s="116">
        <v>0.5</v>
      </c>
      <c r="G131" s="116">
        <v>44</v>
      </c>
      <c r="H131" s="116" t="s">
        <v>177</v>
      </c>
      <c r="I131" s="615">
        <v>44034</v>
      </c>
      <c r="J131" s="116">
        <v>0.25</v>
      </c>
    </row>
    <row r="134" spans="1:10" ht="12.75">
      <c r="A134" s="116">
        <v>45</v>
      </c>
      <c r="B134" s="116">
        <v>104</v>
      </c>
      <c r="C134" s="116">
        <v>104</v>
      </c>
      <c r="D134" s="116" t="s">
        <v>3115</v>
      </c>
      <c r="E134" s="315">
        <v>44018</v>
      </c>
      <c r="F134" s="116">
        <v>1.5</v>
      </c>
      <c r="G134" s="116">
        <v>104</v>
      </c>
      <c r="H134" s="116" t="s">
        <v>177</v>
      </c>
      <c r="I134" s="615">
        <v>44034</v>
      </c>
      <c r="J134" s="116">
        <v>2</v>
      </c>
    </row>
    <row r="137" spans="1:10" ht="12.75">
      <c r="A137" s="116">
        <v>46</v>
      </c>
      <c r="B137" s="116">
        <v>120</v>
      </c>
      <c r="C137" s="116">
        <v>120</v>
      </c>
      <c r="D137" s="116" t="s">
        <v>3115</v>
      </c>
      <c r="E137" s="315">
        <v>44018</v>
      </c>
      <c r="F137" s="116">
        <v>2</v>
      </c>
      <c r="G137" s="116">
        <v>120</v>
      </c>
      <c r="H137" s="116" t="s">
        <v>177</v>
      </c>
      <c r="I137" s="615">
        <v>44034</v>
      </c>
      <c r="J137" s="116">
        <v>2</v>
      </c>
    </row>
    <row r="140" spans="1:10" ht="12.75">
      <c r="A140" s="116">
        <v>47</v>
      </c>
      <c r="B140" s="116">
        <v>21</v>
      </c>
      <c r="C140" s="116">
        <v>21</v>
      </c>
      <c r="D140" s="116" t="s">
        <v>3115</v>
      </c>
      <c r="E140" s="315">
        <v>44018</v>
      </c>
      <c r="F140" s="583" t="s">
        <v>3123</v>
      </c>
      <c r="G140" s="116">
        <v>21</v>
      </c>
      <c r="H140" s="116" t="s">
        <v>177</v>
      </c>
      <c r="I140" s="615">
        <v>44034</v>
      </c>
      <c r="J140" s="116" t="s">
        <v>3123</v>
      </c>
    </row>
    <row r="141" spans="1:10" ht="12.75">
      <c r="F141" s="17"/>
    </row>
    <row r="142" spans="1:10" ht="12.75">
      <c r="F142" s="17"/>
    </row>
    <row r="143" spans="1:10" ht="12.75">
      <c r="A143" s="116">
        <v>48</v>
      </c>
      <c r="B143" s="116">
        <v>0</v>
      </c>
      <c r="C143" s="116">
        <v>0</v>
      </c>
      <c r="D143" s="116" t="s">
        <v>3115</v>
      </c>
      <c r="E143" s="315">
        <v>44018</v>
      </c>
      <c r="F143" s="583" t="s">
        <v>3120</v>
      </c>
      <c r="G143" s="116">
        <v>0</v>
      </c>
      <c r="H143" s="116" t="s">
        <v>177</v>
      </c>
      <c r="I143" s="615">
        <v>44034</v>
      </c>
      <c r="J143" s="116">
        <v>0</v>
      </c>
    </row>
    <row r="144" spans="1:10" ht="12.75">
      <c r="F144" s="17"/>
    </row>
    <row r="145" spans="1:10" ht="12.75">
      <c r="F145" s="17"/>
    </row>
    <row r="146" spans="1:10" ht="12.75">
      <c r="A146" s="116">
        <v>49</v>
      </c>
      <c r="B146" s="116">
        <v>0</v>
      </c>
      <c r="C146" s="116">
        <v>0</v>
      </c>
      <c r="D146" s="116" t="s">
        <v>3115</v>
      </c>
      <c r="E146" s="315">
        <v>44018</v>
      </c>
      <c r="F146" s="583" t="s">
        <v>3120</v>
      </c>
      <c r="G146" s="116">
        <v>0</v>
      </c>
      <c r="H146" s="116" t="s">
        <v>177</v>
      </c>
      <c r="I146" s="615">
        <v>44034</v>
      </c>
      <c r="J146" s="116">
        <v>0</v>
      </c>
    </row>
    <row r="149" spans="1:10" ht="12.75">
      <c r="A149" s="116">
        <v>50</v>
      </c>
      <c r="B149" s="116">
        <v>48</v>
      </c>
      <c r="C149" s="116">
        <v>48</v>
      </c>
      <c r="D149" s="116" t="s">
        <v>3115</v>
      </c>
      <c r="E149" s="315">
        <v>44018</v>
      </c>
      <c r="F149" s="116">
        <v>1</v>
      </c>
      <c r="G149" s="116">
        <v>48</v>
      </c>
      <c r="H149" s="116" t="s">
        <v>177</v>
      </c>
      <c r="I149" s="615">
        <v>44034</v>
      </c>
      <c r="J149" s="116">
        <v>1</v>
      </c>
    </row>
    <row r="152" spans="1:10" ht="12.75">
      <c r="A152" s="116">
        <v>51</v>
      </c>
      <c r="B152" s="116">
        <v>98</v>
      </c>
      <c r="C152" s="116">
        <v>98</v>
      </c>
      <c r="D152" s="116" t="s">
        <v>3115</v>
      </c>
      <c r="E152" s="315">
        <v>44018</v>
      </c>
      <c r="F152" s="116">
        <v>1.25</v>
      </c>
      <c r="G152" s="116">
        <v>98</v>
      </c>
      <c r="H152" s="116" t="s">
        <v>177</v>
      </c>
      <c r="I152" s="615">
        <v>44034</v>
      </c>
      <c r="J152" s="116">
        <v>1.5</v>
      </c>
    </row>
    <row r="155" spans="1:10" ht="12.75">
      <c r="A155" s="116">
        <v>52</v>
      </c>
      <c r="B155" s="116">
        <v>52</v>
      </c>
      <c r="C155" s="116">
        <v>52</v>
      </c>
      <c r="D155" s="116" t="s">
        <v>3115</v>
      </c>
      <c r="E155" s="315">
        <v>44018</v>
      </c>
      <c r="F155" s="116">
        <v>0.75</v>
      </c>
      <c r="G155" s="116">
        <v>52</v>
      </c>
      <c r="H155" s="116" t="s">
        <v>177</v>
      </c>
      <c r="I155" s="615">
        <v>44035</v>
      </c>
      <c r="J155" s="116">
        <v>1</v>
      </c>
    </row>
    <row r="158" spans="1:10" ht="12.75">
      <c r="A158" s="116">
        <v>53</v>
      </c>
      <c r="B158" s="116">
        <v>36</v>
      </c>
      <c r="C158" s="116">
        <v>36</v>
      </c>
      <c r="D158" s="116" t="s">
        <v>3115</v>
      </c>
      <c r="E158" s="315">
        <v>44018</v>
      </c>
      <c r="F158" s="116">
        <v>0.5</v>
      </c>
      <c r="G158" s="116">
        <v>36</v>
      </c>
      <c r="H158" s="116" t="s">
        <v>177</v>
      </c>
      <c r="I158" s="615">
        <v>44035</v>
      </c>
      <c r="J158" s="116">
        <v>0.5</v>
      </c>
    </row>
    <row r="161" spans="1:10" ht="12.75">
      <c r="A161" s="116">
        <v>54</v>
      </c>
      <c r="B161" s="116">
        <v>118</v>
      </c>
      <c r="C161" s="116">
        <v>100</v>
      </c>
      <c r="D161" s="116" t="s">
        <v>3115</v>
      </c>
      <c r="E161" s="315">
        <v>44018</v>
      </c>
      <c r="F161" s="116">
        <v>1.25</v>
      </c>
    </row>
    <row r="162" spans="1:10" ht="12.75">
      <c r="C162" s="116">
        <v>18</v>
      </c>
      <c r="D162" s="116" t="s">
        <v>3115</v>
      </c>
      <c r="E162" s="315">
        <v>44019</v>
      </c>
      <c r="F162" s="116">
        <v>0.25</v>
      </c>
      <c r="G162" s="116">
        <v>118</v>
      </c>
      <c r="H162" s="116" t="s">
        <v>177</v>
      </c>
      <c r="I162" s="615">
        <v>44035</v>
      </c>
      <c r="J162" s="116">
        <v>2</v>
      </c>
    </row>
    <row r="164" spans="1:10" ht="12.75">
      <c r="A164" s="116">
        <v>55</v>
      </c>
      <c r="B164" s="116">
        <v>58</v>
      </c>
      <c r="C164" s="116">
        <v>58</v>
      </c>
      <c r="D164" s="116" t="s">
        <v>3115</v>
      </c>
      <c r="E164" s="315">
        <v>44019</v>
      </c>
      <c r="F164" s="116">
        <v>0.5</v>
      </c>
      <c r="G164" s="116">
        <v>58</v>
      </c>
      <c r="H164" s="116" t="s">
        <v>177</v>
      </c>
      <c r="I164" s="615">
        <v>44035</v>
      </c>
      <c r="J164" s="116">
        <v>0.5</v>
      </c>
    </row>
    <row r="167" spans="1:10" ht="12.75">
      <c r="A167" s="116">
        <v>56</v>
      </c>
      <c r="B167" s="116">
        <v>233</v>
      </c>
      <c r="C167" s="116">
        <v>233</v>
      </c>
      <c r="D167" s="116" t="s">
        <v>3115</v>
      </c>
      <c r="E167" s="315">
        <v>44019</v>
      </c>
      <c r="F167" s="116">
        <v>2</v>
      </c>
      <c r="G167" s="116">
        <v>233</v>
      </c>
      <c r="H167" s="116" t="s">
        <v>177</v>
      </c>
      <c r="I167" s="615">
        <v>44035</v>
      </c>
      <c r="J167" s="116">
        <v>2.5</v>
      </c>
    </row>
    <row r="170" spans="1:10" ht="12.75">
      <c r="A170" s="116">
        <v>57</v>
      </c>
      <c r="B170" s="116">
        <v>31</v>
      </c>
      <c r="C170" s="116">
        <v>31</v>
      </c>
      <c r="D170" s="116" t="s">
        <v>3115</v>
      </c>
      <c r="E170" s="315">
        <v>44019</v>
      </c>
      <c r="F170" s="116">
        <v>0.25</v>
      </c>
      <c r="G170" s="116">
        <v>31</v>
      </c>
      <c r="H170" s="116" t="s">
        <v>177</v>
      </c>
      <c r="I170" s="615">
        <v>44035</v>
      </c>
    </row>
    <row r="173" spans="1:10" ht="12.75">
      <c r="A173" s="116">
        <v>58</v>
      </c>
      <c r="B173" s="116">
        <v>301</v>
      </c>
      <c r="C173" s="116">
        <v>301</v>
      </c>
      <c r="D173" s="116" t="s">
        <v>3115</v>
      </c>
      <c r="E173" s="315">
        <v>44019</v>
      </c>
      <c r="F173" s="116">
        <v>3</v>
      </c>
      <c r="G173" s="116">
        <v>301</v>
      </c>
      <c r="H173" s="116" t="s">
        <v>177</v>
      </c>
      <c r="I173" s="615">
        <v>44036</v>
      </c>
      <c r="J173" s="116">
        <v>3</v>
      </c>
    </row>
    <row r="176" spans="1:10" ht="12.75">
      <c r="A176" s="116">
        <v>59</v>
      </c>
      <c r="B176" s="116">
        <v>5</v>
      </c>
      <c r="C176" s="116">
        <v>5</v>
      </c>
      <c r="D176" s="116" t="s">
        <v>3115</v>
      </c>
      <c r="E176" s="315">
        <v>44019</v>
      </c>
      <c r="F176" s="583" t="s">
        <v>3117</v>
      </c>
      <c r="G176" s="116">
        <v>5</v>
      </c>
      <c r="H176" s="116" t="s">
        <v>177</v>
      </c>
      <c r="I176" s="615">
        <v>44036</v>
      </c>
      <c r="J176" s="116" t="s">
        <v>3119</v>
      </c>
    </row>
    <row r="179" spans="1:10" ht="12.75">
      <c r="A179" s="116">
        <v>60</v>
      </c>
      <c r="B179" s="116">
        <v>40</v>
      </c>
      <c r="C179" s="116">
        <v>40</v>
      </c>
      <c r="D179" s="116" t="s">
        <v>3115</v>
      </c>
      <c r="E179" s="315">
        <v>44019</v>
      </c>
      <c r="F179" s="116">
        <v>0.25</v>
      </c>
      <c r="G179" s="116">
        <v>40</v>
      </c>
      <c r="H179" s="116" t="s">
        <v>177</v>
      </c>
      <c r="I179" s="615">
        <v>44036</v>
      </c>
      <c r="J179" s="116">
        <v>0.5</v>
      </c>
    </row>
    <row r="182" spans="1:10" ht="12.75">
      <c r="A182" s="116">
        <v>61</v>
      </c>
      <c r="B182" s="116">
        <v>79</v>
      </c>
      <c r="C182" s="116">
        <v>79</v>
      </c>
      <c r="D182" s="116" t="s">
        <v>3115</v>
      </c>
      <c r="E182" s="315">
        <v>44019</v>
      </c>
      <c r="F182" s="116">
        <v>0.75</v>
      </c>
      <c r="G182" s="116">
        <v>79</v>
      </c>
      <c r="H182" s="116" t="s">
        <v>177</v>
      </c>
      <c r="I182" s="615">
        <v>44036</v>
      </c>
      <c r="J182" s="116">
        <v>1</v>
      </c>
    </row>
    <row r="185" spans="1:10" ht="12.75">
      <c r="A185" s="116">
        <v>62</v>
      </c>
      <c r="B185" s="116">
        <v>119</v>
      </c>
      <c r="C185" s="116">
        <v>119</v>
      </c>
      <c r="D185" s="116" t="s">
        <v>3115</v>
      </c>
      <c r="E185" s="315">
        <v>44019</v>
      </c>
      <c r="F185" s="116">
        <v>1.75</v>
      </c>
      <c r="G185" s="116">
        <v>119</v>
      </c>
      <c r="H185" s="116" t="s">
        <v>177</v>
      </c>
      <c r="I185" s="615">
        <v>44036</v>
      </c>
      <c r="J185" s="116">
        <v>1.5</v>
      </c>
    </row>
    <row r="188" spans="1:10" ht="12.75">
      <c r="A188" s="116">
        <v>63</v>
      </c>
      <c r="B188" s="116">
        <v>3</v>
      </c>
      <c r="C188" s="116">
        <v>3</v>
      </c>
      <c r="D188" s="116" t="s">
        <v>3115</v>
      </c>
      <c r="E188" s="315">
        <v>44019</v>
      </c>
      <c r="F188" s="583" t="s">
        <v>3120</v>
      </c>
      <c r="G188" s="116">
        <v>3</v>
      </c>
      <c r="H188" s="116" t="s">
        <v>177</v>
      </c>
      <c r="I188" s="615">
        <v>44036</v>
      </c>
      <c r="J188" s="116" t="s">
        <v>3120</v>
      </c>
    </row>
    <row r="191" spans="1:10" ht="12.75">
      <c r="A191" s="116">
        <v>64</v>
      </c>
      <c r="B191" s="116">
        <v>32</v>
      </c>
      <c r="C191" s="116">
        <v>32</v>
      </c>
      <c r="D191" s="116" t="s">
        <v>3115</v>
      </c>
      <c r="E191" s="315">
        <v>44019</v>
      </c>
      <c r="F191" s="116">
        <v>0.5</v>
      </c>
      <c r="G191" s="116">
        <v>32</v>
      </c>
      <c r="H191" s="116" t="s">
        <v>177</v>
      </c>
      <c r="I191" s="615">
        <v>44036</v>
      </c>
      <c r="J191" s="116">
        <v>0.5</v>
      </c>
    </row>
    <row r="194" spans="1:10" ht="12.75">
      <c r="A194" s="116">
        <v>65</v>
      </c>
      <c r="B194" s="116">
        <v>46</v>
      </c>
      <c r="C194" s="116">
        <v>46</v>
      </c>
      <c r="D194" s="116" t="s">
        <v>3115</v>
      </c>
      <c r="E194" s="315">
        <v>44019</v>
      </c>
      <c r="F194" s="116">
        <v>0.5</v>
      </c>
      <c r="G194" s="116">
        <v>46</v>
      </c>
      <c r="H194" s="116" t="s">
        <v>177</v>
      </c>
      <c r="I194" s="615">
        <v>44039</v>
      </c>
      <c r="J194" s="116">
        <v>0.5</v>
      </c>
    </row>
    <row r="197" spans="1:10" ht="12.75">
      <c r="A197" s="116">
        <v>66</v>
      </c>
      <c r="B197" s="116">
        <v>16</v>
      </c>
      <c r="C197" s="116">
        <v>16</v>
      </c>
      <c r="D197" s="116" t="s">
        <v>3115</v>
      </c>
      <c r="E197" s="315">
        <v>44019</v>
      </c>
      <c r="F197" s="116">
        <v>0.25</v>
      </c>
      <c r="G197" s="116">
        <v>16</v>
      </c>
      <c r="H197" s="116" t="s">
        <v>177</v>
      </c>
      <c r="I197" s="615">
        <v>44039</v>
      </c>
      <c r="J197" s="116">
        <v>0.25</v>
      </c>
    </row>
    <row r="200" spans="1:10" ht="12.75">
      <c r="A200" s="116">
        <v>67</v>
      </c>
      <c r="B200" s="116">
        <v>69</v>
      </c>
      <c r="C200" s="116">
        <v>69</v>
      </c>
      <c r="D200" s="116" t="s">
        <v>3115</v>
      </c>
      <c r="E200" s="315">
        <v>44020</v>
      </c>
      <c r="F200" s="116">
        <v>0.75</v>
      </c>
      <c r="G200" s="116">
        <v>69</v>
      </c>
      <c r="H200" s="116" t="s">
        <v>177</v>
      </c>
      <c r="I200" s="615">
        <v>44035</v>
      </c>
      <c r="J200" s="116">
        <v>0.5</v>
      </c>
    </row>
    <row r="203" spans="1:10" ht="12.75">
      <c r="A203" s="116">
        <v>68</v>
      </c>
      <c r="B203" s="116">
        <v>125</v>
      </c>
      <c r="C203" s="116">
        <v>125</v>
      </c>
      <c r="D203" s="116" t="s">
        <v>3115</v>
      </c>
      <c r="E203" s="315">
        <v>44020</v>
      </c>
      <c r="F203" s="116">
        <v>0.75</v>
      </c>
      <c r="G203" s="116">
        <v>125</v>
      </c>
      <c r="H203" s="116" t="s">
        <v>177</v>
      </c>
      <c r="I203" s="615">
        <v>44039</v>
      </c>
      <c r="J203" s="116">
        <v>1.5</v>
      </c>
    </row>
    <row r="206" spans="1:10" ht="12.75">
      <c r="A206" s="116">
        <v>69</v>
      </c>
      <c r="B206" s="116">
        <v>126</v>
      </c>
      <c r="C206" s="116">
        <v>126</v>
      </c>
      <c r="D206" s="116" t="s">
        <v>3115</v>
      </c>
      <c r="E206" s="315">
        <v>44020</v>
      </c>
      <c r="F206" s="116">
        <v>2.5</v>
      </c>
      <c r="G206" s="116">
        <v>126</v>
      </c>
      <c r="H206" s="116" t="s">
        <v>177</v>
      </c>
      <c r="I206" s="615">
        <v>44039</v>
      </c>
      <c r="J206" s="116">
        <v>2</v>
      </c>
    </row>
    <row r="209" spans="1:10" ht="12.75">
      <c r="A209" s="116">
        <v>70</v>
      </c>
      <c r="B209" s="116">
        <v>0</v>
      </c>
      <c r="C209" s="116">
        <v>0</v>
      </c>
      <c r="D209" s="116" t="s">
        <v>3115</v>
      </c>
      <c r="E209" s="315">
        <v>44020</v>
      </c>
      <c r="F209" s="583" t="s">
        <v>3120</v>
      </c>
      <c r="G209" s="116">
        <v>0</v>
      </c>
      <c r="H209" s="116" t="s">
        <v>177</v>
      </c>
      <c r="I209" s="615">
        <v>44039</v>
      </c>
      <c r="J209" s="116">
        <v>0</v>
      </c>
    </row>
    <row r="212" spans="1:10" ht="12.75">
      <c r="A212" s="116">
        <v>71</v>
      </c>
      <c r="B212" s="116">
        <v>5</v>
      </c>
      <c r="C212" s="116">
        <v>5</v>
      </c>
      <c r="D212" s="116" t="s">
        <v>3115</v>
      </c>
      <c r="E212" s="315">
        <v>44020</v>
      </c>
      <c r="F212" s="583" t="s">
        <v>3117</v>
      </c>
      <c r="G212" s="116">
        <v>5</v>
      </c>
      <c r="H212" s="116" t="s">
        <v>177</v>
      </c>
      <c r="I212" s="615">
        <v>44039</v>
      </c>
      <c r="J212" s="116" t="s">
        <v>3122</v>
      </c>
    </row>
    <row r="215" spans="1:10" ht="12.75">
      <c r="A215" s="116">
        <v>72</v>
      </c>
      <c r="B215" s="116">
        <v>45</v>
      </c>
      <c r="C215" s="116">
        <v>45</v>
      </c>
      <c r="D215" s="116" t="s">
        <v>3115</v>
      </c>
      <c r="E215" s="315">
        <v>44020</v>
      </c>
      <c r="F215" s="116">
        <v>0.5</v>
      </c>
      <c r="G215" s="116">
        <v>45</v>
      </c>
      <c r="H215" s="116" t="s">
        <v>177</v>
      </c>
      <c r="I215" s="615">
        <v>44039</v>
      </c>
      <c r="J215" s="116">
        <v>0.5</v>
      </c>
    </row>
    <row r="218" spans="1:10" ht="12.75">
      <c r="A218" s="116">
        <v>73</v>
      </c>
      <c r="B218" s="116">
        <v>3</v>
      </c>
      <c r="C218" s="116">
        <v>3</v>
      </c>
      <c r="D218" s="116" t="s">
        <v>3115</v>
      </c>
      <c r="E218" s="315">
        <v>44020</v>
      </c>
      <c r="F218" s="583" t="s">
        <v>3120</v>
      </c>
      <c r="G218" s="116">
        <v>3</v>
      </c>
      <c r="H218" s="116" t="s">
        <v>177</v>
      </c>
      <c r="I218" s="615">
        <v>44039</v>
      </c>
      <c r="J218" s="116" t="s">
        <v>3120</v>
      </c>
    </row>
    <row r="221" spans="1:10" ht="12.75">
      <c r="A221" s="116">
        <v>74</v>
      </c>
      <c r="B221" s="116">
        <v>29</v>
      </c>
      <c r="C221" s="116">
        <v>29</v>
      </c>
      <c r="D221" s="116" t="s">
        <v>3115</v>
      </c>
      <c r="E221" s="315">
        <v>44020</v>
      </c>
      <c r="F221" s="116">
        <v>0.25</v>
      </c>
      <c r="G221" s="116">
        <v>29</v>
      </c>
      <c r="H221" s="116" t="s">
        <v>177</v>
      </c>
      <c r="I221" s="615">
        <v>44039</v>
      </c>
      <c r="J221" s="116">
        <v>0.25</v>
      </c>
    </row>
    <row r="224" spans="1:10" ht="12.75">
      <c r="A224" s="116">
        <v>75</v>
      </c>
      <c r="B224" s="116">
        <v>31</v>
      </c>
      <c r="C224" s="116">
        <v>31</v>
      </c>
      <c r="D224" s="116" t="s">
        <v>3115</v>
      </c>
      <c r="E224" s="315">
        <v>44020</v>
      </c>
      <c r="F224" s="116">
        <v>0.25</v>
      </c>
      <c r="G224" s="116">
        <v>31</v>
      </c>
      <c r="H224" s="116" t="s">
        <v>177</v>
      </c>
      <c r="I224" s="615">
        <v>44039</v>
      </c>
      <c r="J224" s="116">
        <v>0.25</v>
      </c>
    </row>
    <row r="227" spans="1:10" ht="12.75">
      <c r="A227" s="116">
        <v>76</v>
      </c>
      <c r="B227" s="116">
        <v>82</v>
      </c>
      <c r="C227" s="116">
        <v>82</v>
      </c>
      <c r="D227" s="116" t="s">
        <v>3115</v>
      </c>
      <c r="E227" s="315">
        <v>44020</v>
      </c>
      <c r="F227" s="116">
        <v>1.25</v>
      </c>
      <c r="G227" s="116">
        <v>82</v>
      </c>
      <c r="H227" s="116" t="s">
        <v>177</v>
      </c>
      <c r="I227" s="615">
        <v>44040</v>
      </c>
      <c r="J227" s="116">
        <v>1.5</v>
      </c>
    </row>
    <row r="230" spans="1:10" ht="12.75">
      <c r="A230" s="116">
        <v>77</v>
      </c>
      <c r="B230" s="116">
        <v>18</v>
      </c>
      <c r="C230" s="116">
        <v>18</v>
      </c>
      <c r="D230" s="116" t="s">
        <v>3115</v>
      </c>
      <c r="E230" s="315">
        <v>44020</v>
      </c>
      <c r="F230" s="583" t="s">
        <v>3117</v>
      </c>
      <c r="G230" s="116">
        <v>18</v>
      </c>
      <c r="H230" s="116" t="s">
        <v>177</v>
      </c>
      <c r="I230" s="615">
        <v>44040</v>
      </c>
      <c r="J230" s="116" t="s">
        <v>3117</v>
      </c>
    </row>
    <row r="233" spans="1:10" ht="12.75">
      <c r="A233" s="116">
        <v>78</v>
      </c>
      <c r="B233" s="116">
        <v>66</v>
      </c>
      <c r="C233" s="116">
        <v>66</v>
      </c>
      <c r="D233" s="116" t="s">
        <v>3115</v>
      </c>
      <c r="E233" s="315">
        <v>44020</v>
      </c>
      <c r="F233" s="116">
        <v>0.5</v>
      </c>
      <c r="G233" s="116">
        <v>66</v>
      </c>
      <c r="H233" s="116" t="s">
        <v>177</v>
      </c>
      <c r="I233" s="615">
        <v>44040</v>
      </c>
      <c r="J233" s="116">
        <v>1</v>
      </c>
    </row>
    <row r="236" spans="1:10" ht="12.75">
      <c r="A236" s="116">
        <v>79</v>
      </c>
      <c r="B236" s="116">
        <v>14</v>
      </c>
      <c r="C236" s="116">
        <v>14</v>
      </c>
      <c r="D236" s="116" t="s">
        <v>3115</v>
      </c>
      <c r="E236" s="315">
        <v>44020</v>
      </c>
      <c r="F236" s="116">
        <v>0.25</v>
      </c>
      <c r="G236" s="116">
        <v>14</v>
      </c>
      <c r="H236" s="116" t="s">
        <v>177</v>
      </c>
      <c r="I236" s="615">
        <v>44040</v>
      </c>
      <c r="J236" s="116">
        <v>0.25</v>
      </c>
    </row>
    <row r="239" spans="1:10" ht="12.75">
      <c r="A239" s="116">
        <v>80</v>
      </c>
      <c r="B239" s="116">
        <v>0</v>
      </c>
      <c r="C239" s="116">
        <v>0</v>
      </c>
      <c r="D239" s="116" t="s">
        <v>3115</v>
      </c>
      <c r="E239" s="315">
        <v>44020</v>
      </c>
      <c r="F239" s="583" t="s">
        <v>3253</v>
      </c>
      <c r="G239" s="116">
        <v>0</v>
      </c>
      <c r="H239" s="116" t="s">
        <v>177</v>
      </c>
      <c r="I239" s="615">
        <v>44040</v>
      </c>
      <c r="J239" s="116">
        <v>0</v>
      </c>
    </row>
    <row r="242" spans="1:10" ht="12.75">
      <c r="A242" s="116">
        <v>81</v>
      </c>
      <c r="B242" s="116">
        <v>11</v>
      </c>
      <c r="C242" s="116">
        <v>11</v>
      </c>
      <c r="D242" s="116" t="s">
        <v>3115</v>
      </c>
      <c r="E242" s="315">
        <v>44020</v>
      </c>
      <c r="F242" s="116">
        <v>0.25</v>
      </c>
      <c r="G242" s="116">
        <v>11</v>
      </c>
      <c r="H242" s="116" t="s">
        <v>177</v>
      </c>
      <c r="I242" s="615">
        <v>44040</v>
      </c>
      <c r="J242" s="116">
        <v>0.25</v>
      </c>
    </row>
    <row r="245" spans="1:10" ht="12.75">
      <c r="A245" s="116">
        <v>82</v>
      </c>
      <c r="B245" s="116">
        <v>35</v>
      </c>
      <c r="C245" s="116">
        <v>35</v>
      </c>
      <c r="D245" s="116" t="s">
        <v>3115</v>
      </c>
      <c r="E245" s="315">
        <v>44020</v>
      </c>
      <c r="F245" s="116">
        <v>0.5</v>
      </c>
      <c r="G245" s="116">
        <v>35</v>
      </c>
      <c r="H245" s="116" t="s">
        <v>177</v>
      </c>
      <c r="I245" s="615">
        <v>44040</v>
      </c>
      <c r="J245" s="116">
        <v>0.75</v>
      </c>
    </row>
    <row r="248" spans="1:10" ht="12.75">
      <c r="A248" s="116">
        <v>83</v>
      </c>
      <c r="B248" s="116">
        <v>115</v>
      </c>
      <c r="C248" s="116">
        <v>115</v>
      </c>
      <c r="D248" s="116" t="s">
        <v>3115</v>
      </c>
      <c r="E248" s="315">
        <v>44020</v>
      </c>
      <c r="F248" s="116">
        <v>1.5</v>
      </c>
      <c r="G248" s="116">
        <v>115</v>
      </c>
      <c r="H248" s="116" t="s">
        <v>177</v>
      </c>
      <c r="I248" s="615">
        <v>44040</v>
      </c>
      <c r="J248" s="116">
        <v>1.5</v>
      </c>
    </row>
    <row r="251" spans="1:10" ht="12.75">
      <c r="A251" s="116">
        <v>84</v>
      </c>
      <c r="B251" s="116">
        <v>47</v>
      </c>
      <c r="C251" s="116">
        <v>47</v>
      </c>
      <c r="D251" s="116" t="s">
        <v>3115</v>
      </c>
      <c r="E251" s="315">
        <v>44021</v>
      </c>
      <c r="F251" s="116">
        <v>0.25</v>
      </c>
      <c r="G251" s="116">
        <v>47</v>
      </c>
      <c r="H251" s="116" t="s">
        <v>177</v>
      </c>
      <c r="I251" s="615">
        <v>44040</v>
      </c>
      <c r="J251" s="116">
        <v>0.25</v>
      </c>
    </row>
    <row r="254" spans="1:10" ht="12.75">
      <c r="A254" s="116">
        <v>85</v>
      </c>
      <c r="B254" s="116">
        <v>29</v>
      </c>
      <c r="C254" s="116">
        <v>29</v>
      </c>
      <c r="D254" s="116" t="s">
        <v>3115</v>
      </c>
      <c r="E254" s="315">
        <v>44021</v>
      </c>
      <c r="F254" s="116">
        <v>0.5</v>
      </c>
      <c r="G254" s="116">
        <v>29</v>
      </c>
      <c r="H254" s="116" t="s">
        <v>177</v>
      </c>
      <c r="I254" s="615">
        <v>44040</v>
      </c>
      <c r="J254" s="116">
        <v>0.25</v>
      </c>
    </row>
    <row r="257" spans="1:10" ht="12.75">
      <c r="A257" s="116">
        <v>86</v>
      </c>
      <c r="B257" s="116">
        <v>118</v>
      </c>
      <c r="C257" s="116">
        <v>118</v>
      </c>
      <c r="D257" s="116" t="s">
        <v>3115</v>
      </c>
      <c r="E257" s="315">
        <v>44021</v>
      </c>
      <c r="F257" s="116">
        <v>1.5</v>
      </c>
      <c r="G257" s="116">
        <v>118</v>
      </c>
      <c r="H257" s="116" t="s">
        <v>177</v>
      </c>
      <c r="I257" s="615">
        <v>44040</v>
      </c>
      <c r="J257" s="116">
        <v>1.5</v>
      </c>
    </row>
    <row r="260" spans="1:10" ht="12.75">
      <c r="A260" s="116">
        <v>87</v>
      </c>
      <c r="B260" s="116">
        <v>15</v>
      </c>
      <c r="C260" s="116">
        <v>15</v>
      </c>
      <c r="D260" s="116" t="s">
        <v>3115</v>
      </c>
      <c r="E260" s="315">
        <v>44021</v>
      </c>
      <c r="F260" s="116">
        <v>0.25</v>
      </c>
      <c r="G260" s="116">
        <v>15</v>
      </c>
      <c r="H260" s="116" t="s">
        <v>177</v>
      </c>
      <c r="I260" s="615">
        <v>44040</v>
      </c>
      <c r="J260" s="116">
        <v>0.25</v>
      </c>
    </row>
    <row r="262" spans="1:10" ht="12.75">
      <c r="F262" s="17"/>
    </row>
    <row r="263" spans="1:10" ht="12.75">
      <c r="A263" s="116">
        <v>88</v>
      </c>
      <c r="B263" s="116">
        <v>0</v>
      </c>
      <c r="C263" s="116">
        <v>0</v>
      </c>
      <c r="D263" s="116" t="s">
        <v>3115</v>
      </c>
      <c r="E263" s="315">
        <v>44021</v>
      </c>
      <c r="F263" s="583" t="s">
        <v>3120</v>
      </c>
      <c r="G263" s="116">
        <v>0</v>
      </c>
      <c r="H263" s="116" t="s">
        <v>177</v>
      </c>
      <c r="I263" s="615">
        <v>44040</v>
      </c>
      <c r="J263" s="116">
        <v>0</v>
      </c>
    </row>
    <row r="264" spans="1:10" ht="12.75">
      <c r="F264" s="17"/>
    </row>
    <row r="265" spans="1:10" ht="12.75">
      <c r="F265" s="17"/>
    </row>
    <row r="266" spans="1:10" ht="12.75">
      <c r="A266" s="116">
        <v>89</v>
      </c>
      <c r="B266" s="116">
        <v>0</v>
      </c>
      <c r="C266" s="116">
        <v>0</v>
      </c>
      <c r="D266" s="116" t="s">
        <v>3115</v>
      </c>
      <c r="E266" s="315">
        <v>44021</v>
      </c>
      <c r="F266" s="583" t="s">
        <v>3120</v>
      </c>
      <c r="G266" s="116">
        <v>0</v>
      </c>
      <c r="H266" s="116" t="s">
        <v>177</v>
      </c>
      <c r="I266" s="615">
        <v>44040</v>
      </c>
      <c r="J266" s="116">
        <v>0</v>
      </c>
    </row>
    <row r="267" spans="1:10" ht="12.75">
      <c r="F267" s="17"/>
    </row>
    <row r="268" spans="1:10" ht="12.75">
      <c r="F268" s="17"/>
    </row>
    <row r="269" spans="1:10" ht="12.75">
      <c r="A269" s="116">
        <v>90</v>
      </c>
      <c r="B269" s="116">
        <v>6</v>
      </c>
      <c r="C269" s="116">
        <v>6</v>
      </c>
      <c r="D269" s="116" t="s">
        <v>3115</v>
      </c>
      <c r="E269" s="315">
        <v>44021</v>
      </c>
      <c r="F269" s="583" t="s">
        <v>3117</v>
      </c>
      <c r="G269" s="116">
        <v>6</v>
      </c>
      <c r="H269" s="116" t="s">
        <v>177</v>
      </c>
      <c r="I269" s="615">
        <v>44040</v>
      </c>
      <c r="J269" s="116" t="s">
        <v>3122</v>
      </c>
    </row>
    <row r="270" spans="1:10" ht="12.75">
      <c r="F270" s="17"/>
    </row>
    <row r="271" spans="1:10" ht="12.75">
      <c r="F271" s="17"/>
    </row>
    <row r="272" spans="1:10" ht="12.75">
      <c r="A272" s="116">
        <v>91</v>
      </c>
      <c r="B272" s="116">
        <v>12</v>
      </c>
      <c r="C272" s="116">
        <v>12</v>
      </c>
      <c r="D272" s="116" t="s">
        <v>3115</v>
      </c>
      <c r="E272" s="315">
        <v>44021</v>
      </c>
      <c r="F272" s="583">
        <v>0.25</v>
      </c>
      <c r="G272" s="116">
        <v>12</v>
      </c>
      <c r="H272" s="116" t="s">
        <v>177</v>
      </c>
      <c r="I272" s="615">
        <v>44040</v>
      </c>
      <c r="J272" s="116">
        <v>0.25</v>
      </c>
    </row>
    <row r="273" spans="1:10" ht="12.75">
      <c r="F273" s="17"/>
    </row>
    <row r="274" spans="1:10" ht="12.75">
      <c r="F274" s="17"/>
    </row>
    <row r="275" spans="1:10" ht="12.75">
      <c r="A275" s="116">
        <v>92</v>
      </c>
      <c r="B275" s="116">
        <v>0</v>
      </c>
      <c r="C275" s="116">
        <v>0</v>
      </c>
      <c r="D275" s="116" t="s">
        <v>3115</v>
      </c>
      <c r="E275" s="315">
        <v>44021</v>
      </c>
      <c r="F275" s="583" t="s">
        <v>3120</v>
      </c>
      <c r="G275" s="116">
        <v>0</v>
      </c>
      <c r="H275" s="116" t="s">
        <v>177</v>
      </c>
      <c r="I275" s="615">
        <v>44040</v>
      </c>
      <c r="J275" s="116">
        <v>0</v>
      </c>
    </row>
    <row r="276" spans="1:10" ht="12.75">
      <c r="F276" s="17"/>
    </row>
    <row r="277" spans="1:10" ht="12.75">
      <c r="F277" s="17"/>
    </row>
    <row r="278" spans="1:10" ht="12.75">
      <c r="A278" s="116">
        <v>93</v>
      </c>
      <c r="B278" s="116">
        <v>14</v>
      </c>
      <c r="C278" s="116">
        <v>14</v>
      </c>
      <c r="D278" s="116" t="s">
        <v>3115</v>
      </c>
      <c r="E278" s="315">
        <v>44021</v>
      </c>
      <c r="F278" s="583" t="s">
        <v>3123</v>
      </c>
      <c r="G278" s="116">
        <v>14</v>
      </c>
      <c r="H278" s="116" t="s">
        <v>177</v>
      </c>
      <c r="I278" s="615">
        <v>44041</v>
      </c>
      <c r="J278" s="116">
        <v>0.5</v>
      </c>
    </row>
    <row r="279" spans="1:10" ht="12.75">
      <c r="F279" s="17"/>
    </row>
    <row r="280" spans="1:10" ht="12.75">
      <c r="F280" s="17"/>
    </row>
    <row r="281" spans="1:10" ht="12.75">
      <c r="A281" s="116">
        <v>94</v>
      </c>
      <c r="B281" s="116">
        <v>0</v>
      </c>
      <c r="C281" s="116">
        <v>0</v>
      </c>
      <c r="D281" s="116" t="s">
        <v>3115</v>
      </c>
      <c r="E281" s="315">
        <v>44021</v>
      </c>
      <c r="F281" s="583" t="s">
        <v>3120</v>
      </c>
      <c r="G281" s="116">
        <v>0</v>
      </c>
      <c r="H281" s="116" t="s">
        <v>177</v>
      </c>
      <c r="I281" s="615">
        <v>44040</v>
      </c>
      <c r="J281" s="116">
        <v>0</v>
      </c>
    </row>
    <row r="282" spans="1:10" ht="12.75">
      <c r="F282" s="17"/>
    </row>
    <row r="283" spans="1:10" ht="12.75">
      <c r="F283" s="17"/>
    </row>
    <row r="284" spans="1:10" ht="12.75">
      <c r="A284" s="116">
        <v>95</v>
      </c>
      <c r="B284" s="116">
        <v>14</v>
      </c>
      <c r="C284" s="116">
        <v>14</v>
      </c>
      <c r="D284" s="116" t="s">
        <v>3115</v>
      </c>
      <c r="E284" s="315">
        <v>44021</v>
      </c>
      <c r="F284" s="583" t="s">
        <v>3123</v>
      </c>
      <c r="G284" s="116">
        <v>14</v>
      </c>
      <c r="H284" s="116" t="s">
        <v>177</v>
      </c>
      <c r="I284" s="615">
        <v>44041</v>
      </c>
      <c r="J284" s="116">
        <v>0.5</v>
      </c>
    </row>
    <row r="285" spans="1:10" ht="12.75">
      <c r="F285" s="17"/>
    </row>
    <row r="287" spans="1:10" ht="12.75">
      <c r="B287">
        <f t="shared" ref="B287:C287" si="0">SUM(B2:B284)</f>
        <v>5890</v>
      </c>
      <c r="C287">
        <f t="shared" si="0"/>
        <v>5890</v>
      </c>
      <c r="G287">
        <f>SUM(G2:G284)</f>
        <v>5890</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outlinePr summaryBelow="0" summaryRight="0"/>
  </sheetPr>
  <dimension ref="A1:Z22"/>
  <sheetViews>
    <sheetView workbookViewId="0"/>
  </sheetViews>
  <sheetFormatPr defaultColWidth="12.5703125" defaultRowHeight="15.75" customHeight="1"/>
  <sheetData>
    <row r="1" spans="1:26" ht="15.75" customHeight="1">
      <c r="A1" s="116" t="s">
        <v>654</v>
      </c>
      <c r="B1" s="116" t="s">
        <v>3106</v>
      </c>
      <c r="C1" s="116" t="s">
        <v>3108</v>
      </c>
      <c r="D1" s="116" t="s">
        <v>3109</v>
      </c>
      <c r="E1" s="116" t="s">
        <v>3112</v>
      </c>
      <c r="F1" s="116" t="s">
        <v>3113</v>
      </c>
      <c r="G1" s="116" t="s">
        <v>3245</v>
      </c>
      <c r="H1" s="116" t="s">
        <v>3246</v>
      </c>
      <c r="I1" s="116" t="s">
        <v>3254</v>
      </c>
      <c r="J1" s="116" t="s">
        <v>3246</v>
      </c>
    </row>
    <row r="2" spans="1:26" ht="15.75" customHeight="1">
      <c r="A2" s="284">
        <v>1</v>
      </c>
      <c r="B2" s="268">
        <v>0</v>
      </c>
      <c r="C2" s="268" t="s">
        <v>216</v>
      </c>
      <c r="D2" s="365">
        <v>43446</v>
      </c>
      <c r="E2" s="268" t="s">
        <v>203</v>
      </c>
      <c r="F2" s="365">
        <v>43482</v>
      </c>
      <c r="G2" s="268" t="s">
        <v>203</v>
      </c>
      <c r="H2" s="365">
        <v>43668</v>
      </c>
      <c r="I2" s="268" t="s">
        <v>27</v>
      </c>
      <c r="J2" s="365">
        <v>43670</v>
      </c>
      <c r="K2" s="219"/>
      <c r="L2" s="219"/>
      <c r="M2" s="219"/>
      <c r="N2" s="219"/>
      <c r="O2" s="219"/>
      <c r="P2" s="219"/>
      <c r="Q2" s="219"/>
      <c r="R2" s="219"/>
      <c r="S2" s="219"/>
      <c r="T2" s="219"/>
      <c r="U2" s="219"/>
      <c r="V2" s="219"/>
      <c r="W2" s="219"/>
      <c r="X2" s="219"/>
      <c r="Y2" s="219"/>
      <c r="Z2" s="219"/>
    </row>
    <row r="3" spans="1:26" ht="15.75" customHeight="1">
      <c r="A3" s="284">
        <v>2</v>
      </c>
      <c r="B3" s="268">
        <v>201</v>
      </c>
      <c r="C3" s="268" t="s">
        <v>216</v>
      </c>
      <c r="D3" s="365">
        <v>43530</v>
      </c>
      <c r="E3" s="268" t="s">
        <v>144</v>
      </c>
      <c r="F3" s="365">
        <v>43620</v>
      </c>
      <c r="G3" s="268" t="s">
        <v>203</v>
      </c>
      <c r="H3" s="365">
        <v>43668</v>
      </c>
      <c r="I3" s="268" t="s">
        <v>27</v>
      </c>
      <c r="J3" s="365">
        <v>43670</v>
      </c>
      <c r="K3" s="219"/>
      <c r="L3" s="219"/>
      <c r="M3" s="219"/>
      <c r="N3" s="219"/>
      <c r="O3" s="219"/>
      <c r="P3" s="219"/>
      <c r="Q3" s="219"/>
      <c r="R3" s="219"/>
      <c r="S3" s="219"/>
      <c r="T3" s="219"/>
      <c r="U3" s="219"/>
      <c r="V3" s="219"/>
      <c r="W3" s="219"/>
      <c r="X3" s="219"/>
      <c r="Y3" s="219"/>
      <c r="Z3" s="219"/>
    </row>
    <row r="4" spans="1:26" ht="15.75" customHeight="1">
      <c r="A4" s="284">
        <v>3</v>
      </c>
      <c r="B4" s="268">
        <v>240</v>
      </c>
      <c r="C4" s="268" t="s">
        <v>216</v>
      </c>
      <c r="D4" s="365">
        <v>43550</v>
      </c>
      <c r="E4" s="268" t="s">
        <v>3140</v>
      </c>
      <c r="F4" s="365">
        <v>43620</v>
      </c>
      <c r="G4" s="268" t="s">
        <v>203</v>
      </c>
      <c r="H4" s="365">
        <v>43668</v>
      </c>
      <c r="I4" s="268" t="s">
        <v>27</v>
      </c>
      <c r="J4" s="365">
        <v>43670</v>
      </c>
      <c r="K4" s="219"/>
      <c r="L4" s="219"/>
      <c r="M4" s="219"/>
      <c r="N4" s="219"/>
      <c r="O4" s="219"/>
      <c r="P4" s="219"/>
      <c r="Q4" s="219"/>
      <c r="R4" s="219"/>
      <c r="S4" s="219"/>
      <c r="T4" s="219"/>
      <c r="U4" s="219"/>
      <c r="V4" s="219"/>
      <c r="W4" s="219"/>
      <c r="X4" s="219"/>
      <c r="Y4" s="219"/>
      <c r="Z4" s="219"/>
    </row>
    <row r="5" spans="1:26" ht="15.75" customHeight="1">
      <c r="A5" s="284">
        <v>4</v>
      </c>
      <c r="B5" s="268">
        <v>5</v>
      </c>
      <c r="C5" s="268" t="s">
        <v>216</v>
      </c>
      <c r="D5" s="365">
        <v>43446</v>
      </c>
      <c r="E5" s="268" t="s">
        <v>203</v>
      </c>
      <c r="F5" s="365">
        <v>43482</v>
      </c>
      <c r="G5" s="268" t="s">
        <v>203</v>
      </c>
      <c r="H5" s="365">
        <v>43668</v>
      </c>
      <c r="I5" s="268" t="s">
        <v>27</v>
      </c>
      <c r="J5" s="365">
        <v>43670</v>
      </c>
      <c r="K5" s="219"/>
      <c r="L5" s="219"/>
      <c r="M5" s="219"/>
      <c r="N5" s="219"/>
      <c r="O5" s="219"/>
      <c r="P5" s="219"/>
      <c r="Q5" s="219"/>
      <c r="R5" s="219"/>
      <c r="S5" s="219"/>
      <c r="T5" s="219"/>
      <c r="U5" s="219"/>
      <c r="V5" s="219"/>
      <c r="W5" s="219"/>
      <c r="X5" s="219"/>
      <c r="Y5" s="219"/>
      <c r="Z5" s="219"/>
    </row>
    <row r="6" spans="1:26" ht="15.75" customHeight="1">
      <c r="A6" s="284">
        <v>5</v>
      </c>
      <c r="B6" s="268">
        <v>8</v>
      </c>
      <c r="C6" s="268" t="s">
        <v>216</v>
      </c>
      <c r="D6" s="365">
        <v>43467</v>
      </c>
      <c r="E6" s="268" t="s">
        <v>144</v>
      </c>
      <c r="F6" s="365">
        <v>43605</v>
      </c>
      <c r="G6" s="268" t="s">
        <v>203</v>
      </c>
      <c r="H6" s="365">
        <v>43668</v>
      </c>
      <c r="I6" s="268" t="s">
        <v>27</v>
      </c>
      <c r="J6" s="365">
        <v>43670</v>
      </c>
      <c r="K6" s="219"/>
      <c r="L6" s="219"/>
      <c r="M6" s="219"/>
      <c r="N6" s="219"/>
      <c r="O6" s="219"/>
      <c r="P6" s="219"/>
      <c r="Q6" s="219"/>
      <c r="R6" s="219"/>
      <c r="S6" s="219"/>
      <c r="T6" s="219"/>
      <c r="U6" s="219"/>
      <c r="V6" s="219"/>
      <c r="W6" s="219"/>
      <c r="X6" s="219"/>
      <c r="Y6" s="219"/>
      <c r="Z6" s="219"/>
    </row>
    <row r="7" spans="1:26" ht="15.75" customHeight="1">
      <c r="A7" s="284">
        <v>6</v>
      </c>
      <c r="B7" s="268">
        <v>88</v>
      </c>
      <c r="C7" s="268" t="s">
        <v>216</v>
      </c>
      <c r="D7" s="365">
        <v>43481</v>
      </c>
      <c r="E7" s="268" t="s">
        <v>144</v>
      </c>
      <c r="F7" s="365">
        <v>43605</v>
      </c>
      <c r="G7" s="268" t="s">
        <v>203</v>
      </c>
      <c r="H7" s="365">
        <v>43668</v>
      </c>
      <c r="I7" s="268" t="s">
        <v>27</v>
      </c>
      <c r="J7" s="365">
        <v>43670</v>
      </c>
      <c r="K7" s="219"/>
      <c r="L7" s="219"/>
      <c r="M7" s="219"/>
      <c r="N7" s="219"/>
      <c r="O7" s="219"/>
      <c r="P7" s="219"/>
      <c r="Q7" s="219"/>
      <c r="R7" s="219"/>
      <c r="S7" s="219"/>
      <c r="T7" s="219"/>
      <c r="U7" s="219"/>
      <c r="V7" s="219"/>
      <c r="W7" s="219"/>
      <c r="X7" s="219"/>
      <c r="Y7" s="219"/>
      <c r="Z7" s="219"/>
    </row>
    <row r="8" spans="1:26" ht="15.75" customHeight="1">
      <c r="A8" s="284">
        <v>7</v>
      </c>
      <c r="B8" s="268">
        <v>0</v>
      </c>
      <c r="C8" s="268" t="s">
        <v>216</v>
      </c>
      <c r="D8" s="365">
        <v>43446</v>
      </c>
      <c r="E8" s="268" t="s">
        <v>203</v>
      </c>
      <c r="F8" s="365">
        <v>43482</v>
      </c>
      <c r="G8" s="268" t="s">
        <v>203</v>
      </c>
      <c r="H8" s="365">
        <v>43668</v>
      </c>
      <c r="I8" s="268" t="s">
        <v>27</v>
      </c>
      <c r="J8" s="365">
        <v>43670</v>
      </c>
      <c r="K8" s="219"/>
      <c r="L8" s="219"/>
      <c r="M8" s="219"/>
      <c r="N8" s="219"/>
      <c r="O8" s="219"/>
      <c r="P8" s="219"/>
      <c r="Q8" s="219"/>
      <c r="R8" s="219"/>
      <c r="S8" s="219"/>
      <c r="T8" s="219"/>
      <c r="U8" s="219"/>
      <c r="V8" s="219"/>
      <c r="W8" s="219"/>
      <c r="X8" s="219"/>
      <c r="Y8" s="219"/>
      <c r="Z8" s="219"/>
    </row>
    <row r="9" spans="1:26" ht="15.75" customHeight="1">
      <c r="A9" s="284">
        <v>8</v>
      </c>
      <c r="B9" s="268">
        <v>0</v>
      </c>
      <c r="C9" s="268" t="s">
        <v>216</v>
      </c>
      <c r="D9" s="365">
        <v>43446</v>
      </c>
      <c r="E9" s="268" t="s">
        <v>203</v>
      </c>
      <c r="F9" s="365">
        <v>43482</v>
      </c>
      <c r="G9" s="268" t="s">
        <v>203</v>
      </c>
      <c r="H9" s="365">
        <v>43668</v>
      </c>
      <c r="I9" s="268" t="s">
        <v>27</v>
      </c>
      <c r="J9" s="365">
        <v>43670</v>
      </c>
      <c r="K9" s="219"/>
      <c r="L9" s="219"/>
      <c r="M9" s="219"/>
      <c r="N9" s="219"/>
      <c r="O9" s="219"/>
      <c r="P9" s="219"/>
      <c r="Q9" s="219"/>
      <c r="R9" s="219"/>
      <c r="S9" s="219"/>
      <c r="T9" s="219"/>
      <c r="U9" s="219"/>
      <c r="V9" s="219"/>
      <c r="W9" s="219"/>
      <c r="X9" s="219"/>
      <c r="Y9" s="219"/>
      <c r="Z9" s="219"/>
    </row>
    <row r="10" spans="1:26" ht="15.75" customHeight="1">
      <c r="A10" s="284">
        <v>9</v>
      </c>
      <c r="B10" s="268">
        <v>70</v>
      </c>
      <c r="C10" s="268" t="s">
        <v>216</v>
      </c>
      <c r="D10" s="365">
        <v>43481</v>
      </c>
      <c r="E10" s="268" t="s">
        <v>3140</v>
      </c>
      <c r="F10" s="365">
        <v>43619</v>
      </c>
      <c r="G10" s="268" t="s">
        <v>203</v>
      </c>
      <c r="H10" s="365">
        <v>43668</v>
      </c>
      <c r="I10" s="268" t="s">
        <v>27</v>
      </c>
      <c r="J10" s="365">
        <v>43670</v>
      </c>
      <c r="K10" s="219"/>
      <c r="L10" s="219"/>
      <c r="M10" s="219"/>
      <c r="N10" s="219"/>
      <c r="O10" s="219"/>
      <c r="P10" s="219"/>
      <c r="Q10" s="219"/>
      <c r="R10" s="219"/>
      <c r="S10" s="219"/>
      <c r="T10" s="219"/>
      <c r="U10" s="219"/>
      <c r="V10" s="219"/>
      <c r="W10" s="219"/>
      <c r="X10" s="219"/>
      <c r="Y10" s="219"/>
      <c r="Z10" s="219"/>
    </row>
    <row r="11" spans="1:26" ht="15.75" customHeight="1">
      <c r="A11" s="284">
        <v>10</v>
      </c>
      <c r="B11" s="268">
        <v>0</v>
      </c>
      <c r="C11" s="268" t="s">
        <v>216</v>
      </c>
      <c r="D11" s="365">
        <v>43446</v>
      </c>
      <c r="E11" s="268" t="s">
        <v>203</v>
      </c>
      <c r="F11" s="365">
        <v>43482</v>
      </c>
      <c r="G11" s="268" t="s">
        <v>203</v>
      </c>
      <c r="H11" s="365">
        <v>43668</v>
      </c>
      <c r="I11" s="268" t="s">
        <v>27</v>
      </c>
      <c r="J11" s="365">
        <v>43670</v>
      </c>
      <c r="K11" s="219"/>
      <c r="L11" s="219"/>
      <c r="M11" s="219"/>
      <c r="N11" s="219"/>
      <c r="O11" s="219"/>
      <c r="P11" s="219"/>
      <c r="Q11" s="219"/>
      <c r="R11" s="219"/>
      <c r="S11" s="219"/>
      <c r="T11" s="219"/>
      <c r="U11" s="219"/>
      <c r="V11" s="219"/>
      <c r="W11" s="219"/>
      <c r="X11" s="219"/>
      <c r="Y11" s="219"/>
      <c r="Z11" s="219"/>
    </row>
    <row r="12" spans="1:26" ht="15.75" customHeight="1">
      <c r="A12" s="284">
        <v>11</v>
      </c>
      <c r="B12" s="268">
        <v>0</v>
      </c>
      <c r="C12" s="268" t="s">
        <v>216</v>
      </c>
      <c r="D12" s="365">
        <v>43446</v>
      </c>
      <c r="E12" s="268" t="s">
        <v>203</v>
      </c>
      <c r="F12" s="365">
        <v>43482</v>
      </c>
      <c r="G12" s="268" t="s">
        <v>203</v>
      </c>
      <c r="H12" s="365">
        <v>43668</v>
      </c>
      <c r="I12" s="268" t="s">
        <v>27</v>
      </c>
      <c r="J12" s="365">
        <v>43670</v>
      </c>
      <c r="K12" s="219"/>
      <c r="L12" s="219"/>
      <c r="M12" s="219"/>
      <c r="N12" s="219"/>
      <c r="O12" s="219"/>
      <c r="P12" s="219"/>
      <c r="Q12" s="219"/>
      <c r="R12" s="219"/>
      <c r="S12" s="219"/>
      <c r="T12" s="219"/>
      <c r="U12" s="219"/>
      <c r="V12" s="219"/>
      <c r="W12" s="219"/>
      <c r="X12" s="219"/>
      <c r="Y12" s="219"/>
      <c r="Z12" s="219"/>
    </row>
    <row r="13" spans="1:26" ht="15.75" customHeight="1">
      <c r="A13" s="284">
        <v>12</v>
      </c>
      <c r="B13" s="268">
        <v>679</v>
      </c>
      <c r="C13" s="268" t="s">
        <v>216</v>
      </c>
      <c r="D13" s="365">
        <v>43493</v>
      </c>
      <c r="E13" s="268" t="s">
        <v>3140</v>
      </c>
      <c r="F13" s="365">
        <v>43620</v>
      </c>
      <c r="G13" s="268" t="s">
        <v>203</v>
      </c>
      <c r="H13" s="365">
        <v>43668</v>
      </c>
      <c r="I13" s="268" t="s">
        <v>27</v>
      </c>
      <c r="J13" s="365">
        <v>43670</v>
      </c>
      <c r="K13" s="219"/>
      <c r="L13" s="219"/>
      <c r="M13" s="219"/>
      <c r="N13" s="219"/>
      <c r="O13" s="219"/>
      <c r="P13" s="219"/>
      <c r="Q13" s="219"/>
      <c r="R13" s="219"/>
      <c r="S13" s="219"/>
      <c r="T13" s="219"/>
      <c r="U13" s="219"/>
      <c r="V13" s="219"/>
      <c r="W13" s="219"/>
      <c r="X13" s="219"/>
      <c r="Y13" s="219"/>
      <c r="Z13" s="219"/>
    </row>
    <row r="14" spans="1:26" ht="15.75" customHeight="1">
      <c r="A14" s="284">
        <v>13</v>
      </c>
      <c r="B14" s="268">
        <v>22</v>
      </c>
      <c r="C14" s="268" t="s">
        <v>216</v>
      </c>
      <c r="D14" s="365">
        <v>43493</v>
      </c>
      <c r="E14" s="268" t="s">
        <v>144</v>
      </c>
      <c r="F14" s="365">
        <v>43605</v>
      </c>
      <c r="G14" s="268" t="s">
        <v>203</v>
      </c>
      <c r="H14" s="365">
        <v>43668</v>
      </c>
      <c r="I14" s="268" t="s">
        <v>27</v>
      </c>
      <c r="J14" s="365">
        <v>43670</v>
      </c>
      <c r="K14" s="219"/>
      <c r="L14" s="219"/>
      <c r="M14" s="219"/>
      <c r="N14" s="219"/>
      <c r="O14" s="219"/>
      <c r="P14" s="219"/>
      <c r="Q14" s="219"/>
      <c r="R14" s="219"/>
      <c r="S14" s="219"/>
      <c r="T14" s="219"/>
      <c r="U14" s="219"/>
      <c r="V14" s="219"/>
      <c r="W14" s="219"/>
      <c r="X14" s="219"/>
      <c r="Y14" s="219"/>
      <c r="Z14" s="219"/>
    </row>
    <row r="15" spans="1:26" ht="15.75" customHeight="1">
      <c r="A15" s="284">
        <v>14</v>
      </c>
      <c r="B15" s="268">
        <v>1</v>
      </c>
      <c r="C15" s="268" t="s">
        <v>216</v>
      </c>
      <c r="D15" s="365">
        <v>43467</v>
      </c>
      <c r="E15" s="268" t="s">
        <v>203</v>
      </c>
      <c r="F15" s="365">
        <v>43482</v>
      </c>
      <c r="G15" s="268" t="s">
        <v>203</v>
      </c>
      <c r="H15" s="365">
        <v>43668</v>
      </c>
      <c r="I15" s="268" t="s">
        <v>27</v>
      </c>
      <c r="J15" s="365">
        <v>43670</v>
      </c>
      <c r="K15" s="219"/>
      <c r="L15" s="219"/>
      <c r="M15" s="219"/>
      <c r="N15" s="219"/>
      <c r="O15" s="219"/>
      <c r="P15" s="219"/>
      <c r="Q15" s="219"/>
      <c r="R15" s="219"/>
      <c r="S15" s="219"/>
      <c r="T15" s="219"/>
      <c r="U15" s="219"/>
      <c r="V15" s="219"/>
      <c r="W15" s="219"/>
      <c r="X15" s="219"/>
      <c r="Y15" s="219"/>
      <c r="Z15" s="219"/>
    </row>
    <row r="16" spans="1:26" ht="15.75" customHeight="1">
      <c r="A16" s="284">
        <v>15</v>
      </c>
      <c r="B16" s="268">
        <v>70</v>
      </c>
      <c r="C16" s="268" t="s">
        <v>216</v>
      </c>
      <c r="D16" s="365">
        <v>43530</v>
      </c>
      <c r="E16" s="268" t="s">
        <v>144</v>
      </c>
      <c r="F16" s="365">
        <v>43616</v>
      </c>
      <c r="G16" s="268" t="s">
        <v>203</v>
      </c>
      <c r="H16" s="365">
        <v>43668</v>
      </c>
      <c r="I16" s="268" t="s">
        <v>27</v>
      </c>
      <c r="J16" s="365">
        <v>43670</v>
      </c>
      <c r="K16" s="219"/>
      <c r="L16" s="219"/>
      <c r="M16" s="219"/>
      <c r="N16" s="219"/>
      <c r="O16" s="219"/>
      <c r="P16" s="219"/>
      <c r="Q16" s="219"/>
      <c r="R16" s="219"/>
      <c r="S16" s="219"/>
      <c r="T16" s="219"/>
      <c r="U16" s="219"/>
      <c r="V16" s="219"/>
      <c r="W16" s="219"/>
      <c r="X16" s="219"/>
      <c r="Y16" s="219"/>
      <c r="Z16" s="219"/>
    </row>
    <row r="17" spans="1:26" ht="15.75" customHeight="1">
      <c r="A17" s="284">
        <v>16</v>
      </c>
      <c r="B17" s="268">
        <v>801</v>
      </c>
      <c r="C17" s="268" t="s">
        <v>216</v>
      </c>
      <c r="D17" s="365">
        <v>43528</v>
      </c>
      <c r="E17" s="268" t="s">
        <v>144</v>
      </c>
      <c r="F17" s="365">
        <v>43619</v>
      </c>
      <c r="G17" s="268" t="s">
        <v>203</v>
      </c>
      <c r="H17" s="365">
        <v>43668</v>
      </c>
      <c r="I17" s="268" t="s">
        <v>27</v>
      </c>
      <c r="J17" s="365">
        <v>43670</v>
      </c>
      <c r="K17" s="219"/>
      <c r="L17" s="219"/>
      <c r="M17" s="219"/>
      <c r="N17" s="219"/>
      <c r="O17" s="219"/>
      <c r="P17" s="219"/>
      <c r="Q17" s="219"/>
      <c r="R17" s="219"/>
      <c r="S17" s="219"/>
      <c r="T17" s="219"/>
      <c r="U17" s="219"/>
      <c r="V17" s="219"/>
      <c r="W17" s="219"/>
      <c r="X17" s="219"/>
      <c r="Y17" s="219"/>
      <c r="Z17" s="219"/>
    </row>
    <row r="18" spans="1:26" ht="15.75" customHeight="1">
      <c r="A18" s="284">
        <v>17</v>
      </c>
      <c r="B18" s="268">
        <v>105</v>
      </c>
      <c r="C18" s="268" t="s">
        <v>216</v>
      </c>
      <c r="D18" s="365">
        <v>43530</v>
      </c>
      <c r="E18" s="268" t="s">
        <v>144</v>
      </c>
      <c r="F18" s="365">
        <v>43616</v>
      </c>
      <c r="G18" s="268" t="s">
        <v>203</v>
      </c>
      <c r="H18" s="365">
        <v>43668</v>
      </c>
      <c r="I18" s="268" t="s">
        <v>27</v>
      </c>
      <c r="J18" s="365">
        <v>43670</v>
      </c>
      <c r="K18" s="219"/>
      <c r="L18" s="219"/>
      <c r="M18" s="219"/>
      <c r="N18" s="219"/>
      <c r="O18" s="219"/>
      <c r="P18" s="219"/>
      <c r="Q18" s="219"/>
      <c r="R18" s="219"/>
      <c r="S18" s="219"/>
      <c r="T18" s="219"/>
      <c r="U18" s="219"/>
      <c r="V18" s="219"/>
      <c r="W18" s="219"/>
      <c r="X18" s="219"/>
      <c r="Y18" s="219"/>
      <c r="Z18" s="219"/>
    </row>
    <row r="19" spans="1:26" ht="15.75" customHeight="1">
      <c r="A19" s="284">
        <v>18</v>
      </c>
      <c r="B19" s="268">
        <v>50</v>
      </c>
      <c r="C19" s="268" t="s">
        <v>216</v>
      </c>
      <c r="D19" s="365">
        <v>43530</v>
      </c>
      <c r="E19" s="268" t="s">
        <v>144</v>
      </c>
      <c r="F19" s="365">
        <v>43605</v>
      </c>
      <c r="G19" s="268" t="s">
        <v>203</v>
      </c>
      <c r="H19" s="365">
        <v>43668</v>
      </c>
      <c r="I19" s="268" t="s">
        <v>27</v>
      </c>
      <c r="J19" s="365">
        <v>43670</v>
      </c>
      <c r="K19" s="219"/>
      <c r="L19" s="219"/>
      <c r="M19" s="219"/>
      <c r="N19" s="219"/>
      <c r="O19" s="219"/>
      <c r="P19" s="219"/>
      <c r="Q19" s="219"/>
      <c r="R19" s="219"/>
      <c r="S19" s="219"/>
      <c r="T19" s="219"/>
      <c r="U19" s="219"/>
      <c r="V19" s="219"/>
      <c r="W19" s="219"/>
      <c r="X19" s="219"/>
      <c r="Y19" s="219"/>
      <c r="Z19" s="219"/>
    </row>
    <row r="20" spans="1:26" ht="15.75" customHeight="1">
      <c r="A20" s="284">
        <v>19</v>
      </c>
      <c r="B20" s="268">
        <v>107</v>
      </c>
      <c r="C20" s="268" t="s">
        <v>216</v>
      </c>
      <c r="D20" s="365">
        <v>43549</v>
      </c>
      <c r="E20" s="268" t="s">
        <v>144</v>
      </c>
      <c r="F20" s="365">
        <v>43605</v>
      </c>
      <c r="G20" s="268" t="s">
        <v>203</v>
      </c>
      <c r="H20" s="365">
        <v>43668</v>
      </c>
      <c r="I20" s="268" t="s">
        <v>27</v>
      </c>
      <c r="J20" s="365">
        <v>43670</v>
      </c>
      <c r="K20" s="219"/>
      <c r="L20" s="219"/>
      <c r="M20" s="219"/>
      <c r="N20" s="219"/>
      <c r="O20" s="219"/>
      <c r="P20" s="219"/>
      <c r="Q20" s="219"/>
      <c r="R20" s="219"/>
      <c r="S20" s="219"/>
      <c r="T20" s="219"/>
      <c r="U20" s="219"/>
      <c r="V20" s="219"/>
      <c r="W20" s="219"/>
      <c r="X20" s="219"/>
      <c r="Y20" s="219"/>
      <c r="Z20" s="219"/>
    </row>
    <row r="21" spans="1:26" ht="15.75" customHeight="1">
      <c r="A21" s="284">
        <v>20</v>
      </c>
      <c r="B21" s="268">
        <v>0</v>
      </c>
      <c r="C21" s="268" t="s">
        <v>216</v>
      </c>
      <c r="D21" s="365">
        <v>43446</v>
      </c>
      <c r="E21" s="268" t="s">
        <v>203</v>
      </c>
      <c r="F21" s="365">
        <v>43482</v>
      </c>
      <c r="G21" s="268" t="s">
        <v>203</v>
      </c>
      <c r="H21" s="365">
        <v>43668</v>
      </c>
      <c r="I21" s="268" t="s">
        <v>27</v>
      </c>
      <c r="J21" s="365">
        <v>43670</v>
      </c>
      <c r="K21" s="219"/>
      <c r="L21" s="219"/>
      <c r="M21" s="219"/>
      <c r="N21" s="219"/>
      <c r="O21" s="219"/>
      <c r="P21" s="219"/>
      <c r="Q21" s="219"/>
      <c r="R21" s="219"/>
      <c r="S21" s="219"/>
      <c r="T21" s="219"/>
      <c r="U21" s="219"/>
      <c r="V21" s="219"/>
      <c r="W21" s="219"/>
      <c r="X21" s="219"/>
      <c r="Y21" s="219"/>
      <c r="Z21" s="219"/>
    </row>
    <row r="22" spans="1:26" ht="15.75" customHeight="1">
      <c r="B22">
        <f>SUM(B2,B2:B21)</f>
        <v>2447</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outlinePr summaryBelow="0" summaryRight="0"/>
  </sheetPr>
  <dimension ref="A1:AA915"/>
  <sheetViews>
    <sheetView workbookViewId="0">
      <pane ySplit="1" topLeftCell="A2" activePane="bottomLeft" state="frozen"/>
      <selection pane="bottomLeft" activeCell="B3" sqref="B3"/>
    </sheetView>
  </sheetViews>
  <sheetFormatPr defaultColWidth="12.5703125" defaultRowHeight="15.75" customHeight="1"/>
  <cols>
    <col min="6" max="6" width="13.5703125" customWidth="1"/>
    <col min="12" max="12" width="7.42578125" customWidth="1"/>
    <col min="13" max="13" width="9.140625" customWidth="1"/>
  </cols>
  <sheetData>
    <row r="1" spans="1:27" ht="15.75" customHeight="1">
      <c r="A1" s="363">
        <v>31</v>
      </c>
      <c r="B1" s="363" t="s">
        <v>3106</v>
      </c>
      <c r="C1" s="363" t="s">
        <v>3107</v>
      </c>
      <c r="D1" s="363" t="s">
        <v>3108</v>
      </c>
      <c r="E1" s="363" t="s">
        <v>3109</v>
      </c>
      <c r="F1" s="363" t="s">
        <v>3110</v>
      </c>
      <c r="G1" s="616" t="s">
        <v>3111</v>
      </c>
      <c r="H1" s="616" t="s">
        <v>3112</v>
      </c>
      <c r="I1" s="616" t="s">
        <v>3113</v>
      </c>
      <c r="J1" s="616" t="s">
        <v>3114</v>
      </c>
      <c r="K1" s="616" t="s">
        <v>2711</v>
      </c>
    </row>
    <row r="2" spans="1:27" ht="15.75" customHeight="1">
      <c r="A2" s="116">
        <v>1</v>
      </c>
      <c r="B2" s="116">
        <v>0</v>
      </c>
      <c r="C2" s="116">
        <v>0</v>
      </c>
      <c r="D2" s="116" t="s">
        <v>37</v>
      </c>
      <c r="E2" s="314">
        <v>44000</v>
      </c>
      <c r="F2" s="116">
        <v>0</v>
      </c>
      <c r="G2" s="617"/>
      <c r="H2" s="617"/>
      <c r="I2" s="617"/>
      <c r="J2" s="617"/>
      <c r="K2" s="617"/>
    </row>
    <row r="3" spans="1:27" ht="15.75" customHeight="1">
      <c r="G3" s="560"/>
      <c r="H3" s="560"/>
      <c r="I3" s="560"/>
      <c r="J3" s="560"/>
      <c r="K3" s="560"/>
    </row>
    <row r="4" spans="1:27" ht="15.75" customHeight="1">
      <c r="G4" s="560"/>
      <c r="H4" s="560"/>
      <c r="I4" s="560"/>
      <c r="J4" s="560"/>
      <c r="K4" s="560"/>
    </row>
    <row r="5" spans="1:27" ht="15.75" customHeight="1">
      <c r="A5" s="116">
        <v>2</v>
      </c>
      <c r="B5" s="116">
        <v>0</v>
      </c>
      <c r="C5" s="116">
        <v>0</v>
      </c>
      <c r="D5" s="116" t="s">
        <v>37</v>
      </c>
      <c r="E5" s="314">
        <v>44000</v>
      </c>
      <c r="F5" s="116">
        <v>0</v>
      </c>
      <c r="G5" s="560"/>
      <c r="H5" s="560"/>
      <c r="I5" s="560"/>
      <c r="J5" s="560"/>
      <c r="K5" s="560"/>
    </row>
    <row r="6" spans="1:27" ht="15.75" customHeight="1">
      <c r="G6" s="560"/>
      <c r="H6" s="560"/>
      <c r="I6" s="560"/>
      <c r="J6" s="560"/>
      <c r="K6" s="560"/>
    </row>
    <row r="7" spans="1:27" ht="15.75" customHeight="1">
      <c r="G7" s="560"/>
      <c r="H7" s="560"/>
      <c r="I7" s="560"/>
      <c r="J7" s="560"/>
      <c r="K7" s="560"/>
    </row>
    <row r="8" spans="1:27" ht="15.75" customHeight="1">
      <c r="A8" s="116">
        <v>3</v>
      </c>
      <c r="B8" s="116">
        <v>0</v>
      </c>
      <c r="C8" s="116">
        <v>0</v>
      </c>
      <c r="D8" s="116" t="s">
        <v>37</v>
      </c>
      <c r="E8" s="314">
        <v>44000</v>
      </c>
      <c r="F8" s="116">
        <v>0</v>
      </c>
      <c r="G8" s="560"/>
      <c r="H8" s="560"/>
      <c r="I8" s="560"/>
      <c r="J8" s="560"/>
      <c r="K8" s="560"/>
    </row>
    <row r="9" spans="1:27" ht="15.75" customHeight="1">
      <c r="G9" s="560"/>
      <c r="H9" s="560"/>
      <c r="I9" s="560"/>
      <c r="J9" s="560"/>
      <c r="K9" s="560"/>
    </row>
    <row r="10" spans="1:27" ht="15.75" customHeight="1">
      <c r="G10" s="560"/>
      <c r="H10" s="560"/>
      <c r="I10" s="560"/>
      <c r="J10" s="560"/>
      <c r="K10" s="560"/>
    </row>
    <row r="11" spans="1:27" ht="15.75" customHeight="1">
      <c r="A11" s="64">
        <v>4</v>
      </c>
      <c r="B11" s="64">
        <v>28</v>
      </c>
      <c r="C11" s="64">
        <v>24</v>
      </c>
      <c r="D11" s="64" t="s">
        <v>37</v>
      </c>
      <c r="E11" s="72">
        <v>44000</v>
      </c>
      <c r="F11" s="64">
        <v>0.25</v>
      </c>
      <c r="G11" s="618">
        <v>28</v>
      </c>
      <c r="H11" s="619" t="s">
        <v>12</v>
      </c>
      <c r="I11" s="620">
        <v>44078</v>
      </c>
      <c r="J11" s="618" t="s">
        <v>3167</v>
      </c>
      <c r="K11" s="621"/>
      <c r="L11" s="70"/>
      <c r="M11" s="70"/>
      <c r="N11" s="70"/>
      <c r="O11" s="70"/>
      <c r="P11" s="70"/>
      <c r="Q11" s="70"/>
      <c r="R11" s="70"/>
      <c r="S11" s="70"/>
      <c r="T11" s="70"/>
      <c r="U11" s="70"/>
      <c r="V11" s="70"/>
      <c r="W11" s="70"/>
      <c r="X11" s="70"/>
      <c r="Y11" s="70"/>
      <c r="Z11" s="70"/>
      <c r="AA11" s="70"/>
    </row>
    <row r="12" spans="1:27" ht="15.75" customHeight="1">
      <c r="C12" s="116">
        <v>4</v>
      </c>
      <c r="D12" s="116" t="s">
        <v>7</v>
      </c>
      <c r="E12" s="315">
        <v>44021</v>
      </c>
      <c r="F12" s="116">
        <v>0.25</v>
      </c>
      <c r="G12" s="560"/>
      <c r="H12" s="560"/>
      <c r="I12" s="560"/>
      <c r="J12" s="560"/>
      <c r="K12" s="560"/>
    </row>
    <row r="13" spans="1:27" ht="15.75" customHeight="1">
      <c r="G13" s="560"/>
      <c r="H13" s="560"/>
      <c r="I13" s="560"/>
      <c r="J13" s="560"/>
      <c r="K13" s="560"/>
    </row>
    <row r="14" spans="1:27" ht="15.75" customHeight="1">
      <c r="A14" s="116">
        <v>5</v>
      </c>
      <c r="B14" s="116">
        <v>0</v>
      </c>
      <c r="C14" s="116">
        <v>0</v>
      </c>
      <c r="D14" s="116" t="s">
        <v>155</v>
      </c>
      <c r="E14" s="314">
        <v>44004</v>
      </c>
      <c r="F14" s="116">
        <v>0</v>
      </c>
      <c r="G14" s="560"/>
      <c r="H14" s="560"/>
      <c r="I14" s="560"/>
      <c r="J14" s="560"/>
      <c r="K14" s="560"/>
    </row>
    <row r="15" spans="1:27" ht="15.75" customHeight="1">
      <c r="G15" s="560"/>
      <c r="H15" s="560"/>
      <c r="I15" s="560"/>
      <c r="J15" s="560"/>
      <c r="K15" s="560"/>
    </row>
    <row r="16" spans="1:27" ht="15.75" customHeight="1">
      <c r="G16" s="560"/>
      <c r="H16" s="560"/>
      <c r="I16" s="560"/>
      <c r="J16" s="560"/>
      <c r="K16" s="560"/>
    </row>
    <row r="17" spans="1:27" ht="15.75" customHeight="1">
      <c r="A17" s="116">
        <v>6</v>
      </c>
      <c r="B17" s="116">
        <v>0</v>
      </c>
      <c r="C17" s="116">
        <v>0</v>
      </c>
      <c r="D17" s="116" t="s">
        <v>155</v>
      </c>
      <c r="E17" s="314">
        <v>44004</v>
      </c>
      <c r="F17" s="116">
        <v>0</v>
      </c>
      <c r="G17" s="560"/>
      <c r="H17" s="560"/>
      <c r="I17" s="560"/>
      <c r="J17" s="560"/>
      <c r="K17" s="560"/>
    </row>
    <row r="18" spans="1:27" ht="15.75" customHeight="1">
      <c r="G18" s="560"/>
      <c r="H18" s="560"/>
      <c r="I18" s="560"/>
      <c r="J18" s="560"/>
      <c r="K18" s="560"/>
    </row>
    <row r="19" spans="1:27" ht="15.75" customHeight="1">
      <c r="G19" s="560"/>
      <c r="H19" s="560"/>
      <c r="I19" s="560"/>
      <c r="J19" s="560"/>
      <c r="K19" s="560"/>
    </row>
    <row r="20" spans="1:27" ht="15.75" customHeight="1">
      <c r="A20" s="116">
        <v>7</v>
      </c>
      <c r="B20" s="116">
        <v>0</v>
      </c>
      <c r="C20" s="116">
        <v>0</v>
      </c>
      <c r="D20" s="116" t="s">
        <v>155</v>
      </c>
      <c r="E20" s="314">
        <v>44004</v>
      </c>
      <c r="F20" s="116">
        <v>0</v>
      </c>
      <c r="G20" s="560"/>
      <c r="H20" s="560"/>
      <c r="I20" s="560"/>
      <c r="J20" s="560"/>
      <c r="K20" s="560"/>
    </row>
    <row r="21" spans="1:27" ht="15.75" customHeight="1">
      <c r="G21" s="560"/>
      <c r="H21" s="560"/>
      <c r="I21" s="560"/>
      <c r="J21" s="560"/>
      <c r="K21" s="560"/>
    </row>
    <row r="22" spans="1:27" ht="15.75" customHeight="1">
      <c r="G22" s="560"/>
      <c r="H22" s="560"/>
      <c r="I22" s="560"/>
      <c r="J22" s="560"/>
      <c r="K22" s="560"/>
    </row>
    <row r="23" spans="1:27" ht="15.75" customHeight="1">
      <c r="A23" s="64">
        <v>8</v>
      </c>
      <c r="B23" s="64">
        <v>7</v>
      </c>
      <c r="C23" s="64">
        <v>7</v>
      </c>
      <c r="D23" s="64" t="s">
        <v>155</v>
      </c>
      <c r="E23" s="72">
        <v>44004</v>
      </c>
      <c r="F23" s="64">
        <v>0.1</v>
      </c>
      <c r="G23" s="618">
        <v>7</v>
      </c>
      <c r="H23" s="619" t="s">
        <v>12</v>
      </c>
      <c r="I23" s="620">
        <v>44078</v>
      </c>
      <c r="J23" s="618" t="s">
        <v>3117</v>
      </c>
      <c r="K23" s="621"/>
      <c r="L23" s="70"/>
      <c r="M23" s="70"/>
      <c r="N23" s="70"/>
      <c r="O23" s="70"/>
      <c r="P23" s="70"/>
      <c r="Q23" s="70"/>
      <c r="R23" s="70"/>
      <c r="S23" s="70"/>
      <c r="T23" s="70"/>
      <c r="U23" s="70"/>
      <c r="V23" s="70"/>
      <c r="W23" s="70"/>
      <c r="X23" s="70"/>
      <c r="Y23" s="70"/>
      <c r="Z23" s="70"/>
      <c r="AA23" s="70"/>
    </row>
    <row r="24" spans="1:27" ht="15.75" customHeight="1">
      <c r="G24" s="560"/>
      <c r="H24" s="560"/>
      <c r="I24" s="560"/>
      <c r="J24" s="560"/>
      <c r="K24" s="560"/>
    </row>
    <row r="25" spans="1:27" ht="15.75" customHeight="1">
      <c r="G25" s="560"/>
      <c r="H25" s="560"/>
      <c r="I25" s="560"/>
      <c r="J25" s="560"/>
      <c r="K25" s="560"/>
    </row>
    <row r="26" spans="1:27" ht="15.75" customHeight="1">
      <c r="A26" s="64">
        <v>9</v>
      </c>
      <c r="B26" s="64">
        <v>43</v>
      </c>
      <c r="C26" s="64">
        <v>30</v>
      </c>
      <c r="D26" s="64" t="s">
        <v>155</v>
      </c>
      <c r="E26" s="72">
        <v>44004</v>
      </c>
      <c r="F26" s="64">
        <v>1</v>
      </c>
      <c r="G26" s="618">
        <v>43</v>
      </c>
      <c r="H26" s="619" t="s">
        <v>12</v>
      </c>
      <c r="I26" s="620">
        <v>44078</v>
      </c>
      <c r="J26" s="618" t="s">
        <v>3196</v>
      </c>
      <c r="K26" s="621"/>
      <c r="L26" s="70"/>
      <c r="M26" s="70"/>
      <c r="N26" s="70"/>
      <c r="O26" s="70"/>
      <c r="P26" s="70"/>
      <c r="Q26" s="70"/>
      <c r="R26" s="70"/>
      <c r="S26" s="70"/>
      <c r="T26" s="70"/>
      <c r="U26" s="70"/>
      <c r="V26" s="70"/>
      <c r="W26" s="70"/>
      <c r="X26" s="70"/>
      <c r="Y26" s="70"/>
      <c r="Z26" s="70"/>
      <c r="AA26" s="70"/>
    </row>
    <row r="27" spans="1:27" ht="15.75" customHeight="1">
      <c r="A27" s="116"/>
      <c r="B27" s="116"/>
      <c r="C27" s="116">
        <v>13</v>
      </c>
      <c r="D27" s="116" t="s">
        <v>155</v>
      </c>
      <c r="E27" s="314">
        <v>44005</v>
      </c>
      <c r="F27" s="116">
        <v>0.5</v>
      </c>
      <c r="G27" s="560"/>
      <c r="H27" s="560"/>
      <c r="I27" s="560"/>
      <c r="J27" s="560"/>
      <c r="K27" s="560"/>
    </row>
    <row r="28" spans="1:27" ht="15.75" customHeight="1">
      <c r="G28" s="560"/>
      <c r="H28" s="560"/>
      <c r="I28" s="560"/>
      <c r="J28" s="560"/>
      <c r="K28" s="560"/>
    </row>
    <row r="29" spans="1:27" ht="15.75" customHeight="1">
      <c r="G29" s="560"/>
      <c r="H29" s="560"/>
      <c r="I29" s="560"/>
      <c r="J29" s="560"/>
      <c r="K29" s="560"/>
    </row>
    <row r="30" spans="1:27" ht="12.75">
      <c r="A30" s="64">
        <v>10</v>
      </c>
      <c r="B30" s="64">
        <v>57</v>
      </c>
      <c r="C30" s="64">
        <v>57</v>
      </c>
      <c r="D30" s="64" t="s">
        <v>155</v>
      </c>
      <c r="E30" s="72">
        <v>44005</v>
      </c>
      <c r="F30" s="64">
        <v>1</v>
      </c>
      <c r="G30" s="618">
        <v>57</v>
      </c>
      <c r="H30" s="619" t="s">
        <v>12</v>
      </c>
      <c r="I30" s="620">
        <v>44078</v>
      </c>
      <c r="J30" s="618" t="s">
        <v>3209</v>
      </c>
      <c r="K30" s="621"/>
      <c r="L30" s="70"/>
      <c r="M30" s="70"/>
      <c r="N30" s="70"/>
      <c r="O30" s="70"/>
      <c r="P30" s="70"/>
      <c r="Q30" s="70"/>
      <c r="R30" s="70"/>
      <c r="S30" s="70"/>
      <c r="T30" s="70"/>
      <c r="U30" s="70"/>
      <c r="V30" s="70"/>
      <c r="W30" s="70"/>
      <c r="X30" s="70"/>
      <c r="Y30" s="70"/>
      <c r="Z30" s="70"/>
      <c r="AA30" s="70"/>
    </row>
    <row r="31" spans="1:27" ht="12.75">
      <c r="G31" s="560"/>
      <c r="H31" s="560"/>
      <c r="I31" s="560"/>
      <c r="J31" s="560"/>
      <c r="K31" s="560"/>
    </row>
    <row r="32" spans="1:27" ht="12.75">
      <c r="G32" s="560"/>
      <c r="H32" s="560"/>
      <c r="I32" s="560"/>
      <c r="J32" s="560"/>
      <c r="K32" s="560"/>
    </row>
    <row r="33" spans="1:27" ht="12.75">
      <c r="A33" s="64">
        <v>11</v>
      </c>
      <c r="B33" s="64">
        <v>6</v>
      </c>
      <c r="C33" s="64">
        <v>6</v>
      </c>
      <c r="D33" s="64" t="s">
        <v>155</v>
      </c>
      <c r="E33" s="72">
        <v>44005</v>
      </c>
      <c r="F33" s="64">
        <v>0.1</v>
      </c>
      <c r="G33" s="618">
        <v>6</v>
      </c>
      <c r="H33" s="619" t="s">
        <v>12</v>
      </c>
      <c r="I33" s="620">
        <v>44078</v>
      </c>
      <c r="J33" s="618" t="s">
        <v>3120</v>
      </c>
      <c r="K33" s="621"/>
      <c r="L33" s="70"/>
      <c r="M33" s="70"/>
      <c r="N33" s="70"/>
      <c r="O33" s="70"/>
      <c r="P33" s="70"/>
      <c r="Q33" s="70"/>
      <c r="R33" s="70"/>
      <c r="S33" s="70"/>
      <c r="T33" s="70"/>
      <c r="U33" s="70"/>
      <c r="V33" s="70"/>
      <c r="W33" s="70"/>
      <c r="X33" s="70"/>
      <c r="Y33" s="70"/>
      <c r="Z33" s="70"/>
      <c r="AA33" s="70"/>
    </row>
    <row r="34" spans="1:27" ht="12.75">
      <c r="G34" s="560"/>
      <c r="H34" s="560"/>
      <c r="I34" s="560"/>
      <c r="J34" s="560"/>
      <c r="K34" s="560"/>
    </row>
    <row r="35" spans="1:27" ht="12.75">
      <c r="G35" s="560"/>
      <c r="H35" s="560"/>
      <c r="I35" s="560"/>
      <c r="J35" s="560"/>
      <c r="K35" s="560"/>
    </row>
    <row r="36" spans="1:27" ht="12.75">
      <c r="A36" s="64">
        <v>12</v>
      </c>
      <c r="B36" s="64">
        <v>28</v>
      </c>
      <c r="C36" s="64">
        <v>28</v>
      </c>
      <c r="D36" s="64" t="s">
        <v>155</v>
      </c>
      <c r="E36" s="72">
        <v>44005</v>
      </c>
      <c r="F36" s="64">
        <v>0.25</v>
      </c>
      <c r="G36" s="618">
        <v>28</v>
      </c>
      <c r="H36" s="619" t="s">
        <v>12</v>
      </c>
      <c r="I36" s="620">
        <v>44078</v>
      </c>
      <c r="J36" s="618" t="s">
        <v>3123</v>
      </c>
      <c r="K36" s="621"/>
      <c r="L36" s="70"/>
      <c r="M36" s="70"/>
      <c r="N36" s="70"/>
      <c r="O36" s="70"/>
      <c r="P36" s="70"/>
      <c r="Q36" s="70"/>
      <c r="R36" s="70"/>
      <c r="S36" s="70"/>
      <c r="T36" s="70"/>
      <c r="U36" s="70"/>
      <c r="V36" s="70"/>
      <c r="W36" s="70"/>
      <c r="X36" s="70"/>
      <c r="Y36" s="70"/>
      <c r="Z36" s="70"/>
      <c r="AA36" s="70"/>
    </row>
    <row r="37" spans="1:27" ht="12.75">
      <c r="G37" s="560"/>
      <c r="H37" s="560"/>
      <c r="I37" s="560"/>
      <c r="J37" s="560"/>
      <c r="K37" s="560"/>
    </row>
    <row r="38" spans="1:27" ht="12.75">
      <c r="G38" s="560"/>
      <c r="H38" s="560"/>
      <c r="I38" s="560"/>
      <c r="J38" s="560"/>
      <c r="K38" s="560"/>
    </row>
    <row r="39" spans="1:27" ht="12.75">
      <c r="A39" s="64">
        <v>13</v>
      </c>
      <c r="B39" s="64">
        <v>57</v>
      </c>
      <c r="C39" s="64">
        <v>57</v>
      </c>
      <c r="D39" s="64" t="s">
        <v>155</v>
      </c>
      <c r="E39" s="72">
        <v>44005</v>
      </c>
      <c r="F39" s="64">
        <v>1</v>
      </c>
      <c r="G39" s="618">
        <v>57</v>
      </c>
      <c r="H39" s="619" t="s">
        <v>12</v>
      </c>
      <c r="I39" s="620">
        <v>44078</v>
      </c>
      <c r="J39" s="618" t="s">
        <v>3216</v>
      </c>
      <c r="K39" s="621"/>
      <c r="L39" s="70"/>
      <c r="M39" s="70"/>
      <c r="N39" s="70"/>
      <c r="O39" s="70"/>
      <c r="P39" s="70"/>
      <c r="Q39" s="70"/>
      <c r="R39" s="70"/>
      <c r="S39" s="70"/>
      <c r="T39" s="70"/>
      <c r="U39" s="70"/>
      <c r="V39" s="70"/>
      <c r="W39" s="70"/>
      <c r="X39" s="70"/>
      <c r="Y39" s="70"/>
      <c r="Z39" s="70"/>
      <c r="AA39" s="70"/>
    </row>
    <row r="40" spans="1:27" ht="12.75">
      <c r="G40" s="560"/>
      <c r="H40" s="560"/>
      <c r="I40" s="560"/>
      <c r="J40" s="560"/>
      <c r="K40" s="560"/>
    </row>
    <row r="41" spans="1:27" ht="12.75">
      <c r="G41" s="560"/>
      <c r="H41" s="560"/>
      <c r="I41" s="560"/>
      <c r="J41" s="560"/>
      <c r="K41" s="560"/>
    </row>
    <row r="42" spans="1:27" ht="12.75">
      <c r="A42" s="64">
        <v>14</v>
      </c>
      <c r="B42" s="64">
        <v>16</v>
      </c>
      <c r="C42" s="64">
        <v>16</v>
      </c>
      <c r="D42" s="64" t="s">
        <v>155</v>
      </c>
      <c r="E42" s="72">
        <v>44005</v>
      </c>
      <c r="F42" s="64">
        <v>0.5</v>
      </c>
      <c r="G42" s="618">
        <v>16</v>
      </c>
      <c r="H42" s="619" t="s">
        <v>12</v>
      </c>
      <c r="I42" s="620">
        <v>44078</v>
      </c>
      <c r="J42" s="618" t="s">
        <v>3196</v>
      </c>
      <c r="K42" s="621"/>
      <c r="L42" s="70"/>
      <c r="M42" s="70"/>
      <c r="N42" s="70"/>
      <c r="O42" s="70"/>
      <c r="P42" s="70"/>
      <c r="Q42" s="70"/>
      <c r="R42" s="70"/>
      <c r="S42" s="70"/>
      <c r="T42" s="70"/>
      <c r="U42" s="70"/>
      <c r="V42" s="70"/>
      <c r="W42" s="70"/>
      <c r="X42" s="70"/>
      <c r="Y42" s="70"/>
      <c r="Z42" s="70"/>
      <c r="AA42" s="70"/>
    </row>
    <row r="43" spans="1:27" ht="12.75">
      <c r="G43" s="560"/>
      <c r="H43" s="560"/>
      <c r="I43" s="560"/>
      <c r="J43" s="560"/>
      <c r="K43" s="560"/>
    </row>
    <row r="44" spans="1:27" ht="12.75">
      <c r="G44" s="560"/>
      <c r="H44" s="560"/>
      <c r="I44" s="560"/>
      <c r="J44" s="560"/>
      <c r="K44" s="560"/>
    </row>
    <row r="45" spans="1:27" ht="12.75">
      <c r="A45" s="116">
        <v>15</v>
      </c>
      <c r="B45" s="116">
        <v>0</v>
      </c>
      <c r="C45" s="116">
        <v>0</v>
      </c>
      <c r="D45" s="116" t="s">
        <v>155</v>
      </c>
      <c r="E45" s="314">
        <v>44005</v>
      </c>
      <c r="F45" s="116">
        <v>0</v>
      </c>
      <c r="G45" s="560"/>
      <c r="H45" s="560"/>
      <c r="I45" s="560"/>
      <c r="J45" s="560"/>
      <c r="K45" s="560"/>
    </row>
    <row r="46" spans="1:27" ht="12.75">
      <c r="G46" s="560"/>
      <c r="H46" s="560"/>
      <c r="I46" s="560"/>
      <c r="J46" s="560"/>
      <c r="K46" s="560"/>
    </row>
    <row r="47" spans="1:27" ht="12.75">
      <c r="G47" s="560"/>
      <c r="H47" s="560"/>
      <c r="I47" s="560"/>
      <c r="J47" s="560"/>
      <c r="K47" s="560"/>
    </row>
    <row r="48" spans="1:27" ht="12.75">
      <c r="A48" s="116">
        <v>16</v>
      </c>
      <c r="B48" s="116">
        <v>0</v>
      </c>
      <c r="C48" s="116">
        <v>0</v>
      </c>
      <c r="D48" s="116" t="s">
        <v>155</v>
      </c>
      <c r="E48" s="314">
        <v>44005</v>
      </c>
      <c r="F48" s="116">
        <v>0</v>
      </c>
      <c r="G48" s="560"/>
      <c r="H48" s="560"/>
      <c r="I48" s="560"/>
      <c r="J48" s="560"/>
      <c r="K48" s="560"/>
    </row>
    <row r="49" spans="1:27" ht="12.75">
      <c r="G49" s="560"/>
      <c r="H49" s="560"/>
      <c r="I49" s="560"/>
      <c r="J49" s="560"/>
      <c r="K49" s="560"/>
    </row>
    <row r="50" spans="1:27" ht="12.75">
      <c r="G50" s="560"/>
      <c r="H50" s="560"/>
      <c r="I50" s="560"/>
      <c r="J50" s="560"/>
      <c r="K50" s="560"/>
    </row>
    <row r="51" spans="1:27" ht="12.75">
      <c r="A51" s="116">
        <v>17</v>
      </c>
      <c r="B51" s="116">
        <v>0</v>
      </c>
      <c r="C51" s="116">
        <v>0</v>
      </c>
      <c r="D51" s="116" t="s">
        <v>155</v>
      </c>
      <c r="E51" s="314">
        <v>44005</v>
      </c>
      <c r="F51" s="116">
        <v>0</v>
      </c>
      <c r="G51" s="560"/>
      <c r="H51" s="560"/>
      <c r="I51" s="560"/>
      <c r="J51" s="560"/>
      <c r="K51" s="560"/>
    </row>
    <row r="52" spans="1:27" ht="12.75">
      <c r="G52" s="560"/>
      <c r="H52" s="560"/>
      <c r="I52" s="560"/>
      <c r="J52" s="560"/>
      <c r="K52" s="560"/>
    </row>
    <row r="53" spans="1:27" ht="12.75">
      <c r="G53" s="560"/>
      <c r="H53" s="560"/>
      <c r="I53" s="560"/>
      <c r="J53" s="560"/>
      <c r="K53" s="560"/>
    </row>
    <row r="54" spans="1:27" ht="12.75">
      <c r="A54" s="64">
        <v>18</v>
      </c>
      <c r="B54" s="64">
        <v>19</v>
      </c>
      <c r="C54" s="64">
        <v>19</v>
      </c>
      <c r="D54" s="64" t="s">
        <v>155</v>
      </c>
      <c r="E54" s="72">
        <v>44005</v>
      </c>
      <c r="F54" s="64">
        <v>0.1</v>
      </c>
      <c r="G54" s="618">
        <v>19</v>
      </c>
      <c r="H54" s="619" t="s">
        <v>12</v>
      </c>
      <c r="I54" s="620">
        <v>44078</v>
      </c>
      <c r="J54" s="618" t="s">
        <v>3117</v>
      </c>
      <c r="K54" s="621"/>
      <c r="L54" s="70"/>
      <c r="M54" s="70"/>
      <c r="N54" s="70"/>
      <c r="O54" s="70"/>
      <c r="P54" s="70"/>
      <c r="Q54" s="70"/>
      <c r="R54" s="70"/>
      <c r="S54" s="70"/>
      <c r="T54" s="70"/>
      <c r="U54" s="70"/>
      <c r="V54" s="70"/>
      <c r="W54" s="70"/>
      <c r="X54" s="70"/>
      <c r="Y54" s="70"/>
      <c r="Z54" s="70"/>
      <c r="AA54" s="70"/>
    </row>
    <row r="55" spans="1:27" ht="12.75">
      <c r="G55" s="560"/>
      <c r="H55" s="560"/>
      <c r="I55" s="560"/>
      <c r="J55" s="560"/>
      <c r="K55" s="560"/>
    </row>
    <row r="56" spans="1:27" ht="12.75">
      <c r="G56" s="560"/>
      <c r="H56" s="560"/>
      <c r="I56" s="560"/>
      <c r="J56" s="560"/>
      <c r="K56" s="560"/>
    </row>
    <row r="57" spans="1:27" ht="12.75">
      <c r="A57" s="64">
        <v>19</v>
      </c>
      <c r="B57" s="64">
        <v>125</v>
      </c>
      <c r="C57" s="64">
        <v>62</v>
      </c>
      <c r="D57" s="64" t="s">
        <v>155</v>
      </c>
      <c r="E57" s="72">
        <v>44005</v>
      </c>
      <c r="F57" s="64">
        <v>1.25</v>
      </c>
      <c r="G57" s="618">
        <v>125</v>
      </c>
      <c r="H57" s="619" t="s">
        <v>12</v>
      </c>
      <c r="I57" s="620">
        <v>44078</v>
      </c>
      <c r="J57" s="622">
        <v>6.25E-2</v>
      </c>
      <c r="K57" s="621"/>
      <c r="L57" s="70"/>
      <c r="M57" s="70"/>
      <c r="N57" s="70"/>
      <c r="O57" s="70"/>
      <c r="P57" s="70"/>
      <c r="Q57" s="70"/>
      <c r="R57" s="70"/>
      <c r="S57" s="70"/>
      <c r="T57" s="70"/>
      <c r="U57" s="70"/>
      <c r="V57" s="70"/>
      <c r="W57" s="70"/>
      <c r="X57" s="70"/>
      <c r="Y57" s="70"/>
      <c r="Z57" s="70"/>
      <c r="AA57" s="70"/>
    </row>
    <row r="58" spans="1:27" ht="12.75">
      <c r="A58" s="116"/>
      <c r="B58" s="116"/>
      <c r="C58" s="116">
        <v>63</v>
      </c>
      <c r="D58" s="116" t="s">
        <v>155</v>
      </c>
      <c r="E58" s="314">
        <v>44006</v>
      </c>
      <c r="F58" s="116">
        <v>1</v>
      </c>
      <c r="G58" s="560"/>
      <c r="H58" s="560"/>
      <c r="I58" s="560"/>
      <c r="J58" s="560"/>
      <c r="K58" s="560"/>
    </row>
    <row r="59" spans="1:27" ht="12.75">
      <c r="G59" s="560"/>
      <c r="H59" s="560"/>
      <c r="I59" s="560"/>
      <c r="J59" s="560"/>
      <c r="K59" s="560"/>
    </row>
    <row r="60" spans="1:27" ht="12.75">
      <c r="G60" s="560"/>
      <c r="H60" s="560"/>
      <c r="I60" s="560"/>
      <c r="J60" s="560"/>
      <c r="K60" s="560"/>
    </row>
    <row r="61" spans="1:27" ht="12.75">
      <c r="A61" s="64">
        <v>20</v>
      </c>
      <c r="B61" s="64">
        <v>64</v>
      </c>
      <c r="C61" s="64">
        <v>64</v>
      </c>
      <c r="D61" s="64" t="s">
        <v>155</v>
      </c>
      <c r="E61" s="72">
        <v>44006</v>
      </c>
      <c r="F61" s="64">
        <v>0.75</v>
      </c>
      <c r="G61" s="618">
        <v>64</v>
      </c>
      <c r="H61" s="619" t="s">
        <v>12</v>
      </c>
      <c r="I61" s="620">
        <v>44078</v>
      </c>
      <c r="J61" s="618" t="s">
        <v>3196</v>
      </c>
      <c r="K61" s="621"/>
      <c r="L61" s="70"/>
      <c r="M61" s="70"/>
      <c r="N61" s="70"/>
      <c r="O61" s="70"/>
      <c r="P61" s="70"/>
      <c r="Q61" s="70"/>
      <c r="R61" s="70"/>
      <c r="S61" s="70"/>
      <c r="T61" s="70"/>
      <c r="U61" s="70"/>
      <c r="V61" s="70"/>
      <c r="W61" s="70"/>
      <c r="X61" s="70"/>
      <c r="Y61" s="70"/>
      <c r="Z61" s="70"/>
      <c r="AA61" s="70"/>
    </row>
    <row r="62" spans="1:27" ht="12.75">
      <c r="G62" s="560"/>
      <c r="H62" s="560"/>
      <c r="I62" s="560"/>
      <c r="J62" s="560"/>
      <c r="K62" s="560"/>
    </row>
    <row r="63" spans="1:27" ht="12.75">
      <c r="G63" s="560"/>
      <c r="H63" s="560"/>
      <c r="I63" s="560"/>
      <c r="J63" s="560"/>
      <c r="K63" s="560"/>
    </row>
    <row r="64" spans="1:27" ht="12.75">
      <c r="A64" s="64">
        <v>21</v>
      </c>
      <c r="B64" s="64">
        <v>13</v>
      </c>
      <c r="C64" s="64">
        <v>13</v>
      </c>
      <c r="D64" s="64" t="s">
        <v>155</v>
      </c>
      <c r="E64" s="72">
        <v>44006</v>
      </c>
      <c r="F64" s="64">
        <v>0.2</v>
      </c>
      <c r="G64" s="618">
        <v>13</v>
      </c>
      <c r="H64" s="619" t="s">
        <v>12</v>
      </c>
      <c r="I64" s="620">
        <v>44078</v>
      </c>
      <c r="J64" s="618" t="s">
        <v>3196</v>
      </c>
      <c r="K64" s="621"/>
      <c r="L64" s="70"/>
      <c r="M64" s="70"/>
      <c r="N64" s="70"/>
      <c r="O64" s="70"/>
      <c r="P64" s="70"/>
      <c r="Q64" s="70"/>
      <c r="R64" s="70"/>
      <c r="S64" s="70"/>
      <c r="T64" s="70"/>
      <c r="U64" s="70"/>
      <c r="V64" s="70"/>
      <c r="W64" s="70"/>
      <c r="X64" s="70"/>
      <c r="Y64" s="70"/>
      <c r="Z64" s="70"/>
      <c r="AA64" s="70"/>
    </row>
    <row r="65" spans="1:27" ht="12.75">
      <c r="G65" s="560"/>
      <c r="H65" s="560"/>
      <c r="I65" s="560"/>
      <c r="J65" s="560"/>
      <c r="K65" s="560"/>
    </row>
    <row r="66" spans="1:27" ht="12.75">
      <c r="G66" s="560"/>
      <c r="H66" s="560"/>
      <c r="I66" s="560"/>
      <c r="J66" s="560"/>
      <c r="K66" s="560"/>
    </row>
    <row r="67" spans="1:27" ht="12.75">
      <c r="A67" s="64">
        <v>22</v>
      </c>
      <c r="B67" s="64">
        <v>55</v>
      </c>
      <c r="C67" s="64">
        <v>55</v>
      </c>
      <c r="D67" s="64" t="s">
        <v>155</v>
      </c>
      <c r="E67" s="72">
        <v>44006</v>
      </c>
      <c r="F67" s="64">
        <v>0.75</v>
      </c>
      <c r="G67" s="618">
        <v>55</v>
      </c>
      <c r="H67" s="619" t="s">
        <v>12</v>
      </c>
      <c r="I67" s="620">
        <v>44078</v>
      </c>
      <c r="J67" s="618">
        <v>1</v>
      </c>
      <c r="K67" s="621"/>
      <c r="L67" s="70"/>
      <c r="M67" s="70"/>
      <c r="N67" s="70"/>
      <c r="O67" s="70"/>
      <c r="P67" s="70"/>
      <c r="Q67" s="70"/>
      <c r="R67" s="70"/>
      <c r="S67" s="70"/>
      <c r="T67" s="70"/>
      <c r="U67" s="70"/>
      <c r="V67" s="70"/>
      <c r="W67" s="70"/>
      <c r="X67" s="70"/>
      <c r="Y67" s="70"/>
      <c r="Z67" s="70"/>
      <c r="AA67" s="70"/>
    </row>
    <row r="68" spans="1:27" ht="12.75">
      <c r="G68" s="560"/>
      <c r="H68" s="560"/>
      <c r="I68" s="560"/>
      <c r="J68" s="560"/>
      <c r="K68" s="560"/>
    </row>
    <row r="69" spans="1:27" ht="12.75">
      <c r="G69" s="560"/>
      <c r="H69" s="560"/>
      <c r="I69" s="560"/>
      <c r="J69" s="560"/>
      <c r="K69" s="560"/>
    </row>
    <row r="70" spans="1:27" ht="12.75">
      <c r="A70" s="64">
        <v>23</v>
      </c>
      <c r="B70" s="64">
        <v>18</v>
      </c>
      <c r="C70" s="64">
        <v>18</v>
      </c>
      <c r="D70" s="64" t="s">
        <v>155</v>
      </c>
      <c r="E70" s="72">
        <v>44006</v>
      </c>
      <c r="F70" s="64">
        <v>0.2</v>
      </c>
      <c r="G70" s="618">
        <v>18</v>
      </c>
      <c r="H70" s="619" t="s">
        <v>12</v>
      </c>
      <c r="I70" s="620">
        <v>44078</v>
      </c>
      <c r="J70" s="618" t="s">
        <v>3196</v>
      </c>
      <c r="K70" s="621"/>
      <c r="L70" s="70"/>
      <c r="M70" s="70"/>
      <c r="N70" s="70"/>
      <c r="O70" s="70"/>
      <c r="P70" s="70"/>
      <c r="Q70" s="70"/>
      <c r="R70" s="70"/>
      <c r="S70" s="70"/>
      <c r="T70" s="70"/>
      <c r="U70" s="70"/>
      <c r="V70" s="70"/>
      <c r="W70" s="70"/>
      <c r="X70" s="70"/>
      <c r="Y70" s="70"/>
      <c r="Z70" s="70"/>
      <c r="AA70" s="70"/>
    </row>
    <row r="71" spans="1:27" ht="12.75">
      <c r="G71" s="560"/>
      <c r="H71" s="560"/>
      <c r="I71" s="560"/>
      <c r="J71" s="560"/>
      <c r="K71" s="560"/>
    </row>
    <row r="72" spans="1:27" ht="12.75">
      <c r="G72" s="560"/>
      <c r="H72" s="560"/>
      <c r="I72" s="560"/>
      <c r="J72" s="560"/>
      <c r="K72" s="560"/>
    </row>
    <row r="73" spans="1:27" ht="12.75">
      <c r="A73" s="64">
        <v>24</v>
      </c>
      <c r="B73" s="64">
        <v>74</v>
      </c>
      <c r="C73" s="64">
        <v>74</v>
      </c>
      <c r="D73" s="64" t="s">
        <v>155</v>
      </c>
      <c r="E73" s="72">
        <v>44006</v>
      </c>
      <c r="F73" s="64">
        <v>1</v>
      </c>
      <c r="G73" s="618">
        <v>71</v>
      </c>
      <c r="H73" s="619" t="s">
        <v>12</v>
      </c>
      <c r="I73" s="620">
        <v>44078</v>
      </c>
      <c r="J73" s="622">
        <v>5.2083333333333336E-2</v>
      </c>
      <c r="K73" s="621"/>
      <c r="L73" s="70"/>
      <c r="M73" s="70"/>
      <c r="N73" s="70"/>
      <c r="O73" s="70"/>
      <c r="P73" s="70"/>
      <c r="Q73" s="70"/>
      <c r="R73" s="70"/>
      <c r="S73" s="70"/>
      <c r="T73" s="70"/>
      <c r="U73" s="70"/>
      <c r="V73" s="70"/>
      <c r="W73" s="70"/>
      <c r="X73" s="70"/>
      <c r="Y73" s="70"/>
      <c r="Z73" s="70"/>
      <c r="AA73" s="70"/>
    </row>
    <row r="74" spans="1:27" ht="12.75">
      <c r="G74" s="560"/>
      <c r="H74" s="560"/>
      <c r="I74" s="560"/>
      <c r="J74" s="560"/>
      <c r="K74" s="560"/>
    </row>
    <row r="75" spans="1:27" ht="12.75">
      <c r="G75" s="560"/>
      <c r="H75" s="560"/>
      <c r="I75" s="560"/>
      <c r="J75" s="560"/>
      <c r="K75" s="560"/>
    </row>
    <row r="76" spans="1:27" ht="12.75">
      <c r="A76" s="64">
        <v>25</v>
      </c>
      <c r="B76" s="64">
        <v>58</v>
      </c>
      <c r="C76" s="64">
        <v>40</v>
      </c>
      <c r="D76" s="64" t="s">
        <v>155</v>
      </c>
      <c r="E76" s="72">
        <v>44006</v>
      </c>
      <c r="F76" s="64">
        <v>0.5</v>
      </c>
      <c r="G76" s="618">
        <v>58</v>
      </c>
      <c r="H76" s="619" t="s">
        <v>12</v>
      </c>
      <c r="I76" s="620">
        <v>44078</v>
      </c>
      <c r="J76" s="618" t="s">
        <v>3118</v>
      </c>
      <c r="K76" s="621"/>
      <c r="L76" s="70"/>
      <c r="M76" s="70"/>
      <c r="N76" s="70"/>
      <c r="O76" s="70"/>
      <c r="P76" s="70"/>
      <c r="Q76" s="70"/>
      <c r="R76" s="70"/>
      <c r="S76" s="70"/>
      <c r="T76" s="70"/>
      <c r="U76" s="70"/>
      <c r="V76" s="70"/>
      <c r="W76" s="70"/>
      <c r="X76" s="70"/>
      <c r="Y76" s="70"/>
      <c r="Z76" s="70"/>
      <c r="AA76" s="70"/>
    </row>
    <row r="77" spans="1:27" ht="12.75">
      <c r="A77" s="116"/>
      <c r="B77" s="116"/>
      <c r="C77" s="116">
        <v>18</v>
      </c>
      <c r="D77" s="116" t="s">
        <v>155</v>
      </c>
      <c r="E77" s="314">
        <v>44011</v>
      </c>
      <c r="F77" s="116">
        <v>0.2</v>
      </c>
      <c r="G77" s="560"/>
      <c r="H77" s="560"/>
      <c r="I77" s="560"/>
      <c r="J77" s="560"/>
      <c r="K77" s="560"/>
    </row>
    <row r="78" spans="1:27" ht="12.75">
      <c r="G78" s="560"/>
      <c r="H78" s="560"/>
      <c r="I78" s="560"/>
      <c r="J78" s="560"/>
      <c r="K78" s="560"/>
    </row>
    <row r="79" spans="1:27" ht="12.75">
      <c r="G79" s="560"/>
      <c r="H79" s="560"/>
      <c r="I79" s="560"/>
      <c r="J79" s="560"/>
      <c r="K79" s="560"/>
    </row>
    <row r="80" spans="1:27" ht="12.75">
      <c r="A80" s="64">
        <v>26</v>
      </c>
      <c r="B80" s="64">
        <v>26</v>
      </c>
      <c r="C80" s="64">
        <v>25</v>
      </c>
      <c r="D80" s="64" t="s">
        <v>7</v>
      </c>
      <c r="E80" s="623">
        <v>44021</v>
      </c>
      <c r="F80" s="624" t="s">
        <v>3123</v>
      </c>
      <c r="G80" s="618">
        <v>26</v>
      </c>
      <c r="H80" s="619" t="s">
        <v>12</v>
      </c>
      <c r="I80" s="620">
        <v>44078</v>
      </c>
      <c r="J80" s="618" t="s">
        <v>3123</v>
      </c>
      <c r="K80" s="621"/>
      <c r="L80" s="70"/>
      <c r="M80" s="70"/>
      <c r="N80" s="70"/>
      <c r="O80" s="70"/>
      <c r="P80" s="70"/>
      <c r="Q80" s="70"/>
      <c r="R80" s="70"/>
      <c r="S80" s="70"/>
      <c r="T80" s="70"/>
      <c r="U80" s="70"/>
      <c r="V80" s="70"/>
      <c r="W80" s="70"/>
      <c r="X80" s="70"/>
      <c r="Y80" s="70"/>
      <c r="Z80" s="70"/>
      <c r="AA80" s="70"/>
    </row>
    <row r="81" spans="1:27" ht="12.75">
      <c r="C81" s="116">
        <v>1</v>
      </c>
      <c r="D81" s="116" t="s">
        <v>7</v>
      </c>
      <c r="E81" s="315">
        <v>44022</v>
      </c>
      <c r="F81" s="583" t="s">
        <v>3117</v>
      </c>
      <c r="G81" s="560"/>
      <c r="H81" s="560"/>
      <c r="I81" s="560"/>
      <c r="J81" s="560"/>
      <c r="K81" s="560"/>
    </row>
    <row r="82" spans="1:27" ht="12.75">
      <c r="G82" s="560"/>
      <c r="H82" s="560"/>
      <c r="I82" s="560"/>
      <c r="J82" s="560"/>
      <c r="K82" s="560"/>
    </row>
    <row r="83" spans="1:27" ht="12.75">
      <c r="A83" s="64">
        <v>27</v>
      </c>
      <c r="B83" s="64">
        <v>0</v>
      </c>
      <c r="C83" s="64">
        <v>0</v>
      </c>
      <c r="D83" s="64" t="s">
        <v>7</v>
      </c>
      <c r="E83" s="623">
        <v>44021</v>
      </c>
      <c r="F83" s="624" t="s">
        <v>3120</v>
      </c>
      <c r="G83" s="618">
        <v>0</v>
      </c>
      <c r="H83" s="619" t="s">
        <v>12</v>
      </c>
      <c r="I83" s="620">
        <v>44078</v>
      </c>
      <c r="J83" s="618">
        <v>0</v>
      </c>
      <c r="K83" s="621"/>
      <c r="L83" s="70"/>
      <c r="M83" s="70"/>
      <c r="N83" s="70"/>
      <c r="O83" s="70"/>
      <c r="P83" s="70"/>
      <c r="Q83" s="70"/>
      <c r="R83" s="70"/>
      <c r="S83" s="70"/>
      <c r="T83" s="70"/>
      <c r="U83" s="70"/>
      <c r="V83" s="70"/>
      <c r="W83" s="70"/>
      <c r="X83" s="70"/>
      <c r="Y83" s="70"/>
      <c r="Z83" s="70"/>
      <c r="AA83" s="70"/>
    </row>
    <row r="84" spans="1:27" ht="12.75">
      <c r="G84" s="560"/>
      <c r="H84" s="560"/>
      <c r="I84" s="560"/>
      <c r="J84" s="560"/>
      <c r="K84" s="560"/>
    </row>
    <row r="85" spans="1:27" ht="12.75">
      <c r="G85" s="560"/>
      <c r="H85" s="560"/>
      <c r="I85" s="560"/>
      <c r="J85" s="560"/>
      <c r="K85" s="560"/>
    </row>
    <row r="86" spans="1:27" ht="12.75">
      <c r="A86" s="64">
        <v>28</v>
      </c>
      <c r="B86" s="64">
        <v>6</v>
      </c>
      <c r="C86" s="64">
        <v>6</v>
      </c>
      <c r="D86" s="64" t="s">
        <v>7</v>
      </c>
      <c r="E86" s="623">
        <v>44021</v>
      </c>
      <c r="F86" s="624" t="s">
        <v>3117</v>
      </c>
      <c r="G86" s="618">
        <v>6</v>
      </c>
      <c r="H86" s="619" t="s">
        <v>12</v>
      </c>
      <c r="I86" s="620">
        <v>44078</v>
      </c>
      <c r="J86" s="618" t="s">
        <v>3123</v>
      </c>
      <c r="K86" s="621"/>
      <c r="L86" s="70"/>
      <c r="M86" s="70"/>
      <c r="N86" s="70"/>
      <c r="O86" s="70"/>
      <c r="P86" s="70"/>
      <c r="Q86" s="70"/>
      <c r="R86" s="70"/>
      <c r="S86" s="70"/>
      <c r="T86" s="70"/>
      <c r="U86" s="70"/>
      <c r="V86" s="70"/>
      <c r="W86" s="70"/>
      <c r="X86" s="70"/>
      <c r="Y86" s="70"/>
      <c r="Z86" s="70"/>
      <c r="AA86" s="70"/>
    </row>
    <row r="87" spans="1:27" ht="12.75">
      <c r="G87" s="560"/>
      <c r="H87" s="560"/>
      <c r="I87" s="560"/>
      <c r="J87" s="560"/>
      <c r="K87" s="560"/>
    </row>
    <row r="88" spans="1:27" ht="12.75">
      <c r="G88" s="560"/>
      <c r="H88" s="560"/>
      <c r="I88" s="560"/>
      <c r="J88" s="560"/>
      <c r="K88" s="560"/>
    </row>
    <row r="89" spans="1:27" ht="12.75">
      <c r="A89" s="64">
        <v>29</v>
      </c>
      <c r="B89" s="64">
        <v>35</v>
      </c>
      <c r="C89" s="64">
        <v>33</v>
      </c>
      <c r="D89" s="64" t="s">
        <v>7</v>
      </c>
      <c r="E89" s="623">
        <v>44021</v>
      </c>
      <c r="F89" s="64">
        <v>0.25</v>
      </c>
      <c r="G89" s="618">
        <v>35</v>
      </c>
      <c r="H89" s="619" t="s">
        <v>12</v>
      </c>
      <c r="I89" s="620">
        <v>44078</v>
      </c>
      <c r="J89" s="618" t="s">
        <v>3117</v>
      </c>
      <c r="K89" s="621"/>
      <c r="L89" s="70"/>
      <c r="M89" s="70"/>
      <c r="N89" s="70"/>
      <c r="O89" s="70"/>
      <c r="P89" s="70"/>
      <c r="Q89" s="70"/>
      <c r="R89" s="70"/>
      <c r="S89" s="70"/>
      <c r="T89" s="70"/>
      <c r="U89" s="70"/>
      <c r="V89" s="70"/>
      <c r="W89" s="70"/>
      <c r="X89" s="70"/>
      <c r="Y89" s="70"/>
      <c r="Z89" s="70"/>
      <c r="AA89" s="70"/>
    </row>
    <row r="90" spans="1:27" ht="12.75">
      <c r="C90" s="116">
        <v>2</v>
      </c>
      <c r="D90" s="116" t="s">
        <v>7</v>
      </c>
      <c r="E90" s="315">
        <v>44022</v>
      </c>
      <c r="F90" s="583" t="s">
        <v>3117</v>
      </c>
      <c r="G90" s="560"/>
      <c r="H90" s="560"/>
      <c r="I90" s="560"/>
      <c r="J90" s="560"/>
      <c r="K90" s="560"/>
    </row>
    <row r="91" spans="1:27" ht="12.75">
      <c r="G91" s="560"/>
      <c r="H91" s="560"/>
      <c r="I91" s="560"/>
      <c r="J91" s="560"/>
      <c r="K91" s="560"/>
    </row>
    <row r="92" spans="1:27" ht="12.75">
      <c r="A92" s="64">
        <v>30</v>
      </c>
      <c r="B92" s="64">
        <v>405</v>
      </c>
      <c r="C92" s="64">
        <v>405</v>
      </c>
      <c r="D92" s="64" t="s">
        <v>7</v>
      </c>
      <c r="E92" s="623">
        <v>44026</v>
      </c>
      <c r="F92" s="64">
        <v>6.5</v>
      </c>
      <c r="G92" s="618">
        <v>205</v>
      </c>
      <c r="H92" s="619" t="s">
        <v>12</v>
      </c>
      <c r="I92" s="620">
        <v>44078</v>
      </c>
      <c r="J92" s="622">
        <v>7.2916666666666671E-2</v>
      </c>
      <c r="K92" s="621"/>
      <c r="L92" s="70"/>
      <c r="M92" s="70"/>
      <c r="N92" s="70"/>
      <c r="O92" s="70"/>
      <c r="P92" s="70"/>
      <c r="Q92" s="70"/>
      <c r="R92" s="70"/>
      <c r="S92" s="70"/>
      <c r="T92" s="70"/>
      <c r="U92" s="70"/>
      <c r="V92" s="70"/>
      <c r="W92" s="70"/>
      <c r="X92" s="70"/>
      <c r="Y92" s="70"/>
      <c r="Z92" s="70"/>
      <c r="AA92" s="70"/>
    </row>
    <row r="93" spans="1:27" ht="12.75">
      <c r="A93" s="70"/>
      <c r="B93" s="70"/>
      <c r="C93" s="70"/>
      <c r="D93" s="70"/>
      <c r="E93" s="70"/>
      <c r="F93" s="70"/>
      <c r="G93" s="618">
        <v>200</v>
      </c>
      <c r="H93" s="619" t="s">
        <v>12</v>
      </c>
      <c r="I93" s="620">
        <v>44054</v>
      </c>
      <c r="J93" s="622">
        <v>0.14583333333333334</v>
      </c>
      <c r="K93" s="621"/>
      <c r="L93" s="70"/>
      <c r="M93" s="70"/>
      <c r="N93" s="70"/>
      <c r="O93" s="70"/>
      <c r="P93" s="70"/>
      <c r="Q93" s="70"/>
      <c r="R93" s="70"/>
      <c r="S93" s="70"/>
      <c r="T93" s="70"/>
      <c r="U93" s="70"/>
      <c r="V93" s="70"/>
      <c r="W93" s="70"/>
      <c r="X93" s="70"/>
      <c r="Y93" s="70"/>
      <c r="Z93" s="70"/>
      <c r="AA93" s="70"/>
    </row>
    <row r="94" spans="1:27" ht="12.75">
      <c r="G94" s="560"/>
      <c r="H94" s="560"/>
      <c r="I94" s="560"/>
      <c r="J94" s="560"/>
      <c r="K94" s="560"/>
    </row>
    <row r="95" spans="1:27" ht="12.75">
      <c r="A95" s="64">
        <v>31</v>
      </c>
      <c r="B95" s="64">
        <v>86</v>
      </c>
      <c r="C95" s="64">
        <v>86</v>
      </c>
      <c r="D95" s="64" t="s">
        <v>7</v>
      </c>
      <c r="E95" s="623">
        <v>44026</v>
      </c>
      <c r="F95" s="64">
        <v>1</v>
      </c>
      <c r="G95" s="618">
        <v>86</v>
      </c>
      <c r="H95" s="619" t="s">
        <v>12</v>
      </c>
      <c r="I95" s="620">
        <v>44054</v>
      </c>
      <c r="J95" s="618" t="s">
        <v>3209</v>
      </c>
      <c r="K95" s="621"/>
      <c r="L95" s="70"/>
      <c r="M95" s="70"/>
      <c r="N95" s="70"/>
      <c r="O95" s="70"/>
      <c r="P95" s="70"/>
      <c r="Q95" s="70"/>
      <c r="R95" s="70"/>
      <c r="S95" s="70"/>
      <c r="T95" s="70"/>
      <c r="U95" s="70"/>
      <c r="V95" s="70"/>
      <c r="W95" s="70"/>
      <c r="X95" s="70"/>
      <c r="Y95" s="70"/>
      <c r="Z95" s="70"/>
      <c r="AA95" s="70"/>
    </row>
    <row r="96" spans="1:27" ht="12.75">
      <c r="G96" s="560"/>
      <c r="H96" s="1001"/>
      <c r="I96" s="987"/>
      <c r="J96" s="560"/>
      <c r="K96" s="576"/>
      <c r="L96" s="576"/>
      <c r="M96" s="560"/>
    </row>
    <row r="97" spans="1:27" ht="12.75">
      <c r="F97" s="17"/>
      <c r="G97" s="560"/>
      <c r="H97" s="576"/>
      <c r="I97" s="576"/>
      <c r="J97" s="560"/>
      <c r="K97" s="576"/>
      <c r="L97" s="576"/>
      <c r="M97" s="560"/>
    </row>
    <row r="98" spans="1:27" ht="12.75">
      <c r="A98" s="64">
        <v>32</v>
      </c>
      <c r="B98" s="64">
        <v>2</v>
      </c>
      <c r="C98" s="64">
        <v>2</v>
      </c>
      <c r="D98" s="64" t="s">
        <v>7</v>
      </c>
      <c r="E98" s="623">
        <v>44026</v>
      </c>
      <c r="F98" s="624" t="s">
        <v>3120</v>
      </c>
      <c r="G98" s="618">
        <v>2</v>
      </c>
      <c r="H98" s="619" t="s">
        <v>12</v>
      </c>
      <c r="I98" s="620">
        <v>44054</v>
      </c>
      <c r="J98" s="618">
        <v>0</v>
      </c>
      <c r="K98" s="621"/>
      <c r="L98" s="626"/>
      <c r="M98" s="627"/>
      <c r="N98" s="70"/>
      <c r="O98" s="70"/>
      <c r="P98" s="70"/>
      <c r="Q98" s="70"/>
      <c r="R98" s="70"/>
      <c r="S98" s="70"/>
      <c r="T98" s="70"/>
      <c r="U98" s="70"/>
      <c r="V98" s="70"/>
      <c r="W98" s="70"/>
      <c r="X98" s="70"/>
      <c r="Y98" s="70"/>
      <c r="Z98" s="70"/>
      <c r="AA98" s="70"/>
    </row>
    <row r="99" spans="1:27" ht="12.75">
      <c r="F99" s="17"/>
      <c r="G99" s="560"/>
      <c r="H99" s="576"/>
      <c r="I99" s="576"/>
      <c r="J99" s="560"/>
      <c r="K99" s="576"/>
      <c r="L99" s="576"/>
      <c r="M99" s="560"/>
    </row>
    <row r="100" spans="1:27" ht="12.75">
      <c r="F100" s="17"/>
      <c r="G100" s="560"/>
      <c r="H100" s="576"/>
      <c r="I100" s="576"/>
      <c r="J100" s="560"/>
      <c r="K100" s="576"/>
      <c r="L100" s="576"/>
      <c r="M100" s="560"/>
    </row>
    <row r="101" spans="1:27" ht="12.75">
      <c r="A101" s="64">
        <v>33</v>
      </c>
      <c r="B101" s="64">
        <v>28</v>
      </c>
      <c r="C101" s="64">
        <v>28</v>
      </c>
      <c r="D101" s="64" t="s">
        <v>7</v>
      </c>
      <c r="E101" s="623">
        <v>44026</v>
      </c>
      <c r="F101" s="624">
        <v>0.25</v>
      </c>
      <c r="G101" s="618">
        <v>28</v>
      </c>
      <c r="H101" s="619" t="s">
        <v>12</v>
      </c>
      <c r="I101" s="620">
        <v>44054</v>
      </c>
      <c r="J101" s="618" t="s">
        <v>3123</v>
      </c>
      <c r="K101" s="621"/>
      <c r="L101" s="626"/>
      <c r="M101" s="627"/>
      <c r="N101" s="70"/>
      <c r="O101" s="70"/>
      <c r="P101" s="70"/>
      <c r="Q101" s="70"/>
      <c r="R101" s="70"/>
      <c r="S101" s="70"/>
      <c r="T101" s="70"/>
      <c r="U101" s="70"/>
      <c r="V101" s="70"/>
      <c r="W101" s="70"/>
      <c r="X101" s="70"/>
      <c r="Y101" s="70"/>
      <c r="Z101" s="70"/>
      <c r="AA101" s="70"/>
    </row>
    <row r="102" spans="1:27" ht="12.75">
      <c r="F102" s="17"/>
      <c r="G102" s="560"/>
      <c r="H102" s="576"/>
      <c r="I102" s="576"/>
      <c r="J102" s="560"/>
      <c r="K102" s="576"/>
      <c r="L102" s="576"/>
      <c r="M102" s="560"/>
    </row>
    <row r="103" spans="1:27" ht="12.75">
      <c r="F103" s="17"/>
      <c r="J103" s="560"/>
      <c r="K103" s="576"/>
      <c r="L103" s="576"/>
      <c r="M103" s="560"/>
    </row>
    <row r="104" spans="1:27" ht="12.75">
      <c r="A104" s="64">
        <v>34</v>
      </c>
      <c r="B104" s="64">
        <v>14</v>
      </c>
      <c r="C104" s="64">
        <v>14</v>
      </c>
      <c r="D104" s="64" t="s">
        <v>7</v>
      </c>
      <c r="E104" s="623">
        <v>44026</v>
      </c>
      <c r="F104" s="624" t="s">
        <v>3123</v>
      </c>
      <c r="G104" s="618">
        <v>14</v>
      </c>
      <c r="H104" s="619" t="s">
        <v>12</v>
      </c>
      <c r="I104" s="620">
        <v>44054</v>
      </c>
      <c r="J104" s="618" t="s">
        <v>3123</v>
      </c>
      <c r="K104" s="621"/>
      <c r="L104" s="626"/>
      <c r="M104" s="627"/>
      <c r="N104" s="70"/>
      <c r="O104" s="70"/>
      <c r="P104" s="70"/>
      <c r="Q104" s="70"/>
      <c r="R104" s="70"/>
      <c r="S104" s="70"/>
      <c r="T104" s="70"/>
      <c r="U104" s="70"/>
      <c r="V104" s="70"/>
      <c r="W104" s="70"/>
      <c r="X104" s="70"/>
      <c r="Y104" s="70"/>
      <c r="Z104" s="70"/>
      <c r="AA104" s="70"/>
    </row>
    <row r="105" spans="1:27" ht="12.75">
      <c r="J105" s="560"/>
      <c r="K105" s="576"/>
      <c r="L105" s="576"/>
      <c r="M105" s="560"/>
    </row>
    <row r="106" spans="1:27" ht="12.75">
      <c r="J106" s="560"/>
      <c r="K106" s="576"/>
      <c r="L106" s="576"/>
      <c r="M106" s="560"/>
    </row>
    <row r="107" spans="1:27" ht="12.75">
      <c r="A107" s="64">
        <v>35</v>
      </c>
      <c r="B107" s="64">
        <v>34</v>
      </c>
      <c r="C107" s="64">
        <v>34</v>
      </c>
      <c r="D107" s="64" t="s">
        <v>7</v>
      </c>
      <c r="E107" s="623">
        <v>44027</v>
      </c>
      <c r="F107" s="64">
        <v>0.25</v>
      </c>
      <c r="G107" s="618">
        <v>34</v>
      </c>
      <c r="H107" s="619" t="s">
        <v>12</v>
      </c>
      <c r="I107" s="620">
        <v>44054</v>
      </c>
      <c r="J107" s="618" t="s">
        <v>3196</v>
      </c>
      <c r="K107" s="621"/>
      <c r="L107" s="626"/>
      <c r="M107" s="627"/>
      <c r="N107" s="70"/>
      <c r="O107" s="70"/>
      <c r="P107" s="70"/>
      <c r="Q107" s="70"/>
      <c r="R107" s="70"/>
      <c r="S107" s="70"/>
      <c r="T107" s="70"/>
      <c r="U107" s="70"/>
      <c r="V107" s="70"/>
      <c r="W107" s="70"/>
      <c r="X107" s="70"/>
      <c r="Y107" s="70"/>
      <c r="Z107" s="70"/>
      <c r="AA107" s="70"/>
    </row>
    <row r="108" spans="1:27" ht="12.75">
      <c r="J108" s="560"/>
      <c r="K108" s="576"/>
      <c r="L108" s="576"/>
      <c r="M108" s="560"/>
    </row>
    <row r="109" spans="1:27" ht="12.75">
      <c r="J109" s="560"/>
      <c r="K109" s="576"/>
      <c r="L109" s="576"/>
      <c r="M109" s="560"/>
    </row>
    <row r="110" spans="1:27" ht="12.75">
      <c r="A110" s="64">
        <v>36</v>
      </c>
      <c r="B110" s="64">
        <v>132</v>
      </c>
      <c r="C110" s="64">
        <v>132</v>
      </c>
      <c r="D110" s="64" t="s">
        <v>7</v>
      </c>
      <c r="E110" s="623">
        <v>44027</v>
      </c>
      <c r="F110" s="64">
        <v>1.75</v>
      </c>
      <c r="G110" s="618">
        <v>132</v>
      </c>
      <c r="H110" s="619" t="s">
        <v>12</v>
      </c>
      <c r="I110" s="620">
        <v>44054</v>
      </c>
      <c r="J110" s="622">
        <v>5.2083333333333336E-2</v>
      </c>
      <c r="K110" s="621"/>
      <c r="L110" s="626"/>
      <c r="M110" s="627"/>
      <c r="N110" s="70"/>
      <c r="O110" s="70"/>
      <c r="P110" s="70"/>
      <c r="Q110" s="70"/>
      <c r="R110" s="70"/>
      <c r="S110" s="70"/>
      <c r="T110" s="70"/>
      <c r="U110" s="70"/>
      <c r="V110" s="70"/>
      <c r="W110" s="70"/>
      <c r="X110" s="70"/>
      <c r="Y110" s="70"/>
      <c r="Z110" s="70"/>
      <c r="AA110" s="70"/>
    </row>
    <row r="111" spans="1:27" ht="12.75">
      <c r="J111" s="560"/>
      <c r="K111" s="560"/>
      <c r="L111" s="560"/>
      <c r="M111" s="560"/>
    </row>
    <row r="112" spans="1:27" ht="12.75">
      <c r="K112" s="560"/>
    </row>
    <row r="113" spans="1:27" ht="12.75">
      <c r="A113" s="64">
        <v>37</v>
      </c>
      <c r="B113" s="64">
        <v>63</v>
      </c>
      <c r="C113" s="64">
        <v>63</v>
      </c>
      <c r="D113" s="64" t="s">
        <v>7</v>
      </c>
      <c r="E113" s="623">
        <v>44027</v>
      </c>
      <c r="F113" s="64">
        <v>0.5</v>
      </c>
      <c r="G113" s="618">
        <v>63</v>
      </c>
      <c r="H113" s="619" t="s">
        <v>12</v>
      </c>
      <c r="I113" s="620">
        <v>44054</v>
      </c>
      <c r="J113" s="618" t="s">
        <v>3255</v>
      </c>
      <c r="K113" s="621"/>
      <c r="L113" s="70"/>
      <c r="M113" s="70"/>
      <c r="N113" s="70"/>
      <c r="O113" s="70"/>
      <c r="P113" s="70"/>
      <c r="Q113" s="70"/>
      <c r="R113" s="70"/>
      <c r="S113" s="70"/>
      <c r="T113" s="70"/>
      <c r="U113" s="70"/>
      <c r="V113" s="70"/>
      <c r="W113" s="70"/>
      <c r="X113" s="70"/>
      <c r="Y113" s="70"/>
      <c r="Z113" s="70"/>
      <c r="AA113" s="70"/>
    </row>
    <row r="114" spans="1:27" ht="12.75">
      <c r="K114" s="560"/>
    </row>
    <row r="115" spans="1:27" ht="12.75">
      <c r="K115" s="560"/>
    </row>
    <row r="116" spans="1:27" ht="12.75">
      <c r="A116" s="64">
        <v>38</v>
      </c>
      <c r="B116" s="64">
        <v>0</v>
      </c>
      <c r="C116" s="64">
        <v>0</v>
      </c>
      <c r="D116" s="64" t="s">
        <v>7</v>
      </c>
      <c r="E116" s="623">
        <v>44027</v>
      </c>
      <c r="F116" s="624" t="s">
        <v>3120</v>
      </c>
      <c r="G116" s="618">
        <v>0</v>
      </c>
      <c r="H116" s="619" t="s">
        <v>12</v>
      </c>
      <c r="I116" s="620">
        <v>44054</v>
      </c>
      <c r="J116" s="618">
        <v>0</v>
      </c>
      <c r="K116" s="618"/>
      <c r="L116" s="70"/>
      <c r="M116" s="70"/>
      <c r="N116" s="70"/>
      <c r="O116" s="70"/>
      <c r="P116" s="70"/>
      <c r="Q116" s="70"/>
      <c r="R116" s="70"/>
      <c r="S116" s="70"/>
      <c r="T116" s="70"/>
      <c r="U116" s="70"/>
      <c r="V116" s="70"/>
      <c r="W116" s="70"/>
      <c r="X116" s="70"/>
      <c r="Y116" s="70"/>
      <c r="Z116" s="70"/>
      <c r="AA116" s="70"/>
    </row>
    <row r="117" spans="1:27" ht="12.75">
      <c r="F117" s="17"/>
      <c r="K117" s="560"/>
    </row>
    <row r="118" spans="1:27" ht="12.75">
      <c r="F118" s="17"/>
      <c r="K118" s="560"/>
    </row>
    <row r="119" spans="1:27" ht="12.75">
      <c r="A119" s="64">
        <v>39</v>
      </c>
      <c r="B119" s="64">
        <v>8</v>
      </c>
      <c r="C119" s="64">
        <v>8</v>
      </c>
      <c r="D119" s="64" t="s">
        <v>7</v>
      </c>
      <c r="E119" s="623">
        <v>44027</v>
      </c>
      <c r="F119" s="624" t="s">
        <v>3122</v>
      </c>
      <c r="G119" s="618">
        <v>8</v>
      </c>
      <c r="H119" s="619" t="s">
        <v>12</v>
      </c>
      <c r="I119" s="620">
        <v>44054</v>
      </c>
      <c r="J119" s="618" t="s">
        <v>3122</v>
      </c>
      <c r="K119" s="618"/>
      <c r="L119" s="70"/>
      <c r="M119" s="70"/>
      <c r="N119" s="70"/>
      <c r="O119" s="70"/>
      <c r="P119" s="70"/>
      <c r="Q119" s="70"/>
      <c r="R119" s="70"/>
      <c r="S119" s="70"/>
      <c r="T119" s="70"/>
      <c r="U119" s="70"/>
      <c r="V119" s="70"/>
      <c r="W119" s="70"/>
      <c r="X119" s="70"/>
      <c r="Y119" s="70"/>
      <c r="Z119" s="70"/>
      <c r="AA119" s="70"/>
    </row>
    <row r="120" spans="1:27" ht="12.75">
      <c r="G120" s="560"/>
      <c r="H120" s="560"/>
      <c r="I120" s="560"/>
      <c r="J120" s="560"/>
      <c r="K120" s="560"/>
    </row>
    <row r="121" spans="1:27" ht="12.75">
      <c r="G121" s="560"/>
      <c r="H121" s="560"/>
      <c r="I121" s="560"/>
      <c r="J121" s="560"/>
      <c r="K121" s="560"/>
    </row>
    <row r="122" spans="1:27" ht="12.75">
      <c r="A122" s="64">
        <v>40</v>
      </c>
      <c r="B122" s="64">
        <v>188</v>
      </c>
      <c r="C122" s="64">
        <v>188</v>
      </c>
      <c r="D122" s="64" t="s">
        <v>7</v>
      </c>
      <c r="E122" s="623">
        <v>44027</v>
      </c>
      <c r="F122" s="64">
        <v>2.5</v>
      </c>
      <c r="G122" s="618">
        <v>188</v>
      </c>
      <c r="H122" s="619" t="s">
        <v>12</v>
      </c>
      <c r="I122" s="620">
        <v>44054</v>
      </c>
      <c r="J122" s="622">
        <v>6.25E-2</v>
      </c>
      <c r="K122" s="618"/>
      <c r="L122" s="70"/>
      <c r="M122" s="70"/>
      <c r="N122" s="70"/>
      <c r="O122" s="70"/>
      <c r="P122" s="70"/>
      <c r="Q122" s="70"/>
      <c r="R122" s="70"/>
      <c r="S122" s="70"/>
      <c r="T122" s="70"/>
      <c r="U122" s="70"/>
      <c r="V122" s="70"/>
      <c r="W122" s="70"/>
      <c r="X122" s="70"/>
      <c r="Y122" s="70"/>
      <c r="Z122" s="70"/>
      <c r="AA122" s="70"/>
    </row>
    <row r="123" spans="1:27" ht="12.75">
      <c r="G123" s="560"/>
      <c r="H123" s="560"/>
      <c r="I123" s="560"/>
      <c r="J123" s="560"/>
      <c r="K123" s="560"/>
    </row>
    <row r="124" spans="1:27" ht="12.75">
      <c r="G124" s="560"/>
      <c r="H124" s="560"/>
      <c r="I124" s="560"/>
      <c r="J124" s="560"/>
      <c r="K124" s="560"/>
    </row>
    <row r="125" spans="1:27" ht="12.75">
      <c r="A125" s="64">
        <v>41</v>
      </c>
      <c r="B125" s="64">
        <v>191</v>
      </c>
      <c r="C125" s="64">
        <v>191</v>
      </c>
      <c r="D125" s="64" t="s">
        <v>7</v>
      </c>
      <c r="E125" s="623">
        <v>44033</v>
      </c>
      <c r="F125" s="64">
        <v>2.5</v>
      </c>
      <c r="G125" s="618">
        <v>191</v>
      </c>
      <c r="H125" s="619" t="s">
        <v>12</v>
      </c>
      <c r="I125" s="620">
        <v>44055</v>
      </c>
      <c r="J125" s="622">
        <v>0.10416666666666667</v>
      </c>
      <c r="K125" s="618"/>
      <c r="L125" s="70"/>
      <c r="M125" s="70"/>
      <c r="N125" s="70"/>
      <c r="O125" s="70"/>
      <c r="P125" s="70"/>
      <c r="Q125" s="70"/>
      <c r="R125" s="70"/>
      <c r="S125" s="70"/>
      <c r="T125" s="70"/>
      <c r="U125" s="70"/>
      <c r="V125" s="70"/>
      <c r="W125" s="70"/>
      <c r="X125" s="70"/>
      <c r="Y125" s="70"/>
      <c r="Z125" s="70"/>
      <c r="AA125" s="70"/>
    </row>
    <row r="126" spans="1:27" ht="12.75">
      <c r="G126" s="560"/>
      <c r="H126" s="560"/>
      <c r="I126" s="560"/>
      <c r="J126" s="560"/>
      <c r="K126" s="560"/>
    </row>
    <row r="127" spans="1:27" ht="12.75">
      <c r="G127" s="560"/>
      <c r="H127" s="560"/>
      <c r="I127" s="560"/>
      <c r="J127" s="560"/>
      <c r="K127" s="560"/>
    </row>
    <row r="128" spans="1:27" ht="12.75">
      <c r="A128" s="64">
        <v>42</v>
      </c>
      <c r="B128" s="64">
        <v>24</v>
      </c>
      <c r="C128" s="64">
        <v>24</v>
      </c>
      <c r="D128" s="64" t="s">
        <v>7</v>
      </c>
      <c r="E128" s="623">
        <v>44033</v>
      </c>
      <c r="F128" s="64">
        <v>0.5</v>
      </c>
      <c r="G128" s="618">
        <v>24</v>
      </c>
      <c r="H128" s="619" t="s">
        <v>12</v>
      </c>
      <c r="I128" s="618" t="s">
        <v>3256</v>
      </c>
      <c r="J128" s="618" t="s">
        <v>3123</v>
      </c>
      <c r="K128" s="621"/>
      <c r="L128" s="70"/>
      <c r="M128" s="70"/>
      <c r="N128" s="70"/>
      <c r="O128" s="70"/>
      <c r="P128" s="70"/>
      <c r="Q128" s="70"/>
      <c r="R128" s="70"/>
      <c r="S128" s="70"/>
      <c r="T128" s="70"/>
      <c r="U128" s="70"/>
      <c r="V128" s="70"/>
      <c r="W128" s="70"/>
      <c r="X128" s="70"/>
      <c r="Y128" s="70"/>
      <c r="Z128" s="70"/>
      <c r="AA128" s="70"/>
    </row>
    <row r="129" spans="1:27" ht="12.75">
      <c r="G129" s="560"/>
      <c r="H129" s="560"/>
      <c r="I129" s="560"/>
      <c r="J129" s="560"/>
      <c r="K129" s="560"/>
    </row>
    <row r="130" spans="1:27" ht="12.75">
      <c r="G130" s="560"/>
      <c r="H130" s="560"/>
      <c r="I130" s="560"/>
      <c r="J130" s="560"/>
      <c r="K130" s="560"/>
    </row>
    <row r="131" spans="1:27" ht="12.75">
      <c r="A131" s="64">
        <v>43</v>
      </c>
      <c r="B131" s="64">
        <v>7</v>
      </c>
      <c r="C131" s="64">
        <v>7</v>
      </c>
      <c r="D131" s="64" t="s">
        <v>7</v>
      </c>
      <c r="E131" s="623">
        <v>44033</v>
      </c>
      <c r="F131" s="624" t="s">
        <v>3120</v>
      </c>
      <c r="G131" s="618">
        <v>7</v>
      </c>
      <c r="H131" s="619" t="s">
        <v>12</v>
      </c>
      <c r="I131" s="618" t="s">
        <v>3256</v>
      </c>
      <c r="J131" s="618" t="s">
        <v>3120</v>
      </c>
      <c r="K131" s="621"/>
      <c r="L131" s="70"/>
      <c r="M131" s="70"/>
      <c r="N131" s="70"/>
      <c r="O131" s="70"/>
      <c r="P131" s="70"/>
      <c r="Q131" s="70"/>
      <c r="R131" s="70"/>
      <c r="S131" s="70"/>
      <c r="T131" s="70"/>
      <c r="U131" s="70"/>
      <c r="V131" s="70"/>
      <c r="W131" s="70"/>
      <c r="X131" s="70"/>
      <c r="Y131" s="70"/>
      <c r="Z131" s="70"/>
      <c r="AA131" s="70"/>
    </row>
    <row r="132" spans="1:27" ht="12.75">
      <c r="G132" s="560"/>
      <c r="H132" s="560"/>
      <c r="I132" s="560"/>
      <c r="J132" s="560"/>
      <c r="K132" s="560"/>
    </row>
    <row r="133" spans="1:27" ht="12.75">
      <c r="G133" s="560"/>
      <c r="H133" s="560"/>
      <c r="I133" s="560"/>
      <c r="J133" s="560"/>
      <c r="K133" s="560"/>
    </row>
    <row r="134" spans="1:27" ht="12.75">
      <c r="A134" s="64">
        <v>44</v>
      </c>
      <c r="B134" s="64">
        <v>58</v>
      </c>
      <c r="C134" s="64">
        <v>58</v>
      </c>
      <c r="D134" s="64" t="s">
        <v>7</v>
      </c>
      <c r="E134" s="623">
        <v>44033</v>
      </c>
      <c r="F134" s="64">
        <v>1</v>
      </c>
      <c r="G134" s="618">
        <v>30</v>
      </c>
      <c r="H134" s="619" t="s">
        <v>12</v>
      </c>
      <c r="I134" s="618" t="s">
        <v>3256</v>
      </c>
      <c r="J134" s="618" t="s">
        <v>3196</v>
      </c>
      <c r="K134" s="621"/>
      <c r="L134" s="70"/>
      <c r="M134" s="70"/>
      <c r="N134" s="70"/>
      <c r="O134" s="70"/>
      <c r="P134" s="70"/>
      <c r="Q134" s="70"/>
      <c r="R134" s="70"/>
      <c r="S134" s="70"/>
      <c r="T134" s="70"/>
      <c r="U134" s="70"/>
      <c r="V134" s="70"/>
      <c r="W134" s="70"/>
      <c r="X134" s="70"/>
      <c r="Y134" s="70"/>
      <c r="Z134" s="70"/>
      <c r="AA134" s="70"/>
    </row>
    <row r="135" spans="1:27" ht="12.75">
      <c r="A135" s="70"/>
      <c r="B135" s="70"/>
      <c r="C135" s="70"/>
      <c r="D135" s="70"/>
      <c r="E135" s="70"/>
      <c r="F135" s="70"/>
      <c r="G135" s="618">
        <v>18</v>
      </c>
      <c r="H135" s="619" t="s">
        <v>12</v>
      </c>
      <c r="I135" s="618" t="s">
        <v>3257</v>
      </c>
      <c r="J135" s="618" t="s">
        <v>3118</v>
      </c>
      <c r="K135" s="621"/>
      <c r="L135" s="70"/>
      <c r="M135" s="70"/>
      <c r="N135" s="70"/>
      <c r="O135" s="70"/>
      <c r="P135" s="70"/>
      <c r="Q135" s="70"/>
      <c r="R135" s="70"/>
      <c r="S135" s="70"/>
      <c r="T135" s="70"/>
      <c r="U135" s="70"/>
      <c r="V135" s="70"/>
      <c r="W135" s="70"/>
      <c r="X135" s="70"/>
      <c r="Y135" s="70"/>
      <c r="Z135" s="70"/>
      <c r="AA135" s="70"/>
    </row>
    <row r="136" spans="1:27" ht="12.75">
      <c r="G136" s="560"/>
      <c r="H136" s="560"/>
      <c r="I136" s="560"/>
      <c r="J136" s="560"/>
      <c r="K136" s="560"/>
    </row>
    <row r="137" spans="1:27" ht="12.75">
      <c r="A137" s="64">
        <v>45</v>
      </c>
      <c r="B137" s="64">
        <v>129</v>
      </c>
      <c r="C137" s="64">
        <v>129</v>
      </c>
      <c r="D137" s="64" t="s">
        <v>7</v>
      </c>
      <c r="E137" s="623">
        <v>44033</v>
      </c>
      <c r="F137" s="64">
        <v>2.5</v>
      </c>
      <c r="G137" s="618">
        <v>129</v>
      </c>
      <c r="H137" s="619" t="s">
        <v>12</v>
      </c>
      <c r="I137" s="620">
        <v>44055</v>
      </c>
      <c r="J137" s="622">
        <v>8.3333333333333329E-2</v>
      </c>
      <c r="K137" s="618"/>
      <c r="L137" s="70"/>
      <c r="M137" s="70"/>
      <c r="N137" s="70"/>
      <c r="O137" s="70"/>
      <c r="P137" s="70"/>
      <c r="Q137" s="70"/>
      <c r="R137" s="70"/>
      <c r="S137" s="70"/>
      <c r="T137" s="70"/>
      <c r="U137" s="70"/>
      <c r="V137" s="70"/>
      <c r="W137" s="70"/>
      <c r="X137" s="70"/>
      <c r="Y137" s="70"/>
      <c r="Z137" s="70"/>
      <c r="AA137" s="70"/>
    </row>
    <row r="138" spans="1:27" ht="12.75">
      <c r="G138" s="560"/>
      <c r="H138" s="560"/>
      <c r="I138" s="560"/>
      <c r="J138" s="560"/>
      <c r="K138" s="560"/>
    </row>
    <row r="139" spans="1:27" ht="12.75">
      <c r="G139" s="560"/>
      <c r="H139" s="560"/>
      <c r="I139" s="560"/>
      <c r="J139" s="560"/>
      <c r="K139" s="560"/>
    </row>
    <row r="140" spans="1:27" ht="12.75">
      <c r="A140" s="64">
        <v>46</v>
      </c>
      <c r="B140" s="64">
        <v>35</v>
      </c>
      <c r="C140" s="64">
        <v>35</v>
      </c>
      <c r="D140" s="64" t="s">
        <v>7</v>
      </c>
      <c r="E140" s="623">
        <v>44033</v>
      </c>
      <c r="F140" s="64">
        <v>0.5</v>
      </c>
      <c r="G140" s="618">
        <v>35</v>
      </c>
      <c r="H140" s="619" t="s">
        <v>12</v>
      </c>
      <c r="I140" s="620">
        <v>44055</v>
      </c>
      <c r="J140" s="618" t="s">
        <v>3196</v>
      </c>
      <c r="K140" s="621"/>
      <c r="L140" s="70"/>
      <c r="M140" s="70"/>
      <c r="N140" s="70"/>
      <c r="O140" s="70"/>
      <c r="P140" s="70"/>
      <c r="Q140" s="70"/>
      <c r="R140" s="70"/>
      <c r="S140" s="70"/>
      <c r="T140" s="70"/>
      <c r="U140" s="70"/>
      <c r="V140" s="70"/>
      <c r="W140" s="70"/>
      <c r="X140" s="70"/>
      <c r="Y140" s="70"/>
      <c r="Z140" s="70"/>
      <c r="AA140" s="70"/>
    </row>
    <row r="141" spans="1:27" ht="12.75">
      <c r="G141" s="560"/>
      <c r="H141" s="560"/>
      <c r="I141" s="560"/>
      <c r="J141" s="560"/>
      <c r="K141" s="560"/>
    </row>
    <row r="142" spans="1:27" ht="12.75">
      <c r="G142" s="560"/>
      <c r="H142" s="560"/>
      <c r="I142" s="560"/>
      <c r="J142" s="560"/>
      <c r="K142" s="560"/>
    </row>
    <row r="143" spans="1:27" ht="12.75">
      <c r="A143" s="64">
        <v>47</v>
      </c>
      <c r="B143" s="64">
        <v>57</v>
      </c>
      <c r="C143" s="64">
        <v>57</v>
      </c>
      <c r="D143" s="64" t="s">
        <v>7</v>
      </c>
      <c r="E143" s="623">
        <v>44033</v>
      </c>
      <c r="F143" s="64">
        <v>0.5</v>
      </c>
      <c r="G143" s="618">
        <v>57</v>
      </c>
      <c r="H143" s="619" t="s">
        <v>12</v>
      </c>
      <c r="I143" s="620">
        <v>44055</v>
      </c>
      <c r="J143" s="618" t="s">
        <v>3216</v>
      </c>
      <c r="K143" s="621"/>
      <c r="L143" s="70"/>
      <c r="M143" s="70"/>
      <c r="N143" s="70"/>
      <c r="O143" s="70"/>
      <c r="P143" s="70"/>
      <c r="Q143" s="70"/>
      <c r="R143" s="70"/>
      <c r="S143" s="70"/>
      <c r="T143" s="70"/>
      <c r="U143" s="70"/>
      <c r="V143" s="70"/>
      <c r="W143" s="70"/>
      <c r="X143" s="70"/>
      <c r="Y143" s="70"/>
      <c r="Z143" s="70"/>
      <c r="AA143" s="70"/>
    </row>
    <row r="144" spans="1:27" ht="12.75">
      <c r="G144" s="560"/>
      <c r="H144" s="560"/>
      <c r="I144" s="560"/>
      <c r="J144" s="560"/>
      <c r="K144" s="560"/>
    </row>
    <row r="145" spans="1:27" ht="12.75">
      <c r="G145" s="560"/>
      <c r="H145" s="560"/>
      <c r="I145" s="560"/>
      <c r="J145" s="560"/>
      <c r="K145" s="560"/>
    </row>
    <row r="146" spans="1:27" ht="12.75">
      <c r="A146" s="64">
        <v>48</v>
      </c>
      <c r="B146" s="64">
        <v>0</v>
      </c>
      <c r="C146" s="64">
        <v>0</v>
      </c>
      <c r="D146" s="64" t="s">
        <v>7</v>
      </c>
      <c r="E146" s="623">
        <v>44033</v>
      </c>
      <c r="F146" s="624" t="s">
        <v>3120</v>
      </c>
      <c r="G146" s="618">
        <v>0</v>
      </c>
      <c r="H146" s="619" t="s">
        <v>12</v>
      </c>
      <c r="I146" s="620">
        <v>44055</v>
      </c>
      <c r="J146" s="618">
        <v>0</v>
      </c>
      <c r="K146" s="618"/>
      <c r="L146" s="70"/>
      <c r="M146" s="70"/>
      <c r="N146" s="70"/>
      <c r="O146" s="70"/>
      <c r="P146" s="70"/>
      <c r="Q146" s="70"/>
      <c r="R146" s="70"/>
      <c r="S146" s="70"/>
      <c r="T146" s="70"/>
      <c r="U146" s="70"/>
      <c r="V146" s="70"/>
      <c r="W146" s="70"/>
      <c r="X146" s="70"/>
      <c r="Y146" s="70"/>
      <c r="Z146" s="70"/>
      <c r="AA146" s="70"/>
    </row>
    <row r="147" spans="1:27" ht="12.75">
      <c r="G147" s="560"/>
      <c r="H147" s="560"/>
      <c r="I147" s="560"/>
      <c r="J147" s="560"/>
      <c r="K147" s="560"/>
    </row>
    <row r="148" spans="1:27" ht="12.75">
      <c r="G148" s="560"/>
      <c r="H148" s="560"/>
      <c r="I148" s="560"/>
      <c r="J148" s="560"/>
      <c r="K148" s="560"/>
    </row>
    <row r="149" spans="1:27" ht="12.75">
      <c r="A149" s="64">
        <v>49</v>
      </c>
      <c r="B149" s="64">
        <v>145</v>
      </c>
      <c r="C149" s="64">
        <v>145</v>
      </c>
      <c r="D149" s="64" t="s">
        <v>7</v>
      </c>
      <c r="E149" s="623">
        <v>44034</v>
      </c>
      <c r="F149" s="64">
        <v>2</v>
      </c>
      <c r="G149" s="618">
        <v>145</v>
      </c>
      <c r="H149" s="619" t="s">
        <v>12</v>
      </c>
      <c r="I149" s="620">
        <v>44055</v>
      </c>
      <c r="J149" s="622">
        <v>7.2916666666666671E-2</v>
      </c>
      <c r="K149" s="618"/>
      <c r="L149" s="70"/>
      <c r="M149" s="70"/>
      <c r="N149" s="70"/>
      <c r="O149" s="70"/>
      <c r="P149" s="70"/>
      <c r="Q149" s="70"/>
      <c r="R149" s="70"/>
      <c r="S149" s="70"/>
      <c r="T149" s="70"/>
      <c r="U149" s="70"/>
      <c r="V149" s="70"/>
      <c r="W149" s="70"/>
      <c r="X149" s="70"/>
      <c r="Y149" s="70"/>
      <c r="Z149" s="70"/>
      <c r="AA149" s="70"/>
    </row>
    <row r="150" spans="1:27" ht="12.75">
      <c r="G150" s="560"/>
      <c r="H150" s="560"/>
      <c r="I150" s="560"/>
      <c r="J150" s="560"/>
      <c r="K150" s="560"/>
    </row>
    <row r="151" spans="1:27" ht="12.75">
      <c r="G151" s="560"/>
      <c r="H151" s="560"/>
      <c r="I151" s="560"/>
      <c r="J151" s="560"/>
      <c r="K151" s="560"/>
    </row>
    <row r="152" spans="1:27" ht="12.75">
      <c r="A152" s="64">
        <v>50</v>
      </c>
      <c r="B152" s="64">
        <v>177</v>
      </c>
      <c r="C152" s="64">
        <v>150</v>
      </c>
      <c r="D152" s="64" t="s">
        <v>7</v>
      </c>
      <c r="E152" s="623">
        <v>44034</v>
      </c>
      <c r="F152" s="64">
        <v>4</v>
      </c>
      <c r="G152" s="618">
        <v>177</v>
      </c>
      <c r="H152" s="619" t="s">
        <v>12</v>
      </c>
      <c r="I152" s="620">
        <v>44055</v>
      </c>
      <c r="J152" s="622">
        <v>8.3333333333333329E-2</v>
      </c>
      <c r="K152" s="618"/>
      <c r="L152" s="70"/>
      <c r="M152" s="70"/>
      <c r="N152" s="70"/>
      <c r="O152" s="70"/>
      <c r="P152" s="70"/>
      <c r="Q152" s="70"/>
      <c r="R152" s="70"/>
      <c r="S152" s="70"/>
      <c r="T152" s="70"/>
      <c r="U152" s="70"/>
      <c r="V152" s="70"/>
      <c r="W152" s="70"/>
      <c r="X152" s="70"/>
      <c r="Y152" s="70"/>
      <c r="Z152" s="70"/>
      <c r="AA152" s="70"/>
    </row>
    <row r="153" spans="1:27" ht="12.75">
      <c r="C153" s="116">
        <v>27</v>
      </c>
      <c r="D153" s="116" t="s">
        <v>7</v>
      </c>
      <c r="E153" s="315">
        <v>44036</v>
      </c>
      <c r="F153" s="116">
        <v>0.75</v>
      </c>
      <c r="G153" s="560"/>
      <c r="H153" s="560"/>
      <c r="I153" s="560"/>
      <c r="J153" s="560"/>
      <c r="K153" s="560"/>
    </row>
    <row r="154" spans="1:27" ht="12.75">
      <c r="G154" s="560"/>
      <c r="H154" s="560"/>
      <c r="I154" s="560"/>
      <c r="J154" s="560"/>
      <c r="K154" s="560"/>
    </row>
    <row r="155" spans="1:27" ht="12.75">
      <c r="A155" s="64">
        <v>51</v>
      </c>
      <c r="B155" s="64">
        <v>92</v>
      </c>
      <c r="C155" s="64">
        <v>92</v>
      </c>
      <c r="D155" s="64" t="s">
        <v>7</v>
      </c>
      <c r="E155" s="623">
        <v>44034</v>
      </c>
      <c r="F155" s="64">
        <v>1</v>
      </c>
      <c r="G155" s="618">
        <v>92</v>
      </c>
      <c r="H155" s="619" t="s">
        <v>12</v>
      </c>
      <c r="I155" s="620">
        <v>44056</v>
      </c>
      <c r="J155" s="622">
        <v>5.5555555555555552E-2</v>
      </c>
      <c r="K155" s="618"/>
      <c r="L155" s="70"/>
      <c r="M155" s="70"/>
      <c r="N155" s="70"/>
      <c r="O155" s="70"/>
      <c r="P155" s="70"/>
      <c r="Q155" s="70"/>
      <c r="R155" s="70"/>
      <c r="S155" s="70"/>
      <c r="T155" s="70"/>
      <c r="U155" s="70"/>
      <c r="V155" s="70"/>
      <c r="W155" s="70"/>
      <c r="X155" s="70"/>
      <c r="Y155" s="70"/>
      <c r="Z155" s="70"/>
      <c r="AA155" s="70"/>
    </row>
    <row r="156" spans="1:27" ht="12.75">
      <c r="G156" s="560"/>
      <c r="H156" s="560"/>
      <c r="I156" s="560"/>
      <c r="J156" s="560"/>
      <c r="K156" s="560"/>
    </row>
    <row r="157" spans="1:27" ht="12.75">
      <c r="G157" s="560"/>
      <c r="H157" s="560"/>
      <c r="I157" s="560"/>
      <c r="J157" s="560"/>
      <c r="K157" s="560"/>
    </row>
    <row r="158" spans="1:27" ht="12.75">
      <c r="A158" s="64">
        <v>52</v>
      </c>
      <c r="B158" s="64">
        <v>5</v>
      </c>
      <c r="C158" s="64">
        <v>5</v>
      </c>
      <c r="D158" s="64" t="s">
        <v>7</v>
      </c>
      <c r="E158" s="623">
        <v>44033</v>
      </c>
      <c r="F158" s="624" t="s">
        <v>3120</v>
      </c>
      <c r="G158" s="618">
        <v>5</v>
      </c>
      <c r="H158" s="619" t="s">
        <v>12</v>
      </c>
      <c r="I158" s="620">
        <v>44056</v>
      </c>
      <c r="J158" s="618" t="s">
        <v>3120</v>
      </c>
      <c r="K158" s="618"/>
      <c r="L158" s="70"/>
      <c r="M158" s="70"/>
      <c r="N158" s="70"/>
      <c r="O158" s="70"/>
      <c r="P158" s="70"/>
      <c r="Q158" s="70"/>
      <c r="R158" s="70"/>
      <c r="S158" s="70"/>
      <c r="T158" s="70"/>
      <c r="U158" s="70"/>
      <c r="V158" s="70"/>
      <c r="W158" s="70"/>
      <c r="X158" s="70"/>
      <c r="Y158" s="70"/>
      <c r="Z158" s="70"/>
      <c r="AA158" s="70"/>
    </row>
    <row r="159" spans="1:27" ht="12.75">
      <c r="G159" s="560"/>
      <c r="H159" s="560"/>
      <c r="I159" s="560"/>
      <c r="J159" s="560"/>
      <c r="K159" s="560"/>
    </row>
    <row r="160" spans="1:27" ht="12.75">
      <c r="G160" s="560"/>
      <c r="H160" s="560"/>
      <c r="I160" s="560"/>
      <c r="J160" s="560"/>
      <c r="K160" s="560"/>
    </row>
    <row r="161" spans="1:27" ht="12.75">
      <c r="A161" s="64">
        <v>53</v>
      </c>
      <c r="B161" s="64">
        <v>82</v>
      </c>
      <c r="C161" s="64">
        <v>82</v>
      </c>
      <c r="D161" s="64" t="s">
        <v>7</v>
      </c>
      <c r="E161" s="623">
        <v>44034</v>
      </c>
      <c r="F161" s="64">
        <v>1.25</v>
      </c>
      <c r="G161" s="618">
        <v>82</v>
      </c>
      <c r="H161" s="619" t="s">
        <v>12</v>
      </c>
      <c r="I161" s="620">
        <v>44056</v>
      </c>
      <c r="J161" s="618" t="s">
        <v>3258</v>
      </c>
      <c r="K161" s="618"/>
      <c r="L161" s="70"/>
      <c r="M161" s="70"/>
      <c r="N161" s="70"/>
      <c r="O161" s="70"/>
      <c r="P161" s="70"/>
      <c r="Q161" s="70"/>
      <c r="R161" s="70"/>
      <c r="S161" s="70"/>
      <c r="T161" s="70"/>
      <c r="U161" s="70"/>
      <c r="V161" s="70"/>
      <c r="W161" s="70"/>
      <c r="X161" s="70"/>
      <c r="Y161" s="70"/>
      <c r="Z161" s="70"/>
      <c r="AA161" s="70"/>
    </row>
    <row r="162" spans="1:27" ht="12.75">
      <c r="G162" s="560"/>
      <c r="H162" s="560"/>
      <c r="I162" s="560"/>
      <c r="J162" s="560"/>
      <c r="K162" s="560"/>
    </row>
    <row r="163" spans="1:27" ht="12.75">
      <c r="G163" s="560"/>
      <c r="H163" s="560"/>
      <c r="I163" s="560"/>
      <c r="J163" s="560"/>
      <c r="K163" s="560"/>
    </row>
    <row r="164" spans="1:27" ht="12.75">
      <c r="A164" s="64">
        <v>54</v>
      </c>
      <c r="B164" s="64">
        <v>64</v>
      </c>
      <c r="C164" s="64">
        <v>64</v>
      </c>
      <c r="D164" s="64" t="s">
        <v>7</v>
      </c>
      <c r="E164" s="623">
        <v>44033</v>
      </c>
      <c r="F164" s="64">
        <v>0.75</v>
      </c>
      <c r="G164" s="618">
        <v>64</v>
      </c>
      <c r="H164" s="619" t="s">
        <v>12</v>
      </c>
      <c r="I164" s="620">
        <v>44056</v>
      </c>
      <c r="J164" s="618" t="s">
        <v>3118</v>
      </c>
      <c r="K164" s="618"/>
      <c r="L164" s="70"/>
      <c r="M164" s="70"/>
      <c r="N164" s="70"/>
      <c r="O164" s="70"/>
      <c r="P164" s="70"/>
      <c r="Q164" s="70"/>
      <c r="R164" s="70"/>
      <c r="S164" s="70"/>
      <c r="T164" s="70"/>
      <c r="U164" s="70"/>
      <c r="V164" s="70"/>
      <c r="W164" s="70"/>
      <c r="X164" s="70"/>
      <c r="Y164" s="70"/>
      <c r="Z164" s="70"/>
      <c r="AA164" s="70"/>
    </row>
    <row r="165" spans="1:27" ht="12.75">
      <c r="G165" s="560"/>
      <c r="H165" s="560"/>
      <c r="I165" s="560"/>
      <c r="J165" s="560"/>
      <c r="K165" s="560"/>
    </row>
    <row r="166" spans="1:27" ht="12.75">
      <c r="G166" s="560"/>
      <c r="H166" s="560"/>
      <c r="I166" s="560"/>
      <c r="J166" s="560"/>
      <c r="K166" s="560"/>
    </row>
    <row r="167" spans="1:27" ht="12.75">
      <c r="A167" s="64">
        <v>55</v>
      </c>
      <c r="B167" s="64">
        <v>79</v>
      </c>
      <c r="C167" s="64">
        <v>79</v>
      </c>
      <c r="D167" s="64" t="s">
        <v>7</v>
      </c>
      <c r="E167" s="623">
        <v>44034</v>
      </c>
      <c r="F167" s="64">
        <v>1</v>
      </c>
      <c r="G167" s="618">
        <v>79</v>
      </c>
      <c r="H167" s="619" t="s">
        <v>12</v>
      </c>
      <c r="I167" s="620">
        <v>44056</v>
      </c>
      <c r="J167" s="618" t="s">
        <v>3212</v>
      </c>
      <c r="K167" s="618"/>
      <c r="L167" s="70"/>
      <c r="M167" s="70"/>
      <c r="N167" s="70"/>
      <c r="O167" s="70"/>
      <c r="P167" s="70"/>
      <c r="Q167" s="70"/>
      <c r="R167" s="70"/>
      <c r="S167" s="70"/>
      <c r="T167" s="70"/>
      <c r="U167" s="70"/>
      <c r="V167" s="70"/>
      <c r="W167" s="70"/>
      <c r="X167" s="70"/>
      <c r="Y167" s="70"/>
      <c r="Z167" s="70"/>
      <c r="AA167" s="70"/>
    </row>
    <row r="168" spans="1:27" ht="12.75">
      <c r="G168" s="560"/>
      <c r="H168" s="560"/>
      <c r="I168" s="560"/>
      <c r="J168" s="560"/>
      <c r="K168" s="560"/>
    </row>
    <row r="169" spans="1:27" ht="12.75">
      <c r="G169" s="560"/>
      <c r="H169" s="560"/>
      <c r="I169" s="560"/>
      <c r="J169" s="560"/>
      <c r="K169" s="560"/>
    </row>
    <row r="170" spans="1:27" ht="12.75">
      <c r="A170" s="64">
        <v>56</v>
      </c>
      <c r="B170" s="64">
        <v>40</v>
      </c>
      <c r="C170" s="64">
        <v>40</v>
      </c>
      <c r="D170" s="64" t="s">
        <v>7</v>
      </c>
      <c r="E170" s="623">
        <v>44034</v>
      </c>
      <c r="F170" s="64">
        <v>0.5</v>
      </c>
      <c r="G170" s="618">
        <v>40</v>
      </c>
      <c r="H170" s="619" t="s">
        <v>12</v>
      </c>
      <c r="I170" s="620">
        <v>44056</v>
      </c>
      <c r="J170" s="618" t="s">
        <v>3117</v>
      </c>
      <c r="K170" s="618"/>
      <c r="L170" s="70"/>
      <c r="M170" s="70"/>
      <c r="N170" s="70"/>
      <c r="O170" s="70"/>
      <c r="P170" s="70"/>
      <c r="Q170" s="70"/>
      <c r="R170" s="70"/>
      <c r="S170" s="70"/>
      <c r="T170" s="70"/>
      <c r="U170" s="70"/>
      <c r="V170" s="70"/>
      <c r="W170" s="70"/>
      <c r="X170" s="70"/>
      <c r="Y170" s="70"/>
      <c r="Z170" s="70"/>
      <c r="AA170" s="70"/>
    </row>
    <row r="171" spans="1:27" ht="12.75">
      <c r="G171" s="560"/>
      <c r="H171" s="560"/>
      <c r="I171" s="560"/>
      <c r="J171" s="560"/>
      <c r="K171" s="560"/>
    </row>
    <row r="172" spans="1:27" ht="12.75">
      <c r="G172" s="560"/>
      <c r="H172" s="560"/>
      <c r="I172" s="560"/>
      <c r="J172" s="560"/>
      <c r="K172" s="560"/>
    </row>
    <row r="173" spans="1:27" ht="12.75">
      <c r="A173" s="64">
        <v>57</v>
      </c>
      <c r="B173" s="64">
        <v>1</v>
      </c>
      <c r="C173" s="64">
        <v>1</v>
      </c>
      <c r="D173" s="64" t="s">
        <v>7</v>
      </c>
      <c r="E173" s="623">
        <v>44034</v>
      </c>
      <c r="F173" s="624" t="s">
        <v>3120</v>
      </c>
      <c r="G173" s="618">
        <v>1</v>
      </c>
      <c r="H173" s="619" t="s">
        <v>12</v>
      </c>
      <c r="I173" s="620">
        <v>44056</v>
      </c>
      <c r="J173" s="618">
        <v>0</v>
      </c>
      <c r="K173" s="618"/>
      <c r="L173" s="70"/>
      <c r="M173" s="70"/>
      <c r="N173" s="70"/>
      <c r="O173" s="70"/>
      <c r="P173" s="70"/>
      <c r="Q173" s="70"/>
      <c r="R173" s="70"/>
      <c r="S173" s="70"/>
      <c r="T173" s="70"/>
      <c r="U173" s="70"/>
      <c r="V173" s="70"/>
      <c r="W173" s="70"/>
      <c r="X173" s="70"/>
      <c r="Y173" s="70"/>
      <c r="Z173" s="70"/>
      <c r="AA173" s="70"/>
    </row>
    <row r="174" spans="1:27" ht="12.75">
      <c r="F174" s="17"/>
      <c r="G174" s="560"/>
      <c r="H174" s="560"/>
      <c r="I174" s="560"/>
      <c r="J174" s="560"/>
      <c r="K174" s="560"/>
    </row>
    <row r="175" spans="1:27" ht="12.75">
      <c r="F175" s="17"/>
      <c r="G175" s="560"/>
      <c r="H175" s="560"/>
      <c r="I175" s="560"/>
      <c r="J175" s="560"/>
      <c r="K175" s="560"/>
    </row>
    <row r="176" spans="1:27" ht="12.75">
      <c r="A176" s="64">
        <v>58</v>
      </c>
      <c r="B176" s="64">
        <v>0</v>
      </c>
      <c r="C176" s="64">
        <v>0</v>
      </c>
      <c r="D176" s="64" t="s">
        <v>7</v>
      </c>
      <c r="E176" s="623">
        <v>44034</v>
      </c>
      <c r="F176" s="624" t="s">
        <v>3120</v>
      </c>
      <c r="G176" s="618">
        <v>0</v>
      </c>
      <c r="H176" s="619" t="s">
        <v>12</v>
      </c>
      <c r="I176" s="620">
        <v>44056</v>
      </c>
      <c r="J176" s="618">
        <v>0</v>
      </c>
      <c r="K176" s="618"/>
      <c r="L176" s="70"/>
      <c r="M176" s="70"/>
      <c r="N176" s="70"/>
      <c r="O176" s="70"/>
      <c r="P176" s="70"/>
      <c r="Q176" s="70"/>
      <c r="R176" s="70"/>
      <c r="S176" s="70"/>
      <c r="T176" s="70"/>
      <c r="U176" s="70"/>
      <c r="V176" s="70"/>
      <c r="W176" s="70"/>
      <c r="X176" s="70"/>
      <c r="Y176" s="70"/>
      <c r="Z176" s="70"/>
      <c r="AA176" s="70"/>
    </row>
    <row r="177" spans="1:27" ht="12.75">
      <c r="F177" s="17"/>
      <c r="G177" s="560"/>
      <c r="H177" s="560"/>
      <c r="I177" s="560"/>
      <c r="J177" s="560"/>
      <c r="K177" s="560"/>
    </row>
    <row r="178" spans="1:27" ht="12.75">
      <c r="F178" s="17"/>
      <c r="G178" s="560"/>
      <c r="H178" s="560"/>
      <c r="I178" s="560"/>
      <c r="J178" s="560"/>
      <c r="K178" s="560"/>
    </row>
    <row r="179" spans="1:27" ht="12.75">
      <c r="A179" s="64">
        <v>59</v>
      </c>
      <c r="B179" s="64">
        <v>0</v>
      </c>
      <c r="C179" s="64">
        <v>0</v>
      </c>
      <c r="D179" s="64" t="s">
        <v>7</v>
      </c>
      <c r="E179" s="623">
        <v>44034</v>
      </c>
      <c r="F179" s="624" t="s">
        <v>3120</v>
      </c>
      <c r="G179" s="618">
        <v>0</v>
      </c>
      <c r="H179" s="619" t="s">
        <v>12</v>
      </c>
      <c r="I179" s="620">
        <v>44056</v>
      </c>
      <c r="J179" s="618">
        <v>0</v>
      </c>
      <c r="K179" s="618"/>
      <c r="L179" s="70"/>
      <c r="M179" s="70"/>
      <c r="N179" s="70"/>
      <c r="O179" s="70"/>
      <c r="P179" s="70"/>
      <c r="Q179" s="70"/>
      <c r="R179" s="70"/>
      <c r="S179" s="70"/>
      <c r="T179" s="70"/>
      <c r="U179" s="70"/>
      <c r="V179" s="70"/>
      <c r="W179" s="70"/>
      <c r="X179" s="70"/>
      <c r="Y179" s="70"/>
      <c r="Z179" s="70"/>
      <c r="AA179" s="70"/>
    </row>
    <row r="180" spans="1:27" ht="12.75">
      <c r="G180" s="560"/>
      <c r="H180" s="560"/>
      <c r="I180" s="560"/>
      <c r="J180" s="560"/>
      <c r="K180" s="560"/>
    </row>
    <row r="181" spans="1:27" ht="12.75">
      <c r="G181" s="560"/>
      <c r="H181" s="560"/>
      <c r="I181" s="560"/>
      <c r="J181" s="560"/>
      <c r="K181" s="560"/>
    </row>
    <row r="182" spans="1:27" ht="12.75">
      <c r="A182" s="64">
        <v>60</v>
      </c>
      <c r="B182" s="64">
        <v>117</v>
      </c>
      <c r="C182" s="64">
        <v>117</v>
      </c>
      <c r="D182" s="64" t="s">
        <v>7</v>
      </c>
      <c r="E182" s="623">
        <v>44035</v>
      </c>
      <c r="F182" s="64">
        <v>2</v>
      </c>
      <c r="G182" s="618">
        <v>117</v>
      </c>
      <c r="H182" s="619" t="s">
        <v>12</v>
      </c>
      <c r="I182" s="620">
        <v>44056</v>
      </c>
      <c r="J182" s="622">
        <v>5.9027777777777776E-2</v>
      </c>
      <c r="K182" s="618"/>
      <c r="L182" s="70"/>
      <c r="M182" s="70"/>
      <c r="N182" s="70"/>
      <c r="O182" s="70"/>
      <c r="P182" s="70"/>
      <c r="Q182" s="70"/>
      <c r="R182" s="70"/>
      <c r="S182" s="70"/>
      <c r="T182" s="70"/>
      <c r="U182" s="70"/>
      <c r="V182" s="70"/>
      <c r="W182" s="70"/>
      <c r="X182" s="70"/>
      <c r="Y182" s="70"/>
      <c r="Z182" s="70"/>
      <c r="AA182" s="70"/>
    </row>
    <row r="183" spans="1:27" ht="12.75">
      <c r="G183" s="560"/>
      <c r="H183" s="560"/>
      <c r="I183" s="560"/>
      <c r="J183" s="560"/>
      <c r="K183" s="560"/>
    </row>
    <row r="184" spans="1:27" ht="12.75">
      <c r="G184" s="560"/>
      <c r="H184" s="560"/>
      <c r="I184" s="560"/>
      <c r="J184" s="560"/>
      <c r="K184" s="560"/>
    </row>
    <row r="185" spans="1:27" ht="12.75">
      <c r="A185" s="64">
        <v>61</v>
      </c>
      <c r="B185" s="64">
        <v>7</v>
      </c>
      <c r="C185" s="64">
        <v>7</v>
      </c>
      <c r="D185" s="64" t="s">
        <v>7</v>
      </c>
      <c r="E185" s="623">
        <v>44035</v>
      </c>
      <c r="F185" s="624" t="s">
        <v>3117</v>
      </c>
      <c r="G185" s="618">
        <v>7</v>
      </c>
      <c r="H185" s="619" t="s">
        <v>12</v>
      </c>
      <c r="I185" s="620">
        <v>44056</v>
      </c>
      <c r="J185" s="618">
        <v>0</v>
      </c>
      <c r="K185" s="618"/>
      <c r="L185" s="70"/>
      <c r="M185" s="70"/>
      <c r="N185" s="70"/>
      <c r="O185" s="70"/>
      <c r="P185" s="70"/>
      <c r="Q185" s="70"/>
      <c r="R185" s="70"/>
      <c r="S185" s="70"/>
      <c r="T185" s="70"/>
      <c r="U185" s="70"/>
      <c r="V185" s="70"/>
      <c r="W185" s="70"/>
      <c r="X185" s="70"/>
      <c r="Y185" s="70"/>
      <c r="Z185" s="70"/>
      <c r="AA185" s="70"/>
    </row>
    <row r="186" spans="1:27" ht="12.75">
      <c r="G186" s="560"/>
      <c r="H186" s="560"/>
      <c r="I186" s="560"/>
      <c r="J186" s="560"/>
      <c r="K186" s="560"/>
    </row>
    <row r="187" spans="1:27" ht="12.75">
      <c r="G187" s="560"/>
      <c r="H187" s="560"/>
      <c r="I187" s="560"/>
      <c r="J187" s="560"/>
      <c r="K187" s="560"/>
    </row>
    <row r="188" spans="1:27" ht="12.75">
      <c r="A188" s="64">
        <v>62</v>
      </c>
      <c r="B188" s="64">
        <v>38</v>
      </c>
      <c r="C188" s="64">
        <v>38</v>
      </c>
      <c r="D188" s="64" t="s">
        <v>7</v>
      </c>
      <c r="E188" s="623">
        <v>44035</v>
      </c>
      <c r="F188" s="64">
        <v>0.5</v>
      </c>
      <c r="G188" s="618">
        <v>38</v>
      </c>
      <c r="H188" s="619" t="s">
        <v>12</v>
      </c>
      <c r="I188" s="620">
        <v>44056</v>
      </c>
      <c r="J188" s="618" t="s">
        <v>3259</v>
      </c>
      <c r="K188" s="618"/>
      <c r="L188" s="70"/>
      <c r="M188" s="70"/>
      <c r="N188" s="70"/>
      <c r="O188" s="70"/>
      <c r="P188" s="70"/>
      <c r="Q188" s="70"/>
      <c r="R188" s="70"/>
      <c r="S188" s="70"/>
      <c r="T188" s="70"/>
      <c r="U188" s="70"/>
      <c r="V188" s="70"/>
      <c r="W188" s="70"/>
      <c r="X188" s="70"/>
      <c r="Y188" s="70"/>
      <c r="Z188" s="70"/>
      <c r="AA188" s="70"/>
    </row>
    <row r="189" spans="1:27" ht="12.75">
      <c r="G189" s="560"/>
      <c r="H189" s="560"/>
      <c r="I189" s="560"/>
      <c r="J189" s="560"/>
      <c r="K189" s="560"/>
    </row>
    <row r="190" spans="1:27" ht="12.75">
      <c r="G190" s="560"/>
      <c r="H190" s="560"/>
      <c r="I190" s="560"/>
      <c r="J190" s="560"/>
      <c r="K190" s="560"/>
    </row>
    <row r="191" spans="1:27" ht="12.75">
      <c r="A191" s="64">
        <v>63</v>
      </c>
      <c r="B191" s="64">
        <v>103</v>
      </c>
      <c r="C191" s="64">
        <v>103</v>
      </c>
      <c r="D191" s="64" t="s">
        <v>7</v>
      </c>
      <c r="E191" s="623">
        <v>44035</v>
      </c>
      <c r="F191" s="64">
        <v>1.5</v>
      </c>
      <c r="G191" s="618">
        <v>103</v>
      </c>
      <c r="H191" s="619" t="s">
        <v>12</v>
      </c>
      <c r="I191" s="620">
        <v>44056</v>
      </c>
      <c r="J191" s="622">
        <v>7.2916666666666671E-2</v>
      </c>
      <c r="K191" s="618"/>
      <c r="L191" s="70"/>
      <c r="M191" s="70"/>
      <c r="N191" s="70"/>
      <c r="O191" s="70"/>
      <c r="P191" s="70"/>
      <c r="Q191" s="70"/>
      <c r="R191" s="70"/>
      <c r="S191" s="70"/>
      <c r="T191" s="70"/>
      <c r="U191" s="70"/>
      <c r="V191" s="70"/>
      <c r="W191" s="70"/>
      <c r="X191" s="70"/>
      <c r="Y191" s="70"/>
      <c r="Z191" s="70"/>
      <c r="AA191" s="70"/>
    </row>
    <row r="192" spans="1:27" ht="12.75">
      <c r="G192" s="560"/>
      <c r="H192" s="560"/>
      <c r="I192" s="560"/>
      <c r="J192" s="560"/>
      <c r="K192" s="560"/>
    </row>
    <row r="193" spans="1:27" ht="12.75">
      <c r="G193" s="560"/>
      <c r="H193" s="560"/>
      <c r="I193" s="560"/>
      <c r="J193" s="560"/>
      <c r="K193" s="560"/>
    </row>
    <row r="194" spans="1:27" ht="12.75">
      <c r="A194" s="64">
        <v>64</v>
      </c>
      <c r="B194" s="64">
        <v>58</v>
      </c>
      <c r="C194" s="64">
        <v>58</v>
      </c>
      <c r="D194" s="64" t="s">
        <v>7</v>
      </c>
      <c r="E194" s="623">
        <v>44035</v>
      </c>
      <c r="F194" s="64">
        <v>0.75</v>
      </c>
      <c r="G194" s="618">
        <v>58</v>
      </c>
      <c r="H194" s="619" t="s">
        <v>12</v>
      </c>
      <c r="I194" s="620">
        <v>44056</v>
      </c>
      <c r="J194" s="618" t="s">
        <v>3196</v>
      </c>
      <c r="K194" s="618"/>
      <c r="L194" s="70"/>
      <c r="M194" s="70"/>
      <c r="N194" s="70"/>
      <c r="O194" s="70"/>
      <c r="P194" s="70"/>
      <c r="Q194" s="70"/>
      <c r="R194" s="70"/>
      <c r="S194" s="70"/>
      <c r="T194" s="70"/>
      <c r="U194" s="70"/>
      <c r="V194" s="70"/>
      <c r="W194" s="70"/>
      <c r="X194" s="70"/>
      <c r="Y194" s="70"/>
      <c r="Z194" s="70"/>
      <c r="AA194" s="70"/>
    </row>
    <row r="195" spans="1:27" ht="12.75">
      <c r="G195" s="560"/>
      <c r="H195" s="560"/>
      <c r="I195" s="560"/>
      <c r="J195" s="560"/>
      <c r="K195" s="560"/>
    </row>
    <row r="196" spans="1:27" ht="12.75">
      <c r="G196" s="560"/>
      <c r="H196" s="560"/>
      <c r="I196" s="560"/>
      <c r="J196" s="560"/>
      <c r="K196" s="560"/>
    </row>
    <row r="197" spans="1:27" ht="12.75">
      <c r="A197" s="64">
        <v>65</v>
      </c>
      <c r="B197" s="64">
        <v>26</v>
      </c>
      <c r="C197" s="64">
        <v>26</v>
      </c>
      <c r="D197" s="64" t="s">
        <v>7</v>
      </c>
      <c r="E197" s="623">
        <v>44035</v>
      </c>
      <c r="F197" s="64">
        <v>0.25</v>
      </c>
      <c r="G197" s="618">
        <v>26</v>
      </c>
      <c r="H197" s="619" t="s">
        <v>12</v>
      </c>
      <c r="I197" s="620">
        <v>44056</v>
      </c>
      <c r="J197" s="618" t="s">
        <v>3118</v>
      </c>
      <c r="K197" s="621"/>
      <c r="L197" s="70"/>
      <c r="M197" s="70"/>
      <c r="N197" s="70"/>
      <c r="O197" s="70"/>
      <c r="P197" s="70"/>
      <c r="Q197" s="70"/>
      <c r="R197" s="70"/>
      <c r="S197" s="70"/>
      <c r="T197" s="70"/>
      <c r="U197" s="70"/>
      <c r="V197" s="70"/>
      <c r="W197" s="70"/>
      <c r="X197" s="70"/>
      <c r="Y197" s="70"/>
      <c r="Z197" s="70"/>
      <c r="AA197" s="70"/>
    </row>
    <row r="198" spans="1:27" ht="12.75">
      <c r="G198" s="560"/>
      <c r="H198" s="560"/>
      <c r="I198" s="560"/>
      <c r="J198" s="560"/>
      <c r="K198" s="560"/>
    </row>
    <row r="199" spans="1:27" ht="12.75">
      <c r="G199" s="560"/>
      <c r="H199" s="560"/>
      <c r="I199" s="560"/>
      <c r="J199" s="560"/>
      <c r="K199" s="560"/>
    </row>
    <row r="200" spans="1:27" ht="12.75">
      <c r="A200" s="64">
        <v>66</v>
      </c>
      <c r="B200" s="64">
        <v>30</v>
      </c>
      <c r="C200" s="64">
        <v>30</v>
      </c>
      <c r="D200" s="64" t="s">
        <v>7</v>
      </c>
      <c r="E200" s="623">
        <v>44035</v>
      </c>
      <c r="F200" s="64">
        <v>0.25</v>
      </c>
      <c r="G200" s="618">
        <v>30</v>
      </c>
      <c r="H200" s="619" t="s">
        <v>12</v>
      </c>
      <c r="I200" s="620">
        <v>44056</v>
      </c>
      <c r="J200" s="618" t="s">
        <v>3167</v>
      </c>
      <c r="K200" s="621"/>
      <c r="L200" s="70"/>
      <c r="M200" s="70"/>
      <c r="N200" s="70"/>
      <c r="O200" s="70"/>
      <c r="P200" s="70"/>
      <c r="Q200" s="70"/>
      <c r="R200" s="70"/>
      <c r="S200" s="70"/>
      <c r="T200" s="70"/>
      <c r="U200" s="70"/>
      <c r="V200" s="70"/>
      <c r="W200" s="70"/>
      <c r="X200" s="70"/>
      <c r="Y200" s="70"/>
      <c r="Z200" s="70"/>
      <c r="AA200" s="70"/>
    </row>
    <row r="201" spans="1:27" ht="12.75">
      <c r="G201" s="560"/>
      <c r="H201" s="560"/>
      <c r="I201" s="560"/>
      <c r="J201" s="560"/>
      <c r="K201" s="560"/>
    </row>
    <row r="202" spans="1:27" ht="12.75">
      <c r="G202" s="560"/>
      <c r="H202" s="560"/>
      <c r="I202" s="560"/>
      <c r="J202" s="560"/>
      <c r="K202" s="560"/>
    </row>
    <row r="203" spans="1:27" ht="12.75">
      <c r="A203" s="64">
        <v>67</v>
      </c>
      <c r="B203" s="64">
        <v>12</v>
      </c>
      <c r="C203" s="64">
        <v>12</v>
      </c>
      <c r="D203" s="64" t="s">
        <v>7</v>
      </c>
      <c r="E203" s="623">
        <v>44035</v>
      </c>
      <c r="F203" s="624" t="s">
        <v>3117</v>
      </c>
      <c r="G203" s="618">
        <v>12</v>
      </c>
      <c r="H203" s="619" t="s">
        <v>12</v>
      </c>
      <c r="I203" s="620">
        <v>44056</v>
      </c>
      <c r="J203" s="618" t="s">
        <v>3123</v>
      </c>
      <c r="K203" s="621"/>
      <c r="L203" s="70"/>
      <c r="M203" s="70"/>
      <c r="N203" s="70"/>
      <c r="O203" s="70"/>
      <c r="P203" s="70"/>
      <c r="Q203" s="70"/>
      <c r="R203" s="70"/>
      <c r="S203" s="70"/>
      <c r="T203" s="70"/>
      <c r="U203" s="70"/>
      <c r="V203" s="70"/>
      <c r="W203" s="70"/>
      <c r="X203" s="70"/>
      <c r="Y203" s="70"/>
      <c r="Z203" s="70"/>
      <c r="AA203" s="70"/>
    </row>
    <row r="204" spans="1:27" ht="12.75">
      <c r="G204" s="560"/>
      <c r="H204" s="560"/>
      <c r="I204" s="560"/>
      <c r="J204" s="560"/>
      <c r="K204" s="560"/>
    </row>
    <row r="205" spans="1:27" ht="12.75">
      <c r="G205" s="560"/>
      <c r="H205" s="560"/>
      <c r="I205" s="560"/>
      <c r="J205" s="560"/>
      <c r="K205" s="560"/>
    </row>
    <row r="206" spans="1:27" ht="12.75">
      <c r="A206" s="64">
        <v>68</v>
      </c>
      <c r="B206" s="64">
        <v>92</v>
      </c>
      <c r="C206" s="64">
        <v>92</v>
      </c>
      <c r="D206" s="64" t="s">
        <v>7</v>
      </c>
      <c r="E206" s="623">
        <v>44035</v>
      </c>
      <c r="F206" s="64">
        <v>1.5</v>
      </c>
      <c r="G206" s="618">
        <v>92</v>
      </c>
      <c r="H206" s="619" t="s">
        <v>12</v>
      </c>
      <c r="I206" s="620">
        <v>44056</v>
      </c>
      <c r="J206" s="618" t="s">
        <v>3258</v>
      </c>
      <c r="K206" s="621"/>
      <c r="L206" s="70"/>
      <c r="M206" s="70"/>
      <c r="N206" s="70"/>
      <c r="O206" s="70"/>
      <c r="P206" s="70"/>
      <c r="Q206" s="70"/>
      <c r="R206" s="70"/>
      <c r="S206" s="70"/>
      <c r="T206" s="70"/>
      <c r="U206" s="70"/>
      <c r="V206" s="70"/>
      <c r="W206" s="70"/>
      <c r="X206" s="70"/>
      <c r="Y206" s="70"/>
      <c r="Z206" s="70"/>
      <c r="AA206" s="70"/>
    </row>
    <row r="207" spans="1:27" ht="12.75">
      <c r="G207" s="560"/>
      <c r="H207" s="560"/>
      <c r="I207" s="560"/>
      <c r="J207" s="560"/>
      <c r="K207" s="560"/>
    </row>
    <row r="208" spans="1:27" ht="12.75">
      <c r="G208" s="560"/>
      <c r="H208" s="560"/>
      <c r="I208" s="560"/>
      <c r="J208" s="560"/>
      <c r="K208" s="560"/>
    </row>
    <row r="209" spans="1:27" ht="12.75">
      <c r="A209" s="64">
        <v>69</v>
      </c>
      <c r="B209" s="64">
        <v>0</v>
      </c>
      <c r="C209" s="64">
        <v>0</v>
      </c>
      <c r="D209" s="64" t="s">
        <v>7</v>
      </c>
      <c r="E209" s="623">
        <v>44035</v>
      </c>
      <c r="F209" s="624" t="s">
        <v>3120</v>
      </c>
      <c r="G209" s="618">
        <v>0</v>
      </c>
      <c r="H209" s="619" t="s">
        <v>12</v>
      </c>
      <c r="I209" s="620">
        <v>44056</v>
      </c>
      <c r="J209" s="618">
        <v>0</v>
      </c>
      <c r="K209" s="621"/>
      <c r="L209" s="70"/>
      <c r="M209" s="70"/>
      <c r="N209" s="70"/>
      <c r="O209" s="70"/>
      <c r="P209" s="70"/>
      <c r="Q209" s="70"/>
      <c r="R209" s="70"/>
      <c r="S209" s="70"/>
      <c r="T209" s="70"/>
      <c r="U209" s="70"/>
      <c r="V209" s="70"/>
      <c r="W209" s="70"/>
      <c r="X209" s="70"/>
      <c r="Y209" s="70"/>
      <c r="Z209" s="70"/>
      <c r="AA209" s="70"/>
    </row>
    <row r="210" spans="1:27" ht="12.75">
      <c r="G210" s="560"/>
      <c r="H210" s="560"/>
      <c r="I210" s="560"/>
      <c r="J210" s="560"/>
      <c r="K210" s="560"/>
    </row>
    <row r="211" spans="1:27" ht="12.75">
      <c r="G211" s="560"/>
      <c r="H211" s="560"/>
      <c r="I211" s="560"/>
      <c r="J211" s="560"/>
      <c r="K211" s="560"/>
    </row>
    <row r="212" spans="1:27" ht="12.75">
      <c r="A212" s="64">
        <v>70</v>
      </c>
      <c r="B212" s="64">
        <v>22</v>
      </c>
      <c r="C212" s="64">
        <v>22</v>
      </c>
      <c r="D212" s="64" t="s">
        <v>7</v>
      </c>
      <c r="E212" s="623">
        <v>44035</v>
      </c>
      <c r="F212" s="64">
        <v>0.25</v>
      </c>
      <c r="G212" s="618">
        <v>22</v>
      </c>
      <c r="H212" s="619" t="s">
        <v>12</v>
      </c>
      <c r="I212" s="620">
        <v>44056</v>
      </c>
      <c r="J212" s="618" t="s">
        <v>3117</v>
      </c>
      <c r="K212" s="621"/>
      <c r="L212" s="70"/>
      <c r="M212" s="70"/>
      <c r="N212" s="70"/>
      <c r="O212" s="70"/>
      <c r="P212" s="70"/>
      <c r="Q212" s="70"/>
      <c r="R212" s="70"/>
      <c r="S212" s="70"/>
      <c r="T212" s="70"/>
      <c r="U212" s="70"/>
      <c r="V212" s="70"/>
      <c r="W212" s="70"/>
      <c r="X212" s="70"/>
      <c r="Y212" s="70"/>
      <c r="Z212" s="70"/>
      <c r="AA212" s="70"/>
    </row>
    <row r="213" spans="1:27" ht="12.75">
      <c r="G213" s="560"/>
      <c r="H213" s="560"/>
      <c r="I213" s="560"/>
      <c r="J213" s="560"/>
      <c r="K213" s="560"/>
    </row>
    <row r="214" spans="1:27" ht="12.75">
      <c r="G214" s="560"/>
      <c r="H214" s="560"/>
      <c r="I214" s="560"/>
      <c r="J214" s="560"/>
      <c r="K214" s="560"/>
    </row>
    <row r="215" spans="1:27" ht="12.75">
      <c r="A215" s="64">
        <v>71</v>
      </c>
      <c r="B215" s="64">
        <v>56</v>
      </c>
      <c r="C215" s="64">
        <v>56</v>
      </c>
      <c r="D215" s="64" t="s">
        <v>7</v>
      </c>
      <c r="E215" s="623">
        <v>44035</v>
      </c>
      <c r="F215" s="64">
        <v>0.5</v>
      </c>
      <c r="G215" s="618">
        <v>56</v>
      </c>
      <c r="H215" s="619" t="s">
        <v>12</v>
      </c>
      <c r="I215" s="620">
        <v>44053</v>
      </c>
      <c r="J215" s="618" t="s">
        <v>3123</v>
      </c>
      <c r="K215" s="621"/>
      <c r="L215" s="70"/>
      <c r="M215" s="70"/>
      <c r="N215" s="70"/>
      <c r="O215" s="70"/>
      <c r="P215" s="70"/>
      <c r="Q215" s="70"/>
      <c r="R215" s="70"/>
      <c r="S215" s="70"/>
      <c r="T215" s="70"/>
      <c r="U215" s="70"/>
      <c r="V215" s="70"/>
      <c r="W215" s="70"/>
      <c r="X215" s="70"/>
      <c r="Y215" s="70"/>
      <c r="Z215" s="70"/>
      <c r="AA215" s="70"/>
    </row>
    <row r="216" spans="1:27" ht="12.75">
      <c r="G216" s="560"/>
      <c r="H216" s="560"/>
      <c r="I216" s="560"/>
      <c r="J216" s="560"/>
      <c r="K216" s="560"/>
    </row>
    <row r="217" spans="1:27" ht="12.75">
      <c r="G217" s="560"/>
      <c r="H217" s="560"/>
      <c r="I217" s="560"/>
      <c r="J217" s="560"/>
      <c r="K217" s="560"/>
    </row>
    <row r="218" spans="1:27" ht="12.75">
      <c r="A218" s="64">
        <v>72</v>
      </c>
      <c r="B218" s="64">
        <v>41</v>
      </c>
      <c r="C218" s="64">
        <v>41</v>
      </c>
      <c r="D218" s="64" t="s">
        <v>7</v>
      </c>
      <c r="E218" s="623">
        <v>44035</v>
      </c>
      <c r="F218" s="64">
        <v>0.25</v>
      </c>
      <c r="G218" s="618">
        <v>41</v>
      </c>
      <c r="H218" s="619" t="s">
        <v>12</v>
      </c>
      <c r="I218" s="620">
        <v>44053</v>
      </c>
      <c r="J218" s="618" t="s">
        <v>3119</v>
      </c>
      <c r="K218" s="621"/>
      <c r="L218" s="70"/>
      <c r="M218" s="70"/>
      <c r="N218" s="70"/>
      <c r="O218" s="70"/>
      <c r="P218" s="70"/>
      <c r="Q218" s="70"/>
      <c r="R218" s="70"/>
      <c r="S218" s="70"/>
      <c r="T218" s="70"/>
      <c r="U218" s="70"/>
      <c r="V218" s="70"/>
      <c r="W218" s="70"/>
      <c r="X218" s="70"/>
      <c r="Y218" s="70"/>
      <c r="Z218" s="70"/>
      <c r="AA218" s="70"/>
    </row>
    <row r="219" spans="1:27" ht="12.75">
      <c r="G219" s="560"/>
      <c r="H219" s="560"/>
      <c r="I219" s="560"/>
      <c r="J219" s="560"/>
      <c r="K219" s="560"/>
    </row>
    <row r="220" spans="1:27" ht="12.75">
      <c r="G220" s="560"/>
      <c r="H220" s="560"/>
      <c r="I220" s="560"/>
      <c r="J220" s="560"/>
      <c r="K220" s="560"/>
    </row>
    <row r="221" spans="1:27" ht="12.75">
      <c r="A221" s="64">
        <v>73</v>
      </c>
      <c r="B221" s="64">
        <v>0</v>
      </c>
      <c r="C221" s="64">
        <v>0</v>
      </c>
      <c r="D221" s="64" t="s">
        <v>7</v>
      </c>
      <c r="E221" s="623">
        <v>44035</v>
      </c>
      <c r="F221" s="624" t="s">
        <v>3120</v>
      </c>
      <c r="G221" s="618">
        <v>0</v>
      </c>
      <c r="H221" s="619" t="s">
        <v>12</v>
      </c>
      <c r="I221" s="620">
        <v>44053</v>
      </c>
      <c r="J221" s="618">
        <v>0</v>
      </c>
      <c r="K221" s="621"/>
      <c r="L221" s="70"/>
      <c r="M221" s="70"/>
      <c r="N221" s="70"/>
      <c r="O221" s="70"/>
      <c r="P221" s="70"/>
      <c r="Q221" s="70"/>
      <c r="R221" s="70"/>
      <c r="S221" s="70"/>
      <c r="T221" s="70"/>
      <c r="U221" s="70"/>
      <c r="V221" s="70"/>
      <c r="W221" s="70"/>
      <c r="X221" s="70"/>
      <c r="Y221" s="70"/>
      <c r="Z221" s="70"/>
      <c r="AA221" s="70"/>
    </row>
    <row r="222" spans="1:27" ht="12.75">
      <c r="G222" s="560"/>
      <c r="H222" s="560"/>
      <c r="I222" s="560"/>
      <c r="J222" s="560"/>
      <c r="K222" s="560"/>
    </row>
    <row r="223" spans="1:27" ht="12.75">
      <c r="G223" s="560"/>
      <c r="H223" s="560"/>
      <c r="I223" s="560"/>
      <c r="J223" s="560"/>
      <c r="K223" s="560"/>
    </row>
    <row r="224" spans="1:27" ht="12.75">
      <c r="A224" s="64">
        <v>74</v>
      </c>
      <c r="B224" s="64">
        <v>0</v>
      </c>
      <c r="C224" s="64">
        <v>0</v>
      </c>
      <c r="D224" s="64" t="s">
        <v>7</v>
      </c>
      <c r="E224" s="623">
        <v>44035</v>
      </c>
      <c r="F224" s="624" t="s">
        <v>3120</v>
      </c>
      <c r="G224" s="618">
        <v>0</v>
      </c>
      <c r="H224" s="619" t="s">
        <v>12</v>
      </c>
      <c r="I224" s="620">
        <v>44053</v>
      </c>
      <c r="J224" s="618">
        <v>0</v>
      </c>
      <c r="K224" s="621"/>
      <c r="L224" s="70"/>
      <c r="M224" s="70"/>
      <c r="N224" s="70"/>
      <c r="O224" s="70"/>
      <c r="P224" s="70"/>
      <c r="Q224" s="70"/>
      <c r="R224" s="70"/>
      <c r="S224" s="70"/>
      <c r="T224" s="70"/>
      <c r="U224" s="70"/>
      <c r="V224" s="70"/>
      <c r="W224" s="70"/>
      <c r="X224" s="70"/>
      <c r="Y224" s="70"/>
      <c r="Z224" s="70"/>
      <c r="AA224" s="70"/>
    </row>
    <row r="225" spans="1:27" ht="12.75">
      <c r="G225" s="560"/>
      <c r="H225" s="560"/>
      <c r="I225" s="560"/>
      <c r="J225" s="560"/>
      <c r="K225" s="560"/>
    </row>
    <row r="226" spans="1:27" ht="12.75">
      <c r="G226" s="560"/>
      <c r="H226" s="560"/>
      <c r="I226" s="560"/>
      <c r="J226" s="560"/>
      <c r="K226" s="560"/>
    </row>
    <row r="227" spans="1:27" ht="12.75">
      <c r="A227" s="64">
        <v>75</v>
      </c>
      <c r="B227" s="64">
        <v>0</v>
      </c>
      <c r="C227" s="64">
        <v>0</v>
      </c>
      <c r="D227" s="64" t="s">
        <v>7</v>
      </c>
      <c r="E227" s="623">
        <v>44035</v>
      </c>
      <c r="F227" s="624" t="s">
        <v>3120</v>
      </c>
      <c r="G227" s="618">
        <v>0</v>
      </c>
      <c r="H227" s="619" t="s">
        <v>12</v>
      </c>
      <c r="I227" s="620">
        <v>44053</v>
      </c>
      <c r="J227" s="618">
        <v>0</v>
      </c>
      <c r="K227" s="621"/>
      <c r="L227" s="70"/>
      <c r="M227" s="70"/>
      <c r="N227" s="70"/>
      <c r="O227" s="70"/>
      <c r="P227" s="70"/>
      <c r="Q227" s="70"/>
      <c r="R227" s="70"/>
      <c r="S227" s="70"/>
      <c r="T227" s="70"/>
      <c r="U227" s="70"/>
      <c r="V227" s="70"/>
      <c r="W227" s="70"/>
      <c r="X227" s="70"/>
      <c r="Y227" s="70"/>
      <c r="Z227" s="70"/>
      <c r="AA227" s="70"/>
    </row>
    <row r="228" spans="1:27" ht="12.75">
      <c r="G228" s="560"/>
      <c r="H228" s="560"/>
      <c r="I228" s="560"/>
      <c r="J228" s="560"/>
      <c r="K228" s="560"/>
    </row>
    <row r="229" spans="1:27" ht="12.75">
      <c r="G229" s="560"/>
      <c r="H229" s="560"/>
      <c r="I229" s="560"/>
      <c r="J229" s="560"/>
      <c r="K229" s="560"/>
    </row>
    <row r="230" spans="1:27" ht="12.75">
      <c r="A230" s="64">
        <v>76</v>
      </c>
      <c r="B230" s="64">
        <v>49</v>
      </c>
      <c r="C230" s="64">
        <v>49</v>
      </c>
      <c r="D230" s="64" t="s">
        <v>7</v>
      </c>
      <c r="E230" s="623">
        <v>44035</v>
      </c>
      <c r="F230" s="64">
        <v>0.5</v>
      </c>
      <c r="G230" s="618">
        <v>49</v>
      </c>
      <c r="H230" s="619" t="s">
        <v>12</v>
      </c>
      <c r="I230" s="620">
        <v>44060</v>
      </c>
      <c r="J230" s="618" t="s">
        <v>3216</v>
      </c>
      <c r="K230" s="621"/>
      <c r="L230" s="70"/>
      <c r="M230" s="70"/>
      <c r="N230" s="70"/>
      <c r="O230" s="70"/>
      <c r="P230" s="70"/>
      <c r="Q230" s="70"/>
      <c r="R230" s="70"/>
      <c r="S230" s="70"/>
      <c r="T230" s="70"/>
      <c r="U230" s="70"/>
      <c r="V230" s="70"/>
      <c r="W230" s="70"/>
      <c r="X230" s="70"/>
      <c r="Y230" s="70"/>
      <c r="Z230" s="70"/>
      <c r="AA230" s="70"/>
    </row>
    <row r="231" spans="1:27" ht="12.75">
      <c r="G231" s="560"/>
      <c r="H231" s="560"/>
      <c r="I231" s="560"/>
      <c r="J231" s="560"/>
      <c r="K231" s="560"/>
    </row>
    <row r="232" spans="1:27" ht="12.75">
      <c r="G232" s="560"/>
      <c r="H232" s="560"/>
      <c r="I232" s="560"/>
      <c r="J232" s="560"/>
      <c r="K232" s="560"/>
    </row>
    <row r="233" spans="1:27" ht="12.75">
      <c r="A233" s="64">
        <v>77</v>
      </c>
      <c r="B233" s="64">
        <v>3</v>
      </c>
      <c r="C233" s="64">
        <v>3</v>
      </c>
      <c r="D233" s="64" t="s">
        <v>7</v>
      </c>
      <c r="E233" s="623">
        <v>44035</v>
      </c>
      <c r="F233" s="624" t="s">
        <v>3117</v>
      </c>
      <c r="G233" s="618">
        <v>4</v>
      </c>
      <c r="H233" s="619" t="s">
        <v>12</v>
      </c>
      <c r="I233" s="620">
        <v>44060</v>
      </c>
      <c r="J233" s="618" t="s">
        <v>3117</v>
      </c>
      <c r="K233" s="621"/>
      <c r="L233" s="70"/>
      <c r="M233" s="70"/>
      <c r="N233" s="70"/>
      <c r="O233" s="70"/>
      <c r="P233" s="70"/>
      <c r="Q233" s="70"/>
      <c r="R233" s="70"/>
      <c r="S233" s="70"/>
      <c r="T233" s="70"/>
      <c r="U233" s="70"/>
      <c r="V233" s="70"/>
      <c r="W233" s="70"/>
      <c r="X233" s="70"/>
      <c r="Y233" s="70"/>
      <c r="Z233" s="70"/>
      <c r="AA233" s="70"/>
    </row>
    <row r="234" spans="1:27" ht="15">
      <c r="G234" s="560"/>
      <c r="H234" s="625"/>
      <c r="I234" s="625"/>
      <c r="J234" s="1002"/>
      <c r="K234" s="987"/>
    </row>
    <row r="235" spans="1:27" ht="12.75">
      <c r="G235" s="560"/>
      <c r="H235" s="576"/>
      <c r="I235" s="576"/>
      <c r="J235" s="628"/>
      <c r="K235" s="628"/>
    </row>
    <row r="236" spans="1:27" ht="12.75">
      <c r="A236" s="64">
        <v>78</v>
      </c>
      <c r="B236" s="64">
        <v>15</v>
      </c>
      <c r="C236" s="64">
        <v>15</v>
      </c>
      <c r="D236" s="64" t="s">
        <v>7</v>
      </c>
      <c r="E236" s="623">
        <v>44039</v>
      </c>
      <c r="F236" s="64">
        <v>0.25</v>
      </c>
      <c r="G236" s="618">
        <v>15</v>
      </c>
      <c r="H236" s="619" t="s">
        <v>12</v>
      </c>
      <c r="I236" s="620">
        <v>44060</v>
      </c>
      <c r="J236" s="618" t="s">
        <v>3117</v>
      </c>
      <c r="K236" s="621"/>
      <c r="L236" s="70"/>
      <c r="M236" s="70"/>
      <c r="N236" s="70"/>
      <c r="O236" s="70"/>
      <c r="P236" s="70"/>
      <c r="Q236" s="70"/>
      <c r="R236" s="70"/>
      <c r="S236" s="70"/>
      <c r="T236" s="70"/>
      <c r="U236" s="70"/>
      <c r="V236" s="70"/>
      <c r="W236" s="70"/>
      <c r="X236" s="70"/>
      <c r="Y236" s="70"/>
      <c r="Z236" s="70"/>
      <c r="AA236" s="70"/>
    </row>
    <row r="237" spans="1:27" ht="12.75">
      <c r="G237" s="560"/>
      <c r="H237" s="576"/>
      <c r="I237" s="576"/>
      <c r="J237" s="372"/>
      <c r="K237" s="372"/>
    </row>
    <row r="238" spans="1:27" ht="12.75">
      <c r="G238" s="560"/>
      <c r="H238" s="576"/>
      <c r="I238" s="576"/>
      <c r="J238" s="381"/>
      <c r="K238" s="381"/>
    </row>
    <row r="239" spans="1:27" ht="12.75">
      <c r="A239" s="64">
        <v>79</v>
      </c>
      <c r="B239" s="64">
        <v>108</v>
      </c>
      <c r="C239" s="64">
        <v>108</v>
      </c>
      <c r="D239" s="64" t="s">
        <v>7</v>
      </c>
      <c r="E239" s="623">
        <v>44039</v>
      </c>
      <c r="F239" s="64">
        <v>1.5</v>
      </c>
      <c r="G239" s="618">
        <v>108</v>
      </c>
      <c r="H239" s="619" t="s">
        <v>12</v>
      </c>
      <c r="I239" s="620">
        <v>44060</v>
      </c>
      <c r="J239" s="622">
        <v>6.25E-2</v>
      </c>
      <c r="K239" s="621"/>
      <c r="L239" s="70"/>
      <c r="M239" s="70"/>
      <c r="N239" s="70"/>
      <c r="O239" s="70"/>
      <c r="P239" s="70"/>
      <c r="Q239" s="70"/>
      <c r="R239" s="70"/>
      <c r="S239" s="70"/>
      <c r="T239" s="70"/>
      <c r="U239" s="70"/>
      <c r="V239" s="70"/>
      <c r="W239" s="70"/>
      <c r="X239" s="70"/>
      <c r="Y239" s="70"/>
      <c r="Z239" s="70"/>
      <c r="AA239" s="70"/>
    </row>
    <row r="240" spans="1:27" ht="12.75">
      <c r="G240" s="560"/>
      <c r="H240" s="576"/>
      <c r="I240" s="576"/>
      <c r="J240" s="372"/>
      <c r="K240" s="372"/>
    </row>
    <row r="241" spans="1:27" ht="12.75">
      <c r="G241" s="560"/>
      <c r="H241" s="576"/>
      <c r="I241" s="576"/>
      <c r="J241" s="381"/>
      <c r="K241" s="381"/>
    </row>
    <row r="242" spans="1:27" ht="12.75">
      <c r="A242" s="64">
        <v>80</v>
      </c>
      <c r="B242" s="64">
        <v>209</v>
      </c>
      <c r="C242" s="64">
        <v>209</v>
      </c>
      <c r="D242" s="64" t="s">
        <v>7</v>
      </c>
      <c r="E242" s="623">
        <v>44039</v>
      </c>
      <c r="F242" s="64">
        <v>3</v>
      </c>
      <c r="G242" s="618">
        <v>209</v>
      </c>
      <c r="H242" s="619" t="s">
        <v>12</v>
      </c>
      <c r="I242" s="620">
        <v>44060</v>
      </c>
      <c r="J242" s="622">
        <v>7.6388888888888895E-2</v>
      </c>
      <c r="K242" s="621"/>
      <c r="L242" s="70"/>
      <c r="M242" s="70"/>
      <c r="N242" s="70"/>
      <c r="O242" s="70"/>
      <c r="P242" s="70"/>
      <c r="Q242" s="70"/>
      <c r="R242" s="70"/>
      <c r="S242" s="70"/>
      <c r="T242" s="70"/>
      <c r="U242" s="70"/>
      <c r="V242" s="70"/>
      <c r="W242" s="70"/>
      <c r="X242" s="70"/>
      <c r="Y242" s="70"/>
      <c r="Z242" s="70"/>
      <c r="AA242" s="70"/>
    </row>
    <row r="243" spans="1:27" ht="12.75">
      <c r="G243" s="560"/>
      <c r="H243" s="560"/>
      <c r="I243" s="560"/>
      <c r="J243" s="372"/>
      <c r="K243" s="372"/>
    </row>
    <row r="244" spans="1:27" ht="12.75">
      <c r="G244" s="560"/>
      <c r="H244" s="560"/>
      <c r="I244" s="560"/>
      <c r="J244" s="381"/>
      <c r="K244" s="381"/>
    </row>
    <row r="245" spans="1:27" ht="12.75">
      <c r="A245" s="64">
        <v>81</v>
      </c>
      <c r="B245" s="64">
        <v>0</v>
      </c>
      <c r="C245" s="64">
        <v>0</v>
      </c>
      <c r="D245" s="64" t="s">
        <v>7</v>
      </c>
      <c r="E245" s="623">
        <v>44039</v>
      </c>
      <c r="F245" s="624" t="s">
        <v>3120</v>
      </c>
      <c r="G245" s="618">
        <v>0</v>
      </c>
      <c r="H245" s="619" t="s">
        <v>12</v>
      </c>
      <c r="I245" s="620">
        <v>44060</v>
      </c>
      <c r="J245" s="618">
        <v>0</v>
      </c>
      <c r="K245" s="621"/>
      <c r="L245" s="70"/>
      <c r="M245" s="70"/>
      <c r="N245" s="70"/>
      <c r="O245" s="70"/>
      <c r="P245" s="70"/>
      <c r="Q245" s="70"/>
      <c r="R245" s="70"/>
      <c r="S245" s="70"/>
      <c r="T245" s="70"/>
      <c r="U245" s="70"/>
      <c r="V245" s="70"/>
      <c r="W245" s="70"/>
      <c r="X245" s="70"/>
      <c r="Y245" s="70"/>
      <c r="Z245" s="70"/>
      <c r="AA245" s="70"/>
    </row>
    <row r="246" spans="1:27" ht="12.75">
      <c r="G246" s="560"/>
      <c r="H246" s="560"/>
      <c r="I246" s="560"/>
      <c r="J246" s="372"/>
      <c r="K246" s="372"/>
    </row>
    <row r="247" spans="1:27" ht="12.75">
      <c r="G247" s="560"/>
      <c r="H247" s="560"/>
      <c r="I247" s="560"/>
      <c r="J247" s="381"/>
      <c r="K247" s="381"/>
    </row>
    <row r="248" spans="1:27" ht="12.75">
      <c r="A248" s="64">
        <v>82</v>
      </c>
      <c r="B248" s="64">
        <v>14</v>
      </c>
      <c r="C248" s="64">
        <v>14</v>
      </c>
      <c r="D248" s="64" t="s">
        <v>7</v>
      </c>
      <c r="E248" s="623">
        <v>44039</v>
      </c>
      <c r="F248" s="64">
        <v>0.25</v>
      </c>
      <c r="G248" s="618">
        <v>14</v>
      </c>
      <c r="H248" s="619" t="s">
        <v>12</v>
      </c>
      <c r="I248" s="620">
        <v>44060</v>
      </c>
      <c r="J248" s="618" t="s">
        <v>3123</v>
      </c>
      <c r="K248" s="621"/>
      <c r="L248" s="70"/>
      <c r="M248" s="70"/>
      <c r="N248" s="70"/>
      <c r="O248" s="70"/>
      <c r="P248" s="70"/>
      <c r="Q248" s="70"/>
      <c r="R248" s="70"/>
      <c r="S248" s="70"/>
      <c r="T248" s="70"/>
      <c r="U248" s="70"/>
      <c r="V248" s="70"/>
      <c r="W248" s="70"/>
      <c r="X248" s="70"/>
      <c r="Y248" s="70"/>
      <c r="Z248" s="70"/>
      <c r="AA248" s="70"/>
    </row>
    <row r="249" spans="1:27" ht="12.75">
      <c r="G249" s="560"/>
      <c r="H249" s="560"/>
      <c r="I249" s="560"/>
      <c r="J249" s="372"/>
      <c r="K249" s="372"/>
    </row>
    <row r="250" spans="1:27" ht="12.75">
      <c r="G250" s="560"/>
      <c r="H250" s="560"/>
      <c r="I250" s="560"/>
      <c r="J250" s="381"/>
      <c r="K250" s="381"/>
    </row>
    <row r="251" spans="1:27" ht="12.75">
      <c r="A251" s="64">
        <v>83</v>
      </c>
      <c r="B251" s="64">
        <v>70</v>
      </c>
      <c r="C251" s="64">
        <v>70</v>
      </c>
      <c r="D251" s="64" t="s">
        <v>7</v>
      </c>
      <c r="E251" s="623">
        <v>44035</v>
      </c>
      <c r="F251" s="64">
        <v>0.75</v>
      </c>
      <c r="G251" s="618">
        <v>70</v>
      </c>
      <c r="H251" s="619" t="s">
        <v>12</v>
      </c>
      <c r="I251" s="620">
        <v>44060</v>
      </c>
      <c r="J251" s="618" t="s">
        <v>3209</v>
      </c>
      <c r="K251" s="621"/>
      <c r="L251" s="70"/>
      <c r="M251" s="70"/>
      <c r="N251" s="70"/>
      <c r="O251" s="70"/>
      <c r="P251" s="70"/>
      <c r="Q251" s="70"/>
      <c r="R251" s="70"/>
      <c r="S251" s="70"/>
      <c r="T251" s="70"/>
      <c r="U251" s="70"/>
      <c r="V251" s="70"/>
      <c r="W251" s="70"/>
      <c r="X251" s="70"/>
      <c r="Y251" s="70"/>
      <c r="Z251" s="70"/>
      <c r="AA251" s="70"/>
    </row>
    <row r="252" spans="1:27" ht="12.75">
      <c r="G252" s="560"/>
      <c r="H252" s="560"/>
      <c r="I252" s="560"/>
      <c r="J252" s="372"/>
      <c r="K252" s="372"/>
    </row>
    <row r="253" spans="1:27" ht="12.75">
      <c r="G253" s="560"/>
      <c r="H253" s="560"/>
      <c r="I253" s="560"/>
      <c r="J253" s="381"/>
      <c r="K253" s="381"/>
    </row>
    <row r="254" spans="1:27" ht="12.75">
      <c r="A254" s="64">
        <v>84</v>
      </c>
      <c r="B254" s="64">
        <v>4</v>
      </c>
      <c r="C254" s="64">
        <v>4</v>
      </c>
      <c r="D254" s="64" t="s">
        <v>7</v>
      </c>
      <c r="E254" s="623">
        <v>44039</v>
      </c>
      <c r="F254" s="624" t="s">
        <v>3120</v>
      </c>
      <c r="G254" s="618">
        <v>4</v>
      </c>
      <c r="H254" s="619" t="s">
        <v>12</v>
      </c>
      <c r="I254" s="620">
        <v>44060</v>
      </c>
      <c r="J254" s="618">
        <v>0</v>
      </c>
      <c r="K254" s="621"/>
      <c r="L254" s="70"/>
      <c r="M254" s="70"/>
      <c r="N254" s="70"/>
      <c r="O254" s="70"/>
      <c r="P254" s="70"/>
      <c r="Q254" s="70"/>
      <c r="R254" s="70"/>
      <c r="S254" s="70"/>
      <c r="T254" s="70"/>
      <c r="U254" s="70"/>
      <c r="V254" s="70"/>
      <c r="W254" s="70"/>
      <c r="X254" s="70"/>
      <c r="Y254" s="70"/>
      <c r="Z254" s="70"/>
      <c r="AA254" s="70"/>
    </row>
    <row r="255" spans="1:27" ht="12.75">
      <c r="G255" s="560"/>
      <c r="H255" s="560"/>
      <c r="I255" s="560"/>
      <c r="J255" s="372"/>
      <c r="K255" s="372"/>
    </row>
    <row r="256" spans="1:27" ht="12.75">
      <c r="G256" s="560"/>
      <c r="H256" s="560"/>
      <c r="I256" s="560"/>
      <c r="J256" s="381"/>
      <c r="K256" s="381"/>
    </row>
    <row r="257" spans="1:27" ht="12.75">
      <c r="A257" s="64">
        <v>85</v>
      </c>
      <c r="B257" s="64">
        <v>15</v>
      </c>
      <c r="C257" s="64">
        <v>15</v>
      </c>
      <c r="D257" s="64" t="s">
        <v>7</v>
      </c>
      <c r="E257" s="623">
        <v>44039</v>
      </c>
      <c r="F257" s="64">
        <v>0.25</v>
      </c>
      <c r="G257" s="618">
        <v>15</v>
      </c>
      <c r="H257" s="619" t="s">
        <v>12</v>
      </c>
      <c r="I257" s="620">
        <v>44060</v>
      </c>
      <c r="J257" s="618" t="s">
        <v>3123</v>
      </c>
      <c r="K257" s="621"/>
      <c r="L257" s="70"/>
      <c r="M257" s="70"/>
      <c r="N257" s="70"/>
      <c r="O257" s="70"/>
      <c r="P257" s="70"/>
      <c r="Q257" s="70"/>
      <c r="R257" s="70"/>
      <c r="S257" s="70"/>
      <c r="T257" s="70"/>
      <c r="U257" s="70"/>
      <c r="V257" s="70"/>
      <c r="W257" s="70"/>
      <c r="X257" s="70"/>
      <c r="Y257" s="70"/>
      <c r="Z257" s="70"/>
      <c r="AA257" s="70"/>
    </row>
    <row r="258" spans="1:27" ht="12.75">
      <c r="G258" s="560"/>
      <c r="H258" s="560"/>
      <c r="I258" s="560"/>
      <c r="J258" s="372"/>
      <c r="K258" s="372"/>
    </row>
    <row r="259" spans="1:27" ht="12.75">
      <c r="G259" s="560"/>
      <c r="H259" s="560"/>
      <c r="I259" s="560"/>
      <c r="J259" s="381"/>
      <c r="K259" s="381"/>
    </row>
    <row r="260" spans="1:27" ht="12.75">
      <c r="A260" s="64">
        <v>86</v>
      </c>
      <c r="B260" s="64">
        <v>32</v>
      </c>
      <c r="C260" s="64">
        <v>32</v>
      </c>
      <c r="D260" s="64" t="s">
        <v>7</v>
      </c>
      <c r="E260" s="623">
        <v>44039</v>
      </c>
      <c r="F260" s="64">
        <v>0.25</v>
      </c>
      <c r="G260" s="618">
        <v>32</v>
      </c>
      <c r="H260" s="619" t="s">
        <v>12</v>
      </c>
      <c r="I260" s="620">
        <v>44060</v>
      </c>
      <c r="J260" s="618" t="s">
        <v>3123</v>
      </c>
      <c r="K260" s="621"/>
      <c r="L260" s="70"/>
      <c r="M260" s="70"/>
      <c r="N260" s="70"/>
      <c r="O260" s="70"/>
      <c r="P260" s="70"/>
      <c r="Q260" s="70"/>
      <c r="R260" s="70"/>
      <c r="S260" s="70"/>
      <c r="T260" s="70"/>
      <c r="U260" s="70"/>
      <c r="V260" s="70"/>
      <c r="W260" s="70"/>
      <c r="X260" s="70"/>
      <c r="Y260" s="70"/>
      <c r="Z260" s="70"/>
      <c r="AA260" s="70"/>
    </row>
    <row r="261" spans="1:27" ht="12.75">
      <c r="G261" s="560"/>
      <c r="H261" s="560"/>
      <c r="I261" s="560"/>
      <c r="J261" s="372"/>
      <c r="K261" s="372"/>
    </row>
    <row r="262" spans="1:27" ht="12.75">
      <c r="G262" s="560"/>
      <c r="H262" s="560"/>
      <c r="I262" s="560"/>
      <c r="J262" s="381"/>
      <c r="K262" s="381"/>
    </row>
    <row r="263" spans="1:27" ht="12.75">
      <c r="A263" s="64">
        <v>87</v>
      </c>
      <c r="B263" s="64">
        <v>6</v>
      </c>
      <c r="C263" s="64">
        <v>6</v>
      </c>
      <c r="D263" s="64" t="s">
        <v>7</v>
      </c>
      <c r="E263" s="623">
        <v>44039</v>
      </c>
      <c r="F263" s="624" t="s">
        <v>3117</v>
      </c>
      <c r="G263" s="618">
        <v>6</v>
      </c>
      <c r="H263" s="619" t="s">
        <v>12</v>
      </c>
      <c r="I263" s="620">
        <v>44060</v>
      </c>
      <c r="J263" s="618" t="s">
        <v>3122</v>
      </c>
      <c r="K263" s="621"/>
      <c r="L263" s="70"/>
      <c r="M263" s="70"/>
      <c r="N263" s="70"/>
      <c r="O263" s="70"/>
      <c r="P263" s="70"/>
      <c r="Q263" s="70"/>
      <c r="R263" s="70"/>
      <c r="S263" s="70"/>
      <c r="T263" s="70"/>
      <c r="U263" s="70"/>
      <c r="V263" s="70"/>
      <c r="W263" s="70"/>
      <c r="X263" s="70"/>
      <c r="Y263" s="70"/>
      <c r="Z263" s="70"/>
      <c r="AA263" s="70"/>
    </row>
    <row r="264" spans="1:27" ht="12.75">
      <c r="G264" s="560"/>
      <c r="H264" s="560"/>
      <c r="I264" s="560"/>
      <c r="J264" s="372"/>
      <c r="K264" s="372"/>
    </row>
    <row r="265" spans="1:27" ht="12.75">
      <c r="G265" s="560"/>
      <c r="H265" s="560"/>
      <c r="I265" s="560"/>
      <c r="J265" s="381"/>
      <c r="K265" s="381"/>
    </row>
    <row r="266" spans="1:27" ht="12.75">
      <c r="A266" s="64">
        <v>88</v>
      </c>
      <c r="B266" s="64">
        <v>0</v>
      </c>
      <c r="C266" s="64">
        <v>0</v>
      </c>
      <c r="D266" s="64" t="s">
        <v>7</v>
      </c>
      <c r="E266" s="623">
        <v>44039</v>
      </c>
      <c r="F266" s="624" t="s">
        <v>3120</v>
      </c>
      <c r="G266" s="618">
        <v>0</v>
      </c>
      <c r="H266" s="619" t="s">
        <v>12</v>
      </c>
      <c r="I266" s="620">
        <v>44060</v>
      </c>
      <c r="J266" s="618">
        <v>0</v>
      </c>
      <c r="K266" s="621"/>
      <c r="L266" s="70"/>
      <c r="M266" s="70"/>
      <c r="N266" s="70"/>
      <c r="O266" s="70"/>
      <c r="P266" s="70"/>
      <c r="Q266" s="70"/>
      <c r="R266" s="70"/>
      <c r="S266" s="70"/>
      <c r="T266" s="70"/>
      <c r="U266" s="70"/>
      <c r="V266" s="70"/>
      <c r="W266" s="70"/>
      <c r="X266" s="70"/>
      <c r="Y266" s="70"/>
      <c r="Z266" s="70"/>
      <c r="AA266" s="70"/>
    </row>
    <row r="267" spans="1:27" ht="12.75">
      <c r="G267" s="560"/>
      <c r="H267" s="560"/>
      <c r="I267" s="560"/>
      <c r="J267" s="372"/>
      <c r="K267" s="372"/>
    </row>
    <row r="268" spans="1:27" ht="12.75">
      <c r="G268" s="560"/>
      <c r="H268" s="560"/>
      <c r="I268" s="560"/>
      <c r="J268" s="381"/>
      <c r="K268" s="381"/>
    </row>
    <row r="269" spans="1:27" ht="12.75">
      <c r="A269" s="64">
        <v>89</v>
      </c>
      <c r="B269" s="64">
        <v>0</v>
      </c>
      <c r="C269" s="64">
        <v>0</v>
      </c>
      <c r="D269" s="64" t="s">
        <v>7</v>
      </c>
      <c r="E269" s="623">
        <v>44039</v>
      </c>
      <c r="F269" s="624" t="s">
        <v>3120</v>
      </c>
      <c r="G269" s="618">
        <v>0</v>
      </c>
      <c r="H269" s="619" t="s">
        <v>12</v>
      </c>
      <c r="I269" s="620">
        <v>44060</v>
      </c>
      <c r="J269" s="618">
        <v>0</v>
      </c>
      <c r="K269" s="621"/>
      <c r="L269" s="70"/>
      <c r="M269" s="70"/>
      <c r="N269" s="70"/>
      <c r="O269" s="70"/>
      <c r="P269" s="70"/>
      <c r="Q269" s="70"/>
      <c r="R269" s="70"/>
      <c r="S269" s="70"/>
      <c r="T269" s="70"/>
      <c r="U269" s="70"/>
      <c r="V269" s="70"/>
      <c r="W269" s="70"/>
      <c r="X269" s="70"/>
      <c r="Y269" s="70"/>
      <c r="Z269" s="70"/>
      <c r="AA269" s="70"/>
    </row>
    <row r="270" spans="1:27" ht="12.75">
      <c r="G270" s="560"/>
      <c r="H270" s="560"/>
      <c r="I270" s="560"/>
      <c r="J270" s="372"/>
      <c r="K270" s="372"/>
    </row>
    <row r="271" spans="1:27" ht="12.75">
      <c r="G271" s="560"/>
      <c r="H271" s="560"/>
      <c r="I271" s="560"/>
      <c r="J271" s="381"/>
      <c r="K271" s="381"/>
    </row>
    <row r="272" spans="1:27" ht="12.75">
      <c r="A272" s="64">
        <v>90</v>
      </c>
      <c r="B272" s="64">
        <v>0</v>
      </c>
      <c r="C272" s="64">
        <v>0</v>
      </c>
      <c r="D272" s="64" t="s">
        <v>7</v>
      </c>
      <c r="E272" s="623">
        <v>44039</v>
      </c>
      <c r="F272" s="624" t="s">
        <v>3120</v>
      </c>
      <c r="G272" s="618">
        <v>0</v>
      </c>
      <c r="H272" s="619" t="s">
        <v>12</v>
      </c>
      <c r="I272" s="620">
        <v>44060</v>
      </c>
      <c r="J272" s="618">
        <v>0</v>
      </c>
      <c r="K272" s="621"/>
      <c r="L272" s="70"/>
      <c r="M272" s="70"/>
      <c r="N272" s="70"/>
      <c r="O272" s="70"/>
      <c r="P272" s="70"/>
      <c r="Q272" s="70"/>
      <c r="R272" s="70"/>
      <c r="S272" s="70"/>
      <c r="T272" s="70"/>
      <c r="U272" s="70"/>
      <c r="V272" s="70"/>
      <c r="W272" s="70"/>
      <c r="X272" s="70"/>
      <c r="Y272" s="70"/>
      <c r="Z272" s="70"/>
      <c r="AA272" s="70"/>
    </row>
    <row r="273" spans="1:27" ht="12.75">
      <c r="G273" s="560"/>
      <c r="H273" s="560"/>
      <c r="I273" s="560"/>
      <c r="J273" s="372"/>
      <c r="K273" s="372"/>
    </row>
    <row r="274" spans="1:27" ht="12.75">
      <c r="G274" s="560"/>
      <c r="H274" s="560"/>
      <c r="I274" s="560"/>
      <c r="J274" s="381"/>
      <c r="K274" s="381"/>
    </row>
    <row r="275" spans="1:27" ht="12.75">
      <c r="A275" s="64">
        <v>91</v>
      </c>
      <c r="B275" s="64">
        <v>1</v>
      </c>
      <c r="C275" s="64">
        <v>1</v>
      </c>
      <c r="D275" s="64" t="s">
        <v>7</v>
      </c>
      <c r="E275" s="623">
        <v>44039</v>
      </c>
      <c r="F275" s="624" t="s">
        <v>3120</v>
      </c>
      <c r="G275" s="618">
        <v>1</v>
      </c>
      <c r="H275" s="619" t="s">
        <v>12</v>
      </c>
      <c r="I275" s="620">
        <v>44060</v>
      </c>
      <c r="J275" s="618">
        <v>0</v>
      </c>
      <c r="K275" s="621"/>
      <c r="L275" s="70"/>
      <c r="M275" s="70"/>
      <c r="N275" s="70"/>
      <c r="O275" s="70"/>
      <c r="P275" s="70"/>
      <c r="Q275" s="70"/>
      <c r="R275" s="70"/>
      <c r="S275" s="70"/>
      <c r="T275" s="70"/>
      <c r="U275" s="70"/>
      <c r="V275" s="70"/>
      <c r="W275" s="70"/>
      <c r="X275" s="70"/>
      <c r="Y275" s="70"/>
      <c r="Z275" s="70"/>
      <c r="AA275" s="70"/>
    </row>
    <row r="276" spans="1:27" ht="12.75">
      <c r="G276" s="560"/>
      <c r="H276" s="560"/>
      <c r="I276" s="560"/>
      <c r="J276" s="372"/>
      <c r="K276" s="372"/>
    </row>
    <row r="277" spans="1:27" ht="12.75">
      <c r="G277" s="560"/>
      <c r="H277" s="560"/>
      <c r="I277" s="560"/>
      <c r="J277" s="381"/>
      <c r="K277" s="381"/>
    </row>
    <row r="278" spans="1:27" ht="12.75">
      <c r="A278" s="64">
        <v>92</v>
      </c>
      <c r="B278" s="64">
        <v>8</v>
      </c>
      <c r="C278" s="64">
        <v>8</v>
      </c>
      <c r="D278" s="64" t="s">
        <v>7</v>
      </c>
      <c r="E278" s="623">
        <v>44039</v>
      </c>
      <c r="F278" s="624" t="s">
        <v>3123</v>
      </c>
      <c r="G278" s="618">
        <v>8</v>
      </c>
      <c r="H278" s="619" t="s">
        <v>12</v>
      </c>
      <c r="I278" s="620">
        <v>44060</v>
      </c>
      <c r="J278" s="618" t="s">
        <v>3122</v>
      </c>
      <c r="K278" s="621"/>
      <c r="L278" s="70"/>
      <c r="M278" s="70"/>
      <c r="N278" s="70"/>
      <c r="O278" s="70"/>
      <c r="P278" s="70"/>
      <c r="Q278" s="70"/>
      <c r="R278" s="70"/>
      <c r="S278" s="70"/>
      <c r="T278" s="70"/>
      <c r="U278" s="70"/>
      <c r="V278" s="70"/>
      <c r="W278" s="70"/>
      <c r="X278" s="70"/>
      <c r="Y278" s="70"/>
      <c r="Z278" s="70"/>
      <c r="AA278" s="70"/>
    </row>
    <row r="279" spans="1:27" ht="12.75">
      <c r="G279" s="560"/>
      <c r="H279" s="560"/>
      <c r="I279" s="560"/>
      <c r="J279" s="372"/>
      <c r="K279" s="372"/>
    </row>
    <row r="280" spans="1:27" ht="12.75">
      <c r="G280" s="560"/>
      <c r="H280" s="560"/>
      <c r="I280" s="560"/>
      <c r="J280" s="381"/>
      <c r="K280" s="381"/>
    </row>
    <row r="281" spans="1:27" ht="12.75">
      <c r="A281" s="64">
        <v>93</v>
      </c>
      <c r="B281" s="64">
        <v>0</v>
      </c>
      <c r="C281" s="64">
        <v>0</v>
      </c>
      <c r="D281" s="64" t="s">
        <v>7</v>
      </c>
      <c r="E281" s="623">
        <v>44039</v>
      </c>
      <c r="F281" s="624" t="s">
        <v>3120</v>
      </c>
      <c r="G281" s="618">
        <v>0</v>
      </c>
      <c r="H281" s="619" t="s">
        <v>12</v>
      </c>
      <c r="I281" s="620">
        <v>44060</v>
      </c>
      <c r="J281" s="618">
        <v>0</v>
      </c>
      <c r="K281" s="621"/>
      <c r="L281" s="70"/>
      <c r="M281" s="70"/>
      <c r="N281" s="70"/>
      <c r="O281" s="70"/>
      <c r="P281" s="70"/>
      <c r="Q281" s="70"/>
      <c r="R281" s="70"/>
      <c r="S281" s="70"/>
      <c r="T281" s="70"/>
      <c r="U281" s="70"/>
      <c r="V281" s="70"/>
      <c r="W281" s="70"/>
      <c r="X281" s="70"/>
      <c r="Y281" s="70"/>
      <c r="Z281" s="70"/>
      <c r="AA281" s="70"/>
    </row>
    <row r="282" spans="1:27" ht="15">
      <c r="G282" s="560"/>
      <c r="H282" s="560"/>
      <c r="I282" s="560"/>
      <c r="J282" s="372"/>
      <c r="K282" s="372"/>
      <c r="L282" s="1002"/>
      <c r="M282" s="987"/>
    </row>
    <row r="283" spans="1:27" ht="12.75">
      <c r="I283" s="560"/>
      <c r="J283" s="381"/>
      <c r="K283" s="381"/>
      <c r="L283" s="628"/>
      <c r="M283" s="628"/>
    </row>
    <row r="284" spans="1:27" ht="12.75">
      <c r="I284" s="560"/>
      <c r="J284" s="372"/>
      <c r="K284" s="372"/>
      <c r="L284" s="525"/>
      <c r="M284" s="525"/>
    </row>
    <row r="285" spans="1:27" ht="12.75">
      <c r="I285" s="560"/>
      <c r="J285" s="381"/>
      <c r="K285" s="381"/>
      <c r="L285" s="525"/>
      <c r="M285" s="525"/>
    </row>
    <row r="286" spans="1:27" ht="12.75">
      <c r="I286" s="560"/>
      <c r="J286" s="372"/>
      <c r="K286" s="372"/>
      <c r="L286" s="525"/>
      <c r="M286" s="525"/>
    </row>
    <row r="287" spans="1:27" ht="12.75">
      <c r="I287" s="560"/>
      <c r="J287" s="372"/>
      <c r="K287" s="372"/>
      <c r="L287" s="525"/>
      <c r="M287" s="525"/>
    </row>
    <row r="288" spans="1:27" ht="12.75">
      <c r="I288" s="560"/>
      <c r="J288" s="372"/>
      <c r="K288" s="372"/>
      <c r="L288" s="525"/>
      <c r="M288" s="525"/>
    </row>
    <row r="289" spans="9:13" ht="12.75">
      <c r="I289" s="560"/>
      <c r="J289" s="372"/>
      <c r="K289" s="372"/>
      <c r="L289" s="525"/>
      <c r="M289" s="525"/>
    </row>
    <row r="290" spans="9:13" ht="12.75">
      <c r="I290" s="560"/>
      <c r="J290" s="372"/>
      <c r="K290" s="372"/>
      <c r="L290" s="525"/>
      <c r="M290" s="525"/>
    </row>
    <row r="291" spans="9:13" ht="12.75">
      <c r="I291" s="560"/>
      <c r="J291" s="372"/>
      <c r="K291" s="372"/>
      <c r="L291" s="525"/>
      <c r="M291" s="525"/>
    </row>
    <row r="292" spans="9:13" ht="12.75">
      <c r="I292" s="560"/>
      <c r="J292" s="372"/>
      <c r="K292" s="372"/>
      <c r="L292" s="525"/>
      <c r="M292" s="525"/>
    </row>
    <row r="293" spans="9:13" ht="12.75">
      <c r="I293" s="560"/>
      <c r="J293" s="372"/>
      <c r="K293" s="372"/>
      <c r="L293" s="525"/>
      <c r="M293" s="525"/>
    </row>
    <row r="294" spans="9:13" ht="12.75">
      <c r="I294" s="560"/>
      <c r="J294" s="372"/>
      <c r="K294" s="372"/>
      <c r="L294" s="525"/>
      <c r="M294" s="525"/>
    </row>
    <row r="295" spans="9:13" ht="12.75">
      <c r="I295" s="560"/>
      <c r="J295" s="372"/>
      <c r="K295" s="372"/>
      <c r="L295" s="525"/>
      <c r="M295" s="525"/>
    </row>
    <row r="296" spans="9:13" ht="12.75">
      <c r="I296" s="560"/>
      <c r="J296" s="372"/>
      <c r="K296" s="372"/>
      <c r="L296" s="525"/>
      <c r="M296" s="525"/>
    </row>
    <row r="297" spans="9:13" ht="12.75">
      <c r="I297" s="560"/>
      <c r="J297" s="372"/>
      <c r="K297" s="372"/>
      <c r="L297" s="525"/>
      <c r="M297" s="525"/>
    </row>
    <row r="298" spans="9:13" ht="12.75">
      <c r="I298" s="560"/>
      <c r="J298" s="372"/>
      <c r="K298" s="372"/>
      <c r="L298" s="525"/>
      <c r="M298" s="525"/>
    </row>
    <row r="299" spans="9:13" ht="12.75">
      <c r="I299" s="560"/>
      <c r="J299" s="372"/>
      <c r="K299" s="372"/>
      <c r="L299" s="525"/>
      <c r="M299" s="525"/>
    </row>
    <row r="300" spans="9:13" ht="12.75">
      <c r="I300" s="560"/>
      <c r="J300" s="372"/>
      <c r="K300" s="372"/>
      <c r="L300" s="525"/>
      <c r="M300" s="525"/>
    </row>
    <row r="301" spans="9:13" ht="12.75">
      <c r="I301" s="560"/>
      <c r="J301" s="372"/>
      <c r="K301" s="372"/>
      <c r="L301" s="525"/>
      <c r="M301" s="525"/>
    </row>
    <row r="302" spans="9:13" ht="12.75">
      <c r="I302" s="560"/>
      <c r="J302" s="372"/>
      <c r="K302" s="372"/>
      <c r="L302" s="525"/>
      <c r="M302" s="525"/>
    </row>
    <row r="303" spans="9:13" ht="12.75">
      <c r="I303" s="560"/>
      <c r="J303" s="372"/>
      <c r="K303" s="372"/>
      <c r="L303" s="525"/>
      <c r="M303" s="525"/>
    </row>
    <row r="304" spans="9:13" ht="12.75">
      <c r="I304" s="560"/>
      <c r="J304" s="372"/>
      <c r="K304" s="372"/>
      <c r="L304" s="525"/>
      <c r="M304" s="525"/>
    </row>
    <row r="305" spans="9:13" ht="12.75">
      <c r="I305" s="560"/>
      <c r="J305" s="372"/>
      <c r="K305" s="372"/>
      <c r="L305" s="525"/>
      <c r="M305" s="525"/>
    </row>
    <row r="306" spans="9:13" ht="12.75">
      <c r="I306" s="560"/>
      <c r="J306" s="372"/>
      <c r="K306" s="372"/>
      <c r="L306" s="525"/>
      <c r="M306" s="525"/>
    </row>
    <row r="307" spans="9:13" ht="12.75">
      <c r="I307" s="560"/>
      <c r="J307" s="372"/>
      <c r="K307" s="372"/>
      <c r="L307" s="525"/>
      <c r="M307" s="525"/>
    </row>
    <row r="308" spans="9:13" ht="12.75">
      <c r="I308" s="560"/>
      <c r="J308" s="372"/>
      <c r="K308" s="372"/>
      <c r="L308" s="525"/>
      <c r="M308" s="525"/>
    </row>
    <row r="309" spans="9:13" ht="12.75">
      <c r="I309" s="560"/>
      <c r="J309" s="560"/>
      <c r="K309" s="560"/>
      <c r="L309" s="525"/>
      <c r="M309" s="525"/>
    </row>
    <row r="310" spans="9:13" ht="12.75">
      <c r="I310" s="560"/>
      <c r="J310" s="560"/>
      <c r="K310" s="560"/>
      <c r="L310" s="525"/>
      <c r="M310" s="525"/>
    </row>
    <row r="311" spans="9:13" ht="12.75">
      <c r="I311" s="560"/>
      <c r="J311" s="560"/>
      <c r="K311" s="560"/>
      <c r="L311" s="525"/>
      <c r="M311" s="525"/>
    </row>
    <row r="312" spans="9:13" ht="12.75">
      <c r="I312" s="560"/>
      <c r="J312" s="560"/>
      <c r="K312" s="560"/>
      <c r="L312" s="525"/>
      <c r="M312" s="525"/>
    </row>
    <row r="313" spans="9:13" ht="12.75">
      <c r="I313" s="560"/>
      <c r="J313" s="560"/>
      <c r="K313" s="560"/>
      <c r="L313" s="525"/>
      <c r="M313" s="525"/>
    </row>
    <row r="314" spans="9:13" ht="12.75">
      <c r="I314" s="560"/>
      <c r="J314" s="560"/>
      <c r="K314" s="560"/>
      <c r="L314" s="525"/>
      <c r="M314" s="525"/>
    </row>
    <row r="315" spans="9:13" ht="12.75">
      <c r="I315" s="560"/>
      <c r="J315" s="560"/>
      <c r="K315" s="560"/>
      <c r="L315" s="525"/>
      <c r="M315" s="525"/>
    </row>
    <row r="316" spans="9:13" ht="12.75">
      <c r="I316" s="560"/>
      <c r="J316" s="560"/>
      <c r="K316" s="560"/>
      <c r="L316" s="525"/>
      <c r="M316" s="525"/>
    </row>
    <row r="317" spans="9:13" ht="12.75">
      <c r="I317" s="560"/>
      <c r="J317" s="560"/>
      <c r="K317" s="560"/>
      <c r="L317" s="525"/>
      <c r="M317" s="525"/>
    </row>
    <row r="318" spans="9:13" ht="12.75">
      <c r="I318" s="560"/>
      <c r="J318" s="560"/>
      <c r="K318" s="560"/>
      <c r="L318" s="525"/>
      <c r="M318" s="525"/>
    </row>
    <row r="319" spans="9:13" ht="12.75">
      <c r="I319" s="560"/>
      <c r="J319" s="560"/>
      <c r="K319" s="560"/>
      <c r="L319" s="525"/>
      <c r="M319" s="525"/>
    </row>
    <row r="320" spans="9:13" ht="12.75">
      <c r="I320" s="560"/>
      <c r="J320" s="560"/>
      <c r="K320" s="560"/>
      <c r="L320" s="525"/>
      <c r="M320" s="525"/>
    </row>
    <row r="321" spans="7:13" ht="12.75">
      <c r="I321" s="560"/>
      <c r="J321" s="560"/>
      <c r="K321" s="560"/>
      <c r="L321" s="525"/>
      <c r="M321" s="525"/>
    </row>
    <row r="322" spans="7:13" ht="12.75">
      <c r="I322" s="560"/>
      <c r="J322" s="560"/>
      <c r="K322" s="560"/>
    </row>
    <row r="323" spans="7:13" ht="12.75">
      <c r="G323" s="560"/>
      <c r="H323" s="560"/>
      <c r="I323" s="560"/>
      <c r="J323" s="560"/>
      <c r="K323" s="560"/>
    </row>
    <row r="324" spans="7:13" ht="12.75">
      <c r="G324" s="560"/>
      <c r="H324" s="560"/>
      <c r="I324" s="560"/>
      <c r="J324" s="560"/>
      <c r="K324" s="560"/>
    </row>
    <row r="325" spans="7:13" ht="12.75">
      <c r="G325" s="560"/>
      <c r="H325" s="560"/>
      <c r="I325" s="560"/>
      <c r="J325" s="560"/>
      <c r="K325" s="560"/>
    </row>
    <row r="326" spans="7:13" ht="12.75">
      <c r="G326" s="560"/>
      <c r="H326" s="560"/>
      <c r="I326" s="560"/>
      <c r="J326" s="560"/>
      <c r="K326" s="560"/>
    </row>
    <row r="327" spans="7:13" ht="12.75">
      <c r="G327" s="560"/>
      <c r="H327" s="560"/>
      <c r="I327" s="560"/>
      <c r="J327" s="560"/>
      <c r="K327" s="560"/>
    </row>
    <row r="328" spans="7:13" ht="12.75">
      <c r="G328" s="560"/>
      <c r="H328" s="560"/>
      <c r="I328" s="560"/>
      <c r="J328" s="560"/>
      <c r="K328" s="560"/>
    </row>
    <row r="329" spans="7:13" ht="12.75">
      <c r="G329" s="560"/>
      <c r="H329" s="560"/>
      <c r="I329" s="560"/>
      <c r="J329" s="560"/>
      <c r="K329" s="560"/>
    </row>
    <row r="330" spans="7:13" ht="12.75">
      <c r="G330" s="560"/>
      <c r="H330" s="560"/>
      <c r="I330" s="560"/>
      <c r="J330" s="560"/>
      <c r="K330" s="560"/>
    </row>
    <row r="331" spans="7:13" ht="12.75">
      <c r="G331" s="560"/>
      <c r="H331" s="560"/>
      <c r="I331" s="560"/>
      <c r="J331" s="560"/>
      <c r="K331" s="560"/>
    </row>
    <row r="332" spans="7:13" ht="12.75">
      <c r="G332" s="560"/>
      <c r="H332" s="560"/>
      <c r="I332" s="560"/>
      <c r="J332" s="560"/>
      <c r="K332" s="560"/>
    </row>
    <row r="333" spans="7:13" ht="12.75">
      <c r="G333" s="560"/>
      <c r="H333" s="560"/>
      <c r="I333" s="560"/>
      <c r="J333" s="560"/>
      <c r="K333" s="560"/>
    </row>
    <row r="334" spans="7:13" ht="12.75">
      <c r="G334" s="560"/>
      <c r="H334" s="560"/>
      <c r="I334" s="560"/>
      <c r="J334" s="560"/>
      <c r="K334" s="560"/>
    </row>
    <row r="335" spans="7:13" ht="12.75">
      <c r="G335" s="560"/>
      <c r="H335" s="560"/>
      <c r="I335" s="560"/>
      <c r="J335" s="560"/>
      <c r="K335" s="560"/>
    </row>
    <row r="336" spans="7:13" ht="12.75">
      <c r="G336" s="560"/>
      <c r="H336" s="560"/>
      <c r="I336" s="560"/>
      <c r="J336" s="560"/>
      <c r="K336" s="560"/>
    </row>
    <row r="337" spans="7:11" ht="12.75">
      <c r="G337" s="560"/>
      <c r="H337" s="560"/>
      <c r="I337" s="560"/>
      <c r="J337" s="560"/>
      <c r="K337" s="560"/>
    </row>
    <row r="338" spans="7:11" ht="12.75">
      <c r="G338" s="560"/>
      <c r="H338" s="560"/>
      <c r="I338" s="560"/>
      <c r="J338" s="560"/>
      <c r="K338" s="560"/>
    </row>
    <row r="339" spans="7:11" ht="12.75">
      <c r="G339" s="560"/>
      <c r="H339" s="560"/>
      <c r="I339" s="560"/>
      <c r="J339" s="560"/>
      <c r="K339" s="560"/>
    </row>
    <row r="340" spans="7:11" ht="12.75">
      <c r="G340" s="560"/>
      <c r="H340" s="560"/>
      <c r="I340" s="560"/>
      <c r="J340" s="560"/>
      <c r="K340" s="560"/>
    </row>
    <row r="341" spans="7:11" ht="12.75">
      <c r="G341" s="560"/>
      <c r="H341" s="560"/>
      <c r="I341" s="560"/>
      <c r="J341" s="560"/>
      <c r="K341" s="560"/>
    </row>
    <row r="342" spans="7:11" ht="12.75">
      <c r="G342" s="560"/>
      <c r="H342" s="560"/>
      <c r="I342" s="560"/>
      <c r="J342" s="560"/>
      <c r="K342" s="560"/>
    </row>
    <row r="343" spans="7:11" ht="12.75">
      <c r="G343" s="560"/>
      <c r="H343" s="560"/>
      <c r="I343" s="560"/>
      <c r="J343" s="560"/>
      <c r="K343" s="560"/>
    </row>
    <row r="344" spans="7:11" ht="12.75">
      <c r="G344" s="560"/>
      <c r="H344" s="560"/>
      <c r="I344" s="560"/>
      <c r="J344" s="560"/>
      <c r="K344" s="560"/>
    </row>
    <row r="345" spans="7:11" ht="12.75">
      <c r="G345" s="560"/>
      <c r="H345" s="560"/>
      <c r="I345" s="560"/>
      <c r="J345" s="560"/>
      <c r="K345" s="560"/>
    </row>
    <row r="346" spans="7:11" ht="12.75">
      <c r="G346" s="560"/>
      <c r="H346" s="560"/>
      <c r="I346" s="560"/>
      <c r="J346" s="560"/>
      <c r="K346" s="560"/>
    </row>
    <row r="347" spans="7:11" ht="12.75">
      <c r="G347" s="560"/>
      <c r="H347" s="560"/>
      <c r="I347" s="560"/>
      <c r="J347" s="560"/>
      <c r="K347" s="560"/>
    </row>
    <row r="348" spans="7:11" ht="12.75">
      <c r="G348" s="560"/>
      <c r="H348" s="560"/>
      <c r="I348" s="560"/>
      <c r="J348" s="560"/>
      <c r="K348" s="560"/>
    </row>
    <row r="349" spans="7:11" ht="12.75">
      <c r="G349" s="560"/>
      <c r="H349" s="560"/>
      <c r="I349" s="560"/>
      <c r="J349" s="560"/>
      <c r="K349" s="560"/>
    </row>
    <row r="350" spans="7:11" ht="12.75">
      <c r="G350" s="560"/>
      <c r="H350" s="560"/>
      <c r="I350" s="560"/>
      <c r="J350" s="560"/>
      <c r="K350" s="560"/>
    </row>
    <row r="351" spans="7:11" ht="12.75">
      <c r="G351" s="560"/>
      <c r="H351" s="560"/>
      <c r="I351" s="560"/>
      <c r="J351" s="560"/>
      <c r="K351" s="560"/>
    </row>
    <row r="352" spans="7:11" ht="12.75">
      <c r="G352" s="560"/>
      <c r="H352" s="560"/>
      <c r="I352" s="560"/>
      <c r="J352" s="560"/>
      <c r="K352" s="560"/>
    </row>
    <row r="353" spans="7:11" ht="12.75">
      <c r="G353" s="560"/>
      <c r="H353" s="560"/>
      <c r="I353" s="560"/>
      <c r="J353" s="560"/>
      <c r="K353" s="560"/>
    </row>
    <row r="354" spans="7:11" ht="12.75">
      <c r="G354" s="560"/>
      <c r="H354" s="560"/>
      <c r="I354" s="560"/>
      <c r="J354" s="560"/>
      <c r="K354" s="560"/>
    </row>
    <row r="355" spans="7:11" ht="12.75">
      <c r="G355" s="560"/>
      <c r="H355" s="560"/>
      <c r="I355" s="560"/>
      <c r="J355" s="560"/>
      <c r="K355" s="560"/>
    </row>
    <row r="356" spans="7:11" ht="12.75">
      <c r="G356" s="560"/>
      <c r="H356" s="560"/>
      <c r="I356" s="560"/>
      <c r="J356" s="560"/>
      <c r="K356" s="560"/>
    </row>
    <row r="357" spans="7:11" ht="12.75">
      <c r="G357" s="560"/>
      <c r="H357" s="560"/>
      <c r="I357" s="560"/>
      <c r="J357" s="560"/>
      <c r="K357" s="560"/>
    </row>
    <row r="358" spans="7:11" ht="12.75">
      <c r="G358" s="560"/>
      <c r="H358" s="560"/>
      <c r="I358" s="560"/>
      <c r="J358" s="560"/>
      <c r="K358" s="560"/>
    </row>
    <row r="359" spans="7:11" ht="12.75">
      <c r="G359" s="560"/>
      <c r="H359" s="560"/>
      <c r="I359" s="560"/>
      <c r="J359" s="560"/>
      <c r="K359" s="560"/>
    </row>
    <row r="360" spans="7:11" ht="12.75">
      <c r="G360" s="560"/>
      <c r="H360" s="560"/>
      <c r="I360" s="560"/>
      <c r="J360" s="560"/>
      <c r="K360" s="560"/>
    </row>
    <row r="361" spans="7:11" ht="12.75">
      <c r="G361" s="560"/>
      <c r="H361" s="560"/>
      <c r="I361" s="560"/>
      <c r="J361" s="560"/>
      <c r="K361" s="560"/>
    </row>
    <row r="362" spans="7:11" ht="12.75">
      <c r="G362" s="560"/>
      <c r="H362" s="560"/>
      <c r="I362" s="560"/>
      <c r="J362" s="560"/>
      <c r="K362" s="560"/>
    </row>
    <row r="363" spans="7:11" ht="12.75">
      <c r="G363" s="560"/>
      <c r="H363" s="560"/>
      <c r="I363" s="560"/>
      <c r="J363" s="560"/>
      <c r="K363" s="560"/>
    </row>
    <row r="364" spans="7:11" ht="12.75">
      <c r="G364" s="560"/>
      <c r="H364" s="560"/>
      <c r="I364" s="560"/>
      <c r="J364" s="560"/>
      <c r="K364" s="560"/>
    </row>
    <row r="365" spans="7:11" ht="12.75">
      <c r="G365" s="560"/>
      <c r="H365" s="560"/>
      <c r="I365" s="560"/>
      <c r="J365" s="560"/>
      <c r="K365" s="560"/>
    </row>
    <row r="366" spans="7:11" ht="12.75">
      <c r="G366" s="560"/>
      <c r="H366" s="560"/>
      <c r="I366" s="560"/>
      <c r="J366" s="560"/>
      <c r="K366" s="560"/>
    </row>
    <row r="367" spans="7:11" ht="12.75">
      <c r="G367" s="560"/>
      <c r="H367" s="560"/>
      <c r="I367" s="560"/>
      <c r="J367" s="560"/>
      <c r="K367" s="560"/>
    </row>
    <row r="368" spans="7:11" ht="12.75">
      <c r="G368" s="560"/>
      <c r="H368" s="560"/>
      <c r="I368" s="560"/>
      <c r="J368" s="560"/>
      <c r="K368" s="560"/>
    </row>
    <row r="369" spans="7:11" ht="12.75">
      <c r="G369" s="560"/>
      <c r="H369" s="560"/>
      <c r="I369" s="560"/>
      <c r="J369" s="560"/>
      <c r="K369" s="560"/>
    </row>
    <row r="370" spans="7:11" ht="12.75">
      <c r="G370" s="560"/>
      <c r="H370" s="560"/>
      <c r="I370" s="560"/>
      <c r="J370" s="560"/>
      <c r="K370" s="560"/>
    </row>
    <row r="371" spans="7:11" ht="12.75">
      <c r="G371" s="560"/>
      <c r="H371" s="560"/>
      <c r="I371" s="560"/>
      <c r="J371" s="560"/>
      <c r="K371" s="560"/>
    </row>
    <row r="372" spans="7:11" ht="12.75">
      <c r="G372" s="560"/>
      <c r="H372" s="560"/>
      <c r="I372" s="560"/>
      <c r="J372" s="560"/>
      <c r="K372" s="560"/>
    </row>
    <row r="373" spans="7:11" ht="12.75">
      <c r="G373" s="560"/>
      <c r="H373" s="560"/>
      <c r="I373" s="560"/>
      <c r="J373" s="560"/>
      <c r="K373" s="560"/>
    </row>
    <row r="374" spans="7:11" ht="12.75">
      <c r="G374" s="560"/>
      <c r="H374" s="560"/>
      <c r="I374" s="560"/>
      <c r="J374" s="560"/>
      <c r="K374" s="560"/>
    </row>
    <row r="375" spans="7:11" ht="12.75">
      <c r="G375" s="560"/>
      <c r="H375" s="560"/>
      <c r="I375" s="560"/>
      <c r="J375" s="560"/>
      <c r="K375" s="560"/>
    </row>
    <row r="376" spans="7:11" ht="12.75">
      <c r="G376" s="560"/>
      <c r="H376" s="560"/>
      <c r="I376" s="560"/>
      <c r="J376" s="560"/>
      <c r="K376" s="560"/>
    </row>
    <row r="377" spans="7:11" ht="12.75">
      <c r="G377" s="560"/>
      <c r="H377" s="560"/>
      <c r="I377" s="560"/>
      <c r="J377" s="560"/>
      <c r="K377" s="560"/>
    </row>
    <row r="378" spans="7:11" ht="12.75">
      <c r="G378" s="560"/>
      <c r="H378" s="560"/>
      <c r="I378" s="560"/>
      <c r="J378" s="560"/>
      <c r="K378" s="560"/>
    </row>
    <row r="379" spans="7:11" ht="12.75">
      <c r="G379" s="560"/>
      <c r="H379" s="560"/>
      <c r="I379" s="560"/>
      <c r="J379" s="560"/>
      <c r="K379" s="560"/>
    </row>
    <row r="380" spans="7:11" ht="12.75">
      <c r="G380" s="560"/>
      <c r="H380" s="560"/>
      <c r="I380" s="560"/>
      <c r="J380" s="560"/>
      <c r="K380" s="560"/>
    </row>
    <row r="381" spans="7:11" ht="12.75">
      <c r="G381" s="560"/>
      <c r="H381" s="560"/>
      <c r="I381" s="560"/>
      <c r="J381" s="560"/>
      <c r="K381" s="560"/>
    </row>
    <row r="382" spans="7:11" ht="12.75">
      <c r="G382" s="560"/>
      <c r="H382" s="560"/>
      <c r="I382" s="560"/>
      <c r="J382" s="560"/>
      <c r="K382" s="560"/>
    </row>
    <row r="383" spans="7:11" ht="12.75">
      <c r="G383" s="560"/>
      <c r="H383" s="560"/>
      <c r="I383" s="560"/>
      <c r="J383" s="560"/>
      <c r="K383" s="560"/>
    </row>
    <row r="384" spans="7:11" ht="12.75">
      <c r="G384" s="560"/>
      <c r="H384" s="560"/>
      <c r="I384" s="560"/>
      <c r="J384" s="560"/>
      <c r="K384" s="560"/>
    </row>
    <row r="385" spans="7:11" ht="12.75">
      <c r="G385" s="560"/>
      <c r="H385" s="560"/>
      <c r="I385" s="560"/>
      <c r="J385" s="560"/>
      <c r="K385" s="560"/>
    </row>
    <row r="386" spans="7:11" ht="12.75">
      <c r="G386" s="560"/>
      <c r="H386" s="560"/>
      <c r="I386" s="560"/>
      <c r="J386" s="560"/>
      <c r="K386" s="560"/>
    </row>
    <row r="387" spans="7:11" ht="12.75">
      <c r="G387" s="560"/>
      <c r="H387" s="560"/>
      <c r="I387" s="560"/>
      <c r="J387" s="560"/>
      <c r="K387" s="560"/>
    </row>
    <row r="388" spans="7:11" ht="12.75">
      <c r="G388" s="560"/>
      <c r="H388" s="560"/>
      <c r="I388" s="560"/>
      <c r="J388" s="560"/>
      <c r="K388" s="560"/>
    </row>
    <row r="389" spans="7:11" ht="12.75">
      <c r="G389" s="560"/>
      <c r="H389" s="560"/>
      <c r="I389" s="560"/>
      <c r="J389" s="560"/>
      <c r="K389" s="560"/>
    </row>
    <row r="390" spans="7:11" ht="12.75">
      <c r="G390" s="560"/>
      <c r="H390" s="560"/>
      <c r="I390" s="560"/>
      <c r="J390" s="560"/>
      <c r="K390" s="560"/>
    </row>
    <row r="391" spans="7:11" ht="12.75">
      <c r="G391" s="560"/>
      <c r="H391" s="560"/>
      <c r="I391" s="560"/>
      <c r="J391" s="560"/>
      <c r="K391" s="560"/>
    </row>
    <row r="392" spans="7:11" ht="12.75">
      <c r="G392" s="560"/>
      <c r="H392" s="560"/>
      <c r="I392" s="560"/>
      <c r="J392" s="560"/>
      <c r="K392" s="560"/>
    </row>
    <row r="393" spans="7:11" ht="12.75">
      <c r="G393" s="560"/>
      <c r="H393" s="560"/>
      <c r="I393" s="560"/>
      <c r="J393" s="560"/>
      <c r="K393" s="560"/>
    </row>
    <row r="394" spans="7:11" ht="12.75">
      <c r="G394" s="560"/>
      <c r="H394" s="560"/>
      <c r="I394" s="560"/>
      <c r="J394" s="560"/>
      <c r="K394" s="560"/>
    </row>
    <row r="395" spans="7:11" ht="12.75">
      <c r="G395" s="560"/>
      <c r="H395" s="560"/>
      <c r="I395" s="560"/>
      <c r="J395" s="560"/>
      <c r="K395" s="560"/>
    </row>
    <row r="396" spans="7:11" ht="12.75">
      <c r="G396" s="560"/>
      <c r="H396" s="560"/>
      <c r="I396" s="560"/>
      <c r="J396" s="560"/>
      <c r="K396" s="560"/>
    </row>
    <row r="397" spans="7:11" ht="12.75">
      <c r="G397" s="560"/>
      <c r="H397" s="560"/>
      <c r="I397" s="560"/>
      <c r="J397" s="560"/>
      <c r="K397" s="560"/>
    </row>
    <row r="398" spans="7:11" ht="12.75">
      <c r="G398" s="560"/>
      <c r="H398" s="560"/>
      <c r="I398" s="560"/>
      <c r="J398" s="560"/>
      <c r="K398" s="560"/>
    </row>
    <row r="399" spans="7:11" ht="12.75">
      <c r="G399" s="560"/>
      <c r="H399" s="560"/>
      <c r="I399" s="560"/>
      <c r="J399" s="560"/>
      <c r="K399" s="560"/>
    </row>
    <row r="400" spans="7:11" ht="12.75">
      <c r="G400" s="560"/>
      <c r="H400" s="560"/>
      <c r="I400" s="560"/>
      <c r="J400" s="560"/>
      <c r="K400" s="560"/>
    </row>
    <row r="401" spans="7:11" ht="12.75">
      <c r="G401" s="560"/>
      <c r="H401" s="560"/>
      <c r="I401" s="560"/>
      <c r="J401" s="560"/>
      <c r="K401" s="560"/>
    </row>
    <row r="402" spans="7:11" ht="12.75">
      <c r="G402" s="560"/>
      <c r="H402" s="560"/>
      <c r="I402" s="560"/>
      <c r="J402" s="560"/>
      <c r="K402" s="560"/>
    </row>
    <row r="403" spans="7:11" ht="12.75">
      <c r="G403" s="560"/>
      <c r="H403" s="560"/>
      <c r="I403" s="560"/>
      <c r="J403" s="560"/>
      <c r="K403" s="560"/>
    </row>
    <row r="404" spans="7:11" ht="12.75">
      <c r="G404" s="560"/>
      <c r="H404" s="560"/>
      <c r="I404" s="560"/>
      <c r="J404" s="560"/>
      <c r="K404" s="560"/>
    </row>
    <row r="405" spans="7:11" ht="12.75">
      <c r="G405" s="560"/>
      <c r="H405" s="560"/>
      <c r="I405" s="560"/>
      <c r="J405" s="560"/>
      <c r="K405" s="560"/>
    </row>
    <row r="406" spans="7:11" ht="12.75">
      <c r="G406" s="560"/>
      <c r="H406" s="560"/>
      <c r="I406" s="560"/>
      <c r="J406" s="560"/>
      <c r="K406" s="560"/>
    </row>
    <row r="407" spans="7:11" ht="12.75">
      <c r="G407" s="560"/>
      <c r="H407" s="560"/>
      <c r="I407" s="560"/>
      <c r="J407" s="560"/>
      <c r="K407" s="560"/>
    </row>
    <row r="408" spans="7:11" ht="12.75">
      <c r="G408" s="560"/>
      <c r="H408" s="560"/>
      <c r="I408" s="560"/>
      <c r="J408" s="560"/>
      <c r="K408" s="560"/>
    </row>
    <row r="409" spans="7:11" ht="12.75">
      <c r="G409" s="560"/>
      <c r="H409" s="560"/>
      <c r="I409" s="560"/>
      <c r="J409" s="560"/>
      <c r="K409" s="560"/>
    </row>
    <row r="410" spans="7:11" ht="12.75">
      <c r="G410" s="560"/>
      <c r="H410" s="560"/>
      <c r="I410" s="560"/>
      <c r="J410" s="560"/>
      <c r="K410" s="560"/>
    </row>
    <row r="411" spans="7:11" ht="12.75">
      <c r="G411" s="560"/>
      <c r="H411" s="560"/>
      <c r="I411" s="560"/>
      <c r="J411" s="560"/>
      <c r="K411" s="560"/>
    </row>
    <row r="412" spans="7:11" ht="12.75">
      <c r="G412" s="560"/>
      <c r="H412" s="560"/>
      <c r="I412" s="560"/>
      <c r="J412" s="560"/>
      <c r="K412" s="560"/>
    </row>
    <row r="413" spans="7:11" ht="12.75">
      <c r="G413" s="560"/>
      <c r="H413" s="560"/>
      <c r="I413" s="560"/>
      <c r="J413" s="560"/>
      <c r="K413" s="560"/>
    </row>
    <row r="414" spans="7:11" ht="12.75">
      <c r="G414" s="560"/>
      <c r="H414" s="560"/>
      <c r="I414" s="560"/>
      <c r="J414" s="560"/>
      <c r="K414" s="560"/>
    </row>
    <row r="415" spans="7:11" ht="12.75">
      <c r="G415" s="560"/>
      <c r="H415" s="560"/>
      <c r="I415" s="560"/>
      <c r="J415" s="560"/>
      <c r="K415" s="560"/>
    </row>
    <row r="416" spans="7:11" ht="12.75">
      <c r="G416" s="560"/>
      <c r="H416" s="560"/>
      <c r="I416" s="560"/>
      <c r="J416" s="560"/>
      <c r="K416" s="560"/>
    </row>
    <row r="417" spans="7:11" ht="12.75">
      <c r="G417" s="560"/>
      <c r="H417" s="560"/>
      <c r="I417" s="560"/>
      <c r="J417" s="560"/>
      <c r="K417" s="560"/>
    </row>
    <row r="418" spans="7:11" ht="12.75">
      <c r="G418" s="560"/>
      <c r="H418" s="560"/>
      <c r="I418" s="560"/>
      <c r="J418" s="560"/>
      <c r="K418" s="560"/>
    </row>
    <row r="419" spans="7:11" ht="12.75">
      <c r="G419" s="560"/>
      <c r="H419" s="560"/>
      <c r="I419" s="560"/>
      <c r="J419" s="560"/>
      <c r="K419" s="560"/>
    </row>
    <row r="420" spans="7:11" ht="12.75">
      <c r="G420" s="560"/>
      <c r="H420" s="560"/>
      <c r="I420" s="560"/>
      <c r="J420" s="560"/>
      <c r="K420" s="560"/>
    </row>
    <row r="421" spans="7:11" ht="12.75">
      <c r="G421" s="560"/>
      <c r="H421" s="560"/>
      <c r="I421" s="560"/>
      <c r="J421" s="560"/>
      <c r="K421" s="560"/>
    </row>
    <row r="422" spans="7:11" ht="12.75">
      <c r="G422" s="560"/>
      <c r="H422" s="560"/>
      <c r="I422" s="560"/>
      <c r="J422" s="560"/>
      <c r="K422" s="560"/>
    </row>
    <row r="423" spans="7:11" ht="12.75">
      <c r="G423" s="560"/>
      <c r="H423" s="560"/>
      <c r="I423" s="560"/>
      <c r="J423" s="560"/>
      <c r="K423" s="560"/>
    </row>
    <row r="424" spans="7:11" ht="12.75">
      <c r="G424" s="560"/>
      <c r="H424" s="560"/>
      <c r="I424" s="560"/>
      <c r="J424" s="560"/>
      <c r="K424" s="560"/>
    </row>
    <row r="425" spans="7:11" ht="12.75">
      <c r="G425" s="560"/>
      <c r="H425" s="560"/>
      <c r="I425" s="560"/>
      <c r="J425" s="560"/>
      <c r="K425" s="560"/>
    </row>
    <row r="426" spans="7:11" ht="12.75">
      <c r="G426" s="560"/>
      <c r="H426" s="560"/>
      <c r="I426" s="560"/>
      <c r="J426" s="560"/>
      <c r="K426" s="560"/>
    </row>
    <row r="427" spans="7:11" ht="12.75">
      <c r="G427" s="560"/>
      <c r="H427" s="560"/>
      <c r="I427" s="560"/>
      <c r="J427" s="560"/>
      <c r="K427" s="560"/>
    </row>
    <row r="428" spans="7:11" ht="12.75">
      <c r="G428" s="560"/>
      <c r="H428" s="560"/>
      <c r="I428" s="560"/>
      <c r="J428" s="560"/>
      <c r="K428" s="560"/>
    </row>
    <row r="429" spans="7:11" ht="12.75">
      <c r="G429" s="560"/>
      <c r="H429" s="560"/>
      <c r="I429" s="560"/>
      <c r="J429" s="560"/>
      <c r="K429" s="560"/>
    </row>
    <row r="430" spans="7:11" ht="12.75">
      <c r="G430" s="560"/>
      <c r="H430" s="560"/>
      <c r="I430" s="560"/>
      <c r="J430" s="560"/>
      <c r="K430" s="560"/>
    </row>
    <row r="431" spans="7:11" ht="12.75">
      <c r="G431" s="560"/>
      <c r="H431" s="560"/>
      <c r="I431" s="560"/>
      <c r="J431" s="560"/>
      <c r="K431" s="560"/>
    </row>
    <row r="432" spans="7:11" ht="12.75">
      <c r="G432" s="560"/>
      <c r="H432" s="560"/>
      <c r="I432" s="560"/>
      <c r="J432" s="560"/>
      <c r="K432" s="560"/>
    </row>
    <row r="433" spans="7:11" ht="12.75">
      <c r="G433" s="560"/>
      <c r="H433" s="560"/>
      <c r="I433" s="560"/>
      <c r="J433" s="560"/>
      <c r="K433" s="560"/>
    </row>
    <row r="434" spans="7:11" ht="12.75">
      <c r="G434" s="560"/>
      <c r="H434" s="560"/>
      <c r="I434" s="560"/>
      <c r="J434" s="560"/>
      <c r="K434" s="560"/>
    </row>
    <row r="435" spans="7:11" ht="12.75">
      <c r="G435" s="560"/>
      <c r="H435" s="560"/>
      <c r="I435" s="560"/>
      <c r="J435" s="560"/>
      <c r="K435" s="560"/>
    </row>
    <row r="436" spans="7:11" ht="12.75">
      <c r="G436" s="560"/>
      <c r="H436" s="560"/>
      <c r="I436" s="560"/>
      <c r="J436" s="560"/>
      <c r="K436" s="560"/>
    </row>
    <row r="437" spans="7:11" ht="12.75">
      <c r="G437" s="560"/>
      <c r="H437" s="560"/>
      <c r="I437" s="560"/>
      <c r="J437" s="560"/>
      <c r="K437" s="560"/>
    </row>
    <row r="438" spans="7:11" ht="12.75">
      <c r="G438" s="560"/>
      <c r="H438" s="560"/>
      <c r="I438" s="560"/>
      <c r="J438" s="560"/>
      <c r="K438" s="560"/>
    </row>
    <row r="439" spans="7:11" ht="12.75">
      <c r="G439" s="560"/>
      <c r="H439" s="560"/>
      <c r="I439" s="560"/>
      <c r="J439" s="560"/>
      <c r="K439" s="560"/>
    </row>
    <row r="440" spans="7:11" ht="12.75">
      <c r="G440" s="560"/>
      <c r="H440" s="560"/>
      <c r="I440" s="560"/>
      <c r="J440" s="560"/>
      <c r="K440" s="560"/>
    </row>
    <row r="441" spans="7:11" ht="12.75">
      <c r="G441" s="560"/>
      <c r="H441" s="560"/>
      <c r="I441" s="560"/>
      <c r="J441" s="560"/>
      <c r="K441" s="560"/>
    </row>
    <row r="442" spans="7:11" ht="12.75">
      <c r="G442" s="560"/>
      <c r="H442" s="560"/>
      <c r="I442" s="560"/>
      <c r="J442" s="560"/>
      <c r="K442" s="560"/>
    </row>
    <row r="443" spans="7:11" ht="12.75">
      <c r="G443" s="560"/>
      <c r="H443" s="560"/>
      <c r="I443" s="560"/>
      <c r="J443" s="560"/>
      <c r="K443" s="560"/>
    </row>
    <row r="444" spans="7:11" ht="12.75">
      <c r="G444" s="560"/>
      <c r="H444" s="560"/>
      <c r="I444" s="560"/>
      <c r="J444" s="560"/>
      <c r="K444" s="560"/>
    </row>
    <row r="445" spans="7:11" ht="12.75">
      <c r="G445" s="560"/>
      <c r="H445" s="560"/>
      <c r="I445" s="560"/>
      <c r="J445" s="560"/>
      <c r="K445" s="560"/>
    </row>
    <row r="446" spans="7:11" ht="12.75">
      <c r="G446" s="560"/>
      <c r="H446" s="560"/>
      <c r="I446" s="560"/>
      <c r="J446" s="560"/>
      <c r="K446" s="560"/>
    </row>
    <row r="447" spans="7:11" ht="12.75">
      <c r="G447" s="560"/>
      <c r="H447" s="560"/>
      <c r="I447" s="560"/>
      <c r="J447" s="560"/>
      <c r="K447" s="560"/>
    </row>
    <row r="448" spans="7:11" ht="12.75">
      <c r="G448" s="560"/>
      <c r="H448" s="560"/>
      <c r="I448" s="560"/>
      <c r="J448" s="560"/>
      <c r="K448" s="560"/>
    </row>
    <row r="449" spans="7:11" ht="12.75">
      <c r="G449" s="560"/>
      <c r="H449" s="560"/>
      <c r="I449" s="560"/>
      <c r="J449" s="560"/>
      <c r="K449" s="560"/>
    </row>
    <row r="450" spans="7:11" ht="12.75">
      <c r="G450" s="560"/>
      <c r="H450" s="560"/>
      <c r="I450" s="560"/>
      <c r="J450" s="560"/>
      <c r="K450" s="560"/>
    </row>
    <row r="451" spans="7:11" ht="12.75">
      <c r="G451" s="560"/>
      <c r="H451" s="560"/>
      <c r="I451" s="560"/>
      <c r="J451" s="560"/>
      <c r="K451" s="560"/>
    </row>
    <row r="452" spans="7:11" ht="12.75">
      <c r="G452" s="560"/>
      <c r="H452" s="560"/>
      <c r="I452" s="560"/>
      <c r="J452" s="560"/>
      <c r="K452" s="560"/>
    </row>
    <row r="453" spans="7:11" ht="12.75">
      <c r="G453" s="560"/>
      <c r="H453" s="560"/>
      <c r="I453" s="560"/>
      <c r="J453" s="560"/>
      <c r="K453" s="560"/>
    </row>
    <row r="454" spans="7:11" ht="12.75">
      <c r="G454" s="560"/>
      <c r="H454" s="560"/>
      <c r="I454" s="560"/>
      <c r="J454" s="560"/>
      <c r="K454" s="560"/>
    </row>
    <row r="455" spans="7:11" ht="12.75">
      <c r="G455" s="560"/>
      <c r="H455" s="560"/>
      <c r="I455" s="560"/>
      <c r="J455" s="560"/>
      <c r="K455" s="560"/>
    </row>
    <row r="456" spans="7:11" ht="12.75">
      <c r="G456" s="560"/>
      <c r="H456" s="560"/>
      <c r="I456" s="560"/>
      <c r="J456" s="560"/>
      <c r="K456" s="560"/>
    </row>
    <row r="457" spans="7:11" ht="12.75">
      <c r="G457" s="560"/>
      <c r="H457" s="560"/>
      <c r="I457" s="560"/>
      <c r="J457" s="560"/>
      <c r="K457" s="560"/>
    </row>
    <row r="458" spans="7:11" ht="12.75">
      <c r="G458" s="560"/>
      <c r="H458" s="560"/>
      <c r="I458" s="560"/>
      <c r="J458" s="560"/>
      <c r="K458" s="560"/>
    </row>
    <row r="459" spans="7:11" ht="12.75">
      <c r="G459" s="560"/>
      <c r="H459" s="560"/>
      <c r="I459" s="560"/>
      <c r="J459" s="560"/>
      <c r="K459" s="560"/>
    </row>
    <row r="460" spans="7:11" ht="12.75">
      <c r="G460" s="560"/>
      <c r="H460" s="560"/>
      <c r="I460" s="560"/>
      <c r="J460" s="560"/>
      <c r="K460" s="560"/>
    </row>
    <row r="461" spans="7:11" ht="12.75">
      <c r="G461" s="560"/>
      <c r="H461" s="560"/>
      <c r="I461" s="560"/>
      <c r="J461" s="560"/>
      <c r="K461" s="560"/>
    </row>
    <row r="462" spans="7:11" ht="12.75">
      <c r="G462" s="560"/>
      <c r="H462" s="560"/>
      <c r="I462" s="560"/>
      <c r="J462" s="560"/>
      <c r="K462" s="560"/>
    </row>
    <row r="463" spans="7:11" ht="12.75">
      <c r="G463" s="560"/>
      <c r="H463" s="560"/>
      <c r="I463" s="560"/>
      <c r="J463" s="560"/>
      <c r="K463" s="560"/>
    </row>
    <row r="464" spans="7:11" ht="12.75">
      <c r="G464" s="560"/>
      <c r="H464" s="560"/>
      <c r="I464" s="560"/>
      <c r="J464" s="560"/>
      <c r="K464" s="560"/>
    </row>
    <row r="465" spans="7:11" ht="12.75">
      <c r="G465" s="560"/>
      <c r="H465" s="560"/>
      <c r="I465" s="560"/>
      <c r="J465" s="560"/>
      <c r="K465" s="560"/>
    </row>
    <row r="466" spans="7:11" ht="12.75">
      <c r="G466" s="560"/>
      <c r="H466" s="560"/>
      <c r="I466" s="560"/>
      <c r="J466" s="560"/>
      <c r="K466" s="560"/>
    </row>
    <row r="467" spans="7:11" ht="12.75">
      <c r="G467" s="560"/>
      <c r="H467" s="560"/>
      <c r="I467" s="560"/>
      <c r="J467" s="560"/>
      <c r="K467" s="560"/>
    </row>
    <row r="468" spans="7:11" ht="12.75">
      <c r="G468" s="560"/>
      <c r="H468" s="560"/>
      <c r="I468" s="560"/>
      <c r="J468" s="560"/>
      <c r="K468" s="560"/>
    </row>
    <row r="469" spans="7:11" ht="12.75">
      <c r="G469" s="560"/>
      <c r="H469" s="560"/>
      <c r="I469" s="560"/>
      <c r="J469" s="560"/>
      <c r="K469" s="560"/>
    </row>
    <row r="470" spans="7:11" ht="12.75">
      <c r="G470" s="560"/>
      <c r="H470" s="560"/>
      <c r="I470" s="560"/>
      <c r="J470" s="560"/>
      <c r="K470" s="560"/>
    </row>
    <row r="471" spans="7:11" ht="12.75">
      <c r="G471" s="560"/>
      <c r="H471" s="560"/>
      <c r="I471" s="560"/>
      <c r="J471" s="560"/>
      <c r="K471" s="560"/>
    </row>
    <row r="472" spans="7:11" ht="12.75">
      <c r="G472" s="560"/>
      <c r="H472" s="560"/>
      <c r="I472" s="560"/>
      <c r="J472" s="560"/>
      <c r="K472" s="560"/>
    </row>
    <row r="473" spans="7:11" ht="12.75">
      <c r="G473" s="560"/>
      <c r="H473" s="560"/>
      <c r="I473" s="560"/>
      <c r="J473" s="560"/>
      <c r="K473" s="560"/>
    </row>
    <row r="474" spans="7:11" ht="12.75">
      <c r="G474" s="560"/>
      <c r="H474" s="560"/>
      <c r="I474" s="560"/>
      <c r="J474" s="560"/>
      <c r="K474" s="560"/>
    </row>
    <row r="475" spans="7:11" ht="12.75">
      <c r="G475" s="560"/>
      <c r="H475" s="560"/>
      <c r="I475" s="560"/>
      <c r="J475" s="560"/>
      <c r="K475" s="560"/>
    </row>
    <row r="476" spans="7:11" ht="12.75">
      <c r="G476" s="560"/>
      <c r="H476" s="560"/>
      <c r="I476" s="560"/>
      <c r="J476" s="560"/>
      <c r="K476" s="560"/>
    </row>
    <row r="477" spans="7:11" ht="12.75">
      <c r="G477" s="560"/>
      <c r="H477" s="560"/>
      <c r="I477" s="560"/>
      <c r="J477" s="560"/>
      <c r="K477" s="560"/>
    </row>
    <row r="478" spans="7:11" ht="12.75">
      <c r="G478" s="560"/>
      <c r="H478" s="560"/>
      <c r="I478" s="560"/>
      <c r="J478" s="560"/>
      <c r="K478" s="560"/>
    </row>
    <row r="479" spans="7:11" ht="12.75">
      <c r="G479" s="560"/>
      <c r="H479" s="560"/>
      <c r="I479" s="560"/>
      <c r="J479" s="560"/>
      <c r="K479" s="560"/>
    </row>
    <row r="480" spans="7:11" ht="12.75">
      <c r="G480" s="560"/>
      <c r="H480" s="560"/>
      <c r="I480" s="560"/>
      <c r="J480" s="560"/>
      <c r="K480" s="560"/>
    </row>
    <row r="481" spans="7:11" ht="12.75">
      <c r="G481" s="560"/>
      <c r="H481" s="560"/>
      <c r="I481" s="560"/>
      <c r="J481" s="560"/>
      <c r="K481" s="560"/>
    </row>
    <row r="482" spans="7:11" ht="12.75">
      <c r="G482" s="560"/>
      <c r="H482" s="560"/>
      <c r="I482" s="560"/>
      <c r="J482" s="560"/>
      <c r="K482" s="560"/>
    </row>
    <row r="483" spans="7:11" ht="12.75">
      <c r="G483" s="560"/>
      <c r="H483" s="560"/>
      <c r="I483" s="560"/>
      <c r="J483" s="560"/>
      <c r="K483" s="560"/>
    </row>
    <row r="484" spans="7:11" ht="12.75">
      <c r="G484" s="560"/>
      <c r="H484" s="560"/>
      <c r="I484" s="560"/>
      <c r="J484" s="560"/>
      <c r="K484" s="560"/>
    </row>
    <row r="485" spans="7:11" ht="12.75">
      <c r="G485" s="560"/>
      <c r="H485" s="560"/>
      <c r="I485" s="560"/>
      <c r="J485" s="560"/>
      <c r="K485" s="560"/>
    </row>
    <row r="486" spans="7:11" ht="12.75">
      <c r="G486" s="560"/>
      <c r="H486" s="560"/>
      <c r="I486" s="560"/>
      <c r="J486" s="560"/>
      <c r="K486" s="560"/>
    </row>
    <row r="487" spans="7:11" ht="12.75">
      <c r="G487" s="560"/>
      <c r="H487" s="560"/>
      <c r="I487" s="560"/>
      <c r="J487" s="560"/>
      <c r="K487" s="560"/>
    </row>
    <row r="488" spans="7:11" ht="12.75">
      <c r="G488" s="560"/>
      <c r="H488" s="560"/>
      <c r="I488" s="560"/>
      <c r="J488" s="560"/>
      <c r="K488" s="560"/>
    </row>
    <row r="489" spans="7:11" ht="12.75">
      <c r="G489" s="560"/>
      <c r="H489" s="560"/>
      <c r="I489" s="560"/>
      <c r="J489" s="560"/>
      <c r="K489" s="560"/>
    </row>
    <row r="490" spans="7:11" ht="12.75">
      <c r="G490" s="560"/>
      <c r="H490" s="560"/>
      <c r="I490" s="560"/>
      <c r="J490" s="560"/>
      <c r="K490" s="560"/>
    </row>
    <row r="491" spans="7:11" ht="12.75">
      <c r="G491" s="560"/>
      <c r="H491" s="560"/>
      <c r="I491" s="560"/>
      <c r="J491" s="560"/>
      <c r="K491" s="560"/>
    </row>
    <row r="492" spans="7:11" ht="12.75">
      <c r="G492" s="560"/>
      <c r="H492" s="560"/>
      <c r="I492" s="560"/>
      <c r="J492" s="560"/>
      <c r="K492" s="560"/>
    </row>
    <row r="493" spans="7:11" ht="12.75">
      <c r="G493" s="560"/>
      <c r="H493" s="560"/>
      <c r="I493" s="560"/>
      <c r="J493" s="560"/>
      <c r="K493" s="560"/>
    </row>
    <row r="494" spans="7:11" ht="12.75">
      <c r="G494" s="560"/>
      <c r="H494" s="560"/>
      <c r="I494" s="560"/>
      <c r="J494" s="560"/>
      <c r="K494" s="560"/>
    </row>
    <row r="495" spans="7:11" ht="12.75">
      <c r="G495" s="560"/>
      <c r="H495" s="560"/>
      <c r="I495" s="560"/>
      <c r="J495" s="560"/>
      <c r="K495" s="560"/>
    </row>
    <row r="496" spans="7:11" ht="12.75">
      <c r="G496" s="560"/>
      <c r="H496" s="560"/>
      <c r="I496" s="560"/>
      <c r="J496" s="560"/>
      <c r="K496" s="560"/>
    </row>
    <row r="497" spans="7:11" ht="12.75">
      <c r="G497" s="560"/>
      <c r="H497" s="560"/>
      <c r="I497" s="560"/>
      <c r="J497" s="560"/>
      <c r="K497" s="560"/>
    </row>
    <row r="498" spans="7:11" ht="12.75">
      <c r="G498" s="560"/>
      <c r="H498" s="560"/>
      <c r="I498" s="560"/>
      <c r="J498" s="560"/>
      <c r="K498" s="560"/>
    </row>
    <row r="499" spans="7:11" ht="12.75">
      <c r="G499" s="560"/>
      <c r="H499" s="560"/>
      <c r="I499" s="560"/>
      <c r="J499" s="560"/>
      <c r="K499" s="560"/>
    </row>
    <row r="500" spans="7:11" ht="12.75">
      <c r="G500" s="560"/>
      <c r="H500" s="560"/>
      <c r="I500" s="560"/>
      <c r="J500" s="560"/>
      <c r="K500" s="560"/>
    </row>
    <row r="501" spans="7:11" ht="12.75">
      <c r="G501" s="560"/>
      <c r="H501" s="560"/>
      <c r="I501" s="560"/>
      <c r="J501" s="560"/>
      <c r="K501" s="560"/>
    </row>
    <row r="502" spans="7:11" ht="12.75">
      <c r="G502" s="560"/>
      <c r="H502" s="560"/>
      <c r="I502" s="560"/>
      <c r="J502" s="560"/>
      <c r="K502" s="560"/>
    </row>
    <row r="503" spans="7:11" ht="12.75">
      <c r="G503" s="560"/>
      <c r="H503" s="560"/>
      <c r="I503" s="560"/>
      <c r="J503" s="560"/>
      <c r="K503" s="560"/>
    </row>
    <row r="504" spans="7:11" ht="12.75">
      <c r="G504" s="560"/>
      <c r="H504" s="560"/>
      <c r="I504" s="560"/>
      <c r="J504" s="560"/>
      <c r="K504" s="560"/>
    </row>
    <row r="505" spans="7:11" ht="12.75">
      <c r="G505" s="560"/>
      <c r="H505" s="560"/>
      <c r="I505" s="560"/>
      <c r="J505" s="560"/>
      <c r="K505" s="560"/>
    </row>
    <row r="506" spans="7:11" ht="12.75">
      <c r="G506" s="560"/>
      <c r="H506" s="560"/>
      <c r="I506" s="560"/>
      <c r="J506" s="560"/>
      <c r="K506" s="560"/>
    </row>
    <row r="507" spans="7:11" ht="12.75">
      <c r="G507" s="560"/>
      <c r="H507" s="560"/>
      <c r="I507" s="560"/>
      <c r="J507" s="560"/>
      <c r="K507" s="560"/>
    </row>
    <row r="508" spans="7:11" ht="12.75">
      <c r="G508" s="560"/>
      <c r="H508" s="560"/>
      <c r="I508" s="560"/>
      <c r="J508" s="560"/>
      <c r="K508" s="560"/>
    </row>
    <row r="509" spans="7:11" ht="12.75">
      <c r="G509" s="560"/>
      <c r="H509" s="560"/>
      <c r="I509" s="560"/>
      <c r="J509" s="560"/>
      <c r="K509" s="560"/>
    </row>
    <row r="510" spans="7:11" ht="12.75">
      <c r="G510" s="560"/>
      <c r="H510" s="560"/>
      <c r="I510" s="560"/>
      <c r="J510" s="560"/>
      <c r="K510" s="560"/>
    </row>
    <row r="511" spans="7:11" ht="12.75">
      <c r="G511" s="560"/>
      <c r="H511" s="560"/>
      <c r="I511" s="560"/>
      <c r="J511" s="560"/>
      <c r="K511" s="560"/>
    </row>
    <row r="512" spans="7:11" ht="12.75">
      <c r="G512" s="560"/>
      <c r="H512" s="560"/>
      <c r="I512" s="560"/>
      <c r="J512" s="560"/>
      <c r="K512" s="560"/>
    </row>
    <row r="513" spans="7:11" ht="12.75">
      <c r="G513" s="560"/>
      <c r="H513" s="560"/>
      <c r="I513" s="560"/>
      <c r="J513" s="560"/>
      <c r="K513" s="560"/>
    </row>
    <row r="514" spans="7:11" ht="12.75">
      <c r="G514" s="560"/>
      <c r="H514" s="560"/>
      <c r="I514" s="560"/>
      <c r="J514" s="560"/>
      <c r="K514" s="560"/>
    </row>
    <row r="515" spans="7:11" ht="12.75">
      <c r="G515" s="560"/>
      <c r="H515" s="560"/>
      <c r="I515" s="560"/>
      <c r="J515" s="560"/>
      <c r="K515" s="560"/>
    </row>
    <row r="516" spans="7:11" ht="12.75">
      <c r="G516" s="560"/>
      <c r="H516" s="560"/>
      <c r="I516" s="560"/>
      <c r="J516" s="560"/>
      <c r="K516" s="560"/>
    </row>
    <row r="517" spans="7:11" ht="12.75">
      <c r="G517" s="560"/>
      <c r="H517" s="560"/>
      <c r="I517" s="560"/>
      <c r="J517" s="560"/>
      <c r="K517" s="560"/>
    </row>
    <row r="518" spans="7:11" ht="12.75">
      <c r="G518" s="560"/>
      <c r="H518" s="560"/>
      <c r="I518" s="560"/>
      <c r="J518" s="560"/>
      <c r="K518" s="560"/>
    </row>
    <row r="519" spans="7:11" ht="12.75">
      <c r="G519" s="560"/>
      <c r="H519" s="560"/>
      <c r="I519" s="560"/>
      <c r="J519" s="560"/>
      <c r="K519" s="560"/>
    </row>
    <row r="520" spans="7:11" ht="12.75">
      <c r="G520" s="560"/>
      <c r="H520" s="560"/>
      <c r="I520" s="560"/>
      <c r="J520" s="560"/>
      <c r="K520" s="560"/>
    </row>
    <row r="521" spans="7:11" ht="12.75">
      <c r="G521" s="560"/>
      <c r="H521" s="560"/>
      <c r="I521" s="560"/>
      <c r="J521" s="560"/>
      <c r="K521" s="560"/>
    </row>
    <row r="522" spans="7:11" ht="12.75">
      <c r="G522" s="560"/>
      <c r="H522" s="560"/>
      <c r="I522" s="560"/>
      <c r="J522" s="560"/>
      <c r="K522" s="560"/>
    </row>
    <row r="523" spans="7:11" ht="12.75">
      <c r="G523" s="560"/>
      <c r="H523" s="560"/>
      <c r="I523" s="560"/>
      <c r="J523" s="560"/>
      <c r="K523" s="560"/>
    </row>
    <row r="524" spans="7:11" ht="12.75">
      <c r="G524" s="560"/>
      <c r="H524" s="560"/>
      <c r="I524" s="560"/>
      <c r="J524" s="560"/>
      <c r="K524" s="560"/>
    </row>
    <row r="525" spans="7:11" ht="12.75">
      <c r="G525" s="560"/>
      <c r="H525" s="560"/>
      <c r="I525" s="560"/>
      <c r="J525" s="560"/>
      <c r="K525" s="560"/>
    </row>
    <row r="526" spans="7:11" ht="12.75">
      <c r="G526" s="560"/>
      <c r="H526" s="560"/>
      <c r="I526" s="560"/>
      <c r="J526" s="560"/>
      <c r="K526" s="560"/>
    </row>
    <row r="527" spans="7:11" ht="12.75">
      <c r="G527" s="560"/>
      <c r="H527" s="560"/>
      <c r="I527" s="560"/>
      <c r="J527" s="560"/>
      <c r="K527" s="560"/>
    </row>
    <row r="528" spans="7:11" ht="12.75">
      <c r="G528" s="560"/>
      <c r="H528" s="560"/>
      <c r="I528" s="560"/>
      <c r="J528" s="560"/>
      <c r="K528" s="560"/>
    </row>
    <row r="529" spans="7:11" ht="12.75">
      <c r="G529" s="560"/>
      <c r="H529" s="560"/>
      <c r="I529" s="560"/>
      <c r="J529" s="560"/>
      <c r="K529" s="560"/>
    </row>
    <row r="530" spans="7:11" ht="12.75">
      <c r="G530" s="560"/>
      <c r="H530" s="560"/>
      <c r="I530" s="560"/>
      <c r="J530" s="560"/>
      <c r="K530" s="560"/>
    </row>
    <row r="531" spans="7:11" ht="12.75">
      <c r="G531" s="560"/>
      <c r="H531" s="560"/>
      <c r="I531" s="560"/>
      <c r="J531" s="560"/>
      <c r="K531" s="560"/>
    </row>
    <row r="532" spans="7:11" ht="12.75">
      <c r="G532" s="560"/>
      <c r="H532" s="560"/>
      <c r="I532" s="560"/>
      <c r="J532" s="560"/>
      <c r="K532" s="560"/>
    </row>
    <row r="533" spans="7:11" ht="12.75">
      <c r="G533" s="560"/>
      <c r="H533" s="560"/>
      <c r="I533" s="560"/>
      <c r="J533" s="560"/>
      <c r="K533" s="560"/>
    </row>
    <row r="534" spans="7:11" ht="12.75">
      <c r="G534" s="560"/>
      <c r="H534" s="560"/>
      <c r="I534" s="560"/>
      <c r="J534" s="560"/>
      <c r="K534" s="560"/>
    </row>
    <row r="535" spans="7:11" ht="12.75">
      <c r="G535" s="560"/>
      <c r="H535" s="560"/>
      <c r="I535" s="560"/>
      <c r="J535" s="560"/>
      <c r="K535" s="560"/>
    </row>
    <row r="536" spans="7:11" ht="12.75">
      <c r="G536" s="560"/>
      <c r="H536" s="560"/>
      <c r="I536" s="560"/>
      <c r="J536" s="560"/>
      <c r="K536" s="560"/>
    </row>
    <row r="537" spans="7:11" ht="12.75">
      <c r="G537" s="560"/>
      <c r="H537" s="560"/>
      <c r="I537" s="560"/>
      <c r="J537" s="560"/>
      <c r="K537" s="560"/>
    </row>
    <row r="538" spans="7:11" ht="12.75">
      <c r="G538" s="560"/>
      <c r="H538" s="560"/>
      <c r="I538" s="560"/>
      <c r="J538" s="560"/>
      <c r="K538" s="560"/>
    </row>
    <row r="539" spans="7:11" ht="12.75">
      <c r="G539" s="560"/>
      <c r="H539" s="560"/>
      <c r="I539" s="560"/>
      <c r="J539" s="560"/>
      <c r="K539" s="560"/>
    </row>
    <row r="540" spans="7:11" ht="12.75">
      <c r="G540" s="560"/>
      <c r="H540" s="560"/>
      <c r="I540" s="560"/>
      <c r="J540" s="560"/>
      <c r="K540" s="560"/>
    </row>
    <row r="541" spans="7:11" ht="12.75">
      <c r="G541" s="560"/>
      <c r="H541" s="560"/>
      <c r="I541" s="560"/>
      <c r="J541" s="560"/>
      <c r="K541" s="560"/>
    </row>
    <row r="542" spans="7:11" ht="12.75">
      <c r="G542" s="560"/>
      <c r="H542" s="560"/>
      <c r="I542" s="560"/>
      <c r="J542" s="560"/>
      <c r="K542" s="560"/>
    </row>
    <row r="543" spans="7:11" ht="12.75">
      <c r="G543" s="560"/>
      <c r="H543" s="560"/>
      <c r="I543" s="560"/>
      <c r="J543" s="560"/>
      <c r="K543" s="560"/>
    </row>
    <row r="544" spans="7:11" ht="12.75">
      <c r="G544" s="560"/>
      <c r="H544" s="560"/>
      <c r="I544" s="560"/>
      <c r="J544" s="560"/>
      <c r="K544" s="560"/>
    </row>
    <row r="545" spans="7:11" ht="12.75">
      <c r="G545" s="560"/>
      <c r="H545" s="560"/>
      <c r="I545" s="560"/>
      <c r="J545" s="560"/>
      <c r="K545" s="560"/>
    </row>
    <row r="546" spans="7:11" ht="12.75">
      <c r="G546" s="560"/>
      <c r="H546" s="560"/>
      <c r="I546" s="560"/>
      <c r="J546" s="560"/>
      <c r="K546" s="560"/>
    </row>
    <row r="547" spans="7:11" ht="12.75">
      <c r="G547" s="560"/>
      <c r="H547" s="560"/>
      <c r="I547" s="560"/>
      <c r="J547" s="560"/>
      <c r="K547" s="560"/>
    </row>
    <row r="548" spans="7:11" ht="12.75">
      <c r="G548" s="560"/>
      <c r="H548" s="560"/>
      <c r="I548" s="560"/>
      <c r="J548" s="560"/>
      <c r="K548" s="560"/>
    </row>
    <row r="549" spans="7:11" ht="12.75">
      <c r="G549" s="560"/>
      <c r="H549" s="560"/>
      <c r="I549" s="560"/>
      <c r="J549" s="560"/>
      <c r="K549" s="560"/>
    </row>
    <row r="550" spans="7:11" ht="12.75">
      <c r="G550" s="560"/>
      <c r="H550" s="560"/>
      <c r="I550" s="560"/>
      <c r="J550" s="560"/>
      <c r="K550" s="560"/>
    </row>
    <row r="551" spans="7:11" ht="12.75">
      <c r="G551" s="560"/>
      <c r="H551" s="560"/>
      <c r="I551" s="560"/>
      <c r="J551" s="560"/>
      <c r="K551" s="560"/>
    </row>
    <row r="552" spans="7:11" ht="12.75">
      <c r="G552" s="560"/>
      <c r="H552" s="560"/>
      <c r="I552" s="560"/>
      <c r="J552" s="560"/>
      <c r="K552" s="560"/>
    </row>
    <row r="553" spans="7:11" ht="12.75">
      <c r="G553" s="560"/>
      <c r="H553" s="560"/>
      <c r="I553" s="560"/>
      <c r="J553" s="560"/>
      <c r="K553" s="560"/>
    </row>
    <row r="554" spans="7:11" ht="12.75">
      <c r="G554" s="560"/>
      <c r="H554" s="560"/>
      <c r="I554" s="560"/>
      <c r="J554" s="560"/>
      <c r="K554" s="560"/>
    </row>
    <row r="555" spans="7:11" ht="12.75">
      <c r="G555" s="560"/>
      <c r="H555" s="560"/>
      <c r="I555" s="560"/>
      <c r="J555" s="560"/>
      <c r="K555" s="560"/>
    </row>
    <row r="556" spans="7:11" ht="12.75">
      <c r="G556" s="560"/>
      <c r="H556" s="560"/>
      <c r="I556" s="560"/>
      <c r="J556" s="560"/>
      <c r="K556" s="560"/>
    </row>
    <row r="557" spans="7:11" ht="12.75">
      <c r="G557" s="560"/>
      <c r="H557" s="560"/>
      <c r="I557" s="560"/>
      <c r="J557" s="560"/>
      <c r="K557" s="560"/>
    </row>
    <row r="558" spans="7:11" ht="12.75">
      <c r="G558" s="560"/>
      <c r="H558" s="560"/>
      <c r="I558" s="560"/>
      <c r="J558" s="560"/>
      <c r="K558" s="560"/>
    </row>
    <row r="559" spans="7:11" ht="12.75">
      <c r="G559" s="560"/>
      <c r="H559" s="560"/>
      <c r="I559" s="560"/>
      <c r="J559" s="560"/>
      <c r="K559" s="560"/>
    </row>
    <row r="560" spans="7:11" ht="12.75">
      <c r="G560" s="560"/>
      <c r="H560" s="560"/>
      <c r="I560" s="560"/>
      <c r="J560" s="560"/>
      <c r="K560" s="560"/>
    </row>
    <row r="561" spans="7:11" ht="12.75">
      <c r="G561" s="560"/>
      <c r="H561" s="560"/>
      <c r="I561" s="560"/>
      <c r="J561" s="560"/>
      <c r="K561" s="560"/>
    </row>
    <row r="562" spans="7:11" ht="12.75">
      <c r="G562" s="560"/>
      <c r="H562" s="560"/>
      <c r="I562" s="560"/>
      <c r="J562" s="560"/>
      <c r="K562" s="560"/>
    </row>
    <row r="563" spans="7:11" ht="12.75">
      <c r="G563" s="560"/>
      <c r="H563" s="560"/>
      <c r="I563" s="560"/>
      <c r="J563" s="560"/>
      <c r="K563" s="560"/>
    </row>
    <row r="564" spans="7:11" ht="12.75">
      <c r="G564" s="560"/>
      <c r="H564" s="560"/>
      <c r="I564" s="560"/>
      <c r="J564" s="560"/>
      <c r="K564" s="560"/>
    </row>
    <row r="565" spans="7:11" ht="12.75">
      <c r="G565" s="560"/>
      <c r="H565" s="560"/>
      <c r="I565" s="560"/>
      <c r="J565" s="560"/>
      <c r="K565" s="560"/>
    </row>
    <row r="566" spans="7:11" ht="12.75">
      <c r="G566" s="560"/>
      <c r="H566" s="560"/>
      <c r="I566" s="560"/>
      <c r="J566" s="560"/>
      <c r="K566" s="560"/>
    </row>
    <row r="567" spans="7:11" ht="12.75">
      <c r="G567" s="560"/>
      <c r="H567" s="560"/>
      <c r="I567" s="560"/>
      <c r="J567" s="560"/>
      <c r="K567" s="560"/>
    </row>
    <row r="568" spans="7:11" ht="12.75">
      <c r="G568" s="560"/>
      <c r="H568" s="560"/>
      <c r="I568" s="560"/>
      <c r="J568" s="560"/>
      <c r="K568" s="560"/>
    </row>
    <row r="569" spans="7:11" ht="12.75">
      <c r="G569" s="560"/>
      <c r="H569" s="560"/>
      <c r="I569" s="560"/>
      <c r="J569" s="560"/>
      <c r="K569" s="560"/>
    </row>
    <row r="570" spans="7:11" ht="12.75">
      <c r="G570" s="560"/>
      <c r="H570" s="560"/>
      <c r="I570" s="560"/>
      <c r="J570" s="560"/>
      <c r="K570" s="560"/>
    </row>
    <row r="571" spans="7:11" ht="12.75">
      <c r="G571" s="560"/>
      <c r="H571" s="560"/>
      <c r="I571" s="560"/>
      <c r="J571" s="560"/>
      <c r="K571" s="560"/>
    </row>
    <row r="572" spans="7:11" ht="12.75">
      <c r="G572" s="560"/>
      <c r="H572" s="560"/>
      <c r="I572" s="560"/>
      <c r="J572" s="560"/>
      <c r="K572" s="560"/>
    </row>
    <row r="573" spans="7:11" ht="12.75">
      <c r="G573" s="560"/>
      <c r="H573" s="560"/>
      <c r="I573" s="560"/>
      <c r="J573" s="560"/>
      <c r="K573" s="560"/>
    </row>
    <row r="574" spans="7:11" ht="12.75">
      <c r="G574" s="560"/>
      <c r="H574" s="560"/>
      <c r="I574" s="560"/>
      <c r="J574" s="560"/>
      <c r="K574" s="560"/>
    </row>
    <row r="575" spans="7:11" ht="12.75">
      <c r="G575" s="560"/>
      <c r="H575" s="560"/>
      <c r="I575" s="560"/>
      <c r="J575" s="560"/>
      <c r="K575" s="560"/>
    </row>
    <row r="576" spans="7:11" ht="12.75">
      <c r="G576" s="560"/>
      <c r="H576" s="560"/>
      <c r="I576" s="560"/>
      <c r="J576" s="560"/>
      <c r="K576" s="560"/>
    </row>
    <row r="577" spans="7:11" ht="12.75">
      <c r="G577" s="560"/>
      <c r="H577" s="560"/>
      <c r="I577" s="560"/>
      <c r="J577" s="560"/>
      <c r="K577" s="560"/>
    </row>
    <row r="578" spans="7:11" ht="12.75">
      <c r="G578" s="560"/>
      <c r="H578" s="560"/>
      <c r="I578" s="560"/>
      <c r="J578" s="560"/>
      <c r="K578" s="560"/>
    </row>
    <row r="579" spans="7:11" ht="12.75">
      <c r="G579" s="560"/>
      <c r="H579" s="560"/>
      <c r="I579" s="560"/>
      <c r="J579" s="560"/>
      <c r="K579" s="560"/>
    </row>
    <row r="580" spans="7:11" ht="12.75">
      <c r="G580" s="560"/>
      <c r="H580" s="560"/>
      <c r="I580" s="560"/>
      <c r="J580" s="560"/>
      <c r="K580" s="560"/>
    </row>
    <row r="581" spans="7:11" ht="12.75">
      <c r="G581" s="560"/>
      <c r="H581" s="560"/>
      <c r="I581" s="560"/>
      <c r="J581" s="560"/>
      <c r="K581" s="560"/>
    </row>
    <row r="582" spans="7:11" ht="12.75">
      <c r="G582" s="560"/>
      <c r="H582" s="560"/>
      <c r="I582" s="560"/>
      <c r="J582" s="560"/>
      <c r="K582" s="560"/>
    </row>
    <row r="583" spans="7:11" ht="12.75">
      <c r="G583" s="560"/>
      <c r="H583" s="560"/>
      <c r="I583" s="560"/>
      <c r="J583" s="560"/>
      <c r="K583" s="560"/>
    </row>
    <row r="584" spans="7:11" ht="12.75">
      <c r="G584" s="560"/>
      <c r="H584" s="560"/>
      <c r="I584" s="560"/>
      <c r="J584" s="560"/>
      <c r="K584" s="560"/>
    </row>
    <row r="585" spans="7:11" ht="12.75">
      <c r="G585" s="560"/>
      <c r="H585" s="560"/>
      <c r="I585" s="560"/>
      <c r="J585" s="560"/>
      <c r="K585" s="560"/>
    </row>
    <row r="586" spans="7:11" ht="12.75">
      <c r="G586" s="560"/>
      <c r="H586" s="560"/>
      <c r="I586" s="560"/>
      <c r="J586" s="560"/>
      <c r="K586" s="560"/>
    </row>
    <row r="587" spans="7:11" ht="12.75">
      <c r="G587" s="560"/>
      <c r="H587" s="560"/>
      <c r="I587" s="560"/>
      <c r="J587" s="560"/>
      <c r="K587" s="560"/>
    </row>
    <row r="588" spans="7:11" ht="12.75">
      <c r="G588" s="560"/>
      <c r="H588" s="560"/>
      <c r="I588" s="560"/>
      <c r="J588" s="560"/>
      <c r="K588" s="560"/>
    </row>
    <row r="589" spans="7:11" ht="12.75">
      <c r="G589" s="560"/>
      <c r="H589" s="560"/>
      <c r="I589" s="560"/>
      <c r="J589" s="560"/>
      <c r="K589" s="560"/>
    </row>
    <row r="590" spans="7:11" ht="12.75">
      <c r="G590" s="560"/>
      <c r="H590" s="560"/>
      <c r="I590" s="560"/>
      <c r="J590" s="560"/>
      <c r="K590" s="560"/>
    </row>
    <row r="591" spans="7:11" ht="12.75">
      <c r="G591" s="560"/>
      <c r="H591" s="560"/>
      <c r="I591" s="560"/>
      <c r="J591" s="560"/>
      <c r="K591" s="560"/>
    </row>
    <row r="592" spans="7:11" ht="12.75">
      <c r="G592" s="560"/>
      <c r="H592" s="560"/>
      <c r="I592" s="560"/>
      <c r="J592" s="560"/>
      <c r="K592" s="560"/>
    </row>
    <row r="593" spans="7:11" ht="12.75">
      <c r="G593" s="560"/>
      <c r="H593" s="560"/>
      <c r="I593" s="560"/>
      <c r="J593" s="560"/>
      <c r="K593" s="560"/>
    </row>
    <row r="594" spans="7:11" ht="12.75">
      <c r="G594" s="560"/>
      <c r="H594" s="560"/>
      <c r="I594" s="560"/>
      <c r="J594" s="560"/>
      <c r="K594" s="560"/>
    </row>
    <row r="595" spans="7:11" ht="12.75">
      <c r="G595" s="560"/>
      <c r="H595" s="560"/>
      <c r="I595" s="560"/>
      <c r="J595" s="560"/>
      <c r="K595" s="560"/>
    </row>
    <row r="596" spans="7:11" ht="12.75">
      <c r="G596" s="560"/>
      <c r="H596" s="560"/>
      <c r="I596" s="560"/>
      <c r="J596" s="560"/>
      <c r="K596" s="560"/>
    </row>
    <row r="597" spans="7:11" ht="12.75">
      <c r="G597" s="560"/>
      <c r="H597" s="560"/>
      <c r="I597" s="560"/>
      <c r="J597" s="560"/>
      <c r="K597" s="560"/>
    </row>
    <row r="598" spans="7:11" ht="12.75">
      <c r="G598" s="560"/>
      <c r="H598" s="560"/>
      <c r="I598" s="560"/>
      <c r="J598" s="560"/>
      <c r="K598" s="560"/>
    </row>
    <row r="599" spans="7:11" ht="12.75">
      <c r="G599" s="560"/>
      <c r="H599" s="560"/>
      <c r="I599" s="560"/>
      <c r="J599" s="560"/>
      <c r="K599" s="560"/>
    </row>
    <row r="600" spans="7:11" ht="12.75">
      <c r="G600" s="560"/>
      <c r="H600" s="560"/>
      <c r="I600" s="560"/>
      <c r="J600" s="560"/>
      <c r="K600" s="560"/>
    </row>
    <row r="601" spans="7:11" ht="12.75">
      <c r="G601" s="560"/>
      <c r="H601" s="560"/>
      <c r="I601" s="560"/>
      <c r="J601" s="560"/>
      <c r="K601" s="560"/>
    </row>
    <row r="602" spans="7:11" ht="12.75">
      <c r="G602" s="560"/>
      <c r="H602" s="560"/>
      <c r="I602" s="560"/>
      <c r="J602" s="560"/>
      <c r="K602" s="560"/>
    </row>
    <row r="603" spans="7:11" ht="12.75">
      <c r="G603" s="560"/>
      <c r="H603" s="560"/>
      <c r="I603" s="560"/>
      <c r="J603" s="560"/>
      <c r="K603" s="560"/>
    </row>
    <row r="604" spans="7:11" ht="12.75">
      <c r="G604" s="560"/>
      <c r="H604" s="560"/>
      <c r="I604" s="560"/>
      <c r="J604" s="560"/>
      <c r="K604" s="560"/>
    </row>
    <row r="605" spans="7:11" ht="12.75">
      <c r="G605" s="560"/>
      <c r="H605" s="560"/>
      <c r="I605" s="560"/>
      <c r="J605" s="560"/>
      <c r="K605" s="560"/>
    </row>
    <row r="606" spans="7:11" ht="12.75">
      <c r="G606" s="560"/>
      <c r="H606" s="560"/>
      <c r="I606" s="560"/>
      <c r="J606" s="560"/>
      <c r="K606" s="560"/>
    </row>
    <row r="607" spans="7:11" ht="12.75">
      <c r="G607" s="560"/>
      <c r="H607" s="560"/>
      <c r="I607" s="560"/>
      <c r="J607" s="560"/>
      <c r="K607" s="560"/>
    </row>
    <row r="608" spans="7:11" ht="12.75">
      <c r="G608" s="560"/>
      <c r="H608" s="560"/>
      <c r="I608" s="560"/>
      <c r="J608" s="560"/>
      <c r="K608" s="560"/>
    </row>
    <row r="609" spans="7:11" ht="12.75">
      <c r="G609" s="560"/>
      <c r="H609" s="560"/>
      <c r="I609" s="560"/>
      <c r="J609" s="560"/>
      <c r="K609" s="560"/>
    </row>
    <row r="610" spans="7:11" ht="12.75">
      <c r="G610" s="560"/>
      <c r="H610" s="560"/>
      <c r="I610" s="560"/>
      <c r="J610" s="560"/>
      <c r="K610" s="560"/>
    </row>
    <row r="611" spans="7:11" ht="12.75">
      <c r="G611" s="560"/>
      <c r="H611" s="560"/>
      <c r="I611" s="560"/>
      <c r="J611" s="560"/>
      <c r="K611" s="560"/>
    </row>
    <row r="612" spans="7:11" ht="12.75">
      <c r="G612" s="560"/>
      <c r="H612" s="560"/>
      <c r="I612" s="560"/>
      <c r="J612" s="560"/>
      <c r="K612" s="560"/>
    </row>
    <row r="613" spans="7:11" ht="12.75">
      <c r="G613" s="560"/>
      <c r="H613" s="560"/>
      <c r="I613" s="560"/>
      <c r="J613" s="560"/>
      <c r="K613" s="560"/>
    </row>
    <row r="614" spans="7:11" ht="12.75">
      <c r="G614" s="560"/>
      <c r="H614" s="560"/>
      <c r="I614" s="560"/>
      <c r="J614" s="560"/>
      <c r="K614" s="560"/>
    </row>
    <row r="615" spans="7:11" ht="12.75">
      <c r="G615" s="560"/>
      <c r="H615" s="560"/>
      <c r="I615" s="560"/>
      <c r="J615" s="560"/>
      <c r="K615" s="560"/>
    </row>
    <row r="616" spans="7:11" ht="12.75">
      <c r="G616" s="560"/>
      <c r="H616" s="560"/>
      <c r="I616" s="560"/>
      <c r="J616" s="560"/>
      <c r="K616" s="560"/>
    </row>
    <row r="617" spans="7:11" ht="12.75">
      <c r="G617" s="560"/>
      <c r="H617" s="560"/>
      <c r="I617" s="560"/>
      <c r="J617" s="560"/>
      <c r="K617" s="560"/>
    </row>
    <row r="618" spans="7:11" ht="12.75">
      <c r="G618" s="560"/>
      <c r="H618" s="560"/>
      <c r="I618" s="560"/>
      <c r="J618" s="560"/>
      <c r="K618" s="560"/>
    </row>
    <row r="619" spans="7:11" ht="12.75">
      <c r="G619" s="560"/>
      <c r="H619" s="560"/>
      <c r="I619" s="560"/>
      <c r="J619" s="560"/>
      <c r="K619" s="560"/>
    </row>
    <row r="620" spans="7:11" ht="12.75">
      <c r="G620" s="560"/>
      <c r="H620" s="560"/>
      <c r="I620" s="560"/>
      <c r="J620" s="560"/>
      <c r="K620" s="560"/>
    </row>
    <row r="621" spans="7:11" ht="12.75">
      <c r="G621" s="560"/>
      <c r="H621" s="560"/>
      <c r="I621" s="560"/>
      <c r="J621" s="560"/>
      <c r="K621" s="560"/>
    </row>
    <row r="622" spans="7:11" ht="12.75">
      <c r="G622" s="560"/>
      <c r="H622" s="560"/>
      <c r="I622" s="560"/>
      <c r="J622" s="560"/>
      <c r="K622" s="560"/>
    </row>
    <row r="623" spans="7:11" ht="12.75">
      <c r="G623" s="560"/>
      <c r="H623" s="560"/>
      <c r="I623" s="560"/>
      <c r="J623" s="560"/>
      <c r="K623" s="560"/>
    </row>
    <row r="624" spans="7:11" ht="12.75">
      <c r="G624" s="560"/>
      <c r="H624" s="560"/>
      <c r="I624" s="560"/>
      <c r="J624" s="560"/>
      <c r="K624" s="560"/>
    </row>
    <row r="625" spans="7:11" ht="12.75">
      <c r="G625" s="560"/>
      <c r="H625" s="560"/>
      <c r="I625" s="560"/>
      <c r="J625" s="560"/>
      <c r="K625" s="560"/>
    </row>
    <row r="626" spans="7:11" ht="12.75">
      <c r="G626" s="560"/>
      <c r="H626" s="560"/>
      <c r="I626" s="560"/>
      <c r="J626" s="560"/>
      <c r="K626" s="560"/>
    </row>
    <row r="627" spans="7:11" ht="12.75">
      <c r="G627" s="560"/>
      <c r="H627" s="560"/>
      <c r="I627" s="560"/>
      <c r="J627" s="560"/>
      <c r="K627" s="560"/>
    </row>
    <row r="628" spans="7:11" ht="12.75">
      <c r="G628" s="560"/>
      <c r="H628" s="560"/>
      <c r="I628" s="560"/>
      <c r="J628" s="560"/>
      <c r="K628" s="560"/>
    </row>
    <row r="629" spans="7:11" ht="12.75">
      <c r="G629" s="560"/>
      <c r="H629" s="560"/>
      <c r="I629" s="560"/>
      <c r="J629" s="560"/>
      <c r="K629" s="560"/>
    </row>
    <row r="630" spans="7:11" ht="12.75">
      <c r="G630" s="560"/>
      <c r="H630" s="560"/>
      <c r="I630" s="560"/>
      <c r="J630" s="560"/>
      <c r="K630" s="560"/>
    </row>
    <row r="631" spans="7:11" ht="12.75">
      <c r="G631" s="560"/>
      <c r="H631" s="560"/>
      <c r="I631" s="560"/>
      <c r="J631" s="560"/>
      <c r="K631" s="560"/>
    </row>
    <row r="632" spans="7:11" ht="12.75">
      <c r="G632" s="560"/>
      <c r="H632" s="560"/>
      <c r="I632" s="560"/>
      <c r="J632" s="560"/>
      <c r="K632" s="560"/>
    </row>
    <row r="633" spans="7:11" ht="12.75">
      <c r="G633" s="560"/>
      <c r="H633" s="560"/>
      <c r="I633" s="560"/>
      <c r="J633" s="560"/>
      <c r="K633" s="560"/>
    </row>
    <row r="634" spans="7:11" ht="12.75">
      <c r="G634" s="560"/>
      <c r="H634" s="560"/>
      <c r="I634" s="560"/>
      <c r="J634" s="560"/>
      <c r="K634" s="560"/>
    </row>
    <row r="635" spans="7:11" ht="12.75">
      <c r="G635" s="560"/>
      <c r="H635" s="560"/>
      <c r="I635" s="560"/>
      <c r="J635" s="560"/>
      <c r="K635" s="560"/>
    </row>
    <row r="636" spans="7:11" ht="12.75">
      <c r="G636" s="560"/>
      <c r="H636" s="560"/>
      <c r="I636" s="560"/>
      <c r="J636" s="560"/>
      <c r="K636" s="560"/>
    </row>
    <row r="637" spans="7:11" ht="12.75">
      <c r="G637" s="560"/>
      <c r="H637" s="560"/>
      <c r="I637" s="560"/>
      <c r="J637" s="560"/>
      <c r="K637" s="560"/>
    </row>
    <row r="638" spans="7:11" ht="12.75">
      <c r="G638" s="560"/>
      <c r="H638" s="560"/>
      <c r="I638" s="560"/>
      <c r="J638" s="560"/>
      <c r="K638" s="560"/>
    </row>
    <row r="639" spans="7:11" ht="12.75">
      <c r="G639" s="560"/>
      <c r="H639" s="560"/>
      <c r="I639" s="560"/>
      <c r="J639" s="560"/>
      <c r="K639" s="560"/>
    </row>
    <row r="640" spans="7:11" ht="12.75">
      <c r="G640" s="560"/>
      <c r="H640" s="560"/>
      <c r="I640" s="560"/>
      <c r="J640" s="560"/>
      <c r="K640" s="560"/>
    </row>
    <row r="641" spans="7:11" ht="12.75">
      <c r="G641" s="560"/>
      <c r="H641" s="560"/>
      <c r="I641" s="560"/>
      <c r="J641" s="560"/>
      <c r="K641" s="560"/>
    </row>
    <row r="642" spans="7:11" ht="12.75">
      <c r="G642" s="560"/>
      <c r="H642" s="560"/>
      <c r="I642" s="560"/>
      <c r="J642" s="560"/>
      <c r="K642" s="560"/>
    </row>
    <row r="643" spans="7:11" ht="12.75">
      <c r="G643" s="560"/>
      <c r="H643" s="560"/>
      <c r="I643" s="560"/>
      <c r="J643" s="560"/>
      <c r="K643" s="560"/>
    </row>
    <row r="644" spans="7:11" ht="12.75">
      <c r="G644" s="560"/>
      <c r="H644" s="560"/>
      <c r="I644" s="560"/>
      <c r="J644" s="560"/>
      <c r="K644" s="560"/>
    </row>
    <row r="645" spans="7:11" ht="12.75">
      <c r="G645" s="560"/>
      <c r="H645" s="560"/>
      <c r="I645" s="560"/>
      <c r="J645" s="560"/>
      <c r="K645" s="560"/>
    </row>
    <row r="646" spans="7:11" ht="12.75">
      <c r="G646" s="560"/>
      <c r="H646" s="560"/>
      <c r="I646" s="560"/>
      <c r="J646" s="560"/>
      <c r="K646" s="560"/>
    </row>
    <row r="647" spans="7:11" ht="12.75">
      <c r="G647" s="560"/>
      <c r="H647" s="560"/>
      <c r="I647" s="560"/>
      <c r="J647" s="560"/>
      <c r="K647" s="560"/>
    </row>
    <row r="648" spans="7:11" ht="12.75">
      <c r="G648" s="560"/>
      <c r="H648" s="560"/>
      <c r="I648" s="560"/>
      <c r="J648" s="560"/>
      <c r="K648" s="560"/>
    </row>
    <row r="649" spans="7:11" ht="12.75">
      <c r="G649" s="560"/>
      <c r="H649" s="560"/>
      <c r="I649" s="560"/>
      <c r="J649" s="560"/>
      <c r="K649" s="560"/>
    </row>
    <row r="650" spans="7:11" ht="12.75">
      <c r="G650" s="560"/>
      <c r="H650" s="560"/>
      <c r="I650" s="560"/>
      <c r="J650" s="560"/>
      <c r="K650" s="560"/>
    </row>
    <row r="651" spans="7:11" ht="12.75">
      <c r="G651" s="560"/>
      <c r="H651" s="560"/>
      <c r="I651" s="560"/>
      <c r="J651" s="560"/>
      <c r="K651" s="560"/>
    </row>
    <row r="652" spans="7:11" ht="12.75">
      <c r="G652" s="560"/>
      <c r="H652" s="560"/>
      <c r="I652" s="560"/>
      <c r="J652" s="560"/>
      <c r="K652" s="560"/>
    </row>
    <row r="653" spans="7:11" ht="12.75">
      <c r="G653" s="560"/>
      <c r="H653" s="560"/>
      <c r="I653" s="560"/>
      <c r="J653" s="560"/>
      <c r="K653" s="560"/>
    </row>
    <row r="654" spans="7:11" ht="12.75">
      <c r="G654" s="560"/>
      <c r="H654" s="560"/>
      <c r="I654" s="560"/>
      <c r="J654" s="560"/>
      <c r="K654" s="560"/>
    </row>
    <row r="655" spans="7:11" ht="12.75">
      <c r="G655" s="560"/>
      <c r="H655" s="560"/>
      <c r="I655" s="560"/>
      <c r="J655" s="560"/>
      <c r="K655" s="560"/>
    </row>
    <row r="656" spans="7:11" ht="12.75">
      <c r="G656" s="560"/>
      <c r="H656" s="560"/>
      <c r="I656" s="560"/>
      <c r="J656" s="560"/>
      <c r="K656" s="560"/>
    </row>
    <row r="657" spans="7:11" ht="12.75">
      <c r="G657" s="560"/>
      <c r="H657" s="560"/>
      <c r="I657" s="560"/>
      <c r="J657" s="560"/>
      <c r="K657" s="560"/>
    </row>
    <row r="658" spans="7:11" ht="12.75">
      <c r="G658" s="560"/>
      <c r="H658" s="560"/>
      <c r="I658" s="560"/>
      <c r="J658" s="560"/>
      <c r="K658" s="560"/>
    </row>
    <row r="659" spans="7:11" ht="12.75">
      <c r="G659" s="560"/>
      <c r="H659" s="560"/>
      <c r="I659" s="560"/>
      <c r="J659" s="560"/>
      <c r="K659" s="560"/>
    </row>
    <row r="660" spans="7:11" ht="12.75">
      <c r="G660" s="560"/>
      <c r="H660" s="560"/>
      <c r="I660" s="560"/>
      <c r="J660" s="560"/>
      <c r="K660" s="560"/>
    </row>
    <row r="661" spans="7:11" ht="12.75">
      <c r="G661" s="560"/>
      <c r="H661" s="560"/>
      <c r="I661" s="560"/>
      <c r="J661" s="560"/>
      <c r="K661" s="560"/>
    </row>
    <row r="662" spans="7:11" ht="12.75">
      <c r="G662" s="560"/>
      <c r="H662" s="560"/>
      <c r="I662" s="560"/>
      <c r="J662" s="560"/>
      <c r="K662" s="560"/>
    </row>
    <row r="663" spans="7:11" ht="12.75">
      <c r="G663" s="560"/>
      <c r="H663" s="560"/>
      <c r="I663" s="560"/>
      <c r="J663" s="560"/>
      <c r="K663" s="560"/>
    </row>
    <row r="664" spans="7:11" ht="12.75">
      <c r="G664" s="560"/>
      <c r="H664" s="560"/>
      <c r="I664" s="560"/>
      <c r="J664" s="560"/>
      <c r="K664" s="560"/>
    </row>
    <row r="665" spans="7:11" ht="12.75">
      <c r="G665" s="560"/>
      <c r="H665" s="560"/>
      <c r="I665" s="560"/>
      <c r="J665" s="560"/>
      <c r="K665" s="560"/>
    </row>
    <row r="666" spans="7:11" ht="12.75">
      <c r="G666" s="560"/>
      <c r="H666" s="560"/>
      <c r="I666" s="560"/>
      <c r="J666" s="560"/>
      <c r="K666" s="560"/>
    </row>
    <row r="667" spans="7:11" ht="12.75">
      <c r="G667" s="560"/>
      <c r="H667" s="560"/>
      <c r="I667" s="560"/>
      <c r="J667" s="560"/>
      <c r="K667" s="560"/>
    </row>
    <row r="668" spans="7:11" ht="12.75">
      <c r="G668" s="560"/>
      <c r="H668" s="560"/>
      <c r="I668" s="560"/>
      <c r="J668" s="560"/>
      <c r="K668" s="560"/>
    </row>
    <row r="669" spans="7:11" ht="12.75">
      <c r="G669" s="560"/>
      <c r="H669" s="560"/>
      <c r="I669" s="560"/>
      <c r="J669" s="560"/>
      <c r="K669" s="560"/>
    </row>
    <row r="670" spans="7:11" ht="12.75">
      <c r="G670" s="560"/>
      <c r="H670" s="560"/>
      <c r="I670" s="560"/>
      <c r="J670" s="560"/>
      <c r="K670" s="560"/>
    </row>
    <row r="671" spans="7:11" ht="12.75">
      <c r="G671" s="560"/>
      <c r="H671" s="560"/>
      <c r="I671" s="560"/>
      <c r="J671" s="560"/>
      <c r="K671" s="560"/>
    </row>
    <row r="672" spans="7:11" ht="12.75">
      <c r="G672" s="560"/>
      <c r="H672" s="560"/>
      <c r="I672" s="560"/>
      <c r="J672" s="560"/>
      <c r="K672" s="560"/>
    </row>
    <row r="673" spans="7:11" ht="12.75">
      <c r="G673" s="560"/>
      <c r="H673" s="560"/>
      <c r="I673" s="560"/>
      <c r="J673" s="560"/>
      <c r="K673" s="560"/>
    </row>
    <row r="674" spans="7:11" ht="12.75">
      <c r="G674" s="560"/>
      <c r="H674" s="560"/>
      <c r="I674" s="560"/>
      <c r="J674" s="560"/>
      <c r="K674" s="560"/>
    </row>
    <row r="675" spans="7:11" ht="12.75">
      <c r="G675" s="560"/>
      <c r="H675" s="560"/>
      <c r="I675" s="560"/>
      <c r="J675" s="560"/>
      <c r="K675" s="560"/>
    </row>
    <row r="676" spans="7:11" ht="12.75">
      <c r="G676" s="560"/>
      <c r="H676" s="560"/>
      <c r="I676" s="560"/>
      <c r="J676" s="560"/>
      <c r="K676" s="560"/>
    </row>
    <row r="677" spans="7:11" ht="12.75">
      <c r="G677" s="560"/>
      <c r="H677" s="560"/>
      <c r="I677" s="560"/>
      <c r="J677" s="560"/>
      <c r="K677" s="560"/>
    </row>
    <row r="678" spans="7:11" ht="12.75">
      <c r="G678" s="560"/>
      <c r="H678" s="560"/>
      <c r="I678" s="560"/>
      <c r="J678" s="560"/>
      <c r="K678" s="560"/>
    </row>
    <row r="679" spans="7:11" ht="12.75">
      <c r="G679" s="560"/>
      <c r="H679" s="560"/>
      <c r="I679" s="560"/>
      <c r="J679" s="560"/>
      <c r="K679" s="560"/>
    </row>
    <row r="680" spans="7:11" ht="12.75">
      <c r="G680" s="560"/>
      <c r="H680" s="560"/>
      <c r="I680" s="560"/>
      <c r="J680" s="560"/>
      <c r="K680" s="560"/>
    </row>
    <row r="681" spans="7:11" ht="12.75">
      <c r="G681" s="560"/>
      <c r="H681" s="560"/>
      <c r="I681" s="560"/>
      <c r="J681" s="560"/>
      <c r="K681" s="560"/>
    </row>
    <row r="682" spans="7:11" ht="12.75">
      <c r="G682" s="560"/>
      <c r="H682" s="560"/>
      <c r="I682" s="560"/>
      <c r="J682" s="560"/>
      <c r="K682" s="560"/>
    </row>
    <row r="683" spans="7:11" ht="12.75">
      <c r="G683" s="560"/>
      <c r="H683" s="560"/>
      <c r="I683" s="560"/>
      <c r="J683" s="560"/>
      <c r="K683" s="560"/>
    </row>
    <row r="684" spans="7:11" ht="12.75">
      <c r="G684" s="560"/>
      <c r="H684" s="560"/>
      <c r="I684" s="560"/>
      <c r="J684" s="560"/>
      <c r="K684" s="560"/>
    </row>
    <row r="685" spans="7:11" ht="12.75">
      <c r="G685" s="560"/>
      <c r="H685" s="560"/>
      <c r="I685" s="560"/>
      <c r="J685" s="560"/>
      <c r="K685" s="560"/>
    </row>
    <row r="686" spans="7:11" ht="12.75">
      <c r="G686" s="560"/>
      <c r="H686" s="560"/>
      <c r="I686" s="560"/>
      <c r="J686" s="560"/>
      <c r="K686" s="560"/>
    </row>
    <row r="687" spans="7:11" ht="12.75">
      <c r="G687" s="560"/>
      <c r="H687" s="560"/>
      <c r="I687" s="560"/>
      <c r="J687" s="560"/>
      <c r="K687" s="560"/>
    </row>
    <row r="688" spans="7:11" ht="12.75">
      <c r="G688" s="560"/>
      <c r="H688" s="560"/>
      <c r="I688" s="560"/>
      <c r="J688" s="560"/>
      <c r="K688" s="560"/>
    </row>
    <row r="689" spans="7:11" ht="12.75">
      <c r="G689" s="560"/>
      <c r="H689" s="560"/>
      <c r="I689" s="560"/>
      <c r="J689" s="560"/>
      <c r="K689" s="560"/>
    </row>
    <row r="690" spans="7:11" ht="12.75">
      <c r="G690" s="560"/>
      <c r="H690" s="560"/>
      <c r="I690" s="560"/>
      <c r="J690" s="560"/>
      <c r="K690" s="560"/>
    </row>
    <row r="691" spans="7:11" ht="12.75">
      <c r="G691" s="560"/>
      <c r="H691" s="560"/>
      <c r="I691" s="560"/>
      <c r="J691" s="560"/>
      <c r="K691" s="560"/>
    </row>
    <row r="692" spans="7:11" ht="12.75">
      <c r="G692" s="560"/>
      <c r="H692" s="560"/>
      <c r="I692" s="560"/>
      <c r="J692" s="560"/>
      <c r="K692" s="560"/>
    </row>
    <row r="693" spans="7:11" ht="12.75">
      <c r="G693" s="560"/>
      <c r="H693" s="560"/>
      <c r="I693" s="560"/>
      <c r="J693" s="560"/>
      <c r="K693" s="560"/>
    </row>
    <row r="694" spans="7:11" ht="12.75">
      <c r="G694" s="560"/>
      <c r="H694" s="560"/>
      <c r="I694" s="560"/>
      <c r="J694" s="560"/>
      <c r="K694" s="560"/>
    </row>
    <row r="695" spans="7:11" ht="12.75">
      <c r="G695" s="560"/>
      <c r="H695" s="560"/>
      <c r="I695" s="560"/>
      <c r="J695" s="560"/>
      <c r="K695" s="560"/>
    </row>
    <row r="696" spans="7:11" ht="12.75">
      <c r="G696" s="560"/>
      <c r="H696" s="560"/>
      <c r="I696" s="560"/>
      <c r="J696" s="560"/>
      <c r="K696" s="560"/>
    </row>
    <row r="697" spans="7:11" ht="12.75">
      <c r="G697" s="560"/>
      <c r="H697" s="560"/>
      <c r="I697" s="560"/>
      <c r="J697" s="560"/>
      <c r="K697" s="560"/>
    </row>
    <row r="698" spans="7:11" ht="12.75">
      <c r="G698" s="560"/>
      <c r="H698" s="560"/>
      <c r="I698" s="560"/>
      <c r="J698" s="560"/>
      <c r="K698" s="560"/>
    </row>
    <row r="699" spans="7:11" ht="12.75">
      <c r="G699" s="560"/>
      <c r="H699" s="560"/>
      <c r="I699" s="560"/>
      <c r="J699" s="560"/>
      <c r="K699" s="560"/>
    </row>
    <row r="700" spans="7:11" ht="12.75">
      <c r="G700" s="560"/>
      <c r="H700" s="560"/>
      <c r="I700" s="560"/>
      <c r="J700" s="560"/>
      <c r="K700" s="560"/>
    </row>
    <row r="701" spans="7:11" ht="12.75">
      <c r="G701" s="560"/>
      <c r="H701" s="560"/>
      <c r="I701" s="560"/>
      <c r="J701" s="560"/>
      <c r="K701" s="560"/>
    </row>
    <row r="702" spans="7:11" ht="12.75">
      <c r="G702" s="560"/>
      <c r="H702" s="560"/>
      <c r="I702" s="560"/>
      <c r="J702" s="560"/>
      <c r="K702" s="560"/>
    </row>
    <row r="703" spans="7:11" ht="12.75">
      <c r="G703" s="560"/>
      <c r="H703" s="560"/>
      <c r="I703" s="560"/>
      <c r="J703" s="560"/>
      <c r="K703" s="560"/>
    </row>
    <row r="704" spans="7:11" ht="12.75">
      <c r="G704" s="560"/>
      <c r="H704" s="560"/>
      <c r="I704" s="560"/>
      <c r="J704" s="560"/>
      <c r="K704" s="560"/>
    </row>
    <row r="705" spans="7:11" ht="12.75">
      <c r="G705" s="560"/>
      <c r="H705" s="560"/>
      <c r="I705" s="560"/>
      <c r="J705" s="560"/>
      <c r="K705" s="560"/>
    </row>
    <row r="706" spans="7:11" ht="12.75">
      <c r="G706" s="560"/>
      <c r="H706" s="560"/>
      <c r="I706" s="560"/>
      <c r="J706" s="560"/>
      <c r="K706" s="560"/>
    </row>
    <row r="707" spans="7:11" ht="12.75">
      <c r="G707" s="560"/>
      <c r="H707" s="560"/>
      <c r="I707" s="560"/>
      <c r="J707" s="560"/>
      <c r="K707" s="560"/>
    </row>
    <row r="708" spans="7:11" ht="12.75">
      <c r="G708" s="560"/>
      <c r="H708" s="560"/>
      <c r="I708" s="560"/>
      <c r="J708" s="560"/>
      <c r="K708" s="560"/>
    </row>
    <row r="709" spans="7:11" ht="12.75">
      <c r="G709" s="560"/>
      <c r="H709" s="560"/>
      <c r="I709" s="560"/>
      <c r="J709" s="560"/>
      <c r="K709" s="560"/>
    </row>
    <row r="710" spans="7:11" ht="12.75">
      <c r="G710" s="560"/>
      <c r="H710" s="560"/>
      <c r="I710" s="560"/>
      <c r="J710" s="560"/>
      <c r="K710" s="560"/>
    </row>
    <row r="711" spans="7:11" ht="12.75">
      <c r="G711" s="560"/>
      <c r="H711" s="560"/>
      <c r="I711" s="560"/>
      <c r="J711" s="560"/>
      <c r="K711" s="560"/>
    </row>
    <row r="712" spans="7:11" ht="12.75">
      <c r="G712" s="560"/>
      <c r="H712" s="560"/>
      <c r="I712" s="560"/>
      <c r="J712" s="560"/>
      <c r="K712" s="560"/>
    </row>
    <row r="713" spans="7:11" ht="12.75">
      <c r="G713" s="560"/>
      <c r="H713" s="560"/>
      <c r="I713" s="560"/>
      <c r="J713" s="560"/>
      <c r="K713" s="560"/>
    </row>
    <row r="714" spans="7:11" ht="12.75">
      <c r="G714" s="560"/>
      <c r="H714" s="560"/>
      <c r="I714" s="560"/>
      <c r="J714" s="560"/>
      <c r="K714" s="560"/>
    </row>
    <row r="715" spans="7:11" ht="12.75">
      <c r="G715" s="560"/>
      <c r="H715" s="560"/>
      <c r="I715" s="560"/>
      <c r="J715" s="560"/>
      <c r="K715" s="560"/>
    </row>
    <row r="716" spans="7:11" ht="12.75">
      <c r="G716" s="560"/>
      <c r="H716" s="560"/>
      <c r="I716" s="560"/>
      <c r="J716" s="560"/>
      <c r="K716" s="560"/>
    </row>
    <row r="717" spans="7:11" ht="12.75">
      <c r="G717" s="560"/>
      <c r="H717" s="560"/>
      <c r="I717" s="560"/>
      <c r="J717" s="560"/>
      <c r="K717" s="560"/>
    </row>
    <row r="718" spans="7:11" ht="12.75">
      <c r="G718" s="560"/>
      <c r="H718" s="560"/>
      <c r="I718" s="560"/>
      <c r="J718" s="560"/>
      <c r="K718" s="560"/>
    </row>
    <row r="719" spans="7:11" ht="12.75">
      <c r="G719" s="560"/>
      <c r="H719" s="560"/>
      <c r="I719" s="560"/>
      <c r="J719" s="560"/>
      <c r="K719" s="560"/>
    </row>
    <row r="720" spans="7:11" ht="12.75">
      <c r="G720" s="560"/>
      <c r="H720" s="560"/>
      <c r="I720" s="560"/>
      <c r="J720" s="560"/>
      <c r="K720" s="560"/>
    </row>
    <row r="721" spans="7:11" ht="12.75">
      <c r="G721" s="560"/>
      <c r="H721" s="560"/>
      <c r="I721" s="560"/>
      <c r="J721" s="560"/>
      <c r="K721" s="560"/>
    </row>
    <row r="722" spans="7:11" ht="12.75">
      <c r="G722" s="560"/>
      <c r="H722" s="560"/>
      <c r="I722" s="560"/>
      <c r="J722" s="560"/>
      <c r="K722" s="560"/>
    </row>
    <row r="723" spans="7:11" ht="12.75">
      <c r="G723" s="560"/>
      <c r="H723" s="560"/>
      <c r="I723" s="560"/>
      <c r="J723" s="560"/>
      <c r="K723" s="560"/>
    </row>
    <row r="724" spans="7:11" ht="12.75">
      <c r="G724" s="560"/>
      <c r="H724" s="560"/>
      <c r="I724" s="560"/>
      <c r="J724" s="560"/>
      <c r="K724" s="560"/>
    </row>
    <row r="725" spans="7:11" ht="12.75">
      <c r="G725" s="560"/>
      <c r="H725" s="560"/>
      <c r="I725" s="560"/>
      <c r="J725" s="560"/>
      <c r="K725" s="560"/>
    </row>
    <row r="726" spans="7:11" ht="12.75">
      <c r="G726" s="560"/>
      <c r="H726" s="560"/>
      <c r="I726" s="560"/>
      <c r="J726" s="560"/>
      <c r="K726" s="560"/>
    </row>
    <row r="727" spans="7:11" ht="12.75">
      <c r="G727" s="560"/>
      <c r="H727" s="560"/>
      <c r="I727" s="560"/>
      <c r="J727" s="560"/>
      <c r="K727" s="560"/>
    </row>
    <row r="728" spans="7:11" ht="12.75">
      <c r="G728" s="560"/>
      <c r="H728" s="560"/>
      <c r="I728" s="560"/>
      <c r="J728" s="560"/>
      <c r="K728" s="560"/>
    </row>
    <row r="729" spans="7:11" ht="12.75">
      <c r="G729" s="560"/>
      <c r="H729" s="560"/>
      <c r="I729" s="560"/>
      <c r="J729" s="560"/>
      <c r="K729" s="560"/>
    </row>
    <row r="730" spans="7:11" ht="12.75">
      <c r="G730" s="560"/>
      <c r="H730" s="560"/>
      <c r="I730" s="560"/>
      <c r="J730" s="560"/>
      <c r="K730" s="560"/>
    </row>
    <row r="731" spans="7:11" ht="12.75">
      <c r="G731" s="560"/>
      <c r="H731" s="560"/>
      <c r="I731" s="560"/>
      <c r="J731" s="560"/>
      <c r="K731" s="560"/>
    </row>
    <row r="732" spans="7:11" ht="12.75">
      <c r="G732" s="560"/>
      <c r="H732" s="560"/>
      <c r="I732" s="560"/>
      <c r="J732" s="560"/>
      <c r="K732" s="560"/>
    </row>
    <row r="733" spans="7:11" ht="12.75">
      <c r="G733" s="560"/>
      <c r="H733" s="560"/>
      <c r="I733" s="560"/>
      <c r="J733" s="560"/>
      <c r="K733" s="560"/>
    </row>
    <row r="734" spans="7:11" ht="12.75">
      <c r="G734" s="560"/>
      <c r="H734" s="560"/>
      <c r="I734" s="560"/>
      <c r="J734" s="560"/>
      <c r="K734" s="560"/>
    </row>
    <row r="735" spans="7:11" ht="12.75">
      <c r="G735" s="560"/>
      <c r="H735" s="560"/>
      <c r="I735" s="560"/>
      <c r="J735" s="560"/>
      <c r="K735" s="560"/>
    </row>
    <row r="736" spans="7:11" ht="12.75">
      <c r="G736" s="560"/>
      <c r="H736" s="560"/>
      <c r="I736" s="560"/>
      <c r="J736" s="560"/>
      <c r="K736" s="560"/>
    </row>
    <row r="737" spans="7:11" ht="12.75">
      <c r="G737" s="560"/>
      <c r="H737" s="560"/>
      <c r="I737" s="560"/>
      <c r="J737" s="560"/>
      <c r="K737" s="560"/>
    </row>
    <row r="738" spans="7:11" ht="12.75">
      <c r="G738" s="560"/>
      <c r="H738" s="560"/>
      <c r="I738" s="560"/>
      <c r="J738" s="560"/>
      <c r="K738" s="560"/>
    </row>
    <row r="739" spans="7:11" ht="12.75">
      <c r="G739" s="560"/>
      <c r="H739" s="560"/>
      <c r="I739" s="560"/>
      <c r="J739" s="560"/>
      <c r="K739" s="560"/>
    </row>
    <row r="740" spans="7:11" ht="12.75">
      <c r="G740" s="560"/>
      <c r="H740" s="560"/>
      <c r="I740" s="560"/>
      <c r="J740" s="560"/>
      <c r="K740" s="560"/>
    </row>
    <row r="741" spans="7:11" ht="12.75">
      <c r="G741" s="560"/>
      <c r="H741" s="560"/>
      <c r="I741" s="560"/>
      <c r="J741" s="560"/>
      <c r="K741" s="560"/>
    </row>
    <row r="742" spans="7:11" ht="12.75">
      <c r="G742" s="560"/>
      <c r="H742" s="560"/>
      <c r="I742" s="560"/>
      <c r="J742" s="560"/>
      <c r="K742" s="560"/>
    </row>
    <row r="743" spans="7:11" ht="12.75">
      <c r="G743" s="560"/>
      <c r="H743" s="560"/>
      <c r="I743" s="560"/>
      <c r="J743" s="560"/>
      <c r="K743" s="560"/>
    </row>
    <row r="744" spans="7:11" ht="12.75">
      <c r="G744" s="560"/>
      <c r="H744" s="560"/>
      <c r="I744" s="560"/>
      <c r="J744" s="560"/>
      <c r="K744" s="560"/>
    </row>
    <row r="745" spans="7:11" ht="12.75">
      <c r="G745" s="560"/>
      <c r="H745" s="560"/>
      <c r="I745" s="560"/>
      <c r="J745" s="560"/>
      <c r="K745" s="560"/>
    </row>
    <row r="746" spans="7:11" ht="12.75">
      <c r="G746" s="560"/>
      <c r="H746" s="560"/>
      <c r="I746" s="560"/>
      <c r="J746" s="560"/>
      <c r="K746" s="560"/>
    </row>
    <row r="747" spans="7:11" ht="12.75">
      <c r="G747" s="560"/>
      <c r="H747" s="560"/>
      <c r="I747" s="560"/>
      <c r="J747" s="560"/>
      <c r="K747" s="560"/>
    </row>
    <row r="748" spans="7:11" ht="12.75">
      <c r="G748" s="560"/>
      <c r="H748" s="560"/>
      <c r="I748" s="560"/>
      <c r="J748" s="560"/>
      <c r="K748" s="560"/>
    </row>
    <row r="749" spans="7:11" ht="12.75">
      <c r="G749" s="560"/>
      <c r="H749" s="560"/>
      <c r="I749" s="560"/>
      <c r="J749" s="560"/>
      <c r="K749" s="560"/>
    </row>
    <row r="750" spans="7:11" ht="12.75">
      <c r="G750" s="560"/>
      <c r="H750" s="560"/>
      <c r="I750" s="560"/>
      <c r="J750" s="560"/>
      <c r="K750" s="560"/>
    </row>
    <row r="751" spans="7:11" ht="12.75">
      <c r="G751" s="560"/>
      <c r="H751" s="560"/>
      <c r="I751" s="560"/>
      <c r="J751" s="560"/>
      <c r="K751" s="560"/>
    </row>
    <row r="752" spans="7:11" ht="12.75">
      <c r="G752" s="560"/>
      <c r="H752" s="560"/>
      <c r="I752" s="560"/>
      <c r="J752" s="560"/>
      <c r="K752" s="560"/>
    </row>
    <row r="753" spans="7:11" ht="12.75">
      <c r="G753" s="560"/>
      <c r="H753" s="560"/>
      <c r="I753" s="560"/>
      <c r="J753" s="560"/>
      <c r="K753" s="560"/>
    </row>
    <row r="754" spans="7:11" ht="12.75">
      <c r="G754" s="560"/>
      <c r="H754" s="560"/>
      <c r="I754" s="560"/>
      <c r="J754" s="560"/>
      <c r="K754" s="560"/>
    </row>
    <row r="755" spans="7:11" ht="12.75">
      <c r="G755" s="560"/>
      <c r="H755" s="560"/>
      <c r="I755" s="560"/>
      <c r="J755" s="560"/>
      <c r="K755" s="560"/>
    </row>
    <row r="756" spans="7:11" ht="12.75">
      <c r="G756" s="560"/>
      <c r="H756" s="560"/>
      <c r="I756" s="560"/>
      <c r="J756" s="560"/>
      <c r="K756" s="560"/>
    </row>
    <row r="757" spans="7:11" ht="12.75">
      <c r="G757" s="560"/>
      <c r="H757" s="560"/>
      <c r="I757" s="560"/>
      <c r="J757" s="560"/>
      <c r="K757" s="560"/>
    </row>
    <row r="758" spans="7:11" ht="12.75">
      <c r="G758" s="560"/>
      <c r="H758" s="560"/>
      <c r="I758" s="560"/>
      <c r="J758" s="560"/>
      <c r="K758" s="560"/>
    </row>
    <row r="759" spans="7:11" ht="12.75">
      <c r="G759" s="560"/>
      <c r="H759" s="560"/>
      <c r="I759" s="560"/>
      <c r="J759" s="560"/>
      <c r="K759" s="560"/>
    </row>
    <row r="760" spans="7:11" ht="12.75">
      <c r="G760" s="560"/>
      <c r="H760" s="560"/>
      <c r="I760" s="560"/>
      <c r="J760" s="560"/>
      <c r="K760" s="560"/>
    </row>
    <row r="761" spans="7:11" ht="12.75">
      <c r="G761" s="560"/>
      <c r="H761" s="560"/>
      <c r="I761" s="560"/>
      <c r="J761" s="560"/>
      <c r="K761" s="560"/>
    </row>
    <row r="762" spans="7:11" ht="12.75">
      <c r="G762" s="560"/>
      <c r="H762" s="560"/>
      <c r="I762" s="560"/>
      <c r="J762" s="560"/>
      <c r="K762" s="560"/>
    </row>
    <row r="763" spans="7:11" ht="12.75">
      <c r="G763" s="560"/>
      <c r="H763" s="560"/>
      <c r="I763" s="560"/>
      <c r="J763" s="560"/>
      <c r="K763" s="560"/>
    </row>
    <row r="764" spans="7:11" ht="12.75">
      <c r="G764" s="560"/>
      <c r="H764" s="560"/>
      <c r="I764" s="560"/>
      <c r="J764" s="560"/>
      <c r="K764" s="560"/>
    </row>
    <row r="765" spans="7:11" ht="12.75">
      <c r="G765" s="560"/>
      <c r="H765" s="560"/>
      <c r="I765" s="560"/>
      <c r="J765" s="560"/>
      <c r="K765" s="560"/>
    </row>
    <row r="766" spans="7:11" ht="12.75">
      <c r="G766" s="560"/>
      <c r="H766" s="560"/>
      <c r="I766" s="560"/>
      <c r="J766" s="560"/>
      <c r="K766" s="560"/>
    </row>
    <row r="767" spans="7:11" ht="12.75">
      <c r="G767" s="560"/>
      <c r="H767" s="560"/>
      <c r="I767" s="560"/>
      <c r="J767" s="560"/>
      <c r="K767" s="560"/>
    </row>
    <row r="768" spans="7:11" ht="12.75">
      <c r="G768" s="560"/>
      <c r="H768" s="560"/>
      <c r="I768" s="560"/>
      <c r="J768" s="560"/>
      <c r="K768" s="560"/>
    </row>
    <row r="769" spans="7:11" ht="12.75">
      <c r="G769" s="560"/>
      <c r="H769" s="560"/>
      <c r="I769" s="560"/>
      <c r="J769" s="560"/>
      <c r="K769" s="560"/>
    </row>
    <row r="770" spans="7:11" ht="12.75">
      <c r="G770" s="560"/>
      <c r="H770" s="560"/>
      <c r="I770" s="560"/>
      <c r="J770" s="560"/>
      <c r="K770" s="560"/>
    </row>
    <row r="771" spans="7:11" ht="12.75">
      <c r="G771" s="560"/>
      <c r="H771" s="560"/>
      <c r="I771" s="560"/>
      <c r="J771" s="560"/>
      <c r="K771" s="560"/>
    </row>
    <row r="772" spans="7:11" ht="12.75">
      <c r="G772" s="560"/>
      <c r="H772" s="560"/>
      <c r="I772" s="560"/>
      <c r="J772" s="560"/>
      <c r="K772" s="560"/>
    </row>
    <row r="773" spans="7:11" ht="12.75">
      <c r="G773" s="560"/>
      <c r="H773" s="560"/>
      <c r="I773" s="560"/>
      <c r="J773" s="560"/>
      <c r="K773" s="560"/>
    </row>
    <row r="774" spans="7:11" ht="12.75">
      <c r="G774" s="560"/>
      <c r="H774" s="560"/>
      <c r="I774" s="560"/>
      <c r="J774" s="560"/>
      <c r="K774" s="560"/>
    </row>
    <row r="775" spans="7:11" ht="12.75">
      <c r="G775" s="560"/>
      <c r="H775" s="560"/>
      <c r="I775" s="560"/>
      <c r="J775" s="560"/>
      <c r="K775" s="560"/>
    </row>
    <row r="776" spans="7:11" ht="12.75">
      <c r="G776" s="560"/>
      <c r="H776" s="560"/>
      <c r="I776" s="560"/>
      <c r="J776" s="560"/>
      <c r="K776" s="560"/>
    </row>
    <row r="777" spans="7:11" ht="12.75">
      <c r="G777" s="560"/>
      <c r="H777" s="560"/>
      <c r="I777" s="560"/>
      <c r="J777" s="560"/>
      <c r="K777" s="560"/>
    </row>
    <row r="778" spans="7:11" ht="12.75">
      <c r="G778" s="560"/>
      <c r="H778" s="560"/>
      <c r="I778" s="560"/>
      <c r="J778" s="560"/>
      <c r="K778" s="560"/>
    </row>
    <row r="779" spans="7:11" ht="12.75">
      <c r="G779" s="560"/>
      <c r="H779" s="560"/>
      <c r="I779" s="560"/>
      <c r="J779" s="560"/>
      <c r="K779" s="560"/>
    </row>
    <row r="780" spans="7:11" ht="12.75">
      <c r="G780" s="560"/>
      <c r="H780" s="560"/>
      <c r="I780" s="560"/>
      <c r="J780" s="560"/>
      <c r="K780" s="560"/>
    </row>
    <row r="781" spans="7:11" ht="12.75">
      <c r="G781" s="560"/>
      <c r="H781" s="560"/>
      <c r="I781" s="560"/>
      <c r="J781" s="560"/>
      <c r="K781" s="560"/>
    </row>
    <row r="782" spans="7:11" ht="12.75">
      <c r="G782" s="560"/>
      <c r="H782" s="560"/>
      <c r="I782" s="560"/>
      <c r="J782" s="560"/>
      <c r="K782" s="560"/>
    </row>
    <row r="783" spans="7:11" ht="12.75">
      <c r="G783" s="560"/>
      <c r="H783" s="560"/>
      <c r="I783" s="560"/>
      <c r="J783" s="560"/>
      <c r="K783" s="560"/>
    </row>
    <row r="784" spans="7:11" ht="12.75">
      <c r="G784" s="560"/>
      <c r="H784" s="560"/>
      <c r="I784" s="560"/>
      <c r="J784" s="560"/>
      <c r="K784" s="560"/>
    </row>
    <row r="785" spans="7:11" ht="12.75">
      <c r="G785" s="560"/>
      <c r="H785" s="560"/>
      <c r="I785" s="560"/>
      <c r="J785" s="560"/>
      <c r="K785" s="560"/>
    </row>
    <row r="786" spans="7:11" ht="12.75">
      <c r="G786" s="560"/>
      <c r="H786" s="560"/>
      <c r="I786" s="560"/>
      <c r="J786" s="560"/>
      <c r="K786" s="560"/>
    </row>
    <row r="787" spans="7:11" ht="12.75">
      <c r="G787" s="560"/>
      <c r="H787" s="560"/>
      <c r="I787" s="560"/>
      <c r="J787" s="560"/>
      <c r="K787" s="560"/>
    </row>
    <row r="788" spans="7:11" ht="12.75">
      <c r="G788" s="560"/>
      <c r="H788" s="560"/>
      <c r="I788" s="560"/>
      <c r="J788" s="560"/>
      <c r="K788" s="560"/>
    </row>
    <row r="789" spans="7:11" ht="12.75">
      <c r="G789" s="560"/>
      <c r="H789" s="560"/>
      <c r="I789" s="560"/>
      <c r="J789" s="560"/>
      <c r="K789" s="560"/>
    </row>
    <row r="790" spans="7:11" ht="12.75">
      <c r="G790" s="560"/>
      <c r="H790" s="560"/>
      <c r="I790" s="560"/>
      <c r="J790" s="560"/>
      <c r="K790" s="560"/>
    </row>
    <row r="791" spans="7:11" ht="12.75">
      <c r="G791" s="560"/>
      <c r="H791" s="560"/>
      <c r="I791" s="560"/>
      <c r="J791" s="560"/>
      <c r="K791" s="560"/>
    </row>
    <row r="792" spans="7:11" ht="12.75">
      <c r="G792" s="560"/>
      <c r="H792" s="560"/>
      <c r="I792" s="560"/>
      <c r="J792" s="560"/>
      <c r="K792" s="560"/>
    </row>
    <row r="793" spans="7:11" ht="12.75">
      <c r="G793" s="560"/>
      <c r="H793" s="560"/>
      <c r="I793" s="560"/>
      <c r="J793" s="560"/>
      <c r="K793" s="560"/>
    </row>
    <row r="794" spans="7:11" ht="12.75">
      <c r="G794" s="560"/>
      <c r="H794" s="560"/>
      <c r="I794" s="560"/>
      <c r="J794" s="560"/>
      <c r="K794" s="560"/>
    </row>
    <row r="795" spans="7:11" ht="12.75">
      <c r="G795" s="560"/>
      <c r="H795" s="560"/>
      <c r="I795" s="560"/>
      <c r="J795" s="560"/>
      <c r="K795" s="560"/>
    </row>
    <row r="796" spans="7:11" ht="12.75">
      <c r="G796" s="560"/>
      <c r="H796" s="560"/>
      <c r="I796" s="560"/>
      <c r="J796" s="560"/>
      <c r="K796" s="560"/>
    </row>
    <row r="797" spans="7:11" ht="12.75">
      <c r="G797" s="560"/>
      <c r="H797" s="560"/>
      <c r="I797" s="560"/>
      <c r="J797" s="560"/>
      <c r="K797" s="560"/>
    </row>
    <row r="798" spans="7:11" ht="12.75">
      <c r="G798" s="560"/>
      <c r="H798" s="560"/>
      <c r="I798" s="560"/>
      <c r="J798" s="560"/>
      <c r="K798" s="560"/>
    </row>
    <row r="799" spans="7:11" ht="12.75">
      <c r="G799" s="560"/>
      <c r="H799" s="560"/>
      <c r="I799" s="560"/>
      <c r="J799" s="560"/>
      <c r="K799" s="560"/>
    </row>
    <row r="800" spans="7:11" ht="12.75">
      <c r="G800" s="560"/>
      <c r="H800" s="560"/>
      <c r="I800" s="560"/>
      <c r="J800" s="560"/>
      <c r="K800" s="560"/>
    </row>
    <row r="801" spans="7:11" ht="12.75">
      <c r="G801" s="560"/>
      <c r="H801" s="560"/>
      <c r="I801" s="560"/>
      <c r="J801" s="560"/>
      <c r="K801" s="560"/>
    </row>
    <row r="802" spans="7:11" ht="12.75">
      <c r="G802" s="560"/>
      <c r="H802" s="560"/>
      <c r="I802" s="560"/>
      <c r="J802" s="560"/>
      <c r="K802" s="560"/>
    </row>
    <row r="803" spans="7:11" ht="12.75">
      <c r="G803" s="560"/>
      <c r="H803" s="560"/>
      <c r="I803" s="560"/>
      <c r="J803" s="560"/>
      <c r="K803" s="560"/>
    </row>
    <row r="804" spans="7:11" ht="12.75">
      <c r="G804" s="560"/>
      <c r="H804" s="560"/>
      <c r="I804" s="560"/>
      <c r="J804" s="560"/>
      <c r="K804" s="560"/>
    </row>
    <row r="805" spans="7:11" ht="12.75">
      <c r="G805" s="560"/>
      <c r="H805" s="560"/>
      <c r="I805" s="560"/>
      <c r="J805" s="560"/>
      <c r="K805" s="560"/>
    </row>
    <row r="806" spans="7:11" ht="12.75">
      <c r="G806" s="560"/>
      <c r="H806" s="560"/>
      <c r="I806" s="560"/>
      <c r="J806" s="560"/>
      <c r="K806" s="560"/>
    </row>
    <row r="807" spans="7:11" ht="12.75">
      <c r="G807" s="560"/>
      <c r="H807" s="560"/>
      <c r="I807" s="560"/>
      <c r="J807" s="560"/>
      <c r="K807" s="560"/>
    </row>
    <row r="808" spans="7:11" ht="12.75">
      <c r="G808" s="560"/>
      <c r="H808" s="560"/>
      <c r="I808" s="560"/>
      <c r="J808" s="560"/>
      <c r="K808" s="560"/>
    </row>
    <row r="809" spans="7:11" ht="12.75">
      <c r="G809" s="560"/>
      <c r="H809" s="560"/>
      <c r="I809" s="560"/>
      <c r="J809" s="560"/>
      <c r="K809" s="560"/>
    </row>
    <row r="810" spans="7:11" ht="12.75">
      <c r="G810" s="560"/>
      <c r="H810" s="560"/>
      <c r="I810" s="560"/>
      <c r="J810" s="560"/>
      <c r="K810" s="560"/>
    </row>
    <row r="811" spans="7:11" ht="12.75">
      <c r="G811" s="560"/>
      <c r="H811" s="560"/>
      <c r="I811" s="560"/>
      <c r="J811" s="560"/>
      <c r="K811" s="560"/>
    </row>
    <row r="812" spans="7:11" ht="12.75">
      <c r="G812" s="560"/>
      <c r="H812" s="560"/>
      <c r="I812" s="560"/>
      <c r="J812" s="560"/>
      <c r="K812" s="560"/>
    </row>
    <row r="813" spans="7:11" ht="12.75">
      <c r="G813" s="560"/>
      <c r="H813" s="560"/>
      <c r="I813" s="560"/>
      <c r="J813" s="560"/>
      <c r="K813" s="560"/>
    </row>
    <row r="814" spans="7:11" ht="12.75">
      <c r="G814" s="560"/>
      <c r="H814" s="560"/>
      <c r="I814" s="560"/>
      <c r="J814" s="560"/>
      <c r="K814" s="560"/>
    </row>
    <row r="815" spans="7:11" ht="12.75">
      <c r="G815" s="560"/>
      <c r="H815" s="560"/>
      <c r="I815" s="560"/>
      <c r="J815" s="560"/>
      <c r="K815" s="560"/>
    </row>
    <row r="816" spans="7:11" ht="12.75">
      <c r="G816" s="560"/>
      <c r="H816" s="560"/>
      <c r="I816" s="560"/>
      <c r="J816" s="560"/>
      <c r="K816" s="560"/>
    </row>
    <row r="817" spans="7:11" ht="12.75">
      <c r="G817" s="560"/>
      <c r="H817" s="560"/>
      <c r="I817" s="560"/>
      <c r="J817" s="560"/>
      <c r="K817" s="560"/>
    </row>
    <row r="818" spans="7:11" ht="12.75">
      <c r="G818" s="560"/>
      <c r="H818" s="560"/>
      <c r="I818" s="560"/>
      <c r="J818" s="560"/>
      <c r="K818" s="560"/>
    </row>
    <row r="819" spans="7:11" ht="12.75">
      <c r="G819" s="560"/>
      <c r="H819" s="560"/>
      <c r="I819" s="560"/>
      <c r="J819" s="560"/>
      <c r="K819" s="560"/>
    </row>
    <row r="820" spans="7:11" ht="12.75">
      <c r="G820" s="560"/>
      <c r="H820" s="560"/>
      <c r="I820" s="560"/>
      <c r="J820" s="560"/>
      <c r="K820" s="560"/>
    </row>
    <row r="821" spans="7:11" ht="12.75">
      <c r="G821" s="560"/>
      <c r="H821" s="560"/>
      <c r="I821" s="560"/>
      <c r="J821" s="560"/>
      <c r="K821" s="560"/>
    </row>
    <row r="822" spans="7:11" ht="12.75">
      <c r="G822" s="560"/>
      <c r="H822" s="560"/>
      <c r="I822" s="560"/>
      <c r="J822" s="560"/>
      <c r="K822" s="560"/>
    </row>
    <row r="823" spans="7:11" ht="12.75">
      <c r="G823" s="560"/>
      <c r="H823" s="560"/>
      <c r="I823" s="560"/>
      <c r="J823" s="560"/>
      <c r="K823" s="560"/>
    </row>
    <row r="824" spans="7:11" ht="12.75">
      <c r="G824" s="560"/>
      <c r="H824" s="560"/>
      <c r="I824" s="560"/>
      <c r="J824" s="560"/>
      <c r="K824" s="560"/>
    </row>
    <row r="825" spans="7:11" ht="12.75">
      <c r="G825" s="560"/>
      <c r="H825" s="560"/>
      <c r="I825" s="560"/>
      <c r="J825" s="560"/>
      <c r="K825" s="560"/>
    </row>
    <row r="826" spans="7:11" ht="12.75">
      <c r="G826" s="560"/>
      <c r="H826" s="560"/>
      <c r="I826" s="560"/>
      <c r="J826" s="560"/>
      <c r="K826" s="560"/>
    </row>
    <row r="827" spans="7:11" ht="12.75">
      <c r="G827" s="560"/>
      <c r="H827" s="560"/>
      <c r="I827" s="560"/>
      <c r="J827" s="560"/>
      <c r="K827" s="560"/>
    </row>
    <row r="828" spans="7:11" ht="12.75">
      <c r="G828" s="560"/>
      <c r="H828" s="560"/>
      <c r="I828" s="560"/>
      <c r="J828" s="560"/>
      <c r="K828" s="560"/>
    </row>
    <row r="829" spans="7:11" ht="12.75">
      <c r="G829" s="560"/>
      <c r="H829" s="560"/>
      <c r="I829" s="560"/>
      <c r="J829" s="560"/>
      <c r="K829" s="560"/>
    </row>
    <row r="830" spans="7:11" ht="12.75">
      <c r="G830" s="560"/>
      <c r="H830" s="560"/>
      <c r="I830" s="560"/>
      <c r="J830" s="560"/>
      <c r="K830" s="560"/>
    </row>
    <row r="831" spans="7:11" ht="12.75">
      <c r="G831" s="560"/>
      <c r="H831" s="560"/>
      <c r="I831" s="560"/>
      <c r="J831" s="560"/>
      <c r="K831" s="560"/>
    </row>
    <row r="832" spans="7:11" ht="12.75">
      <c r="G832" s="560"/>
      <c r="H832" s="560"/>
      <c r="I832" s="560"/>
      <c r="J832" s="560"/>
      <c r="K832" s="560"/>
    </row>
    <row r="833" spans="7:11" ht="12.75">
      <c r="G833" s="560"/>
      <c r="H833" s="560"/>
      <c r="I833" s="560"/>
      <c r="J833" s="560"/>
      <c r="K833" s="560"/>
    </row>
    <row r="834" spans="7:11" ht="12.75">
      <c r="G834" s="560"/>
      <c r="H834" s="560"/>
      <c r="I834" s="560"/>
      <c r="J834" s="560"/>
      <c r="K834" s="560"/>
    </row>
    <row r="835" spans="7:11" ht="12.75">
      <c r="G835" s="560"/>
      <c r="H835" s="560"/>
      <c r="I835" s="560"/>
      <c r="J835" s="560"/>
      <c r="K835" s="560"/>
    </row>
    <row r="836" spans="7:11" ht="12.75">
      <c r="G836" s="560"/>
      <c r="H836" s="560"/>
      <c r="I836" s="560"/>
      <c r="J836" s="560"/>
      <c r="K836" s="560"/>
    </row>
    <row r="837" spans="7:11" ht="12.75">
      <c r="G837" s="560"/>
      <c r="H837" s="560"/>
      <c r="I837" s="560"/>
      <c r="J837" s="560"/>
      <c r="K837" s="560"/>
    </row>
    <row r="838" spans="7:11" ht="12.75">
      <c r="G838" s="560"/>
      <c r="H838" s="560"/>
      <c r="I838" s="560"/>
      <c r="J838" s="560"/>
      <c r="K838" s="560"/>
    </row>
    <row r="839" spans="7:11" ht="12.75">
      <c r="G839" s="560"/>
      <c r="H839" s="560"/>
      <c r="I839" s="560"/>
      <c r="J839" s="560"/>
      <c r="K839" s="560"/>
    </row>
    <row r="840" spans="7:11" ht="12.75">
      <c r="G840" s="560"/>
      <c r="H840" s="560"/>
      <c r="I840" s="560"/>
      <c r="J840" s="560"/>
      <c r="K840" s="560"/>
    </row>
    <row r="841" spans="7:11" ht="12.75">
      <c r="G841" s="560"/>
      <c r="H841" s="560"/>
      <c r="I841" s="560"/>
      <c r="J841" s="560"/>
      <c r="K841" s="560"/>
    </row>
    <row r="842" spans="7:11" ht="12.75">
      <c r="G842" s="560"/>
      <c r="H842" s="560"/>
      <c r="I842" s="560"/>
      <c r="J842" s="560"/>
      <c r="K842" s="560"/>
    </row>
    <row r="843" spans="7:11" ht="12.75">
      <c r="G843" s="560"/>
      <c r="H843" s="560"/>
      <c r="I843" s="560"/>
      <c r="J843" s="560"/>
      <c r="K843" s="560"/>
    </row>
    <row r="844" spans="7:11" ht="12.75">
      <c r="G844" s="560"/>
      <c r="H844" s="560"/>
      <c r="I844" s="560"/>
      <c r="J844" s="560"/>
      <c r="K844" s="560"/>
    </row>
    <row r="845" spans="7:11" ht="12.75">
      <c r="G845" s="560"/>
      <c r="H845" s="560"/>
      <c r="I845" s="560"/>
      <c r="J845" s="560"/>
      <c r="K845" s="560"/>
    </row>
    <row r="846" spans="7:11" ht="12.75">
      <c r="G846" s="560"/>
      <c r="H846" s="560"/>
      <c r="I846" s="560"/>
      <c r="J846" s="560"/>
      <c r="K846" s="560"/>
    </row>
    <row r="847" spans="7:11" ht="12.75">
      <c r="G847" s="560"/>
      <c r="H847" s="560"/>
      <c r="I847" s="560"/>
      <c r="J847" s="560"/>
      <c r="K847" s="560"/>
    </row>
    <row r="848" spans="7:11" ht="12.75">
      <c r="G848" s="560"/>
      <c r="H848" s="560"/>
      <c r="I848" s="560"/>
      <c r="J848" s="560"/>
      <c r="K848" s="560"/>
    </row>
    <row r="849" spans="7:11" ht="12.75">
      <c r="G849" s="560"/>
      <c r="H849" s="560"/>
      <c r="I849" s="560"/>
      <c r="J849" s="560"/>
      <c r="K849" s="560"/>
    </row>
    <row r="850" spans="7:11" ht="12.75">
      <c r="G850" s="560"/>
      <c r="H850" s="560"/>
      <c r="I850" s="560"/>
      <c r="J850" s="560"/>
      <c r="K850" s="560"/>
    </row>
    <row r="851" spans="7:11" ht="12.75">
      <c r="G851" s="560"/>
      <c r="H851" s="560"/>
      <c r="I851" s="560"/>
      <c r="J851" s="560"/>
      <c r="K851" s="560"/>
    </row>
    <row r="852" spans="7:11" ht="12.75">
      <c r="G852" s="560"/>
      <c r="H852" s="560"/>
      <c r="I852" s="560"/>
      <c r="J852" s="560"/>
      <c r="K852" s="560"/>
    </row>
    <row r="853" spans="7:11" ht="12.75">
      <c r="G853" s="560"/>
      <c r="H853" s="560"/>
      <c r="I853" s="560"/>
      <c r="J853" s="560"/>
      <c r="K853" s="560"/>
    </row>
    <row r="854" spans="7:11" ht="12.75">
      <c r="G854" s="560"/>
      <c r="H854" s="560"/>
      <c r="I854" s="560"/>
      <c r="J854" s="560"/>
      <c r="K854" s="560"/>
    </row>
    <row r="855" spans="7:11" ht="12.75">
      <c r="G855" s="560"/>
      <c r="H855" s="560"/>
      <c r="I855" s="560"/>
      <c r="J855" s="560"/>
      <c r="K855" s="560"/>
    </row>
    <row r="856" spans="7:11" ht="12.75">
      <c r="G856" s="560"/>
      <c r="H856" s="560"/>
      <c r="I856" s="560"/>
      <c r="J856" s="560"/>
      <c r="K856" s="560"/>
    </row>
    <row r="857" spans="7:11" ht="12.75">
      <c r="G857" s="560"/>
      <c r="H857" s="560"/>
      <c r="I857" s="560"/>
      <c r="J857" s="560"/>
      <c r="K857" s="560"/>
    </row>
    <row r="858" spans="7:11" ht="12.75">
      <c r="G858" s="560"/>
      <c r="H858" s="560"/>
      <c r="I858" s="560"/>
      <c r="J858" s="560"/>
      <c r="K858" s="560"/>
    </row>
    <row r="859" spans="7:11" ht="12.75">
      <c r="G859" s="560"/>
      <c r="H859" s="560"/>
      <c r="I859" s="560"/>
      <c r="J859" s="560"/>
      <c r="K859" s="560"/>
    </row>
    <row r="860" spans="7:11" ht="12.75">
      <c r="G860" s="560"/>
      <c r="H860" s="560"/>
      <c r="I860" s="560"/>
      <c r="J860" s="560"/>
      <c r="K860" s="560"/>
    </row>
    <row r="861" spans="7:11" ht="12.75">
      <c r="G861" s="560"/>
      <c r="H861" s="560"/>
      <c r="I861" s="560"/>
      <c r="J861" s="560"/>
      <c r="K861" s="560"/>
    </row>
    <row r="862" spans="7:11" ht="12.75">
      <c r="G862" s="560"/>
      <c r="H862" s="560"/>
      <c r="I862" s="560"/>
      <c r="J862" s="560"/>
      <c r="K862" s="560"/>
    </row>
    <row r="863" spans="7:11" ht="12.75">
      <c r="G863" s="560"/>
      <c r="H863" s="560"/>
      <c r="I863" s="560"/>
      <c r="J863" s="560"/>
      <c r="K863" s="560"/>
    </row>
    <row r="864" spans="7:11" ht="12.75">
      <c r="G864" s="560"/>
      <c r="H864" s="560"/>
      <c r="I864" s="560"/>
      <c r="J864" s="560"/>
      <c r="K864" s="560"/>
    </row>
    <row r="865" spans="7:11" ht="12.75">
      <c r="G865" s="560"/>
      <c r="H865" s="560"/>
      <c r="I865" s="560"/>
      <c r="J865" s="560"/>
      <c r="K865" s="560"/>
    </row>
    <row r="866" spans="7:11" ht="12.75">
      <c r="G866" s="560"/>
      <c r="H866" s="560"/>
      <c r="I866" s="560"/>
      <c r="J866" s="560"/>
      <c r="K866" s="560"/>
    </row>
    <row r="867" spans="7:11" ht="12.75">
      <c r="G867" s="560"/>
      <c r="H867" s="560"/>
      <c r="I867" s="560"/>
      <c r="J867" s="560"/>
      <c r="K867" s="560"/>
    </row>
    <row r="868" spans="7:11" ht="12.75">
      <c r="G868" s="560"/>
      <c r="H868" s="560"/>
      <c r="I868" s="560"/>
      <c r="J868" s="560"/>
      <c r="K868" s="560"/>
    </row>
    <row r="869" spans="7:11" ht="12.75">
      <c r="G869" s="560"/>
      <c r="H869" s="560"/>
      <c r="I869" s="560"/>
      <c r="J869" s="560"/>
      <c r="K869" s="560"/>
    </row>
    <row r="870" spans="7:11" ht="12.75">
      <c r="G870" s="560"/>
      <c r="H870" s="560"/>
      <c r="I870" s="560"/>
      <c r="J870" s="560"/>
      <c r="K870" s="560"/>
    </row>
    <row r="871" spans="7:11" ht="12.75">
      <c r="G871" s="560"/>
      <c r="H871" s="560"/>
      <c r="I871" s="560"/>
      <c r="J871" s="560"/>
      <c r="K871" s="560"/>
    </row>
    <row r="872" spans="7:11" ht="12.75">
      <c r="G872" s="560"/>
      <c r="H872" s="560"/>
      <c r="I872" s="560"/>
      <c r="J872" s="560"/>
      <c r="K872" s="560"/>
    </row>
    <row r="873" spans="7:11" ht="12.75">
      <c r="G873" s="560"/>
      <c r="H873" s="560"/>
      <c r="I873" s="560"/>
      <c r="J873" s="560"/>
      <c r="K873" s="560"/>
    </row>
    <row r="874" spans="7:11" ht="12.75">
      <c r="G874" s="560"/>
      <c r="H874" s="560"/>
      <c r="I874" s="560"/>
      <c r="J874" s="560"/>
      <c r="K874" s="560"/>
    </row>
    <row r="875" spans="7:11" ht="12.75">
      <c r="G875" s="560"/>
      <c r="H875" s="560"/>
      <c r="I875" s="560"/>
      <c r="J875" s="560"/>
      <c r="K875" s="560"/>
    </row>
    <row r="876" spans="7:11" ht="12.75">
      <c r="G876" s="560"/>
      <c r="H876" s="560"/>
      <c r="I876" s="560"/>
      <c r="J876" s="560"/>
      <c r="K876" s="560"/>
    </row>
    <row r="877" spans="7:11" ht="12.75">
      <c r="G877" s="560"/>
      <c r="H877" s="560"/>
      <c r="I877" s="560"/>
      <c r="J877" s="560"/>
      <c r="K877" s="560"/>
    </row>
    <row r="878" spans="7:11" ht="12.75">
      <c r="G878" s="560"/>
      <c r="H878" s="560"/>
      <c r="I878" s="560"/>
      <c r="J878" s="560"/>
      <c r="K878" s="560"/>
    </row>
    <row r="879" spans="7:11" ht="12.75">
      <c r="G879" s="560"/>
      <c r="H879" s="560"/>
      <c r="I879" s="560"/>
      <c r="J879" s="560"/>
      <c r="K879" s="560"/>
    </row>
    <row r="880" spans="7:11" ht="12.75">
      <c r="G880" s="560"/>
      <c r="H880" s="560"/>
      <c r="I880" s="560"/>
      <c r="J880" s="560"/>
      <c r="K880" s="560"/>
    </row>
    <row r="881" spans="7:11" ht="12.75">
      <c r="G881" s="560"/>
      <c r="H881" s="560"/>
      <c r="I881" s="560"/>
      <c r="J881" s="560"/>
      <c r="K881" s="560"/>
    </row>
    <row r="882" spans="7:11" ht="12.75">
      <c r="G882" s="560"/>
      <c r="H882" s="560"/>
      <c r="I882" s="560"/>
      <c r="J882" s="560"/>
      <c r="K882" s="560"/>
    </row>
    <row r="883" spans="7:11" ht="12.75">
      <c r="G883" s="560"/>
      <c r="H883" s="560"/>
      <c r="I883" s="560"/>
      <c r="J883" s="560"/>
      <c r="K883" s="560"/>
    </row>
    <row r="884" spans="7:11" ht="12.75">
      <c r="G884" s="560"/>
      <c r="H884" s="560"/>
      <c r="I884" s="560"/>
      <c r="J884" s="560"/>
      <c r="K884" s="560"/>
    </row>
    <row r="885" spans="7:11" ht="12.75">
      <c r="G885" s="560"/>
      <c r="H885" s="560"/>
      <c r="I885" s="560"/>
      <c r="J885" s="560"/>
      <c r="K885" s="560"/>
    </row>
    <row r="886" spans="7:11" ht="12.75">
      <c r="G886" s="560"/>
      <c r="H886" s="560"/>
      <c r="I886" s="560"/>
      <c r="J886" s="560"/>
      <c r="K886" s="560"/>
    </row>
    <row r="887" spans="7:11" ht="12.75">
      <c r="G887" s="560"/>
      <c r="H887" s="560"/>
      <c r="I887" s="560"/>
      <c r="J887" s="560"/>
      <c r="K887" s="560"/>
    </row>
    <row r="888" spans="7:11" ht="12.75">
      <c r="G888" s="560"/>
      <c r="H888" s="560"/>
      <c r="I888" s="560"/>
      <c r="J888" s="560"/>
      <c r="K888" s="560"/>
    </row>
    <row r="889" spans="7:11" ht="12.75">
      <c r="G889" s="560"/>
      <c r="H889" s="560"/>
      <c r="I889" s="560"/>
      <c r="J889" s="560"/>
      <c r="K889" s="560"/>
    </row>
    <row r="890" spans="7:11" ht="12.75">
      <c r="G890" s="560"/>
      <c r="H890" s="560"/>
      <c r="I890" s="560"/>
      <c r="J890" s="560"/>
      <c r="K890" s="560"/>
    </row>
    <row r="891" spans="7:11" ht="12.75">
      <c r="G891" s="560"/>
      <c r="H891" s="560"/>
      <c r="I891" s="560"/>
      <c r="J891" s="560"/>
      <c r="K891" s="560"/>
    </row>
    <row r="892" spans="7:11" ht="12.75">
      <c r="G892" s="560"/>
      <c r="H892" s="560"/>
      <c r="I892" s="560"/>
      <c r="J892" s="560"/>
      <c r="K892" s="560"/>
    </row>
    <row r="893" spans="7:11" ht="12.75">
      <c r="G893" s="560"/>
      <c r="H893" s="560"/>
      <c r="I893" s="560"/>
      <c r="J893" s="560"/>
      <c r="K893" s="560"/>
    </row>
    <row r="894" spans="7:11" ht="12.75">
      <c r="G894" s="560"/>
      <c r="H894" s="560"/>
      <c r="I894" s="560"/>
      <c r="J894" s="560"/>
      <c r="K894" s="560"/>
    </row>
    <row r="895" spans="7:11" ht="12.75">
      <c r="G895" s="560"/>
      <c r="H895" s="560"/>
      <c r="I895" s="560"/>
      <c r="J895" s="560"/>
      <c r="K895" s="560"/>
    </row>
    <row r="896" spans="7:11" ht="12.75">
      <c r="G896" s="560"/>
      <c r="H896" s="560"/>
      <c r="I896" s="560"/>
      <c r="J896" s="560"/>
      <c r="K896" s="560"/>
    </row>
    <row r="897" spans="7:11" ht="12.75">
      <c r="G897" s="560"/>
      <c r="H897" s="560"/>
      <c r="I897" s="560"/>
      <c r="J897" s="560"/>
      <c r="K897" s="560"/>
    </row>
    <row r="898" spans="7:11" ht="12.75">
      <c r="G898" s="560"/>
      <c r="H898" s="560"/>
      <c r="I898" s="560"/>
      <c r="J898" s="560"/>
      <c r="K898" s="560"/>
    </row>
    <row r="899" spans="7:11" ht="12.75">
      <c r="G899" s="560"/>
      <c r="H899" s="560"/>
      <c r="I899" s="560"/>
      <c r="J899" s="560"/>
      <c r="K899" s="560"/>
    </row>
    <row r="900" spans="7:11" ht="12.75">
      <c r="G900" s="560"/>
      <c r="H900" s="560"/>
      <c r="I900" s="560"/>
      <c r="J900" s="560"/>
      <c r="K900" s="560"/>
    </row>
    <row r="901" spans="7:11" ht="12.75">
      <c r="G901" s="560"/>
      <c r="H901" s="560"/>
      <c r="I901" s="560"/>
      <c r="J901" s="560"/>
      <c r="K901" s="560"/>
    </row>
    <row r="902" spans="7:11" ht="12.75">
      <c r="G902" s="560"/>
      <c r="H902" s="560"/>
      <c r="I902" s="560"/>
      <c r="J902" s="560"/>
      <c r="K902" s="560"/>
    </row>
    <row r="903" spans="7:11" ht="12.75">
      <c r="G903" s="560"/>
      <c r="H903" s="560"/>
      <c r="I903" s="560"/>
      <c r="J903" s="560"/>
      <c r="K903" s="560"/>
    </row>
    <row r="904" spans="7:11" ht="12.75">
      <c r="G904" s="560"/>
      <c r="H904" s="560"/>
      <c r="I904" s="560"/>
      <c r="J904" s="560"/>
      <c r="K904" s="560"/>
    </row>
    <row r="905" spans="7:11" ht="12.75">
      <c r="G905" s="560"/>
      <c r="H905" s="560"/>
      <c r="I905" s="560"/>
      <c r="J905" s="560"/>
      <c r="K905" s="560"/>
    </row>
    <row r="906" spans="7:11" ht="12.75">
      <c r="G906" s="560"/>
      <c r="H906" s="560"/>
      <c r="I906" s="560"/>
      <c r="J906" s="560"/>
      <c r="K906" s="560"/>
    </row>
    <row r="907" spans="7:11" ht="12.75">
      <c r="G907" s="560"/>
      <c r="H907" s="560"/>
      <c r="I907" s="560"/>
      <c r="J907" s="560"/>
      <c r="K907" s="560"/>
    </row>
    <row r="908" spans="7:11" ht="12.75">
      <c r="G908" s="560"/>
      <c r="H908" s="560"/>
      <c r="I908" s="560"/>
      <c r="J908" s="560"/>
      <c r="K908" s="560"/>
    </row>
    <row r="909" spans="7:11" ht="12.75">
      <c r="G909" s="560"/>
      <c r="H909" s="560"/>
      <c r="I909" s="560"/>
      <c r="J909" s="560"/>
      <c r="K909" s="560"/>
    </row>
    <row r="910" spans="7:11" ht="12.75">
      <c r="G910" s="560"/>
      <c r="H910" s="560"/>
      <c r="I910" s="560"/>
      <c r="J910" s="560"/>
      <c r="K910" s="560"/>
    </row>
    <row r="911" spans="7:11" ht="12.75">
      <c r="G911" s="560"/>
      <c r="H911" s="560"/>
      <c r="I911" s="560"/>
      <c r="J911" s="560"/>
      <c r="K911" s="560"/>
    </row>
    <row r="912" spans="7:11" ht="12.75">
      <c r="G912" s="560"/>
      <c r="H912" s="560"/>
      <c r="I912" s="560"/>
      <c r="J912" s="560"/>
      <c r="K912" s="560"/>
    </row>
    <row r="913" spans="7:11" ht="12.75">
      <c r="G913" s="560"/>
      <c r="H913" s="560"/>
      <c r="I913" s="560"/>
      <c r="J913" s="560"/>
      <c r="K913" s="560"/>
    </row>
    <row r="914" spans="7:11" ht="12.75">
      <c r="G914" s="560"/>
      <c r="H914" s="560"/>
      <c r="I914" s="560"/>
      <c r="J914" s="560"/>
      <c r="K914" s="560"/>
    </row>
    <row r="915" spans="7:11" ht="12.75">
      <c r="G915" s="560"/>
      <c r="H915" s="560"/>
      <c r="I915" s="560"/>
      <c r="J915" s="560"/>
      <c r="K915" s="560"/>
    </row>
  </sheetData>
  <mergeCells count="3">
    <mergeCell ref="H96:I96"/>
    <mergeCell ref="J234:K234"/>
    <mergeCell ref="L282:M282"/>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outlinePr summaryBelow="0" summaryRight="0"/>
  </sheetPr>
  <dimension ref="A1:AA1026"/>
  <sheetViews>
    <sheetView workbookViewId="0">
      <pane ySplit="1" topLeftCell="A2" activePane="bottomLeft" state="frozen"/>
      <selection pane="bottomLeft" activeCell="B3" sqref="B3"/>
    </sheetView>
  </sheetViews>
  <sheetFormatPr defaultColWidth="12.5703125" defaultRowHeight="15.75" customHeight="1"/>
  <cols>
    <col min="3" max="3" width="14.85546875" customWidth="1"/>
    <col min="6" max="6" width="13.5703125" customWidth="1"/>
  </cols>
  <sheetData>
    <row r="1" spans="1:27" ht="12.75">
      <c r="A1" s="363" t="s">
        <v>3105</v>
      </c>
      <c r="B1" s="363" t="s">
        <v>3106</v>
      </c>
      <c r="C1" s="363" t="s">
        <v>3107</v>
      </c>
      <c r="D1" s="363" t="s">
        <v>3108</v>
      </c>
      <c r="E1" s="363" t="s">
        <v>3109</v>
      </c>
      <c r="F1" s="363" t="s">
        <v>3110</v>
      </c>
      <c r="G1" s="629" t="s">
        <v>3111</v>
      </c>
      <c r="H1" s="629" t="s">
        <v>3112</v>
      </c>
      <c r="I1" s="629" t="s">
        <v>3113</v>
      </c>
      <c r="J1" s="629" t="s">
        <v>3114</v>
      </c>
      <c r="K1" s="363" t="s">
        <v>2711</v>
      </c>
    </row>
    <row r="2" spans="1:27" ht="12.75">
      <c r="A2" s="270">
        <v>1</v>
      </c>
      <c r="B2" s="270">
        <v>0</v>
      </c>
      <c r="C2" s="270">
        <v>0</v>
      </c>
      <c r="D2" s="270" t="s">
        <v>10</v>
      </c>
      <c r="E2" s="388">
        <v>44146</v>
      </c>
      <c r="F2" s="270">
        <v>0</v>
      </c>
      <c r="G2" s="630"/>
      <c r="H2" s="630"/>
      <c r="I2" s="630"/>
      <c r="J2" s="630"/>
      <c r="K2" s="188"/>
      <c r="L2" s="188"/>
      <c r="M2" s="188"/>
      <c r="N2" s="188"/>
      <c r="O2" s="188"/>
      <c r="P2" s="188"/>
      <c r="Q2" s="188"/>
      <c r="R2" s="188"/>
      <c r="S2" s="188"/>
      <c r="T2" s="188"/>
      <c r="U2" s="188"/>
      <c r="V2" s="188"/>
      <c r="W2" s="188"/>
      <c r="X2" s="188"/>
      <c r="Y2" s="188"/>
      <c r="Z2" s="188"/>
      <c r="AA2" s="188"/>
    </row>
    <row r="3" spans="1:27" ht="12.75">
      <c r="G3" s="631"/>
      <c r="H3" s="631"/>
      <c r="I3" s="631"/>
      <c r="J3" s="631"/>
    </row>
    <row r="4" spans="1:27" ht="12.75">
      <c r="G4" s="631"/>
      <c r="H4" s="631"/>
      <c r="I4" s="631"/>
      <c r="J4" s="631"/>
    </row>
    <row r="5" spans="1:27" ht="12.75">
      <c r="A5" s="270">
        <v>2</v>
      </c>
      <c r="B5" s="270">
        <v>0</v>
      </c>
      <c r="C5" s="270">
        <v>0</v>
      </c>
      <c r="D5" s="270" t="s">
        <v>10</v>
      </c>
      <c r="E5" s="388">
        <v>44146</v>
      </c>
      <c r="F5" s="270">
        <v>0</v>
      </c>
      <c r="G5" s="630"/>
      <c r="H5" s="630"/>
      <c r="I5" s="630"/>
      <c r="J5" s="630"/>
      <c r="K5" s="188"/>
      <c r="L5" s="188"/>
      <c r="M5" s="188"/>
      <c r="N5" s="188"/>
      <c r="O5" s="188"/>
      <c r="P5" s="188"/>
      <c r="Q5" s="188"/>
      <c r="R5" s="188"/>
      <c r="S5" s="188"/>
      <c r="T5" s="188"/>
      <c r="U5" s="188"/>
      <c r="V5" s="188"/>
      <c r="W5" s="188"/>
      <c r="X5" s="188"/>
      <c r="Y5" s="188"/>
      <c r="Z5" s="188"/>
      <c r="AA5" s="188"/>
    </row>
    <row r="6" spans="1:27" ht="12.75">
      <c r="G6" s="631"/>
      <c r="H6" s="631"/>
      <c r="I6" s="631"/>
      <c r="J6" s="631"/>
    </row>
    <row r="7" spans="1:27" ht="12.75">
      <c r="G7" s="631"/>
      <c r="H7" s="631"/>
      <c r="I7" s="631"/>
      <c r="J7" s="631"/>
    </row>
    <row r="8" spans="1:27" ht="12.75">
      <c r="A8" s="270">
        <v>3</v>
      </c>
      <c r="B8" s="270">
        <v>0</v>
      </c>
      <c r="C8" s="270">
        <v>0</v>
      </c>
      <c r="D8" s="270" t="s">
        <v>10</v>
      </c>
      <c r="E8" s="388">
        <v>44146</v>
      </c>
      <c r="F8" s="270">
        <v>0</v>
      </c>
      <c r="G8" s="630"/>
      <c r="H8" s="630"/>
      <c r="I8" s="630"/>
      <c r="J8" s="630"/>
      <c r="K8" s="188"/>
      <c r="L8" s="188"/>
      <c r="M8" s="188"/>
      <c r="N8" s="188"/>
      <c r="O8" s="188"/>
      <c r="P8" s="188"/>
      <c r="Q8" s="188"/>
      <c r="R8" s="188"/>
      <c r="S8" s="188"/>
      <c r="T8" s="188"/>
      <c r="U8" s="188"/>
      <c r="V8" s="188"/>
      <c r="W8" s="188"/>
      <c r="X8" s="188"/>
      <c r="Y8" s="188"/>
      <c r="Z8" s="188"/>
      <c r="AA8" s="188"/>
    </row>
    <row r="9" spans="1:27" ht="12.75">
      <c r="G9" s="631"/>
      <c r="H9" s="631"/>
      <c r="I9" s="631"/>
      <c r="J9" s="631"/>
    </row>
    <row r="10" spans="1:27" ht="12.75">
      <c r="G10" s="631"/>
      <c r="H10" s="631"/>
      <c r="I10" s="631"/>
      <c r="J10" s="631"/>
    </row>
    <row r="11" spans="1:27" ht="12.75">
      <c r="A11" s="270">
        <v>4</v>
      </c>
      <c r="B11" s="270">
        <v>54</v>
      </c>
      <c r="C11" s="270">
        <v>54</v>
      </c>
      <c r="D11" s="270" t="s">
        <v>10</v>
      </c>
      <c r="E11" s="388">
        <v>44146</v>
      </c>
      <c r="F11" s="270">
        <v>0.75</v>
      </c>
      <c r="G11" s="632">
        <v>54</v>
      </c>
      <c r="H11" s="632" t="s">
        <v>144</v>
      </c>
      <c r="I11" s="633">
        <v>44224</v>
      </c>
      <c r="J11" s="632">
        <v>0.25</v>
      </c>
      <c r="K11" s="188"/>
      <c r="L11" s="188"/>
      <c r="M11" s="188"/>
      <c r="N11" s="188"/>
      <c r="O11" s="188"/>
      <c r="P11" s="188"/>
      <c r="Q11" s="188"/>
      <c r="R11" s="188"/>
      <c r="S11" s="188"/>
      <c r="T11" s="188"/>
      <c r="U11" s="188"/>
      <c r="V11" s="188"/>
      <c r="W11" s="188"/>
      <c r="X11" s="188"/>
      <c r="Y11" s="188"/>
      <c r="Z11" s="188"/>
      <c r="AA11" s="188"/>
    </row>
    <row r="12" spans="1:27" ht="12.75">
      <c r="G12" s="631"/>
      <c r="H12" s="631"/>
      <c r="I12" s="631"/>
      <c r="J12" s="631"/>
    </row>
    <row r="13" spans="1:27" ht="12.75">
      <c r="G13" s="631"/>
      <c r="H13" s="631"/>
      <c r="I13" s="631"/>
      <c r="J13" s="631"/>
    </row>
    <row r="14" spans="1:27" ht="12.75">
      <c r="A14" s="270">
        <v>5</v>
      </c>
      <c r="B14" s="270">
        <v>54</v>
      </c>
      <c r="C14" s="270">
        <v>54</v>
      </c>
      <c r="D14" s="270" t="s">
        <v>10</v>
      </c>
      <c r="E14" s="388">
        <v>44147</v>
      </c>
      <c r="F14" s="270">
        <v>0.5</v>
      </c>
      <c r="G14" s="632">
        <v>54</v>
      </c>
      <c r="H14" s="632" t="s">
        <v>144</v>
      </c>
      <c r="I14" s="633">
        <v>44224</v>
      </c>
      <c r="J14" s="632">
        <v>0.25</v>
      </c>
      <c r="K14" s="188"/>
      <c r="L14" s="188"/>
      <c r="M14" s="188"/>
      <c r="N14" s="188"/>
      <c r="O14" s="188"/>
      <c r="P14" s="188"/>
      <c r="Q14" s="188"/>
      <c r="R14" s="188"/>
      <c r="S14" s="188"/>
      <c r="T14" s="188"/>
      <c r="U14" s="188"/>
      <c r="V14" s="188"/>
      <c r="W14" s="188"/>
      <c r="X14" s="188"/>
      <c r="Y14" s="188"/>
      <c r="Z14" s="188"/>
      <c r="AA14" s="188"/>
    </row>
    <row r="15" spans="1:27" ht="12.75">
      <c r="G15" s="631"/>
      <c r="H15" s="631"/>
      <c r="I15" s="631"/>
      <c r="J15" s="631"/>
    </row>
    <row r="16" spans="1:27" ht="12.75">
      <c r="G16" s="631"/>
      <c r="H16" s="631"/>
      <c r="I16" s="631"/>
      <c r="J16" s="631"/>
    </row>
    <row r="17" spans="1:27" ht="12.75">
      <c r="A17" s="270">
        <v>6</v>
      </c>
      <c r="B17" s="270">
        <v>80</v>
      </c>
      <c r="C17" s="270">
        <v>5</v>
      </c>
      <c r="D17" s="270" t="s">
        <v>10</v>
      </c>
      <c r="E17" s="388">
        <v>44147</v>
      </c>
      <c r="F17" s="270" t="s">
        <v>3200</v>
      </c>
      <c r="G17" s="632">
        <v>80</v>
      </c>
      <c r="H17" s="632" t="s">
        <v>3140</v>
      </c>
      <c r="I17" s="633">
        <v>44224</v>
      </c>
      <c r="J17" s="632">
        <v>0.5</v>
      </c>
      <c r="K17" s="188"/>
      <c r="L17" s="188"/>
      <c r="M17" s="188"/>
      <c r="N17" s="188"/>
      <c r="O17" s="188"/>
      <c r="P17" s="188"/>
      <c r="Q17" s="188"/>
      <c r="R17" s="188"/>
      <c r="S17" s="188"/>
      <c r="T17" s="188"/>
      <c r="U17" s="188"/>
      <c r="V17" s="188"/>
      <c r="W17" s="188"/>
      <c r="X17" s="188"/>
      <c r="Y17" s="188"/>
      <c r="Z17" s="188"/>
      <c r="AA17" s="188"/>
    </row>
    <row r="18" spans="1:27" ht="12.75">
      <c r="C18" s="116">
        <v>75</v>
      </c>
      <c r="D18" s="116" t="s">
        <v>10</v>
      </c>
      <c r="E18" s="384">
        <v>44151</v>
      </c>
      <c r="F18" s="116">
        <v>1</v>
      </c>
      <c r="G18" s="631"/>
      <c r="H18" s="631"/>
      <c r="I18" s="631"/>
      <c r="J18" s="631"/>
    </row>
    <row r="19" spans="1:27" ht="12.75">
      <c r="G19" s="631"/>
      <c r="H19" s="631"/>
      <c r="I19" s="631"/>
      <c r="J19" s="631"/>
    </row>
    <row r="20" spans="1:27" ht="12.75">
      <c r="A20" s="270">
        <v>7</v>
      </c>
      <c r="B20" s="270">
        <v>148</v>
      </c>
      <c r="C20" s="270">
        <v>125</v>
      </c>
      <c r="D20" s="270" t="s">
        <v>10</v>
      </c>
      <c r="E20" s="388">
        <v>44151</v>
      </c>
      <c r="F20" s="270">
        <v>1.5</v>
      </c>
      <c r="G20" s="632">
        <v>148</v>
      </c>
      <c r="H20" s="632" t="s">
        <v>144</v>
      </c>
      <c r="I20" s="633">
        <v>44216</v>
      </c>
      <c r="J20" s="632">
        <v>0.5</v>
      </c>
      <c r="K20" s="188"/>
      <c r="L20" s="188"/>
      <c r="M20" s="188"/>
      <c r="N20" s="188"/>
      <c r="O20" s="188"/>
      <c r="P20" s="188"/>
      <c r="Q20" s="188"/>
      <c r="R20" s="188"/>
      <c r="S20" s="188"/>
      <c r="T20" s="188"/>
      <c r="U20" s="188"/>
      <c r="V20" s="188"/>
      <c r="W20" s="188"/>
      <c r="X20" s="188"/>
      <c r="Y20" s="188"/>
      <c r="Z20" s="188"/>
      <c r="AA20" s="188"/>
    </row>
    <row r="21" spans="1:27" ht="12.75">
      <c r="C21" s="116">
        <v>23</v>
      </c>
      <c r="D21" s="116" t="s">
        <v>10</v>
      </c>
      <c r="E21" s="384">
        <v>44152</v>
      </c>
      <c r="F21" s="116">
        <v>0.5</v>
      </c>
      <c r="G21" s="631"/>
      <c r="H21" s="631"/>
      <c r="I21" s="631"/>
      <c r="J21" s="631"/>
    </row>
    <row r="22" spans="1:27" ht="15" customHeight="1">
      <c r="C22" s="116">
        <v>3</v>
      </c>
      <c r="D22" s="116" t="s">
        <v>10</v>
      </c>
      <c r="E22" s="384">
        <v>44221</v>
      </c>
      <c r="F22" s="116">
        <v>0.25</v>
      </c>
      <c r="G22" s="631"/>
      <c r="H22" s="631"/>
      <c r="I22" s="631"/>
      <c r="J22" s="629"/>
      <c r="K22" s="116" t="s">
        <v>2716</v>
      </c>
    </row>
    <row r="23" spans="1:27" ht="15" customHeight="1">
      <c r="G23" s="631"/>
      <c r="H23" s="631"/>
      <c r="I23" s="631"/>
      <c r="J23" s="631"/>
    </row>
    <row r="24" spans="1:27" ht="12.75">
      <c r="A24" s="270">
        <v>8</v>
      </c>
      <c r="B24" s="270">
        <v>86</v>
      </c>
      <c r="C24" s="270">
        <v>86</v>
      </c>
      <c r="D24" s="270" t="s">
        <v>10</v>
      </c>
      <c r="E24" s="388">
        <v>44152</v>
      </c>
      <c r="F24" s="270">
        <v>0.75</v>
      </c>
      <c r="G24" s="632">
        <v>86</v>
      </c>
      <c r="H24" s="632" t="s">
        <v>3140</v>
      </c>
      <c r="I24" s="633">
        <v>44216</v>
      </c>
      <c r="J24" s="632">
        <v>0.25</v>
      </c>
      <c r="K24" s="188"/>
      <c r="L24" s="188"/>
      <c r="M24" s="188"/>
      <c r="N24" s="188"/>
      <c r="O24" s="188"/>
      <c r="P24" s="188"/>
      <c r="Q24" s="188"/>
      <c r="R24" s="188"/>
      <c r="S24" s="188"/>
      <c r="T24" s="188"/>
      <c r="U24" s="188"/>
      <c r="V24" s="188"/>
      <c r="W24" s="188"/>
      <c r="X24" s="188"/>
      <c r="Y24" s="188"/>
      <c r="Z24" s="188"/>
      <c r="AA24" s="188"/>
    </row>
    <row r="25" spans="1:27" ht="12.75">
      <c r="G25" s="631"/>
      <c r="H25" s="631"/>
      <c r="I25" s="631"/>
      <c r="J25" s="631"/>
    </row>
    <row r="26" spans="1:27" ht="12.75">
      <c r="G26" s="631"/>
      <c r="H26" s="631"/>
      <c r="I26" s="631"/>
      <c r="J26" s="631"/>
    </row>
    <row r="27" spans="1:27" ht="12.75">
      <c r="A27" s="270">
        <v>9</v>
      </c>
      <c r="B27" s="270">
        <v>0</v>
      </c>
      <c r="C27" s="270">
        <v>0</v>
      </c>
      <c r="D27" s="270" t="s">
        <v>10</v>
      </c>
      <c r="E27" s="388">
        <v>44152</v>
      </c>
      <c r="F27" s="270">
        <v>0</v>
      </c>
      <c r="G27" s="630"/>
      <c r="H27" s="630"/>
      <c r="I27" s="630"/>
      <c r="J27" s="630"/>
      <c r="K27" s="188"/>
      <c r="L27" s="188"/>
      <c r="M27" s="188"/>
      <c r="N27" s="188"/>
      <c r="O27" s="188"/>
      <c r="P27" s="188"/>
      <c r="Q27" s="188"/>
      <c r="R27" s="188"/>
      <c r="S27" s="188"/>
      <c r="T27" s="188"/>
      <c r="U27" s="188"/>
      <c r="V27" s="188"/>
      <c r="W27" s="188"/>
      <c r="X27" s="188"/>
      <c r="Y27" s="188"/>
      <c r="Z27" s="188"/>
      <c r="AA27" s="188"/>
    </row>
    <row r="28" spans="1:27" ht="12.75">
      <c r="G28" s="631"/>
      <c r="H28" s="631"/>
      <c r="I28" s="631"/>
      <c r="J28" s="631"/>
    </row>
    <row r="29" spans="1:27" ht="12.75">
      <c r="G29" s="631"/>
      <c r="H29" s="631"/>
      <c r="I29" s="631"/>
      <c r="J29" s="631"/>
    </row>
    <row r="30" spans="1:27" ht="12.75">
      <c r="A30" s="270">
        <v>10</v>
      </c>
      <c r="B30" s="270">
        <v>0</v>
      </c>
      <c r="C30" s="270">
        <v>0</v>
      </c>
      <c r="D30" s="270" t="s">
        <v>10</v>
      </c>
      <c r="E30" s="388">
        <v>44152</v>
      </c>
      <c r="F30" s="270">
        <v>0</v>
      </c>
      <c r="G30" s="630"/>
      <c r="H30" s="630"/>
      <c r="I30" s="630"/>
      <c r="J30" s="630"/>
      <c r="K30" s="188"/>
      <c r="L30" s="188"/>
      <c r="M30" s="188"/>
      <c r="N30" s="188"/>
      <c r="O30" s="188"/>
      <c r="P30" s="188"/>
      <c r="Q30" s="188"/>
      <c r="R30" s="188"/>
      <c r="S30" s="188"/>
      <c r="T30" s="188"/>
      <c r="U30" s="188"/>
      <c r="V30" s="188"/>
      <c r="W30" s="188"/>
      <c r="X30" s="188"/>
      <c r="Y30" s="188"/>
      <c r="Z30" s="188"/>
      <c r="AA30" s="188"/>
    </row>
    <row r="31" spans="1:27" ht="12.75">
      <c r="G31" s="631"/>
      <c r="H31" s="631"/>
      <c r="I31" s="631"/>
      <c r="J31" s="631"/>
    </row>
    <row r="32" spans="1:27" ht="12.75">
      <c r="G32" s="631"/>
      <c r="H32" s="631"/>
      <c r="I32" s="631"/>
      <c r="J32" s="631"/>
    </row>
    <row r="33" spans="1:27" ht="12.75">
      <c r="A33" s="270">
        <v>11</v>
      </c>
      <c r="B33" s="270">
        <v>267</v>
      </c>
      <c r="C33" s="270">
        <v>10</v>
      </c>
      <c r="D33" s="270" t="s">
        <v>10</v>
      </c>
      <c r="E33" s="388">
        <v>44146</v>
      </c>
      <c r="F33" s="270">
        <v>0.25</v>
      </c>
      <c r="G33" s="632">
        <v>267</v>
      </c>
      <c r="H33" s="632" t="s">
        <v>144</v>
      </c>
      <c r="I33" s="633">
        <v>44223</v>
      </c>
      <c r="J33" s="632">
        <v>1.5</v>
      </c>
      <c r="K33" s="188"/>
      <c r="L33" s="188"/>
      <c r="M33" s="188"/>
      <c r="N33" s="188"/>
      <c r="O33" s="188"/>
      <c r="P33" s="188"/>
      <c r="Q33" s="188"/>
      <c r="R33" s="188"/>
      <c r="S33" s="188"/>
      <c r="T33" s="188"/>
      <c r="U33" s="188"/>
      <c r="V33" s="188"/>
      <c r="W33" s="188"/>
      <c r="X33" s="188"/>
      <c r="Y33" s="188"/>
      <c r="Z33" s="188"/>
      <c r="AA33" s="188"/>
    </row>
    <row r="34" spans="1:27" ht="12.75">
      <c r="C34" s="116">
        <v>204</v>
      </c>
      <c r="D34" s="116" t="s">
        <v>10</v>
      </c>
      <c r="E34" s="384">
        <v>44152</v>
      </c>
      <c r="F34" s="116">
        <v>2.75</v>
      </c>
      <c r="G34" s="631"/>
      <c r="H34" s="631"/>
      <c r="I34" s="631"/>
      <c r="J34" s="631"/>
    </row>
    <row r="35" spans="1:27" ht="12.75">
      <c r="C35" s="116">
        <v>53</v>
      </c>
      <c r="D35" s="116" t="s">
        <v>10</v>
      </c>
      <c r="E35" s="384">
        <v>44153</v>
      </c>
      <c r="F35" s="116">
        <v>1</v>
      </c>
      <c r="G35" s="631"/>
      <c r="H35" s="631"/>
      <c r="I35" s="631"/>
      <c r="J35" s="631"/>
    </row>
    <row r="36" spans="1:27" ht="12.75">
      <c r="G36" s="631"/>
      <c r="H36" s="631"/>
      <c r="I36" s="631"/>
      <c r="J36" s="631"/>
    </row>
    <row r="37" spans="1:27" ht="12.75">
      <c r="A37" s="270">
        <v>12</v>
      </c>
      <c r="B37" s="270">
        <v>193</v>
      </c>
      <c r="C37" s="270">
        <v>193</v>
      </c>
      <c r="D37" s="270" t="s">
        <v>10</v>
      </c>
      <c r="E37" s="388">
        <v>44153</v>
      </c>
      <c r="F37" s="270">
        <v>2.25</v>
      </c>
      <c r="G37" s="632">
        <v>193</v>
      </c>
      <c r="H37" s="632" t="s">
        <v>3140</v>
      </c>
      <c r="I37" s="633">
        <v>44223</v>
      </c>
      <c r="J37" s="632">
        <v>0.75</v>
      </c>
      <c r="K37" s="188"/>
      <c r="L37" s="188"/>
      <c r="M37" s="188"/>
      <c r="N37" s="188"/>
      <c r="O37" s="188"/>
      <c r="P37" s="188"/>
      <c r="Q37" s="188"/>
      <c r="R37" s="188"/>
      <c r="S37" s="188"/>
      <c r="T37" s="188"/>
      <c r="U37" s="188"/>
      <c r="V37" s="188"/>
      <c r="W37" s="188"/>
      <c r="X37" s="188"/>
      <c r="Y37" s="188"/>
      <c r="Z37" s="188"/>
      <c r="AA37" s="188"/>
    </row>
    <row r="38" spans="1:27" ht="12.75">
      <c r="G38" s="631"/>
      <c r="H38" s="631"/>
      <c r="I38" s="631"/>
      <c r="J38" s="631"/>
    </row>
    <row r="39" spans="1:27" ht="12.75">
      <c r="G39" s="631"/>
      <c r="H39" s="631"/>
      <c r="I39" s="631"/>
      <c r="J39" s="631"/>
    </row>
    <row r="40" spans="1:27" ht="12.75">
      <c r="A40" s="270">
        <v>13</v>
      </c>
      <c r="B40" s="270">
        <v>52</v>
      </c>
      <c r="C40" s="270">
        <v>52</v>
      </c>
      <c r="D40" s="270" t="s">
        <v>10</v>
      </c>
      <c r="E40" s="388">
        <v>44153</v>
      </c>
      <c r="F40" s="270">
        <v>0.25</v>
      </c>
      <c r="G40" s="632">
        <v>52</v>
      </c>
      <c r="H40" s="632" t="s">
        <v>3140</v>
      </c>
      <c r="I40" s="633">
        <v>44223</v>
      </c>
      <c r="J40" s="632">
        <v>0.25</v>
      </c>
      <c r="K40" s="188"/>
      <c r="L40" s="188"/>
      <c r="M40" s="188"/>
      <c r="N40" s="188"/>
      <c r="O40" s="188"/>
      <c r="P40" s="188"/>
      <c r="Q40" s="188"/>
      <c r="R40" s="188"/>
      <c r="S40" s="188"/>
      <c r="T40" s="188"/>
      <c r="U40" s="188"/>
      <c r="V40" s="188"/>
      <c r="W40" s="188"/>
      <c r="X40" s="188"/>
      <c r="Y40" s="188"/>
      <c r="Z40" s="188"/>
      <c r="AA40" s="188"/>
    </row>
    <row r="41" spans="1:27" ht="12.75">
      <c r="G41" s="631"/>
      <c r="H41" s="631"/>
      <c r="I41" s="631"/>
      <c r="J41" s="631"/>
    </row>
    <row r="42" spans="1:27" ht="12.75">
      <c r="G42" s="631"/>
      <c r="H42" s="631"/>
      <c r="I42" s="631"/>
      <c r="J42" s="631"/>
    </row>
    <row r="43" spans="1:27" ht="12.75">
      <c r="A43" s="270">
        <v>14</v>
      </c>
      <c r="B43" s="270">
        <v>209</v>
      </c>
      <c r="C43" s="270">
        <v>23</v>
      </c>
      <c r="D43" s="270" t="s">
        <v>10</v>
      </c>
      <c r="E43" s="388">
        <v>44153</v>
      </c>
      <c r="F43" s="270">
        <v>0.25</v>
      </c>
      <c r="G43" s="632">
        <v>186</v>
      </c>
      <c r="H43" s="632" t="s">
        <v>3140</v>
      </c>
      <c r="I43" s="633">
        <v>44216</v>
      </c>
      <c r="J43" s="632">
        <v>0.5</v>
      </c>
      <c r="K43" s="188"/>
      <c r="L43" s="188"/>
      <c r="M43" s="188"/>
      <c r="N43" s="188"/>
      <c r="O43" s="188"/>
      <c r="P43" s="188"/>
      <c r="Q43" s="188"/>
      <c r="R43" s="188"/>
      <c r="S43" s="188"/>
      <c r="T43" s="188"/>
      <c r="U43" s="188"/>
      <c r="V43" s="188"/>
      <c r="W43" s="188"/>
      <c r="X43" s="188"/>
      <c r="Y43" s="188"/>
      <c r="Z43" s="188"/>
      <c r="AA43" s="188"/>
    </row>
    <row r="44" spans="1:27" ht="12.75">
      <c r="A44" s="188"/>
      <c r="B44" s="188"/>
      <c r="C44" s="270">
        <v>186</v>
      </c>
      <c r="D44" s="270" t="s">
        <v>10</v>
      </c>
      <c r="E44" s="388">
        <v>44155</v>
      </c>
      <c r="F44" s="270">
        <v>2</v>
      </c>
      <c r="G44" s="632">
        <v>23</v>
      </c>
      <c r="H44" s="632" t="s">
        <v>3140</v>
      </c>
      <c r="I44" s="633">
        <v>44219</v>
      </c>
      <c r="J44" s="632">
        <v>0.5</v>
      </c>
      <c r="K44" s="188"/>
      <c r="L44" s="188"/>
      <c r="M44" s="188"/>
      <c r="N44" s="188"/>
      <c r="O44" s="188"/>
      <c r="P44" s="188"/>
      <c r="Q44" s="188"/>
      <c r="R44" s="188"/>
      <c r="S44" s="188"/>
      <c r="T44" s="188"/>
      <c r="U44" s="188"/>
      <c r="V44" s="188"/>
      <c r="W44" s="188"/>
      <c r="X44" s="188"/>
      <c r="Y44" s="188"/>
      <c r="Z44" s="188"/>
      <c r="AA44" s="188"/>
    </row>
    <row r="45" spans="1:27" ht="12.75">
      <c r="G45" s="631"/>
      <c r="H45" s="631"/>
      <c r="I45" s="631"/>
      <c r="J45" s="631"/>
    </row>
    <row r="46" spans="1:27" ht="12.75">
      <c r="A46" s="270">
        <v>15</v>
      </c>
      <c r="B46" s="270">
        <v>454</v>
      </c>
      <c r="C46" s="270">
        <v>24</v>
      </c>
      <c r="D46" s="270" t="s">
        <v>10</v>
      </c>
      <c r="E46" s="388">
        <v>44155</v>
      </c>
      <c r="F46" s="270">
        <v>0.25</v>
      </c>
      <c r="G46" s="632">
        <v>63</v>
      </c>
      <c r="H46" s="632" t="s">
        <v>3140</v>
      </c>
      <c r="I46" s="634">
        <v>44210</v>
      </c>
      <c r="J46" s="632">
        <v>1.5</v>
      </c>
      <c r="K46" s="188"/>
      <c r="L46" s="188"/>
      <c r="M46" s="188"/>
      <c r="N46" s="188"/>
      <c r="O46" s="188"/>
      <c r="P46" s="188"/>
      <c r="Q46" s="188"/>
      <c r="R46" s="188"/>
      <c r="S46" s="188"/>
      <c r="T46" s="188"/>
      <c r="U46" s="188"/>
      <c r="V46" s="188"/>
      <c r="W46" s="188"/>
      <c r="X46" s="188"/>
      <c r="Y46" s="188"/>
      <c r="Z46" s="188"/>
      <c r="AA46" s="188"/>
    </row>
    <row r="47" spans="1:27" ht="12.75">
      <c r="A47" s="188"/>
      <c r="B47" s="188"/>
      <c r="C47" s="270">
        <v>279</v>
      </c>
      <c r="D47" s="270" t="s">
        <v>10</v>
      </c>
      <c r="E47" s="388">
        <v>44158</v>
      </c>
      <c r="F47" s="270">
        <v>5.5</v>
      </c>
      <c r="G47" s="632">
        <v>391</v>
      </c>
      <c r="H47" s="632" t="s">
        <v>3140</v>
      </c>
      <c r="I47" s="634">
        <v>44211</v>
      </c>
      <c r="J47" s="632">
        <v>3.75</v>
      </c>
      <c r="K47" s="188"/>
      <c r="L47" s="188"/>
      <c r="M47" s="188"/>
      <c r="N47" s="188"/>
      <c r="O47" s="188"/>
      <c r="P47" s="188"/>
      <c r="Q47" s="188"/>
      <c r="R47" s="188"/>
      <c r="S47" s="188"/>
      <c r="T47" s="188"/>
      <c r="U47" s="188"/>
      <c r="V47" s="188"/>
      <c r="W47" s="188"/>
      <c r="X47" s="188"/>
      <c r="Y47" s="188"/>
      <c r="Z47" s="188"/>
      <c r="AA47" s="188"/>
    </row>
    <row r="48" spans="1:27" ht="12.75">
      <c r="C48" s="116">
        <v>151</v>
      </c>
      <c r="D48" s="116" t="s">
        <v>10</v>
      </c>
      <c r="E48" s="384">
        <v>44159</v>
      </c>
      <c r="F48" s="116">
        <v>3</v>
      </c>
      <c r="G48" s="631"/>
      <c r="H48" s="631"/>
      <c r="I48" s="631"/>
      <c r="J48" s="631"/>
    </row>
    <row r="49" spans="1:27" ht="12.75">
      <c r="C49" s="116">
        <v>30</v>
      </c>
      <c r="D49" s="116" t="s">
        <v>10</v>
      </c>
      <c r="E49" s="384">
        <v>44214</v>
      </c>
      <c r="F49" s="116">
        <v>1.75</v>
      </c>
      <c r="G49" s="631"/>
      <c r="H49" s="631"/>
      <c r="I49" s="631"/>
      <c r="J49" s="631"/>
      <c r="K49" s="116" t="s">
        <v>2716</v>
      </c>
    </row>
    <row r="50" spans="1:27" ht="12.75">
      <c r="G50" s="631"/>
      <c r="H50" s="631"/>
      <c r="I50" s="631"/>
      <c r="J50" s="631"/>
    </row>
    <row r="51" spans="1:27" ht="12.75">
      <c r="A51" s="270">
        <v>16</v>
      </c>
      <c r="B51" s="270">
        <v>74</v>
      </c>
      <c r="C51" s="270">
        <v>74</v>
      </c>
      <c r="D51" s="270" t="s">
        <v>10</v>
      </c>
      <c r="E51" s="388">
        <v>44159</v>
      </c>
      <c r="F51" s="270">
        <v>0.25</v>
      </c>
      <c r="G51" s="632">
        <v>74</v>
      </c>
      <c r="H51" s="632" t="s">
        <v>144</v>
      </c>
      <c r="I51" s="633">
        <v>44212</v>
      </c>
      <c r="J51" s="632">
        <v>0.25</v>
      </c>
      <c r="K51" s="188"/>
      <c r="L51" s="188"/>
      <c r="M51" s="188"/>
      <c r="N51" s="188"/>
      <c r="O51" s="188"/>
      <c r="P51" s="188"/>
      <c r="Q51" s="188"/>
      <c r="R51" s="188"/>
      <c r="S51" s="188"/>
      <c r="T51" s="188"/>
      <c r="U51" s="188"/>
      <c r="V51" s="188"/>
      <c r="W51" s="188"/>
      <c r="X51" s="188"/>
      <c r="Y51" s="188"/>
      <c r="Z51" s="188"/>
      <c r="AA51" s="188"/>
    </row>
    <row r="52" spans="1:27" ht="12.75">
      <c r="G52" s="631"/>
      <c r="H52" s="631"/>
      <c r="I52" s="631"/>
      <c r="J52" s="631"/>
    </row>
    <row r="53" spans="1:27" ht="12.75">
      <c r="G53" s="631"/>
      <c r="H53" s="631"/>
      <c r="I53" s="631"/>
      <c r="J53" s="631"/>
    </row>
    <row r="54" spans="1:27" ht="12.75">
      <c r="A54" s="270">
        <v>17</v>
      </c>
      <c r="B54" s="270">
        <v>7</v>
      </c>
      <c r="C54" s="270">
        <v>7</v>
      </c>
      <c r="D54" s="270" t="s">
        <v>10</v>
      </c>
      <c r="E54" s="388">
        <v>44159</v>
      </c>
      <c r="F54" s="270">
        <v>0.25</v>
      </c>
      <c r="G54" s="632">
        <v>7</v>
      </c>
      <c r="H54" s="632" t="s">
        <v>3140</v>
      </c>
      <c r="I54" s="633">
        <v>44216</v>
      </c>
      <c r="J54" s="632">
        <v>0.5</v>
      </c>
      <c r="K54" s="188"/>
      <c r="L54" s="188"/>
      <c r="M54" s="188"/>
      <c r="N54" s="188"/>
      <c r="O54" s="188"/>
      <c r="P54" s="188"/>
      <c r="Q54" s="188"/>
      <c r="R54" s="188"/>
      <c r="S54" s="188"/>
      <c r="T54" s="188"/>
      <c r="U54" s="188"/>
      <c r="V54" s="188"/>
      <c r="W54" s="188"/>
      <c r="X54" s="188"/>
      <c r="Y54" s="188"/>
      <c r="Z54" s="188"/>
      <c r="AA54" s="188"/>
    </row>
    <row r="55" spans="1:27" ht="12.75">
      <c r="C55" s="116">
        <v>3</v>
      </c>
      <c r="D55" s="116" t="s">
        <v>10</v>
      </c>
      <c r="E55" s="384">
        <v>44221</v>
      </c>
      <c r="F55" s="116">
        <v>0.25</v>
      </c>
      <c r="G55" s="631"/>
      <c r="H55" s="631"/>
      <c r="I55" s="631"/>
      <c r="J55" s="631"/>
      <c r="K55" s="116" t="s">
        <v>2716</v>
      </c>
    </row>
    <row r="56" spans="1:27" ht="12.75">
      <c r="G56" s="631"/>
      <c r="H56" s="631"/>
      <c r="I56" s="631"/>
      <c r="J56" s="631"/>
    </row>
    <row r="57" spans="1:27" ht="12.75">
      <c r="A57" s="270">
        <v>18</v>
      </c>
      <c r="B57" s="270">
        <v>55</v>
      </c>
      <c r="C57" s="270">
        <v>38</v>
      </c>
      <c r="D57" s="270" t="s">
        <v>10</v>
      </c>
      <c r="E57" s="388">
        <v>44159</v>
      </c>
      <c r="F57" s="270">
        <v>0.25</v>
      </c>
      <c r="G57" s="632">
        <v>55</v>
      </c>
      <c r="H57" s="632" t="s">
        <v>144</v>
      </c>
      <c r="I57" s="633">
        <v>44222</v>
      </c>
      <c r="J57" s="632">
        <v>0.25</v>
      </c>
      <c r="K57" s="188"/>
      <c r="L57" s="188"/>
      <c r="M57" s="188"/>
      <c r="N57" s="188"/>
      <c r="O57" s="188"/>
      <c r="P57" s="188"/>
      <c r="Q57" s="188"/>
      <c r="R57" s="188"/>
      <c r="S57" s="188"/>
      <c r="T57" s="188"/>
      <c r="U57" s="188"/>
      <c r="V57" s="188"/>
      <c r="W57" s="188"/>
      <c r="X57" s="188"/>
      <c r="Y57" s="188"/>
      <c r="Z57" s="188"/>
      <c r="AA57" s="188"/>
    </row>
    <row r="58" spans="1:27" ht="12.75">
      <c r="C58" s="116">
        <v>17</v>
      </c>
      <c r="D58" s="116" t="s">
        <v>10</v>
      </c>
      <c r="E58" s="384">
        <v>44165</v>
      </c>
      <c r="F58" s="116">
        <v>0.25</v>
      </c>
      <c r="G58" s="631"/>
      <c r="H58" s="631"/>
      <c r="I58" s="631"/>
      <c r="J58" s="631"/>
    </row>
    <row r="59" spans="1:27" ht="12.75">
      <c r="G59" s="631"/>
      <c r="H59" s="631"/>
      <c r="I59" s="631"/>
      <c r="J59" s="631"/>
    </row>
    <row r="60" spans="1:27" ht="12.75">
      <c r="A60" s="270">
        <v>19</v>
      </c>
      <c r="B60" s="270">
        <v>88</v>
      </c>
      <c r="C60" s="270">
        <v>88</v>
      </c>
      <c r="D60" s="270" t="s">
        <v>10</v>
      </c>
      <c r="E60" s="388">
        <v>44159</v>
      </c>
      <c r="F60" s="270">
        <v>1</v>
      </c>
      <c r="G60" s="632">
        <v>88</v>
      </c>
      <c r="H60" s="632" t="s">
        <v>144</v>
      </c>
      <c r="I60" s="633">
        <v>44222</v>
      </c>
      <c r="J60" s="632">
        <v>0.25</v>
      </c>
      <c r="K60" s="188"/>
      <c r="L60" s="188"/>
      <c r="M60" s="188"/>
      <c r="N60" s="188"/>
      <c r="O60" s="188"/>
      <c r="P60" s="188"/>
      <c r="Q60" s="188"/>
      <c r="R60" s="188"/>
      <c r="S60" s="188"/>
      <c r="T60" s="188"/>
      <c r="U60" s="188"/>
      <c r="V60" s="188"/>
      <c r="W60" s="188"/>
      <c r="X60" s="188"/>
      <c r="Y60" s="188"/>
      <c r="Z60" s="188"/>
      <c r="AA60" s="188"/>
    </row>
    <row r="61" spans="1:27" ht="12.75">
      <c r="G61" s="631"/>
      <c r="H61" s="631"/>
      <c r="I61" s="631"/>
      <c r="J61" s="631"/>
    </row>
    <row r="62" spans="1:27" ht="12.75">
      <c r="G62" s="631"/>
      <c r="H62" s="631"/>
      <c r="I62" s="631"/>
      <c r="J62" s="631"/>
    </row>
    <row r="63" spans="1:27" ht="12.75">
      <c r="A63" s="270">
        <v>20</v>
      </c>
      <c r="B63" s="270">
        <v>228</v>
      </c>
      <c r="C63" s="270">
        <v>164</v>
      </c>
      <c r="D63" s="270" t="s">
        <v>10</v>
      </c>
      <c r="E63" s="388">
        <v>44159</v>
      </c>
      <c r="F63" s="270">
        <v>2.25</v>
      </c>
      <c r="G63" s="632">
        <v>194</v>
      </c>
      <c r="H63" s="632" t="s">
        <v>144</v>
      </c>
      <c r="I63" s="633">
        <v>44222</v>
      </c>
      <c r="J63" s="632">
        <v>0.5</v>
      </c>
      <c r="K63" s="188"/>
      <c r="L63" s="188"/>
      <c r="M63" s="188"/>
      <c r="N63" s="188"/>
      <c r="O63" s="188"/>
      <c r="P63" s="188"/>
      <c r="Q63" s="188"/>
      <c r="R63" s="188"/>
      <c r="S63" s="188"/>
      <c r="T63" s="188"/>
      <c r="U63" s="188"/>
      <c r="V63" s="188"/>
      <c r="W63" s="188"/>
      <c r="X63" s="188"/>
      <c r="Y63" s="188"/>
      <c r="Z63" s="188"/>
      <c r="AA63" s="188"/>
    </row>
    <row r="64" spans="1:27" ht="12.75">
      <c r="A64" s="188"/>
      <c r="B64" s="188"/>
      <c r="C64" s="270">
        <v>64</v>
      </c>
      <c r="D64" s="270" t="s">
        <v>10</v>
      </c>
      <c r="E64" s="388">
        <v>44160</v>
      </c>
      <c r="F64" s="270">
        <v>1.25</v>
      </c>
      <c r="G64" s="632">
        <v>34</v>
      </c>
      <c r="H64" s="632" t="s">
        <v>144</v>
      </c>
      <c r="I64" s="633">
        <v>44223</v>
      </c>
      <c r="J64" s="632">
        <v>0.75</v>
      </c>
      <c r="K64" s="188"/>
      <c r="L64" s="188"/>
      <c r="M64" s="188"/>
      <c r="N64" s="188"/>
      <c r="O64" s="188"/>
      <c r="P64" s="188"/>
      <c r="Q64" s="188"/>
      <c r="R64" s="188"/>
      <c r="S64" s="188"/>
      <c r="T64" s="188"/>
      <c r="U64" s="188"/>
      <c r="V64" s="188"/>
      <c r="W64" s="188"/>
      <c r="X64" s="188"/>
      <c r="Y64" s="188"/>
      <c r="Z64" s="188"/>
      <c r="AA64" s="188"/>
    </row>
    <row r="65" spans="1:27" ht="12.75">
      <c r="G65" s="631"/>
      <c r="H65" s="631"/>
      <c r="I65" s="631"/>
      <c r="J65" s="631"/>
    </row>
    <row r="66" spans="1:27" ht="12.75">
      <c r="A66" s="270">
        <v>21</v>
      </c>
      <c r="B66" s="270">
        <v>525</v>
      </c>
      <c r="C66" s="270">
        <v>71</v>
      </c>
      <c r="D66" s="270" t="s">
        <v>10</v>
      </c>
      <c r="E66" s="388">
        <v>44125</v>
      </c>
      <c r="F66" s="270">
        <v>2.5</v>
      </c>
      <c r="G66" s="635">
        <v>0.3125</v>
      </c>
      <c r="H66" s="632" t="s">
        <v>12</v>
      </c>
      <c r="I66" s="636">
        <v>44139</v>
      </c>
      <c r="J66" s="632">
        <v>320</v>
      </c>
      <c r="K66" s="188"/>
      <c r="L66" s="188"/>
      <c r="M66" s="188"/>
      <c r="N66" s="188"/>
      <c r="O66" s="188"/>
      <c r="P66" s="188"/>
      <c r="Q66" s="188"/>
      <c r="R66" s="188"/>
      <c r="S66" s="188"/>
      <c r="T66" s="188"/>
      <c r="U66" s="188"/>
      <c r="V66" s="188"/>
      <c r="W66" s="188"/>
      <c r="X66" s="188"/>
      <c r="Y66" s="188"/>
      <c r="Z66" s="188"/>
      <c r="AA66" s="188"/>
    </row>
    <row r="67" spans="1:27" ht="12.75">
      <c r="A67" s="188"/>
      <c r="B67" s="188"/>
      <c r="C67" s="270">
        <v>150</v>
      </c>
      <c r="D67" s="270" t="s">
        <v>10</v>
      </c>
      <c r="E67" s="388">
        <v>44130</v>
      </c>
      <c r="F67" s="270">
        <v>2.5</v>
      </c>
      <c r="G67" s="635">
        <v>6.25E-2</v>
      </c>
      <c r="H67" s="632" t="s">
        <v>12</v>
      </c>
      <c r="I67" s="636">
        <v>44140</v>
      </c>
      <c r="J67" s="632">
        <v>225</v>
      </c>
      <c r="K67" s="188"/>
      <c r="L67" s="188"/>
      <c r="M67" s="188"/>
      <c r="N67" s="188"/>
      <c r="O67" s="188"/>
      <c r="P67" s="188"/>
      <c r="Q67" s="188"/>
      <c r="R67" s="188"/>
      <c r="S67" s="188"/>
      <c r="T67" s="188"/>
      <c r="U67" s="188"/>
      <c r="V67" s="188"/>
      <c r="W67" s="188"/>
      <c r="X67" s="188"/>
      <c r="Y67" s="188"/>
      <c r="Z67" s="188"/>
      <c r="AA67" s="188"/>
    </row>
    <row r="68" spans="1:27" ht="12.75">
      <c r="C68" s="116">
        <v>304</v>
      </c>
      <c r="D68" s="116" t="s">
        <v>10</v>
      </c>
      <c r="E68" s="384">
        <v>44131</v>
      </c>
      <c r="F68" s="116">
        <v>5</v>
      </c>
      <c r="G68" s="631"/>
      <c r="H68" s="631"/>
      <c r="I68" s="631"/>
      <c r="J68" s="631"/>
    </row>
    <row r="69" spans="1:27" ht="12.75">
      <c r="C69" s="116">
        <v>30</v>
      </c>
      <c r="D69" s="116" t="s">
        <v>10</v>
      </c>
      <c r="E69" s="384">
        <v>44145</v>
      </c>
      <c r="F69" s="116">
        <v>2.5</v>
      </c>
      <c r="G69" s="631"/>
      <c r="H69" s="631"/>
      <c r="I69" s="631"/>
      <c r="J69" s="631"/>
      <c r="K69" s="116" t="s">
        <v>2716</v>
      </c>
    </row>
    <row r="70" spans="1:27" ht="12.75">
      <c r="C70" s="116">
        <v>2</v>
      </c>
      <c r="D70" s="116" t="s">
        <v>10</v>
      </c>
      <c r="E70" s="384">
        <v>44214</v>
      </c>
      <c r="F70" s="116" t="s">
        <v>3260</v>
      </c>
      <c r="G70" s="631"/>
      <c r="H70" s="631"/>
      <c r="I70" s="631"/>
      <c r="J70" s="631"/>
      <c r="K70" s="116" t="s">
        <v>2716</v>
      </c>
    </row>
    <row r="71" spans="1:27" ht="12.75">
      <c r="G71" s="631"/>
      <c r="H71" s="631"/>
      <c r="I71" s="631"/>
      <c r="J71" s="631"/>
    </row>
    <row r="72" spans="1:27" ht="12.75">
      <c r="A72" s="270">
        <v>22</v>
      </c>
      <c r="B72" s="270">
        <v>241</v>
      </c>
      <c r="C72" s="270">
        <v>197</v>
      </c>
      <c r="D72" s="270" t="s">
        <v>10</v>
      </c>
      <c r="E72" s="388">
        <v>44132</v>
      </c>
      <c r="F72" s="270">
        <v>3</v>
      </c>
      <c r="G72" s="635">
        <v>8.3333333333333329E-2</v>
      </c>
      <c r="H72" s="632" t="s">
        <v>12</v>
      </c>
      <c r="I72" s="636">
        <v>44140</v>
      </c>
      <c r="J72" s="632">
        <v>170</v>
      </c>
      <c r="K72" s="188"/>
      <c r="L72" s="188"/>
      <c r="M72" s="188"/>
      <c r="N72" s="188"/>
      <c r="O72" s="188"/>
      <c r="P72" s="188"/>
      <c r="Q72" s="188"/>
      <c r="R72" s="188"/>
      <c r="S72" s="188"/>
      <c r="T72" s="188"/>
      <c r="U72" s="188"/>
      <c r="V72" s="188"/>
      <c r="W72" s="188"/>
      <c r="X72" s="188"/>
      <c r="Y72" s="188"/>
      <c r="Z72" s="188"/>
      <c r="AA72" s="188"/>
    </row>
    <row r="73" spans="1:27" ht="12.75">
      <c r="C73" s="116">
        <v>44</v>
      </c>
      <c r="D73" s="116" t="s">
        <v>10</v>
      </c>
      <c r="E73" s="384">
        <v>44138</v>
      </c>
      <c r="F73" s="116">
        <v>0.75</v>
      </c>
      <c r="G73" s="631"/>
      <c r="H73" s="631"/>
      <c r="I73" s="631"/>
      <c r="J73" s="631"/>
    </row>
    <row r="74" spans="1:27" ht="12.75">
      <c r="C74" s="116">
        <v>15</v>
      </c>
      <c r="D74" s="116" t="s">
        <v>10</v>
      </c>
      <c r="E74" s="384">
        <v>44145</v>
      </c>
      <c r="F74" s="116">
        <v>1.5</v>
      </c>
      <c r="G74" s="631"/>
      <c r="H74" s="631"/>
      <c r="I74" s="631"/>
      <c r="J74" s="631"/>
      <c r="K74" s="116" t="s">
        <v>2716</v>
      </c>
    </row>
    <row r="75" spans="1:27" ht="12.75">
      <c r="G75" s="631"/>
      <c r="H75" s="631"/>
      <c r="I75" s="631"/>
      <c r="J75" s="631"/>
    </row>
    <row r="76" spans="1:27" ht="12.75">
      <c r="A76" s="270">
        <v>23</v>
      </c>
      <c r="B76" s="270">
        <v>96</v>
      </c>
      <c r="C76" s="270">
        <v>96</v>
      </c>
      <c r="D76" s="270" t="s">
        <v>10</v>
      </c>
      <c r="E76" s="388">
        <v>44160</v>
      </c>
      <c r="F76" s="270">
        <v>2</v>
      </c>
      <c r="G76" s="632">
        <v>96</v>
      </c>
      <c r="H76" s="632" t="s">
        <v>144</v>
      </c>
      <c r="I76" s="633">
        <v>44216</v>
      </c>
      <c r="J76" s="632">
        <v>0.25</v>
      </c>
      <c r="K76" s="188"/>
      <c r="L76" s="188"/>
      <c r="M76" s="188"/>
      <c r="N76" s="188"/>
      <c r="O76" s="188"/>
      <c r="P76" s="188"/>
      <c r="Q76" s="188"/>
      <c r="R76" s="188"/>
      <c r="S76" s="188"/>
      <c r="T76" s="188"/>
      <c r="U76" s="188"/>
      <c r="V76" s="188"/>
      <c r="W76" s="188"/>
      <c r="X76" s="188"/>
      <c r="Y76" s="188"/>
      <c r="Z76" s="188"/>
      <c r="AA76" s="188"/>
    </row>
    <row r="77" spans="1:27" ht="12.75">
      <c r="C77" s="116">
        <v>4</v>
      </c>
      <c r="D77" s="116" t="s">
        <v>10</v>
      </c>
      <c r="E77" s="384">
        <v>44221</v>
      </c>
      <c r="F77" s="116">
        <v>0.25</v>
      </c>
      <c r="G77" s="631"/>
      <c r="H77" s="631"/>
      <c r="I77" s="631"/>
      <c r="J77" s="631"/>
      <c r="K77" s="116" t="s">
        <v>2716</v>
      </c>
    </row>
    <row r="78" spans="1:27" ht="12.75">
      <c r="G78" s="631"/>
      <c r="H78" s="631"/>
      <c r="I78" s="631"/>
      <c r="J78" s="631"/>
    </row>
    <row r="79" spans="1:27" ht="12.75">
      <c r="A79" s="270">
        <v>24</v>
      </c>
      <c r="B79" s="270">
        <v>45</v>
      </c>
      <c r="C79" s="270">
        <v>45</v>
      </c>
      <c r="D79" s="270" t="s">
        <v>10</v>
      </c>
      <c r="E79" s="388">
        <v>44160</v>
      </c>
      <c r="F79" s="270">
        <v>0.5</v>
      </c>
      <c r="G79" s="632">
        <v>45</v>
      </c>
      <c r="H79" s="632" t="s">
        <v>3140</v>
      </c>
      <c r="I79" s="633">
        <v>44216</v>
      </c>
      <c r="J79" s="632">
        <v>0.25</v>
      </c>
      <c r="K79" s="188"/>
      <c r="L79" s="188"/>
      <c r="M79" s="188"/>
      <c r="N79" s="188"/>
      <c r="O79" s="188"/>
      <c r="P79" s="188"/>
      <c r="Q79" s="188"/>
      <c r="R79" s="188"/>
      <c r="S79" s="188"/>
      <c r="T79" s="188"/>
      <c r="U79" s="188"/>
      <c r="V79" s="188"/>
      <c r="W79" s="188"/>
      <c r="X79" s="188"/>
      <c r="Y79" s="188"/>
      <c r="Z79" s="188"/>
      <c r="AA79" s="188"/>
    </row>
    <row r="80" spans="1:27" ht="12.75">
      <c r="C80" s="116">
        <v>4</v>
      </c>
      <c r="D80" s="116" t="s">
        <v>10</v>
      </c>
      <c r="E80" s="384">
        <v>44221</v>
      </c>
      <c r="F80" s="116">
        <v>0.25</v>
      </c>
      <c r="G80" s="631"/>
      <c r="H80" s="631"/>
      <c r="I80" s="631"/>
      <c r="J80" s="631"/>
      <c r="K80" s="116" t="s">
        <v>2716</v>
      </c>
    </row>
    <row r="81" spans="1:27" ht="12.75">
      <c r="G81" s="631"/>
      <c r="H81" s="631"/>
      <c r="I81" s="631"/>
      <c r="J81" s="631"/>
    </row>
    <row r="82" spans="1:27" ht="12.75">
      <c r="A82" s="270">
        <v>25</v>
      </c>
      <c r="B82" s="270">
        <v>0</v>
      </c>
      <c r="C82" s="270">
        <v>0</v>
      </c>
      <c r="D82" s="270" t="s">
        <v>10</v>
      </c>
      <c r="E82" s="388">
        <v>44160</v>
      </c>
      <c r="F82" s="270">
        <v>0</v>
      </c>
      <c r="G82" s="630"/>
      <c r="H82" s="630"/>
      <c r="I82" s="630"/>
      <c r="J82" s="630"/>
      <c r="K82" s="188"/>
      <c r="L82" s="188"/>
      <c r="M82" s="188"/>
      <c r="N82" s="188"/>
      <c r="O82" s="188"/>
      <c r="P82" s="188"/>
      <c r="Q82" s="188"/>
      <c r="R82" s="188"/>
      <c r="S82" s="188"/>
      <c r="T82" s="188"/>
      <c r="U82" s="188"/>
      <c r="V82" s="188"/>
      <c r="W82" s="188"/>
      <c r="X82" s="188"/>
      <c r="Y82" s="188"/>
      <c r="Z82" s="188"/>
      <c r="AA82" s="188"/>
    </row>
    <row r="83" spans="1:27" ht="12.75">
      <c r="G83" s="631"/>
      <c r="H83" s="631"/>
      <c r="I83" s="631"/>
      <c r="J83" s="631"/>
    </row>
    <row r="84" spans="1:27" ht="12.75">
      <c r="G84" s="631"/>
      <c r="H84" s="631"/>
      <c r="I84" s="631"/>
      <c r="J84" s="631"/>
    </row>
    <row r="85" spans="1:27" ht="12.75">
      <c r="A85" s="270">
        <v>26</v>
      </c>
      <c r="B85" s="270">
        <v>0</v>
      </c>
      <c r="C85" s="270">
        <v>0</v>
      </c>
      <c r="D85" s="270" t="s">
        <v>10</v>
      </c>
      <c r="E85" s="388">
        <v>44160</v>
      </c>
      <c r="F85" s="270">
        <v>0</v>
      </c>
      <c r="G85" s="630"/>
      <c r="H85" s="630"/>
      <c r="I85" s="630"/>
      <c r="J85" s="630"/>
      <c r="K85" s="188"/>
      <c r="L85" s="188"/>
      <c r="M85" s="188"/>
      <c r="N85" s="188"/>
      <c r="O85" s="188"/>
      <c r="P85" s="188"/>
      <c r="Q85" s="188"/>
      <c r="R85" s="188"/>
      <c r="S85" s="188"/>
      <c r="T85" s="188"/>
      <c r="U85" s="188"/>
      <c r="V85" s="188"/>
      <c r="W85" s="188"/>
      <c r="X85" s="188"/>
      <c r="Y85" s="188"/>
      <c r="Z85" s="188"/>
      <c r="AA85" s="188"/>
    </row>
    <row r="86" spans="1:27" ht="12.75">
      <c r="G86" s="631"/>
      <c r="H86" s="631"/>
      <c r="I86" s="631"/>
      <c r="J86" s="631"/>
    </row>
    <row r="87" spans="1:27" ht="12.75">
      <c r="G87" s="631"/>
      <c r="H87" s="631"/>
      <c r="I87" s="631"/>
      <c r="J87" s="631"/>
    </row>
    <row r="88" spans="1:27" ht="12.75">
      <c r="A88" s="270">
        <v>27</v>
      </c>
      <c r="B88" s="270">
        <v>38</v>
      </c>
      <c r="C88" s="270">
        <v>38</v>
      </c>
      <c r="D88" s="270" t="s">
        <v>10</v>
      </c>
      <c r="E88" s="388">
        <v>44160</v>
      </c>
      <c r="F88" s="270">
        <v>0.25</v>
      </c>
      <c r="G88" s="632">
        <v>33</v>
      </c>
      <c r="H88" s="632" t="s">
        <v>144</v>
      </c>
      <c r="I88" s="633">
        <v>44220</v>
      </c>
      <c r="J88" s="632">
        <v>0.25</v>
      </c>
      <c r="K88" s="188"/>
      <c r="L88" s="188"/>
      <c r="M88" s="188"/>
      <c r="N88" s="188"/>
      <c r="O88" s="188"/>
      <c r="P88" s="188"/>
      <c r="Q88" s="188"/>
      <c r="R88" s="188"/>
      <c r="S88" s="188"/>
      <c r="T88" s="188"/>
      <c r="U88" s="188"/>
      <c r="V88" s="188"/>
      <c r="W88" s="188"/>
      <c r="X88" s="188"/>
      <c r="Y88" s="188"/>
      <c r="Z88" s="188"/>
      <c r="AA88" s="188"/>
    </row>
    <row r="89" spans="1:27" ht="12.75">
      <c r="A89" s="188"/>
      <c r="B89" s="188"/>
      <c r="C89" s="188"/>
      <c r="D89" s="188"/>
      <c r="E89" s="188"/>
      <c r="F89" s="188"/>
      <c r="G89" s="632">
        <v>5</v>
      </c>
      <c r="H89" s="632" t="s">
        <v>144</v>
      </c>
      <c r="I89" s="633">
        <v>44221</v>
      </c>
      <c r="J89" s="632">
        <v>0.25</v>
      </c>
      <c r="K89" s="188"/>
      <c r="L89" s="188"/>
      <c r="M89" s="188"/>
      <c r="N89" s="188"/>
      <c r="O89" s="188"/>
      <c r="P89" s="188"/>
      <c r="Q89" s="188"/>
      <c r="R89" s="188"/>
      <c r="S89" s="188"/>
      <c r="T89" s="188"/>
      <c r="U89" s="188"/>
      <c r="V89" s="188"/>
      <c r="W89" s="188"/>
      <c r="X89" s="188"/>
      <c r="Y89" s="188"/>
      <c r="Z89" s="188"/>
      <c r="AA89" s="188"/>
    </row>
    <row r="90" spans="1:27" ht="12.75">
      <c r="G90" s="631"/>
      <c r="H90" s="631"/>
      <c r="I90" s="631"/>
      <c r="J90" s="631"/>
    </row>
    <row r="91" spans="1:27" ht="12.75">
      <c r="A91" s="270">
        <v>28</v>
      </c>
      <c r="B91" s="270">
        <v>140</v>
      </c>
      <c r="C91" s="270">
        <v>140</v>
      </c>
      <c r="D91" s="270" t="s">
        <v>10</v>
      </c>
      <c r="E91" s="388">
        <v>11292</v>
      </c>
      <c r="F91" s="270">
        <v>2</v>
      </c>
      <c r="G91" s="632">
        <v>114</v>
      </c>
      <c r="H91" s="632" t="s">
        <v>144</v>
      </c>
      <c r="I91" s="633">
        <v>44220</v>
      </c>
      <c r="J91" s="632">
        <v>0.75</v>
      </c>
      <c r="K91" s="188"/>
      <c r="L91" s="188"/>
      <c r="M91" s="188"/>
      <c r="N91" s="188"/>
      <c r="O91" s="188"/>
      <c r="P91" s="188"/>
      <c r="Q91" s="188"/>
      <c r="R91" s="188"/>
      <c r="S91" s="188"/>
      <c r="T91" s="188"/>
      <c r="U91" s="188"/>
      <c r="V91" s="188"/>
      <c r="W91" s="188"/>
      <c r="X91" s="188"/>
      <c r="Y91" s="188"/>
      <c r="Z91" s="188"/>
      <c r="AA91" s="188"/>
    </row>
    <row r="92" spans="1:27" ht="12.75">
      <c r="A92" s="188"/>
      <c r="B92" s="188"/>
      <c r="C92" s="188"/>
      <c r="D92" s="188"/>
      <c r="E92" s="188"/>
      <c r="F92" s="188"/>
      <c r="G92" s="632">
        <v>26</v>
      </c>
      <c r="H92" s="632" t="s">
        <v>144</v>
      </c>
      <c r="I92" s="633">
        <v>44221</v>
      </c>
      <c r="J92" s="632">
        <v>0.5</v>
      </c>
      <c r="K92" s="188"/>
      <c r="L92" s="188"/>
      <c r="M92" s="188"/>
      <c r="N92" s="188"/>
      <c r="O92" s="188"/>
      <c r="P92" s="188"/>
      <c r="Q92" s="188"/>
      <c r="R92" s="188"/>
      <c r="S92" s="188"/>
      <c r="T92" s="188"/>
      <c r="U92" s="188"/>
      <c r="V92" s="188"/>
      <c r="W92" s="188"/>
      <c r="X92" s="188"/>
      <c r="Y92" s="188"/>
      <c r="Z92" s="188"/>
      <c r="AA92" s="188"/>
    </row>
    <row r="93" spans="1:27" ht="12.75">
      <c r="E93" s="384"/>
      <c r="G93" s="631"/>
      <c r="H93" s="631"/>
      <c r="I93" s="631"/>
      <c r="J93" s="631"/>
    </row>
    <row r="94" spans="1:27" ht="12.75">
      <c r="A94" s="270">
        <v>29</v>
      </c>
      <c r="B94" s="270">
        <v>113</v>
      </c>
      <c r="C94" s="270">
        <v>16</v>
      </c>
      <c r="D94" s="270" t="s">
        <v>10</v>
      </c>
      <c r="E94" s="388">
        <v>44165</v>
      </c>
      <c r="F94" s="270" t="s">
        <v>3200</v>
      </c>
      <c r="G94" s="632">
        <v>100</v>
      </c>
      <c r="H94" s="632" t="s">
        <v>144</v>
      </c>
      <c r="I94" s="633">
        <v>44220</v>
      </c>
      <c r="J94" s="632">
        <v>0.75</v>
      </c>
      <c r="K94" s="188"/>
      <c r="L94" s="188"/>
      <c r="M94" s="188"/>
      <c r="N94" s="188"/>
      <c r="O94" s="188"/>
      <c r="P94" s="188"/>
      <c r="Q94" s="188"/>
      <c r="R94" s="188"/>
      <c r="S94" s="188"/>
      <c r="T94" s="188"/>
      <c r="U94" s="188"/>
      <c r="V94" s="188"/>
      <c r="W94" s="188"/>
      <c r="X94" s="188"/>
      <c r="Y94" s="188"/>
      <c r="Z94" s="188"/>
      <c r="AA94" s="188"/>
    </row>
    <row r="95" spans="1:27" ht="12.75">
      <c r="A95" s="188"/>
      <c r="B95" s="188"/>
      <c r="C95" s="270">
        <v>97</v>
      </c>
      <c r="D95" s="270" t="s">
        <v>10</v>
      </c>
      <c r="E95" s="388">
        <v>44166</v>
      </c>
      <c r="F95" s="270">
        <v>1.25</v>
      </c>
      <c r="G95" s="632">
        <v>13</v>
      </c>
      <c r="H95" s="632" t="s">
        <v>3140</v>
      </c>
      <c r="I95" s="633">
        <v>44221</v>
      </c>
      <c r="J95" s="632">
        <v>0.5</v>
      </c>
      <c r="K95" s="188"/>
      <c r="L95" s="188"/>
      <c r="M95" s="188"/>
      <c r="N95" s="188"/>
      <c r="O95" s="188"/>
      <c r="P95" s="188"/>
      <c r="Q95" s="188"/>
      <c r="R95" s="188"/>
      <c r="S95" s="188"/>
      <c r="T95" s="188"/>
      <c r="U95" s="188"/>
      <c r="V95" s="188"/>
      <c r="W95" s="188"/>
      <c r="X95" s="188"/>
      <c r="Y95" s="188"/>
      <c r="Z95" s="188"/>
      <c r="AA95" s="188"/>
    </row>
    <row r="96" spans="1:27" ht="12.75">
      <c r="G96" s="631"/>
      <c r="H96" s="631"/>
      <c r="I96" s="631"/>
      <c r="J96" s="631"/>
    </row>
    <row r="97" spans="1:27" ht="12.75">
      <c r="A97" s="446">
        <v>30</v>
      </c>
      <c r="B97" s="446">
        <v>160</v>
      </c>
      <c r="C97" s="446">
        <v>160</v>
      </c>
      <c r="D97" s="446" t="s">
        <v>10</v>
      </c>
      <c r="E97" s="447">
        <v>44166</v>
      </c>
      <c r="F97" s="446">
        <v>2</v>
      </c>
      <c r="G97" s="637">
        <v>117</v>
      </c>
      <c r="H97" s="637" t="s">
        <v>144</v>
      </c>
      <c r="I97" s="638">
        <v>44220</v>
      </c>
      <c r="J97" s="637">
        <v>1</v>
      </c>
      <c r="K97" s="441"/>
      <c r="L97" s="441"/>
      <c r="M97" s="441"/>
      <c r="N97" s="441"/>
      <c r="O97" s="441"/>
      <c r="P97" s="441"/>
      <c r="Q97" s="441"/>
      <c r="R97" s="441"/>
      <c r="S97" s="441"/>
      <c r="T97" s="441"/>
      <c r="U97" s="441"/>
      <c r="V97" s="441"/>
      <c r="W97" s="441"/>
      <c r="X97" s="441"/>
      <c r="Y97" s="441"/>
      <c r="Z97" s="441"/>
      <c r="AA97" s="441"/>
    </row>
    <row r="98" spans="1:27" ht="12.75">
      <c r="A98" s="441"/>
      <c r="B98" s="441"/>
      <c r="C98" s="441"/>
      <c r="D98" s="441"/>
      <c r="E98" s="441"/>
      <c r="F98" s="441"/>
      <c r="G98" s="637">
        <v>43</v>
      </c>
      <c r="H98" s="637" t="s">
        <v>144</v>
      </c>
      <c r="I98" s="638">
        <v>44221</v>
      </c>
      <c r="J98" s="637">
        <v>0.75</v>
      </c>
      <c r="K98" s="441"/>
      <c r="L98" s="441"/>
      <c r="M98" s="441"/>
      <c r="N98" s="441"/>
      <c r="O98" s="441"/>
      <c r="P98" s="441"/>
      <c r="Q98" s="441"/>
      <c r="R98" s="441"/>
      <c r="S98" s="441"/>
      <c r="T98" s="441"/>
      <c r="U98" s="441"/>
      <c r="V98" s="441"/>
      <c r="W98" s="441"/>
      <c r="X98" s="441"/>
      <c r="Y98" s="441"/>
      <c r="Z98" s="441"/>
      <c r="AA98" s="441"/>
    </row>
    <row r="99" spans="1:27" ht="12.75">
      <c r="C99" s="116">
        <v>2</v>
      </c>
      <c r="D99" s="116" t="s">
        <v>10</v>
      </c>
      <c r="E99" s="384">
        <v>44224</v>
      </c>
      <c r="G99" s="631"/>
      <c r="H99" s="631"/>
      <c r="I99" s="631"/>
      <c r="J99" s="631"/>
      <c r="K99" s="116" t="s">
        <v>2716</v>
      </c>
    </row>
    <row r="100" spans="1:27" ht="12.75">
      <c r="G100" s="631"/>
      <c r="H100" s="631"/>
      <c r="I100" s="631"/>
      <c r="J100" s="631"/>
    </row>
    <row r="101" spans="1:27" ht="12.75">
      <c r="A101" s="270">
        <v>31</v>
      </c>
      <c r="B101" s="270">
        <v>182</v>
      </c>
      <c r="C101" s="270">
        <v>145</v>
      </c>
      <c r="D101" s="270" t="s">
        <v>10</v>
      </c>
      <c r="E101" s="388">
        <v>44166</v>
      </c>
      <c r="F101" s="270">
        <v>1.75</v>
      </c>
      <c r="G101" s="632">
        <v>182</v>
      </c>
      <c r="H101" s="632" t="s">
        <v>144</v>
      </c>
      <c r="I101" s="633">
        <v>44219</v>
      </c>
      <c r="J101" s="632">
        <v>1.5</v>
      </c>
      <c r="K101" s="188"/>
      <c r="L101" s="188"/>
      <c r="M101" s="188"/>
      <c r="N101" s="188"/>
      <c r="O101" s="188"/>
      <c r="P101" s="188"/>
      <c r="Q101" s="188"/>
      <c r="R101" s="188"/>
      <c r="S101" s="188"/>
      <c r="T101" s="188"/>
      <c r="U101" s="188"/>
      <c r="V101" s="188"/>
      <c r="W101" s="188"/>
      <c r="X101" s="188"/>
      <c r="Y101" s="188"/>
      <c r="Z101" s="188"/>
      <c r="AA101" s="188"/>
    </row>
    <row r="102" spans="1:27" ht="12.75">
      <c r="C102" s="116">
        <v>37</v>
      </c>
      <c r="D102" s="116" t="s">
        <v>10</v>
      </c>
      <c r="E102" s="384">
        <v>44167</v>
      </c>
      <c r="F102" s="116">
        <v>0.75</v>
      </c>
      <c r="G102" s="631"/>
      <c r="H102" s="631"/>
      <c r="I102" s="631"/>
      <c r="J102" s="631"/>
    </row>
    <row r="103" spans="1:27" ht="12.75">
      <c r="C103" s="116">
        <v>4</v>
      </c>
      <c r="D103" s="116" t="s">
        <v>10</v>
      </c>
      <c r="E103" s="384">
        <v>44221</v>
      </c>
      <c r="F103" s="116">
        <v>0.25</v>
      </c>
      <c r="G103" s="631"/>
      <c r="H103" s="631"/>
      <c r="I103" s="631"/>
      <c r="J103" s="631"/>
      <c r="K103" s="116" t="s">
        <v>2716</v>
      </c>
    </row>
    <row r="104" spans="1:27" ht="12.75">
      <c r="G104" s="631"/>
      <c r="H104" s="631"/>
      <c r="I104" s="631"/>
      <c r="J104" s="631"/>
    </row>
    <row r="105" spans="1:27" ht="12.75">
      <c r="A105" s="270">
        <v>32</v>
      </c>
      <c r="B105" s="270">
        <v>158</v>
      </c>
      <c r="C105" s="270">
        <v>139</v>
      </c>
      <c r="D105" s="270" t="s">
        <v>10</v>
      </c>
      <c r="E105" s="388">
        <v>44132</v>
      </c>
      <c r="F105" s="270">
        <v>2</v>
      </c>
      <c r="G105" s="635">
        <v>0.10416666666666667</v>
      </c>
      <c r="H105" s="632" t="s">
        <v>12</v>
      </c>
      <c r="I105" s="636">
        <v>44142</v>
      </c>
      <c r="J105" s="632">
        <v>130</v>
      </c>
      <c r="K105" s="188"/>
      <c r="L105" s="188"/>
      <c r="M105" s="188"/>
      <c r="N105" s="188"/>
      <c r="O105" s="188"/>
      <c r="P105" s="188"/>
      <c r="Q105" s="188"/>
      <c r="R105" s="188"/>
      <c r="S105" s="188"/>
      <c r="T105" s="188"/>
      <c r="U105" s="188"/>
      <c r="V105" s="188"/>
      <c r="W105" s="188"/>
      <c r="X105" s="188"/>
      <c r="Y105" s="188"/>
      <c r="Z105" s="188"/>
      <c r="AA105" s="188"/>
    </row>
    <row r="106" spans="1:27" ht="12.75">
      <c r="C106" s="116">
        <v>19</v>
      </c>
      <c r="D106" s="116" t="s">
        <v>10</v>
      </c>
      <c r="E106" s="384">
        <v>44138</v>
      </c>
      <c r="F106" s="116">
        <v>0.25</v>
      </c>
      <c r="G106" s="631"/>
      <c r="H106" s="631"/>
      <c r="I106" s="631"/>
      <c r="J106" s="631"/>
    </row>
    <row r="107" spans="1:27" ht="12.75">
      <c r="C107" s="116">
        <v>15</v>
      </c>
      <c r="D107" s="116" t="s">
        <v>10</v>
      </c>
      <c r="E107" s="384">
        <v>44146</v>
      </c>
      <c r="F107" s="116">
        <v>2</v>
      </c>
      <c r="G107" s="631"/>
      <c r="H107" s="631"/>
      <c r="I107" s="631"/>
      <c r="J107" s="631"/>
      <c r="K107" s="116" t="s">
        <v>2716</v>
      </c>
    </row>
    <row r="108" spans="1:27" ht="12.75">
      <c r="C108" s="116">
        <v>2</v>
      </c>
      <c r="D108" s="116" t="s">
        <v>10</v>
      </c>
      <c r="E108" s="384">
        <v>44214</v>
      </c>
      <c r="F108" s="116" t="s">
        <v>3260</v>
      </c>
      <c r="G108" s="631"/>
      <c r="H108" s="631"/>
      <c r="I108" s="631"/>
      <c r="J108" s="631"/>
      <c r="K108" s="116" t="s">
        <v>2716</v>
      </c>
    </row>
    <row r="109" spans="1:27" ht="12.75">
      <c r="G109" s="631"/>
      <c r="H109" s="631"/>
      <c r="I109" s="631"/>
      <c r="J109" s="631"/>
    </row>
    <row r="110" spans="1:27" ht="12.75">
      <c r="A110" s="270">
        <v>33</v>
      </c>
      <c r="B110" s="270">
        <v>136</v>
      </c>
      <c r="C110" s="270">
        <v>136</v>
      </c>
      <c r="D110" s="270" t="s">
        <v>10</v>
      </c>
      <c r="E110" s="388">
        <v>44167</v>
      </c>
      <c r="F110" s="270">
        <v>2.25</v>
      </c>
      <c r="G110" s="632">
        <v>136</v>
      </c>
      <c r="H110" s="632" t="s">
        <v>144</v>
      </c>
      <c r="I110" s="633">
        <v>44216</v>
      </c>
      <c r="J110" s="632">
        <v>0.5</v>
      </c>
      <c r="K110" s="188"/>
      <c r="L110" s="188"/>
      <c r="M110" s="188"/>
      <c r="N110" s="188"/>
      <c r="O110" s="188"/>
      <c r="P110" s="188"/>
      <c r="Q110" s="188"/>
      <c r="R110" s="188"/>
      <c r="S110" s="188"/>
      <c r="T110" s="188"/>
      <c r="U110" s="188"/>
      <c r="V110" s="188"/>
      <c r="W110" s="188"/>
      <c r="X110" s="188"/>
      <c r="Y110" s="188"/>
      <c r="Z110" s="188"/>
      <c r="AA110" s="188"/>
    </row>
    <row r="111" spans="1:27" ht="12.75">
      <c r="C111" s="116">
        <v>3</v>
      </c>
      <c r="D111" s="116" t="s">
        <v>10</v>
      </c>
      <c r="E111" s="384">
        <v>44221</v>
      </c>
      <c r="F111" s="116">
        <v>0.25</v>
      </c>
      <c r="G111" s="631"/>
      <c r="H111" s="631"/>
      <c r="I111" s="631"/>
      <c r="J111" s="631"/>
      <c r="K111" s="116" t="s">
        <v>2716</v>
      </c>
    </row>
    <row r="112" spans="1:27" ht="12.75">
      <c r="G112" s="631"/>
      <c r="H112" s="631"/>
      <c r="I112" s="631"/>
      <c r="J112" s="631"/>
    </row>
    <row r="113" spans="1:27" ht="12.75">
      <c r="A113" s="270">
        <v>34</v>
      </c>
      <c r="B113" s="270">
        <v>100</v>
      </c>
      <c r="C113" s="270">
        <v>100</v>
      </c>
      <c r="D113" s="270" t="s">
        <v>10</v>
      </c>
      <c r="E113" s="388">
        <v>44167</v>
      </c>
      <c r="F113" s="270">
        <v>0.5</v>
      </c>
      <c r="G113" s="632">
        <v>100</v>
      </c>
      <c r="H113" s="632" t="s">
        <v>144</v>
      </c>
      <c r="I113" s="633">
        <v>44216</v>
      </c>
      <c r="J113" s="632">
        <v>0.5</v>
      </c>
      <c r="K113" s="188"/>
      <c r="L113" s="188"/>
      <c r="M113" s="188"/>
      <c r="N113" s="188"/>
      <c r="O113" s="188"/>
      <c r="P113" s="188"/>
      <c r="Q113" s="188"/>
      <c r="R113" s="188"/>
      <c r="S113" s="188"/>
      <c r="T113" s="188"/>
      <c r="U113" s="188"/>
      <c r="V113" s="188"/>
      <c r="W113" s="188"/>
      <c r="X113" s="188"/>
      <c r="Y113" s="188"/>
      <c r="Z113" s="188"/>
      <c r="AA113" s="188"/>
    </row>
    <row r="114" spans="1:27" ht="12.75">
      <c r="G114" s="631"/>
      <c r="H114" s="631"/>
      <c r="I114" s="631"/>
      <c r="J114" s="631"/>
    </row>
    <row r="115" spans="1:27" ht="12.75">
      <c r="G115" s="631"/>
      <c r="H115" s="631"/>
      <c r="I115" s="631"/>
      <c r="J115" s="631"/>
    </row>
    <row r="116" spans="1:27" ht="12.75">
      <c r="A116" s="270">
        <v>35</v>
      </c>
      <c r="B116" s="270">
        <v>0</v>
      </c>
      <c r="C116" s="270">
        <v>0</v>
      </c>
      <c r="D116" s="270" t="s">
        <v>10</v>
      </c>
      <c r="E116" s="388">
        <v>44167</v>
      </c>
      <c r="F116" s="270">
        <v>0</v>
      </c>
      <c r="G116" s="630"/>
      <c r="H116" s="630"/>
      <c r="I116" s="630"/>
      <c r="J116" s="630"/>
      <c r="K116" s="188"/>
      <c r="L116" s="188"/>
      <c r="M116" s="188"/>
      <c r="N116" s="188"/>
      <c r="O116" s="188"/>
      <c r="P116" s="188"/>
      <c r="Q116" s="188"/>
      <c r="R116" s="188"/>
      <c r="S116" s="188"/>
      <c r="T116" s="188"/>
      <c r="U116" s="188"/>
      <c r="V116" s="188"/>
      <c r="W116" s="188"/>
      <c r="X116" s="188"/>
      <c r="Y116" s="188"/>
      <c r="Z116" s="188"/>
      <c r="AA116" s="188"/>
    </row>
    <row r="117" spans="1:27" ht="12.75">
      <c r="G117" s="631"/>
      <c r="H117" s="631"/>
      <c r="I117" s="631"/>
      <c r="J117" s="631"/>
    </row>
    <row r="118" spans="1:27" ht="12.75">
      <c r="G118" s="631"/>
      <c r="H118" s="631"/>
      <c r="I118" s="631"/>
      <c r="J118" s="631"/>
    </row>
    <row r="119" spans="1:27" ht="12.75">
      <c r="A119" s="270">
        <v>36</v>
      </c>
      <c r="B119" s="270">
        <v>630</v>
      </c>
      <c r="C119" s="270">
        <v>86</v>
      </c>
      <c r="D119" s="270" t="s">
        <v>10</v>
      </c>
      <c r="E119" s="388">
        <v>44167</v>
      </c>
      <c r="F119" s="270">
        <v>1.25</v>
      </c>
      <c r="G119" s="632">
        <v>430</v>
      </c>
      <c r="H119" s="632" t="s">
        <v>144</v>
      </c>
      <c r="I119" s="633">
        <v>44221</v>
      </c>
      <c r="J119" s="632">
        <v>1.5</v>
      </c>
      <c r="K119" s="188"/>
      <c r="L119" s="188"/>
      <c r="M119" s="188"/>
      <c r="N119" s="188"/>
      <c r="O119" s="188"/>
      <c r="P119" s="188"/>
      <c r="Q119" s="188"/>
      <c r="R119" s="188"/>
      <c r="S119" s="188"/>
      <c r="T119" s="188"/>
      <c r="U119" s="188"/>
      <c r="V119" s="188"/>
      <c r="W119" s="188"/>
      <c r="X119" s="188"/>
      <c r="Y119" s="188"/>
      <c r="Z119" s="188"/>
      <c r="AA119" s="188"/>
    </row>
    <row r="120" spans="1:27" ht="12.75">
      <c r="A120" s="188"/>
      <c r="B120" s="188"/>
      <c r="C120" s="270">
        <v>144</v>
      </c>
      <c r="D120" s="270" t="s">
        <v>10</v>
      </c>
      <c r="E120" s="388">
        <v>44169</v>
      </c>
      <c r="F120" s="270">
        <v>2.5</v>
      </c>
      <c r="G120" s="632">
        <v>200</v>
      </c>
      <c r="H120" s="632" t="s">
        <v>144</v>
      </c>
      <c r="I120" s="633">
        <v>44222</v>
      </c>
      <c r="J120" s="632">
        <v>1.5</v>
      </c>
      <c r="K120" s="188"/>
      <c r="L120" s="188"/>
      <c r="M120" s="188"/>
      <c r="N120" s="188"/>
      <c r="O120" s="188"/>
      <c r="P120" s="188"/>
      <c r="Q120" s="188"/>
      <c r="R120" s="188"/>
      <c r="S120" s="188"/>
      <c r="T120" s="188"/>
      <c r="U120" s="188"/>
      <c r="V120" s="188"/>
      <c r="W120" s="188"/>
      <c r="X120" s="188"/>
      <c r="Y120" s="188"/>
      <c r="Z120" s="188"/>
      <c r="AA120" s="188"/>
    </row>
    <row r="121" spans="1:27" ht="12.75">
      <c r="C121" s="116">
        <v>159</v>
      </c>
      <c r="D121" s="116" t="s">
        <v>10</v>
      </c>
      <c r="E121" s="384">
        <v>44172</v>
      </c>
      <c r="F121" s="116">
        <v>3</v>
      </c>
      <c r="G121" s="631"/>
      <c r="H121" s="631"/>
      <c r="I121" s="631"/>
      <c r="J121" s="631"/>
    </row>
    <row r="122" spans="1:27" ht="12.75">
      <c r="C122" s="116">
        <v>241</v>
      </c>
      <c r="D122" s="116" t="s">
        <v>10</v>
      </c>
      <c r="E122" s="384">
        <v>44173</v>
      </c>
      <c r="F122" s="116">
        <v>4</v>
      </c>
      <c r="G122" s="631"/>
      <c r="H122" s="631"/>
      <c r="I122" s="631"/>
      <c r="J122" s="631"/>
    </row>
    <row r="123" spans="1:27" ht="12.75">
      <c r="G123" s="631"/>
      <c r="H123" s="631"/>
      <c r="I123" s="631"/>
      <c r="J123" s="631"/>
    </row>
    <row r="124" spans="1:27" ht="12.75">
      <c r="A124" s="446">
        <v>37</v>
      </c>
      <c r="B124" s="446">
        <v>287</v>
      </c>
      <c r="C124" s="446">
        <v>147</v>
      </c>
      <c r="D124" s="446" t="s">
        <v>10</v>
      </c>
      <c r="E124" s="447">
        <v>44173</v>
      </c>
      <c r="F124" s="446">
        <v>2</v>
      </c>
      <c r="G124" s="637">
        <v>240</v>
      </c>
      <c r="H124" s="637" t="s">
        <v>144</v>
      </c>
      <c r="I124" s="638">
        <v>44220</v>
      </c>
      <c r="J124" s="637">
        <v>1.5</v>
      </c>
      <c r="K124" s="441"/>
      <c r="L124" s="441"/>
      <c r="M124" s="441"/>
      <c r="N124" s="441"/>
      <c r="O124" s="441"/>
      <c r="P124" s="441"/>
      <c r="Q124" s="441"/>
      <c r="R124" s="441"/>
      <c r="S124" s="441"/>
      <c r="T124" s="441"/>
      <c r="U124" s="441"/>
      <c r="V124" s="441"/>
      <c r="W124" s="441"/>
      <c r="X124" s="441"/>
      <c r="Y124" s="441"/>
      <c r="Z124" s="441"/>
      <c r="AA124" s="441"/>
    </row>
    <row r="125" spans="1:27" ht="12.75">
      <c r="A125" s="441"/>
      <c r="B125" s="441"/>
      <c r="C125" s="446">
        <v>140</v>
      </c>
      <c r="D125" s="446" t="s">
        <v>10</v>
      </c>
      <c r="E125" s="447">
        <v>44174</v>
      </c>
      <c r="F125" s="446">
        <v>2.75</v>
      </c>
      <c r="G125" s="637">
        <v>47</v>
      </c>
      <c r="H125" s="637" t="s">
        <v>144</v>
      </c>
      <c r="I125" s="638">
        <v>44222</v>
      </c>
      <c r="J125" s="637">
        <v>0.5</v>
      </c>
      <c r="K125" s="441"/>
      <c r="L125" s="441"/>
      <c r="M125" s="441"/>
      <c r="N125" s="441"/>
      <c r="O125" s="441"/>
      <c r="P125" s="441"/>
      <c r="Q125" s="441"/>
      <c r="R125" s="441"/>
      <c r="S125" s="441"/>
      <c r="T125" s="441"/>
      <c r="U125" s="441"/>
      <c r="V125" s="441"/>
      <c r="W125" s="441"/>
      <c r="X125" s="441"/>
      <c r="Y125" s="441"/>
      <c r="Z125" s="441"/>
      <c r="AA125" s="441"/>
    </row>
    <row r="126" spans="1:27" ht="12.75">
      <c r="C126" s="116">
        <v>1</v>
      </c>
      <c r="D126" s="116" t="s">
        <v>10</v>
      </c>
      <c r="E126" s="384">
        <v>44224</v>
      </c>
      <c r="G126" s="631"/>
      <c r="H126" s="631"/>
      <c r="I126" s="631"/>
      <c r="J126" s="631"/>
      <c r="K126" s="116" t="s">
        <v>2716</v>
      </c>
    </row>
    <row r="127" spans="1:27" ht="12.75">
      <c r="G127" s="631"/>
      <c r="H127" s="631"/>
      <c r="I127" s="631"/>
      <c r="J127" s="631"/>
    </row>
    <row r="128" spans="1:27" ht="12.75">
      <c r="A128" s="446">
        <v>38</v>
      </c>
      <c r="B128" s="446">
        <v>133</v>
      </c>
      <c r="C128" s="446">
        <v>133</v>
      </c>
      <c r="D128" s="446" t="s">
        <v>10</v>
      </c>
      <c r="E128" s="447">
        <v>44174</v>
      </c>
      <c r="F128" s="446">
        <v>1.25</v>
      </c>
      <c r="G128" s="637">
        <v>100</v>
      </c>
      <c r="H128" s="637" t="s">
        <v>144</v>
      </c>
      <c r="I128" s="638">
        <v>44220</v>
      </c>
      <c r="J128" s="637">
        <v>1</v>
      </c>
      <c r="K128" s="441"/>
      <c r="L128" s="441"/>
      <c r="M128" s="441"/>
      <c r="N128" s="441"/>
      <c r="O128" s="441"/>
      <c r="P128" s="441"/>
      <c r="Q128" s="441"/>
      <c r="R128" s="441"/>
      <c r="S128" s="441"/>
      <c r="T128" s="441"/>
      <c r="U128" s="441"/>
      <c r="V128" s="441"/>
      <c r="W128" s="441"/>
      <c r="X128" s="441"/>
      <c r="Y128" s="441"/>
      <c r="Z128" s="441"/>
      <c r="AA128" s="441"/>
    </row>
    <row r="129" spans="1:27" ht="12.75">
      <c r="A129" s="441"/>
      <c r="B129" s="441"/>
      <c r="C129" s="441"/>
      <c r="D129" s="441"/>
      <c r="E129" s="441"/>
      <c r="F129" s="441"/>
      <c r="G129" s="637">
        <v>33</v>
      </c>
      <c r="H129" s="637" t="s">
        <v>144</v>
      </c>
      <c r="I129" s="638">
        <v>44222</v>
      </c>
      <c r="J129" s="637">
        <v>0.25</v>
      </c>
      <c r="K129" s="441"/>
      <c r="L129" s="441"/>
      <c r="M129" s="441"/>
      <c r="N129" s="441"/>
      <c r="O129" s="441"/>
      <c r="P129" s="441"/>
      <c r="Q129" s="441"/>
      <c r="R129" s="441"/>
      <c r="S129" s="441"/>
      <c r="T129" s="441"/>
      <c r="U129" s="441"/>
      <c r="V129" s="441"/>
      <c r="W129" s="441"/>
      <c r="X129" s="441"/>
      <c r="Y129" s="441"/>
      <c r="Z129" s="441"/>
      <c r="AA129" s="441"/>
    </row>
    <row r="130" spans="1:27" ht="12.75">
      <c r="C130" s="116">
        <v>1</v>
      </c>
      <c r="D130" s="116" t="s">
        <v>10</v>
      </c>
      <c r="E130" s="384">
        <v>44224</v>
      </c>
      <c r="G130" s="631"/>
      <c r="H130" s="631"/>
      <c r="I130" s="631"/>
      <c r="J130" s="631"/>
      <c r="K130" s="116" t="s">
        <v>2716</v>
      </c>
    </row>
    <row r="131" spans="1:27" ht="12.75">
      <c r="G131" s="631"/>
      <c r="H131" s="631"/>
      <c r="I131" s="631"/>
      <c r="J131" s="631"/>
    </row>
    <row r="132" spans="1:27" ht="12.75">
      <c r="A132" s="270">
        <v>39</v>
      </c>
      <c r="B132" s="270">
        <v>155</v>
      </c>
      <c r="C132" s="270">
        <v>89</v>
      </c>
      <c r="D132" s="270" t="s">
        <v>10</v>
      </c>
      <c r="E132" s="388">
        <v>44174</v>
      </c>
      <c r="F132" s="270">
        <v>1.25</v>
      </c>
      <c r="G132" s="632">
        <v>124</v>
      </c>
      <c r="H132" s="632" t="s">
        <v>144</v>
      </c>
      <c r="I132" s="633">
        <v>44220</v>
      </c>
      <c r="J132" s="632">
        <v>0.75</v>
      </c>
      <c r="K132" s="188"/>
      <c r="L132" s="188"/>
      <c r="M132" s="188"/>
      <c r="N132" s="188"/>
      <c r="O132" s="188"/>
      <c r="P132" s="188"/>
      <c r="Q132" s="188"/>
      <c r="R132" s="188"/>
      <c r="S132" s="188"/>
      <c r="T132" s="188"/>
      <c r="U132" s="188"/>
      <c r="V132" s="188"/>
      <c r="W132" s="188"/>
      <c r="X132" s="188"/>
      <c r="Y132" s="188"/>
      <c r="Z132" s="188"/>
      <c r="AA132" s="188"/>
    </row>
    <row r="133" spans="1:27" ht="12.75">
      <c r="A133" s="188"/>
      <c r="B133" s="188"/>
      <c r="C133" s="270">
        <v>66</v>
      </c>
      <c r="D133" s="270" t="s">
        <v>10</v>
      </c>
      <c r="E133" s="388">
        <v>44179</v>
      </c>
      <c r="F133" s="270">
        <v>1.25</v>
      </c>
      <c r="G133" s="632">
        <v>29</v>
      </c>
      <c r="H133" s="632" t="s">
        <v>144</v>
      </c>
      <c r="I133" s="633">
        <v>44221</v>
      </c>
      <c r="J133" s="632">
        <v>0.5</v>
      </c>
      <c r="K133" s="188"/>
      <c r="L133" s="188"/>
      <c r="M133" s="188"/>
      <c r="N133" s="188"/>
      <c r="O133" s="188"/>
      <c r="P133" s="188"/>
      <c r="Q133" s="188"/>
      <c r="R133" s="188"/>
      <c r="S133" s="188"/>
      <c r="T133" s="188"/>
      <c r="U133" s="188"/>
      <c r="V133" s="188"/>
      <c r="W133" s="188"/>
      <c r="X133" s="188"/>
      <c r="Y133" s="188"/>
      <c r="Z133" s="188"/>
      <c r="AA133" s="188"/>
    </row>
    <row r="134" spans="1:27" ht="12.75">
      <c r="G134" s="631"/>
      <c r="H134" s="631"/>
      <c r="I134" s="631"/>
      <c r="J134" s="631"/>
    </row>
    <row r="135" spans="1:27" ht="12.75">
      <c r="A135" s="270">
        <v>40</v>
      </c>
      <c r="B135" s="270">
        <v>1514</v>
      </c>
      <c r="C135" s="270">
        <v>351</v>
      </c>
      <c r="D135" s="270" t="s">
        <v>10</v>
      </c>
      <c r="E135" s="388">
        <v>44179</v>
      </c>
      <c r="F135" s="270">
        <v>6.25</v>
      </c>
      <c r="G135" s="639">
        <v>820</v>
      </c>
      <c r="H135" s="632" t="s">
        <v>3140</v>
      </c>
      <c r="I135" s="633">
        <v>44212</v>
      </c>
      <c r="J135" s="632">
        <v>3</v>
      </c>
      <c r="K135" s="188"/>
      <c r="L135" s="188"/>
      <c r="M135" s="188"/>
      <c r="N135" s="188"/>
      <c r="O135" s="188"/>
      <c r="P135" s="188"/>
      <c r="Q135" s="188"/>
      <c r="R135" s="188"/>
      <c r="S135" s="188"/>
      <c r="T135" s="188"/>
      <c r="U135" s="188"/>
      <c r="V135" s="188"/>
      <c r="W135" s="188"/>
      <c r="X135" s="188"/>
      <c r="Y135" s="188"/>
      <c r="Z135" s="188"/>
      <c r="AA135" s="188"/>
    </row>
    <row r="136" spans="1:27" ht="12.75">
      <c r="A136" s="188"/>
      <c r="B136" s="188"/>
      <c r="C136" s="270">
        <v>406</v>
      </c>
      <c r="D136" s="270" t="s">
        <v>10</v>
      </c>
      <c r="E136" s="388">
        <v>44180</v>
      </c>
      <c r="F136" s="270">
        <v>7</v>
      </c>
      <c r="G136" s="632">
        <v>694</v>
      </c>
      <c r="H136" s="632" t="s">
        <v>3140</v>
      </c>
      <c r="I136" s="633">
        <v>44213</v>
      </c>
      <c r="J136" s="632">
        <v>5</v>
      </c>
      <c r="K136" s="188"/>
      <c r="L136" s="188"/>
      <c r="M136" s="188"/>
      <c r="N136" s="188"/>
      <c r="O136" s="188"/>
      <c r="P136" s="188"/>
      <c r="Q136" s="188"/>
      <c r="R136" s="188"/>
      <c r="S136" s="188"/>
      <c r="T136" s="188"/>
      <c r="U136" s="188"/>
      <c r="V136" s="188"/>
      <c r="W136" s="188"/>
      <c r="X136" s="188"/>
      <c r="Y136" s="188"/>
      <c r="Z136" s="188"/>
      <c r="AA136" s="188"/>
    </row>
    <row r="137" spans="1:27" ht="12.75">
      <c r="C137" s="116">
        <v>394</v>
      </c>
      <c r="D137" s="116" t="s">
        <v>10</v>
      </c>
      <c r="E137" s="384">
        <v>44181</v>
      </c>
      <c r="F137" s="116">
        <v>7</v>
      </c>
      <c r="G137" s="631"/>
      <c r="H137" s="631"/>
      <c r="I137" s="631"/>
      <c r="J137" s="631"/>
    </row>
    <row r="138" spans="1:27" ht="12.75">
      <c r="C138" s="116">
        <v>363</v>
      </c>
      <c r="D138" s="116" t="s">
        <v>10</v>
      </c>
      <c r="E138" s="384">
        <v>44182</v>
      </c>
      <c r="F138" s="116">
        <v>6.5</v>
      </c>
      <c r="G138" s="631"/>
      <c r="H138" s="631"/>
      <c r="I138" s="631"/>
      <c r="J138" s="631"/>
    </row>
    <row r="139" spans="1:27" ht="12.75">
      <c r="C139" s="116">
        <v>28</v>
      </c>
      <c r="D139" s="116" t="s">
        <v>10</v>
      </c>
      <c r="E139" s="384">
        <v>44214</v>
      </c>
      <c r="F139" s="116">
        <v>2</v>
      </c>
      <c r="G139" s="631"/>
      <c r="H139" s="631"/>
      <c r="I139" s="631"/>
      <c r="J139" s="631"/>
      <c r="K139" s="116" t="s">
        <v>2716</v>
      </c>
    </row>
    <row r="140" spans="1:27" ht="12.75">
      <c r="G140" s="631"/>
      <c r="H140" s="631"/>
      <c r="I140" s="631"/>
      <c r="J140" s="631"/>
    </row>
    <row r="141" spans="1:27" ht="12.75">
      <c r="A141" s="270">
        <v>41</v>
      </c>
      <c r="B141" s="270">
        <v>817</v>
      </c>
      <c r="C141" s="270">
        <v>102</v>
      </c>
      <c r="D141" s="270" t="s">
        <v>10</v>
      </c>
      <c r="E141" s="388">
        <v>44182</v>
      </c>
      <c r="F141" s="270">
        <v>0.5</v>
      </c>
      <c r="G141" s="632">
        <v>817</v>
      </c>
      <c r="H141" s="632" t="s">
        <v>3140</v>
      </c>
      <c r="I141" s="633">
        <v>44214</v>
      </c>
      <c r="J141" s="632">
        <v>3</v>
      </c>
      <c r="K141" s="188"/>
      <c r="L141" s="188"/>
      <c r="M141" s="188"/>
      <c r="N141" s="188"/>
      <c r="O141" s="188"/>
      <c r="P141" s="188"/>
      <c r="Q141" s="188"/>
      <c r="R141" s="188"/>
      <c r="S141" s="188"/>
      <c r="T141" s="188"/>
      <c r="U141" s="188"/>
      <c r="V141" s="188"/>
      <c r="W141" s="188"/>
      <c r="X141" s="188"/>
      <c r="Y141" s="188"/>
      <c r="Z141" s="188"/>
      <c r="AA141" s="188"/>
    </row>
    <row r="142" spans="1:27" ht="12.75">
      <c r="C142" s="116">
        <v>369</v>
      </c>
      <c r="D142" s="116" t="s">
        <v>10</v>
      </c>
      <c r="E142" s="384">
        <v>44186</v>
      </c>
      <c r="F142" s="116">
        <v>6</v>
      </c>
      <c r="G142" s="631"/>
      <c r="H142" s="631"/>
      <c r="I142" s="631"/>
      <c r="J142" s="631"/>
    </row>
    <row r="143" spans="1:27" ht="12.75">
      <c r="C143" s="116">
        <v>346</v>
      </c>
      <c r="D143" s="116" t="s">
        <v>10</v>
      </c>
      <c r="E143" s="384">
        <v>44187</v>
      </c>
      <c r="F143" s="116">
        <v>6</v>
      </c>
      <c r="G143" s="631"/>
      <c r="H143" s="631"/>
      <c r="I143" s="631"/>
      <c r="J143" s="631"/>
    </row>
    <row r="144" spans="1:27" ht="12.75">
      <c r="C144" s="116">
        <v>19</v>
      </c>
      <c r="D144" s="116" t="s">
        <v>10</v>
      </c>
      <c r="E144" s="384">
        <v>44215</v>
      </c>
      <c r="F144" s="116">
        <v>1.5</v>
      </c>
      <c r="G144" s="631"/>
      <c r="H144" s="631"/>
      <c r="I144" s="631"/>
      <c r="J144" s="631"/>
      <c r="K144" s="116" t="s">
        <v>2716</v>
      </c>
    </row>
    <row r="145" spans="1:27" ht="12.75">
      <c r="G145" s="631"/>
      <c r="H145" s="631"/>
      <c r="I145" s="631"/>
      <c r="J145" s="631"/>
    </row>
    <row r="146" spans="1:27" ht="12.75">
      <c r="A146" s="270">
        <v>42</v>
      </c>
      <c r="B146" s="270">
        <v>423</v>
      </c>
      <c r="C146" s="270">
        <v>423</v>
      </c>
      <c r="D146" s="270" t="s">
        <v>10</v>
      </c>
      <c r="E146" s="388">
        <v>44188</v>
      </c>
      <c r="F146" s="270">
        <v>6.5</v>
      </c>
      <c r="G146" s="632">
        <v>423</v>
      </c>
      <c r="H146" s="632" t="s">
        <v>144</v>
      </c>
      <c r="I146" s="633">
        <v>44212</v>
      </c>
      <c r="J146" s="632">
        <v>2.5</v>
      </c>
      <c r="K146" s="188"/>
      <c r="L146" s="188"/>
      <c r="M146" s="188"/>
      <c r="N146" s="188"/>
      <c r="O146" s="188"/>
      <c r="P146" s="188"/>
      <c r="Q146" s="188"/>
      <c r="R146" s="188"/>
      <c r="S146" s="188"/>
      <c r="T146" s="188"/>
      <c r="U146" s="188"/>
      <c r="V146" s="188"/>
      <c r="W146" s="188"/>
      <c r="X146" s="188"/>
      <c r="Y146" s="188"/>
      <c r="Z146" s="188"/>
      <c r="AA146" s="188"/>
    </row>
    <row r="147" spans="1:27" ht="12.75">
      <c r="C147" s="116">
        <v>6</v>
      </c>
      <c r="D147" s="116" t="s">
        <v>10</v>
      </c>
      <c r="E147" s="384">
        <v>44214</v>
      </c>
      <c r="F147" s="116">
        <v>0.5</v>
      </c>
      <c r="G147" s="631"/>
      <c r="H147" s="631"/>
      <c r="I147" s="631"/>
      <c r="J147" s="631"/>
      <c r="K147" s="116" t="s">
        <v>3261</v>
      </c>
    </row>
    <row r="148" spans="1:27" ht="12.75">
      <c r="G148" s="631"/>
      <c r="H148" s="631"/>
      <c r="I148" s="631"/>
      <c r="J148" s="631"/>
    </row>
    <row r="149" spans="1:27" ht="12.75">
      <c r="A149" s="270">
        <v>43</v>
      </c>
      <c r="B149" s="270">
        <v>26</v>
      </c>
      <c r="C149" s="270">
        <v>26</v>
      </c>
      <c r="D149" s="270" t="s">
        <v>10</v>
      </c>
      <c r="E149" s="388">
        <v>44193</v>
      </c>
      <c r="F149" s="270">
        <v>0.75</v>
      </c>
      <c r="G149" s="632">
        <v>26</v>
      </c>
      <c r="H149" s="632" t="s">
        <v>144</v>
      </c>
      <c r="I149" s="633">
        <v>44219</v>
      </c>
      <c r="J149" s="632">
        <v>0.25</v>
      </c>
      <c r="K149" s="188"/>
      <c r="L149" s="188"/>
      <c r="M149" s="188"/>
      <c r="N149" s="188"/>
      <c r="O149" s="188"/>
      <c r="P149" s="188"/>
      <c r="Q149" s="188"/>
      <c r="R149" s="188"/>
      <c r="S149" s="188"/>
      <c r="T149" s="188"/>
      <c r="U149" s="188"/>
      <c r="V149" s="188"/>
      <c r="W149" s="188"/>
      <c r="X149" s="188"/>
      <c r="Y149" s="188"/>
      <c r="Z149" s="188"/>
      <c r="AA149" s="188"/>
    </row>
    <row r="150" spans="1:27" ht="12.75">
      <c r="G150" s="631"/>
      <c r="H150" s="631"/>
      <c r="I150" s="631"/>
      <c r="J150" s="631"/>
    </row>
    <row r="151" spans="1:27" ht="12.75">
      <c r="G151" s="631"/>
      <c r="H151" s="631"/>
      <c r="I151" s="631"/>
      <c r="J151" s="631"/>
    </row>
    <row r="152" spans="1:27" ht="12.75">
      <c r="A152" s="270">
        <v>44</v>
      </c>
      <c r="B152" s="270">
        <v>6</v>
      </c>
      <c r="C152" s="270">
        <v>6</v>
      </c>
      <c r="D152" s="270" t="s">
        <v>10</v>
      </c>
      <c r="E152" s="388">
        <v>44193</v>
      </c>
      <c r="F152" s="270">
        <v>0.25</v>
      </c>
      <c r="G152" s="632">
        <v>6</v>
      </c>
      <c r="H152" s="632" t="s">
        <v>144</v>
      </c>
      <c r="I152" s="633">
        <v>44222</v>
      </c>
      <c r="J152" s="632">
        <v>0.25</v>
      </c>
      <c r="K152" s="188"/>
      <c r="L152" s="188"/>
      <c r="M152" s="188"/>
      <c r="N152" s="188"/>
      <c r="O152" s="188"/>
      <c r="P152" s="188"/>
      <c r="Q152" s="188"/>
      <c r="R152" s="188"/>
      <c r="S152" s="188"/>
      <c r="T152" s="188"/>
      <c r="U152" s="188"/>
      <c r="V152" s="188"/>
      <c r="W152" s="188"/>
      <c r="X152" s="188"/>
      <c r="Y152" s="188"/>
      <c r="Z152" s="188"/>
      <c r="AA152" s="188"/>
    </row>
    <row r="153" spans="1:27" ht="12.75">
      <c r="G153" s="631"/>
      <c r="H153" s="631"/>
      <c r="I153" s="631"/>
      <c r="J153" s="631"/>
    </row>
    <row r="154" spans="1:27" ht="12.75">
      <c r="G154" s="631"/>
      <c r="H154" s="631"/>
      <c r="I154" s="631"/>
      <c r="J154" s="631"/>
    </row>
    <row r="155" spans="1:27" ht="12.75">
      <c r="A155" s="270">
        <v>45</v>
      </c>
      <c r="B155" s="270">
        <v>71</v>
      </c>
      <c r="C155" s="270">
        <v>71</v>
      </c>
      <c r="D155" s="270" t="s">
        <v>10</v>
      </c>
      <c r="E155" s="388">
        <v>44193</v>
      </c>
      <c r="F155" s="270">
        <v>2.5</v>
      </c>
      <c r="G155" s="632">
        <v>71</v>
      </c>
      <c r="H155" s="632" t="s">
        <v>3140</v>
      </c>
      <c r="I155" s="633">
        <v>44223</v>
      </c>
      <c r="J155" s="632">
        <v>0.75</v>
      </c>
      <c r="K155" s="188"/>
      <c r="L155" s="188"/>
      <c r="M155" s="188"/>
      <c r="N155" s="188"/>
      <c r="O155" s="188"/>
      <c r="P155" s="188"/>
      <c r="Q155" s="188"/>
      <c r="R155" s="188"/>
      <c r="S155" s="188"/>
      <c r="T155" s="188"/>
      <c r="U155" s="188"/>
      <c r="V155" s="188"/>
      <c r="W155" s="188"/>
      <c r="X155" s="188"/>
      <c r="Y155" s="188"/>
      <c r="Z155" s="188"/>
      <c r="AA155" s="188"/>
    </row>
    <row r="156" spans="1:27" ht="12.75">
      <c r="G156" s="631"/>
      <c r="H156" s="631"/>
      <c r="I156" s="631"/>
      <c r="J156" s="631"/>
    </row>
    <row r="157" spans="1:27" ht="12.75">
      <c r="G157" s="631"/>
      <c r="H157" s="631"/>
      <c r="I157" s="631"/>
      <c r="J157" s="631"/>
    </row>
    <row r="158" spans="1:27" ht="12.75">
      <c r="A158" s="270">
        <v>46</v>
      </c>
      <c r="B158" s="270">
        <v>99</v>
      </c>
      <c r="C158" s="270">
        <v>75</v>
      </c>
      <c r="D158" s="270" t="s">
        <v>10</v>
      </c>
      <c r="E158" s="388">
        <v>44193</v>
      </c>
      <c r="F158" s="270">
        <v>2.5</v>
      </c>
      <c r="G158" s="632">
        <v>99</v>
      </c>
      <c r="H158" s="632" t="s">
        <v>144</v>
      </c>
      <c r="I158" s="633">
        <v>44223</v>
      </c>
      <c r="J158" s="632">
        <v>0.25</v>
      </c>
      <c r="K158" s="188"/>
      <c r="L158" s="188"/>
      <c r="M158" s="188"/>
      <c r="N158" s="188"/>
      <c r="O158" s="188"/>
      <c r="P158" s="188"/>
      <c r="Q158" s="188"/>
      <c r="R158" s="188"/>
      <c r="S158" s="188"/>
      <c r="T158" s="188"/>
      <c r="U158" s="188"/>
      <c r="V158" s="188"/>
      <c r="W158" s="188"/>
      <c r="X158" s="188"/>
      <c r="Y158" s="188"/>
      <c r="Z158" s="188"/>
      <c r="AA158" s="188"/>
    </row>
    <row r="159" spans="1:27" ht="12.75">
      <c r="C159" s="116">
        <v>24</v>
      </c>
      <c r="D159" s="116" t="s">
        <v>10</v>
      </c>
      <c r="E159" s="384">
        <v>44194</v>
      </c>
      <c r="F159" s="116">
        <v>0.75</v>
      </c>
      <c r="G159" s="629"/>
      <c r="H159" s="631"/>
      <c r="I159" s="631"/>
      <c r="J159" s="631"/>
    </row>
    <row r="160" spans="1:27" ht="12.75">
      <c r="G160" s="631"/>
      <c r="H160" s="631"/>
      <c r="I160" s="631"/>
      <c r="J160" s="631"/>
    </row>
    <row r="161" spans="1:27" ht="12.75">
      <c r="A161" s="446">
        <v>47</v>
      </c>
      <c r="B161" s="446">
        <v>208</v>
      </c>
      <c r="C161" s="446">
        <v>176</v>
      </c>
      <c r="D161" s="446" t="s">
        <v>10</v>
      </c>
      <c r="E161" s="447">
        <v>44194</v>
      </c>
      <c r="F161" s="446">
        <v>4.25</v>
      </c>
      <c r="G161" s="637">
        <v>208</v>
      </c>
      <c r="H161" s="637" t="s">
        <v>3140</v>
      </c>
      <c r="I161" s="638">
        <v>44223</v>
      </c>
      <c r="J161" s="637">
        <v>1</v>
      </c>
      <c r="K161" s="441"/>
      <c r="L161" s="441"/>
      <c r="M161" s="441"/>
      <c r="N161" s="441"/>
      <c r="O161" s="441"/>
      <c r="P161" s="441"/>
      <c r="Q161" s="441"/>
      <c r="R161" s="441"/>
      <c r="S161" s="441"/>
      <c r="T161" s="441"/>
      <c r="U161" s="441"/>
      <c r="V161" s="441"/>
      <c r="W161" s="441"/>
      <c r="X161" s="441"/>
      <c r="Y161" s="441"/>
      <c r="Z161" s="441"/>
      <c r="AA161" s="441"/>
    </row>
    <row r="162" spans="1:27" ht="12.75">
      <c r="C162" s="116">
        <v>32</v>
      </c>
      <c r="D162" s="116" t="s">
        <v>10</v>
      </c>
      <c r="E162" s="384">
        <v>44195</v>
      </c>
      <c r="F162" s="116">
        <v>1</v>
      </c>
      <c r="G162" s="631"/>
      <c r="H162" s="631"/>
      <c r="I162" s="629"/>
      <c r="J162" s="631"/>
    </row>
    <row r="163" spans="1:27" ht="12.75">
      <c r="C163" s="116">
        <v>2</v>
      </c>
      <c r="D163" s="116" t="s">
        <v>10</v>
      </c>
      <c r="E163" s="384">
        <v>44224</v>
      </c>
      <c r="G163" s="631"/>
      <c r="H163" s="631"/>
      <c r="I163" s="631"/>
      <c r="J163" s="631"/>
      <c r="K163" s="116" t="s">
        <v>2716</v>
      </c>
    </row>
    <row r="164" spans="1:27" ht="12.75">
      <c r="G164" s="631"/>
      <c r="H164" s="631"/>
      <c r="I164" s="631"/>
      <c r="J164" s="631"/>
    </row>
    <row r="165" spans="1:27" ht="12.75">
      <c r="A165" s="270">
        <v>48</v>
      </c>
      <c r="B165" s="270">
        <v>229</v>
      </c>
      <c r="C165" s="270">
        <v>183</v>
      </c>
      <c r="D165" s="270" t="s">
        <v>10</v>
      </c>
      <c r="E165" s="388">
        <v>44195</v>
      </c>
      <c r="F165" s="270">
        <v>5</v>
      </c>
      <c r="G165" s="632">
        <v>229</v>
      </c>
      <c r="H165" s="632" t="s">
        <v>144</v>
      </c>
      <c r="I165" s="633">
        <v>44219</v>
      </c>
      <c r="J165" s="632">
        <v>0.75</v>
      </c>
      <c r="K165" s="188"/>
      <c r="L165" s="188"/>
      <c r="M165" s="188"/>
      <c r="N165" s="188"/>
      <c r="O165" s="188"/>
      <c r="P165" s="188"/>
      <c r="Q165" s="188"/>
      <c r="R165" s="188"/>
      <c r="S165" s="188"/>
      <c r="T165" s="188"/>
      <c r="U165" s="188"/>
      <c r="V165" s="188"/>
      <c r="W165" s="188"/>
      <c r="X165" s="188"/>
      <c r="Y165" s="188"/>
      <c r="Z165" s="188"/>
      <c r="AA165" s="188"/>
    </row>
    <row r="166" spans="1:27" ht="12.75">
      <c r="C166" s="116">
        <v>46</v>
      </c>
      <c r="D166" s="116" t="s">
        <v>10</v>
      </c>
      <c r="E166" s="384">
        <v>44196</v>
      </c>
      <c r="F166" s="116">
        <v>2</v>
      </c>
      <c r="G166" s="631"/>
      <c r="H166" s="631"/>
      <c r="I166" s="631"/>
      <c r="J166" s="631"/>
    </row>
    <row r="167" spans="1:27" ht="12.75">
      <c r="C167" s="116">
        <v>1</v>
      </c>
      <c r="D167" s="116" t="s">
        <v>10</v>
      </c>
      <c r="E167" s="384">
        <v>44221</v>
      </c>
      <c r="F167" s="116" t="s">
        <v>3200</v>
      </c>
      <c r="G167" s="631"/>
      <c r="H167" s="631"/>
      <c r="I167" s="631"/>
      <c r="J167" s="631"/>
      <c r="K167" s="116" t="s">
        <v>2716</v>
      </c>
    </row>
    <row r="168" spans="1:27" ht="12.75">
      <c r="G168" s="631"/>
      <c r="H168" s="631"/>
      <c r="I168" s="631"/>
      <c r="J168" s="631"/>
    </row>
    <row r="169" spans="1:27" ht="12.75">
      <c r="A169" s="270">
        <v>49</v>
      </c>
      <c r="B169" s="270">
        <v>244</v>
      </c>
      <c r="C169" s="270">
        <v>180</v>
      </c>
      <c r="D169" s="270" t="s">
        <v>10</v>
      </c>
      <c r="E169" s="388">
        <v>44196</v>
      </c>
      <c r="F169" s="270">
        <v>4</v>
      </c>
      <c r="G169" s="632">
        <v>244</v>
      </c>
      <c r="H169" s="632" t="s">
        <v>144</v>
      </c>
      <c r="I169" s="633">
        <v>44219</v>
      </c>
      <c r="J169" s="632">
        <v>1</v>
      </c>
      <c r="K169" s="188"/>
      <c r="L169" s="188"/>
      <c r="M169" s="188"/>
      <c r="N169" s="188"/>
      <c r="O169" s="188"/>
      <c r="P169" s="188"/>
      <c r="Q169" s="188"/>
      <c r="R169" s="188"/>
      <c r="S169" s="188"/>
      <c r="T169" s="188"/>
      <c r="U169" s="188"/>
      <c r="V169" s="188"/>
      <c r="W169" s="188"/>
      <c r="X169" s="188"/>
      <c r="Y169" s="188"/>
      <c r="Z169" s="188"/>
      <c r="AA169" s="188"/>
    </row>
    <row r="170" spans="1:27" ht="12.75">
      <c r="C170" s="116">
        <v>64</v>
      </c>
      <c r="D170" s="116" t="s">
        <v>10</v>
      </c>
      <c r="E170" s="384">
        <v>44200</v>
      </c>
      <c r="F170" s="116">
        <v>1.5</v>
      </c>
      <c r="G170" s="631"/>
      <c r="H170" s="631"/>
      <c r="I170" s="631"/>
      <c r="J170" s="631"/>
    </row>
    <row r="171" spans="1:27" ht="12.75">
      <c r="G171" s="631"/>
      <c r="H171" s="631"/>
      <c r="I171" s="631"/>
      <c r="J171" s="631"/>
    </row>
    <row r="172" spans="1:27" ht="12.75">
      <c r="A172" s="270">
        <v>50</v>
      </c>
      <c r="B172" s="270">
        <v>54</v>
      </c>
      <c r="C172" s="270">
        <v>54</v>
      </c>
      <c r="D172" s="270" t="s">
        <v>10</v>
      </c>
      <c r="E172" s="388">
        <v>44200</v>
      </c>
      <c r="F172" s="270">
        <v>2</v>
      </c>
      <c r="G172" s="632">
        <v>54</v>
      </c>
      <c r="H172" s="632" t="s">
        <v>144</v>
      </c>
      <c r="I172" s="633">
        <v>44219</v>
      </c>
      <c r="J172" s="632">
        <v>0.5</v>
      </c>
      <c r="K172" s="188"/>
      <c r="L172" s="188"/>
      <c r="M172" s="188"/>
      <c r="N172" s="188"/>
      <c r="O172" s="188"/>
      <c r="P172" s="188"/>
      <c r="Q172" s="188"/>
      <c r="R172" s="188"/>
      <c r="S172" s="188"/>
      <c r="T172" s="188"/>
      <c r="U172" s="188"/>
      <c r="V172" s="188"/>
      <c r="W172" s="188"/>
      <c r="X172" s="188"/>
      <c r="Y172" s="188"/>
      <c r="Z172" s="188"/>
      <c r="AA172" s="188"/>
    </row>
    <row r="173" spans="1:27" ht="12.75">
      <c r="C173" s="116">
        <v>1</v>
      </c>
      <c r="D173" s="116" t="s">
        <v>10</v>
      </c>
      <c r="E173" s="384">
        <v>44221</v>
      </c>
      <c r="F173" s="116" t="s">
        <v>3200</v>
      </c>
      <c r="G173" s="631"/>
      <c r="H173" s="631"/>
      <c r="I173" s="631"/>
      <c r="J173" s="631"/>
      <c r="K173" s="116" t="s">
        <v>2716</v>
      </c>
    </row>
    <row r="174" spans="1:27" ht="12.75">
      <c r="G174" s="631"/>
      <c r="H174" s="631"/>
      <c r="I174" s="631"/>
      <c r="J174" s="631"/>
    </row>
    <row r="175" spans="1:27" ht="12.75">
      <c r="A175" s="270">
        <v>51</v>
      </c>
      <c r="B175" s="270">
        <v>13</v>
      </c>
      <c r="C175" s="270">
        <v>13</v>
      </c>
      <c r="D175" s="270" t="s">
        <v>10</v>
      </c>
      <c r="E175" s="388">
        <v>44200</v>
      </c>
      <c r="F175" s="270" t="s">
        <v>3200</v>
      </c>
      <c r="G175" s="632">
        <v>13</v>
      </c>
      <c r="H175" s="632" t="s">
        <v>144</v>
      </c>
      <c r="I175" s="633">
        <v>44219</v>
      </c>
      <c r="J175" s="632">
        <v>0.25</v>
      </c>
      <c r="K175" s="188"/>
      <c r="L175" s="188"/>
      <c r="M175" s="188"/>
      <c r="N175" s="188"/>
      <c r="O175" s="188"/>
      <c r="P175" s="188"/>
      <c r="Q175" s="188"/>
      <c r="R175" s="188"/>
      <c r="S175" s="188"/>
      <c r="T175" s="188"/>
      <c r="U175" s="188"/>
      <c r="V175" s="188"/>
      <c r="W175" s="188"/>
      <c r="X175" s="188"/>
      <c r="Y175" s="188"/>
      <c r="Z175" s="188"/>
      <c r="AA175" s="188"/>
    </row>
    <row r="176" spans="1:27" ht="12.75">
      <c r="G176" s="631"/>
      <c r="H176" s="631"/>
      <c r="I176" s="631"/>
      <c r="J176" s="631"/>
    </row>
    <row r="177" spans="1:27" ht="12.75">
      <c r="G177" s="631"/>
      <c r="H177" s="631"/>
      <c r="I177" s="631"/>
      <c r="J177" s="631"/>
    </row>
    <row r="178" spans="1:27" ht="12.75">
      <c r="A178" s="270">
        <v>52</v>
      </c>
      <c r="B178" s="270">
        <v>21</v>
      </c>
      <c r="C178" s="270">
        <v>21</v>
      </c>
      <c r="D178" s="270" t="s">
        <v>10</v>
      </c>
      <c r="E178" s="388">
        <v>44200</v>
      </c>
      <c r="F178" s="270">
        <v>1</v>
      </c>
      <c r="G178" s="632">
        <v>21</v>
      </c>
      <c r="H178" s="632" t="s">
        <v>144</v>
      </c>
      <c r="I178" s="633">
        <v>44223</v>
      </c>
      <c r="J178" s="632">
        <v>0.25</v>
      </c>
      <c r="K178" s="188"/>
      <c r="L178" s="188"/>
      <c r="M178" s="188"/>
      <c r="N178" s="188"/>
      <c r="O178" s="188"/>
      <c r="P178" s="188"/>
      <c r="Q178" s="188"/>
      <c r="R178" s="188"/>
      <c r="S178" s="188"/>
      <c r="T178" s="188"/>
      <c r="U178" s="188"/>
      <c r="V178" s="188"/>
      <c r="W178" s="188"/>
      <c r="X178" s="188"/>
      <c r="Y178" s="188"/>
      <c r="Z178" s="188"/>
      <c r="AA178" s="188"/>
    </row>
    <row r="179" spans="1:27" ht="12.75">
      <c r="G179" s="631"/>
      <c r="H179" s="631"/>
      <c r="I179" s="631"/>
      <c r="J179" s="631"/>
    </row>
    <row r="180" spans="1:27" ht="12.75">
      <c r="G180" s="631"/>
      <c r="H180" s="631"/>
      <c r="I180" s="631"/>
      <c r="J180" s="631"/>
    </row>
    <row r="181" spans="1:27" ht="12.75">
      <c r="A181" s="270">
        <v>53</v>
      </c>
      <c r="B181" s="270">
        <v>41</v>
      </c>
      <c r="C181" s="270">
        <v>41</v>
      </c>
      <c r="D181" s="270" t="s">
        <v>10</v>
      </c>
      <c r="E181" s="388">
        <v>44201</v>
      </c>
      <c r="F181" s="270">
        <v>1</v>
      </c>
      <c r="G181" s="632">
        <v>41</v>
      </c>
      <c r="H181" s="632" t="s">
        <v>144</v>
      </c>
      <c r="I181" s="633">
        <v>44223</v>
      </c>
      <c r="J181" s="632">
        <v>0.25</v>
      </c>
      <c r="K181" s="188"/>
      <c r="L181" s="188"/>
      <c r="M181" s="188"/>
      <c r="N181" s="188"/>
      <c r="O181" s="188"/>
      <c r="P181" s="188"/>
      <c r="Q181" s="188"/>
      <c r="R181" s="188"/>
      <c r="S181" s="188"/>
      <c r="T181" s="188"/>
      <c r="U181" s="188"/>
      <c r="V181" s="188"/>
      <c r="W181" s="188"/>
      <c r="X181" s="188"/>
      <c r="Y181" s="188"/>
      <c r="Z181" s="188"/>
      <c r="AA181" s="188"/>
    </row>
    <row r="182" spans="1:27" ht="12.75">
      <c r="G182" s="631"/>
      <c r="H182" s="631"/>
      <c r="I182" s="631"/>
      <c r="J182" s="631"/>
    </row>
    <row r="183" spans="1:27" ht="12.75">
      <c r="G183" s="631"/>
      <c r="H183" s="631"/>
      <c r="I183" s="631"/>
      <c r="J183" s="631"/>
    </row>
    <row r="184" spans="1:27" ht="12.75">
      <c r="A184" s="446">
        <v>54</v>
      </c>
      <c r="B184" s="446">
        <v>211</v>
      </c>
      <c r="C184" s="446">
        <v>176</v>
      </c>
      <c r="D184" s="446" t="s">
        <v>10</v>
      </c>
      <c r="E184" s="447">
        <v>44201</v>
      </c>
      <c r="F184" s="446">
        <v>5</v>
      </c>
      <c r="G184" s="637">
        <v>184</v>
      </c>
      <c r="H184" s="637" t="s">
        <v>144</v>
      </c>
      <c r="I184" s="638">
        <v>44223</v>
      </c>
      <c r="J184" s="637">
        <v>0.25</v>
      </c>
      <c r="K184" s="441"/>
      <c r="L184" s="441"/>
      <c r="M184" s="441"/>
      <c r="N184" s="441"/>
      <c r="O184" s="441"/>
      <c r="P184" s="441"/>
      <c r="Q184" s="441"/>
      <c r="R184" s="441"/>
      <c r="S184" s="441"/>
      <c r="T184" s="441"/>
      <c r="U184" s="441"/>
      <c r="V184" s="441"/>
      <c r="W184" s="441"/>
      <c r="X184" s="441"/>
      <c r="Y184" s="441"/>
      <c r="Z184" s="441"/>
      <c r="AA184" s="441"/>
    </row>
    <row r="185" spans="1:27" ht="12.75">
      <c r="A185" s="441"/>
      <c r="B185" s="441"/>
      <c r="C185" s="446">
        <v>35</v>
      </c>
      <c r="D185" s="446" t="s">
        <v>10</v>
      </c>
      <c r="E185" s="447">
        <v>44202</v>
      </c>
      <c r="F185" s="446">
        <v>1.25</v>
      </c>
      <c r="G185" s="637">
        <v>27</v>
      </c>
      <c r="H185" s="637" t="s">
        <v>144</v>
      </c>
      <c r="I185" s="638">
        <v>44224</v>
      </c>
      <c r="J185" s="637">
        <v>0.5</v>
      </c>
      <c r="K185" s="441"/>
      <c r="L185" s="441"/>
      <c r="M185" s="441"/>
      <c r="N185" s="441"/>
      <c r="O185" s="441"/>
      <c r="P185" s="441"/>
      <c r="Q185" s="441"/>
      <c r="R185" s="441"/>
      <c r="S185" s="441"/>
      <c r="T185" s="441"/>
      <c r="U185" s="441"/>
      <c r="V185" s="441"/>
      <c r="W185" s="441"/>
      <c r="X185" s="441"/>
      <c r="Y185" s="441"/>
      <c r="Z185" s="441"/>
      <c r="AA185" s="441"/>
    </row>
    <row r="186" spans="1:27" ht="12.75">
      <c r="C186" s="116">
        <v>1</v>
      </c>
      <c r="D186" s="116" t="s">
        <v>10</v>
      </c>
      <c r="E186" s="384">
        <v>44224</v>
      </c>
      <c r="G186" s="631"/>
      <c r="H186" s="631"/>
      <c r="I186" s="631"/>
      <c r="J186" s="631"/>
      <c r="K186" s="116" t="s">
        <v>2716</v>
      </c>
    </row>
    <row r="187" spans="1:27" ht="12.75">
      <c r="G187" s="631"/>
      <c r="H187" s="631"/>
      <c r="I187" s="631"/>
      <c r="J187" s="631"/>
    </row>
    <row r="188" spans="1:27" ht="12.75">
      <c r="A188" s="270">
        <v>55</v>
      </c>
      <c r="B188" s="270">
        <v>301</v>
      </c>
      <c r="C188" s="270">
        <v>155</v>
      </c>
      <c r="D188" s="270" t="s">
        <v>10</v>
      </c>
      <c r="E188" s="388">
        <v>44202</v>
      </c>
      <c r="F188" s="270">
        <v>4.75</v>
      </c>
      <c r="G188" s="632">
        <v>280</v>
      </c>
      <c r="H188" s="632" t="s">
        <v>144</v>
      </c>
      <c r="I188" s="633">
        <v>44223</v>
      </c>
      <c r="J188" s="632">
        <v>0.5</v>
      </c>
      <c r="K188" s="188"/>
      <c r="L188" s="188"/>
      <c r="M188" s="188"/>
      <c r="N188" s="188"/>
      <c r="O188" s="188"/>
      <c r="P188" s="188"/>
      <c r="Q188" s="188"/>
      <c r="R188" s="188"/>
      <c r="S188" s="188"/>
      <c r="T188" s="188"/>
      <c r="U188" s="188"/>
      <c r="V188" s="188"/>
      <c r="W188" s="188"/>
      <c r="X188" s="188"/>
      <c r="Y188" s="188"/>
      <c r="Z188" s="188"/>
      <c r="AA188" s="188"/>
    </row>
    <row r="189" spans="1:27" ht="12.75">
      <c r="A189" s="188"/>
      <c r="B189" s="188"/>
      <c r="C189" s="270">
        <v>145</v>
      </c>
      <c r="D189" s="270" t="s">
        <v>10</v>
      </c>
      <c r="E189" s="388">
        <v>44203</v>
      </c>
      <c r="F189" s="270">
        <v>5</v>
      </c>
      <c r="G189" s="632">
        <v>21</v>
      </c>
      <c r="H189" s="632" t="s">
        <v>144</v>
      </c>
      <c r="I189" s="633">
        <v>44224</v>
      </c>
      <c r="J189" s="632">
        <v>0.25</v>
      </c>
      <c r="K189" s="188"/>
      <c r="L189" s="188"/>
      <c r="M189" s="188"/>
      <c r="N189" s="188"/>
      <c r="O189" s="188"/>
      <c r="P189" s="188"/>
      <c r="Q189" s="188"/>
      <c r="R189" s="188"/>
      <c r="S189" s="188"/>
      <c r="T189" s="188"/>
      <c r="U189" s="188"/>
      <c r="V189" s="188"/>
      <c r="W189" s="188"/>
      <c r="X189" s="188"/>
      <c r="Y189" s="188"/>
      <c r="Z189" s="188"/>
      <c r="AA189" s="188"/>
    </row>
    <row r="190" spans="1:27" ht="12.75">
      <c r="G190" s="631"/>
      <c r="H190" s="631"/>
      <c r="I190" s="631"/>
      <c r="J190" s="631"/>
    </row>
    <row r="191" spans="1:27" ht="12.75">
      <c r="A191" s="270">
        <v>56</v>
      </c>
      <c r="B191" s="270">
        <v>282</v>
      </c>
      <c r="C191" s="270">
        <v>139</v>
      </c>
      <c r="D191" s="270" t="s">
        <v>10</v>
      </c>
      <c r="E191" s="388">
        <v>44204</v>
      </c>
      <c r="F191" s="270">
        <v>5</v>
      </c>
      <c r="G191" s="630"/>
      <c r="H191" s="632" t="s">
        <v>144</v>
      </c>
      <c r="I191" s="633">
        <v>44220</v>
      </c>
      <c r="J191" s="632">
        <v>1.5</v>
      </c>
      <c r="K191" s="188"/>
      <c r="L191" s="188"/>
      <c r="M191" s="188"/>
      <c r="N191" s="188"/>
      <c r="O191" s="188"/>
      <c r="P191" s="188"/>
      <c r="Q191" s="188"/>
      <c r="R191" s="188"/>
      <c r="S191" s="188"/>
      <c r="T191" s="188"/>
      <c r="U191" s="188"/>
      <c r="V191" s="188"/>
      <c r="W191" s="188"/>
      <c r="X191" s="188"/>
      <c r="Y191" s="188"/>
      <c r="Z191" s="188"/>
      <c r="AA191" s="188"/>
    </row>
    <row r="192" spans="1:27" ht="12.75">
      <c r="C192" s="116">
        <v>132</v>
      </c>
      <c r="D192" s="116" t="s">
        <v>10</v>
      </c>
      <c r="E192" s="384">
        <v>44207</v>
      </c>
      <c r="F192" s="116">
        <v>5</v>
      </c>
      <c r="G192" s="631"/>
      <c r="H192" s="631"/>
      <c r="I192" s="631"/>
      <c r="J192" s="631"/>
    </row>
    <row r="193" spans="1:27" ht="12.75">
      <c r="C193" s="116">
        <v>11</v>
      </c>
      <c r="D193" s="116" t="s">
        <v>10</v>
      </c>
      <c r="E193" s="384">
        <v>44208</v>
      </c>
      <c r="F193" s="116">
        <v>0.5</v>
      </c>
      <c r="G193" s="631"/>
      <c r="H193" s="631"/>
      <c r="I193" s="631"/>
      <c r="J193" s="631"/>
    </row>
    <row r="194" spans="1:27" ht="12.75">
      <c r="C194" s="116">
        <v>3</v>
      </c>
      <c r="D194" s="116" t="s">
        <v>10</v>
      </c>
      <c r="E194" s="384">
        <v>44221</v>
      </c>
      <c r="F194" s="116">
        <v>0.25</v>
      </c>
      <c r="G194" s="631"/>
      <c r="H194" s="631"/>
      <c r="I194" s="631"/>
      <c r="J194" s="631"/>
      <c r="K194" s="116" t="s">
        <v>2716</v>
      </c>
    </row>
    <row r="195" spans="1:27" ht="12.75">
      <c r="G195" s="631"/>
      <c r="H195" s="631"/>
      <c r="I195" s="631"/>
      <c r="J195" s="631"/>
    </row>
    <row r="196" spans="1:27" ht="12.75">
      <c r="A196" s="270">
        <v>57</v>
      </c>
      <c r="B196" s="270">
        <v>127</v>
      </c>
      <c r="C196" s="270">
        <v>127</v>
      </c>
      <c r="D196" s="270" t="s">
        <v>10</v>
      </c>
      <c r="E196" s="388">
        <v>44208</v>
      </c>
      <c r="F196" s="270">
        <v>4.75</v>
      </c>
      <c r="G196" s="630"/>
      <c r="H196" s="632" t="s">
        <v>144</v>
      </c>
      <c r="I196" s="633">
        <v>44220</v>
      </c>
      <c r="J196" s="632">
        <v>1</v>
      </c>
      <c r="K196" s="188"/>
      <c r="L196" s="188"/>
      <c r="M196" s="188"/>
      <c r="N196" s="188"/>
      <c r="O196" s="188"/>
      <c r="P196" s="188"/>
      <c r="Q196" s="188"/>
      <c r="R196" s="188"/>
      <c r="S196" s="188"/>
      <c r="T196" s="188"/>
      <c r="U196" s="188"/>
      <c r="V196" s="188"/>
      <c r="W196" s="188"/>
      <c r="X196" s="188"/>
      <c r="Y196" s="188"/>
      <c r="Z196" s="188"/>
      <c r="AA196" s="188"/>
    </row>
    <row r="197" spans="1:27" ht="12.75">
      <c r="G197" s="631"/>
      <c r="H197" s="631"/>
      <c r="I197" s="631"/>
      <c r="J197" s="631"/>
    </row>
    <row r="198" spans="1:27" ht="12.75">
      <c r="G198" s="631"/>
      <c r="H198" s="631"/>
      <c r="I198" s="631"/>
      <c r="J198" s="631"/>
    </row>
    <row r="199" spans="1:27" ht="12.75">
      <c r="A199" s="270">
        <v>58</v>
      </c>
      <c r="B199" s="270">
        <v>70</v>
      </c>
      <c r="C199" s="270">
        <v>8</v>
      </c>
      <c r="D199" s="270" t="s">
        <v>10</v>
      </c>
      <c r="E199" s="388">
        <v>44208</v>
      </c>
      <c r="F199" s="270">
        <v>0.25</v>
      </c>
      <c r="G199" s="630"/>
      <c r="H199" s="632" t="s">
        <v>144</v>
      </c>
      <c r="I199" s="633">
        <v>44220</v>
      </c>
      <c r="J199" s="632">
        <v>0.25</v>
      </c>
      <c r="K199" s="188"/>
      <c r="L199" s="188"/>
      <c r="M199" s="188"/>
      <c r="N199" s="188"/>
      <c r="O199" s="188"/>
      <c r="P199" s="188"/>
      <c r="Q199" s="188"/>
      <c r="R199" s="188"/>
      <c r="S199" s="188"/>
      <c r="T199" s="188"/>
      <c r="U199" s="188"/>
      <c r="V199" s="188"/>
      <c r="W199" s="188"/>
      <c r="X199" s="188"/>
      <c r="Y199" s="188"/>
      <c r="Z199" s="188"/>
      <c r="AA199" s="188"/>
    </row>
    <row r="200" spans="1:27" ht="12.75">
      <c r="C200" s="116">
        <v>62</v>
      </c>
      <c r="D200" s="116" t="s">
        <v>10</v>
      </c>
      <c r="E200" s="384">
        <v>44209</v>
      </c>
      <c r="F200" s="116">
        <v>2</v>
      </c>
      <c r="G200" s="631"/>
      <c r="H200" s="631"/>
      <c r="I200" s="631"/>
      <c r="J200" s="631"/>
    </row>
    <row r="201" spans="1:27" ht="12.75">
      <c r="G201" s="631"/>
      <c r="H201" s="631"/>
      <c r="I201" s="631"/>
      <c r="J201" s="631"/>
    </row>
    <row r="202" spans="1:27" ht="12.75">
      <c r="A202" s="270">
        <v>59</v>
      </c>
      <c r="B202" s="270">
        <v>0</v>
      </c>
      <c r="C202" s="270">
        <v>0</v>
      </c>
      <c r="D202" s="270" t="s">
        <v>10</v>
      </c>
      <c r="E202" s="388">
        <v>44209</v>
      </c>
      <c r="F202" s="270">
        <v>0</v>
      </c>
      <c r="G202" s="630"/>
      <c r="H202" s="630"/>
      <c r="I202" s="630"/>
      <c r="J202" s="630"/>
      <c r="K202" s="188"/>
      <c r="L202" s="188"/>
      <c r="M202" s="188"/>
      <c r="N202" s="188"/>
      <c r="O202" s="188"/>
      <c r="P202" s="188"/>
      <c r="Q202" s="188"/>
      <c r="R202" s="188"/>
      <c r="S202" s="188"/>
      <c r="T202" s="188"/>
      <c r="U202" s="188"/>
      <c r="V202" s="188"/>
      <c r="W202" s="188"/>
      <c r="X202" s="188"/>
      <c r="Y202" s="188"/>
      <c r="Z202" s="188"/>
      <c r="AA202" s="188"/>
    </row>
    <row r="203" spans="1:27" ht="12.75">
      <c r="G203" s="631"/>
      <c r="H203" s="631"/>
      <c r="I203" s="631"/>
      <c r="J203" s="631"/>
    </row>
    <row r="204" spans="1:27" ht="12.75">
      <c r="G204" s="631"/>
      <c r="H204" s="631"/>
      <c r="I204" s="631"/>
      <c r="J204" s="631"/>
    </row>
    <row r="205" spans="1:27" ht="12.75">
      <c r="A205" s="446">
        <v>60</v>
      </c>
      <c r="B205" s="446">
        <v>21</v>
      </c>
      <c r="C205" s="446">
        <v>21</v>
      </c>
      <c r="D205" s="446" t="s">
        <v>10</v>
      </c>
      <c r="E205" s="447">
        <v>44209</v>
      </c>
      <c r="F205" s="446">
        <v>1</v>
      </c>
      <c r="G205" s="637">
        <v>21</v>
      </c>
      <c r="H205" s="637" t="s">
        <v>144</v>
      </c>
      <c r="I205" s="638">
        <v>44224</v>
      </c>
      <c r="J205" s="637">
        <v>0.25</v>
      </c>
      <c r="K205" s="441"/>
      <c r="L205" s="441"/>
      <c r="M205" s="441"/>
      <c r="N205" s="441"/>
      <c r="O205" s="441"/>
      <c r="P205" s="441"/>
      <c r="Q205" s="441"/>
      <c r="R205" s="441"/>
      <c r="S205" s="441"/>
      <c r="T205" s="441"/>
      <c r="U205" s="441"/>
      <c r="V205" s="441"/>
      <c r="W205" s="441"/>
      <c r="X205" s="441"/>
      <c r="Y205" s="441"/>
      <c r="Z205" s="441"/>
      <c r="AA205" s="441"/>
    </row>
    <row r="206" spans="1:27" ht="12.75">
      <c r="C206" s="116">
        <v>3</v>
      </c>
      <c r="D206" s="116" t="s">
        <v>10</v>
      </c>
      <c r="E206" s="384">
        <v>44224</v>
      </c>
      <c r="G206" s="631"/>
      <c r="H206" s="631"/>
      <c r="I206" s="631"/>
      <c r="J206" s="631"/>
      <c r="K206" s="116" t="s">
        <v>2716</v>
      </c>
    </row>
    <row r="207" spans="1:27" ht="12.75">
      <c r="G207" s="631"/>
      <c r="H207" s="631"/>
      <c r="I207" s="631"/>
      <c r="J207" s="631"/>
    </row>
    <row r="208" spans="1:27" ht="12.75">
      <c r="A208" s="446">
        <v>61</v>
      </c>
      <c r="B208" s="446">
        <v>55</v>
      </c>
      <c r="C208" s="446">
        <v>55</v>
      </c>
      <c r="D208" s="446" t="s">
        <v>10</v>
      </c>
      <c r="E208" s="447">
        <v>44209</v>
      </c>
      <c r="F208" s="446">
        <v>2</v>
      </c>
      <c r="G208" s="637">
        <v>55</v>
      </c>
      <c r="H208" s="637" t="s">
        <v>3140</v>
      </c>
      <c r="I208" s="638">
        <v>44224</v>
      </c>
      <c r="J208" s="637">
        <v>0.25</v>
      </c>
      <c r="K208" s="441"/>
      <c r="L208" s="441"/>
      <c r="M208" s="441"/>
      <c r="N208" s="441"/>
      <c r="O208" s="441"/>
      <c r="P208" s="441"/>
      <c r="Q208" s="441"/>
      <c r="R208" s="441"/>
      <c r="S208" s="441"/>
      <c r="T208" s="441"/>
      <c r="U208" s="441"/>
      <c r="V208" s="441"/>
      <c r="W208" s="441"/>
      <c r="X208" s="441"/>
      <c r="Y208" s="441"/>
      <c r="Z208" s="441"/>
      <c r="AA208" s="441"/>
    </row>
    <row r="209" spans="1:27" ht="12.75">
      <c r="C209" s="116">
        <v>2</v>
      </c>
      <c r="D209" s="116" t="s">
        <v>10</v>
      </c>
      <c r="E209" s="384">
        <v>44224</v>
      </c>
      <c r="G209" s="631"/>
      <c r="H209" s="631"/>
      <c r="I209" s="631"/>
      <c r="J209" s="631"/>
      <c r="K209" s="116" t="s">
        <v>2716</v>
      </c>
    </row>
    <row r="210" spans="1:27" ht="12.75">
      <c r="G210" s="631"/>
      <c r="H210" s="631"/>
      <c r="I210" s="631"/>
      <c r="J210" s="631"/>
    </row>
    <row r="211" spans="1:27" ht="12.75">
      <c r="A211" s="270">
        <v>62</v>
      </c>
      <c r="B211" s="270">
        <v>60</v>
      </c>
      <c r="C211" s="270">
        <v>60</v>
      </c>
      <c r="D211" s="270" t="s">
        <v>10</v>
      </c>
      <c r="E211" s="388">
        <v>44210</v>
      </c>
      <c r="F211" s="270">
        <v>2</v>
      </c>
      <c r="G211" s="632">
        <v>60</v>
      </c>
      <c r="H211" s="632" t="s">
        <v>3140</v>
      </c>
      <c r="I211" s="633">
        <v>44224</v>
      </c>
      <c r="J211" s="632">
        <v>0.5</v>
      </c>
      <c r="K211" s="188"/>
      <c r="L211" s="188"/>
      <c r="M211" s="188"/>
      <c r="N211" s="188"/>
      <c r="O211" s="188"/>
      <c r="P211" s="188"/>
      <c r="Q211" s="188"/>
      <c r="R211" s="188"/>
      <c r="S211" s="188"/>
      <c r="T211" s="188"/>
      <c r="U211" s="188"/>
      <c r="V211" s="188"/>
      <c r="W211" s="188"/>
      <c r="X211" s="188"/>
      <c r="Y211" s="188"/>
      <c r="Z211" s="188"/>
      <c r="AA211" s="188"/>
    </row>
    <row r="212" spans="1:27" ht="12.75">
      <c r="G212" s="631"/>
      <c r="H212" s="631"/>
      <c r="I212" s="631"/>
      <c r="J212" s="631"/>
    </row>
    <row r="213" spans="1:27" ht="12.75">
      <c r="G213" s="631"/>
      <c r="H213" s="631"/>
      <c r="I213" s="631"/>
      <c r="J213" s="631"/>
    </row>
    <row r="214" spans="1:27" ht="12.75">
      <c r="A214" s="270">
        <v>63</v>
      </c>
      <c r="B214" s="270">
        <v>42</v>
      </c>
      <c r="C214" s="270">
        <v>42</v>
      </c>
      <c r="D214" s="270" t="s">
        <v>10</v>
      </c>
      <c r="E214" s="388">
        <v>44210</v>
      </c>
      <c r="F214" s="270">
        <v>1</v>
      </c>
      <c r="G214" s="632">
        <v>42</v>
      </c>
      <c r="H214" s="632" t="s">
        <v>3140</v>
      </c>
      <c r="I214" s="633">
        <v>44224</v>
      </c>
      <c r="J214" s="632">
        <v>0.25</v>
      </c>
      <c r="K214" s="188"/>
      <c r="L214" s="188"/>
      <c r="M214" s="188"/>
      <c r="N214" s="188"/>
      <c r="O214" s="188"/>
      <c r="P214" s="188"/>
      <c r="Q214" s="188"/>
      <c r="R214" s="188"/>
      <c r="S214" s="188"/>
      <c r="T214" s="188"/>
      <c r="U214" s="188"/>
      <c r="V214" s="188"/>
      <c r="W214" s="188"/>
      <c r="X214" s="188"/>
      <c r="Y214" s="188"/>
      <c r="Z214" s="188"/>
      <c r="AA214" s="188"/>
    </row>
    <row r="215" spans="1:27" ht="12.75">
      <c r="G215" s="631"/>
      <c r="H215" s="631"/>
      <c r="I215" s="631"/>
      <c r="J215" s="631"/>
    </row>
    <row r="216" spans="1:27" ht="12.75">
      <c r="G216" s="631"/>
      <c r="H216" s="631"/>
      <c r="I216" s="631"/>
      <c r="J216" s="631"/>
    </row>
    <row r="217" spans="1:27" ht="12.75">
      <c r="A217" s="270">
        <v>64</v>
      </c>
      <c r="B217" s="270">
        <v>158</v>
      </c>
      <c r="C217" s="270">
        <v>116</v>
      </c>
      <c r="D217" s="270" t="s">
        <v>10</v>
      </c>
      <c r="E217" s="388">
        <v>44210</v>
      </c>
      <c r="F217" s="270">
        <v>2</v>
      </c>
      <c r="G217" s="630"/>
      <c r="H217" s="632" t="s">
        <v>144</v>
      </c>
      <c r="I217" s="633">
        <v>44220</v>
      </c>
      <c r="J217" s="632">
        <v>1</v>
      </c>
      <c r="K217" s="188"/>
      <c r="L217" s="188"/>
      <c r="M217" s="188"/>
      <c r="N217" s="188"/>
      <c r="O217" s="188"/>
      <c r="P217" s="188"/>
      <c r="Q217" s="188"/>
      <c r="R217" s="188"/>
      <c r="S217" s="188"/>
      <c r="T217" s="188"/>
      <c r="U217" s="188"/>
      <c r="V217" s="188"/>
      <c r="W217" s="188"/>
      <c r="X217" s="188"/>
      <c r="Y217" s="188"/>
      <c r="Z217" s="188"/>
      <c r="AA217" s="188"/>
    </row>
    <row r="218" spans="1:27" ht="12.75">
      <c r="C218" s="116">
        <v>42</v>
      </c>
      <c r="D218" s="116" t="s">
        <v>10</v>
      </c>
      <c r="E218" s="384">
        <v>44211</v>
      </c>
      <c r="F218" s="116">
        <v>1.5</v>
      </c>
      <c r="G218" s="631"/>
      <c r="H218" s="631"/>
      <c r="I218" s="631"/>
      <c r="J218" s="631"/>
    </row>
    <row r="219" spans="1:27" ht="12.75">
      <c r="G219" s="631"/>
      <c r="H219" s="631"/>
      <c r="I219" s="631"/>
      <c r="J219" s="631"/>
    </row>
    <row r="220" spans="1:27" ht="12.75">
      <c r="A220" s="270">
        <v>65</v>
      </c>
      <c r="B220" s="270">
        <v>47</v>
      </c>
      <c r="C220" s="270">
        <v>47</v>
      </c>
      <c r="D220" s="270" t="s">
        <v>10</v>
      </c>
      <c r="E220" s="388">
        <v>44211</v>
      </c>
      <c r="F220" s="270">
        <v>1</v>
      </c>
      <c r="G220" s="630"/>
      <c r="H220" s="632" t="s">
        <v>144</v>
      </c>
      <c r="I220" s="633">
        <v>44220</v>
      </c>
      <c r="J220" s="632">
        <v>0.5</v>
      </c>
      <c r="K220" s="188"/>
      <c r="L220" s="188"/>
      <c r="M220" s="188"/>
      <c r="N220" s="188"/>
      <c r="O220" s="188"/>
      <c r="P220" s="188"/>
      <c r="Q220" s="188"/>
      <c r="R220" s="188"/>
      <c r="S220" s="188"/>
      <c r="T220" s="188"/>
      <c r="U220" s="188"/>
      <c r="V220" s="188"/>
      <c r="W220" s="188"/>
      <c r="X220" s="188"/>
      <c r="Y220" s="188"/>
      <c r="Z220" s="188"/>
      <c r="AA220" s="188"/>
    </row>
    <row r="221" spans="1:27" ht="12.75">
      <c r="G221" s="631"/>
      <c r="H221" s="631"/>
      <c r="I221" s="631"/>
      <c r="J221" s="631"/>
    </row>
    <row r="222" spans="1:27" ht="12.75">
      <c r="G222" s="631"/>
      <c r="H222" s="631"/>
      <c r="I222" s="631"/>
      <c r="J222" s="631"/>
    </row>
    <row r="223" spans="1:27" ht="12.75">
      <c r="A223" s="270">
        <v>66</v>
      </c>
      <c r="B223" s="270">
        <v>34</v>
      </c>
      <c r="C223" s="270">
        <v>34</v>
      </c>
      <c r="D223" s="270" t="s">
        <v>10</v>
      </c>
      <c r="E223" s="388">
        <v>44211</v>
      </c>
      <c r="F223" s="270">
        <v>1</v>
      </c>
      <c r="G223" s="630"/>
      <c r="H223" s="632" t="s">
        <v>144</v>
      </c>
      <c r="I223" s="633">
        <v>44220</v>
      </c>
      <c r="J223" s="632">
        <v>0.5</v>
      </c>
      <c r="K223" s="188"/>
      <c r="L223" s="188"/>
      <c r="M223" s="188"/>
      <c r="N223" s="188"/>
      <c r="O223" s="188"/>
      <c r="P223" s="188"/>
      <c r="Q223" s="188"/>
      <c r="R223" s="188"/>
      <c r="S223" s="188"/>
      <c r="T223" s="188"/>
      <c r="U223" s="188"/>
      <c r="V223" s="188"/>
      <c r="W223" s="188"/>
      <c r="X223" s="188"/>
      <c r="Y223" s="188"/>
      <c r="Z223" s="188"/>
      <c r="AA223" s="188"/>
    </row>
    <row r="224" spans="1:27" ht="12.75">
      <c r="G224" s="631"/>
      <c r="H224" s="631"/>
      <c r="I224" s="631"/>
      <c r="J224" s="631"/>
    </row>
    <row r="225" spans="1:27" ht="12.75">
      <c r="G225" s="631"/>
      <c r="H225" s="631"/>
      <c r="I225" s="631"/>
      <c r="J225" s="631"/>
    </row>
    <row r="226" spans="1:27" ht="12.75">
      <c r="A226" s="270">
        <v>67</v>
      </c>
      <c r="B226" s="270">
        <v>5</v>
      </c>
      <c r="C226" s="270">
        <v>5</v>
      </c>
      <c r="D226" s="270" t="s">
        <v>10</v>
      </c>
      <c r="E226" s="388">
        <v>44211</v>
      </c>
      <c r="F226" s="270" t="s">
        <v>3200</v>
      </c>
      <c r="G226" s="632">
        <v>5</v>
      </c>
      <c r="H226" s="632" t="s">
        <v>144</v>
      </c>
      <c r="I226" s="633">
        <v>44219</v>
      </c>
      <c r="J226" s="632">
        <v>0.25</v>
      </c>
      <c r="K226" s="188"/>
      <c r="L226" s="188"/>
      <c r="M226" s="188"/>
      <c r="N226" s="188"/>
      <c r="O226" s="188"/>
      <c r="P226" s="188"/>
      <c r="Q226" s="188"/>
      <c r="R226" s="188"/>
      <c r="S226" s="188"/>
      <c r="T226" s="188"/>
      <c r="U226" s="188"/>
      <c r="V226" s="188"/>
      <c r="W226" s="188"/>
      <c r="X226" s="188"/>
      <c r="Y226" s="188"/>
      <c r="Z226" s="188"/>
      <c r="AA226" s="188"/>
    </row>
    <row r="227" spans="1:27" ht="12.75">
      <c r="G227" s="631"/>
      <c r="H227" s="631"/>
      <c r="I227" s="631"/>
      <c r="J227" s="631"/>
    </row>
    <row r="228" spans="1:27" ht="12.75">
      <c r="G228" s="631"/>
      <c r="H228" s="631"/>
      <c r="I228" s="631"/>
      <c r="J228" s="631"/>
    </row>
    <row r="229" spans="1:27" ht="12.75">
      <c r="A229" s="270">
        <v>68</v>
      </c>
      <c r="B229" s="270">
        <v>0</v>
      </c>
      <c r="C229" s="270">
        <v>0</v>
      </c>
      <c r="D229" s="270" t="s">
        <v>10</v>
      </c>
      <c r="E229" s="388">
        <v>44211</v>
      </c>
      <c r="F229" s="270">
        <v>0</v>
      </c>
      <c r="G229" s="630"/>
      <c r="H229" s="630"/>
      <c r="I229" s="630"/>
      <c r="J229" s="630"/>
      <c r="K229" s="188"/>
      <c r="L229" s="188"/>
      <c r="M229" s="188"/>
      <c r="N229" s="188"/>
      <c r="O229" s="188"/>
      <c r="P229" s="188"/>
      <c r="Q229" s="188"/>
      <c r="R229" s="188"/>
      <c r="S229" s="188"/>
      <c r="T229" s="188"/>
      <c r="U229" s="188"/>
      <c r="V229" s="188"/>
      <c r="W229" s="188"/>
      <c r="X229" s="188"/>
      <c r="Y229" s="188"/>
      <c r="Z229" s="188"/>
      <c r="AA229" s="188"/>
    </row>
    <row r="230" spans="1:27" ht="12.75">
      <c r="G230" s="631"/>
      <c r="H230" s="631"/>
      <c r="I230" s="631"/>
      <c r="J230" s="631"/>
    </row>
    <row r="231" spans="1:27" ht="12.75">
      <c r="G231" s="631"/>
      <c r="H231" s="631"/>
      <c r="I231" s="631"/>
      <c r="J231" s="631"/>
    </row>
    <row r="232" spans="1:27" ht="12.75">
      <c r="A232" s="270">
        <v>69</v>
      </c>
      <c r="B232" s="270">
        <v>0</v>
      </c>
      <c r="C232" s="270">
        <v>0</v>
      </c>
      <c r="D232" s="270" t="s">
        <v>10</v>
      </c>
      <c r="E232" s="388">
        <v>44211</v>
      </c>
      <c r="F232" s="270">
        <v>0</v>
      </c>
      <c r="G232" s="630"/>
      <c r="H232" s="630"/>
      <c r="I232" s="630"/>
      <c r="J232" s="630"/>
      <c r="K232" s="188"/>
      <c r="L232" s="188"/>
      <c r="M232" s="188"/>
      <c r="N232" s="188"/>
      <c r="O232" s="188"/>
      <c r="P232" s="188"/>
      <c r="Q232" s="188"/>
      <c r="R232" s="188"/>
      <c r="S232" s="188"/>
      <c r="T232" s="188"/>
      <c r="U232" s="188"/>
      <c r="V232" s="188"/>
      <c r="W232" s="188"/>
      <c r="X232" s="188"/>
      <c r="Y232" s="188"/>
      <c r="Z232" s="188"/>
      <c r="AA232" s="188"/>
    </row>
    <row r="233" spans="1:27" ht="12.75">
      <c r="G233" s="631"/>
      <c r="H233" s="631"/>
      <c r="I233" s="631"/>
      <c r="J233" s="631"/>
    </row>
    <row r="234" spans="1:27" ht="12.75">
      <c r="G234" s="631"/>
      <c r="H234" s="631"/>
      <c r="I234" s="631"/>
      <c r="J234" s="631"/>
    </row>
    <row r="235" spans="1:27" ht="12.75">
      <c r="G235" s="631"/>
      <c r="H235" s="631"/>
      <c r="I235" s="631"/>
      <c r="J235" s="631"/>
    </row>
    <row r="236" spans="1:27" ht="12.75">
      <c r="B236">
        <f t="shared" ref="B236:C236" si="0">SUM(B2:B232)</f>
        <v>10367</v>
      </c>
      <c r="C236">
        <f t="shared" si="0"/>
        <v>10551</v>
      </c>
      <c r="G236" s="631"/>
      <c r="H236" s="631"/>
      <c r="I236" s="631"/>
      <c r="J236" s="631"/>
    </row>
    <row r="237" spans="1:27" ht="12.75">
      <c r="G237" s="631"/>
      <c r="H237" s="631"/>
      <c r="I237" s="631"/>
      <c r="J237" s="631"/>
    </row>
    <row r="238" spans="1:27" ht="12.75">
      <c r="G238" s="631"/>
      <c r="H238" s="631"/>
      <c r="I238" s="631"/>
      <c r="J238" s="631"/>
    </row>
    <row r="239" spans="1:27" ht="12.75">
      <c r="G239" s="631"/>
      <c r="H239" s="631"/>
      <c r="I239" s="631"/>
      <c r="J239" s="631"/>
    </row>
    <row r="240" spans="1:27" ht="12.75">
      <c r="G240" s="631"/>
      <c r="H240" s="631"/>
      <c r="I240" s="631"/>
      <c r="J240" s="631"/>
    </row>
    <row r="241" spans="7:10" ht="12.75">
      <c r="G241" s="631"/>
      <c r="H241" s="631"/>
      <c r="I241" s="631"/>
      <c r="J241" s="631"/>
    </row>
    <row r="242" spans="7:10" ht="12.75">
      <c r="G242" s="631"/>
      <c r="H242" s="631"/>
      <c r="I242" s="631"/>
      <c r="J242" s="631"/>
    </row>
    <row r="243" spans="7:10" ht="12.75">
      <c r="G243" s="631"/>
      <c r="H243" s="631"/>
      <c r="I243" s="631"/>
      <c r="J243" s="631"/>
    </row>
    <row r="244" spans="7:10" ht="12.75">
      <c r="G244" s="631"/>
      <c r="H244" s="631"/>
      <c r="I244" s="631"/>
      <c r="J244" s="631"/>
    </row>
    <row r="245" spans="7:10" ht="12.75">
      <c r="G245" s="631"/>
      <c r="H245" s="631"/>
      <c r="I245" s="631"/>
      <c r="J245" s="631"/>
    </row>
    <row r="246" spans="7:10" ht="12.75">
      <c r="G246" s="631"/>
      <c r="H246" s="631"/>
      <c r="I246" s="631"/>
      <c r="J246" s="631"/>
    </row>
    <row r="247" spans="7:10" ht="12.75">
      <c r="G247" s="631"/>
      <c r="H247" s="631"/>
      <c r="I247" s="631"/>
      <c r="J247" s="631"/>
    </row>
    <row r="248" spans="7:10" ht="12.75">
      <c r="G248" s="631"/>
      <c r="H248" s="631"/>
      <c r="I248" s="631"/>
      <c r="J248" s="631"/>
    </row>
    <row r="249" spans="7:10" ht="12.75">
      <c r="G249" s="631"/>
      <c r="H249" s="631"/>
      <c r="I249" s="631"/>
      <c r="J249" s="631"/>
    </row>
    <row r="250" spans="7:10" ht="12.75">
      <c r="G250" s="631"/>
      <c r="H250" s="631"/>
      <c r="I250" s="631"/>
      <c r="J250" s="631"/>
    </row>
    <row r="251" spans="7:10" ht="12.75">
      <c r="G251" s="631"/>
      <c r="H251" s="631"/>
      <c r="I251" s="631"/>
      <c r="J251" s="631"/>
    </row>
    <row r="252" spans="7:10" ht="12.75">
      <c r="G252" s="631"/>
      <c r="H252" s="631"/>
      <c r="I252" s="631"/>
      <c r="J252" s="631"/>
    </row>
    <row r="253" spans="7:10" ht="12.75">
      <c r="G253" s="631"/>
      <c r="H253" s="631"/>
      <c r="I253" s="631"/>
      <c r="J253" s="631"/>
    </row>
    <row r="254" spans="7:10" ht="12.75">
      <c r="G254" s="631"/>
      <c r="H254" s="631"/>
      <c r="I254" s="631"/>
      <c r="J254" s="631"/>
    </row>
    <row r="255" spans="7:10" ht="12.75">
      <c r="G255" s="631"/>
      <c r="H255" s="631"/>
      <c r="I255" s="631"/>
      <c r="J255" s="631"/>
    </row>
    <row r="256" spans="7:10" ht="12.75">
      <c r="G256" s="631"/>
      <c r="H256" s="631"/>
      <c r="I256" s="631"/>
      <c r="J256" s="631"/>
    </row>
    <row r="257" spans="7:10" ht="12.75">
      <c r="G257" s="631"/>
      <c r="H257" s="631"/>
      <c r="I257" s="631"/>
      <c r="J257" s="631"/>
    </row>
    <row r="258" spans="7:10" ht="12.75">
      <c r="G258" s="631"/>
      <c r="H258" s="631"/>
      <c r="I258" s="631"/>
      <c r="J258" s="631"/>
    </row>
    <row r="259" spans="7:10" ht="12.75">
      <c r="G259" s="631"/>
      <c r="H259" s="631"/>
      <c r="I259" s="631"/>
      <c r="J259" s="631"/>
    </row>
    <row r="260" spans="7:10" ht="12.75">
      <c r="G260" s="631"/>
      <c r="H260" s="631"/>
      <c r="I260" s="631"/>
      <c r="J260" s="631"/>
    </row>
    <row r="261" spans="7:10" ht="12.75">
      <c r="G261" s="631"/>
      <c r="H261" s="631"/>
      <c r="I261" s="631"/>
      <c r="J261" s="631"/>
    </row>
    <row r="262" spans="7:10" ht="12.75">
      <c r="G262" s="631"/>
      <c r="H262" s="631"/>
      <c r="I262" s="631"/>
      <c r="J262" s="631"/>
    </row>
    <row r="263" spans="7:10" ht="12.75">
      <c r="G263" s="631"/>
      <c r="H263" s="631"/>
      <c r="I263" s="631"/>
      <c r="J263" s="631"/>
    </row>
    <row r="264" spans="7:10" ht="12.75">
      <c r="G264" s="631"/>
      <c r="H264" s="631"/>
      <c r="I264" s="631"/>
      <c r="J264" s="631"/>
    </row>
    <row r="265" spans="7:10" ht="12.75">
      <c r="G265" s="631"/>
      <c r="H265" s="631"/>
      <c r="I265" s="631"/>
      <c r="J265" s="631"/>
    </row>
    <row r="266" spans="7:10" ht="12.75">
      <c r="G266" s="631"/>
      <c r="H266" s="631"/>
      <c r="I266" s="631"/>
      <c r="J266" s="631"/>
    </row>
    <row r="267" spans="7:10" ht="12.75">
      <c r="G267" s="631"/>
      <c r="H267" s="631"/>
      <c r="I267" s="631"/>
      <c r="J267" s="631"/>
    </row>
    <row r="268" spans="7:10" ht="12.75">
      <c r="G268" s="631"/>
      <c r="H268" s="631"/>
      <c r="I268" s="631"/>
      <c r="J268" s="631"/>
    </row>
    <row r="269" spans="7:10" ht="12.75">
      <c r="G269" s="631"/>
      <c r="H269" s="631"/>
      <c r="I269" s="631"/>
      <c r="J269" s="631"/>
    </row>
    <row r="270" spans="7:10" ht="12.75">
      <c r="G270" s="631"/>
      <c r="H270" s="631"/>
      <c r="I270" s="631"/>
      <c r="J270" s="631"/>
    </row>
    <row r="271" spans="7:10" ht="12.75">
      <c r="G271" s="631"/>
      <c r="H271" s="631"/>
      <c r="I271" s="631"/>
      <c r="J271" s="631"/>
    </row>
    <row r="272" spans="7:10" ht="12.75">
      <c r="G272" s="631"/>
      <c r="H272" s="631"/>
      <c r="I272" s="631"/>
      <c r="J272" s="631"/>
    </row>
    <row r="273" spans="7:10" ht="12.75">
      <c r="G273" s="631"/>
      <c r="H273" s="631"/>
      <c r="I273" s="631"/>
      <c r="J273" s="631"/>
    </row>
    <row r="274" spans="7:10" ht="12.75">
      <c r="G274" s="631"/>
      <c r="H274" s="631"/>
      <c r="I274" s="631"/>
      <c r="J274" s="631"/>
    </row>
    <row r="275" spans="7:10" ht="12.75">
      <c r="G275" s="631"/>
      <c r="H275" s="631"/>
      <c r="I275" s="631"/>
      <c r="J275" s="631"/>
    </row>
    <row r="276" spans="7:10" ht="12.75">
      <c r="G276" s="631"/>
      <c r="H276" s="631"/>
      <c r="I276" s="631"/>
      <c r="J276" s="631"/>
    </row>
    <row r="277" spans="7:10" ht="12.75">
      <c r="G277" s="631"/>
      <c r="H277" s="631"/>
      <c r="I277" s="631"/>
      <c r="J277" s="631"/>
    </row>
    <row r="278" spans="7:10" ht="12.75">
      <c r="G278" s="631"/>
      <c r="H278" s="631"/>
      <c r="I278" s="631"/>
      <c r="J278" s="631"/>
    </row>
    <row r="279" spans="7:10" ht="12.75">
      <c r="G279" s="631"/>
      <c r="H279" s="631"/>
      <c r="I279" s="631"/>
      <c r="J279" s="631"/>
    </row>
    <row r="280" spans="7:10" ht="12.75">
      <c r="G280" s="631"/>
      <c r="H280" s="631"/>
      <c r="I280" s="631"/>
      <c r="J280" s="631"/>
    </row>
    <row r="281" spans="7:10" ht="12.75">
      <c r="G281" s="631"/>
      <c r="H281" s="631"/>
      <c r="I281" s="631"/>
      <c r="J281" s="631"/>
    </row>
    <row r="282" spans="7:10" ht="12.75">
      <c r="G282" s="631"/>
      <c r="H282" s="631"/>
      <c r="I282" s="631"/>
      <c r="J282" s="631"/>
    </row>
    <row r="283" spans="7:10" ht="12.75">
      <c r="G283" s="631"/>
      <c r="H283" s="631"/>
      <c r="I283" s="631"/>
      <c r="J283" s="631"/>
    </row>
    <row r="284" spans="7:10" ht="12.75">
      <c r="G284" s="631"/>
      <c r="H284" s="631"/>
      <c r="I284" s="631"/>
      <c r="J284" s="631"/>
    </row>
    <row r="285" spans="7:10" ht="12.75">
      <c r="G285" s="631"/>
      <c r="H285" s="631"/>
      <c r="I285" s="631"/>
      <c r="J285" s="631"/>
    </row>
    <row r="286" spans="7:10" ht="12.75">
      <c r="G286" s="631"/>
      <c r="H286" s="631"/>
      <c r="I286" s="631"/>
      <c r="J286" s="631"/>
    </row>
    <row r="287" spans="7:10" ht="12.75">
      <c r="G287" s="631"/>
      <c r="H287" s="631"/>
      <c r="I287" s="631"/>
      <c r="J287" s="631"/>
    </row>
    <row r="288" spans="7:10" ht="12.75">
      <c r="G288" s="631"/>
      <c r="H288" s="631"/>
      <c r="I288" s="631"/>
      <c r="J288" s="631"/>
    </row>
    <row r="289" spans="7:10" ht="12.75">
      <c r="G289" s="631"/>
      <c r="H289" s="631"/>
      <c r="I289" s="631"/>
      <c r="J289" s="631"/>
    </row>
    <row r="290" spans="7:10" ht="12.75">
      <c r="G290" s="631"/>
      <c r="H290" s="631"/>
      <c r="I290" s="631"/>
      <c r="J290" s="631"/>
    </row>
    <row r="291" spans="7:10" ht="12.75">
      <c r="G291" s="631"/>
      <c r="H291" s="631"/>
      <c r="I291" s="631"/>
      <c r="J291" s="631"/>
    </row>
    <row r="292" spans="7:10" ht="12.75">
      <c r="G292" s="631"/>
      <c r="H292" s="631"/>
      <c r="I292" s="631"/>
      <c r="J292" s="631"/>
    </row>
    <row r="293" spans="7:10" ht="12.75">
      <c r="G293" s="631"/>
      <c r="H293" s="631"/>
      <c r="I293" s="631"/>
      <c r="J293" s="631"/>
    </row>
    <row r="294" spans="7:10" ht="12.75">
      <c r="G294" s="631"/>
      <c r="H294" s="631"/>
      <c r="I294" s="631"/>
      <c r="J294" s="631"/>
    </row>
    <row r="295" spans="7:10" ht="12.75">
      <c r="G295" s="631"/>
      <c r="H295" s="631"/>
      <c r="I295" s="631"/>
      <c r="J295" s="631"/>
    </row>
    <row r="296" spans="7:10" ht="12.75">
      <c r="G296" s="631"/>
      <c r="H296" s="631"/>
      <c r="I296" s="631"/>
      <c r="J296" s="631"/>
    </row>
    <row r="297" spans="7:10" ht="12.75">
      <c r="G297" s="631"/>
      <c r="H297" s="631"/>
      <c r="I297" s="631"/>
      <c r="J297" s="631"/>
    </row>
    <row r="298" spans="7:10" ht="12.75">
      <c r="G298" s="631"/>
      <c r="H298" s="631"/>
      <c r="I298" s="631"/>
      <c r="J298" s="631"/>
    </row>
    <row r="299" spans="7:10" ht="12.75">
      <c r="G299" s="631"/>
      <c r="H299" s="631"/>
      <c r="I299" s="631"/>
      <c r="J299" s="631"/>
    </row>
    <row r="300" spans="7:10" ht="12.75">
      <c r="G300" s="631"/>
      <c r="H300" s="631"/>
      <c r="I300" s="631"/>
      <c r="J300" s="631"/>
    </row>
    <row r="301" spans="7:10" ht="12.75">
      <c r="G301" s="631"/>
      <c r="H301" s="631"/>
      <c r="I301" s="631"/>
      <c r="J301" s="631"/>
    </row>
    <row r="302" spans="7:10" ht="12.75">
      <c r="G302" s="631"/>
      <c r="H302" s="631"/>
      <c r="I302" s="631"/>
      <c r="J302" s="631"/>
    </row>
    <row r="303" spans="7:10" ht="12.75">
      <c r="G303" s="631"/>
      <c r="H303" s="631"/>
      <c r="I303" s="631"/>
      <c r="J303" s="631"/>
    </row>
    <row r="304" spans="7:10" ht="12.75">
      <c r="G304" s="631"/>
      <c r="H304" s="631"/>
      <c r="I304" s="631"/>
      <c r="J304" s="631"/>
    </row>
    <row r="305" spans="7:10" ht="12.75">
      <c r="G305" s="631"/>
      <c r="H305" s="631"/>
      <c r="I305" s="631"/>
      <c r="J305" s="631"/>
    </row>
    <row r="306" spans="7:10" ht="12.75">
      <c r="G306" s="631"/>
      <c r="H306" s="631"/>
      <c r="I306" s="631"/>
      <c r="J306" s="631"/>
    </row>
    <row r="307" spans="7:10" ht="12.75">
      <c r="G307" s="631"/>
      <c r="H307" s="631"/>
      <c r="I307" s="631"/>
      <c r="J307" s="631"/>
    </row>
    <row r="308" spans="7:10" ht="12.75">
      <c r="G308" s="631"/>
      <c r="H308" s="631"/>
      <c r="I308" s="631"/>
      <c r="J308" s="631"/>
    </row>
    <row r="309" spans="7:10" ht="12.75">
      <c r="G309" s="631"/>
      <c r="H309" s="631"/>
      <c r="I309" s="631"/>
      <c r="J309" s="631"/>
    </row>
    <row r="310" spans="7:10" ht="12.75">
      <c r="G310" s="631"/>
      <c r="H310" s="631"/>
      <c r="I310" s="631"/>
      <c r="J310" s="631"/>
    </row>
    <row r="311" spans="7:10" ht="12.75">
      <c r="G311" s="631"/>
      <c r="H311" s="631"/>
      <c r="I311" s="631"/>
      <c r="J311" s="631"/>
    </row>
    <row r="312" spans="7:10" ht="12.75">
      <c r="G312" s="631"/>
      <c r="H312" s="631"/>
      <c r="I312" s="631"/>
      <c r="J312" s="631"/>
    </row>
    <row r="313" spans="7:10" ht="12.75">
      <c r="G313" s="631"/>
      <c r="H313" s="631"/>
      <c r="I313" s="631"/>
      <c r="J313" s="631"/>
    </row>
    <row r="314" spans="7:10" ht="12.75">
      <c r="G314" s="631"/>
      <c r="H314" s="631"/>
      <c r="I314" s="631"/>
      <c r="J314" s="631"/>
    </row>
    <row r="315" spans="7:10" ht="12.75">
      <c r="G315" s="631"/>
      <c r="H315" s="631"/>
      <c r="I315" s="631"/>
      <c r="J315" s="631"/>
    </row>
    <row r="316" spans="7:10" ht="12.75">
      <c r="G316" s="631"/>
      <c r="H316" s="631"/>
      <c r="I316" s="631"/>
      <c r="J316" s="631"/>
    </row>
    <row r="317" spans="7:10" ht="12.75">
      <c r="G317" s="631"/>
      <c r="H317" s="631"/>
      <c r="I317" s="631"/>
      <c r="J317" s="631"/>
    </row>
    <row r="318" spans="7:10" ht="12.75">
      <c r="G318" s="631"/>
      <c r="H318" s="631"/>
      <c r="I318" s="631"/>
      <c r="J318" s="631"/>
    </row>
    <row r="319" spans="7:10" ht="12.75">
      <c r="G319" s="631"/>
      <c r="H319" s="631"/>
      <c r="I319" s="631"/>
      <c r="J319" s="631"/>
    </row>
    <row r="320" spans="7:10" ht="12.75">
      <c r="G320" s="631"/>
      <c r="H320" s="631"/>
      <c r="I320" s="631"/>
      <c r="J320" s="631"/>
    </row>
    <row r="321" spans="7:10" ht="12.75">
      <c r="G321" s="631"/>
      <c r="H321" s="631"/>
      <c r="I321" s="631"/>
      <c r="J321" s="631"/>
    </row>
    <row r="322" spans="7:10" ht="12.75">
      <c r="G322" s="631"/>
      <c r="H322" s="631"/>
      <c r="I322" s="631"/>
      <c r="J322" s="631"/>
    </row>
    <row r="323" spans="7:10" ht="12.75">
      <c r="G323" s="631"/>
      <c r="H323" s="631"/>
      <c r="I323" s="631"/>
      <c r="J323" s="631"/>
    </row>
    <row r="324" spans="7:10" ht="12.75">
      <c r="G324" s="631"/>
      <c r="H324" s="631"/>
      <c r="I324" s="631"/>
      <c r="J324" s="631"/>
    </row>
    <row r="325" spans="7:10" ht="12.75">
      <c r="G325" s="631"/>
      <c r="H325" s="631"/>
      <c r="I325" s="631"/>
      <c r="J325" s="631"/>
    </row>
    <row r="326" spans="7:10" ht="12.75">
      <c r="G326" s="631"/>
      <c r="H326" s="631"/>
      <c r="I326" s="631"/>
      <c r="J326" s="631"/>
    </row>
    <row r="327" spans="7:10" ht="12.75">
      <c r="G327" s="631"/>
      <c r="H327" s="631"/>
      <c r="I327" s="631"/>
      <c r="J327" s="631"/>
    </row>
    <row r="328" spans="7:10" ht="12.75">
      <c r="G328" s="631"/>
      <c r="H328" s="631"/>
      <c r="I328" s="631"/>
      <c r="J328" s="631"/>
    </row>
    <row r="329" spans="7:10" ht="12.75">
      <c r="G329" s="631"/>
      <c r="H329" s="631"/>
      <c r="I329" s="631"/>
      <c r="J329" s="631"/>
    </row>
    <row r="330" spans="7:10" ht="12.75">
      <c r="G330" s="631"/>
      <c r="H330" s="631"/>
      <c r="I330" s="631"/>
      <c r="J330" s="631"/>
    </row>
    <row r="331" spans="7:10" ht="12.75">
      <c r="G331" s="631"/>
      <c r="H331" s="631"/>
      <c r="I331" s="631"/>
      <c r="J331" s="631"/>
    </row>
    <row r="332" spans="7:10" ht="12.75">
      <c r="G332" s="631"/>
      <c r="H332" s="631"/>
      <c r="I332" s="631"/>
      <c r="J332" s="631"/>
    </row>
    <row r="333" spans="7:10" ht="12.75">
      <c r="G333" s="631"/>
      <c r="H333" s="631"/>
      <c r="I333" s="631"/>
      <c r="J333" s="631"/>
    </row>
    <row r="334" spans="7:10" ht="12.75">
      <c r="G334" s="631"/>
      <c r="H334" s="631"/>
      <c r="I334" s="631"/>
      <c r="J334" s="631"/>
    </row>
    <row r="335" spans="7:10" ht="12.75">
      <c r="G335" s="631"/>
      <c r="H335" s="631"/>
      <c r="I335" s="631"/>
      <c r="J335" s="631"/>
    </row>
    <row r="336" spans="7:10" ht="12.75">
      <c r="G336" s="631"/>
      <c r="H336" s="631"/>
      <c r="I336" s="631"/>
      <c r="J336" s="631"/>
    </row>
    <row r="337" spans="7:10" ht="12.75">
      <c r="G337" s="631"/>
      <c r="H337" s="631"/>
      <c r="I337" s="631"/>
      <c r="J337" s="631"/>
    </row>
    <row r="338" spans="7:10" ht="12.75">
      <c r="G338" s="631"/>
      <c r="H338" s="631"/>
      <c r="I338" s="631"/>
      <c r="J338" s="631"/>
    </row>
    <row r="339" spans="7:10" ht="12.75">
      <c r="G339" s="631"/>
      <c r="H339" s="631"/>
      <c r="I339" s="631"/>
      <c r="J339" s="631"/>
    </row>
    <row r="340" spans="7:10" ht="12.75">
      <c r="G340" s="631"/>
      <c r="H340" s="631"/>
      <c r="I340" s="631"/>
      <c r="J340" s="631"/>
    </row>
    <row r="341" spans="7:10" ht="12.75">
      <c r="G341" s="631"/>
      <c r="H341" s="631"/>
      <c r="I341" s="631"/>
      <c r="J341" s="631"/>
    </row>
    <row r="342" spans="7:10" ht="12.75">
      <c r="G342" s="631"/>
      <c r="H342" s="631"/>
      <c r="I342" s="631"/>
      <c r="J342" s="631"/>
    </row>
    <row r="343" spans="7:10" ht="12.75">
      <c r="G343" s="631"/>
      <c r="H343" s="631"/>
      <c r="I343" s="631"/>
      <c r="J343" s="631"/>
    </row>
    <row r="344" spans="7:10" ht="12.75">
      <c r="G344" s="631"/>
      <c r="H344" s="631"/>
      <c r="I344" s="631"/>
      <c r="J344" s="631"/>
    </row>
    <row r="345" spans="7:10" ht="12.75">
      <c r="G345" s="631"/>
      <c r="H345" s="631"/>
      <c r="I345" s="631"/>
      <c r="J345" s="631"/>
    </row>
    <row r="346" spans="7:10" ht="12.75">
      <c r="G346" s="631"/>
      <c r="H346" s="631"/>
      <c r="I346" s="631"/>
      <c r="J346" s="631"/>
    </row>
    <row r="347" spans="7:10" ht="12.75">
      <c r="G347" s="631"/>
      <c r="H347" s="631"/>
      <c r="I347" s="631"/>
      <c r="J347" s="631"/>
    </row>
    <row r="348" spans="7:10" ht="12.75">
      <c r="G348" s="631"/>
      <c r="H348" s="631"/>
      <c r="I348" s="631"/>
      <c r="J348" s="631"/>
    </row>
    <row r="349" spans="7:10" ht="12.75">
      <c r="G349" s="631"/>
      <c r="H349" s="631"/>
      <c r="I349" s="631"/>
      <c r="J349" s="631"/>
    </row>
    <row r="350" spans="7:10" ht="12.75">
      <c r="G350" s="631"/>
      <c r="H350" s="631"/>
      <c r="I350" s="631"/>
      <c r="J350" s="631"/>
    </row>
    <row r="351" spans="7:10" ht="12.75">
      <c r="G351" s="631"/>
      <c r="H351" s="631"/>
      <c r="I351" s="631"/>
      <c r="J351" s="631"/>
    </row>
    <row r="352" spans="7:10" ht="12.75">
      <c r="G352" s="631"/>
      <c r="H352" s="631"/>
      <c r="I352" s="631"/>
      <c r="J352" s="631"/>
    </row>
    <row r="353" spans="7:10" ht="12.75">
      <c r="G353" s="631"/>
      <c r="H353" s="631"/>
      <c r="I353" s="631"/>
      <c r="J353" s="631"/>
    </row>
    <row r="354" spans="7:10" ht="12.75">
      <c r="G354" s="631"/>
      <c r="H354" s="631"/>
      <c r="I354" s="631"/>
      <c r="J354" s="631"/>
    </row>
    <row r="355" spans="7:10" ht="12.75">
      <c r="G355" s="631"/>
      <c r="H355" s="631"/>
      <c r="I355" s="631"/>
      <c r="J355" s="631"/>
    </row>
    <row r="356" spans="7:10" ht="12.75">
      <c r="G356" s="631"/>
      <c r="H356" s="631"/>
      <c r="I356" s="631"/>
      <c r="J356" s="631"/>
    </row>
    <row r="357" spans="7:10" ht="12.75">
      <c r="G357" s="631"/>
      <c r="H357" s="631"/>
      <c r="I357" s="631"/>
      <c r="J357" s="631"/>
    </row>
    <row r="358" spans="7:10" ht="12.75">
      <c r="G358" s="631"/>
      <c r="H358" s="631"/>
      <c r="I358" s="631"/>
      <c r="J358" s="631"/>
    </row>
    <row r="359" spans="7:10" ht="12.75">
      <c r="G359" s="631"/>
      <c r="H359" s="631"/>
      <c r="I359" s="631"/>
      <c r="J359" s="631"/>
    </row>
    <row r="360" spans="7:10" ht="12.75">
      <c r="G360" s="631"/>
      <c r="H360" s="631"/>
      <c r="I360" s="631"/>
      <c r="J360" s="631"/>
    </row>
    <row r="361" spans="7:10" ht="12.75">
      <c r="G361" s="631"/>
      <c r="H361" s="631"/>
      <c r="I361" s="631"/>
      <c r="J361" s="631"/>
    </row>
    <row r="362" spans="7:10" ht="12.75">
      <c r="G362" s="631"/>
      <c r="H362" s="631"/>
      <c r="I362" s="631"/>
      <c r="J362" s="631"/>
    </row>
    <row r="363" spans="7:10" ht="12.75">
      <c r="G363" s="631"/>
      <c r="H363" s="631"/>
      <c r="I363" s="631"/>
      <c r="J363" s="631"/>
    </row>
    <row r="364" spans="7:10" ht="12.75">
      <c r="G364" s="631"/>
      <c r="H364" s="631"/>
      <c r="I364" s="631"/>
      <c r="J364" s="631"/>
    </row>
    <row r="365" spans="7:10" ht="12.75">
      <c r="G365" s="631"/>
      <c r="H365" s="631"/>
      <c r="I365" s="631"/>
      <c r="J365" s="631"/>
    </row>
    <row r="366" spans="7:10" ht="12.75">
      <c r="G366" s="631"/>
      <c r="H366" s="631"/>
      <c r="I366" s="631"/>
      <c r="J366" s="631"/>
    </row>
    <row r="367" spans="7:10" ht="12.75">
      <c r="G367" s="631"/>
      <c r="H367" s="631"/>
      <c r="I367" s="631"/>
      <c r="J367" s="631"/>
    </row>
    <row r="368" spans="7:10" ht="12.75">
      <c r="G368" s="631"/>
      <c r="H368" s="631"/>
      <c r="I368" s="631"/>
      <c r="J368" s="631"/>
    </row>
    <row r="369" spans="7:10" ht="12.75">
      <c r="G369" s="631"/>
      <c r="H369" s="631"/>
      <c r="I369" s="631"/>
      <c r="J369" s="631"/>
    </row>
    <row r="370" spans="7:10" ht="12.75">
      <c r="G370" s="631"/>
      <c r="H370" s="631"/>
      <c r="I370" s="631"/>
      <c r="J370" s="631"/>
    </row>
    <row r="371" spans="7:10" ht="12.75">
      <c r="G371" s="631"/>
      <c r="H371" s="631"/>
      <c r="I371" s="631"/>
      <c r="J371" s="631"/>
    </row>
    <row r="372" spans="7:10" ht="12.75">
      <c r="G372" s="631"/>
      <c r="H372" s="631"/>
      <c r="I372" s="631"/>
      <c r="J372" s="631"/>
    </row>
    <row r="373" spans="7:10" ht="12.75">
      <c r="G373" s="631"/>
      <c r="H373" s="631"/>
      <c r="I373" s="631"/>
      <c r="J373" s="631"/>
    </row>
    <row r="374" spans="7:10" ht="12.75">
      <c r="G374" s="631"/>
      <c r="H374" s="631"/>
      <c r="I374" s="631"/>
      <c r="J374" s="631"/>
    </row>
    <row r="375" spans="7:10" ht="12.75">
      <c r="G375" s="631"/>
      <c r="H375" s="631"/>
      <c r="I375" s="631"/>
      <c r="J375" s="631"/>
    </row>
    <row r="376" spans="7:10" ht="12.75">
      <c r="G376" s="631"/>
      <c r="H376" s="631"/>
      <c r="I376" s="631"/>
      <c r="J376" s="631"/>
    </row>
    <row r="377" spans="7:10" ht="12.75">
      <c r="G377" s="631"/>
      <c r="H377" s="631"/>
      <c r="I377" s="631"/>
      <c r="J377" s="631"/>
    </row>
    <row r="378" spans="7:10" ht="12.75">
      <c r="G378" s="631"/>
      <c r="H378" s="631"/>
      <c r="I378" s="631"/>
      <c r="J378" s="631"/>
    </row>
    <row r="379" spans="7:10" ht="12.75">
      <c r="G379" s="631"/>
      <c r="H379" s="631"/>
      <c r="I379" s="631"/>
      <c r="J379" s="631"/>
    </row>
    <row r="380" spans="7:10" ht="12.75">
      <c r="G380" s="631"/>
      <c r="H380" s="631"/>
      <c r="I380" s="631"/>
      <c r="J380" s="631"/>
    </row>
    <row r="381" spans="7:10" ht="12.75">
      <c r="G381" s="631"/>
      <c r="H381" s="631"/>
      <c r="I381" s="631"/>
      <c r="J381" s="631"/>
    </row>
    <row r="382" spans="7:10" ht="12.75">
      <c r="G382" s="631"/>
      <c r="H382" s="631"/>
      <c r="I382" s="631"/>
      <c r="J382" s="631"/>
    </row>
    <row r="383" spans="7:10" ht="12.75">
      <c r="G383" s="631"/>
      <c r="H383" s="631"/>
      <c r="I383" s="631"/>
      <c r="J383" s="631"/>
    </row>
    <row r="384" spans="7:10" ht="12.75">
      <c r="G384" s="631"/>
      <c r="H384" s="631"/>
      <c r="I384" s="631"/>
      <c r="J384" s="631"/>
    </row>
    <row r="385" spans="7:10" ht="12.75">
      <c r="G385" s="631"/>
      <c r="H385" s="631"/>
      <c r="I385" s="631"/>
      <c r="J385" s="631"/>
    </row>
    <row r="386" spans="7:10" ht="12.75">
      <c r="G386" s="631"/>
      <c r="H386" s="631"/>
      <c r="I386" s="631"/>
      <c r="J386" s="631"/>
    </row>
    <row r="387" spans="7:10" ht="12.75">
      <c r="G387" s="631"/>
      <c r="H387" s="631"/>
      <c r="I387" s="631"/>
      <c r="J387" s="631"/>
    </row>
    <row r="388" spans="7:10" ht="12.75">
      <c r="G388" s="631"/>
      <c r="H388" s="631"/>
      <c r="I388" s="631"/>
      <c r="J388" s="631"/>
    </row>
    <row r="389" spans="7:10" ht="12.75">
      <c r="G389" s="631"/>
      <c r="H389" s="631"/>
      <c r="I389" s="631"/>
      <c r="J389" s="631"/>
    </row>
    <row r="390" spans="7:10" ht="12.75">
      <c r="G390" s="631"/>
      <c r="H390" s="631"/>
      <c r="I390" s="631"/>
      <c r="J390" s="631"/>
    </row>
    <row r="391" spans="7:10" ht="12.75">
      <c r="G391" s="631"/>
      <c r="H391" s="631"/>
      <c r="I391" s="631"/>
      <c r="J391" s="631"/>
    </row>
    <row r="392" spans="7:10" ht="12.75">
      <c r="G392" s="631"/>
      <c r="H392" s="631"/>
      <c r="I392" s="631"/>
      <c r="J392" s="631"/>
    </row>
    <row r="393" spans="7:10" ht="12.75">
      <c r="G393" s="631"/>
      <c r="H393" s="631"/>
      <c r="I393" s="631"/>
      <c r="J393" s="631"/>
    </row>
    <row r="394" spans="7:10" ht="12.75">
      <c r="G394" s="631"/>
      <c r="H394" s="631"/>
      <c r="I394" s="631"/>
      <c r="J394" s="631"/>
    </row>
    <row r="395" spans="7:10" ht="12.75">
      <c r="G395" s="631"/>
      <c r="H395" s="631"/>
      <c r="I395" s="631"/>
      <c r="J395" s="631"/>
    </row>
    <row r="396" spans="7:10" ht="12.75">
      <c r="G396" s="631"/>
      <c r="H396" s="631"/>
      <c r="I396" s="631"/>
      <c r="J396" s="631"/>
    </row>
    <row r="397" spans="7:10" ht="12.75">
      <c r="G397" s="631"/>
      <c r="H397" s="631"/>
      <c r="I397" s="631"/>
      <c r="J397" s="631"/>
    </row>
    <row r="398" spans="7:10" ht="12.75">
      <c r="G398" s="631"/>
      <c r="H398" s="631"/>
      <c r="I398" s="631"/>
      <c r="J398" s="631"/>
    </row>
    <row r="399" spans="7:10" ht="12.75">
      <c r="G399" s="631"/>
      <c r="H399" s="631"/>
      <c r="I399" s="631"/>
      <c r="J399" s="631"/>
    </row>
    <row r="400" spans="7:10" ht="12.75">
      <c r="G400" s="631"/>
      <c r="H400" s="631"/>
      <c r="I400" s="631"/>
      <c r="J400" s="631"/>
    </row>
    <row r="401" spans="7:10" ht="12.75">
      <c r="G401" s="631"/>
      <c r="H401" s="631"/>
      <c r="I401" s="631"/>
      <c r="J401" s="631"/>
    </row>
    <row r="402" spans="7:10" ht="12.75">
      <c r="G402" s="631"/>
      <c r="H402" s="631"/>
      <c r="I402" s="631"/>
      <c r="J402" s="631"/>
    </row>
    <row r="403" spans="7:10" ht="12.75">
      <c r="G403" s="631"/>
      <c r="H403" s="631"/>
      <c r="I403" s="631"/>
      <c r="J403" s="631"/>
    </row>
    <row r="404" spans="7:10" ht="12.75">
      <c r="G404" s="631"/>
      <c r="H404" s="631"/>
      <c r="I404" s="631"/>
      <c r="J404" s="631"/>
    </row>
    <row r="405" spans="7:10" ht="12.75">
      <c r="G405" s="631"/>
      <c r="H405" s="631"/>
      <c r="I405" s="631"/>
      <c r="J405" s="631"/>
    </row>
    <row r="406" spans="7:10" ht="12.75">
      <c r="G406" s="631"/>
      <c r="H406" s="631"/>
      <c r="I406" s="631"/>
      <c r="J406" s="631"/>
    </row>
    <row r="407" spans="7:10" ht="12.75">
      <c r="G407" s="631"/>
      <c r="H407" s="631"/>
      <c r="I407" s="631"/>
      <c r="J407" s="631"/>
    </row>
    <row r="408" spans="7:10" ht="12.75">
      <c r="G408" s="631"/>
      <c r="H408" s="631"/>
      <c r="I408" s="631"/>
      <c r="J408" s="631"/>
    </row>
    <row r="409" spans="7:10" ht="12.75">
      <c r="G409" s="631"/>
      <c r="H409" s="631"/>
      <c r="I409" s="631"/>
      <c r="J409" s="631"/>
    </row>
    <row r="410" spans="7:10" ht="12.75">
      <c r="G410" s="631"/>
      <c r="H410" s="631"/>
      <c r="I410" s="631"/>
      <c r="J410" s="631"/>
    </row>
    <row r="411" spans="7:10" ht="12.75">
      <c r="G411" s="631"/>
      <c r="H411" s="631"/>
      <c r="I411" s="631"/>
      <c r="J411" s="631"/>
    </row>
    <row r="412" spans="7:10" ht="12.75">
      <c r="G412" s="631"/>
      <c r="H412" s="631"/>
      <c r="I412" s="631"/>
      <c r="J412" s="631"/>
    </row>
    <row r="413" spans="7:10" ht="12.75">
      <c r="G413" s="631"/>
      <c r="H413" s="631"/>
      <c r="I413" s="631"/>
      <c r="J413" s="631"/>
    </row>
    <row r="414" spans="7:10" ht="12.75">
      <c r="G414" s="631"/>
      <c r="H414" s="631"/>
      <c r="I414" s="631"/>
      <c r="J414" s="631"/>
    </row>
    <row r="415" spans="7:10" ht="12.75">
      <c r="G415" s="631"/>
      <c r="H415" s="631"/>
      <c r="I415" s="631"/>
      <c r="J415" s="631"/>
    </row>
    <row r="416" spans="7:10" ht="12.75">
      <c r="G416" s="631"/>
      <c r="H416" s="631"/>
      <c r="I416" s="631"/>
      <c r="J416" s="631"/>
    </row>
    <row r="417" spans="7:10" ht="12.75">
      <c r="G417" s="631"/>
      <c r="H417" s="631"/>
      <c r="I417" s="631"/>
      <c r="J417" s="631"/>
    </row>
    <row r="418" spans="7:10" ht="12.75">
      <c r="G418" s="631"/>
      <c r="H418" s="631"/>
      <c r="I418" s="631"/>
      <c r="J418" s="631"/>
    </row>
    <row r="419" spans="7:10" ht="12.75">
      <c r="G419" s="631"/>
      <c r="H419" s="631"/>
      <c r="I419" s="631"/>
      <c r="J419" s="631"/>
    </row>
    <row r="420" spans="7:10" ht="12.75">
      <c r="G420" s="631"/>
      <c r="H420" s="631"/>
      <c r="I420" s="631"/>
      <c r="J420" s="631"/>
    </row>
    <row r="421" spans="7:10" ht="12.75">
      <c r="G421" s="631"/>
      <c r="H421" s="631"/>
      <c r="I421" s="631"/>
      <c r="J421" s="631"/>
    </row>
    <row r="422" spans="7:10" ht="12.75">
      <c r="G422" s="631"/>
      <c r="H422" s="631"/>
      <c r="I422" s="631"/>
      <c r="J422" s="631"/>
    </row>
    <row r="423" spans="7:10" ht="12.75">
      <c r="G423" s="631"/>
      <c r="H423" s="631"/>
      <c r="I423" s="631"/>
      <c r="J423" s="631"/>
    </row>
    <row r="424" spans="7:10" ht="12.75">
      <c r="G424" s="631"/>
      <c r="H424" s="631"/>
      <c r="I424" s="631"/>
      <c r="J424" s="631"/>
    </row>
    <row r="425" spans="7:10" ht="12.75">
      <c r="G425" s="631"/>
      <c r="H425" s="631"/>
      <c r="I425" s="631"/>
      <c r="J425" s="631"/>
    </row>
    <row r="426" spans="7:10" ht="12.75">
      <c r="G426" s="631"/>
      <c r="H426" s="631"/>
      <c r="I426" s="631"/>
      <c r="J426" s="631"/>
    </row>
    <row r="427" spans="7:10" ht="12.75">
      <c r="G427" s="631"/>
      <c r="H427" s="631"/>
      <c r="I427" s="631"/>
      <c r="J427" s="631"/>
    </row>
    <row r="428" spans="7:10" ht="12.75">
      <c r="G428" s="631"/>
      <c r="H428" s="631"/>
      <c r="I428" s="631"/>
      <c r="J428" s="631"/>
    </row>
    <row r="429" spans="7:10" ht="12.75">
      <c r="G429" s="631"/>
      <c r="H429" s="631"/>
      <c r="I429" s="631"/>
      <c r="J429" s="631"/>
    </row>
    <row r="430" spans="7:10" ht="12.75">
      <c r="G430" s="631"/>
      <c r="H430" s="631"/>
      <c r="I430" s="631"/>
      <c r="J430" s="631"/>
    </row>
    <row r="431" spans="7:10" ht="12.75">
      <c r="G431" s="631"/>
      <c r="H431" s="631"/>
      <c r="I431" s="631"/>
      <c r="J431" s="631"/>
    </row>
    <row r="432" spans="7:10" ht="12.75">
      <c r="G432" s="631"/>
      <c r="H432" s="631"/>
      <c r="I432" s="631"/>
      <c r="J432" s="631"/>
    </row>
    <row r="433" spans="7:10" ht="12.75">
      <c r="G433" s="631"/>
      <c r="H433" s="631"/>
      <c r="I433" s="631"/>
      <c r="J433" s="631"/>
    </row>
    <row r="434" spans="7:10" ht="12.75">
      <c r="G434" s="631"/>
      <c r="H434" s="631"/>
      <c r="I434" s="631"/>
      <c r="J434" s="631"/>
    </row>
    <row r="435" spans="7:10" ht="12.75">
      <c r="G435" s="631"/>
      <c r="H435" s="631"/>
      <c r="I435" s="631"/>
      <c r="J435" s="631"/>
    </row>
    <row r="436" spans="7:10" ht="12.75">
      <c r="G436" s="631"/>
      <c r="H436" s="631"/>
      <c r="I436" s="631"/>
      <c r="J436" s="631"/>
    </row>
    <row r="437" spans="7:10" ht="12.75">
      <c r="G437" s="631"/>
      <c r="H437" s="631"/>
      <c r="I437" s="631"/>
      <c r="J437" s="631"/>
    </row>
    <row r="438" spans="7:10" ht="12.75">
      <c r="G438" s="631"/>
      <c r="H438" s="631"/>
      <c r="I438" s="631"/>
      <c r="J438" s="631"/>
    </row>
    <row r="439" spans="7:10" ht="12.75">
      <c r="G439" s="631"/>
      <c r="H439" s="631"/>
      <c r="I439" s="631"/>
      <c r="J439" s="631"/>
    </row>
    <row r="440" spans="7:10" ht="12.75">
      <c r="G440" s="631"/>
      <c r="H440" s="631"/>
      <c r="I440" s="631"/>
      <c r="J440" s="631"/>
    </row>
    <row r="441" spans="7:10" ht="12.75">
      <c r="G441" s="631"/>
      <c r="H441" s="631"/>
      <c r="I441" s="631"/>
      <c r="J441" s="631"/>
    </row>
    <row r="442" spans="7:10" ht="12.75">
      <c r="G442" s="631"/>
      <c r="H442" s="631"/>
      <c r="I442" s="631"/>
      <c r="J442" s="631"/>
    </row>
    <row r="443" spans="7:10" ht="12.75">
      <c r="G443" s="631"/>
      <c r="H443" s="631"/>
      <c r="I443" s="631"/>
      <c r="J443" s="631"/>
    </row>
    <row r="444" spans="7:10" ht="12.75">
      <c r="G444" s="631"/>
      <c r="H444" s="631"/>
      <c r="I444" s="631"/>
      <c r="J444" s="631"/>
    </row>
    <row r="445" spans="7:10" ht="12.75">
      <c r="G445" s="631"/>
      <c r="H445" s="631"/>
      <c r="I445" s="631"/>
      <c r="J445" s="631"/>
    </row>
    <row r="446" spans="7:10" ht="12.75">
      <c r="G446" s="631"/>
      <c r="H446" s="631"/>
      <c r="I446" s="631"/>
      <c r="J446" s="631"/>
    </row>
    <row r="447" spans="7:10" ht="12.75">
      <c r="G447" s="631"/>
      <c r="H447" s="631"/>
      <c r="I447" s="631"/>
      <c r="J447" s="631"/>
    </row>
    <row r="448" spans="7:10" ht="12.75">
      <c r="G448" s="631"/>
      <c r="H448" s="631"/>
      <c r="I448" s="631"/>
      <c r="J448" s="631"/>
    </row>
    <row r="449" spans="7:10" ht="12.75">
      <c r="G449" s="631"/>
      <c r="H449" s="631"/>
      <c r="I449" s="631"/>
      <c r="J449" s="631"/>
    </row>
    <row r="450" spans="7:10" ht="12.75">
      <c r="G450" s="631"/>
      <c r="H450" s="631"/>
      <c r="I450" s="631"/>
      <c r="J450" s="631"/>
    </row>
    <row r="451" spans="7:10" ht="12.75">
      <c r="G451" s="631"/>
      <c r="H451" s="631"/>
      <c r="I451" s="631"/>
      <c r="J451" s="631"/>
    </row>
    <row r="452" spans="7:10" ht="12.75">
      <c r="G452" s="631"/>
      <c r="H452" s="631"/>
      <c r="I452" s="631"/>
      <c r="J452" s="631"/>
    </row>
    <row r="453" spans="7:10" ht="12.75">
      <c r="G453" s="631"/>
      <c r="H453" s="631"/>
      <c r="I453" s="631"/>
      <c r="J453" s="631"/>
    </row>
    <row r="454" spans="7:10" ht="12.75">
      <c r="G454" s="631"/>
      <c r="H454" s="631"/>
      <c r="I454" s="631"/>
      <c r="J454" s="631"/>
    </row>
    <row r="455" spans="7:10" ht="12.75">
      <c r="G455" s="631"/>
      <c r="H455" s="631"/>
      <c r="I455" s="631"/>
      <c r="J455" s="631"/>
    </row>
    <row r="456" spans="7:10" ht="12.75">
      <c r="G456" s="631"/>
      <c r="H456" s="631"/>
      <c r="I456" s="631"/>
      <c r="J456" s="631"/>
    </row>
    <row r="457" spans="7:10" ht="12.75">
      <c r="G457" s="631"/>
      <c r="H457" s="631"/>
      <c r="I457" s="631"/>
      <c r="J457" s="631"/>
    </row>
    <row r="458" spans="7:10" ht="12.75">
      <c r="G458" s="631"/>
      <c r="H458" s="631"/>
      <c r="I458" s="631"/>
      <c r="J458" s="631"/>
    </row>
    <row r="459" spans="7:10" ht="12.75">
      <c r="G459" s="631"/>
      <c r="H459" s="631"/>
      <c r="I459" s="631"/>
      <c r="J459" s="631"/>
    </row>
    <row r="460" spans="7:10" ht="12.75">
      <c r="G460" s="631"/>
      <c r="H460" s="631"/>
      <c r="I460" s="631"/>
      <c r="J460" s="631"/>
    </row>
    <row r="461" spans="7:10" ht="12.75">
      <c r="G461" s="631"/>
      <c r="H461" s="631"/>
      <c r="I461" s="631"/>
      <c r="J461" s="631"/>
    </row>
    <row r="462" spans="7:10" ht="12.75">
      <c r="G462" s="631"/>
      <c r="H462" s="631"/>
      <c r="I462" s="631"/>
      <c r="J462" s="631"/>
    </row>
    <row r="463" spans="7:10" ht="12.75">
      <c r="G463" s="631"/>
      <c r="H463" s="631"/>
      <c r="I463" s="631"/>
      <c r="J463" s="631"/>
    </row>
    <row r="464" spans="7:10" ht="12.75">
      <c r="G464" s="631"/>
      <c r="H464" s="631"/>
      <c r="I464" s="631"/>
      <c r="J464" s="631"/>
    </row>
    <row r="465" spans="7:10" ht="12.75">
      <c r="G465" s="631"/>
      <c r="H465" s="631"/>
      <c r="I465" s="631"/>
      <c r="J465" s="631"/>
    </row>
    <row r="466" spans="7:10" ht="12.75">
      <c r="G466" s="631"/>
      <c r="H466" s="631"/>
      <c r="I466" s="631"/>
      <c r="J466" s="631"/>
    </row>
    <row r="467" spans="7:10" ht="12.75">
      <c r="G467" s="631"/>
      <c r="H467" s="631"/>
      <c r="I467" s="631"/>
      <c r="J467" s="631"/>
    </row>
    <row r="468" spans="7:10" ht="12.75">
      <c r="G468" s="631"/>
      <c r="H468" s="631"/>
      <c r="I468" s="631"/>
      <c r="J468" s="631"/>
    </row>
    <row r="469" spans="7:10" ht="12.75">
      <c r="G469" s="631"/>
      <c r="H469" s="631"/>
      <c r="I469" s="631"/>
      <c r="J469" s="631"/>
    </row>
    <row r="470" spans="7:10" ht="12.75">
      <c r="G470" s="631"/>
      <c r="H470" s="631"/>
      <c r="I470" s="631"/>
      <c r="J470" s="631"/>
    </row>
    <row r="471" spans="7:10" ht="12.75">
      <c r="G471" s="631"/>
      <c r="H471" s="631"/>
      <c r="I471" s="631"/>
      <c r="J471" s="631"/>
    </row>
    <row r="472" spans="7:10" ht="12.75">
      <c r="G472" s="631"/>
      <c r="H472" s="631"/>
      <c r="I472" s="631"/>
      <c r="J472" s="631"/>
    </row>
    <row r="473" spans="7:10" ht="12.75">
      <c r="G473" s="631"/>
      <c r="H473" s="631"/>
      <c r="I473" s="631"/>
      <c r="J473" s="631"/>
    </row>
    <row r="474" spans="7:10" ht="12.75">
      <c r="G474" s="631"/>
      <c r="H474" s="631"/>
      <c r="I474" s="631"/>
      <c r="J474" s="631"/>
    </row>
    <row r="475" spans="7:10" ht="12.75">
      <c r="G475" s="631"/>
      <c r="H475" s="631"/>
      <c r="I475" s="631"/>
      <c r="J475" s="631"/>
    </row>
    <row r="476" spans="7:10" ht="12.75">
      <c r="G476" s="631"/>
      <c r="H476" s="631"/>
      <c r="I476" s="631"/>
      <c r="J476" s="631"/>
    </row>
    <row r="477" spans="7:10" ht="12.75">
      <c r="G477" s="631"/>
      <c r="H477" s="631"/>
      <c r="I477" s="631"/>
      <c r="J477" s="631"/>
    </row>
    <row r="478" spans="7:10" ht="12.75">
      <c r="G478" s="631"/>
      <c r="H478" s="631"/>
      <c r="I478" s="631"/>
      <c r="J478" s="631"/>
    </row>
    <row r="479" spans="7:10" ht="12.75">
      <c r="G479" s="631"/>
      <c r="H479" s="631"/>
      <c r="I479" s="631"/>
      <c r="J479" s="631"/>
    </row>
    <row r="480" spans="7:10" ht="12.75">
      <c r="G480" s="631"/>
      <c r="H480" s="631"/>
      <c r="I480" s="631"/>
      <c r="J480" s="631"/>
    </row>
    <row r="481" spans="7:10" ht="12.75">
      <c r="G481" s="631"/>
      <c r="H481" s="631"/>
      <c r="I481" s="631"/>
      <c r="J481" s="631"/>
    </row>
    <row r="482" spans="7:10" ht="12.75">
      <c r="G482" s="631"/>
      <c r="H482" s="631"/>
      <c r="I482" s="631"/>
      <c r="J482" s="631"/>
    </row>
    <row r="483" spans="7:10" ht="12.75">
      <c r="G483" s="631"/>
      <c r="H483" s="631"/>
      <c r="I483" s="631"/>
      <c r="J483" s="631"/>
    </row>
    <row r="484" spans="7:10" ht="12.75">
      <c r="G484" s="631"/>
      <c r="H484" s="631"/>
      <c r="I484" s="631"/>
      <c r="J484" s="631"/>
    </row>
    <row r="485" spans="7:10" ht="12.75">
      <c r="G485" s="631"/>
      <c r="H485" s="631"/>
      <c r="I485" s="631"/>
      <c r="J485" s="631"/>
    </row>
    <row r="486" spans="7:10" ht="12.75">
      <c r="G486" s="631"/>
      <c r="H486" s="631"/>
      <c r="I486" s="631"/>
      <c r="J486" s="631"/>
    </row>
    <row r="487" spans="7:10" ht="12.75">
      <c r="G487" s="631"/>
      <c r="H487" s="631"/>
      <c r="I487" s="631"/>
      <c r="J487" s="631"/>
    </row>
    <row r="488" spans="7:10" ht="12.75">
      <c r="G488" s="631"/>
      <c r="H488" s="631"/>
      <c r="I488" s="631"/>
      <c r="J488" s="631"/>
    </row>
    <row r="489" spans="7:10" ht="12.75">
      <c r="G489" s="631"/>
      <c r="H489" s="631"/>
      <c r="I489" s="631"/>
      <c r="J489" s="631"/>
    </row>
    <row r="490" spans="7:10" ht="12.75">
      <c r="G490" s="631"/>
      <c r="H490" s="631"/>
      <c r="I490" s="631"/>
      <c r="J490" s="631"/>
    </row>
    <row r="491" spans="7:10" ht="12.75">
      <c r="G491" s="631"/>
      <c r="H491" s="631"/>
      <c r="I491" s="631"/>
      <c r="J491" s="631"/>
    </row>
    <row r="492" spans="7:10" ht="12.75">
      <c r="G492" s="631"/>
      <c r="H492" s="631"/>
      <c r="I492" s="631"/>
      <c r="J492" s="631"/>
    </row>
    <row r="493" spans="7:10" ht="12.75">
      <c r="G493" s="631"/>
      <c r="H493" s="631"/>
      <c r="I493" s="631"/>
      <c r="J493" s="631"/>
    </row>
    <row r="494" spans="7:10" ht="12.75">
      <c r="G494" s="631"/>
      <c r="H494" s="631"/>
      <c r="I494" s="631"/>
      <c r="J494" s="631"/>
    </row>
    <row r="495" spans="7:10" ht="12.75">
      <c r="G495" s="631"/>
      <c r="H495" s="631"/>
      <c r="I495" s="631"/>
      <c r="J495" s="631"/>
    </row>
    <row r="496" spans="7:10" ht="12.75">
      <c r="G496" s="631"/>
      <c r="H496" s="631"/>
      <c r="I496" s="631"/>
      <c r="J496" s="631"/>
    </row>
    <row r="497" spans="7:10" ht="12.75">
      <c r="G497" s="631"/>
      <c r="H497" s="631"/>
      <c r="I497" s="631"/>
      <c r="J497" s="631"/>
    </row>
    <row r="498" spans="7:10" ht="12.75">
      <c r="G498" s="631"/>
      <c r="H498" s="631"/>
      <c r="I498" s="631"/>
      <c r="J498" s="631"/>
    </row>
    <row r="499" spans="7:10" ht="12.75">
      <c r="G499" s="631"/>
      <c r="H499" s="631"/>
      <c r="I499" s="631"/>
      <c r="J499" s="631"/>
    </row>
    <row r="500" spans="7:10" ht="12.75">
      <c r="G500" s="631"/>
      <c r="H500" s="631"/>
      <c r="I500" s="631"/>
      <c r="J500" s="631"/>
    </row>
    <row r="501" spans="7:10" ht="12.75">
      <c r="G501" s="631"/>
      <c r="H501" s="631"/>
      <c r="I501" s="631"/>
      <c r="J501" s="631"/>
    </row>
    <row r="502" spans="7:10" ht="12.75">
      <c r="G502" s="631"/>
      <c r="H502" s="631"/>
      <c r="I502" s="631"/>
      <c r="J502" s="631"/>
    </row>
    <row r="503" spans="7:10" ht="12.75">
      <c r="G503" s="631"/>
      <c r="H503" s="631"/>
      <c r="I503" s="631"/>
      <c r="J503" s="631"/>
    </row>
    <row r="504" spans="7:10" ht="12.75">
      <c r="G504" s="631"/>
      <c r="H504" s="631"/>
      <c r="I504" s="631"/>
      <c r="J504" s="631"/>
    </row>
    <row r="505" spans="7:10" ht="12.75">
      <c r="G505" s="631"/>
      <c r="H505" s="631"/>
      <c r="I505" s="631"/>
      <c r="J505" s="631"/>
    </row>
    <row r="506" spans="7:10" ht="12.75">
      <c r="G506" s="631"/>
      <c r="H506" s="631"/>
      <c r="I506" s="631"/>
      <c r="J506" s="631"/>
    </row>
    <row r="507" spans="7:10" ht="12.75">
      <c r="G507" s="631"/>
      <c r="H507" s="631"/>
      <c r="I507" s="631"/>
      <c r="J507" s="631"/>
    </row>
    <row r="508" spans="7:10" ht="12.75">
      <c r="G508" s="631"/>
      <c r="H508" s="631"/>
      <c r="I508" s="631"/>
      <c r="J508" s="631"/>
    </row>
    <row r="509" spans="7:10" ht="12.75">
      <c r="G509" s="631"/>
      <c r="H509" s="631"/>
      <c r="I509" s="631"/>
      <c r="J509" s="631"/>
    </row>
    <row r="510" spans="7:10" ht="12.75">
      <c r="G510" s="631"/>
      <c r="H510" s="631"/>
      <c r="I510" s="631"/>
      <c r="J510" s="631"/>
    </row>
    <row r="511" spans="7:10" ht="12.75">
      <c r="G511" s="631"/>
      <c r="H511" s="631"/>
      <c r="I511" s="631"/>
      <c r="J511" s="631"/>
    </row>
    <row r="512" spans="7:10" ht="12.75">
      <c r="G512" s="631"/>
      <c r="H512" s="631"/>
      <c r="I512" s="631"/>
      <c r="J512" s="631"/>
    </row>
    <row r="513" spans="7:10" ht="12.75">
      <c r="G513" s="631"/>
      <c r="H513" s="631"/>
      <c r="I513" s="631"/>
      <c r="J513" s="631"/>
    </row>
    <row r="514" spans="7:10" ht="12.75">
      <c r="G514" s="631"/>
      <c r="H514" s="631"/>
      <c r="I514" s="631"/>
      <c r="J514" s="631"/>
    </row>
    <row r="515" spans="7:10" ht="12.75">
      <c r="G515" s="631"/>
      <c r="H515" s="631"/>
      <c r="I515" s="631"/>
      <c r="J515" s="631"/>
    </row>
    <row r="516" spans="7:10" ht="12.75">
      <c r="G516" s="631"/>
      <c r="H516" s="631"/>
      <c r="I516" s="631"/>
      <c r="J516" s="631"/>
    </row>
    <row r="517" spans="7:10" ht="12.75">
      <c r="G517" s="631"/>
      <c r="H517" s="631"/>
      <c r="I517" s="631"/>
      <c r="J517" s="631"/>
    </row>
    <row r="518" spans="7:10" ht="12.75">
      <c r="G518" s="631"/>
      <c r="H518" s="631"/>
      <c r="I518" s="631"/>
      <c r="J518" s="631"/>
    </row>
    <row r="519" spans="7:10" ht="12.75">
      <c r="G519" s="631"/>
      <c r="H519" s="631"/>
      <c r="I519" s="631"/>
      <c r="J519" s="631"/>
    </row>
    <row r="520" spans="7:10" ht="12.75">
      <c r="G520" s="631"/>
      <c r="H520" s="631"/>
      <c r="I520" s="631"/>
      <c r="J520" s="631"/>
    </row>
    <row r="521" spans="7:10" ht="12.75">
      <c r="G521" s="631"/>
      <c r="H521" s="631"/>
      <c r="I521" s="631"/>
      <c r="J521" s="631"/>
    </row>
    <row r="522" spans="7:10" ht="12.75">
      <c r="G522" s="631"/>
      <c r="H522" s="631"/>
      <c r="I522" s="631"/>
      <c r="J522" s="631"/>
    </row>
    <row r="523" spans="7:10" ht="12.75">
      <c r="G523" s="631"/>
      <c r="H523" s="631"/>
      <c r="I523" s="631"/>
      <c r="J523" s="631"/>
    </row>
    <row r="524" spans="7:10" ht="12.75">
      <c r="G524" s="631"/>
      <c r="H524" s="631"/>
      <c r="I524" s="631"/>
      <c r="J524" s="631"/>
    </row>
    <row r="525" spans="7:10" ht="12.75">
      <c r="G525" s="631"/>
      <c r="H525" s="631"/>
      <c r="I525" s="631"/>
      <c r="J525" s="631"/>
    </row>
    <row r="526" spans="7:10" ht="12.75">
      <c r="G526" s="631"/>
      <c r="H526" s="631"/>
      <c r="I526" s="631"/>
      <c r="J526" s="631"/>
    </row>
    <row r="527" spans="7:10" ht="12.75">
      <c r="G527" s="631"/>
      <c r="H527" s="631"/>
      <c r="I527" s="631"/>
      <c r="J527" s="631"/>
    </row>
    <row r="528" spans="7:10" ht="12.75">
      <c r="G528" s="631"/>
      <c r="H528" s="631"/>
      <c r="I528" s="631"/>
      <c r="J528" s="631"/>
    </row>
    <row r="529" spans="7:10" ht="12.75">
      <c r="G529" s="631"/>
      <c r="H529" s="631"/>
      <c r="I529" s="631"/>
      <c r="J529" s="631"/>
    </row>
    <row r="530" spans="7:10" ht="12.75">
      <c r="G530" s="631"/>
      <c r="H530" s="631"/>
      <c r="I530" s="631"/>
      <c r="J530" s="631"/>
    </row>
    <row r="531" spans="7:10" ht="12.75">
      <c r="G531" s="631"/>
      <c r="H531" s="631"/>
      <c r="I531" s="631"/>
      <c r="J531" s="631"/>
    </row>
    <row r="532" spans="7:10" ht="12.75">
      <c r="G532" s="631"/>
      <c r="H532" s="631"/>
      <c r="I532" s="631"/>
      <c r="J532" s="631"/>
    </row>
    <row r="533" spans="7:10" ht="12.75">
      <c r="G533" s="631"/>
      <c r="H533" s="631"/>
      <c r="I533" s="631"/>
      <c r="J533" s="631"/>
    </row>
    <row r="534" spans="7:10" ht="12.75">
      <c r="G534" s="631"/>
      <c r="H534" s="631"/>
      <c r="I534" s="631"/>
      <c r="J534" s="631"/>
    </row>
    <row r="535" spans="7:10" ht="12.75">
      <c r="G535" s="631"/>
      <c r="H535" s="631"/>
      <c r="I535" s="631"/>
      <c r="J535" s="631"/>
    </row>
    <row r="536" spans="7:10" ht="12.75">
      <c r="G536" s="631"/>
      <c r="H536" s="631"/>
      <c r="I536" s="631"/>
      <c r="J536" s="631"/>
    </row>
    <row r="537" spans="7:10" ht="12.75">
      <c r="G537" s="631"/>
      <c r="H537" s="631"/>
      <c r="I537" s="631"/>
      <c r="J537" s="631"/>
    </row>
    <row r="538" spans="7:10" ht="12.75">
      <c r="G538" s="631"/>
      <c r="H538" s="631"/>
      <c r="I538" s="631"/>
      <c r="J538" s="631"/>
    </row>
    <row r="539" spans="7:10" ht="12.75">
      <c r="G539" s="631"/>
      <c r="H539" s="631"/>
      <c r="I539" s="631"/>
      <c r="J539" s="631"/>
    </row>
    <row r="540" spans="7:10" ht="12.75">
      <c r="G540" s="631"/>
      <c r="H540" s="631"/>
      <c r="I540" s="631"/>
      <c r="J540" s="631"/>
    </row>
    <row r="541" spans="7:10" ht="12.75">
      <c r="G541" s="631"/>
      <c r="H541" s="631"/>
      <c r="I541" s="631"/>
      <c r="J541" s="631"/>
    </row>
    <row r="542" spans="7:10" ht="12.75">
      <c r="G542" s="631"/>
      <c r="H542" s="631"/>
      <c r="I542" s="631"/>
      <c r="J542" s="631"/>
    </row>
    <row r="543" spans="7:10" ht="12.75">
      <c r="G543" s="631"/>
      <c r="H543" s="631"/>
      <c r="I543" s="631"/>
      <c r="J543" s="631"/>
    </row>
    <row r="544" spans="7:10" ht="12.75">
      <c r="G544" s="631"/>
      <c r="H544" s="631"/>
      <c r="I544" s="631"/>
      <c r="J544" s="631"/>
    </row>
    <row r="545" spans="7:10" ht="12.75">
      <c r="G545" s="631"/>
      <c r="H545" s="631"/>
      <c r="I545" s="631"/>
      <c r="J545" s="631"/>
    </row>
    <row r="546" spans="7:10" ht="12.75">
      <c r="G546" s="631"/>
      <c r="H546" s="631"/>
      <c r="I546" s="631"/>
      <c r="J546" s="631"/>
    </row>
    <row r="547" spans="7:10" ht="12.75">
      <c r="G547" s="631"/>
      <c r="H547" s="631"/>
      <c r="I547" s="631"/>
      <c r="J547" s="631"/>
    </row>
    <row r="548" spans="7:10" ht="12.75">
      <c r="G548" s="631"/>
      <c r="H548" s="631"/>
      <c r="I548" s="631"/>
      <c r="J548" s="631"/>
    </row>
    <row r="549" spans="7:10" ht="12.75">
      <c r="G549" s="631"/>
      <c r="H549" s="631"/>
      <c r="I549" s="631"/>
      <c r="J549" s="631"/>
    </row>
    <row r="550" spans="7:10" ht="12.75">
      <c r="G550" s="631"/>
      <c r="H550" s="631"/>
      <c r="I550" s="631"/>
      <c r="J550" s="631"/>
    </row>
    <row r="551" spans="7:10" ht="12.75">
      <c r="G551" s="631"/>
      <c r="H551" s="631"/>
      <c r="I551" s="631"/>
      <c r="J551" s="631"/>
    </row>
    <row r="552" spans="7:10" ht="12.75">
      <c r="G552" s="631"/>
      <c r="H552" s="631"/>
      <c r="I552" s="631"/>
      <c r="J552" s="631"/>
    </row>
    <row r="553" spans="7:10" ht="12.75">
      <c r="G553" s="631"/>
      <c r="H553" s="631"/>
      <c r="I553" s="631"/>
      <c r="J553" s="631"/>
    </row>
    <row r="554" spans="7:10" ht="12.75">
      <c r="G554" s="631"/>
      <c r="H554" s="631"/>
      <c r="I554" s="631"/>
      <c r="J554" s="631"/>
    </row>
    <row r="555" spans="7:10" ht="12.75">
      <c r="G555" s="631"/>
      <c r="H555" s="631"/>
      <c r="I555" s="631"/>
      <c r="J555" s="631"/>
    </row>
    <row r="556" spans="7:10" ht="12.75">
      <c r="G556" s="631"/>
      <c r="H556" s="631"/>
      <c r="I556" s="631"/>
      <c r="J556" s="631"/>
    </row>
    <row r="557" spans="7:10" ht="12.75">
      <c r="G557" s="631"/>
      <c r="H557" s="631"/>
      <c r="I557" s="631"/>
      <c r="J557" s="631"/>
    </row>
    <row r="558" spans="7:10" ht="12.75">
      <c r="G558" s="631"/>
      <c r="H558" s="631"/>
      <c r="I558" s="631"/>
      <c r="J558" s="631"/>
    </row>
    <row r="559" spans="7:10" ht="12.75">
      <c r="G559" s="631"/>
      <c r="H559" s="631"/>
      <c r="I559" s="631"/>
      <c r="J559" s="631"/>
    </row>
    <row r="560" spans="7:10" ht="12.75">
      <c r="G560" s="631"/>
      <c r="H560" s="631"/>
      <c r="I560" s="631"/>
      <c r="J560" s="631"/>
    </row>
    <row r="561" spans="7:10" ht="12.75">
      <c r="G561" s="631"/>
      <c r="H561" s="631"/>
      <c r="I561" s="631"/>
      <c r="J561" s="631"/>
    </row>
    <row r="562" spans="7:10" ht="12.75">
      <c r="G562" s="631"/>
      <c r="H562" s="631"/>
      <c r="I562" s="631"/>
      <c r="J562" s="631"/>
    </row>
    <row r="563" spans="7:10" ht="12.75">
      <c r="G563" s="631"/>
      <c r="H563" s="631"/>
      <c r="I563" s="631"/>
      <c r="J563" s="631"/>
    </row>
    <row r="564" spans="7:10" ht="12.75">
      <c r="G564" s="631"/>
      <c r="H564" s="631"/>
      <c r="I564" s="631"/>
      <c r="J564" s="631"/>
    </row>
    <row r="565" spans="7:10" ht="12.75">
      <c r="G565" s="631"/>
      <c r="H565" s="631"/>
      <c r="I565" s="631"/>
      <c r="J565" s="631"/>
    </row>
    <row r="566" spans="7:10" ht="12.75">
      <c r="G566" s="631"/>
      <c r="H566" s="631"/>
      <c r="I566" s="631"/>
      <c r="J566" s="631"/>
    </row>
    <row r="567" spans="7:10" ht="12.75">
      <c r="G567" s="631"/>
      <c r="H567" s="631"/>
      <c r="I567" s="631"/>
      <c r="J567" s="631"/>
    </row>
    <row r="568" spans="7:10" ht="12.75">
      <c r="G568" s="631"/>
      <c r="H568" s="631"/>
      <c r="I568" s="631"/>
      <c r="J568" s="631"/>
    </row>
    <row r="569" spans="7:10" ht="12.75">
      <c r="G569" s="631"/>
      <c r="H569" s="631"/>
      <c r="I569" s="631"/>
      <c r="J569" s="631"/>
    </row>
    <row r="570" spans="7:10" ht="12.75">
      <c r="G570" s="631"/>
      <c r="H570" s="631"/>
      <c r="I570" s="631"/>
      <c r="J570" s="631"/>
    </row>
    <row r="571" spans="7:10" ht="12.75">
      <c r="G571" s="631"/>
      <c r="H571" s="631"/>
      <c r="I571" s="631"/>
      <c r="J571" s="631"/>
    </row>
    <row r="572" spans="7:10" ht="12.75">
      <c r="G572" s="631"/>
      <c r="H572" s="631"/>
      <c r="I572" s="631"/>
      <c r="J572" s="631"/>
    </row>
    <row r="573" spans="7:10" ht="12.75">
      <c r="G573" s="631"/>
      <c r="H573" s="631"/>
      <c r="I573" s="631"/>
      <c r="J573" s="631"/>
    </row>
    <row r="574" spans="7:10" ht="12.75">
      <c r="G574" s="631"/>
      <c r="H574" s="631"/>
      <c r="I574" s="631"/>
      <c r="J574" s="631"/>
    </row>
    <row r="575" spans="7:10" ht="12.75">
      <c r="G575" s="631"/>
      <c r="H575" s="631"/>
      <c r="I575" s="631"/>
      <c r="J575" s="631"/>
    </row>
    <row r="576" spans="7:10" ht="12.75">
      <c r="G576" s="631"/>
      <c r="H576" s="631"/>
      <c r="I576" s="631"/>
      <c r="J576" s="631"/>
    </row>
    <row r="577" spans="7:10" ht="12.75">
      <c r="G577" s="631"/>
      <c r="H577" s="631"/>
      <c r="I577" s="631"/>
      <c r="J577" s="631"/>
    </row>
    <row r="578" spans="7:10" ht="12.75">
      <c r="G578" s="631"/>
      <c r="H578" s="631"/>
      <c r="I578" s="631"/>
      <c r="J578" s="631"/>
    </row>
    <row r="579" spans="7:10" ht="12.75">
      <c r="G579" s="631"/>
      <c r="H579" s="631"/>
      <c r="I579" s="631"/>
      <c r="J579" s="631"/>
    </row>
    <row r="580" spans="7:10" ht="12.75">
      <c r="G580" s="631"/>
      <c r="H580" s="631"/>
      <c r="I580" s="631"/>
      <c r="J580" s="631"/>
    </row>
    <row r="581" spans="7:10" ht="12.75">
      <c r="G581" s="631"/>
      <c r="H581" s="631"/>
      <c r="I581" s="631"/>
      <c r="J581" s="631"/>
    </row>
    <row r="582" spans="7:10" ht="12.75">
      <c r="G582" s="631"/>
      <c r="H582" s="631"/>
      <c r="I582" s="631"/>
      <c r="J582" s="631"/>
    </row>
    <row r="583" spans="7:10" ht="12.75">
      <c r="G583" s="631"/>
      <c r="H583" s="631"/>
      <c r="I583" s="631"/>
      <c r="J583" s="631"/>
    </row>
    <row r="584" spans="7:10" ht="12.75">
      <c r="G584" s="631"/>
      <c r="H584" s="631"/>
      <c r="I584" s="631"/>
      <c r="J584" s="631"/>
    </row>
    <row r="585" spans="7:10" ht="12.75">
      <c r="G585" s="631"/>
      <c r="H585" s="631"/>
      <c r="I585" s="631"/>
      <c r="J585" s="631"/>
    </row>
    <row r="586" spans="7:10" ht="12.75">
      <c r="G586" s="631"/>
      <c r="H586" s="631"/>
      <c r="I586" s="631"/>
      <c r="J586" s="631"/>
    </row>
    <row r="587" spans="7:10" ht="12.75">
      <c r="G587" s="631"/>
      <c r="H587" s="631"/>
      <c r="I587" s="631"/>
      <c r="J587" s="631"/>
    </row>
    <row r="588" spans="7:10" ht="12.75">
      <c r="G588" s="631"/>
      <c r="H588" s="631"/>
      <c r="I588" s="631"/>
      <c r="J588" s="631"/>
    </row>
    <row r="589" spans="7:10" ht="12.75">
      <c r="G589" s="631"/>
      <c r="H589" s="631"/>
      <c r="I589" s="631"/>
      <c r="J589" s="631"/>
    </row>
    <row r="590" spans="7:10" ht="12.75">
      <c r="G590" s="631"/>
      <c r="H590" s="631"/>
      <c r="I590" s="631"/>
      <c r="J590" s="631"/>
    </row>
    <row r="591" spans="7:10" ht="12.75">
      <c r="G591" s="631"/>
      <c r="H591" s="631"/>
      <c r="I591" s="631"/>
      <c r="J591" s="631"/>
    </row>
    <row r="592" spans="7:10" ht="12.75">
      <c r="G592" s="631"/>
      <c r="H592" s="631"/>
      <c r="I592" s="631"/>
      <c r="J592" s="631"/>
    </row>
    <row r="593" spans="7:10" ht="12.75">
      <c r="G593" s="631"/>
      <c r="H593" s="631"/>
      <c r="I593" s="631"/>
      <c r="J593" s="631"/>
    </row>
    <row r="594" spans="7:10" ht="12.75">
      <c r="G594" s="631"/>
      <c r="H594" s="631"/>
      <c r="I594" s="631"/>
      <c r="J594" s="631"/>
    </row>
    <row r="595" spans="7:10" ht="12.75">
      <c r="G595" s="631"/>
      <c r="H595" s="631"/>
      <c r="I595" s="631"/>
      <c r="J595" s="631"/>
    </row>
    <row r="596" spans="7:10" ht="12.75">
      <c r="G596" s="631"/>
      <c r="H596" s="631"/>
      <c r="I596" s="631"/>
      <c r="J596" s="631"/>
    </row>
    <row r="597" spans="7:10" ht="12.75">
      <c r="G597" s="631"/>
      <c r="H597" s="631"/>
      <c r="I597" s="631"/>
      <c r="J597" s="631"/>
    </row>
    <row r="598" spans="7:10" ht="12.75">
      <c r="G598" s="631"/>
      <c r="H598" s="631"/>
      <c r="I598" s="631"/>
      <c r="J598" s="631"/>
    </row>
    <row r="599" spans="7:10" ht="12.75">
      <c r="G599" s="631"/>
      <c r="H599" s="631"/>
      <c r="I599" s="631"/>
      <c r="J599" s="631"/>
    </row>
    <row r="600" spans="7:10" ht="12.75">
      <c r="G600" s="631"/>
      <c r="H600" s="631"/>
      <c r="I600" s="631"/>
      <c r="J600" s="631"/>
    </row>
    <row r="601" spans="7:10" ht="12.75">
      <c r="G601" s="631"/>
      <c r="H601" s="631"/>
      <c r="I601" s="631"/>
      <c r="J601" s="631"/>
    </row>
    <row r="602" spans="7:10" ht="12.75">
      <c r="G602" s="631"/>
      <c r="H602" s="631"/>
      <c r="I602" s="631"/>
      <c r="J602" s="631"/>
    </row>
    <row r="603" spans="7:10" ht="12.75">
      <c r="G603" s="631"/>
      <c r="H603" s="631"/>
      <c r="I603" s="631"/>
      <c r="J603" s="631"/>
    </row>
    <row r="604" spans="7:10" ht="12.75">
      <c r="G604" s="631"/>
      <c r="H604" s="631"/>
      <c r="I604" s="631"/>
      <c r="J604" s="631"/>
    </row>
    <row r="605" spans="7:10" ht="12.75">
      <c r="G605" s="631"/>
      <c r="H605" s="631"/>
      <c r="I605" s="631"/>
      <c r="J605" s="631"/>
    </row>
    <row r="606" spans="7:10" ht="12.75">
      <c r="G606" s="631"/>
      <c r="H606" s="631"/>
      <c r="I606" s="631"/>
      <c r="J606" s="631"/>
    </row>
    <row r="607" spans="7:10" ht="12.75">
      <c r="G607" s="631"/>
      <c r="H607" s="631"/>
      <c r="I607" s="631"/>
      <c r="J607" s="631"/>
    </row>
    <row r="608" spans="7:10" ht="12.75">
      <c r="G608" s="631"/>
      <c r="H608" s="631"/>
      <c r="I608" s="631"/>
      <c r="J608" s="631"/>
    </row>
    <row r="609" spans="7:10" ht="12.75">
      <c r="G609" s="631"/>
      <c r="H609" s="631"/>
      <c r="I609" s="631"/>
      <c r="J609" s="631"/>
    </row>
    <row r="610" spans="7:10" ht="12.75">
      <c r="G610" s="631"/>
      <c r="H610" s="631"/>
      <c r="I610" s="631"/>
      <c r="J610" s="631"/>
    </row>
    <row r="611" spans="7:10" ht="12.75">
      <c r="G611" s="631"/>
      <c r="H611" s="631"/>
      <c r="I611" s="631"/>
      <c r="J611" s="631"/>
    </row>
    <row r="612" spans="7:10" ht="12.75">
      <c r="G612" s="631"/>
      <c r="H612" s="631"/>
      <c r="I612" s="631"/>
      <c r="J612" s="631"/>
    </row>
    <row r="613" spans="7:10" ht="12.75">
      <c r="G613" s="631"/>
      <c r="H613" s="631"/>
      <c r="I613" s="631"/>
      <c r="J613" s="631"/>
    </row>
    <row r="614" spans="7:10" ht="12.75">
      <c r="G614" s="631"/>
      <c r="H614" s="631"/>
      <c r="I614" s="631"/>
      <c r="J614" s="631"/>
    </row>
    <row r="615" spans="7:10" ht="12.75">
      <c r="G615" s="631"/>
      <c r="H615" s="631"/>
      <c r="I615" s="631"/>
      <c r="J615" s="631"/>
    </row>
    <row r="616" spans="7:10" ht="12.75">
      <c r="G616" s="631"/>
      <c r="H616" s="631"/>
      <c r="I616" s="631"/>
      <c r="J616" s="631"/>
    </row>
    <row r="617" spans="7:10" ht="12.75">
      <c r="G617" s="631"/>
      <c r="H617" s="631"/>
      <c r="I617" s="631"/>
      <c r="J617" s="631"/>
    </row>
    <row r="618" spans="7:10" ht="12.75">
      <c r="G618" s="631"/>
      <c r="H618" s="631"/>
      <c r="I618" s="631"/>
      <c r="J618" s="631"/>
    </row>
    <row r="619" spans="7:10" ht="12.75">
      <c r="G619" s="631"/>
      <c r="H619" s="631"/>
      <c r="I619" s="631"/>
      <c r="J619" s="631"/>
    </row>
    <row r="620" spans="7:10" ht="12.75">
      <c r="G620" s="631"/>
      <c r="H620" s="631"/>
      <c r="I620" s="631"/>
      <c r="J620" s="631"/>
    </row>
    <row r="621" spans="7:10" ht="12.75">
      <c r="G621" s="631"/>
      <c r="H621" s="631"/>
      <c r="I621" s="631"/>
      <c r="J621" s="631"/>
    </row>
    <row r="622" spans="7:10" ht="12.75">
      <c r="G622" s="631"/>
      <c r="H622" s="631"/>
      <c r="I622" s="631"/>
      <c r="J622" s="631"/>
    </row>
    <row r="623" spans="7:10" ht="12.75">
      <c r="G623" s="631"/>
      <c r="H623" s="631"/>
      <c r="I623" s="631"/>
      <c r="J623" s="631"/>
    </row>
    <row r="624" spans="7:10" ht="12.75">
      <c r="G624" s="631"/>
      <c r="H624" s="631"/>
      <c r="I624" s="631"/>
      <c r="J624" s="631"/>
    </row>
    <row r="625" spans="7:10" ht="12.75">
      <c r="G625" s="631"/>
      <c r="H625" s="631"/>
      <c r="I625" s="631"/>
      <c r="J625" s="631"/>
    </row>
    <row r="626" spans="7:10" ht="12.75">
      <c r="G626" s="631"/>
      <c r="H626" s="631"/>
      <c r="I626" s="631"/>
      <c r="J626" s="631"/>
    </row>
    <row r="627" spans="7:10" ht="12.75">
      <c r="G627" s="631"/>
      <c r="H627" s="631"/>
      <c r="I627" s="631"/>
      <c r="J627" s="631"/>
    </row>
    <row r="628" spans="7:10" ht="12.75">
      <c r="G628" s="631"/>
      <c r="H628" s="631"/>
      <c r="I628" s="631"/>
      <c r="J628" s="631"/>
    </row>
    <row r="629" spans="7:10" ht="12.75">
      <c r="G629" s="631"/>
      <c r="H629" s="631"/>
      <c r="I629" s="631"/>
      <c r="J629" s="631"/>
    </row>
    <row r="630" spans="7:10" ht="12.75">
      <c r="G630" s="631"/>
      <c r="H630" s="631"/>
      <c r="I630" s="631"/>
      <c r="J630" s="631"/>
    </row>
    <row r="631" spans="7:10" ht="12.75">
      <c r="G631" s="631"/>
      <c r="H631" s="631"/>
      <c r="I631" s="631"/>
      <c r="J631" s="631"/>
    </row>
    <row r="632" spans="7:10" ht="12.75">
      <c r="G632" s="631"/>
      <c r="H632" s="631"/>
      <c r="I632" s="631"/>
      <c r="J632" s="631"/>
    </row>
    <row r="633" spans="7:10" ht="12.75">
      <c r="G633" s="631"/>
      <c r="H633" s="631"/>
      <c r="I633" s="631"/>
      <c r="J633" s="631"/>
    </row>
    <row r="634" spans="7:10" ht="12.75">
      <c r="G634" s="631"/>
      <c r="H634" s="631"/>
      <c r="I634" s="631"/>
      <c r="J634" s="631"/>
    </row>
    <row r="635" spans="7:10" ht="12.75">
      <c r="G635" s="631"/>
      <c r="H635" s="631"/>
      <c r="I635" s="631"/>
      <c r="J635" s="631"/>
    </row>
    <row r="636" spans="7:10" ht="12.75">
      <c r="G636" s="631"/>
      <c r="H636" s="631"/>
      <c r="I636" s="631"/>
      <c r="J636" s="631"/>
    </row>
    <row r="637" spans="7:10" ht="12.75">
      <c r="G637" s="631"/>
      <c r="H637" s="631"/>
      <c r="I637" s="631"/>
      <c r="J637" s="631"/>
    </row>
    <row r="638" spans="7:10" ht="12.75">
      <c r="G638" s="631"/>
      <c r="H638" s="631"/>
      <c r="I638" s="631"/>
      <c r="J638" s="631"/>
    </row>
    <row r="639" spans="7:10" ht="12.75">
      <c r="G639" s="631"/>
      <c r="H639" s="631"/>
      <c r="I639" s="631"/>
      <c r="J639" s="631"/>
    </row>
    <row r="640" spans="7:10" ht="12.75">
      <c r="G640" s="631"/>
      <c r="H640" s="631"/>
      <c r="I640" s="631"/>
      <c r="J640" s="631"/>
    </row>
    <row r="641" spans="7:10" ht="12.75">
      <c r="G641" s="631"/>
      <c r="H641" s="631"/>
      <c r="I641" s="631"/>
      <c r="J641" s="631"/>
    </row>
    <row r="642" spans="7:10" ht="12.75">
      <c r="G642" s="631"/>
      <c r="H642" s="631"/>
      <c r="I642" s="631"/>
      <c r="J642" s="631"/>
    </row>
    <row r="643" spans="7:10" ht="12.75">
      <c r="G643" s="631"/>
      <c r="H643" s="631"/>
      <c r="I643" s="631"/>
      <c r="J643" s="631"/>
    </row>
    <row r="644" spans="7:10" ht="12.75">
      <c r="G644" s="631"/>
      <c r="H644" s="631"/>
      <c r="I644" s="631"/>
      <c r="J644" s="631"/>
    </row>
    <row r="645" spans="7:10" ht="12.75">
      <c r="G645" s="631"/>
      <c r="H645" s="631"/>
      <c r="I645" s="631"/>
      <c r="J645" s="631"/>
    </row>
    <row r="646" spans="7:10" ht="12.75">
      <c r="G646" s="631"/>
      <c r="H646" s="631"/>
      <c r="I646" s="631"/>
      <c r="J646" s="631"/>
    </row>
    <row r="647" spans="7:10" ht="12.75">
      <c r="G647" s="631"/>
      <c r="H647" s="631"/>
      <c r="I647" s="631"/>
      <c r="J647" s="631"/>
    </row>
    <row r="648" spans="7:10" ht="12.75">
      <c r="G648" s="631"/>
      <c r="H648" s="631"/>
      <c r="I648" s="631"/>
      <c r="J648" s="631"/>
    </row>
    <row r="649" spans="7:10" ht="12.75">
      <c r="G649" s="631"/>
      <c r="H649" s="631"/>
      <c r="I649" s="631"/>
      <c r="J649" s="631"/>
    </row>
    <row r="650" spans="7:10" ht="12.75">
      <c r="G650" s="631"/>
      <c r="H650" s="631"/>
      <c r="I650" s="631"/>
      <c r="J650" s="631"/>
    </row>
    <row r="651" spans="7:10" ht="12.75">
      <c r="G651" s="631"/>
      <c r="H651" s="631"/>
      <c r="I651" s="631"/>
      <c r="J651" s="631"/>
    </row>
    <row r="652" spans="7:10" ht="12.75">
      <c r="G652" s="631"/>
      <c r="H652" s="631"/>
      <c r="I652" s="631"/>
      <c r="J652" s="631"/>
    </row>
    <row r="653" spans="7:10" ht="12.75">
      <c r="G653" s="631"/>
      <c r="H653" s="631"/>
      <c r="I653" s="631"/>
      <c r="J653" s="631"/>
    </row>
    <row r="654" spans="7:10" ht="12.75">
      <c r="G654" s="631"/>
      <c r="H654" s="631"/>
      <c r="I654" s="631"/>
      <c r="J654" s="631"/>
    </row>
    <row r="655" spans="7:10" ht="12.75">
      <c r="G655" s="631"/>
      <c r="H655" s="631"/>
      <c r="I655" s="631"/>
      <c r="J655" s="631"/>
    </row>
    <row r="656" spans="7:10" ht="12.75">
      <c r="G656" s="631"/>
      <c r="H656" s="631"/>
      <c r="I656" s="631"/>
      <c r="J656" s="631"/>
    </row>
    <row r="657" spans="7:10" ht="12.75">
      <c r="G657" s="631"/>
      <c r="H657" s="631"/>
      <c r="I657" s="631"/>
      <c r="J657" s="631"/>
    </row>
    <row r="658" spans="7:10" ht="12.75">
      <c r="G658" s="631"/>
      <c r="H658" s="631"/>
      <c r="I658" s="631"/>
      <c r="J658" s="631"/>
    </row>
    <row r="659" spans="7:10" ht="12.75">
      <c r="G659" s="631"/>
      <c r="H659" s="631"/>
      <c r="I659" s="631"/>
      <c r="J659" s="631"/>
    </row>
    <row r="660" spans="7:10" ht="12.75">
      <c r="G660" s="631"/>
      <c r="H660" s="631"/>
      <c r="I660" s="631"/>
      <c r="J660" s="631"/>
    </row>
    <row r="661" spans="7:10" ht="12.75">
      <c r="G661" s="631"/>
      <c r="H661" s="631"/>
      <c r="I661" s="631"/>
      <c r="J661" s="631"/>
    </row>
    <row r="662" spans="7:10" ht="12.75">
      <c r="G662" s="631"/>
      <c r="H662" s="631"/>
      <c r="I662" s="631"/>
      <c r="J662" s="631"/>
    </row>
    <row r="663" spans="7:10" ht="12.75">
      <c r="G663" s="631"/>
      <c r="H663" s="631"/>
      <c r="I663" s="631"/>
      <c r="J663" s="631"/>
    </row>
    <row r="664" spans="7:10" ht="12.75">
      <c r="G664" s="631"/>
      <c r="H664" s="631"/>
      <c r="I664" s="631"/>
      <c r="J664" s="631"/>
    </row>
    <row r="665" spans="7:10" ht="12.75">
      <c r="G665" s="631"/>
      <c r="H665" s="631"/>
      <c r="I665" s="631"/>
      <c r="J665" s="631"/>
    </row>
    <row r="666" spans="7:10" ht="12.75">
      <c r="G666" s="631"/>
      <c r="H666" s="631"/>
      <c r="I666" s="631"/>
      <c r="J666" s="631"/>
    </row>
    <row r="667" spans="7:10" ht="12.75">
      <c r="G667" s="631"/>
      <c r="H667" s="631"/>
      <c r="I667" s="631"/>
      <c r="J667" s="631"/>
    </row>
    <row r="668" spans="7:10" ht="12.75">
      <c r="G668" s="631"/>
      <c r="H668" s="631"/>
      <c r="I668" s="631"/>
      <c r="J668" s="631"/>
    </row>
    <row r="669" spans="7:10" ht="12.75">
      <c r="G669" s="631"/>
      <c r="H669" s="631"/>
      <c r="I669" s="631"/>
      <c r="J669" s="631"/>
    </row>
    <row r="670" spans="7:10" ht="12.75">
      <c r="G670" s="631"/>
      <c r="H670" s="631"/>
      <c r="I670" s="631"/>
      <c r="J670" s="631"/>
    </row>
    <row r="671" spans="7:10" ht="12.75">
      <c r="G671" s="631"/>
      <c r="H671" s="631"/>
      <c r="I671" s="631"/>
      <c r="J671" s="631"/>
    </row>
    <row r="672" spans="7:10" ht="12.75">
      <c r="G672" s="631"/>
      <c r="H672" s="631"/>
      <c r="I672" s="631"/>
      <c r="J672" s="631"/>
    </row>
    <row r="673" spans="7:10" ht="12.75">
      <c r="G673" s="631"/>
      <c r="H673" s="631"/>
      <c r="I673" s="631"/>
      <c r="J673" s="631"/>
    </row>
    <row r="674" spans="7:10" ht="12.75">
      <c r="G674" s="631"/>
      <c r="H674" s="631"/>
      <c r="I674" s="631"/>
      <c r="J674" s="631"/>
    </row>
    <row r="675" spans="7:10" ht="12.75">
      <c r="G675" s="631"/>
      <c r="H675" s="631"/>
      <c r="I675" s="631"/>
      <c r="J675" s="631"/>
    </row>
    <row r="676" spans="7:10" ht="12.75">
      <c r="G676" s="631"/>
      <c r="H676" s="631"/>
      <c r="I676" s="631"/>
      <c r="J676" s="631"/>
    </row>
    <row r="677" spans="7:10" ht="12.75">
      <c r="G677" s="631"/>
      <c r="H677" s="631"/>
      <c r="I677" s="631"/>
      <c r="J677" s="631"/>
    </row>
    <row r="678" spans="7:10" ht="12.75">
      <c r="G678" s="631"/>
      <c r="H678" s="631"/>
      <c r="I678" s="631"/>
      <c r="J678" s="631"/>
    </row>
    <row r="679" spans="7:10" ht="12.75">
      <c r="G679" s="631"/>
      <c r="H679" s="631"/>
      <c r="I679" s="631"/>
      <c r="J679" s="631"/>
    </row>
    <row r="680" spans="7:10" ht="12.75">
      <c r="G680" s="631"/>
      <c r="H680" s="631"/>
      <c r="I680" s="631"/>
      <c r="J680" s="631"/>
    </row>
    <row r="681" spans="7:10" ht="12.75">
      <c r="G681" s="631"/>
      <c r="H681" s="631"/>
      <c r="I681" s="631"/>
      <c r="J681" s="631"/>
    </row>
    <row r="682" spans="7:10" ht="12.75">
      <c r="G682" s="631"/>
      <c r="H682" s="631"/>
      <c r="I682" s="631"/>
      <c r="J682" s="631"/>
    </row>
    <row r="683" spans="7:10" ht="12.75">
      <c r="G683" s="631"/>
      <c r="H683" s="631"/>
      <c r="I683" s="631"/>
      <c r="J683" s="631"/>
    </row>
    <row r="684" spans="7:10" ht="12.75">
      <c r="G684" s="631"/>
      <c r="H684" s="631"/>
      <c r="I684" s="631"/>
      <c r="J684" s="631"/>
    </row>
    <row r="685" spans="7:10" ht="12.75">
      <c r="G685" s="631"/>
      <c r="H685" s="631"/>
      <c r="I685" s="631"/>
      <c r="J685" s="631"/>
    </row>
    <row r="686" spans="7:10" ht="12.75">
      <c r="G686" s="631"/>
      <c r="H686" s="631"/>
      <c r="I686" s="631"/>
      <c r="J686" s="631"/>
    </row>
    <row r="687" spans="7:10" ht="12.75">
      <c r="G687" s="631"/>
      <c r="H687" s="631"/>
      <c r="I687" s="631"/>
      <c r="J687" s="631"/>
    </row>
    <row r="688" spans="7:10" ht="12.75">
      <c r="G688" s="631"/>
      <c r="H688" s="631"/>
      <c r="I688" s="631"/>
      <c r="J688" s="631"/>
    </row>
    <row r="689" spans="7:10" ht="12.75">
      <c r="G689" s="631"/>
      <c r="H689" s="631"/>
      <c r="I689" s="631"/>
      <c r="J689" s="631"/>
    </row>
    <row r="690" spans="7:10" ht="12.75">
      <c r="G690" s="631"/>
      <c r="H690" s="631"/>
      <c r="I690" s="631"/>
      <c r="J690" s="631"/>
    </row>
    <row r="691" spans="7:10" ht="12.75">
      <c r="G691" s="631"/>
      <c r="H691" s="631"/>
      <c r="I691" s="631"/>
      <c r="J691" s="631"/>
    </row>
    <row r="692" spans="7:10" ht="12.75">
      <c r="G692" s="631"/>
      <c r="H692" s="631"/>
      <c r="I692" s="631"/>
      <c r="J692" s="631"/>
    </row>
    <row r="693" spans="7:10" ht="12.75">
      <c r="G693" s="631"/>
      <c r="H693" s="631"/>
      <c r="I693" s="631"/>
      <c r="J693" s="631"/>
    </row>
    <row r="694" spans="7:10" ht="12.75">
      <c r="G694" s="631"/>
      <c r="H694" s="631"/>
      <c r="I694" s="631"/>
      <c r="J694" s="631"/>
    </row>
    <row r="695" spans="7:10" ht="12.75">
      <c r="G695" s="631"/>
      <c r="H695" s="631"/>
      <c r="I695" s="631"/>
      <c r="J695" s="631"/>
    </row>
    <row r="696" spans="7:10" ht="12.75">
      <c r="G696" s="631"/>
      <c r="H696" s="631"/>
      <c r="I696" s="631"/>
      <c r="J696" s="631"/>
    </row>
    <row r="697" spans="7:10" ht="12.75">
      <c r="G697" s="631"/>
      <c r="H697" s="631"/>
      <c r="I697" s="631"/>
      <c r="J697" s="631"/>
    </row>
    <row r="698" spans="7:10" ht="12.75">
      <c r="G698" s="631"/>
      <c r="H698" s="631"/>
      <c r="I698" s="631"/>
      <c r="J698" s="631"/>
    </row>
    <row r="699" spans="7:10" ht="12.75">
      <c r="G699" s="631"/>
      <c r="H699" s="631"/>
      <c r="I699" s="631"/>
      <c r="J699" s="631"/>
    </row>
    <row r="700" spans="7:10" ht="12.75">
      <c r="G700" s="631"/>
      <c r="H700" s="631"/>
      <c r="I700" s="631"/>
      <c r="J700" s="631"/>
    </row>
    <row r="701" spans="7:10" ht="12.75">
      <c r="G701" s="631"/>
      <c r="H701" s="631"/>
      <c r="I701" s="631"/>
      <c r="J701" s="631"/>
    </row>
    <row r="702" spans="7:10" ht="12.75">
      <c r="G702" s="631"/>
      <c r="H702" s="631"/>
      <c r="I702" s="631"/>
      <c r="J702" s="631"/>
    </row>
    <row r="703" spans="7:10" ht="12.75">
      <c r="G703" s="631"/>
      <c r="H703" s="631"/>
      <c r="I703" s="631"/>
      <c r="J703" s="631"/>
    </row>
    <row r="704" spans="7:10" ht="12.75">
      <c r="G704" s="631"/>
      <c r="H704" s="631"/>
      <c r="I704" s="631"/>
      <c r="J704" s="631"/>
    </row>
    <row r="705" spans="7:10" ht="12.75">
      <c r="G705" s="631"/>
      <c r="H705" s="631"/>
      <c r="I705" s="631"/>
      <c r="J705" s="631"/>
    </row>
    <row r="706" spans="7:10" ht="12.75">
      <c r="G706" s="631"/>
      <c r="H706" s="631"/>
      <c r="I706" s="631"/>
      <c r="J706" s="631"/>
    </row>
    <row r="707" spans="7:10" ht="12.75">
      <c r="G707" s="631"/>
      <c r="H707" s="631"/>
      <c r="I707" s="631"/>
      <c r="J707" s="631"/>
    </row>
    <row r="708" spans="7:10" ht="12.75">
      <c r="G708" s="631"/>
      <c r="H708" s="631"/>
      <c r="I708" s="631"/>
      <c r="J708" s="631"/>
    </row>
    <row r="709" spans="7:10" ht="12.75">
      <c r="G709" s="631"/>
      <c r="H709" s="631"/>
      <c r="I709" s="631"/>
      <c r="J709" s="631"/>
    </row>
    <row r="710" spans="7:10" ht="12.75">
      <c r="G710" s="631"/>
      <c r="H710" s="631"/>
      <c r="I710" s="631"/>
      <c r="J710" s="631"/>
    </row>
    <row r="711" spans="7:10" ht="12.75">
      <c r="G711" s="631"/>
      <c r="H711" s="631"/>
      <c r="I711" s="631"/>
      <c r="J711" s="631"/>
    </row>
    <row r="712" spans="7:10" ht="12.75">
      <c r="G712" s="631"/>
      <c r="H712" s="631"/>
      <c r="I712" s="631"/>
      <c r="J712" s="631"/>
    </row>
    <row r="713" spans="7:10" ht="12.75">
      <c r="G713" s="631"/>
      <c r="H713" s="631"/>
      <c r="I713" s="631"/>
      <c r="J713" s="631"/>
    </row>
    <row r="714" spans="7:10" ht="12.75">
      <c r="G714" s="631"/>
      <c r="H714" s="631"/>
      <c r="I714" s="631"/>
      <c r="J714" s="631"/>
    </row>
    <row r="715" spans="7:10" ht="12.75">
      <c r="G715" s="631"/>
      <c r="H715" s="631"/>
      <c r="I715" s="631"/>
      <c r="J715" s="631"/>
    </row>
    <row r="716" spans="7:10" ht="12.75">
      <c r="G716" s="631"/>
      <c r="H716" s="631"/>
      <c r="I716" s="631"/>
      <c r="J716" s="631"/>
    </row>
    <row r="717" spans="7:10" ht="12.75">
      <c r="G717" s="631"/>
      <c r="H717" s="631"/>
      <c r="I717" s="631"/>
      <c r="J717" s="631"/>
    </row>
    <row r="718" spans="7:10" ht="12.75">
      <c r="G718" s="631"/>
      <c r="H718" s="631"/>
      <c r="I718" s="631"/>
      <c r="J718" s="631"/>
    </row>
    <row r="719" spans="7:10" ht="12.75">
      <c r="G719" s="631"/>
      <c r="H719" s="631"/>
      <c r="I719" s="631"/>
      <c r="J719" s="631"/>
    </row>
    <row r="720" spans="7:10" ht="12.75">
      <c r="G720" s="631"/>
      <c r="H720" s="631"/>
      <c r="I720" s="631"/>
      <c r="J720" s="631"/>
    </row>
    <row r="721" spans="7:10" ht="12.75">
      <c r="G721" s="631"/>
      <c r="H721" s="631"/>
      <c r="I721" s="631"/>
      <c r="J721" s="631"/>
    </row>
    <row r="722" spans="7:10" ht="12.75">
      <c r="G722" s="631"/>
      <c r="H722" s="631"/>
      <c r="I722" s="631"/>
      <c r="J722" s="631"/>
    </row>
    <row r="723" spans="7:10" ht="12.75">
      <c r="G723" s="631"/>
      <c r="H723" s="631"/>
      <c r="I723" s="631"/>
      <c r="J723" s="631"/>
    </row>
    <row r="724" spans="7:10" ht="12.75">
      <c r="G724" s="631"/>
      <c r="H724" s="631"/>
      <c r="I724" s="631"/>
      <c r="J724" s="631"/>
    </row>
    <row r="725" spans="7:10" ht="12.75">
      <c r="G725" s="631"/>
      <c r="H725" s="631"/>
      <c r="I725" s="631"/>
      <c r="J725" s="631"/>
    </row>
    <row r="726" spans="7:10" ht="12.75">
      <c r="G726" s="631"/>
      <c r="H726" s="631"/>
      <c r="I726" s="631"/>
      <c r="J726" s="631"/>
    </row>
    <row r="727" spans="7:10" ht="12.75">
      <c r="G727" s="631"/>
      <c r="H727" s="631"/>
      <c r="I727" s="631"/>
      <c r="J727" s="631"/>
    </row>
    <row r="728" spans="7:10" ht="12.75">
      <c r="G728" s="631"/>
      <c r="H728" s="631"/>
      <c r="I728" s="631"/>
      <c r="J728" s="631"/>
    </row>
    <row r="729" spans="7:10" ht="12.75">
      <c r="G729" s="631"/>
      <c r="H729" s="631"/>
      <c r="I729" s="631"/>
      <c r="J729" s="631"/>
    </row>
    <row r="730" spans="7:10" ht="12.75">
      <c r="G730" s="631"/>
      <c r="H730" s="631"/>
      <c r="I730" s="631"/>
      <c r="J730" s="631"/>
    </row>
    <row r="731" spans="7:10" ht="12.75">
      <c r="G731" s="631"/>
      <c r="H731" s="631"/>
      <c r="I731" s="631"/>
      <c r="J731" s="631"/>
    </row>
    <row r="732" spans="7:10" ht="12.75">
      <c r="G732" s="631"/>
      <c r="H732" s="631"/>
      <c r="I732" s="631"/>
      <c r="J732" s="631"/>
    </row>
    <row r="733" spans="7:10" ht="12.75">
      <c r="G733" s="631"/>
      <c r="H733" s="631"/>
      <c r="I733" s="631"/>
      <c r="J733" s="631"/>
    </row>
    <row r="734" spans="7:10" ht="12.75">
      <c r="G734" s="631"/>
      <c r="H734" s="631"/>
      <c r="I734" s="631"/>
      <c r="J734" s="631"/>
    </row>
    <row r="735" spans="7:10" ht="12.75">
      <c r="G735" s="631"/>
      <c r="H735" s="631"/>
      <c r="I735" s="631"/>
      <c r="J735" s="631"/>
    </row>
    <row r="736" spans="7:10" ht="12.75">
      <c r="G736" s="631"/>
      <c r="H736" s="631"/>
      <c r="I736" s="631"/>
      <c r="J736" s="631"/>
    </row>
    <row r="737" spans="7:10" ht="12.75">
      <c r="G737" s="631"/>
      <c r="H737" s="631"/>
      <c r="I737" s="631"/>
      <c r="J737" s="631"/>
    </row>
    <row r="738" spans="7:10" ht="12.75">
      <c r="G738" s="631"/>
      <c r="H738" s="631"/>
      <c r="I738" s="631"/>
      <c r="J738" s="631"/>
    </row>
    <row r="739" spans="7:10" ht="12.75">
      <c r="G739" s="631"/>
      <c r="H739" s="631"/>
      <c r="I739" s="631"/>
      <c r="J739" s="631"/>
    </row>
    <row r="740" spans="7:10" ht="12.75">
      <c r="G740" s="631"/>
      <c r="H740" s="631"/>
      <c r="I740" s="631"/>
      <c r="J740" s="631"/>
    </row>
    <row r="741" spans="7:10" ht="12.75">
      <c r="G741" s="631"/>
      <c r="H741" s="631"/>
      <c r="I741" s="631"/>
      <c r="J741" s="631"/>
    </row>
    <row r="742" spans="7:10" ht="12.75">
      <c r="G742" s="631"/>
      <c r="H742" s="631"/>
      <c r="I742" s="631"/>
      <c r="J742" s="631"/>
    </row>
    <row r="743" spans="7:10" ht="12.75">
      <c r="G743" s="631"/>
      <c r="H743" s="631"/>
      <c r="I743" s="631"/>
      <c r="J743" s="631"/>
    </row>
    <row r="744" spans="7:10" ht="12.75">
      <c r="G744" s="631"/>
      <c r="H744" s="631"/>
      <c r="I744" s="631"/>
      <c r="J744" s="631"/>
    </row>
    <row r="745" spans="7:10" ht="12.75">
      <c r="G745" s="631"/>
      <c r="H745" s="631"/>
      <c r="I745" s="631"/>
      <c r="J745" s="631"/>
    </row>
    <row r="746" spans="7:10" ht="12.75">
      <c r="G746" s="631"/>
      <c r="H746" s="631"/>
      <c r="I746" s="631"/>
      <c r="J746" s="631"/>
    </row>
    <row r="747" spans="7:10" ht="12.75">
      <c r="G747" s="631"/>
      <c r="H747" s="631"/>
      <c r="I747" s="631"/>
      <c r="J747" s="631"/>
    </row>
    <row r="748" spans="7:10" ht="12.75">
      <c r="G748" s="631"/>
      <c r="H748" s="631"/>
      <c r="I748" s="631"/>
      <c r="J748" s="631"/>
    </row>
    <row r="749" spans="7:10" ht="12.75">
      <c r="G749" s="631"/>
      <c r="H749" s="631"/>
      <c r="I749" s="631"/>
      <c r="J749" s="631"/>
    </row>
    <row r="750" spans="7:10" ht="12.75">
      <c r="G750" s="631"/>
      <c r="H750" s="631"/>
      <c r="I750" s="631"/>
      <c r="J750" s="631"/>
    </row>
    <row r="751" spans="7:10" ht="12.75">
      <c r="G751" s="631"/>
      <c r="H751" s="631"/>
      <c r="I751" s="631"/>
      <c r="J751" s="631"/>
    </row>
    <row r="752" spans="7:10" ht="12.75">
      <c r="G752" s="631"/>
      <c r="H752" s="631"/>
      <c r="I752" s="631"/>
      <c r="J752" s="631"/>
    </row>
    <row r="753" spans="7:10" ht="12.75">
      <c r="G753" s="631"/>
      <c r="H753" s="631"/>
      <c r="I753" s="631"/>
      <c r="J753" s="631"/>
    </row>
    <row r="754" spans="7:10" ht="12.75">
      <c r="G754" s="631"/>
      <c r="H754" s="631"/>
      <c r="I754" s="631"/>
      <c r="J754" s="631"/>
    </row>
    <row r="755" spans="7:10" ht="12.75">
      <c r="G755" s="631"/>
      <c r="H755" s="631"/>
      <c r="I755" s="631"/>
      <c r="J755" s="631"/>
    </row>
    <row r="756" spans="7:10" ht="12.75">
      <c r="G756" s="631"/>
      <c r="H756" s="631"/>
      <c r="I756" s="631"/>
      <c r="J756" s="631"/>
    </row>
    <row r="757" spans="7:10" ht="12.75">
      <c r="G757" s="631"/>
      <c r="H757" s="631"/>
      <c r="I757" s="631"/>
      <c r="J757" s="631"/>
    </row>
    <row r="758" spans="7:10" ht="12.75">
      <c r="G758" s="631"/>
      <c r="H758" s="631"/>
      <c r="I758" s="631"/>
      <c r="J758" s="631"/>
    </row>
    <row r="759" spans="7:10" ht="12.75">
      <c r="G759" s="631"/>
      <c r="H759" s="631"/>
      <c r="I759" s="631"/>
      <c r="J759" s="631"/>
    </row>
    <row r="760" spans="7:10" ht="12.75">
      <c r="G760" s="631"/>
      <c r="H760" s="631"/>
      <c r="I760" s="631"/>
      <c r="J760" s="631"/>
    </row>
    <row r="761" spans="7:10" ht="12.75">
      <c r="G761" s="631"/>
      <c r="H761" s="631"/>
      <c r="I761" s="631"/>
      <c r="J761" s="631"/>
    </row>
    <row r="762" spans="7:10" ht="12.75">
      <c r="G762" s="631"/>
      <c r="H762" s="631"/>
      <c r="I762" s="631"/>
      <c r="J762" s="631"/>
    </row>
    <row r="763" spans="7:10" ht="12.75">
      <c r="G763" s="631"/>
      <c r="H763" s="631"/>
      <c r="I763" s="631"/>
      <c r="J763" s="631"/>
    </row>
    <row r="764" spans="7:10" ht="12.75">
      <c r="G764" s="631"/>
      <c r="H764" s="631"/>
      <c r="I764" s="631"/>
      <c r="J764" s="631"/>
    </row>
    <row r="765" spans="7:10" ht="12.75">
      <c r="G765" s="631"/>
      <c r="H765" s="631"/>
      <c r="I765" s="631"/>
      <c r="J765" s="631"/>
    </row>
    <row r="766" spans="7:10" ht="12.75">
      <c r="G766" s="631"/>
      <c r="H766" s="631"/>
      <c r="I766" s="631"/>
      <c r="J766" s="631"/>
    </row>
    <row r="767" spans="7:10" ht="12.75">
      <c r="G767" s="631"/>
      <c r="H767" s="631"/>
      <c r="I767" s="631"/>
      <c r="J767" s="631"/>
    </row>
    <row r="768" spans="7:10" ht="12.75">
      <c r="G768" s="631"/>
      <c r="H768" s="631"/>
      <c r="I768" s="631"/>
      <c r="J768" s="631"/>
    </row>
    <row r="769" spans="7:10" ht="12.75">
      <c r="G769" s="631"/>
      <c r="H769" s="631"/>
      <c r="I769" s="631"/>
      <c r="J769" s="631"/>
    </row>
    <row r="770" spans="7:10" ht="12.75">
      <c r="G770" s="631"/>
      <c r="H770" s="631"/>
      <c r="I770" s="631"/>
      <c r="J770" s="631"/>
    </row>
    <row r="771" spans="7:10" ht="12.75">
      <c r="G771" s="631"/>
      <c r="H771" s="631"/>
      <c r="I771" s="631"/>
      <c r="J771" s="631"/>
    </row>
    <row r="772" spans="7:10" ht="12.75">
      <c r="G772" s="631"/>
      <c r="H772" s="631"/>
      <c r="I772" s="631"/>
      <c r="J772" s="631"/>
    </row>
    <row r="773" spans="7:10" ht="12.75">
      <c r="G773" s="631"/>
      <c r="H773" s="631"/>
      <c r="I773" s="631"/>
      <c r="J773" s="631"/>
    </row>
    <row r="774" spans="7:10" ht="12.75">
      <c r="G774" s="631"/>
      <c r="H774" s="631"/>
      <c r="I774" s="631"/>
      <c r="J774" s="631"/>
    </row>
    <row r="775" spans="7:10" ht="12.75">
      <c r="G775" s="631"/>
      <c r="H775" s="631"/>
      <c r="I775" s="631"/>
      <c r="J775" s="631"/>
    </row>
    <row r="776" spans="7:10" ht="12.75">
      <c r="G776" s="631"/>
      <c r="H776" s="631"/>
      <c r="I776" s="631"/>
      <c r="J776" s="631"/>
    </row>
    <row r="777" spans="7:10" ht="12.75">
      <c r="G777" s="631"/>
      <c r="H777" s="631"/>
      <c r="I777" s="631"/>
      <c r="J777" s="631"/>
    </row>
    <row r="778" spans="7:10" ht="12.75">
      <c r="G778" s="631"/>
      <c r="H778" s="631"/>
      <c r="I778" s="631"/>
      <c r="J778" s="631"/>
    </row>
    <row r="779" spans="7:10" ht="12.75">
      <c r="G779" s="631"/>
      <c r="H779" s="631"/>
      <c r="I779" s="631"/>
      <c r="J779" s="631"/>
    </row>
    <row r="780" spans="7:10" ht="12.75">
      <c r="G780" s="631"/>
      <c r="H780" s="631"/>
      <c r="I780" s="631"/>
      <c r="J780" s="631"/>
    </row>
    <row r="781" spans="7:10" ht="12.75">
      <c r="G781" s="631"/>
      <c r="H781" s="631"/>
      <c r="I781" s="631"/>
      <c r="J781" s="631"/>
    </row>
    <row r="782" spans="7:10" ht="12.75">
      <c r="G782" s="631"/>
      <c r="H782" s="631"/>
      <c r="I782" s="631"/>
      <c r="J782" s="631"/>
    </row>
    <row r="783" spans="7:10" ht="12.75">
      <c r="G783" s="631"/>
      <c r="H783" s="631"/>
      <c r="I783" s="631"/>
      <c r="J783" s="631"/>
    </row>
    <row r="784" spans="7:10" ht="12.75">
      <c r="G784" s="631"/>
      <c r="H784" s="631"/>
      <c r="I784" s="631"/>
      <c r="J784" s="631"/>
    </row>
    <row r="785" spans="7:10" ht="12.75">
      <c r="G785" s="631"/>
      <c r="H785" s="631"/>
      <c r="I785" s="631"/>
      <c r="J785" s="631"/>
    </row>
    <row r="786" spans="7:10" ht="12.75">
      <c r="G786" s="631"/>
      <c r="H786" s="631"/>
      <c r="I786" s="631"/>
      <c r="J786" s="631"/>
    </row>
    <row r="787" spans="7:10" ht="12.75">
      <c r="G787" s="631"/>
      <c r="H787" s="631"/>
      <c r="I787" s="631"/>
      <c r="J787" s="631"/>
    </row>
    <row r="788" spans="7:10" ht="12.75">
      <c r="G788" s="631"/>
      <c r="H788" s="631"/>
      <c r="I788" s="631"/>
      <c r="J788" s="631"/>
    </row>
    <row r="789" spans="7:10" ht="12.75">
      <c r="G789" s="631"/>
      <c r="H789" s="631"/>
      <c r="I789" s="631"/>
      <c r="J789" s="631"/>
    </row>
    <row r="790" spans="7:10" ht="12.75">
      <c r="G790" s="631"/>
      <c r="H790" s="631"/>
      <c r="I790" s="631"/>
      <c r="J790" s="631"/>
    </row>
    <row r="791" spans="7:10" ht="12.75">
      <c r="G791" s="631"/>
      <c r="H791" s="631"/>
      <c r="I791" s="631"/>
      <c r="J791" s="631"/>
    </row>
    <row r="792" spans="7:10" ht="12.75">
      <c r="G792" s="631"/>
      <c r="H792" s="631"/>
      <c r="I792" s="631"/>
      <c r="J792" s="631"/>
    </row>
    <row r="793" spans="7:10" ht="12.75">
      <c r="G793" s="631"/>
      <c r="H793" s="631"/>
      <c r="I793" s="631"/>
      <c r="J793" s="631"/>
    </row>
    <row r="794" spans="7:10" ht="12.75">
      <c r="G794" s="631"/>
      <c r="H794" s="631"/>
      <c r="I794" s="631"/>
      <c r="J794" s="631"/>
    </row>
    <row r="795" spans="7:10" ht="12.75">
      <c r="G795" s="631"/>
      <c r="H795" s="631"/>
      <c r="I795" s="631"/>
      <c r="J795" s="631"/>
    </row>
    <row r="796" spans="7:10" ht="12.75">
      <c r="G796" s="631"/>
      <c r="H796" s="631"/>
      <c r="I796" s="631"/>
      <c r="J796" s="631"/>
    </row>
    <row r="797" spans="7:10" ht="12.75">
      <c r="G797" s="631"/>
      <c r="H797" s="631"/>
      <c r="I797" s="631"/>
      <c r="J797" s="631"/>
    </row>
    <row r="798" spans="7:10" ht="12.75">
      <c r="G798" s="631"/>
      <c r="H798" s="631"/>
      <c r="I798" s="631"/>
      <c r="J798" s="631"/>
    </row>
    <row r="799" spans="7:10" ht="12.75">
      <c r="G799" s="631"/>
      <c r="H799" s="631"/>
      <c r="I799" s="631"/>
      <c r="J799" s="631"/>
    </row>
    <row r="800" spans="7:10" ht="12.75">
      <c r="G800" s="631"/>
      <c r="H800" s="631"/>
      <c r="I800" s="631"/>
      <c r="J800" s="631"/>
    </row>
    <row r="801" spans="7:10" ht="12.75">
      <c r="G801" s="631"/>
      <c r="H801" s="631"/>
      <c r="I801" s="631"/>
      <c r="J801" s="631"/>
    </row>
    <row r="802" spans="7:10" ht="12.75">
      <c r="G802" s="631"/>
      <c r="H802" s="631"/>
      <c r="I802" s="631"/>
      <c r="J802" s="631"/>
    </row>
    <row r="803" spans="7:10" ht="12.75">
      <c r="G803" s="631"/>
      <c r="H803" s="631"/>
      <c r="I803" s="631"/>
      <c r="J803" s="631"/>
    </row>
    <row r="804" spans="7:10" ht="12.75">
      <c r="G804" s="631"/>
      <c r="H804" s="631"/>
      <c r="I804" s="631"/>
      <c r="J804" s="631"/>
    </row>
    <row r="805" spans="7:10" ht="12.75">
      <c r="G805" s="631"/>
      <c r="H805" s="631"/>
      <c r="I805" s="631"/>
      <c r="J805" s="631"/>
    </row>
    <row r="806" spans="7:10" ht="12.75">
      <c r="G806" s="631"/>
      <c r="H806" s="631"/>
      <c r="I806" s="631"/>
      <c r="J806" s="631"/>
    </row>
    <row r="807" spans="7:10" ht="12.75">
      <c r="G807" s="631"/>
      <c r="H807" s="631"/>
      <c r="I807" s="631"/>
      <c r="J807" s="631"/>
    </row>
    <row r="808" spans="7:10" ht="12.75">
      <c r="G808" s="631"/>
      <c r="H808" s="631"/>
      <c r="I808" s="631"/>
      <c r="J808" s="631"/>
    </row>
    <row r="809" spans="7:10" ht="12.75">
      <c r="G809" s="631"/>
      <c r="H809" s="631"/>
      <c r="I809" s="631"/>
      <c r="J809" s="631"/>
    </row>
    <row r="810" spans="7:10" ht="12.75">
      <c r="G810" s="631"/>
      <c r="H810" s="631"/>
      <c r="I810" s="631"/>
      <c r="J810" s="631"/>
    </row>
    <row r="811" spans="7:10" ht="12.75">
      <c r="G811" s="631"/>
      <c r="H811" s="631"/>
      <c r="I811" s="631"/>
      <c r="J811" s="631"/>
    </row>
    <row r="812" spans="7:10" ht="12.75">
      <c r="G812" s="631"/>
      <c r="H812" s="631"/>
      <c r="I812" s="631"/>
      <c r="J812" s="631"/>
    </row>
    <row r="813" spans="7:10" ht="12.75">
      <c r="G813" s="631"/>
      <c r="H813" s="631"/>
      <c r="I813" s="631"/>
      <c r="J813" s="631"/>
    </row>
    <row r="814" spans="7:10" ht="12.75">
      <c r="G814" s="631"/>
      <c r="H814" s="631"/>
      <c r="I814" s="631"/>
      <c r="J814" s="631"/>
    </row>
    <row r="815" spans="7:10" ht="12.75">
      <c r="G815" s="631"/>
      <c r="H815" s="631"/>
      <c r="I815" s="631"/>
      <c r="J815" s="631"/>
    </row>
    <row r="816" spans="7:10" ht="12.75">
      <c r="G816" s="631"/>
      <c r="H816" s="631"/>
      <c r="I816" s="631"/>
      <c r="J816" s="631"/>
    </row>
    <row r="817" spans="7:10" ht="12.75">
      <c r="G817" s="631"/>
      <c r="H817" s="631"/>
      <c r="I817" s="631"/>
      <c r="J817" s="631"/>
    </row>
    <row r="818" spans="7:10" ht="12.75">
      <c r="G818" s="631"/>
      <c r="H818" s="631"/>
      <c r="I818" s="631"/>
      <c r="J818" s="631"/>
    </row>
    <row r="819" spans="7:10" ht="12.75">
      <c r="G819" s="631"/>
      <c r="H819" s="631"/>
      <c r="I819" s="631"/>
      <c r="J819" s="631"/>
    </row>
    <row r="820" spans="7:10" ht="12.75">
      <c r="G820" s="631"/>
      <c r="H820" s="631"/>
      <c r="I820" s="631"/>
      <c r="J820" s="631"/>
    </row>
    <row r="821" spans="7:10" ht="12.75">
      <c r="G821" s="631"/>
      <c r="H821" s="631"/>
      <c r="I821" s="631"/>
      <c r="J821" s="631"/>
    </row>
    <row r="822" spans="7:10" ht="12.75">
      <c r="G822" s="631"/>
      <c r="H822" s="631"/>
      <c r="I822" s="631"/>
      <c r="J822" s="631"/>
    </row>
    <row r="823" spans="7:10" ht="12.75">
      <c r="G823" s="631"/>
      <c r="H823" s="631"/>
      <c r="I823" s="631"/>
      <c r="J823" s="631"/>
    </row>
    <row r="824" spans="7:10" ht="12.75">
      <c r="G824" s="631"/>
      <c r="H824" s="631"/>
      <c r="I824" s="631"/>
      <c r="J824" s="631"/>
    </row>
    <row r="825" spans="7:10" ht="12.75">
      <c r="G825" s="631"/>
      <c r="H825" s="631"/>
      <c r="I825" s="631"/>
      <c r="J825" s="631"/>
    </row>
    <row r="826" spans="7:10" ht="12.75">
      <c r="G826" s="631"/>
      <c r="H826" s="631"/>
      <c r="I826" s="631"/>
      <c r="J826" s="631"/>
    </row>
    <row r="827" spans="7:10" ht="12.75">
      <c r="G827" s="631"/>
      <c r="H827" s="631"/>
      <c r="I827" s="631"/>
      <c r="J827" s="631"/>
    </row>
    <row r="828" spans="7:10" ht="12.75">
      <c r="G828" s="631"/>
      <c r="H828" s="631"/>
      <c r="I828" s="631"/>
      <c r="J828" s="631"/>
    </row>
    <row r="829" spans="7:10" ht="12.75">
      <c r="G829" s="631"/>
      <c r="H829" s="631"/>
      <c r="I829" s="631"/>
      <c r="J829" s="631"/>
    </row>
    <row r="830" spans="7:10" ht="12.75">
      <c r="G830" s="631"/>
      <c r="H830" s="631"/>
      <c r="I830" s="631"/>
      <c r="J830" s="631"/>
    </row>
    <row r="831" spans="7:10" ht="12.75">
      <c r="G831" s="631"/>
      <c r="H831" s="631"/>
      <c r="I831" s="631"/>
      <c r="J831" s="631"/>
    </row>
    <row r="832" spans="7:10" ht="12.75">
      <c r="G832" s="631"/>
      <c r="H832" s="631"/>
      <c r="I832" s="631"/>
      <c r="J832" s="631"/>
    </row>
    <row r="833" spans="7:10" ht="12.75">
      <c r="G833" s="631"/>
      <c r="H833" s="631"/>
      <c r="I833" s="631"/>
      <c r="J833" s="631"/>
    </row>
    <row r="834" spans="7:10" ht="12.75">
      <c r="G834" s="631"/>
      <c r="H834" s="631"/>
      <c r="I834" s="631"/>
      <c r="J834" s="631"/>
    </row>
    <row r="835" spans="7:10" ht="12.75">
      <c r="G835" s="631"/>
      <c r="H835" s="631"/>
      <c r="I835" s="631"/>
      <c r="J835" s="631"/>
    </row>
    <row r="836" spans="7:10" ht="12.75">
      <c r="G836" s="631"/>
      <c r="H836" s="631"/>
      <c r="I836" s="631"/>
      <c r="J836" s="631"/>
    </row>
    <row r="837" spans="7:10" ht="12.75">
      <c r="G837" s="631"/>
      <c r="H837" s="631"/>
      <c r="I837" s="631"/>
      <c r="J837" s="631"/>
    </row>
    <row r="838" spans="7:10" ht="12.75">
      <c r="G838" s="631"/>
      <c r="H838" s="631"/>
      <c r="I838" s="631"/>
      <c r="J838" s="631"/>
    </row>
    <row r="839" spans="7:10" ht="12.75">
      <c r="G839" s="631"/>
      <c r="H839" s="631"/>
      <c r="I839" s="631"/>
      <c r="J839" s="631"/>
    </row>
    <row r="840" spans="7:10" ht="12.75">
      <c r="G840" s="631"/>
      <c r="H840" s="631"/>
      <c r="I840" s="631"/>
      <c r="J840" s="631"/>
    </row>
    <row r="841" spans="7:10" ht="12.75">
      <c r="G841" s="631"/>
      <c r="H841" s="631"/>
      <c r="I841" s="631"/>
      <c r="J841" s="631"/>
    </row>
    <row r="842" spans="7:10" ht="12.75">
      <c r="G842" s="631"/>
      <c r="H842" s="631"/>
      <c r="I842" s="631"/>
      <c r="J842" s="631"/>
    </row>
    <row r="843" spans="7:10" ht="12.75">
      <c r="G843" s="631"/>
      <c r="H843" s="631"/>
      <c r="I843" s="631"/>
      <c r="J843" s="631"/>
    </row>
    <row r="844" spans="7:10" ht="12.75">
      <c r="G844" s="631"/>
      <c r="H844" s="631"/>
      <c r="I844" s="631"/>
      <c r="J844" s="631"/>
    </row>
    <row r="845" spans="7:10" ht="12.75">
      <c r="G845" s="631"/>
      <c r="H845" s="631"/>
      <c r="I845" s="631"/>
      <c r="J845" s="631"/>
    </row>
    <row r="846" spans="7:10" ht="12.75">
      <c r="G846" s="631"/>
      <c r="H846" s="631"/>
      <c r="I846" s="631"/>
      <c r="J846" s="631"/>
    </row>
    <row r="847" spans="7:10" ht="12.75">
      <c r="G847" s="631"/>
      <c r="H847" s="631"/>
      <c r="I847" s="631"/>
      <c r="J847" s="631"/>
    </row>
    <row r="848" spans="7:10" ht="12.75">
      <c r="G848" s="631"/>
      <c r="H848" s="631"/>
      <c r="I848" s="631"/>
      <c r="J848" s="631"/>
    </row>
    <row r="849" spans="7:10" ht="12.75">
      <c r="G849" s="631"/>
      <c r="H849" s="631"/>
      <c r="I849" s="631"/>
      <c r="J849" s="631"/>
    </row>
    <row r="850" spans="7:10" ht="12.75">
      <c r="G850" s="631"/>
      <c r="H850" s="631"/>
      <c r="I850" s="631"/>
      <c r="J850" s="631"/>
    </row>
    <row r="851" spans="7:10" ht="12.75">
      <c r="G851" s="631"/>
      <c r="H851" s="631"/>
      <c r="I851" s="631"/>
      <c r="J851" s="631"/>
    </row>
    <row r="852" spans="7:10" ht="12.75">
      <c r="G852" s="631"/>
      <c r="H852" s="631"/>
      <c r="I852" s="631"/>
      <c r="J852" s="631"/>
    </row>
    <row r="853" spans="7:10" ht="12.75">
      <c r="G853" s="631"/>
      <c r="H853" s="631"/>
      <c r="I853" s="631"/>
      <c r="J853" s="631"/>
    </row>
    <row r="854" spans="7:10" ht="12.75">
      <c r="G854" s="631"/>
      <c r="H854" s="631"/>
      <c r="I854" s="631"/>
      <c r="J854" s="631"/>
    </row>
    <row r="855" spans="7:10" ht="12.75">
      <c r="G855" s="631"/>
      <c r="H855" s="631"/>
      <c r="I855" s="631"/>
      <c r="J855" s="631"/>
    </row>
    <row r="856" spans="7:10" ht="12.75">
      <c r="G856" s="631"/>
      <c r="H856" s="631"/>
      <c r="I856" s="631"/>
      <c r="J856" s="631"/>
    </row>
    <row r="857" spans="7:10" ht="12.75">
      <c r="G857" s="631"/>
      <c r="H857" s="631"/>
      <c r="I857" s="631"/>
      <c r="J857" s="631"/>
    </row>
    <row r="858" spans="7:10" ht="12.75">
      <c r="G858" s="631"/>
      <c r="H858" s="631"/>
      <c r="I858" s="631"/>
      <c r="J858" s="631"/>
    </row>
    <row r="859" spans="7:10" ht="12.75">
      <c r="G859" s="631"/>
      <c r="H859" s="631"/>
      <c r="I859" s="631"/>
      <c r="J859" s="631"/>
    </row>
    <row r="860" spans="7:10" ht="12.75">
      <c r="G860" s="631"/>
      <c r="H860" s="631"/>
      <c r="I860" s="631"/>
      <c r="J860" s="631"/>
    </row>
    <row r="861" spans="7:10" ht="12.75">
      <c r="G861" s="631"/>
      <c r="H861" s="631"/>
      <c r="I861" s="631"/>
      <c r="J861" s="631"/>
    </row>
    <row r="862" spans="7:10" ht="12.75">
      <c r="G862" s="631"/>
      <c r="H862" s="631"/>
      <c r="I862" s="631"/>
      <c r="J862" s="631"/>
    </row>
    <row r="863" spans="7:10" ht="12.75">
      <c r="G863" s="631"/>
      <c r="H863" s="631"/>
      <c r="I863" s="631"/>
      <c r="J863" s="631"/>
    </row>
    <row r="864" spans="7:10" ht="12.75">
      <c r="G864" s="631"/>
      <c r="H864" s="631"/>
      <c r="I864" s="631"/>
      <c r="J864" s="631"/>
    </row>
    <row r="865" spans="7:10" ht="12.75">
      <c r="G865" s="631"/>
      <c r="H865" s="631"/>
      <c r="I865" s="631"/>
      <c r="J865" s="631"/>
    </row>
    <row r="866" spans="7:10" ht="12.75">
      <c r="G866" s="631"/>
      <c r="H866" s="631"/>
      <c r="I866" s="631"/>
      <c r="J866" s="631"/>
    </row>
    <row r="867" spans="7:10" ht="12.75">
      <c r="G867" s="631"/>
      <c r="H867" s="631"/>
      <c r="I867" s="631"/>
      <c r="J867" s="631"/>
    </row>
    <row r="868" spans="7:10" ht="12.75">
      <c r="G868" s="631"/>
      <c r="H868" s="631"/>
      <c r="I868" s="631"/>
      <c r="J868" s="631"/>
    </row>
    <row r="869" spans="7:10" ht="12.75">
      <c r="G869" s="631"/>
      <c r="H869" s="631"/>
      <c r="I869" s="631"/>
      <c r="J869" s="631"/>
    </row>
    <row r="870" spans="7:10" ht="12.75">
      <c r="G870" s="631"/>
      <c r="H870" s="631"/>
      <c r="I870" s="631"/>
      <c r="J870" s="631"/>
    </row>
    <row r="871" spans="7:10" ht="12.75">
      <c r="G871" s="631"/>
      <c r="H871" s="631"/>
      <c r="I871" s="631"/>
      <c r="J871" s="631"/>
    </row>
    <row r="872" spans="7:10" ht="12.75">
      <c r="G872" s="631"/>
      <c r="H872" s="631"/>
      <c r="I872" s="631"/>
      <c r="J872" s="631"/>
    </row>
    <row r="873" spans="7:10" ht="12.75">
      <c r="G873" s="631"/>
      <c r="H873" s="631"/>
      <c r="I873" s="631"/>
      <c r="J873" s="631"/>
    </row>
    <row r="874" spans="7:10" ht="12.75">
      <c r="G874" s="631"/>
      <c r="H874" s="631"/>
      <c r="I874" s="631"/>
      <c r="J874" s="631"/>
    </row>
    <row r="875" spans="7:10" ht="12.75">
      <c r="G875" s="631"/>
      <c r="H875" s="631"/>
      <c r="I875" s="631"/>
      <c r="J875" s="631"/>
    </row>
    <row r="876" spans="7:10" ht="12.75">
      <c r="G876" s="631"/>
      <c r="H876" s="631"/>
      <c r="I876" s="631"/>
      <c r="J876" s="631"/>
    </row>
    <row r="877" spans="7:10" ht="12.75">
      <c r="G877" s="631"/>
      <c r="H877" s="631"/>
      <c r="I877" s="631"/>
      <c r="J877" s="631"/>
    </row>
    <row r="878" spans="7:10" ht="12.75">
      <c r="G878" s="631"/>
      <c r="H878" s="631"/>
      <c r="I878" s="631"/>
      <c r="J878" s="631"/>
    </row>
    <row r="879" spans="7:10" ht="12.75">
      <c r="G879" s="631"/>
      <c r="H879" s="631"/>
      <c r="I879" s="631"/>
      <c r="J879" s="631"/>
    </row>
    <row r="880" spans="7:10" ht="12.75">
      <c r="G880" s="631"/>
      <c r="H880" s="631"/>
      <c r="I880" s="631"/>
      <c r="J880" s="631"/>
    </row>
    <row r="881" spans="7:10" ht="12.75">
      <c r="G881" s="631"/>
      <c r="H881" s="631"/>
      <c r="I881" s="631"/>
      <c r="J881" s="631"/>
    </row>
    <row r="882" spans="7:10" ht="12.75">
      <c r="G882" s="631"/>
      <c r="H882" s="631"/>
      <c r="I882" s="631"/>
      <c r="J882" s="631"/>
    </row>
    <row r="883" spans="7:10" ht="12.75">
      <c r="G883" s="631"/>
      <c r="H883" s="631"/>
      <c r="I883" s="631"/>
      <c r="J883" s="631"/>
    </row>
    <row r="884" spans="7:10" ht="12.75">
      <c r="G884" s="631"/>
      <c r="H884" s="631"/>
      <c r="I884" s="631"/>
      <c r="J884" s="631"/>
    </row>
    <row r="885" spans="7:10" ht="12.75">
      <c r="G885" s="631"/>
      <c r="H885" s="631"/>
      <c r="I885" s="631"/>
      <c r="J885" s="631"/>
    </row>
    <row r="886" spans="7:10" ht="12.75">
      <c r="G886" s="631"/>
      <c r="H886" s="631"/>
      <c r="I886" s="631"/>
      <c r="J886" s="631"/>
    </row>
    <row r="887" spans="7:10" ht="12.75">
      <c r="G887" s="631"/>
      <c r="H887" s="631"/>
      <c r="I887" s="631"/>
      <c r="J887" s="631"/>
    </row>
    <row r="888" spans="7:10" ht="12.75">
      <c r="G888" s="631"/>
      <c r="H888" s="631"/>
      <c r="I888" s="631"/>
      <c r="J888" s="631"/>
    </row>
    <row r="889" spans="7:10" ht="12.75">
      <c r="G889" s="631"/>
      <c r="H889" s="631"/>
      <c r="I889" s="631"/>
      <c r="J889" s="631"/>
    </row>
    <row r="890" spans="7:10" ht="12.75">
      <c r="G890" s="631"/>
      <c r="H890" s="631"/>
      <c r="I890" s="631"/>
      <c r="J890" s="631"/>
    </row>
    <row r="891" spans="7:10" ht="12.75">
      <c r="G891" s="631"/>
      <c r="H891" s="631"/>
      <c r="I891" s="631"/>
      <c r="J891" s="631"/>
    </row>
    <row r="892" spans="7:10" ht="12.75">
      <c r="G892" s="631"/>
      <c r="H892" s="631"/>
      <c r="I892" s="631"/>
      <c r="J892" s="631"/>
    </row>
    <row r="893" spans="7:10" ht="12.75">
      <c r="G893" s="631"/>
      <c r="H893" s="631"/>
      <c r="I893" s="631"/>
      <c r="J893" s="631"/>
    </row>
    <row r="894" spans="7:10" ht="12.75">
      <c r="G894" s="631"/>
      <c r="H894" s="631"/>
      <c r="I894" s="631"/>
      <c r="J894" s="631"/>
    </row>
    <row r="895" spans="7:10" ht="12.75">
      <c r="G895" s="631"/>
      <c r="H895" s="631"/>
      <c r="I895" s="631"/>
      <c r="J895" s="631"/>
    </row>
    <row r="896" spans="7:10" ht="12.75">
      <c r="G896" s="631"/>
      <c r="H896" s="631"/>
      <c r="I896" s="631"/>
      <c r="J896" s="631"/>
    </row>
    <row r="897" spans="7:10" ht="12.75">
      <c r="G897" s="631"/>
      <c r="H897" s="631"/>
      <c r="I897" s="631"/>
      <c r="J897" s="631"/>
    </row>
    <row r="898" spans="7:10" ht="12.75">
      <c r="G898" s="631"/>
      <c r="H898" s="631"/>
      <c r="I898" s="631"/>
      <c r="J898" s="631"/>
    </row>
    <row r="899" spans="7:10" ht="12.75">
      <c r="G899" s="631"/>
      <c r="H899" s="631"/>
      <c r="I899" s="631"/>
      <c r="J899" s="631"/>
    </row>
    <row r="900" spans="7:10" ht="12.75">
      <c r="G900" s="631"/>
      <c r="H900" s="631"/>
      <c r="I900" s="631"/>
      <c r="J900" s="631"/>
    </row>
    <row r="901" spans="7:10" ht="12.75">
      <c r="G901" s="631"/>
      <c r="H901" s="631"/>
      <c r="I901" s="631"/>
      <c r="J901" s="631"/>
    </row>
    <row r="902" spans="7:10" ht="12.75">
      <c r="G902" s="631"/>
      <c r="H902" s="631"/>
      <c r="I902" s="631"/>
      <c r="J902" s="631"/>
    </row>
    <row r="903" spans="7:10" ht="12.75">
      <c r="G903" s="631"/>
      <c r="H903" s="631"/>
      <c r="I903" s="631"/>
      <c r="J903" s="631"/>
    </row>
    <row r="904" spans="7:10" ht="12.75">
      <c r="G904" s="631"/>
      <c r="H904" s="631"/>
      <c r="I904" s="631"/>
      <c r="J904" s="631"/>
    </row>
    <row r="905" spans="7:10" ht="12.75">
      <c r="G905" s="631"/>
      <c r="H905" s="631"/>
      <c r="I905" s="631"/>
      <c r="J905" s="631"/>
    </row>
    <row r="906" spans="7:10" ht="12.75">
      <c r="G906" s="631"/>
      <c r="H906" s="631"/>
      <c r="I906" s="631"/>
      <c r="J906" s="631"/>
    </row>
    <row r="907" spans="7:10" ht="12.75">
      <c r="G907" s="631"/>
      <c r="H907" s="631"/>
      <c r="I907" s="631"/>
      <c r="J907" s="631"/>
    </row>
    <row r="908" spans="7:10" ht="12.75">
      <c r="G908" s="631"/>
      <c r="H908" s="631"/>
      <c r="I908" s="631"/>
      <c r="J908" s="631"/>
    </row>
    <row r="909" spans="7:10" ht="12.75">
      <c r="G909" s="631"/>
      <c r="H909" s="631"/>
      <c r="I909" s="631"/>
      <c r="J909" s="631"/>
    </row>
    <row r="910" spans="7:10" ht="12.75">
      <c r="G910" s="631"/>
      <c r="H910" s="631"/>
      <c r="I910" s="631"/>
      <c r="J910" s="631"/>
    </row>
    <row r="911" spans="7:10" ht="12.75">
      <c r="G911" s="631"/>
      <c r="H911" s="631"/>
      <c r="I911" s="631"/>
      <c r="J911" s="631"/>
    </row>
    <row r="912" spans="7:10" ht="12.75">
      <c r="G912" s="631"/>
      <c r="H912" s="631"/>
      <c r="I912" s="631"/>
      <c r="J912" s="631"/>
    </row>
    <row r="913" spans="7:10" ht="12.75">
      <c r="G913" s="631"/>
      <c r="H913" s="631"/>
      <c r="I913" s="631"/>
      <c r="J913" s="631"/>
    </row>
    <row r="914" spans="7:10" ht="12.75">
      <c r="G914" s="631"/>
      <c r="H914" s="631"/>
      <c r="I914" s="631"/>
      <c r="J914" s="631"/>
    </row>
    <row r="915" spans="7:10" ht="12.75">
      <c r="G915" s="631"/>
      <c r="H915" s="631"/>
      <c r="I915" s="631"/>
      <c r="J915" s="631"/>
    </row>
    <row r="916" spans="7:10" ht="12.75">
      <c r="G916" s="631"/>
      <c r="H916" s="631"/>
      <c r="I916" s="631"/>
      <c r="J916" s="631"/>
    </row>
    <row r="917" spans="7:10" ht="12.75">
      <c r="G917" s="631"/>
      <c r="H917" s="631"/>
      <c r="I917" s="631"/>
      <c r="J917" s="631"/>
    </row>
    <row r="918" spans="7:10" ht="12.75">
      <c r="G918" s="631"/>
      <c r="H918" s="631"/>
      <c r="I918" s="631"/>
      <c r="J918" s="631"/>
    </row>
    <row r="919" spans="7:10" ht="12.75">
      <c r="G919" s="631"/>
      <c r="H919" s="631"/>
      <c r="I919" s="631"/>
      <c r="J919" s="631"/>
    </row>
    <row r="920" spans="7:10" ht="12.75">
      <c r="G920" s="631"/>
      <c r="H920" s="631"/>
      <c r="I920" s="631"/>
      <c r="J920" s="631"/>
    </row>
    <row r="921" spans="7:10" ht="12.75">
      <c r="G921" s="631"/>
      <c r="H921" s="631"/>
      <c r="I921" s="631"/>
      <c r="J921" s="631"/>
    </row>
    <row r="922" spans="7:10" ht="12.75">
      <c r="G922" s="631"/>
      <c r="H922" s="631"/>
      <c r="I922" s="631"/>
      <c r="J922" s="631"/>
    </row>
    <row r="923" spans="7:10" ht="12.75">
      <c r="G923" s="631"/>
      <c r="H923" s="631"/>
      <c r="I923" s="631"/>
      <c r="J923" s="631"/>
    </row>
    <row r="924" spans="7:10" ht="12.75">
      <c r="G924" s="631"/>
      <c r="H924" s="631"/>
      <c r="I924" s="631"/>
      <c r="J924" s="631"/>
    </row>
    <row r="925" spans="7:10" ht="12.75">
      <c r="G925" s="631"/>
      <c r="H925" s="631"/>
      <c r="I925" s="631"/>
      <c r="J925" s="631"/>
    </row>
    <row r="926" spans="7:10" ht="12.75">
      <c r="G926" s="631"/>
      <c r="H926" s="631"/>
      <c r="I926" s="631"/>
      <c r="J926" s="631"/>
    </row>
    <row r="927" spans="7:10" ht="12.75">
      <c r="G927" s="631"/>
      <c r="H927" s="631"/>
      <c r="I927" s="631"/>
      <c r="J927" s="631"/>
    </row>
    <row r="928" spans="7:10" ht="12.75">
      <c r="G928" s="631"/>
      <c r="H928" s="631"/>
      <c r="I928" s="631"/>
      <c r="J928" s="631"/>
    </row>
    <row r="929" spans="7:10" ht="12.75">
      <c r="G929" s="631"/>
      <c r="H929" s="631"/>
      <c r="I929" s="631"/>
      <c r="J929" s="631"/>
    </row>
    <row r="930" spans="7:10" ht="12.75">
      <c r="G930" s="631"/>
      <c r="H930" s="631"/>
      <c r="I930" s="631"/>
      <c r="J930" s="631"/>
    </row>
    <row r="931" spans="7:10" ht="12.75">
      <c r="G931" s="631"/>
      <c r="H931" s="631"/>
      <c r="I931" s="631"/>
      <c r="J931" s="631"/>
    </row>
    <row r="932" spans="7:10" ht="12.75">
      <c r="G932" s="631"/>
      <c r="H932" s="631"/>
      <c r="I932" s="631"/>
      <c r="J932" s="631"/>
    </row>
    <row r="933" spans="7:10" ht="12.75">
      <c r="G933" s="631"/>
      <c r="H933" s="631"/>
      <c r="I933" s="631"/>
      <c r="J933" s="631"/>
    </row>
    <row r="934" spans="7:10" ht="12.75">
      <c r="G934" s="631"/>
      <c r="H934" s="631"/>
      <c r="I934" s="631"/>
      <c r="J934" s="631"/>
    </row>
    <row r="935" spans="7:10" ht="12.75">
      <c r="G935" s="631"/>
      <c r="H935" s="631"/>
      <c r="I935" s="631"/>
      <c r="J935" s="631"/>
    </row>
    <row r="936" spans="7:10" ht="12.75">
      <c r="G936" s="631"/>
      <c r="H936" s="631"/>
      <c r="I936" s="631"/>
      <c r="J936" s="631"/>
    </row>
    <row r="937" spans="7:10" ht="12.75">
      <c r="G937" s="631"/>
      <c r="H937" s="631"/>
      <c r="I937" s="631"/>
      <c r="J937" s="631"/>
    </row>
    <row r="938" spans="7:10" ht="12.75">
      <c r="G938" s="631"/>
      <c r="H938" s="631"/>
      <c r="I938" s="631"/>
      <c r="J938" s="631"/>
    </row>
    <row r="939" spans="7:10" ht="12.75">
      <c r="G939" s="631"/>
      <c r="H939" s="631"/>
      <c r="I939" s="631"/>
      <c r="J939" s="631"/>
    </row>
    <row r="940" spans="7:10" ht="12.75">
      <c r="G940" s="631"/>
      <c r="H940" s="631"/>
      <c r="I940" s="631"/>
      <c r="J940" s="631"/>
    </row>
    <row r="941" spans="7:10" ht="12.75">
      <c r="G941" s="631"/>
      <c r="H941" s="631"/>
      <c r="I941" s="631"/>
      <c r="J941" s="631"/>
    </row>
    <row r="942" spans="7:10" ht="12.75">
      <c r="G942" s="631"/>
      <c r="H942" s="631"/>
      <c r="I942" s="631"/>
      <c r="J942" s="631"/>
    </row>
    <row r="943" spans="7:10" ht="12.75">
      <c r="G943" s="631"/>
      <c r="H943" s="631"/>
      <c r="I943" s="631"/>
      <c r="J943" s="631"/>
    </row>
    <row r="944" spans="7:10" ht="12.75">
      <c r="G944" s="631"/>
      <c r="H944" s="631"/>
      <c r="I944" s="631"/>
      <c r="J944" s="631"/>
    </row>
    <row r="945" spans="7:10" ht="12.75">
      <c r="G945" s="631"/>
      <c r="H945" s="631"/>
      <c r="I945" s="631"/>
      <c r="J945" s="631"/>
    </row>
    <row r="946" spans="7:10" ht="12.75">
      <c r="G946" s="631"/>
      <c r="H946" s="631"/>
      <c r="I946" s="631"/>
      <c r="J946" s="631"/>
    </row>
    <row r="947" spans="7:10" ht="12.75">
      <c r="G947" s="631"/>
      <c r="H947" s="631"/>
      <c r="I947" s="631"/>
      <c r="J947" s="631"/>
    </row>
    <row r="948" spans="7:10" ht="12.75">
      <c r="G948" s="631"/>
      <c r="H948" s="631"/>
      <c r="I948" s="631"/>
      <c r="J948" s="631"/>
    </row>
    <row r="949" spans="7:10" ht="12.75">
      <c r="G949" s="631"/>
      <c r="H949" s="631"/>
      <c r="I949" s="631"/>
      <c r="J949" s="631"/>
    </row>
    <row r="950" spans="7:10" ht="12.75">
      <c r="G950" s="631"/>
      <c r="H950" s="631"/>
      <c r="I950" s="631"/>
      <c r="J950" s="631"/>
    </row>
    <row r="951" spans="7:10" ht="12.75">
      <c r="G951" s="631"/>
      <c r="H951" s="631"/>
      <c r="I951" s="631"/>
      <c r="J951" s="631"/>
    </row>
    <row r="952" spans="7:10" ht="12.75">
      <c r="G952" s="631"/>
      <c r="H952" s="631"/>
      <c r="I952" s="631"/>
      <c r="J952" s="631"/>
    </row>
    <row r="953" spans="7:10" ht="12.75">
      <c r="G953" s="631"/>
      <c r="H953" s="631"/>
      <c r="I953" s="631"/>
      <c r="J953" s="631"/>
    </row>
    <row r="954" spans="7:10" ht="12.75">
      <c r="G954" s="631"/>
      <c r="H954" s="631"/>
      <c r="I954" s="631"/>
      <c r="J954" s="631"/>
    </row>
    <row r="955" spans="7:10" ht="12.75">
      <c r="G955" s="631"/>
      <c r="H955" s="631"/>
      <c r="I955" s="631"/>
      <c r="J955" s="631"/>
    </row>
    <row r="956" spans="7:10" ht="12.75">
      <c r="G956" s="631"/>
      <c r="H956" s="631"/>
      <c r="I956" s="631"/>
      <c r="J956" s="631"/>
    </row>
    <row r="957" spans="7:10" ht="12.75">
      <c r="G957" s="631"/>
      <c r="H957" s="631"/>
      <c r="I957" s="631"/>
      <c r="J957" s="631"/>
    </row>
    <row r="958" spans="7:10" ht="12.75">
      <c r="G958" s="631"/>
      <c r="H958" s="631"/>
      <c r="I958" s="631"/>
      <c r="J958" s="631"/>
    </row>
    <row r="959" spans="7:10" ht="12.75">
      <c r="G959" s="631"/>
      <c r="H959" s="631"/>
      <c r="I959" s="631"/>
      <c r="J959" s="631"/>
    </row>
    <row r="960" spans="7:10" ht="12.75">
      <c r="G960" s="631"/>
      <c r="H960" s="631"/>
      <c r="I960" s="631"/>
      <c r="J960" s="631"/>
    </row>
    <row r="961" spans="7:10" ht="12.75">
      <c r="G961" s="631"/>
      <c r="H961" s="631"/>
      <c r="I961" s="631"/>
      <c r="J961" s="631"/>
    </row>
    <row r="962" spans="7:10" ht="12.75">
      <c r="G962" s="631"/>
      <c r="H962" s="631"/>
      <c r="I962" s="631"/>
      <c r="J962" s="631"/>
    </row>
    <row r="963" spans="7:10" ht="12.75">
      <c r="G963" s="631"/>
      <c r="H963" s="631"/>
      <c r="I963" s="631"/>
      <c r="J963" s="631"/>
    </row>
    <row r="964" spans="7:10" ht="12.75">
      <c r="G964" s="631"/>
      <c r="H964" s="631"/>
      <c r="I964" s="631"/>
      <c r="J964" s="631"/>
    </row>
    <row r="965" spans="7:10" ht="12.75">
      <c r="G965" s="631"/>
      <c r="H965" s="631"/>
      <c r="I965" s="631"/>
      <c r="J965" s="631"/>
    </row>
    <row r="966" spans="7:10" ht="12.75">
      <c r="G966" s="631"/>
      <c r="H966" s="631"/>
      <c r="I966" s="631"/>
      <c r="J966" s="631"/>
    </row>
    <row r="967" spans="7:10" ht="12.75">
      <c r="G967" s="631"/>
      <c r="H967" s="631"/>
      <c r="I967" s="631"/>
      <c r="J967" s="631"/>
    </row>
    <row r="968" spans="7:10" ht="12.75">
      <c r="G968" s="631"/>
      <c r="H968" s="631"/>
      <c r="I968" s="631"/>
      <c r="J968" s="631"/>
    </row>
    <row r="969" spans="7:10" ht="12.75">
      <c r="G969" s="631"/>
      <c r="H969" s="631"/>
      <c r="I969" s="631"/>
      <c r="J969" s="631"/>
    </row>
    <row r="970" spans="7:10" ht="12.75">
      <c r="G970" s="631"/>
      <c r="H970" s="631"/>
      <c r="I970" s="631"/>
      <c r="J970" s="631"/>
    </row>
    <row r="971" spans="7:10" ht="12.75">
      <c r="G971" s="631"/>
      <c r="H971" s="631"/>
      <c r="I971" s="631"/>
      <c r="J971" s="631"/>
    </row>
    <row r="972" spans="7:10" ht="12.75">
      <c r="G972" s="631"/>
      <c r="H972" s="631"/>
      <c r="I972" s="631"/>
      <c r="J972" s="631"/>
    </row>
    <row r="973" spans="7:10" ht="12.75">
      <c r="G973" s="631"/>
      <c r="H973" s="631"/>
      <c r="I973" s="631"/>
      <c r="J973" s="631"/>
    </row>
    <row r="974" spans="7:10" ht="12.75">
      <c r="G974" s="631"/>
      <c r="H974" s="631"/>
      <c r="I974" s="631"/>
      <c r="J974" s="631"/>
    </row>
    <row r="975" spans="7:10" ht="12.75">
      <c r="G975" s="631"/>
      <c r="H975" s="631"/>
      <c r="I975" s="631"/>
      <c r="J975" s="631"/>
    </row>
    <row r="976" spans="7:10" ht="12.75">
      <c r="G976" s="631"/>
      <c r="H976" s="631"/>
      <c r="I976" s="631"/>
      <c r="J976" s="631"/>
    </row>
    <row r="977" spans="7:10" ht="12.75">
      <c r="G977" s="631"/>
      <c r="H977" s="631"/>
      <c r="I977" s="631"/>
      <c r="J977" s="631"/>
    </row>
    <row r="978" spans="7:10" ht="12.75">
      <c r="G978" s="631"/>
      <c r="H978" s="631"/>
      <c r="I978" s="631"/>
      <c r="J978" s="631"/>
    </row>
    <row r="979" spans="7:10" ht="12.75">
      <c r="G979" s="631"/>
      <c r="H979" s="631"/>
      <c r="I979" s="631"/>
      <c r="J979" s="631"/>
    </row>
    <row r="980" spans="7:10" ht="12.75">
      <c r="G980" s="631"/>
      <c r="H980" s="631"/>
      <c r="I980" s="631"/>
      <c r="J980" s="631"/>
    </row>
    <row r="981" spans="7:10" ht="12.75">
      <c r="G981" s="631"/>
      <c r="H981" s="631"/>
      <c r="I981" s="631"/>
      <c r="J981" s="631"/>
    </row>
    <row r="982" spans="7:10" ht="12.75">
      <c r="G982" s="631"/>
      <c r="H982" s="631"/>
      <c r="I982" s="631"/>
      <c r="J982" s="631"/>
    </row>
    <row r="983" spans="7:10" ht="12.75">
      <c r="G983" s="631"/>
      <c r="H983" s="631"/>
      <c r="I983" s="631"/>
      <c r="J983" s="631"/>
    </row>
    <row r="984" spans="7:10" ht="12.75">
      <c r="G984" s="631"/>
      <c r="H984" s="631"/>
      <c r="I984" s="631"/>
      <c r="J984" s="631"/>
    </row>
    <row r="985" spans="7:10" ht="12.75">
      <c r="G985" s="631"/>
      <c r="H985" s="631"/>
      <c r="I985" s="631"/>
      <c r="J985" s="631"/>
    </row>
    <row r="986" spans="7:10" ht="12.75">
      <c r="G986" s="631"/>
      <c r="H986" s="631"/>
      <c r="I986" s="631"/>
      <c r="J986" s="631"/>
    </row>
    <row r="987" spans="7:10" ht="12.75">
      <c r="G987" s="631"/>
      <c r="H987" s="631"/>
      <c r="I987" s="631"/>
      <c r="J987" s="631"/>
    </row>
    <row r="988" spans="7:10" ht="12.75">
      <c r="G988" s="631"/>
      <c r="H988" s="631"/>
      <c r="I988" s="631"/>
      <c r="J988" s="631"/>
    </row>
    <row r="989" spans="7:10" ht="12.75">
      <c r="G989" s="631"/>
      <c r="H989" s="631"/>
      <c r="I989" s="631"/>
      <c r="J989" s="631"/>
    </row>
    <row r="990" spans="7:10" ht="12.75">
      <c r="G990" s="631"/>
      <c r="H990" s="631"/>
      <c r="I990" s="631"/>
      <c r="J990" s="631"/>
    </row>
    <row r="991" spans="7:10" ht="12.75">
      <c r="G991" s="631"/>
      <c r="H991" s="631"/>
      <c r="I991" s="631"/>
      <c r="J991" s="631"/>
    </row>
    <row r="992" spans="7:10" ht="12.75">
      <c r="G992" s="631"/>
      <c r="H992" s="631"/>
      <c r="I992" s="631"/>
      <c r="J992" s="631"/>
    </row>
    <row r="993" spans="7:10" ht="12.75">
      <c r="G993" s="631"/>
      <c r="H993" s="631"/>
      <c r="I993" s="631"/>
      <c r="J993" s="631"/>
    </row>
    <row r="994" spans="7:10" ht="12.75">
      <c r="G994" s="631"/>
      <c r="H994" s="631"/>
      <c r="I994" s="631"/>
      <c r="J994" s="631"/>
    </row>
    <row r="995" spans="7:10" ht="12.75">
      <c r="G995" s="631"/>
      <c r="H995" s="631"/>
      <c r="I995" s="631"/>
      <c r="J995" s="631"/>
    </row>
    <row r="996" spans="7:10" ht="12.75">
      <c r="G996" s="631"/>
      <c r="H996" s="631"/>
      <c r="I996" s="631"/>
      <c r="J996" s="631"/>
    </row>
    <row r="997" spans="7:10" ht="12.75">
      <c r="G997" s="631"/>
      <c r="H997" s="631"/>
      <c r="I997" s="631"/>
      <c r="J997" s="631"/>
    </row>
    <row r="998" spans="7:10" ht="12.75">
      <c r="G998" s="631"/>
      <c r="H998" s="631"/>
      <c r="I998" s="631"/>
      <c r="J998" s="631"/>
    </row>
    <row r="999" spans="7:10" ht="12.75">
      <c r="G999" s="631"/>
      <c r="H999" s="631"/>
      <c r="I999" s="631"/>
      <c r="J999" s="631"/>
    </row>
    <row r="1000" spans="7:10" ht="12.75">
      <c r="G1000" s="631"/>
      <c r="H1000" s="631"/>
      <c r="I1000" s="631"/>
      <c r="J1000" s="631"/>
    </row>
    <row r="1001" spans="7:10" ht="12.75">
      <c r="G1001" s="631"/>
      <c r="H1001" s="631"/>
      <c r="I1001" s="631"/>
      <c r="J1001" s="631"/>
    </row>
    <row r="1002" spans="7:10" ht="12.75">
      <c r="G1002" s="631"/>
      <c r="H1002" s="631"/>
      <c r="I1002" s="631"/>
      <c r="J1002" s="631"/>
    </row>
    <row r="1003" spans="7:10" ht="12.75">
      <c r="G1003" s="631"/>
      <c r="H1003" s="631"/>
      <c r="I1003" s="631"/>
      <c r="J1003" s="631"/>
    </row>
    <row r="1004" spans="7:10" ht="12.75">
      <c r="G1004" s="631"/>
      <c r="H1004" s="631"/>
      <c r="I1004" s="631"/>
      <c r="J1004" s="631"/>
    </row>
    <row r="1005" spans="7:10" ht="12.75">
      <c r="G1005" s="631"/>
      <c r="H1005" s="631"/>
      <c r="I1005" s="631"/>
      <c r="J1005" s="631"/>
    </row>
    <row r="1006" spans="7:10" ht="12.75">
      <c r="G1006" s="631"/>
      <c r="H1006" s="631"/>
      <c r="I1006" s="631"/>
      <c r="J1006" s="631"/>
    </row>
    <row r="1007" spans="7:10" ht="12.75">
      <c r="G1007" s="631"/>
      <c r="H1007" s="631"/>
      <c r="I1007" s="631"/>
      <c r="J1007" s="631"/>
    </row>
    <row r="1008" spans="7:10" ht="12.75">
      <c r="G1008" s="631"/>
      <c r="H1008" s="631"/>
      <c r="I1008" s="631"/>
      <c r="J1008" s="631"/>
    </row>
    <row r="1009" spans="7:10" ht="12.75">
      <c r="G1009" s="631"/>
      <c r="H1009" s="631"/>
      <c r="I1009" s="631"/>
      <c r="J1009" s="631"/>
    </row>
    <row r="1010" spans="7:10" ht="12.75">
      <c r="G1010" s="631"/>
      <c r="H1010" s="631"/>
      <c r="I1010" s="631"/>
      <c r="J1010" s="631"/>
    </row>
    <row r="1011" spans="7:10" ht="12.75">
      <c r="G1011" s="631"/>
      <c r="H1011" s="631"/>
      <c r="I1011" s="631"/>
      <c r="J1011" s="631"/>
    </row>
    <row r="1012" spans="7:10" ht="12.75">
      <c r="G1012" s="631"/>
      <c r="H1012" s="631"/>
      <c r="I1012" s="631"/>
      <c r="J1012" s="631"/>
    </row>
    <row r="1013" spans="7:10" ht="12.75">
      <c r="G1013" s="631"/>
      <c r="H1013" s="631"/>
      <c r="I1013" s="631"/>
      <c r="J1013" s="631"/>
    </row>
    <row r="1014" spans="7:10" ht="12.75">
      <c r="G1014" s="631"/>
      <c r="H1014" s="631"/>
      <c r="I1014" s="631"/>
      <c r="J1014" s="631"/>
    </row>
    <row r="1015" spans="7:10" ht="12.75">
      <c r="G1015" s="631"/>
      <c r="H1015" s="631"/>
      <c r="I1015" s="631"/>
      <c r="J1015" s="631"/>
    </row>
    <row r="1016" spans="7:10" ht="12.75">
      <c r="G1016" s="631"/>
      <c r="H1016" s="631"/>
      <c r="I1016" s="631"/>
      <c r="J1016" s="631"/>
    </row>
    <row r="1017" spans="7:10" ht="12.75">
      <c r="G1017" s="631"/>
      <c r="H1017" s="631"/>
      <c r="I1017" s="631"/>
      <c r="J1017" s="631"/>
    </row>
    <row r="1018" spans="7:10" ht="12.75">
      <c r="G1018" s="631"/>
      <c r="H1018" s="631"/>
      <c r="I1018" s="631"/>
      <c r="J1018" s="631"/>
    </row>
    <row r="1019" spans="7:10" ht="12.75">
      <c r="G1019" s="631"/>
      <c r="H1019" s="631"/>
      <c r="I1019" s="631"/>
      <c r="J1019" s="631"/>
    </row>
    <row r="1020" spans="7:10" ht="12.75">
      <c r="G1020" s="631"/>
      <c r="H1020" s="631"/>
      <c r="I1020" s="631"/>
      <c r="J1020" s="631"/>
    </row>
    <row r="1021" spans="7:10" ht="12.75">
      <c r="G1021" s="631"/>
      <c r="H1021" s="631"/>
      <c r="I1021" s="631"/>
      <c r="J1021" s="631"/>
    </row>
    <row r="1022" spans="7:10" ht="12.75">
      <c r="G1022" s="631"/>
      <c r="H1022" s="631"/>
      <c r="I1022" s="631"/>
      <c r="J1022" s="631"/>
    </row>
    <row r="1023" spans="7:10" ht="12.75">
      <c r="G1023" s="631"/>
      <c r="H1023" s="631"/>
      <c r="I1023" s="631"/>
      <c r="J1023" s="631"/>
    </row>
    <row r="1024" spans="7:10" ht="12.75">
      <c r="G1024" s="631"/>
      <c r="H1024" s="631"/>
      <c r="I1024" s="631"/>
      <c r="J1024" s="631"/>
    </row>
    <row r="1025" spans="7:10" ht="12.75">
      <c r="G1025" s="631"/>
      <c r="H1025" s="631"/>
      <c r="I1025" s="631"/>
      <c r="J1025" s="631"/>
    </row>
    <row r="1026" spans="7:10" ht="12.75">
      <c r="G1026" s="631"/>
      <c r="H1026" s="631"/>
      <c r="I1026" s="631"/>
      <c r="J1026" s="631"/>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outlinePr summaryBelow="0" summaryRight="0"/>
  </sheetPr>
  <dimension ref="A1:AC154"/>
  <sheetViews>
    <sheetView workbookViewId="0">
      <pane ySplit="1" topLeftCell="A2" activePane="bottomLeft" state="frozen"/>
      <selection pane="bottomLeft" activeCell="B3" sqref="B3"/>
    </sheetView>
  </sheetViews>
  <sheetFormatPr defaultColWidth="12.5703125" defaultRowHeight="15.75" customHeight="1"/>
  <cols>
    <col min="3" max="3" width="14.85546875" customWidth="1"/>
    <col min="6" max="6" width="13.5703125" customWidth="1"/>
    <col min="11" max="11" width="34.5703125" customWidth="1"/>
  </cols>
  <sheetData>
    <row r="1" spans="1:29" ht="15.75" customHeight="1">
      <c r="A1" s="363" t="s">
        <v>3105</v>
      </c>
      <c r="B1" s="363" t="s">
        <v>3106</v>
      </c>
      <c r="C1" s="363" t="s">
        <v>3107</v>
      </c>
      <c r="D1" s="363" t="s">
        <v>3108</v>
      </c>
      <c r="E1" s="363" t="s">
        <v>3109</v>
      </c>
      <c r="F1" s="363" t="s">
        <v>3110</v>
      </c>
      <c r="G1" s="363" t="s">
        <v>3111</v>
      </c>
      <c r="H1" s="363" t="s">
        <v>3112</v>
      </c>
      <c r="I1" s="363" t="s">
        <v>3113</v>
      </c>
      <c r="J1" s="363" t="s">
        <v>3114</v>
      </c>
      <c r="K1" s="363" t="s">
        <v>2711</v>
      </c>
    </row>
    <row r="2" spans="1:29" ht="15.75" customHeight="1">
      <c r="A2" s="268">
        <v>1</v>
      </c>
      <c r="B2" s="268">
        <v>39</v>
      </c>
      <c r="C2" s="268"/>
      <c r="D2" s="268" t="s">
        <v>25</v>
      </c>
      <c r="E2" s="472">
        <v>43916</v>
      </c>
      <c r="F2" s="219"/>
      <c r="G2" s="268">
        <v>1</v>
      </c>
      <c r="H2" s="268" t="s">
        <v>68</v>
      </c>
      <c r="I2" s="365">
        <v>44006</v>
      </c>
      <c r="J2" s="268">
        <v>0.2</v>
      </c>
      <c r="K2" s="268" t="s">
        <v>3262</v>
      </c>
      <c r="L2" s="219"/>
      <c r="M2" s="219"/>
      <c r="N2" s="219"/>
      <c r="O2" s="219"/>
      <c r="P2" s="219"/>
      <c r="Q2" s="219"/>
      <c r="R2" s="219"/>
      <c r="S2" s="219"/>
      <c r="T2" s="219"/>
      <c r="U2" s="219"/>
      <c r="V2" s="219"/>
      <c r="W2" s="219"/>
      <c r="X2" s="219"/>
      <c r="Y2" s="219"/>
      <c r="Z2" s="219"/>
      <c r="AA2" s="219"/>
      <c r="AB2" s="219"/>
      <c r="AC2" s="219"/>
    </row>
    <row r="3" spans="1:29" ht="15.75" customHeight="1">
      <c r="A3" s="116"/>
      <c r="B3" s="116"/>
      <c r="C3" s="116"/>
      <c r="D3" s="116"/>
      <c r="E3" s="384"/>
    </row>
    <row r="4" spans="1:29" ht="15.75" customHeight="1">
      <c r="A4" s="268">
        <v>2</v>
      </c>
      <c r="B4" s="268">
        <v>48</v>
      </c>
      <c r="C4" s="268"/>
      <c r="D4" s="268" t="s">
        <v>25</v>
      </c>
      <c r="E4" s="472">
        <v>43916</v>
      </c>
      <c r="F4" s="219"/>
      <c r="G4" s="219"/>
      <c r="H4" s="268" t="s">
        <v>68</v>
      </c>
      <c r="I4" s="365">
        <v>43986</v>
      </c>
      <c r="J4" s="219"/>
      <c r="K4" s="219"/>
      <c r="L4" s="219"/>
      <c r="M4" s="219"/>
      <c r="N4" s="219"/>
      <c r="O4" s="219"/>
      <c r="P4" s="219"/>
      <c r="Q4" s="219"/>
      <c r="R4" s="219"/>
      <c r="S4" s="219"/>
      <c r="T4" s="219"/>
      <c r="U4" s="219"/>
      <c r="V4" s="219"/>
      <c r="W4" s="219"/>
      <c r="X4" s="219"/>
      <c r="Y4" s="219"/>
      <c r="Z4" s="219"/>
      <c r="AA4" s="219"/>
      <c r="AB4" s="219"/>
      <c r="AC4" s="219"/>
    </row>
    <row r="5" spans="1:29" ht="15.75" customHeight="1">
      <c r="A5" s="268"/>
      <c r="B5" s="268"/>
      <c r="C5" s="268"/>
      <c r="D5" s="268"/>
      <c r="E5" s="472"/>
      <c r="F5" s="268"/>
      <c r="G5" s="268"/>
      <c r="H5" s="268"/>
      <c r="I5" s="365"/>
      <c r="J5" s="219"/>
      <c r="K5" s="219"/>
      <c r="L5" s="219"/>
      <c r="M5" s="219"/>
      <c r="N5" s="219"/>
      <c r="O5" s="219"/>
      <c r="P5" s="219"/>
      <c r="Q5" s="219"/>
      <c r="R5" s="219"/>
      <c r="S5" s="219"/>
      <c r="T5" s="219"/>
      <c r="U5" s="219"/>
      <c r="V5" s="219"/>
      <c r="W5" s="219"/>
      <c r="X5" s="219"/>
      <c r="Y5" s="219"/>
      <c r="Z5" s="219"/>
      <c r="AA5" s="219"/>
      <c r="AB5" s="219"/>
      <c r="AC5" s="219"/>
    </row>
    <row r="6" spans="1:29" ht="15.75" customHeight="1">
      <c r="A6" s="268">
        <v>3</v>
      </c>
      <c r="B6" s="268">
        <v>45</v>
      </c>
      <c r="C6" s="268"/>
      <c r="D6" s="268" t="s">
        <v>25</v>
      </c>
      <c r="E6" s="472">
        <v>43916</v>
      </c>
      <c r="F6" s="268"/>
      <c r="G6" s="268"/>
      <c r="H6" s="268" t="s">
        <v>68</v>
      </c>
      <c r="I6" s="365">
        <v>43951</v>
      </c>
      <c r="J6" s="219"/>
      <c r="K6" s="219"/>
      <c r="L6" s="219"/>
      <c r="M6" s="219"/>
      <c r="N6" s="219"/>
      <c r="O6" s="219"/>
      <c r="P6" s="219"/>
      <c r="Q6" s="219"/>
      <c r="R6" s="219"/>
      <c r="S6" s="219"/>
      <c r="T6" s="219"/>
      <c r="U6" s="219"/>
      <c r="V6" s="219"/>
      <c r="W6" s="219"/>
      <c r="X6" s="219"/>
      <c r="Y6" s="219"/>
      <c r="Z6" s="219"/>
      <c r="AA6" s="219"/>
      <c r="AB6" s="219"/>
      <c r="AC6" s="219"/>
    </row>
    <row r="7" spans="1:29" ht="15.75" customHeight="1">
      <c r="A7" s="116"/>
      <c r="B7" s="116"/>
      <c r="C7" s="116"/>
      <c r="D7" s="116"/>
      <c r="E7" s="384"/>
    </row>
    <row r="8" spans="1:29" ht="15.75" customHeight="1">
      <c r="A8" s="268">
        <v>4</v>
      </c>
      <c r="B8" s="268">
        <v>9</v>
      </c>
      <c r="C8" s="268"/>
      <c r="D8" s="268" t="s">
        <v>25</v>
      </c>
      <c r="E8" s="472">
        <v>43914</v>
      </c>
      <c r="F8" s="219"/>
      <c r="G8" s="268">
        <v>1</v>
      </c>
      <c r="H8" s="268" t="s">
        <v>68</v>
      </c>
      <c r="I8" s="365">
        <v>44006</v>
      </c>
      <c r="J8" s="268">
        <v>0.05</v>
      </c>
      <c r="K8" s="268" t="s">
        <v>3262</v>
      </c>
      <c r="L8" s="219"/>
      <c r="M8" s="219"/>
      <c r="N8" s="219"/>
      <c r="O8" s="219"/>
      <c r="P8" s="219"/>
      <c r="Q8" s="219"/>
      <c r="R8" s="219"/>
      <c r="S8" s="219"/>
      <c r="T8" s="219"/>
      <c r="U8" s="219"/>
      <c r="V8" s="219"/>
      <c r="W8" s="219"/>
      <c r="X8" s="219"/>
      <c r="Y8" s="219"/>
      <c r="Z8" s="219"/>
      <c r="AA8" s="219"/>
      <c r="AB8" s="219"/>
      <c r="AC8" s="219"/>
    </row>
    <row r="9" spans="1:29" ht="15.75" customHeight="1">
      <c r="A9" s="268"/>
      <c r="B9" s="268"/>
      <c r="C9" s="268"/>
      <c r="D9" s="268"/>
      <c r="E9" s="472"/>
      <c r="F9" s="268"/>
      <c r="G9" s="268"/>
      <c r="H9" s="268"/>
      <c r="I9" s="365"/>
      <c r="J9" s="219"/>
      <c r="K9" s="219"/>
      <c r="L9" s="219"/>
      <c r="M9" s="219"/>
      <c r="N9" s="219"/>
      <c r="O9" s="219"/>
      <c r="P9" s="219"/>
      <c r="Q9" s="219"/>
      <c r="R9" s="219"/>
      <c r="S9" s="219"/>
      <c r="T9" s="219"/>
      <c r="U9" s="219"/>
      <c r="V9" s="219"/>
      <c r="W9" s="219"/>
      <c r="X9" s="219"/>
      <c r="Y9" s="219"/>
      <c r="Z9" s="219"/>
      <c r="AA9" s="219"/>
      <c r="AB9" s="219"/>
      <c r="AC9" s="219"/>
    </row>
    <row r="10" spans="1:29" ht="15.75" customHeight="1">
      <c r="A10" s="268">
        <v>5</v>
      </c>
      <c r="B10" s="268">
        <v>66</v>
      </c>
      <c r="C10" s="268"/>
      <c r="D10" s="268" t="s">
        <v>25</v>
      </c>
      <c r="E10" s="472">
        <v>43916</v>
      </c>
      <c r="F10" s="268"/>
      <c r="G10" s="268"/>
      <c r="H10" s="268" t="s">
        <v>68</v>
      </c>
      <c r="I10" s="365">
        <v>43952</v>
      </c>
      <c r="J10" s="219"/>
      <c r="K10" s="219"/>
      <c r="L10" s="219"/>
      <c r="M10" s="219"/>
      <c r="N10" s="219"/>
      <c r="O10" s="219"/>
      <c r="P10" s="219"/>
      <c r="Q10" s="219"/>
      <c r="R10" s="219"/>
      <c r="S10" s="219"/>
      <c r="T10" s="219"/>
      <c r="U10" s="219"/>
      <c r="V10" s="219"/>
      <c r="W10" s="219"/>
      <c r="X10" s="219"/>
      <c r="Y10" s="219"/>
      <c r="Z10" s="219"/>
      <c r="AA10" s="219"/>
      <c r="AB10" s="219"/>
      <c r="AC10" s="219"/>
    </row>
    <row r="11" spans="1:29" ht="15.75" customHeight="1">
      <c r="A11" s="446"/>
      <c r="B11" s="446"/>
      <c r="C11" s="446"/>
      <c r="D11" s="446"/>
      <c r="E11" s="447"/>
      <c r="F11" s="446"/>
      <c r="G11" s="446"/>
      <c r="H11" s="446"/>
      <c r="I11" s="592"/>
      <c r="J11" s="441"/>
      <c r="K11" s="441"/>
      <c r="L11" s="441"/>
      <c r="M11" s="441"/>
      <c r="N11" s="441"/>
      <c r="O11" s="441"/>
      <c r="P11" s="441"/>
      <c r="Q11" s="441"/>
      <c r="R11" s="441"/>
      <c r="S11" s="441"/>
      <c r="T11" s="441"/>
      <c r="U11" s="441"/>
      <c r="V11" s="441"/>
      <c r="W11" s="441"/>
      <c r="X11" s="441"/>
      <c r="Y11" s="441"/>
      <c r="Z11" s="441"/>
      <c r="AA11" s="441"/>
      <c r="AB11" s="441"/>
      <c r="AC11" s="441"/>
    </row>
    <row r="12" spans="1:29" ht="15.75" customHeight="1">
      <c r="A12" s="446">
        <v>6</v>
      </c>
      <c r="B12" s="446">
        <v>100</v>
      </c>
      <c r="C12" s="446"/>
      <c r="D12" s="446" t="s">
        <v>25</v>
      </c>
      <c r="E12" s="447">
        <v>43917</v>
      </c>
      <c r="F12" s="446"/>
      <c r="G12" s="446"/>
      <c r="H12" s="446" t="s">
        <v>68</v>
      </c>
      <c r="I12" s="592">
        <v>43953</v>
      </c>
      <c r="J12" s="441"/>
      <c r="K12" s="441"/>
      <c r="L12" s="441"/>
      <c r="M12" s="441"/>
      <c r="N12" s="441"/>
      <c r="O12" s="441"/>
      <c r="P12" s="441"/>
      <c r="Q12" s="441"/>
      <c r="R12" s="441"/>
      <c r="S12" s="441"/>
      <c r="T12" s="441"/>
      <c r="U12" s="441"/>
      <c r="V12" s="441"/>
      <c r="W12" s="441"/>
      <c r="X12" s="441"/>
      <c r="Y12" s="441"/>
      <c r="Z12" s="441"/>
      <c r="AA12" s="441"/>
      <c r="AB12" s="441"/>
      <c r="AC12" s="441"/>
    </row>
    <row r="13" spans="1:29" ht="15.75" customHeight="1">
      <c r="A13" s="268"/>
      <c r="B13" s="268"/>
      <c r="C13" s="268"/>
      <c r="D13" s="268"/>
      <c r="E13" s="472"/>
      <c r="F13" s="268"/>
      <c r="G13" s="268"/>
      <c r="H13" s="268"/>
      <c r="I13" s="365"/>
      <c r="J13" s="219"/>
      <c r="K13" s="219"/>
      <c r="L13" s="219"/>
      <c r="M13" s="219"/>
      <c r="N13" s="219"/>
      <c r="O13" s="219"/>
      <c r="P13" s="219"/>
      <c r="Q13" s="219"/>
      <c r="R13" s="219"/>
      <c r="S13" s="219"/>
      <c r="T13" s="219"/>
      <c r="U13" s="219"/>
      <c r="V13" s="219"/>
      <c r="W13" s="219"/>
      <c r="X13" s="219"/>
      <c r="Y13" s="219"/>
      <c r="Z13" s="219"/>
      <c r="AA13" s="219"/>
      <c r="AB13" s="219"/>
      <c r="AC13" s="219"/>
    </row>
    <row r="14" spans="1:29" ht="15.75" customHeight="1">
      <c r="A14" s="268">
        <v>7</v>
      </c>
      <c r="B14" s="268">
        <v>32</v>
      </c>
      <c r="C14" s="268"/>
      <c r="D14" s="268" t="s">
        <v>25</v>
      </c>
      <c r="E14" s="472">
        <v>43916</v>
      </c>
      <c r="F14" s="268"/>
      <c r="G14" s="268"/>
      <c r="H14" s="268" t="s">
        <v>68</v>
      </c>
      <c r="I14" s="365">
        <v>43951</v>
      </c>
      <c r="J14" s="219"/>
      <c r="K14" s="219"/>
      <c r="L14" s="219"/>
      <c r="M14" s="219"/>
      <c r="N14" s="219"/>
      <c r="O14" s="219"/>
      <c r="P14" s="219"/>
      <c r="Q14" s="219"/>
      <c r="R14" s="219"/>
      <c r="S14" s="219"/>
      <c r="T14" s="219"/>
      <c r="U14" s="219"/>
      <c r="V14" s="219"/>
      <c r="W14" s="219"/>
      <c r="X14" s="219"/>
      <c r="Y14" s="219"/>
      <c r="Z14" s="219"/>
      <c r="AA14" s="219"/>
      <c r="AB14" s="219"/>
      <c r="AC14" s="219"/>
    </row>
    <row r="15" spans="1:29" ht="15.75" customHeight="1">
      <c r="A15" s="268"/>
      <c r="B15" s="268"/>
      <c r="C15" s="268"/>
      <c r="D15" s="268"/>
      <c r="E15" s="365"/>
      <c r="F15" s="268"/>
      <c r="G15" s="268"/>
      <c r="H15" s="268"/>
      <c r="I15" s="365"/>
      <c r="J15" s="219"/>
      <c r="K15" s="219"/>
      <c r="L15" s="219"/>
      <c r="M15" s="219"/>
      <c r="N15" s="219"/>
      <c r="O15" s="219"/>
      <c r="P15" s="219"/>
      <c r="Q15" s="219"/>
      <c r="R15" s="219"/>
      <c r="S15" s="219"/>
      <c r="T15" s="219"/>
      <c r="U15" s="219"/>
      <c r="V15" s="219"/>
      <c r="W15" s="219"/>
      <c r="X15" s="219"/>
      <c r="Y15" s="219"/>
      <c r="Z15" s="219"/>
      <c r="AA15" s="219"/>
      <c r="AB15" s="219"/>
      <c r="AC15" s="219"/>
    </row>
    <row r="16" spans="1:29" ht="15.75" customHeight="1">
      <c r="A16" s="268">
        <v>8</v>
      </c>
      <c r="B16" s="268">
        <v>0</v>
      </c>
      <c r="C16" s="268"/>
      <c r="D16" s="268" t="s">
        <v>203</v>
      </c>
      <c r="E16" s="365">
        <v>43886</v>
      </c>
      <c r="F16" s="268"/>
      <c r="G16" s="268"/>
      <c r="H16" s="268" t="s">
        <v>203</v>
      </c>
      <c r="I16" s="365">
        <v>43886</v>
      </c>
      <c r="J16" s="219"/>
      <c r="K16" s="219"/>
      <c r="L16" s="219"/>
      <c r="M16" s="219"/>
      <c r="N16" s="219"/>
      <c r="O16" s="219"/>
      <c r="P16" s="219"/>
      <c r="Q16" s="219"/>
      <c r="R16" s="219"/>
      <c r="S16" s="219"/>
      <c r="T16" s="219"/>
      <c r="U16" s="219"/>
      <c r="V16" s="219"/>
      <c r="W16" s="219"/>
      <c r="X16" s="219"/>
      <c r="Y16" s="219"/>
      <c r="Z16" s="219"/>
      <c r="AA16" s="219"/>
      <c r="AB16" s="219"/>
      <c r="AC16" s="219"/>
    </row>
    <row r="17" spans="1:29" ht="15.75" customHeight="1">
      <c r="A17" s="268"/>
      <c r="B17" s="268"/>
      <c r="C17" s="268"/>
      <c r="D17" s="268"/>
      <c r="E17" s="472"/>
      <c r="F17" s="268"/>
      <c r="G17" s="268"/>
      <c r="H17" s="268"/>
      <c r="I17" s="365"/>
      <c r="J17" s="219"/>
      <c r="K17" s="219"/>
      <c r="L17" s="219"/>
      <c r="M17" s="219"/>
      <c r="N17" s="219"/>
      <c r="O17" s="219"/>
      <c r="P17" s="219"/>
      <c r="Q17" s="219"/>
      <c r="R17" s="219"/>
      <c r="S17" s="219"/>
      <c r="T17" s="219"/>
      <c r="U17" s="219"/>
      <c r="V17" s="219"/>
      <c r="W17" s="219"/>
      <c r="X17" s="219"/>
      <c r="Y17" s="219"/>
      <c r="Z17" s="219"/>
      <c r="AA17" s="219"/>
      <c r="AB17" s="219"/>
      <c r="AC17" s="219"/>
    </row>
    <row r="18" spans="1:29" ht="15.75" customHeight="1">
      <c r="A18" s="268">
        <v>9</v>
      </c>
      <c r="B18" s="268">
        <v>25</v>
      </c>
      <c r="C18" s="268"/>
      <c r="D18" s="268" t="s">
        <v>25</v>
      </c>
      <c r="E18" s="472">
        <v>43909</v>
      </c>
      <c r="F18" s="268"/>
      <c r="G18" s="268"/>
      <c r="H18" s="268" t="s">
        <v>68</v>
      </c>
      <c r="I18" s="365">
        <v>43951</v>
      </c>
      <c r="J18" s="219"/>
      <c r="K18" s="219"/>
      <c r="L18" s="219"/>
      <c r="M18" s="219"/>
      <c r="N18" s="219"/>
      <c r="O18" s="219"/>
      <c r="P18" s="219"/>
      <c r="Q18" s="219"/>
      <c r="R18" s="219"/>
      <c r="S18" s="219"/>
      <c r="T18" s="219"/>
      <c r="U18" s="219"/>
      <c r="V18" s="219"/>
      <c r="W18" s="219"/>
      <c r="X18" s="219"/>
      <c r="Y18" s="219"/>
      <c r="Z18" s="219"/>
      <c r="AA18" s="219"/>
      <c r="AB18" s="219"/>
      <c r="AC18" s="219"/>
    </row>
    <row r="19" spans="1:29" ht="15.75" customHeight="1">
      <c r="A19" s="268"/>
      <c r="B19" s="268"/>
      <c r="C19" s="268"/>
      <c r="D19" s="268"/>
      <c r="E19" s="472"/>
      <c r="F19" s="268"/>
      <c r="G19" s="268"/>
      <c r="H19" s="268"/>
      <c r="I19" s="365"/>
      <c r="J19" s="219"/>
      <c r="K19" s="219"/>
      <c r="L19" s="219"/>
      <c r="M19" s="219"/>
      <c r="N19" s="219"/>
      <c r="O19" s="219"/>
      <c r="P19" s="219"/>
      <c r="Q19" s="219"/>
      <c r="R19" s="219"/>
      <c r="S19" s="219"/>
      <c r="T19" s="219"/>
      <c r="U19" s="219"/>
      <c r="V19" s="219"/>
      <c r="W19" s="219"/>
      <c r="X19" s="219"/>
      <c r="Y19" s="219"/>
      <c r="Z19" s="219"/>
      <c r="AA19" s="219"/>
      <c r="AB19" s="219"/>
      <c r="AC19" s="219"/>
    </row>
    <row r="20" spans="1:29" ht="15.75" customHeight="1">
      <c r="A20" s="268">
        <v>10</v>
      </c>
      <c r="B20" s="268">
        <v>2</v>
      </c>
      <c r="C20" s="268"/>
      <c r="D20" s="268" t="s">
        <v>25</v>
      </c>
      <c r="E20" s="472">
        <v>43900</v>
      </c>
      <c r="F20" s="268"/>
      <c r="G20" s="268"/>
      <c r="H20" s="268" t="s">
        <v>68</v>
      </c>
      <c r="I20" s="365">
        <v>43986</v>
      </c>
      <c r="J20" s="219"/>
      <c r="K20" s="219"/>
      <c r="L20" s="219"/>
      <c r="M20" s="219"/>
      <c r="N20" s="219"/>
      <c r="O20" s="219"/>
      <c r="P20" s="219"/>
      <c r="Q20" s="219"/>
      <c r="R20" s="219"/>
      <c r="S20" s="219"/>
      <c r="T20" s="219"/>
      <c r="U20" s="219"/>
      <c r="V20" s="219"/>
      <c r="W20" s="219"/>
      <c r="X20" s="219"/>
      <c r="Y20" s="219"/>
      <c r="Z20" s="219"/>
      <c r="AA20" s="219"/>
      <c r="AB20" s="219"/>
      <c r="AC20" s="219"/>
    </row>
    <row r="21" spans="1:29" ht="15.75" customHeight="1">
      <c r="A21" s="268"/>
      <c r="B21" s="268"/>
      <c r="C21" s="268"/>
      <c r="D21" s="268"/>
      <c r="E21" s="472"/>
      <c r="F21" s="268"/>
      <c r="G21" s="268"/>
      <c r="H21" s="268"/>
      <c r="I21" s="365"/>
      <c r="J21" s="219"/>
      <c r="K21" s="219"/>
      <c r="L21" s="219"/>
      <c r="M21" s="219"/>
      <c r="N21" s="219"/>
      <c r="O21" s="219"/>
      <c r="P21" s="219"/>
      <c r="Q21" s="219"/>
      <c r="R21" s="219"/>
      <c r="S21" s="219"/>
      <c r="T21" s="219"/>
      <c r="U21" s="219"/>
      <c r="V21" s="219"/>
      <c r="W21" s="219"/>
      <c r="X21" s="219"/>
      <c r="Y21" s="219"/>
      <c r="Z21" s="219"/>
      <c r="AA21" s="219"/>
      <c r="AB21" s="219"/>
      <c r="AC21" s="219"/>
    </row>
    <row r="22" spans="1:29" ht="15.75" customHeight="1">
      <c r="A22" s="268">
        <v>11</v>
      </c>
      <c r="B22" s="268">
        <v>118</v>
      </c>
      <c r="C22" s="268"/>
      <c r="D22" s="268" t="s">
        <v>25</v>
      </c>
      <c r="E22" s="472">
        <v>43917</v>
      </c>
      <c r="F22" s="268"/>
      <c r="G22" s="268"/>
      <c r="H22" s="268" t="s">
        <v>68</v>
      </c>
      <c r="I22" s="365">
        <v>43953</v>
      </c>
      <c r="J22" s="219"/>
      <c r="K22" s="219"/>
      <c r="L22" s="219"/>
      <c r="M22" s="219"/>
      <c r="N22" s="219"/>
      <c r="O22" s="219"/>
      <c r="P22" s="219"/>
      <c r="Q22" s="219"/>
      <c r="R22" s="219"/>
      <c r="S22" s="219"/>
      <c r="T22" s="219"/>
      <c r="U22" s="219"/>
      <c r="V22" s="219"/>
      <c r="W22" s="219"/>
      <c r="X22" s="219"/>
      <c r="Y22" s="219"/>
      <c r="Z22" s="219"/>
      <c r="AA22" s="219"/>
      <c r="AB22" s="219"/>
      <c r="AC22" s="219"/>
    </row>
    <row r="23" spans="1:29" ht="15.75" customHeight="1">
      <c r="A23" s="268"/>
      <c r="B23" s="268"/>
      <c r="C23" s="268"/>
      <c r="D23" s="268"/>
      <c r="E23" s="472"/>
      <c r="F23" s="268"/>
      <c r="G23" s="268"/>
      <c r="H23" s="268"/>
      <c r="I23" s="365"/>
      <c r="J23" s="219"/>
      <c r="K23" s="219"/>
      <c r="L23" s="219"/>
      <c r="M23" s="219"/>
      <c r="N23" s="219"/>
      <c r="O23" s="219"/>
      <c r="P23" s="219"/>
      <c r="Q23" s="219"/>
      <c r="R23" s="219"/>
      <c r="S23" s="219"/>
      <c r="T23" s="219"/>
      <c r="U23" s="219"/>
      <c r="V23" s="219"/>
      <c r="W23" s="219"/>
      <c r="X23" s="219"/>
      <c r="Y23" s="219"/>
      <c r="Z23" s="219"/>
      <c r="AA23" s="219"/>
      <c r="AB23" s="219"/>
      <c r="AC23" s="219"/>
    </row>
    <row r="24" spans="1:29" ht="15.75" customHeight="1">
      <c r="A24" s="268">
        <v>12</v>
      </c>
      <c r="B24" s="268">
        <v>86</v>
      </c>
      <c r="C24" s="268"/>
      <c r="D24" s="268" t="s">
        <v>25</v>
      </c>
      <c r="E24" s="472">
        <v>43916</v>
      </c>
      <c r="F24" s="268"/>
      <c r="G24" s="268"/>
      <c r="H24" s="268" t="s">
        <v>68</v>
      </c>
      <c r="I24" s="365">
        <v>43953</v>
      </c>
      <c r="J24" s="219"/>
      <c r="K24" s="219"/>
      <c r="L24" s="219"/>
      <c r="M24" s="219"/>
      <c r="N24" s="219"/>
      <c r="O24" s="219"/>
      <c r="P24" s="219"/>
      <c r="Q24" s="219"/>
      <c r="R24" s="219"/>
      <c r="S24" s="219"/>
      <c r="T24" s="219"/>
      <c r="U24" s="219"/>
      <c r="V24" s="219"/>
      <c r="W24" s="219"/>
      <c r="X24" s="219"/>
      <c r="Y24" s="219"/>
      <c r="Z24" s="219"/>
      <c r="AA24" s="219"/>
      <c r="AB24" s="219"/>
      <c r="AC24" s="219"/>
    </row>
    <row r="25" spans="1:29" ht="15.75" customHeight="1">
      <c r="A25" s="116"/>
      <c r="B25" s="116"/>
      <c r="C25" s="116"/>
      <c r="D25" s="116"/>
      <c r="E25" s="384"/>
    </row>
    <row r="26" spans="1:29" ht="15.75" customHeight="1">
      <c r="A26" s="268">
        <v>13</v>
      </c>
      <c r="B26" s="268">
        <v>50</v>
      </c>
      <c r="C26" s="268"/>
      <c r="D26" s="268" t="s">
        <v>25</v>
      </c>
      <c r="E26" s="472">
        <v>43914</v>
      </c>
      <c r="F26" s="219"/>
      <c r="G26" s="268">
        <v>23</v>
      </c>
      <c r="H26" s="268" t="s">
        <v>68</v>
      </c>
      <c r="I26" s="365">
        <v>44007</v>
      </c>
      <c r="J26" s="268">
        <v>0.38</v>
      </c>
      <c r="K26" s="268" t="s">
        <v>3263</v>
      </c>
      <c r="L26" s="219"/>
      <c r="M26" s="219"/>
      <c r="N26" s="219"/>
      <c r="O26" s="219"/>
      <c r="P26" s="219"/>
      <c r="Q26" s="219"/>
      <c r="R26" s="219"/>
      <c r="S26" s="219"/>
      <c r="T26" s="219"/>
      <c r="U26" s="219"/>
      <c r="V26" s="219"/>
      <c r="W26" s="219"/>
      <c r="X26" s="219"/>
      <c r="Y26" s="219"/>
      <c r="Z26" s="219"/>
      <c r="AA26" s="219"/>
      <c r="AB26" s="219"/>
      <c r="AC26" s="219"/>
    </row>
    <row r="27" spans="1:29" ht="15.75" customHeight="1">
      <c r="A27" s="116"/>
      <c r="B27" s="116"/>
      <c r="C27" s="116"/>
      <c r="D27" s="116"/>
      <c r="E27" s="384"/>
    </row>
    <row r="28" spans="1:29" ht="15.75" customHeight="1">
      <c r="A28" s="268">
        <v>14</v>
      </c>
      <c r="B28" s="268">
        <v>59</v>
      </c>
      <c r="C28" s="268"/>
      <c r="D28" s="268" t="s">
        <v>25</v>
      </c>
      <c r="E28" s="472">
        <v>43909</v>
      </c>
      <c r="F28" s="219"/>
      <c r="G28" s="219"/>
      <c r="H28" s="268" t="s">
        <v>68</v>
      </c>
      <c r="I28" s="365">
        <v>43987</v>
      </c>
      <c r="J28" s="219"/>
      <c r="K28" s="219"/>
      <c r="L28" s="219"/>
      <c r="M28" s="219"/>
      <c r="N28" s="219"/>
      <c r="O28" s="219"/>
      <c r="P28" s="219"/>
      <c r="Q28" s="219"/>
      <c r="R28" s="219"/>
      <c r="S28" s="219"/>
      <c r="T28" s="219"/>
      <c r="U28" s="219"/>
      <c r="V28" s="219"/>
      <c r="W28" s="219"/>
      <c r="X28" s="219"/>
      <c r="Y28" s="219"/>
      <c r="Z28" s="219"/>
      <c r="AA28" s="219"/>
      <c r="AB28" s="219"/>
      <c r="AC28" s="219"/>
    </row>
    <row r="29" spans="1:29" ht="15.75" customHeight="1">
      <c r="A29" s="116"/>
      <c r="B29" s="116"/>
      <c r="C29" s="116"/>
      <c r="D29" s="116"/>
      <c r="E29" s="384"/>
    </row>
    <row r="30" spans="1:29" ht="12.75">
      <c r="A30" s="268">
        <v>15</v>
      </c>
      <c r="B30" s="268">
        <v>33</v>
      </c>
      <c r="C30" s="268"/>
      <c r="D30" s="268" t="s">
        <v>25</v>
      </c>
      <c r="E30" s="472">
        <v>43909</v>
      </c>
      <c r="F30" s="219"/>
      <c r="G30" s="219"/>
      <c r="H30" s="268" t="s">
        <v>68</v>
      </c>
      <c r="I30" s="365">
        <v>43987</v>
      </c>
      <c r="J30" s="219"/>
      <c r="K30" s="219"/>
      <c r="L30" s="219"/>
      <c r="M30" s="219"/>
      <c r="N30" s="219"/>
      <c r="O30" s="219"/>
      <c r="P30" s="219"/>
      <c r="Q30" s="219"/>
      <c r="R30" s="219"/>
      <c r="S30" s="219"/>
      <c r="T30" s="219"/>
      <c r="U30" s="219"/>
      <c r="V30" s="219"/>
      <c r="W30" s="219"/>
      <c r="X30" s="219"/>
      <c r="Y30" s="219"/>
      <c r="Z30" s="219"/>
      <c r="AA30" s="219"/>
      <c r="AB30" s="219"/>
      <c r="AC30" s="219"/>
    </row>
    <row r="31" spans="1:29" ht="12.75">
      <c r="A31" s="381"/>
      <c r="B31" s="381"/>
      <c r="C31" s="381"/>
      <c r="D31" s="381"/>
      <c r="E31" s="590"/>
      <c r="F31" s="381"/>
      <c r="G31" s="381"/>
      <c r="H31" s="381"/>
      <c r="I31" s="374"/>
      <c r="J31" s="372"/>
      <c r="K31" s="372"/>
      <c r="L31" s="372"/>
      <c r="M31" s="372"/>
      <c r="N31" s="372"/>
      <c r="O31" s="372"/>
      <c r="P31" s="372"/>
      <c r="Q31" s="372"/>
      <c r="R31" s="372"/>
      <c r="S31" s="372"/>
      <c r="T31" s="372"/>
      <c r="U31" s="372"/>
      <c r="V31" s="372"/>
      <c r="W31" s="372"/>
      <c r="X31" s="372"/>
      <c r="Y31" s="372"/>
      <c r="Z31" s="372"/>
      <c r="AA31" s="372"/>
      <c r="AB31" s="372"/>
      <c r="AC31" s="372"/>
    </row>
    <row r="32" spans="1:29" ht="12.75">
      <c r="A32" s="268">
        <v>16</v>
      </c>
      <c r="B32" s="268">
        <v>21</v>
      </c>
      <c r="C32" s="268"/>
      <c r="D32" s="268" t="s">
        <v>25</v>
      </c>
      <c r="E32" s="472">
        <v>43916</v>
      </c>
      <c r="F32" s="268"/>
      <c r="G32" s="268"/>
      <c r="H32" s="268" t="s">
        <v>68</v>
      </c>
      <c r="I32" s="365">
        <v>43953</v>
      </c>
      <c r="J32" s="219"/>
      <c r="K32" s="219"/>
      <c r="L32" s="219"/>
      <c r="M32" s="219"/>
      <c r="N32" s="219"/>
      <c r="O32" s="219"/>
      <c r="P32" s="219"/>
      <c r="Q32" s="219"/>
      <c r="R32" s="219"/>
      <c r="S32" s="219"/>
      <c r="T32" s="219"/>
      <c r="U32" s="219"/>
      <c r="V32" s="219"/>
      <c r="W32" s="219"/>
      <c r="X32" s="219"/>
      <c r="Y32" s="219"/>
      <c r="Z32" s="219"/>
      <c r="AA32" s="219"/>
      <c r="AB32" s="219"/>
      <c r="AC32" s="219"/>
    </row>
    <row r="33" spans="1:29" ht="12.75">
      <c r="A33" s="116"/>
      <c r="B33" s="116"/>
      <c r="C33" s="116"/>
      <c r="D33" s="116"/>
      <c r="E33" s="384"/>
    </row>
    <row r="34" spans="1:29" ht="12.75">
      <c r="A34" s="268">
        <v>17</v>
      </c>
      <c r="B34" s="268">
        <v>451</v>
      </c>
      <c r="C34" s="268"/>
      <c r="D34" s="268" t="s">
        <v>25</v>
      </c>
      <c r="E34" s="472">
        <v>43918</v>
      </c>
      <c r="F34" s="219"/>
      <c r="G34" s="268">
        <v>430</v>
      </c>
      <c r="H34" s="268" t="s">
        <v>68</v>
      </c>
      <c r="I34" s="365">
        <v>44012</v>
      </c>
      <c r="J34" s="268">
        <v>2.25</v>
      </c>
      <c r="K34" s="219"/>
      <c r="L34" s="219"/>
      <c r="M34" s="219"/>
      <c r="N34" s="219"/>
      <c r="O34" s="219"/>
      <c r="P34" s="219"/>
      <c r="Q34" s="219"/>
      <c r="R34" s="219"/>
      <c r="S34" s="219"/>
      <c r="T34" s="219"/>
      <c r="U34" s="219"/>
      <c r="V34" s="219"/>
      <c r="W34" s="219"/>
      <c r="X34" s="219"/>
      <c r="Y34" s="219"/>
      <c r="Z34" s="219"/>
      <c r="AA34" s="219"/>
      <c r="AB34" s="219"/>
      <c r="AC34" s="219"/>
    </row>
    <row r="35" spans="1:29" ht="12.75">
      <c r="A35" s="116"/>
      <c r="B35" s="116"/>
      <c r="C35" s="116"/>
      <c r="D35" s="116"/>
      <c r="E35" s="384"/>
    </row>
    <row r="36" spans="1:29" ht="12.75">
      <c r="A36" s="268">
        <v>18</v>
      </c>
      <c r="B36" s="268">
        <v>166</v>
      </c>
      <c r="C36" s="268"/>
      <c r="D36" s="268" t="s">
        <v>25</v>
      </c>
      <c r="E36" s="472">
        <v>43915</v>
      </c>
      <c r="F36" s="219"/>
      <c r="G36" s="219"/>
      <c r="H36" s="268" t="s">
        <v>68</v>
      </c>
      <c r="I36" s="365">
        <v>43987</v>
      </c>
      <c r="J36" s="219"/>
      <c r="K36" s="219"/>
      <c r="L36" s="219"/>
      <c r="M36" s="219"/>
      <c r="N36" s="219"/>
      <c r="O36" s="219"/>
      <c r="P36" s="219"/>
      <c r="Q36" s="219"/>
      <c r="R36" s="219"/>
      <c r="S36" s="219"/>
      <c r="T36" s="219"/>
      <c r="U36" s="219"/>
      <c r="V36" s="219"/>
      <c r="W36" s="219"/>
      <c r="X36" s="219"/>
      <c r="Y36" s="219"/>
      <c r="Z36" s="219"/>
      <c r="AA36" s="219"/>
      <c r="AB36" s="219"/>
      <c r="AC36" s="219"/>
    </row>
    <row r="37" spans="1:29" ht="12.75">
      <c r="A37" s="116"/>
      <c r="B37" s="116"/>
      <c r="C37" s="116"/>
      <c r="D37" s="116"/>
      <c r="E37" s="384"/>
    </row>
    <row r="38" spans="1:29" ht="12.75">
      <c r="A38" s="268">
        <v>19</v>
      </c>
      <c r="B38" s="268">
        <v>106</v>
      </c>
      <c r="C38" s="268"/>
      <c r="D38" s="268" t="s">
        <v>25</v>
      </c>
      <c r="E38" s="472">
        <v>43909</v>
      </c>
      <c r="F38" s="219"/>
      <c r="G38" s="268">
        <v>53</v>
      </c>
      <c r="H38" s="268" t="s">
        <v>68</v>
      </c>
      <c r="I38" s="365">
        <v>44007</v>
      </c>
      <c r="J38" s="268">
        <v>0.5</v>
      </c>
      <c r="K38" s="268" t="s">
        <v>3263</v>
      </c>
      <c r="L38" s="219"/>
      <c r="M38" s="219"/>
      <c r="N38" s="219"/>
      <c r="O38" s="219"/>
      <c r="P38" s="219"/>
      <c r="Q38" s="219"/>
      <c r="R38" s="219"/>
      <c r="S38" s="219"/>
      <c r="T38" s="219"/>
      <c r="U38" s="219"/>
      <c r="V38" s="219"/>
      <c r="W38" s="219"/>
      <c r="X38" s="219"/>
      <c r="Y38" s="219"/>
      <c r="Z38" s="219"/>
      <c r="AA38" s="219"/>
      <c r="AB38" s="219"/>
      <c r="AC38" s="219"/>
    </row>
    <row r="39" spans="1:29" ht="12.75">
      <c r="A39" s="116"/>
      <c r="B39" s="116"/>
      <c r="C39" s="116"/>
      <c r="D39" s="116"/>
      <c r="E39" s="384"/>
    </row>
    <row r="40" spans="1:29" ht="12.75">
      <c r="A40" s="268">
        <v>20</v>
      </c>
      <c r="B40" s="268">
        <v>66</v>
      </c>
      <c r="C40" s="268"/>
      <c r="D40" s="268" t="s">
        <v>25</v>
      </c>
      <c r="E40" s="472">
        <v>43909</v>
      </c>
      <c r="F40" s="219"/>
      <c r="G40" s="219"/>
      <c r="H40" s="268" t="s">
        <v>68</v>
      </c>
      <c r="I40" s="365">
        <v>44007</v>
      </c>
      <c r="J40" s="268">
        <v>0.01</v>
      </c>
      <c r="K40" s="268" t="s">
        <v>3264</v>
      </c>
      <c r="L40" s="219"/>
      <c r="M40" s="219"/>
      <c r="N40" s="219"/>
      <c r="O40" s="219"/>
      <c r="P40" s="219"/>
      <c r="Q40" s="219"/>
      <c r="R40" s="219"/>
      <c r="S40" s="219"/>
      <c r="T40" s="219"/>
      <c r="U40" s="219"/>
      <c r="V40" s="219"/>
      <c r="W40" s="219"/>
      <c r="X40" s="219"/>
      <c r="Y40" s="219"/>
      <c r="Z40" s="219"/>
      <c r="AA40" s="219"/>
      <c r="AB40" s="219"/>
      <c r="AC40" s="219"/>
    </row>
    <row r="41" spans="1:29" ht="12.75">
      <c r="A41" s="116"/>
      <c r="B41" s="116"/>
      <c r="C41" s="116"/>
      <c r="D41" s="116"/>
      <c r="E41" s="384"/>
    </row>
    <row r="42" spans="1:29" ht="12.75">
      <c r="A42" s="268">
        <v>21</v>
      </c>
      <c r="B42" s="268">
        <v>19</v>
      </c>
      <c r="C42" s="268"/>
      <c r="D42" s="268" t="s">
        <v>25</v>
      </c>
      <c r="E42" s="472">
        <v>43909</v>
      </c>
      <c r="F42" s="219"/>
      <c r="G42" s="268">
        <v>11</v>
      </c>
      <c r="H42" s="268" t="s">
        <v>68</v>
      </c>
      <c r="I42" s="365">
        <v>44007</v>
      </c>
      <c r="J42" s="268">
        <v>0.12</v>
      </c>
      <c r="K42" s="268" t="s">
        <v>3263</v>
      </c>
      <c r="L42" s="219"/>
      <c r="M42" s="219"/>
      <c r="N42" s="219"/>
      <c r="O42" s="219"/>
      <c r="P42" s="219"/>
      <c r="Q42" s="219"/>
      <c r="R42" s="219"/>
      <c r="S42" s="219"/>
      <c r="T42" s="219"/>
      <c r="U42" s="219"/>
      <c r="V42" s="219"/>
      <c r="W42" s="219"/>
      <c r="X42" s="219"/>
      <c r="Y42" s="219"/>
      <c r="Z42" s="219"/>
      <c r="AA42" s="219"/>
      <c r="AB42" s="219"/>
      <c r="AC42" s="219"/>
    </row>
    <row r="43" spans="1:29" ht="12.75">
      <c r="A43" s="381"/>
      <c r="B43" s="381"/>
      <c r="C43" s="381"/>
      <c r="D43" s="381"/>
      <c r="E43" s="590"/>
      <c r="F43" s="381"/>
      <c r="G43" s="381"/>
      <c r="H43" s="381"/>
      <c r="I43" s="374"/>
      <c r="J43" s="372"/>
      <c r="K43" s="372"/>
      <c r="L43" s="372"/>
      <c r="M43" s="372"/>
      <c r="N43" s="372"/>
      <c r="O43" s="372"/>
      <c r="P43" s="372"/>
      <c r="Q43" s="372"/>
      <c r="R43" s="372"/>
      <c r="S43" s="372"/>
      <c r="T43" s="372"/>
      <c r="U43" s="372"/>
      <c r="V43" s="372"/>
      <c r="W43" s="372"/>
      <c r="X43" s="372"/>
      <c r="Y43" s="372"/>
      <c r="Z43" s="372"/>
      <c r="AA43" s="372"/>
      <c r="AB43" s="372"/>
      <c r="AC43" s="372"/>
    </row>
    <row r="44" spans="1:29" ht="12.75">
      <c r="A44" s="268">
        <v>22</v>
      </c>
      <c r="B44" s="268">
        <v>0</v>
      </c>
      <c r="C44" s="268"/>
      <c r="D44" s="268" t="s">
        <v>25</v>
      </c>
      <c r="E44" s="472">
        <v>43915</v>
      </c>
      <c r="F44" s="268"/>
      <c r="G44" s="268"/>
      <c r="H44" s="268" t="s">
        <v>68</v>
      </c>
      <c r="I44" s="365">
        <v>43953</v>
      </c>
      <c r="J44" s="219"/>
      <c r="K44" s="219"/>
      <c r="L44" s="219"/>
      <c r="M44" s="219"/>
      <c r="N44" s="219"/>
      <c r="O44" s="219"/>
      <c r="P44" s="219"/>
      <c r="Q44" s="219"/>
      <c r="R44" s="219"/>
      <c r="S44" s="219"/>
      <c r="T44" s="219"/>
      <c r="U44" s="219"/>
      <c r="V44" s="219"/>
      <c r="W44" s="219"/>
      <c r="X44" s="219"/>
      <c r="Y44" s="219"/>
      <c r="Z44" s="219"/>
      <c r="AA44" s="219"/>
      <c r="AB44" s="219"/>
      <c r="AC44" s="219"/>
    </row>
    <row r="45" spans="1:29" ht="12.75">
      <c r="A45" s="116"/>
      <c r="B45" s="116"/>
      <c r="C45" s="116"/>
      <c r="D45" s="116"/>
      <c r="E45" s="384"/>
    </row>
    <row r="46" spans="1:29" ht="12.75">
      <c r="A46" s="446">
        <v>23</v>
      </c>
      <c r="B46" s="446">
        <v>198</v>
      </c>
      <c r="C46" s="446"/>
      <c r="D46" s="446" t="s">
        <v>25</v>
      </c>
      <c r="E46" s="447">
        <v>43902</v>
      </c>
      <c r="F46" s="441"/>
      <c r="G46" s="441"/>
      <c r="H46" s="446" t="s">
        <v>68</v>
      </c>
      <c r="I46" s="592">
        <v>43993</v>
      </c>
      <c r="J46" s="441"/>
      <c r="K46" s="441"/>
      <c r="L46" s="441"/>
      <c r="M46" s="441"/>
      <c r="N46" s="441"/>
      <c r="O46" s="441"/>
      <c r="P46" s="441"/>
      <c r="Q46" s="441"/>
      <c r="R46" s="441"/>
      <c r="S46" s="441"/>
      <c r="T46" s="441"/>
      <c r="U46" s="441"/>
      <c r="V46" s="441"/>
      <c r="W46" s="441"/>
      <c r="X46" s="441"/>
      <c r="Y46" s="441"/>
      <c r="Z46" s="441"/>
      <c r="AA46" s="441"/>
      <c r="AB46" s="441"/>
      <c r="AC46" s="441"/>
    </row>
    <row r="47" spans="1:29" ht="12.75">
      <c r="A47" s="116"/>
      <c r="B47" s="116"/>
      <c r="C47" s="116"/>
      <c r="D47" s="116"/>
      <c r="E47" s="384"/>
    </row>
    <row r="48" spans="1:29" ht="12.75">
      <c r="A48" s="268">
        <v>24</v>
      </c>
      <c r="B48" s="268">
        <v>124</v>
      </c>
      <c r="C48" s="268"/>
      <c r="D48" s="268" t="s">
        <v>25</v>
      </c>
      <c r="E48" s="472">
        <v>43917</v>
      </c>
      <c r="F48" s="219"/>
      <c r="G48" s="219"/>
      <c r="H48" s="268" t="s">
        <v>68</v>
      </c>
      <c r="I48" s="365">
        <v>43993</v>
      </c>
      <c r="J48" s="219"/>
      <c r="K48" s="219"/>
      <c r="L48" s="219"/>
      <c r="M48" s="219"/>
      <c r="N48" s="219"/>
      <c r="O48" s="219"/>
      <c r="P48" s="219"/>
      <c r="Q48" s="219"/>
      <c r="R48" s="219"/>
      <c r="S48" s="219"/>
      <c r="T48" s="219"/>
      <c r="U48" s="219"/>
      <c r="V48" s="219"/>
      <c r="W48" s="219"/>
      <c r="X48" s="219"/>
      <c r="Y48" s="219"/>
      <c r="Z48" s="219"/>
      <c r="AA48" s="219"/>
      <c r="AB48" s="219"/>
      <c r="AC48" s="219"/>
    </row>
    <row r="49" spans="1:29" ht="12.75">
      <c r="A49" s="116"/>
      <c r="B49" s="116"/>
      <c r="C49" s="116"/>
      <c r="D49" s="116"/>
      <c r="E49" s="384"/>
    </row>
    <row r="50" spans="1:29" ht="12.75">
      <c r="A50" s="268">
        <v>25</v>
      </c>
      <c r="B50" s="268">
        <v>96</v>
      </c>
      <c r="C50" s="268"/>
      <c r="D50" s="268" t="s">
        <v>25</v>
      </c>
      <c r="E50" s="472">
        <v>43917</v>
      </c>
      <c r="F50" s="219"/>
      <c r="G50" s="268">
        <v>72</v>
      </c>
      <c r="H50" s="268" t="s">
        <v>68</v>
      </c>
      <c r="I50" s="365">
        <v>44006</v>
      </c>
      <c r="J50" s="268">
        <v>0.48</v>
      </c>
      <c r="K50" s="268" t="s">
        <v>3265</v>
      </c>
      <c r="L50" s="219"/>
      <c r="M50" s="219"/>
      <c r="N50" s="219"/>
      <c r="O50" s="219"/>
      <c r="P50" s="219"/>
      <c r="Q50" s="219"/>
      <c r="R50" s="219"/>
      <c r="S50" s="219"/>
      <c r="T50" s="219"/>
      <c r="U50" s="219"/>
      <c r="V50" s="219"/>
      <c r="W50" s="219"/>
      <c r="X50" s="219"/>
      <c r="Y50" s="219"/>
      <c r="Z50" s="219"/>
      <c r="AA50" s="219"/>
      <c r="AB50" s="219"/>
      <c r="AC50" s="219"/>
    </row>
    <row r="51" spans="1:29" ht="12.75">
      <c r="A51" s="116"/>
      <c r="B51" s="116"/>
      <c r="C51" s="116"/>
      <c r="D51" s="116"/>
      <c r="E51" s="384"/>
    </row>
    <row r="52" spans="1:29" ht="12.75">
      <c r="A52" s="268">
        <v>26</v>
      </c>
      <c r="B52" s="268">
        <v>195</v>
      </c>
      <c r="C52" s="268"/>
      <c r="D52" s="268" t="s">
        <v>25</v>
      </c>
      <c r="E52" s="472">
        <v>43915</v>
      </c>
      <c r="F52" s="219"/>
      <c r="G52" s="268">
        <v>76</v>
      </c>
      <c r="H52" s="268" t="s">
        <v>68</v>
      </c>
      <c r="I52" s="365">
        <v>44008</v>
      </c>
      <c r="J52" s="268">
        <v>0.8</v>
      </c>
      <c r="K52" s="268" t="s">
        <v>3265</v>
      </c>
      <c r="L52" s="219"/>
      <c r="M52" s="219"/>
      <c r="N52" s="219"/>
      <c r="O52" s="219"/>
      <c r="P52" s="219"/>
      <c r="Q52" s="219"/>
      <c r="R52" s="219"/>
      <c r="S52" s="219"/>
      <c r="T52" s="219"/>
      <c r="U52" s="219"/>
      <c r="V52" s="219"/>
      <c r="W52" s="219"/>
      <c r="X52" s="219"/>
      <c r="Y52" s="219"/>
      <c r="Z52" s="219"/>
      <c r="AA52" s="219"/>
      <c r="AB52" s="219"/>
      <c r="AC52" s="219"/>
    </row>
    <row r="53" spans="1:29" ht="12.75">
      <c r="A53" s="116"/>
      <c r="B53" s="116"/>
      <c r="C53" s="116"/>
      <c r="D53" s="116"/>
      <c r="E53" s="384"/>
    </row>
    <row r="54" spans="1:29" ht="12.75">
      <c r="A54" s="268">
        <v>27</v>
      </c>
      <c r="B54" s="268">
        <v>255</v>
      </c>
      <c r="C54" s="268"/>
      <c r="D54" s="268" t="s">
        <v>25</v>
      </c>
      <c r="E54" s="472">
        <v>43914</v>
      </c>
      <c r="F54" s="219"/>
      <c r="G54" s="268">
        <v>104</v>
      </c>
      <c r="H54" s="268" t="s">
        <v>68</v>
      </c>
      <c r="I54" s="365">
        <v>44007</v>
      </c>
      <c r="J54" s="268">
        <v>1.05</v>
      </c>
      <c r="K54" s="268" t="s">
        <v>3265</v>
      </c>
      <c r="L54" s="219"/>
      <c r="M54" s="219"/>
      <c r="N54" s="219"/>
      <c r="O54" s="219"/>
      <c r="P54" s="219"/>
      <c r="Q54" s="219"/>
      <c r="R54" s="219"/>
      <c r="S54" s="219"/>
      <c r="T54" s="219"/>
      <c r="U54" s="219"/>
      <c r="V54" s="219"/>
      <c r="W54" s="219"/>
      <c r="X54" s="219"/>
      <c r="Y54" s="219"/>
      <c r="Z54" s="219"/>
      <c r="AA54" s="219"/>
      <c r="AB54" s="219"/>
      <c r="AC54" s="219"/>
    </row>
    <row r="55" spans="1:29" ht="12.75">
      <c r="A55" s="116"/>
      <c r="B55" s="116"/>
      <c r="C55" s="116"/>
      <c r="D55" s="116"/>
      <c r="E55" s="384"/>
    </row>
    <row r="56" spans="1:29" ht="12.75">
      <c r="A56" s="268">
        <v>28</v>
      </c>
      <c r="B56" s="268">
        <v>36</v>
      </c>
      <c r="C56" s="268"/>
      <c r="D56" s="268" t="s">
        <v>25</v>
      </c>
      <c r="E56" s="472">
        <v>43908</v>
      </c>
      <c r="F56" s="219"/>
      <c r="G56" s="219"/>
      <c r="H56" s="268" t="s">
        <v>68</v>
      </c>
      <c r="I56" s="365">
        <v>43986</v>
      </c>
      <c r="J56" s="219"/>
      <c r="K56" s="219"/>
      <c r="L56" s="219"/>
      <c r="M56" s="219"/>
      <c r="N56" s="219"/>
      <c r="O56" s="219"/>
      <c r="P56" s="219"/>
      <c r="Q56" s="219"/>
      <c r="R56" s="219"/>
      <c r="S56" s="219"/>
      <c r="T56" s="219"/>
      <c r="U56" s="219"/>
      <c r="V56" s="219"/>
      <c r="W56" s="219"/>
      <c r="X56" s="219"/>
      <c r="Y56" s="219"/>
      <c r="Z56" s="219"/>
      <c r="AA56" s="219"/>
      <c r="AB56" s="219"/>
      <c r="AC56" s="219"/>
    </row>
    <row r="57" spans="1:29" ht="12.75">
      <c r="A57" s="381"/>
      <c r="B57" s="381"/>
      <c r="C57" s="381"/>
      <c r="D57" s="381"/>
      <c r="E57" s="590"/>
      <c r="F57" s="381"/>
      <c r="G57" s="381"/>
      <c r="H57" s="381"/>
      <c r="I57" s="374"/>
      <c r="J57" s="372"/>
      <c r="K57" s="372"/>
      <c r="L57" s="372"/>
      <c r="M57" s="372"/>
      <c r="N57" s="372"/>
      <c r="O57" s="372"/>
      <c r="P57" s="372"/>
      <c r="Q57" s="372"/>
      <c r="R57" s="372"/>
      <c r="S57" s="372"/>
      <c r="T57" s="372"/>
      <c r="U57" s="372"/>
      <c r="V57" s="372"/>
      <c r="W57" s="372"/>
      <c r="X57" s="372"/>
      <c r="Y57" s="372"/>
      <c r="Z57" s="372"/>
      <c r="AA57" s="372"/>
      <c r="AB57" s="372"/>
      <c r="AC57" s="372"/>
    </row>
    <row r="58" spans="1:29" ht="12.75">
      <c r="A58" s="268">
        <v>29</v>
      </c>
      <c r="B58" s="268">
        <v>87</v>
      </c>
      <c r="C58" s="268"/>
      <c r="D58" s="268" t="s">
        <v>25</v>
      </c>
      <c r="E58" s="472">
        <v>43915</v>
      </c>
      <c r="F58" s="268"/>
      <c r="G58" s="268">
        <v>78</v>
      </c>
      <c r="H58" s="268" t="s">
        <v>68</v>
      </c>
      <c r="I58" s="365">
        <v>44008</v>
      </c>
      <c r="J58" s="268">
        <v>1</v>
      </c>
      <c r="K58" s="268" t="s">
        <v>3265</v>
      </c>
      <c r="L58" s="219"/>
      <c r="M58" s="219"/>
      <c r="N58" s="219"/>
      <c r="O58" s="219"/>
      <c r="P58" s="219"/>
      <c r="Q58" s="219"/>
      <c r="R58" s="219"/>
      <c r="S58" s="219"/>
      <c r="T58" s="219"/>
      <c r="U58" s="219"/>
      <c r="V58" s="219"/>
      <c r="W58" s="219"/>
      <c r="X58" s="219"/>
      <c r="Y58" s="219"/>
      <c r="Z58" s="219"/>
      <c r="AA58" s="219"/>
      <c r="AB58" s="219"/>
      <c r="AC58" s="219"/>
    </row>
    <row r="59" spans="1:29" ht="12.75">
      <c r="A59" s="116"/>
      <c r="B59" s="116"/>
      <c r="C59" s="116"/>
      <c r="D59" s="116"/>
      <c r="E59" s="384"/>
    </row>
    <row r="60" spans="1:29" ht="12.75">
      <c r="A60" s="268">
        <v>30</v>
      </c>
      <c r="B60" s="268">
        <v>0</v>
      </c>
      <c r="C60" s="268"/>
      <c r="D60" s="268" t="s">
        <v>25</v>
      </c>
      <c r="E60" s="472">
        <v>43900</v>
      </c>
      <c r="F60" s="219"/>
      <c r="G60" s="268">
        <v>0</v>
      </c>
      <c r="H60" s="268" t="s">
        <v>68</v>
      </c>
      <c r="I60" s="365">
        <v>44007</v>
      </c>
      <c r="J60" s="268">
        <v>0.01</v>
      </c>
      <c r="K60" s="219"/>
      <c r="L60" s="219"/>
      <c r="M60" s="219"/>
      <c r="N60" s="219"/>
      <c r="O60" s="219"/>
      <c r="P60" s="219"/>
      <c r="Q60" s="219"/>
      <c r="R60" s="219"/>
      <c r="S60" s="219"/>
      <c r="T60" s="219"/>
      <c r="U60" s="219"/>
      <c r="V60" s="219"/>
      <c r="W60" s="219"/>
      <c r="X60" s="219"/>
      <c r="Y60" s="219"/>
      <c r="Z60" s="219"/>
      <c r="AA60" s="219"/>
      <c r="AB60" s="219"/>
      <c r="AC60" s="219"/>
    </row>
    <row r="61" spans="1:29" ht="12.75">
      <c r="A61" s="381"/>
      <c r="B61" s="381"/>
      <c r="C61" s="381"/>
      <c r="D61" s="381"/>
      <c r="E61" s="590"/>
      <c r="F61" s="381"/>
      <c r="G61" s="381"/>
      <c r="H61" s="381"/>
      <c r="I61" s="374"/>
      <c r="J61" s="372"/>
      <c r="K61" s="372"/>
      <c r="L61" s="372"/>
      <c r="M61" s="372"/>
      <c r="N61" s="372"/>
      <c r="O61" s="372"/>
      <c r="P61" s="372"/>
      <c r="Q61" s="372"/>
      <c r="R61" s="372"/>
      <c r="S61" s="372"/>
      <c r="T61" s="372"/>
      <c r="U61" s="372"/>
      <c r="V61" s="372"/>
      <c r="W61" s="372"/>
      <c r="X61" s="372"/>
      <c r="Y61" s="372"/>
      <c r="Z61" s="372"/>
      <c r="AA61" s="372"/>
      <c r="AB61" s="372"/>
      <c r="AC61" s="372"/>
    </row>
    <row r="62" spans="1:29" ht="12.75">
      <c r="A62" s="268">
        <v>31</v>
      </c>
      <c r="B62" s="268">
        <v>5</v>
      </c>
      <c r="C62" s="268"/>
      <c r="D62" s="268" t="s">
        <v>25</v>
      </c>
      <c r="E62" s="472">
        <v>43896</v>
      </c>
      <c r="F62" s="268"/>
      <c r="G62" s="268"/>
      <c r="H62" s="268" t="s">
        <v>68</v>
      </c>
      <c r="I62" s="365">
        <v>43953</v>
      </c>
      <c r="J62" s="219"/>
      <c r="K62" s="219"/>
      <c r="L62" s="219"/>
      <c r="M62" s="219"/>
      <c r="N62" s="219"/>
      <c r="O62" s="219"/>
      <c r="P62" s="219"/>
      <c r="Q62" s="219"/>
      <c r="R62" s="219"/>
      <c r="S62" s="219"/>
      <c r="T62" s="219"/>
      <c r="U62" s="219"/>
      <c r="V62" s="219"/>
      <c r="W62" s="219"/>
      <c r="X62" s="219"/>
      <c r="Y62" s="219"/>
      <c r="Z62" s="219"/>
      <c r="AA62" s="219"/>
      <c r="AB62" s="219"/>
      <c r="AC62" s="219"/>
    </row>
    <row r="63" spans="1:29" ht="12.75">
      <c r="A63" s="116"/>
      <c r="B63" s="116"/>
      <c r="C63" s="116"/>
      <c r="D63" s="116"/>
      <c r="E63" s="384"/>
    </row>
    <row r="64" spans="1:29" ht="12.75">
      <c r="A64" s="268">
        <v>32</v>
      </c>
      <c r="B64" s="268">
        <v>75</v>
      </c>
      <c r="C64" s="268"/>
      <c r="D64" s="268" t="s">
        <v>25</v>
      </c>
      <c r="E64" s="472">
        <v>43902</v>
      </c>
      <c r="F64" s="219"/>
      <c r="G64" s="219"/>
      <c r="H64" s="268" t="s">
        <v>68</v>
      </c>
      <c r="I64" s="365">
        <v>43987</v>
      </c>
      <c r="J64" s="219"/>
      <c r="K64" s="219"/>
      <c r="L64" s="219"/>
      <c r="M64" s="219"/>
      <c r="N64" s="219"/>
      <c r="O64" s="219"/>
      <c r="P64" s="219"/>
      <c r="Q64" s="219"/>
      <c r="R64" s="219"/>
      <c r="S64" s="219"/>
      <c r="T64" s="219"/>
      <c r="U64" s="219"/>
      <c r="V64" s="219"/>
      <c r="W64" s="219"/>
      <c r="X64" s="219"/>
      <c r="Y64" s="219"/>
      <c r="Z64" s="219"/>
      <c r="AA64" s="219"/>
      <c r="AB64" s="219"/>
      <c r="AC64" s="219"/>
    </row>
    <row r="65" spans="1:29" ht="12.75">
      <c r="A65" s="116"/>
      <c r="B65" s="116"/>
      <c r="C65" s="116"/>
      <c r="D65" s="116"/>
      <c r="E65" s="384"/>
    </row>
    <row r="66" spans="1:29" ht="12.75">
      <c r="A66" s="268">
        <v>33</v>
      </c>
      <c r="B66" s="268">
        <v>170</v>
      </c>
      <c r="C66" s="268"/>
      <c r="D66" s="268" t="s">
        <v>25</v>
      </c>
      <c r="E66" s="472">
        <v>43902</v>
      </c>
      <c r="F66" s="219"/>
      <c r="G66" s="268">
        <v>83</v>
      </c>
      <c r="H66" s="268" t="s">
        <v>68</v>
      </c>
      <c r="I66" s="365">
        <v>44006</v>
      </c>
      <c r="J66" s="268">
        <v>0.5</v>
      </c>
      <c r="K66" s="268" t="s">
        <v>3265</v>
      </c>
      <c r="L66" s="219"/>
      <c r="M66" s="219"/>
      <c r="N66" s="219"/>
      <c r="O66" s="219"/>
      <c r="P66" s="219"/>
      <c r="Q66" s="219"/>
      <c r="R66" s="219"/>
      <c r="S66" s="219"/>
      <c r="T66" s="219"/>
      <c r="U66" s="219"/>
      <c r="V66" s="219"/>
      <c r="W66" s="219"/>
      <c r="X66" s="219"/>
      <c r="Y66" s="219"/>
      <c r="Z66" s="219"/>
      <c r="AA66" s="219"/>
      <c r="AB66" s="219"/>
      <c r="AC66" s="219"/>
    </row>
    <row r="67" spans="1:29" ht="12.75">
      <c r="A67" s="116"/>
      <c r="B67" s="116"/>
      <c r="C67" s="116"/>
      <c r="D67" s="116"/>
      <c r="E67" s="384"/>
    </row>
    <row r="68" spans="1:29" ht="12.75">
      <c r="A68" s="268">
        <v>34</v>
      </c>
      <c r="B68" s="268">
        <v>25</v>
      </c>
      <c r="C68" s="268"/>
      <c r="D68" s="268" t="s">
        <v>25</v>
      </c>
      <c r="E68" s="472">
        <v>43902</v>
      </c>
      <c r="F68" s="219"/>
      <c r="G68" s="268"/>
      <c r="H68" s="268" t="s">
        <v>68</v>
      </c>
      <c r="I68" s="365">
        <v>43981</v>
      </c>
      <c r="J68" s="219"/>
      <c r="K68" s="219"/>
      <c r="L68" s="219"/>
      <c r="M68" s="219"/>
      <c r="N68" s="219"/>
      <c r="O68" s="219"/>
      <c r="P68" s="219"/>
      <c r="Q68" s="219"/>
      <c r="R68" s="219"/>
      <c r="S68" s="219"/>
      <c r="T68" s="219"/>
      <c r="U68" s="219"/>
      <c r="V68" s="219"/>
      <c r="W68" s="219"/>
      <c r="X68" s="219"/>
      <c r="Y68" s="219"/>
      <c r="Z68" s="219"/>
      <c r="AA68" s="219"/>
      <c r="AB68" s="219"/>
      <c r="AC68" s="219"/>
    </row>
    <row r="69" spans="1:29" ht="12.75">
      <c r="A69" s="116"/>
      <c r="B69" s="116"/>
      <c r="C69" s="116"/>
      <c r="D69" s="116"/>
      <c r="E69" s="384"/>
    </row>
    <row r="70" spans="1:29" ht="12.75">
      <c r="A70" s="268">
        <v>35</v>
      </c>
      <c r="B70" s="268">
        <v>45</v>
      </c>
      <c r="C70" s="268"/>
      <c r="D70" s="268" t="s">
        <v>25</v>
      </c>
      <c r="E70" s="472">
        <v>43900</v>
      </c>
      <c r="F70" s="219"/>
      <c r="G70" s="268"/>
      <c r="H70" s="268" t="s">
        <v>68</v>
      </c>
      <c r="I70" s="365">
        <v>43981</v>
      </c>
      <c r="J70" s="219"/>
      <c r="K70" s="219"/>
      <c r="L70" s="219"/>
      <c r="M70" s="219"/>
      <c r="N70" s="219"/>
      <c r="O70" s="219"/>
      <c r="P70" s="219"/>
      <c r="Q70" s="219"/>
      <c r="R70" s="219"/>
      <c r="S70" s="219"/>
      <c r="T70" s="219"/>
      <c r="U70" s="219"/>
      <c r="V70" s="219"/>
      <c r="W70" s="219"/>
      <c r="X70" s="219"/>
      <c r="Y70" s="219"/>
      <c r="Z70" s="219"/>
      <c r="AA70" s="219"/>
      <c r="AB70" s="219"/>
      <c r="AC70" s="219"/>
    </row>
    <row r="71" spans="1:29" ht="12.75">
      <c r="A71" s="116"/>
      <c r="B71" s="116"/>
      <c r="C71" s="116"/>
      <c r="D71" s="116"/>
      <c r="E71" s="384"/>
      <c r="I71" s="314"/>
    </row>
    <row r="72" spans="1:29" ht="12.75">
      <c r="A72" s="268">
        <v>36</v>
      </c>
      <c r="B72" s="268">
        <v>58</v>
      </c>
      <c r="C72" s="268"/>
      <c r="D72" s="268" t="s">
        <v>25</v>
      </c>
      <c r="E72" s="472">
        <v>43900</v>
      </c>
      <c r="F72" s="219"/>
      <c r="G72" s="268"/>
      <c r="H72" s="268" t="s">
        <v>68</v>
      </c>
      <c r="I72" s="365">
        <v>43981</v>
      </c>
      <c r="J72" s="219"/>
      <c r="K72" s="219"/>
      <c r="L72" s="219"/>
      <c r="M72" s="219"/>
      <c r="N72" s="219"/>
      <c r="O72" s="219"/>
      <c r="P72" s="219"/>
      <c r="Q72" s="219"/>
      <c r="R72" s="219"/>
      <c r="S72" s="219"/>
      <c r="T72" s="219"/>
      <c r="U72" s="219"/>
      <c r="V72" s="219"/>
      <c r="W72" s="219"/>
      <c r="X72" s="219"/>
      <c r="Y72" s="219"/>
      <c r="Z72" s="219"/>
      <c r="AA72" s="219"/>
      <c r="AB72" s="219"/>
      <c r="AC72" s="219"/>
    </row>
    <row r="73" spans="1:29" ht="12.75">
      <c r="A73" s="381"/>
      <c r="B73" s="381"/>
      <c r="C73" s="381"/>
      <c r="D73" s="381"/>
      <c r="E73" s="590"/>
      <c r="F73" s="381"/>
      <c r="G73" s="381"/>
      <c r="H73" s="381"/>
      <c r="I73" s="374"/>
      <c r="J73" s="372"/>
      <c r="K73" s="372"/>
      <c r="L73" s="372"/>
      <c r="M73" s="372"/>
      <c r="N73" s="372"/>
      <c r="O73" s="372"/>
      <c r="P73" s="372"/>
      <c r="Q73" s="372"/>
      <c r="R73" s="372"/>
      <c r="S73" s="372"/>
      <c r="T73" s="372"/>
      <c r="U73" s="372"/>
      <c r="V73" s="372"/>
      <c r="W73" s="372"/>
      <c r="X73" s="372"/>
      <c r="Y73" s="372"/>
      <c r="Z73" s="372"/>
      <c r="AA73" s="372"/>
      <c r="AB73" s="372"/>
      <c r="AC73" s="372"/>
    </row>
    <row r="74" spans="1:29" ht="12.75">
      <c r="A74" s="446">
        <v>37</v>
      </c>
      <c r="B74" s="446">
        <v>32</v>
      </c>
      <c r="C74" s="446"/>
      <c r="D74" s="446" t="s">
        <v>25</v>
      </c>
      <c r="E74" s="447">
        <v>43900</v>
      </c>
      <c r="F74" s="446"/>
      <c r="G74" s="446"/>
      <c r="H74" s="446" t="s">
        <v>68</v>
      </c>
      <c r="I74" s="592">
        <v>43953</v>
      </c>
      <c r="J74" s="441"/>
      <c r="K74" s="441"/>
      <c r="L74" s="441"/>
      <c r="M74" s="441"/>
      <c r="N74" s="441"/>
      <c r="O74" s="441"/>
      <c r="P74" s="441"/>
      <c r="Q74" s="441"/>
      <c r="R74" s="441"/>
      <c r="S74" s="441"/>
      <c r="T74" s="441"/>
      <c r="U74" s="441"/>
      <c r="V74" s="441"/>
      <c r="W74" s="441"/>
      <c r="X74" s="441"/>
      <c r="Y74" s="441"/>
      <c r="Z74" s="441"/>
      <c r="AA74" s="441"/>
      <c r="AB74" s="441"/>
      <c r="AC74" s="441"/>
    </row>
    <row r="75" spans="1:29" ht="12.75">
      <c r="A75" s="381"/>
      <c r="B75" s="381"/>
      <c r="C75" s="381"/>
      <c r="D75" s="381"/>
      <c r="E75" s="590"/>
      <c r="F75" s="381"/>
      <c r="G75" s="381"/>
      <c r="H75" s="381"/>
      <c r="I75" s="374"/>
      <c r="J75" s="372"/>
      <c r="K75" s="372"/>
      <c r="L75" s="372"/>
      <c r="M75" s="372"/>
      <c r="N75" s="372"/>
      <c r="O75" s="372"/>
      <c r="P75" s="372"/>
      <c r="Q75" s="372"/>
      <c r="R75" s="372"/>
      <c r="S75" s="372"/>
      <c r="T75" s="372"/>
      <c r="U75" s="372"/>
      <c r="V75" s="372"/>
      <c r="W75" s="372"/>
      <c r="X75" s="372"/>
      <c r="Y75" s="372"/>
      <c r="Z75" s="372"/>
      <c r="AA75" s="372"/>
      <c r="AB75" s="372"/>
      <c r="AC75" s="372"/>
    </row>
    <row r="76" spans="1:29" ht="12.75">
      <c r="A76" s="268">
        <v>38</v>
      </c>
      <c r="B76" s="268">
        <v>9</v>
      </c>
      <c r="C76" s="268"/>
      <c r="D76" s="268" t="s">
        <v>25</v>
      </c>
      <c r="E76" s="472">
        <v>43896</v>
      </c>
      <c r="F76" s="268"/>
      <c r="G76" s="268"/>
      <c r="H76" s="268" t="s">
        <v>68</v>
      </c>
      <c r="I76" s="365">
        <v>43953</v>
      </c>
      <c r="J76" s="219"/>
      <c r="K76" s="219"/>
      <c r="L76" s="219"/>
      <c r="M76" s="219"/>
      <c r="N76" s="219"/>
      <c r="O76" s="219"/>
      <c r="P76" s="219"/>
      <c r="Q76" s="219"/>
      <c r="R76" s="219"/>
      <c r="S76" s="219"/>
      <c r="T76" s="219"/>
      <c r="U76" s="219"/>
      <c r="V76" s="219"/>
      <c r="W76" s="219"/>
      <c r="X76" s="219"/>
      <c r="Y76" s="219"/>
      <c r="Z76" s="219"/>
      <c r="AA76" s="219"/>
      <c r="AB76" s="219"/>
      <c r="AC76" s="219"/>
    </row>
    <row r="77" spans="1:29" ht="12.75">
      <c r="A77" s="116"/>
      <c r="B77" s="116"/>
      <c r="C77" s="116"/>
      <c r="D77" s="116"/>
      <c r="E77" s="384"/>
    </row>
    <row r="78" spans="1:29" ht="12.75">
      <c r="A78" s="268">
        <v>39</v>
      </c>
      <c r="B78" s="268">
        <v>9</v>
      </c>
      <c r="C78" s="268"/>
      <c r="D78" s="268" t="s">
        <v>25</v>
      </c>
      <c r="E78" s="472">
        <v>43895</v>
      </c>
      <c r="F78" s="219"/>
      <c r="G78" s="268"/>
      <c r="H78" s="268" t="s">
        <v>68</v>
      </c>
      <c r="I78" s="365">
        <v>43981</v>
      </c>
      <c r="J78" s="219"/>
      <c r="K78" s="219"/>
      <c r="L78" s="219"/>
      <c r="M78" s="219"/>
      <c r="N78" s="219"/>
      <c r="O78" s="219"/>
      <c r="P78" s="219"/>
      <c r="Q78" s="219"/>
      <c r="R78" s="219"/>
      <c r="S78" s="219"/>
      <c r="T78" s="219"/>
      <c r="U78" s="219"/>
      <c r="V78" s="219"/>
      <c r="W78" s="219"/>
      <c r="X78" s="219"/>
      <c r="Y78" s="219"/>
      <c r="Z78" s="219"/>
      <c r="AA78" s="219"/>
      <c r="AB78" s="219"/>
      <c r="AC78" s="219"/>
    </row>
    <row r="79" spans="1:29" ht="12.75">
      <c r="A79" s="116"/>
      <c r="B79" s="116"/>
      <c r="C79" s="116"/>
      <c r="D79" s="116"/>
      <c r="E79" s="384"/>
    </row>
    <row r="80" spans="1:29" ht="12.75">
      <c r="A80" s="268">
        <v>40</v>
      </c>
      <c r="B80" s="268">
        <v>90</v>
      </c>
      <c r="C80" s="268"/>
      <c r="D80" s="268" t="s">
        <v>25</v>
      </c>
      <c r="E80" s="472">
        <v>43895</v>
      </c>
      <c r="F80" s="219"/>
      <c r="G80" s="219"/>
      <c r="H80" s="268" t="s">
        <v>68</v>
      </c>
      <c r="I80" s="365">
        <v>43988</v>
      </c>
      <c r="J80" s="219"/>
      <c r="K80" s="219"/>
      <c r="L80" s="219"/>
      <c r="M80" s="219"/>
      <c r="N80" s="219"/>
      <c r="O80" s="219"/>
      <c r="P80" s="219"/>
      <c r="Q80" s="219"/>
      <c r="R80" s="219"/>
      <c r="S80" s="219"/>
      <c r="T80" s="219"/>
      <c r="U80" s="219"/>
      <c r="V80" s="219"/>
      <c r="W80" s="219"/>
      <c r="X80" s="219"/>
      <c r="Y80" s="219"/>
      <c r="Z80" s="219"/>
      <c r="AA80" s="219"/>
      <c r="AB80" s="219"/>
      <c r="AC80" s="219"/>
    </row>
    <row r="81" spans="1:29" ht="12.75">
      <c r="A81" s="116"/>
      <c r="B81" s="116"/>
      <c r="C81" s="116"/>
      <c r="D81" s="116"/>
      <c r="E81" s="384"/>
    </row>
    <row r="82" spans="1:29" ht="12.75">
      <c r="A82" s="268">
        <v>41</v>
      </c>
      <c r="B82" s="268">
        <v>217</v>
      </c>
      <c r="C82" s="268"/>
      <c r="D82" s="268" t="s">
        <v>25</v>
      </c>
      <c r="E82" s="472">
        <v>43895</v>
      </c>
      <c r="F82" s="219"/>
      <c r="G82" s="268">
        <v>122</v>
      </c>
      <c r="H82" s="268" t="s">
        <v>68</v>
      </c>
      <c r="I82" s="365">
        <v>44006</v>
      </c>
      <c r="J82" s="268">
        <v>0.8</v>
      </c>
      <c r="K82" s="268" t="s">
        <v>3266</v>
      </c>
      <c r="L82" s="219"/>
      <c r="M82" s="219"/>
      <c r="N82" s="219"/>
      <c r="O82" s="219"/>
      <c r="P82" s="219"/>
      <c r="Q82" s="219"/>
      <c r="R82" s="219"/>
      <c r="S82" s="219"/>
      <c r="T82" s="219"/>
      <c r="U82" s="219"/>
      <c r="V82" s="219"/>
      <c r="W82" s="219"/>
      <c r="X82" s="219"/>
      <c r="Y82" s="219"/>
      <c r="Z82" s="219"/>
      <c r="AA82" s="219"/>
      <c r="AB82" s="219"/>
      <c r="AC82" s="219"/>
    </row>
    <row r="83" spans="1:29" ht="12.75">
      <c r="A83" s="116"/>
      <c r="B83" s="116"/>
      <c r="C83" s="116"/>
      <c r="D83" s="116"/>
      <c r="E83" s="384"/>
    </row>
    <row r="84" spans="1:29" ht="12.75">
      <c r="A84" s="268">
        <v>42</v>
      </c>
      <c r="B84" s="268">
        <v>259</v>
      </c>
      <c r="C84" s="268"/>
      <c r="D84" s="268" t="s">
        <v>25</v>
      </c>
      <c r="E84" s="472">
        <v>43896</v>
      </c>
      <c r="F84" s="219"/>
      <c r="G84" s="219"/>
      <c r="H84" s="268" t="s">
        <v>68</v>
      </c>
      <c r="I84" s="365">
        <v>43993</v>
      </c>
      <c r="J84" s="219"/>
      <c r="K84" s="219"/>
      <c r="L84" s="219"/>
      <c r="M84" s="219"/>
      <c r="N84" s="219"/>
      <c r="O84" s="219"/>
      <c r="P84" s="219"/>
      <c r="Q84" s="219"/>
      <c r="R84" s="219"/>
      <c r="S84" s="219"/>
      <c r="T84" s="219"/>
      <c r="U84" s="219"/>
      <c r="V84" s="219"/>
      <c r="W84" s="219"/>
      <c r="X84" s="219"/>
      <c r="Y84" s="219"/>
      <c r="Z84" s="219"/>
      <c r="AA84" s="219"/>
      <c r="AB84" s="219"/>
      <c r="AC84" s="219"/>
    </row>
    <row r="85" spans="1:29" ht="12.75">
      <c r="A85" s="116"/>
      <c r="B85" s="116"/>
      <c r="C85" s="116"/>
      <c r="D85" s="116"/>
      <c r="E85" s="384"/>
    </row>
    <row r="86" spans="1:29" ht="12.75">
      <c r="A86" s="268">
        <v>43</v>
      </c>
      <c r="B86" s="268">
        <v>115</v>
      </c>
      <c r="C86" s="268"/>
      <c r="D86" s="268" t="s">
        <v>25</v>
      </c>
      <c r="E86" s="472">
        <v>43896</v>
      </c>
      <c r="F86" s="219"/>
      <c r="G86" s="268">
        <v>52</v>
      </c>
      <c r="H86" s="268" t="s">
        <v>68</v>
      </c>
      <c r="I86" s="365">
        <v>44006</v>
      </c>
      <c r="J86" s="268">
        <v>0.5</v>
      </c>
      <c r="K86" s="268" t="s">
        <v>3263</v>
      </c>
      <c r="L86" s="219"/>
      <c r="M86" s="219"/>
      <c r="N86" s="219"/>
      <c r="O86" s="219"/>
      <c r="P86" s="219"/>
      <c r="Q86" s="219"/>
      <c r="R86" s="219"/>
      <c r="S86" s="219"/>
      <c r="T86" s="219"/>
      <c r="U86" s="219"/>
      <c r="V86" s="219"/>
      <c r="W86" s="219"/>
      <c r="X86" s="219"/>
      <c r="Y86" s="219"/>
      <c r="Z86" s="219"/>
      <c r="AA86" s="219"/>
      <c r="AB86" s="219"/>
      <c r="AC86" s="219"/>
    </row>
    <row r="87" spans="1:29" ht="12.75">
      <c r="A87" s="268">
        <v>44</v>
      </c>
      <c r="B87" s="268">
        <v>115</v>
      </c>
      <c r="C87" s="268"/>
      <c r="D87" s="268" t="s">
        <v>25</v>
      </c>
      <c r="E87" s="472">
        <v>43896</v>
      </c>
      <c r="F87" s="219"/>
      <c r="G87" s="268">
        <v>73</v>
      </c>
      <c r="H87" s="268" t="s">
        <v>68</v>
      </c>
      <c r="I87" s="365">
        <v>44012</v>
      </c>
      <c r="J87" s="268">
        <v>0.45</v>
      </c>
      <c r="K87" s="219"/>
      <c r="L87" s="219"/>
      <c r="M87" s="219"/>
      <c r="N87" s="219"/>
      <c r="O87" s="219"/>
      <c r="P87" s="219"/>
      <c r="Q87" s="219"/>
      <c r="R87" s="219"/>
      <c r="S87" s="219"/>
      <c r="T87" s="219"/>
      <c r="U87" s="219"/>
      <c r="V87" s="219"/>
      <c r="W87" s="219"/>
      <c r="X87" s="219"/>
      <c r="Y87" s="219"/>
      <c r="Z87" s="219"/>
      <c r="AA87" s="219"/>
      <c r="AB87" s="219"/>
      <c r="AC87" s="219"/>
    </row>
    <row r="88" spans="1:29" ht="12.75">
      <c r="A88" s="381"/>
      <c r="B88" s="381"/>
      <c r="C88" s="381"/>
      <c r="D88" s="381"/>
      <c r="E88" s="590"/>
      <c r="F88" s="381"/>
      <c r="G88" s="381"/>
      <c r="H88" s="381"/>
      <c r="I88" s="374"/>
      <c r="J88" s="372"/>
      <c r="K88" s="372"/>
      <c r="L88" s="372"/>
      <c r="M88" s="372"/>
      <c r="N88" s="372"/>
      <c r="O88" s="372"/>
      <c r="P88" s="372"/>
      <c r="Q88" s="372"/>
      <c r="R88" s="372"/>
      <c r="S88" s="372"/>
      <c r="T88" s="372"/>
      <c r="U88" s="372"/>
      <c r="V88" s="372"/>
      <c r="W88" s="372"/>
      <c r="X88" s="372"/>
      <c r="Y88" s="372"/>
      <c r="Z88" s="372"/>
      <c r="AA88" s="372"/>
      <c r="AB88" s="372"/>
      <c r="AC88" s="372"/>
    </row>
    <row r="89" spans="1:29" ht="12.75">
      <c r="A89" s="446">
        <v>45</v>
      </c>
      <c r="B89" s="446">
        <v>108</v>
      </c>
      <c r="C89" s="446"/>
      <c r="D89" s="446" t="s">
        <v>25</v>
      </c>
      <c r="E89" s="447">
        <v>43896</v>
      </c>
      <c r="F89" s="446"/>
      <c r="G89" s="446"/>
      <c r="H89" s="446" t="s">
        <v>27</v>
      </c>
      <c r="I89" s="592">
        <v>43903</v>
      </c>
      <c r="J89" s="441"/>
      <c r="K89" s="441"/>
      <c r="L89" s="441"/>
      <c r="M89" s="441"/>
      <c r="N89" s="441"/>
      <c r="O89" s="441"/>
      <c r="P89" s="441"/>
      <c r="Q89" s="441"/>
      <c r="R89" s="441"/>
      <c r="S89" s="441"/>
      <c r="T89" s="441"/>
      <c r="U89" s="441"/>
      <c r="V89" s="441"/>
      <c r="W89" s="441"/>
      <c r="X89" s="441"/>
      <c r="Y89" s="441"/>
      <c r="Z89" s="441"/>
      <c r="AA89" s="441"/>
      <c r="AB89" s="441"/>
      <c r="AC89" s="441"/>
    </row>
    <row r="90" spans="1:29" ht="12.75">
      <c r="A90" s="381"/>
      <c r="B90" s="381"/>
      <c r="C90" s="381"/>
      <c r="D90" s="381"/>
      <c r="E90" s="590"/>
      <c r="F90" s="381"/>
      <c r="G90" s="381"/>
      <c r="H90" s="381"/>
      <c r="I90" s="374"/>
      <c r="J90" s="372"/>
      <c r="K90" s="372"/>
      <c r="L90" s="372"/>
      <c r="M90" s="372"/>
      <c r="N90" s="372"/>
      <c r="O90" s="372"/>
      <c r="P90" s="372"/>
      <c r="Q90" s="372"/>
      <c r="R90" s="372"/>
      <c r="S90" s="372"/>
      <c r="T90" s="372"/>
      <c r="U90" s="372"/>
      <c r="V90" s="372"/>
      <c r="W90" s="372"/>
      <c r="X90" s="372"/>
      <c r="Y90" s="372"/>
      <c r="Z90" s="372"/>
      <c r="AA90" s="372"/>
      <c r="AB90" s="372"/>
      <c r="AC90" s="372"/>
    </row>
    <row r="91" spans="1:29" ht="12.75">
      <c r="A91" s="268">
        <v>46</v>
      </c>
      <c r="B91" s="268">
        <v>2</v>
      </c>
      <c r="C91" s="268"/>
      <c r="D91" s="268" t="s">
        <v>25</v>
      </c>
      <c r="E91" s="472">
        <v>43887</v>
      </c>
      <c r="F91" s="268"/>
      <c r="G91" s="268"/>
      <c r="H91" s="268" t="s">
        <v>68</v>
      </c>
      <c r="I91" s="365">
        <v>43953</v>
      </c>
      <c r="J91" s="219"/>
      <c r="K91" s="219"/>
      <c r="L91" s="219"/>
      <c r="M91" s="219"/>
      <c r="N91" s="219"/>
      <c r="O91" s="219"/>
      <c r="P91" s="219"/>
      <c r="Q91" s="219"/>
      <c r="R91" s="219"/>
      <c r="S91" s="219"/>
      <c r="T91" s="219"/>
      <c r="U91" s="219"/>
      <c r="V91" s="219"/>
      <c r="W91" s="219"/>
      <c r="X91" s="219"/>
      <c r="Y91" s="219"/>
      <c r="Z91" s="219"/>
      <c r="AA91" s="219"/>
      <c r="AB91" s="219"/>
      <c r="AC91" s="219"/>
    </row>
    <row r="92" spans="1:29" ht="12.75">
      <c r="A92" s="116"/>
      <c r="B92" s="116"/>
      <c r="C92" s="116"/>
      <c r="D92" s="116"/>
      <c r="E92" s="384"/>
    </row>
    <row r="93" spans="1:29" ht="12.75">
      <c r="A93" s="446">
        <v>47</v>
      </c>
      <c r="B93" s="446">
        <v>75</v>
      </c>
      <c r="C93" s="446"/>
      <c r="D93" s="446" t="s">
        <v>25</v>
      </c>
      <c r="E93" s="447">
        <v>43895</v>
      </c>
      <c r="F93" s="441"/>
      <c r="G93" s="441"/>
      <c r="H93" s="446" t="s">
        <v>68</v>
      </c>
      <c r="I93" s="592">
        <v>43988</v>
      </c>
      <c r="J93" s="441"/>
      <c r="K93" s="441"/>
      <c r="L93" s="441"/>
      <c r="M93" s="441"/>
      <c r="N93" s="441"/>
      <c r="O93" s="441"/>
      <c r="P93" s="441"/>
      <c r="Q93" s="441"/>
      <c r="R93" s="441"/>
      <c r="S93" s="441"/>
      <c r="T93" s="441"/>
      <c r="U93" s="441"/>
      <c r="V93" s="441"/>
      <c r="W93" s="441"/>
      <c r="X93" s="441"/>
      <c r="Y93" s="441"/>
      <c r="Z93" s="441"/>
      <c r="AA93" s="441"/>
      <c r="AB93" s="441"/>
      <c r="AC93" s="441"/>
    </row>
    <row r="94" spans="1:29" ht="12.75">
      <c r="A94" s="116"/>
      <c r="B94" s="116"/>
      <c r="C94" s="116"/>
      <c r="D94" s="116"/>
      <c r="E94" s="384"/>
    </row>
    <row r="95" spans="1:29" ht="12.75">
      <c r="A95" s="268">
        <v>48</v>
      </c>
      <c r="B95" s="268">
        <v>21</v>
      </c>
      <c r="C95" s="268"/>
      <c r="D95" s="268" t="s">
        <v>25</v>
      </c>
      <c r="E95" s="472">
        <v>43895</v>
      </c>
      <c r="F95" s="219"/>
      <c r="G95" s="219"/>
      <c r="H95" s="268" t="s">
        <v>68</v>
      </c>
      <c r="I95" s="365">
        <v>43987</v>
      </c>
      <c r="J95" s="219"/>
      <c r="K95" s="219"/>
      <c r="L95" s="219"/>
      <c r="M95" s="219"/>
      <c r="N95" s="219"/>
      <c r="O95" s="219"/>
      <c r="P95" s="219"/>
      <c r="Q95" s="219"/>
      <c r="R95" s="219"/>
      <c r="S95" s="219"/>
      <c r="T95" s="219"/>
      <c r="U95" s="219"/>
      <c r="V95" s="219"/>
      <c r="W95" s="219"/>
      <c r="X95" s="219"/>
      <c r="Y95" s="219"/>
      <c r="Z95" s="219"/>
      <c r="AA95" s="219"/>
      <c r="AB95" s="219"/>
      <c r="AC95" s="219"/>
    </row>
    <row r="96" spans="1:29" ht="12.75">
      <c r="A96" s="116"/>
      <c r="B96" s="116"/>
      <c r="C96" s="116"/>
      <c r="D96" s="116"/>
      <c r="E96" s="384"/>
    </row>
    <row r="97" spans="1:29" ht="12.75">
      <c r="A97" s="268">
        <v>49</v>
      </c>
      <c r="B97" s="268">
        <v>73</v>
      </c>
      <c r="C97" s="268"/>
      <c r="D97" s="268" t="s">
        <v>25</v>
      </c>
      <c r="E97" s="472">
        <v>43895</v>
      </c>
      <c r="F97" s="219"/>
      <c r="G97" s="219"/>
      <c r="H97" s="268" t="s">
        <v>68</v>
      </c>
      <c r="I97" s="365">
        <v>43992</v>
      </c>
      <c r="J97" s="219"/>
      <c r="K97" s="219"/>
      <c r="L97" s="219"/>
      <c r="M97" s="219"/>
      <c r="N97" s="219"/>
      <c r="O97" s="219"/>
      <c r="P97" s="219"/>
      <c r="Q97" s="219"/>
      <c r="R97" s="219"/>
      <c r="S97" s="219"/>
      <c r="T97" s="219"/>
      <c r="U97" s="219"/>
      <c r="V97" s="219"/>
      <c r="W97" s="219"/>
      <c r="X97" s="219"/>
      <c r="Y97" s="219"/>
      <c r="Z97" s="219"/>
      <c r="AA97" s="219"/>
      <c r="AB97" s="219"/>
      <c r="AC97" s="219"/>
    </row>
    <row r="98" spans="1:29" ht="12.75">
      <c r="A98" s="116"/>
      <c r="B98" s="116"/>
      <c r="C98" s="116"/>
      <c r="D98" s="116"/>
      <c r="E98" s="384"/>
    </row>
    <row r="99" spans="1:29" ht="12.75">
      <c r="A99" s="268">
        <v>50</v>
      </c>
      <c r="B99" s="268">
        <v>66</v>
      </c>
      <c r="C99" s="268"/>
      <c r="D99" s="268" t="s">
        <v>25</v>
      </c>
      <c r="E99" s="472">
        <v>43895</v>
      </c>
      <c r="F99" s="219"/>
      <c r="G99" s="219"/>
      <c r="H99" s="268" t="s">
        <v>68</v>
      </c>
      <c r="I99" s="365">
        <v>43992</v>
      </c>
      <c r="J99" s="219"/>
      <c r="K99" s="219"/>
      <c r="L99" s="219"/>
      <c r="M99" s="219"/>
      <c r="N99" s="219"/>
      <c r="O99" s="219"/>
      <c r="P99" s="219"/>
      <c r="Q99" s="219"/>
      <c r="R99" s="219"/>
      <c r="S99" s="219"/>
      <c r="T99" s="219"/>
      <c r="U99" s="219"/>
      <c r="V99" s="219"/>
      <c r="W99" s="219"/>
      <c r="X99" s="219"/>
      <c r="Y99" s="219"/>
      <c r="Z99" s="219"/>
      <c r="AA99" s="219"/>
      <c r="AB99" s="219"/>
      <c r="AC99" s="219"/>
    </row>
    <row r="100" spans="1:29" ht="12.75">
      <c r="A100" s="116"/>
      <c r="B100" s="116"/>
      <c r="C100" s="116"/>
      <c r="D100" s="116"/>
      <c r="E100" s="384"/>
    </row>
    <row r="101" spans="1:29" ht="12.75">
      <c r="A101" s="446">
        <v>51</v>
      </c>
      <c r="B101" s="446">
        <v>68</v>
      </c>
      <c r="C101" s="446"/>
      <c r="D101" s="446" t="s">
        <v>25</v>
      </c>
      <c r="E101" s="447">
        <v>43894</v>
      </c>
      <c r="F101" s="441"/>
      <c r="G101" s="441"/>
      <c r="H101" s="446" t="s">
        <v>68</v>
      </c>
      <c r="I101" s="592">
        <v>43992</v>
      </c>
      <c r="J101" s="441"/>
      <c r="K101" s="441"/>
      <c r="L101" s="441"/>
      <c r="M101" s="441"/>
      <c r="N101" s="441"/>
      <c r="O101" s="441"/>
      <c r="P101" s="441"/>
      <c r="Q101" s="441"/>
      <c r="R101" s="441"/>
      <c r="S101" s="441"/>
      <c r="T101" s="441"/>
      <c r="U101" s="441"/>
      <c r="V101" s="441"/>
      <c r="W101" s="441"/>
      <c r="X101" s="441"/>
      <c r="Y101" s="441"/>
      <c r="Z101" s="441"/>
      <c r="AA101" s="441"/>
      <c r="AB101" s="441"/>
      <c r="AC101" s="441"/>
    </row>
    <row r="102" spans="1:29" ht="12.75">
      <c r="A102" s="116"/>
      <c r="B102" s="116"/>
      <c r="C102" s="116"/>
      <c r="D102" s="116"/>
      <c r="E102" s="384"/>
    </row>
    <row r="103" spans="1:29" ht="12.75">
      <c r="A103" s="268">
        <v>52</v>
      </c>
      <c r="B103" s="268">
        <v>7</v>
      </c>
      <c r="C103" s="268"/>
      <c r="D103" s="268" t="s">
        <v>25</v>
      </c>
      <c r="E103" s="472">
        <v>43893</v>
      </c>
      <c r="F103" s="219"/>
      <c r="G103" s="268"/>
      <c r="H103" s="268" t="s">
        <v>68</v>
      </c>
      <c r="I103" s="365">
        <v>43981</v>
      </c>
      <c r="J103" s="219"/>
      <c r="K103" s="219"/>
      <c r="L103" s="219"/>
      <c r="M103" s="219"/>
      <c r="N103" s="219"/>
      <c r="O103" s="219"/>
      <c r="P103" s="219"/>
      <c r="Q103" s="219"/>
      <c r="R103" s="219"/>
      <c r="S103" s="219"/>
      <c r="T103" s="219"/>
      <c r="U103" s="219"/>
      <c r="V103" s="219"/>
      <c r="W103" s="219"/>
      <c r="X103" s="219"/>
      <c r="Y103" s="219"/>
      <c r="Z103" s="219"/>
      <c r="AA103" s="219"/>
      <c r="AB103" s="219"/>
      <c r="AC103" s="219"/>
    </row>
    <row r="104" spans="1:29" ht="12.75">
      <c r="A104" s="116"/>
      <c r="B104" s="116"/>
      <c r="C104" s="116"/>
      <c r="D104" s="116"/>
      <c r="E104" s="384"/>
    </row>
    <row r="105" spans="1:29" ht="12.75">
      <c r="A105" s="268">
        <v>53</v>
      </c>
      <c r="B105" s="268">
        <v>54</v>
      </c>
      <c r="C105" s="268"/>
      <c r="D105" s="268" t="s">
        <v>25</v>
      </c>
      <c r="E105" s="472">
        <v>43893</v>
      </c>
      <c r="F105" s="219"/>
      <c r="G105" s="219"/>
      <c r="H105" s="268" t="s">
        <v>68</v>
      </c>
      <c r="I105" s="365">
        <v>43988</v>
      </c>
      <c r="J105" s="219"/>
      <c r="K105" s="219"/>
      <c r="L105" s="219"/>
      <c r="M105" s="219"/>
      <c r="N105" s="219"/>
      <c r="O105" s="219"/>
      <c r="P105" s="219"/>
      <c r="Q105" s="219"/>
      <c r="R105" s="219"/>
      <c r="S105" s="219"/>
      <c r="T105" s="219"/>
      <c r="U105" s="219"/>
      <c r="V105" s="219"/>
      <c r="W105" s="219"/>
      <c r="X105" s="219"/>
      <c r="Y105" s="219"/>
      <c r="Z105" s="219"/>
      <c r="AA105" s="219"/>
      <c r="AB105" s="219"/>
      <c r="AC105" s="219"/>
    </row>
    <row r="106" spans="1:29" ht="12.75">
      <c r="A106" s="116"/>
      <c r="B106" s="116"/>
      <c r="C106" s="116"/>
      <c r="D106" s="116"/>
      <c r="E106" s="384"/>
    </row>
    <row r="107" spans="1:29" ht="12.75">
      <c r="A107" s="446">
        <v>54</v>
      </c>
      <c r="B107" s="446">
        <v>117</v>
      </c>
      <c r="C107" s="446"/>
      <c r="D107" s="446" t="s">
        <v>25</v>
      </c>
      <c r="E107" s="447">
        <v>43893</v>
      </c>
      <c r="F107" s="446"/>
      <c r="G107" s="446"/>
      <c r="H107" s="446" t="s">
        <v>27</v>
      </c>
      <c r="I107" s="592">
        <v>43911</v>
      </c>
      <c r="J107" s="441"/>
      <c r="K107" s="441"/>
      <c r="L107" s="441"/>
      <c r="M107" s="441"/>
      <c r="N107" s="441"/>
      <c r="O107" s="441"/>
      <c r="P107" s="441"/>
      <c r="Q107" s="441"/>
      <c r="R107" s="441"/>
      <c r="S107" s="441"/>
      <c r="T107" s="441"/>
      <c r="U107" s="441"/>
      <c r="V107" s="441"/>
      <c r="W107" s="441"/>
      <c r="X107" s="441"/>
      <c r="Y107" s="441"/>
      <c r="Z107" s="441"/>
      <c r="AA107" s="441"/>
      <c r="AB107" s="441"/>
      <c r="AC107" s="441"/>
    </row>
    <row r="108" spans="1:29" ht="12.75">
      <c r="A108" s="116"/>
      <c r="B108" s="116"/>
      <c r="C108" s="116"/>
      <c r="D108" s="116"/>
      <c r="E108" s="384"/>
    </row>
    <row r="109" spans="1:29" ht="12.75">
      <c r="A109" s="268">
        <v>55</v>
      </c>
      <c r="B109" s="268">
        <v>103</v>
      </c>
      <c r="C109" s="268"/>
      <c r="D109" s="268" t="s">
        <v>25</v>
      </c>
      <c r="E109" s="472">
        <v>43893</v>
      </c>
      <c r="F109" s="219"/>
      <c r="G109" s="219"/>
      <c r="H109" s="268" t="s">
        <v>68</v>
      </c>
      <c r="I109" s="365">
        <v>43993</v>
      </c>
      <c r="J109" s="219"/>
      <c r="K109" s="219"/>
      <c r="L109" s="219"/>
      <c r="M109" s="219"/>
      <c r="N109" s="219"/>
      <c r="O109" s="219"/>
      <c r="P109" s="219"/>
      <c r="Q109" s="219"/>
      <c r="R109" s="219"/>
      <c r="S109" s="219"/>
      <c r="T109" s="219"/>
      <c r="U109" s="219"/>
      <c r="V109" s="219"/>
      <c r="W109" s="219"/>
      <c r="X109" s="219"/>
      <c r="Y109" s="219"/>
      <c r="Z109" s="219"/>
      <c r="AA109" s="219"/>
      <c r="AB109" s="219"/>
      <c r="AC109" s="219"/>
    </row>
    <row r="110" spans="1:29" ht="12.75">
      <c r="A110" s="116"/>
      <c r="B110" s="116"/>
      <c r="C110" s="116"/>
      <c r="D110" s="116"/>
      <c r="E110" s="384"/>
    </row>
    <row r="111" spans="1:29" ht="12.75">
      <c r="A111" s="268">
        <v>56</v>
      </c>
      <c r="B111" s="268">
        <v>117</v>
      </c>
      <c r="C111" s="268"/>
      <c r="D111" s="268" t="s">
        <v>25</v>
      </c>
      <c r="E111" s="472">
        <v>43894</v>
      </c>
      <c r="F111" s="219"/>
      <c r="G111" s="268">
        <v>42</v>
      </c>
      <c r="H111" s="268" t="s">
        <v>68</v>
      </c>
      <c r="I111" s="365">
        <v>44006</v>
      </c>
      <c r="J111" s="268">
        <v>0.3</v>
      </c>
      <c r="K111" s="268" t="s">
        <v>3267</v>
      </c>
      <c r="L111" s="219"/>
      <c r="M111" s="219"/>
      <c r="N111" s="219"/>
      <c r="O111" s="219"/>
      <c r="P111" s="219"/>
      <c r="Q111" s="219"/>
      <c r="R111" s="219"/>
      <c r="S111" s="219"/>
      <c r="T111" s="219"/>
      <c r="U111" s="219"/>
      <c r="V111" s="219"/>
      <c r="W111" s="219"/>
      <c r="X111" s="219"/>
      <c r="Y111" s="219"/>
      <c r="Z111" s="219"/>
      <c r="AA111" s="219"/>
      <c r="AB111" s="219"/>
      <c r="AC111" s="219"/>
    </row>
    <row r="112" spans="1:29" ht="12.75">
      <c r="A112" s="116"/>
      <c r="B112" s="116"/>
      <c r="C112" s="116"/>
      <c r="D112" s="116"/>
      <c r="E112" s="384"/>
    </row>
    <row r="113" spans="1:29" ht="12.75">
      <c r="A113" s="268">
        <v>57</v>
      </c>
      <c r="B113" s="268">
        <v>6</v>
      </c>
      <c r="C113" s="268"/>
      <c r="D113" s="268" t="s">
        <v>25</v>
      </c>
      <c r="E113" s="472">
        <v>43893</v>
      </c>
      <c r="F113" s="219"/>
      <c r="G113" s="219"/>
      <c r="H113" s="268" t="s">
        <v>68</v>
      </c>
      <c r="I113" s="365">
        <v>43988</v>
      </c>
      <c r="J113" s="219"/>
      <c r="K113" s="219"/>
      <c r="L113" s="219"/>
      <c r="M113" s="219"/>
      <c r="N113" s="219"/>
      <c r="O113" s="219"/>
      <c r="P113" s="219"/>
      <c r="Q113" s="219"/>
      <c r="R113" s="219"/>
      <c r="S113" s="219"/>
      <c r="T113" s="219"/>
      <c r="U113" s="219"/>
      <c r="V113" s="219"/>
      <c r="W113" s="219"/>
      <c r="X113" s="219"/>
      <c r="Y113" s="219"/>
      <c r="Z113" s="219"/>
      <c r="AA113" s="219"/>
      <c r="AB113" s="219"/>
      <c r="AC113" s="219"/>
    </row>
    <row r="114" spans="1:29" ht="12.75">
      <c r="A114" s="116"/>
      <c r="B114" s="116"/>
      <c r="C114" s="116"/>
      <c r="D114" s="116"/>
      <c r="E114" s="384"/>
    </row>
    <row r="115" spans="1:29" ht="12.75">
      <c r="A115" s="268">
        <v>58</v>
      </c>
      <c r="B115" s="268">
        <v>0</v>
      </c>
      <c r="C115" s="268"/>
      <c r="D115" s="268" t="s">
        <v>25</v>
      </c>
      <c r="E115" s="472">
        <v>43893</v>
      </c>
      <c r="F115" s="268"/>
      <c r="G115" s="268"/>
      <c r="H115" s="268" t="s">
        <v>68</v>
      </c>
      <c r="I115" s="365">
        <v>43953</v>
      </c>
      <c r="J115" s="219"/>
      <c r="K115" s="219"/>
      <c r="L115" s="219"/>
      <c r="M115" s="219"/>
      <c r="N115" s="219"/>
      <c r="O115" s="219"/>
      <c r="P115" s="219"/>
      <c r="Q115" s="219"/>
      <c r="R115" s="219"/>
      <c r="S115" s="219"/>
      <c r="T115" s="219"/>
      <c r="U115" s="219"/>
      <c r="V115" s="219"/>
      <c r="W115" s="219"/>
      <c r="X115" s="219"/>
      <c r="Y115" s="219"/>
      <c r="Z115" s="219"/>
      <c r="AA115" s="219"/>
      <c r="AB115" s="219"/>
      <c r="AC115" s="219"/>
    </row>
    <row r="116" spans="1:29" ht="12.75">
      <c r="A116" s="268"/>
      <c r="B116" s="268"/>
      <c r="C116" s="268"/>
      <c r="D116" s="268"/>
      <c r="E116" s="472"/>
      <c r="F116" s="268"/>
      <c r="G116" s="268"/>
      <c r="H116" s="268"/>
      <c r="I116" s="365"/>
      <c r="J116" s="219"/>
      <c r="K116" s="219"/>
      <c r="L116" s="219"/>
      <c r="M116" s="219"/>
      <c r="N116" s="219"/>
      <c r="O116" s="219"/>
      <c r="P116" s="219"/>
      <c r="Q116" s="219"/>
      <c r="R116" s="219"/>
      <c r="S116" s="219"/>
      <c r="T116" s="219"/>
      <c r="U116" s="219"/>
      <c r="V116" s="219"/>
      <c r="W116" s="219"/>
      <c r="X116" s="219"/>
      <c r="Y116" s="219"/>
      <c r="Z116" s="219"/>
      <c r="AA116" s="219"/>
      <c r="AB116" s="219"/>
      <c r="AC116" s="219"/>
    </row>
    <row r="117" spans="1:29" ht="12.75">
      <c r="A117" s="268">
        <v>59</v>
      </c>
      <c r="B117" s="268">
        <v>7</v>
      </c>
      <c r="C117" s="268"/>
      <c r="D117" s="268" t="s">
        <v>25</v>
      </c>
      <c r="E117" s="472">
        <v>43893</v>
      </c>
      <c r="F117" s="268"/>
      <c r="G117" s="268"/>
      <c r="H117" s="268" t="s">
        <v>68</v>
      </c>
      <c r="I117" s="365">
        <v>43953</v>
      </c>
      <c r="J117" s="219"/>
      <c r="K117" s="219"/>
      <c r="L117" s="219"/>
      <c r="M117" s="219"/>
      <c r="N117" s="219"/>
      <c r="O117" s="219"/>
      <c r="P117" s="219"/>
      <c r="Q117" s="219"/>
      <c r="R117" s="219"/>
      <c r="S117" s="219"/>
      <c r="T117" s="219"/>
      <c r="U117" s="219"/>
      <c r="V117" s="219"/>
      <c r="W117" s="219"/>
      <c r="X117" s="219"/>
      <c r="Y117" s="219"/>
      <c r="Z117" s="219"/>
      <c r="AA117" s="219"/>
      <c r="AB117" s="219"/>
      <c r="AC117" s="219"/>
    </row>
    <row r="118" spans="1:29" ht="12.75">
      <c r="A118" s="268"/>
      <c r="B118" s="268"/>
      <c r="C118" s="268"/>
      <c r="D118" s="268"/>
      <c r="E118" s="472"/>
      <c r="F118" s="268"/>
      <c r="G118" s="268"/>
      <c r="H118" s="268"/>
      <c r="I118" s="365"/>
      <c r="J118" s="219"/>
      <c r="K118" s="219"/>
      <c r="L118" s="219"/>
      <c r="M118" s="219"/>
      <c r="N118" s="219"/>
      <c r="O118" s="219"/>
      <c r="P118" s="219"/>
      <c r="Q118" s="219"/>
      <c r="R118" s="219"/>
      <c r="S118" s="219"/>
      <c r="T118" s="219"/>
      <c r="U118" s="219"/>
      <c r="V118" s="219"/>
      <c r="W118" s="219"/>
      <c r="X118" s="219"/>
      <c r="Y118" s="219"/>
      <c r="Z118" s="219"/>
      <c r="AA118" s="219"/>
      <c r="AB118" s="219"/>
      <c r="AC118" s="219"/>
    </row>
    <row r="119" spans="1:29" ht="12.75">
      <c r="A119" s="268">
        <v>60</v>
      </c>
      <c r="B119" s="268">
        <v>2</v>
      </c>
      <c r="C119" s="268"/>
      <c r="D119" s="268" t="s">
        <v>25</v>
      </c>
      <c r="E119" s="472">
        <v>43893</v>
      </c>
      <c r="F119" s="268"/>
      <c r="G119" s="268"/>
      <c r="H119" s="268" t="s">
        <v>68</v>
      </c>
      <c r="I119" s="365">
        <v>43953</v>
      </c>
      <c r="J119" s="219"/>
      <c r="K119" s="219"/>
      <c r="L119" s="219"/>
      <c r="M119" s="219"/>
      <c r="N119" s="219"/>
      <c r="O119" s="219"/>
      <c r="P119" s="219"/>
      <c r="Q119" s="219"/>
      <c r="R119" s="219"/>
      <c r="S119" s="219"/>
      <c r="T119" s="219"/>
      <c r="U119" s="219"/>
      <c r="V119" s="219"/>
      <c r="W119" s="219"/>
      <c r="X119" s="219"/>
      <c r="Y119" s="219"/>
      <c r="Z119" s="219"/>
      <c r="AA119" s="219"/>
      <c r="AB119" s="219"/>
      <c r="AC119" s="219"/>
    </row>
    <row r="120" spans="1:29" ht="12.75">
      <c r="A120" s="116"/>
      <c r="B120" s="116"/>
      <c r="C120" s="116"/>
      <c r="D120" s="116"/>
      <c r="E120" s="384"/>
    </row>
    <row r="121" spans="1:29" ht="12.75">
      <c r="A121" s="446">
        <v>61</v>
      </c>
      <c r="B121" s="446">
        <v>80</v>
      </c>
      <c r="C121" s="446"/>
      <c r="D121" s="446" t="s">
        <v>25</v>
      </c>
      <c r="E121" s="447">
        <v>43893</v>
      </c>
      <c r="F121" s="441"/>
      <c r="G121" s="441"/>
      <c r="H121" s="446" t="s">
        <v>68</v>
      </c>
      <c r="I121" s="592">
        <v>43988</v>
      </c>
      <c r="J121" s="441"/>
      <c r="K121" s="441"/>
      <c r="L121" s="441"/>
      <c r="M121" s="441"/>
      <c r="N121" s="441"/>
      <c r="O121" s="441"/>
      <c r="P121" s="441"/>
      <c r="Q121" s="441"/>
      <c r="R121" s="441"/>
      <c r="S121" s="441"/>
      <c r="T121" s="441"/>
      <c r="U121" s="441"/>
      <c r="V121" s="441"/>
      <c r="W121" s="441"/>
      <c r="X121" s="441"/>
      <c r="Y121" s="441"/>
      <c r="Z121" s="441"/>
      <c r="AA121" s="441"/>
      <c r="AB121" s="441"/>
      <c r="AC121" s="441"/>
    </row>
    <row r="122" spans="1:29" ht="12.75">
      <c r="A122" s="116"/>
      <c r="B122" s="116"/>
      <c r="C122" s="116"/>
      <c r="D122" s="116"/>
      <c r="E122" s="384"/>
    </row>
    <row r="123" spans="1:29" ht="12.75">
      <c r="A123" s="268">
        <v>62</v>
      </c>
      <c r="B123" s="268">
        <v>8</v>
      </c>
      <c r="C123" s="268"/>
      <c r="D123" s="268" t="s">
        <v>25</v>
      </c>
      <c r="E123" s="472">
        <v>43889</v>
      </c>
      <c r="F123" s="219"/>
      <c r="G123" s="268"/>
      <c r="H123" s="268" t="s">
        <v>68</v>
      </c>
      <c r="I123" s="365">
        <v>43981</v>
      </c>
      <c r="J123" s="219"/>
      <c r="K123" s="219"/>
      <c r="L123" s="219"/>
      <c r="M123" s="219"/>
      <c r="N123" s="219"/>
      <c r="O123" s="219"/>
      <c r="P123" s="219"/>
      <c r="Q123" s="219"/>
      <c r="R123" s="219"/>
      <c r="S123" s="219"/>
      <c r="T123" s="219"/>
      <c r="U123" s="219"/>
      <c r="V123" s="219"/>
      <c r="W123" s="219"/>
      <c r="X123" s="219"/>
      <c r="Y123" s="219"/>
      <c r="Z123" s="219"/>
      <c r="AA123" s="219"/>
      <c r="AB123" s="219"/>
      <c r="AC123" s="219"/>
    </row>
    <row r="124" spans="1:29" ht="12.75">
      <c r="A124" s="116"/>
      <c r="B124" s="116"/>
      <c r="C124" s="116"/>
      <c r="D124" s="116"/>
      <c r="E124" s="384"/>
    </row>
    <row r="125" spans="1:29" ht="12.75">
      <c r="A125" s="268">
        <v>63</v>
      </c>
      <c r="B125" s="268">
        <v>24</v>
      </c>
      <c r="C125" s="268"/>
      <c r="D125" s="268" t="s">
        <v>25</v>
      </c>
      <c r="E125" s="472">
        <v>43889</v>
      </c>
      <c r="F125" s="219"/>
      <c r="G125" s="219"/>
      <c r="H125" s="268" t="s">
        <v>68</v>
      </c>
      <c r="I125" s="365">
        <v>44007</v>
      </c>
      <c r="J125" s="268">
        <v>0.01</v>
      </c>
      <c r="K125" s="268" t="s">
        <v>3264</v>
      </c>
      <c r="L125" s="219"/>
      <c r="M125" s="219"/>
      <c r="N125" s="219"/>
      <c r="O125" s="219"/>
      <c r="P125" s="219"/>
      <c r="Q125" s="219"/>
      <c r="R125" s="219"/>
      <c r="S125" s="219"/>
      <c r="T125" s="219"/>
      <c r="U125" s="219"/>
      <c r="V125" s="219"/>
      <c r="W125" s="219"/>
      <c r="X125" s="219"/>
      <c r="Y125" s="219"/>
      <c r="Z125" s="219"/>
      <c r="AA125" s="219"/>
      <c r="AB125" s="219"/>
      <c r="AC125" s="219"/>
    </row>
    <row r="126" spans="1:29" ht="12.75">
      <c r="A126" s="116"/>
      <c r="B126" s="116"/>
      <c r="C126" s="116"/>
      <c r="D126" s="116"/>
      <c r="E126" s="384"/>
    </row>
    <row r="127" spans="1:29" ht="12.75">
      <c r="A127" s="268">
        <v>64</v>
      </c>
      <c r="B127" s="268">
        <v>48</v>
      </c>
      <c r="C127" s="268"/>
      <c r="D127" s="268" t="s">
        <v>25</v>
      </c>
      <c r="E127" s="472">
        <v>43889</v>
      </c>
      <c r="F127" s="219"/>
      <c r="G127" s="219"/>
      <c r="H127" s="268" t="s">
        <v>68</v>
      </c>
      <c r="I127" s="365">
        <v>43988</v>
      </c>
      <c r="J127" s="219"/>
      <c r="K127" s="219"/>
      <c r="L127" s="219"/>
      <c r="M127" s="219"/>
      <c r="N127" s="219"/>
      <c r="O127" s="219"/>
      <c r="P127" s="219"/>
      <c r="Q127" s="219"/>
      <c r="R127" s="219"/>
      <c r="S127" s="219"/>
      <c r="T127" s="219"/>
      <c r="U127" s="219"/>
      <c r="V127" s="219"/>
      <c r="W127" s="219"/>
      <c r="X127" s="219"/>
      <c r="Y127" s="219"/>
      <c r="Z127" s="219"/>
      <c r="AA127" s="219"/>
      <c r="AB127" s="219"/>
      <c r="AC127" s="219"/>
    </row>
    <row r="128" spans="1:29" ht="12.75">
      <c r="A128" s="116"/>
      <c r="B128" s="116"/>
      <c r="C128" s="116"/>
      <c r="D128" s="116"/>
      <c r="E128" s="384"/>
    </row>
    <row r="129" spans="1:29" ht="12.75">
      <c r="A129" s="268">
        <v>65</v>
      </c>
      <c r="B129" s="268">
        <v>39</v>
      </c>
      <c r="C129" s="268"/>
      <c r="D129" s="268" t="s">
        <v>25</v>
      </c>
      <c r="E129" s="472">
        <v>43893</v>
      </c>
      <c r="F129" s="219"/>
      <c r="G129" s="219"/>
      <c r="H129" s="268" t="s">
        <v>68</v>
      </c>
      <c r="I129" s="365">
        <v>43988</v>
      </c>
      <c r="J129" s="219"/>
      <c r="K129" s="219"/>
      <c r="L129" s="219"/>
      <c r="M129" s="219"/>
      <c r="N129" s="219"/>
      <c r="O129" s="219"/>
      <c r="P129" s="219"/>
      <c r="Q129" s="219"/>
      <c r="R129" s="219"/>
      <c r="S129" s="219"/>
      <c r="T129" s="219"/>
      <c r="U129" s="219"/>
      <c r="V129" s="219"/>
      <c r="W129" s="219"/>
      <c r="X129" s="219"/>
      <c r="Y129" s="219"/>
      <c r="Z129" s="219"/>
      <c r="AA129" s="219"/>
      <c r="AB129" s="219"/>
      <c r="AC129" s="219"/>
    </row>
    <row r="130" spans="1:29" ht="12.75">
      <c r="A130" s="116"/>
      <c r="B130" s="116"/>
      <c r="C130" s="116"/>
      <c r="D130" s="116"/>
      <c r="E130" s="384"/>
    </row>
    <row r="131" spans="1:29" ht="12.75">
      <c r="A131" s="268">
        <v>66</v>
      </c>
      <c r="B131" s="268">
        <v>48</v>
      </c>
      <c r="C131" s="268"/>
      <c r="D131" s="268" t="s">
        <v>25</v>
      </c>
      <c r="E131" s="472">
        <v>43888</v>
      </c>
      <c r="F131" s="219"/>
      <c r="G131" s="219"/>
      <c r="H131" s="268" t="s">
        <v>68</v>
      </c>
      <c r="I131" s="365">
        <v>43988</v>
      </c>
      <c r="J131" s="219"/>
      <c r="K131" s="219"/>
      <c r="L131" s="219"/>
      <c r="M131" s="219"/>
      <c r="N131" s="219"/>
      <c r="O131" s="219"/>
      <c r="P131" s="219"/>
      <c r="Q131" s="219"/>
      <c r="R131" s="219"/>
      <c r="S131" s="219"/>
      <c r="T131" s="219"/>
      <c r="U131" s="219"/>
      <c r="V131" s="219"/>
      <c r="W131" s="219"/>
      <c r="X131" s="219"/>
      <c r="Y131" s="219"/>
      <c r="Z131" s="219"/>
      <c r="AA131" s="219"/>
      <c r="AB131" s="219"/>
      <c r="AC131" s="219"/>
    </row>
    <row r="132" spans="1:29" ht="12.75">
      <c r="A132" s="116"/>
      <c r="B132" s="116"/>
      <c r="C132" s="116"/>
      <c r="D132" s="116"/>
      <c r="E132" s="384"/>
    </row>
    <row r="133" spans="1:29" ht="12.75">
      <c r="A133" s="268">
        <v>67</v>
      </c>
      <c r="B133" s="268">
        <v>5</v>
      </c>
      <c r="C133" s="268"/>
      <c r="D133" s="268" t="s">
        <v>25</v>
      </c>
      <c r="E133" s="472">
        <v>43887</v>
      </c>
      <c r="F133" s="268"/>
      <c r="G133" s="268"/>
      <c r="H133" s="268" t="s">
        <v>68</v>
      </c>
      <c r="I133" s="365">
        <v>43953</v>
      </c>
      <c r="J133" s="219"/>
      <c r="K133" s="219"/>
      <c r="L133" s="219"/>
      <c r="M133" s="219"/>
      <c r="N133" s="219"/>
      <c r="O133" s="219"/>
      <c r="P133" s="219"/>
      <c r="Q133" s="219"/>
      <c r="R133" s="219"/>
      <c r="S133" s="219"/>
      <c r="T133" s="219"/>
      <c r="U133" s="219"/>
      <c r="V133" s="219"/>
      <c r="W133" s="219"/>
      <c r="X133" s="219"/>
      <c r="Y133" s="219"/>
      <c r="Z133" s="219"/>
      <c r="AA133" s="219"/>
      <c r="AB133" s="219"/>
      <c r="AC133" s="219"/>
    </row>
    <row r="134" spans="1:29" ht="12.75">
      <c r="A134" s="116"/>
      <c r="B134" s="116"/>
      <c r="C134" s="116"/>
      <c r="D134" s="116"/>
      <c r="E134" s="384"/>
    </row>
    <row r="135" spans="1:29" ht="12.75">
      <c r="A135" s="268">
        <v>68</v>
      </c>
      <c r="B135" s="268">
        <v>8</v>
      </c>
      <c r="C135" s="268"/>
      <c r="D135" s="268" t="s">
        <v>25</v>
      </c>
      <c r="E135" s="472">
        <v>43889</v>
      </c>
      <c r="F135" s="219"/>
      <c r="G135" s="268"/>
      <c r="H135" s="268" t="s">
        <v>68</v>
      </c>
      <c r="I135" s="365">
        <v>43981</v>
      </c>
      <c r="J135" s="219"/>
      <c r="K135" s="219"/>
      <c r="L135" s="219"/>
      <c r="M135" s="219"/>
      <c r="N135" s="219"/>
      <c r="O135" s="219"/>
      <c r="P135" s="219"/>
      <c r="Q135" s="219"/>
      <c r="R135" s="219"/>
      <c r="S135" s="219"/>
      <c r="T135" s="219"/>
      <c r="U135" s="219"/>
      <c r="V135" s="219"/>
      <c r="W135" s="219"/>
      <c r="X135" s="219"/>
      <c r="Y135" s="219"/>
      <c r="Z135" s="219"/>
      <c r="AA135" s="219"/>
      <c r="AB135" s="219"/>
      <c r="AC135" s="219"/>
    </row>
    <row r="136" spans="1:29" ht="12.75">
      <c r="A136" s="116"/>
      <c r="B136" s="116"/>
      <c r="C136" s="116"/>
      <c r="D136" s="116"/>
      <c r="E136" s="384"/>
    </row>
    <row r="137" spans="1:29" ht="12.75">
      <c r="A137" s="268">
        <v>69</v>
      </c>
      <c r="B137" s="268">
        <v>113</v>
      </c>
      <c r="C137" s="268"/>
      <c r="D137" s="268" t="s">
        <v>25</v>
      </c>
      <c r="E137" s="472">
        <v>43889</v>
      </c>
      <c r="F137" s="219"/>
      <c r="G137" s="268">
        <v>16</v>
      </c>
      <c r="H137" s="268" t="s">
        <v>68</v>
      </c>
      <c r="I137" s="365">
        <v>44007</v>
      </c>
      <c r="J137" s="268">
        <v>0.12</v>
      </c>
      <c r="K137" s="268" t="s">
        <v>3267</v>
      </c>
      <c r="L137" s="219"/>
      <c r="M137" s="219"/>
      <c r="N137" s="219"/>
      <c r="O137" s="219"/>
      <c r="P137" s="219"/>
      <c r="Q137" s="219"/>
      <c r="R137" s="219"/>
      <c r="S137" s="219"/>
      <c r="T137" s="219"/>
      <c r="U137" s="219"/>
      <c r="V137" s="219"/>
      <c r="W137" s="219"/>
      <c r="X137" s="219"/>
      <c r="Y137" s="219"/>
      <c r="Z137" s="219"/>
      <c r="AA137" s="219"/>
      <c r="AB137" s="219"/>
      <c r="AC137" s="219"/>
    </row>
    <row r="138" spans="1:29" ht="12.75">
      <c r="A138" s="116"/>
      <c r="B138" s="116"/>
      <c r="C138" s="116"/>
      <c r="D138" s="116"/>
      <c r="E138" s="384"/>
    </row>
    <row r="139" spans="1:29" ht="12.75">
      <c r="A139" s="268">
        <v>70</v>
      </c>
      <c r="B139" s="268">
        <v>75</v>
      </c>
      <c r="C139" s="268"/>
      <c r="D139" s="268" t="s">
        <v>25</v>
      </c>
      <c r="E139" s="472">
        <v>43888</v>
      </c>
      <c r="F139" s="219"/>
      <c r="G139" s="268">
        <v>20</v>
      </c>
      <c r="H139" s="268" t="s">
        <v>68</v>
      </c>
      <c r="I139" s="365">
        <v>44007</v>
      </c>
      <c r="J139" s="268">
        <v>0.33</v>
      </c>
      <c r="K139" s="268" t="s">
        <v>3267</v>
      </c>
      <c r="L139" s="219"/>
      <c r="M139" s="219"/>
      <c r="N139" s="219"/>
      <c r="O139" s="219"/>
      <c r="P139" s="219"/>
      <c r="Q139" s="219"/>
      <c r="R139" s="219"/>
      <c r="S139" s="219"/>
      <c r="T139" s="219"/>
      <c r="U139" s="219"/>
      <c r="V139" s="219"/>
      <c r="W139" s="219"/>
      <c r="X139" s="219"/>
      <c r="Y139" s="219"/>
      <c r="Z139" s="219"/>
      <c r="AA139" s="219"/>
      <c r="AB139" s="219"/>
      <c r="AC139" s="219"/>
    </row>
    <row r="140" spans="1:29" ht="12.75">
      <c r="A140" s="116"/>
      <c r="B140" s="116"/>
      <c r="C140" s="116"/>
      <c r="D140" s="116"/>
      <c r="E140" s="384"/>
    </row>
    <row r="141" spans="1:29" ht="12.75">
      <c r="A141" s="268">
        <v>71</v>
      </c>
      <c r="B141" s="268">
        <v>0</v>
      </c>
      <c r="C141" s="268"/>
      <c r="D141" s="268" t="s">
        <v>203</v>
      </c>
      <c r="E141" s="365">
        <v>43886</v>
      </c>
      <c r="F141" s="268"/>
      <c r="G141" s="268"/>
      <c r="H141" s="268" t="s">
        <v>203</v>
      </c>
      <c r="I141" s="365">
        <v>43886</v>
      </c>
      <c r="J141" s="219"/>
      <c r="K141" s="219"/>
      <c r="L141" s="219"/>
      <c r="M141" s="219"/>
      <c r="N141" s="219"/>
      <c r="O141" s="219"/>
      <c r="P141" s="219"/>
      <c r="Q141" s="219"/>
      <c r="R141" s="219"/>
      <c r="S141" s="219"/>
      <c r="T141" s="219"/>
      <c r="U141" s="219"/>
      <c r="V141" s="219"/>
      <c r="W141" s="219"/>
      <c r="X141" s="219"/>
      <c r="Y141" s="219"/>
      <c r="Z141" s="219"/>
      <c r="AA141" s="219"/>
      <c r="AB141" s="219"/>
      <c r="AC141" s="219"/>
    </row>
    <row r="142" spans="1:29" ht="12.75">
      <c r="A142" s="116"/>
      <c r="B142" s="116"/>
      <c r="C142" s="116"/>
      <c r="D142" s="116"/>
      <c r="E142" s="384"/>
    </row>
    <row r="143" spans="1:29" ht="12.75">
      <c r="A143" s="268">
        <v>72</v>
      </c>
      <c r="B143" s="268">
        <v>74</v>
      </c>
      <c r="C143" s="268"/>
      <c r="D143" s="268" t="s">
        <v>25</v>
      </c>
      <c r="E143" s="472">
        <v>43889</v>
      </c>
      <c r="F143" s="219"/>
      <c r="G143" s="268">
        <v>24</v>
      </c>
      <c r="H143" s="268" t="s">
        <v>68</v>
      </c>
      <c r="I143" s="365">
        <v>44007</v>
      </c>
      <c r="J143" s="268">
        <v>0.15</v>
      </c>
      <c r="K143" s="268" t="s">
        <v>3267</v>
      </c>
      <c r="L143" s="219"/>
      <c r="M143" s="219"/>
      <c r="N143" s="219"/>
      <c r="O143" s="219"/>
      <c r="P143" s="219"/>
      <c r="Q143" s="219"/>
      <c r="R143" s="219"/>
      <c r="S143" s="219"/>
      <c r="T143" s="219"/>
      <c r="U143" s="219"/>
      <c r="V143" s="219"/>
      <c r="W143" s="219"/>
      <c r="X143" s="219"/>
      <c r="Y143" s="219"/>
      <c r="Z143" s="219"/>
      <c r="AA143" s="219"/>
      <c r="AB143" s="219"/>
      <c r="AC143" s="219"/>
    </row>
    <row r="144" spans="1:29" ht="12.75">
      <c r="A144" s="116"/>
      <c r="B144" s="116"/>
      <c r="C144" s="116"/>
      <c r="D144" s="116"/>
      <c r="E144" s="384"/>
    </row>
    <row r="145" spans="1:29" ht="12.75">
      <c r="A145" s="268">
        <v>73</v>
      </c>
      <c r="B145" s="268">
        <v>11</v>
      </c>
      <c r="C145" s="268"/>
      <c r="D145" s="268" t="s">
        <v>25</v>
      </c>
      <c r="E145" s="472">
        <v>43887</v>
      </c>
      <c r="F145" s="219"/>
      <c r="G145" s="219"/>
      <c r="H145" s="268" t="s">
        <v>68</v>
      </c>
      <c r="I145" s="365">
        <v>43988</v>
      </c>
      <c r="J145" s="219"/>
      <c r="K145" s="219"/>
      <c r="L145" s="219"/>
      <c r="M145" s="219"/>
      <c r="N145" s="219"/>
      <c r="O145" s="219"/>
      <c r="P145" s="219"/>
      <c r="Q145" s="219"/>
      <c r="R145" s="219"/>
      <c r="S145" s="219"/>
      <c r="T145" s="219"/>
      <c r="U145" s="219"/>
      <c r="V145" s="219"/>
      <c r="W145" s="219"/>
      <c r="X145" s="219"/>
      <c r="Y145" s="219"/>
      <c r="Z145" s="219"/>
      <c r="AA145" s="219"/>
      <c r="AB145" s="219"/>
      <c r="AC145" s="219"/>
    </row>
    <row r="147" spans="1:29" ht="12.75">
      <c r="A147" s="116" t="s">
        <v>3268</v>
      </c>
      <c r="B147">
        <f>SUM(B2:B145)</f>
        <v>5115</v>
      </c>
    </row>
    <row r="151" spans="1:29" ht="12.75">
      <c r="B151" s="116"/>
      <c r="C151" s="116"/>
      <c r="D151" s="116"/>
    </row>
    <row r="152" spans="1:29" ht="12.75">
      <c r="B152" s="116"/>
    </row>
    <row r="153" spans="1:29" ht="12.75">
      <c r="B153" s="116"/>
    </row>
    <row r="154" spans="1:29" ht="12.75">
      <c r="B154" s="116" t="s">
        <v>3103</v>
      </c>
      <c r="C154" s="116">
        <v>2551</v>
      </c>
      <c r="D154" s="116">
        <v>137.5</v>
      </c>
      <c r="E154" s="116">
        <v>1.1499999999999999</v>
      </c>
      <c r="F154" s="116">
        <v>0.93</v>
      </c>
      <c r="G154" s="358">
        <f>(C154*D154*E154*F154)</f>
        <v>375140.49374999997</v>
      </c>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outlinePr summaryBelow="0" summaryRight="0"/>
  </sheetPr>
  <dimension ref="A1:Z40"/>
  <sheetViews>
    <sheetView workbookViewId="0">
      <pane ySplit="1" topLeftCell="A2" activePane="bottomLeft" state="frozen"/>
      <selection pane="bottomLeft" activeCell="B3" sqref="B3"/>
    </sheetView>
  </sheetViews>
  <sheetFormatPr defaultColWidth="12.5703125" defaultRowHeight="15.75" customHeight="1"/>
  <sheetData>
    <row r="1" spans="1:26" ht="15.75" customHeight="1">
      <c r="A1" s="116" t="s">
        <v>3105</v>
      </c>
      <c r="B1" s="116" t="s">
        <v>3106</v>
      </c>
      <c r="C1" s="116" t="s">
        <v>3108</v>
      </c>
      <c r="D1" s="116" t="s">
        <v>3109</v>
      </c>
      <c r="E1" s="116" t="s">
        <v>3112</v>
      </c>
      <c r="F1" s="116" t="s">
        <v>3113</v>
      </c>
    </row>
    <row r="2" spans="1:26" ht="15.75" customHeight="1">
      <c r="A2" s="268">
        <v>1</v>
      </c>
      <c r="B2" s="268">
        <v>42</v>
      </c>
      <c r="C2" s="268" t="s">
        <v>3269</v>
      </c>
      <c r="D2" s="365">
        <v>43412</v>
      </c>
      <c r="E2" s="268" t="s">
        <v>203</v>
      </c>
      <c r="F2" s="365">
        <v>43500</v>
      </c>
      <c r="G2" s="268"/>
      <c r="H2" s="219"/>
      <c r="I2" s="219"/>
      <c r="J2" s="219"/>
      <c r="K2" s="219"/>
      <c r="L2" s="219"/>
      <c r="M2" s="219"/>
      <c r="N2" s="219"/>
      <c r="O2" s="219"/>
      <c r="P2" s="219"/>
      <c r="Q2" s="219"/>
      <c r="R2" s="219"/>
      <c r="S2" s="219"/>
      <c r="T2" s="219"/>
      <c r="U2" s="219"/>
      <c r="V2" s="219"/>
      <c r="W2" s="219"/>
      <c r="X2" s="219"/>
      <c r="Y2" s="219"/>
      <c r="Z2" s="219"/>
    </row>
    <row r="3" spans="1:26" ht="15.75" customHeight="1">
      <c r="A3" s="268">
        <v>2</v>
      </c>
      <c r="B3" s="268">
        <v>34</v>
      </c>
      <c r="C3" s="268" t="s">
        <v>3269</v>
      </c>
      <c r="D3" s="365">
        <v>43414</v>
      </c>
      <c r="E3" s="268" t="s">
        <v>203</v>
      </c>
      <c r="F3" s="365">
        <v>43489</v>
      </c>
      <c r="G3" s="219"/>
      <c r="H3" s="219"/>
      <c r="I3" s="219"/>
      <c r="J3" s="219"/>
      <c r="K3" s="219"/>
      <c r="L3" s="219"/>
      <c r="M3" s="219"/>
      <c r="N3" s="219"/>
      <c r="O3" s="219"/>
      <c r="P3" s="219"/>
      <c r="Q3" s="219"/>
      <c r="R3" s="219"/>
      <c r="S3" s="219"/>
      <c r="T3" s="219"/>
      <c r="U3" s="219"/>
      <c r="V3" s="219"/>
      <c r="W3" s="219"/>
      <c r="X3" s="219"/>
      <c r="Y3" s="219"/>
      <c r="Z3" s="219"/>
    </row>
    <row r="4" spans="1:26" ht="15.75" customHeight="1">
      <c r="A4" s="268">
        <v>3</v>
      </c>
      <c r="B4" s="268">
        <v>33</v>
      </c>
      <c r="C4" s="268" t="s">
        <v>3269</v>
      </c>
      <c r="D4" s="365">
        <v>43405</v>
      </c>
      <c r="E4" s="268" t="s">
        <v>203</v>
      </c>
      <c r="F4" s="365">
        <v>43490</v>
      </c>
      <c r="G4" s="268" t="s">
        <v>3248</v>
      </c>
      <c r="H4" s="219"/>
      <c r="I4" s="219"/>
      <c r="J4" s="219"/>
      <c r="K4" s="219"/>
      <c r="L4" s="219"/>
      <c r="M4" s="219"/>
      <c r="N4" s="219"/>
      <c r="O4" s="219"/>
      <c r="P4" s="219"/>
      <c r="Q4" s="219"/>
      <c r="R4" s="219"/>
      <c r="S4" s="219"/>
      <c r="T4" s="219"/>
      <c r="U4" s="219"/>
      <c r="V4" s="219"/>
      <c r="W4" s="219"/>
      <c r="X4" s="219"/>
      <c r="Y4" s="219"/>
      <c r="Z4" s="219"/>
    </row>
    <row r="5" spans="1:26" ht="15.75" customHeight="1">
      <c r="A5" s="268">
        <v>4</v>
      </c>
      <c r="B5" s="268">
        <v>424</v>
      </c>
      <c r="C5" s="268" t="s">
        <v>3269</v>
      </c>
      <c r="D5" s="365">
        <v>43405</v>
      </c>
      <c r="E5" s="268" t="s">
        <v>27</v>
      </c>
      <c r="F5" s="365">
        <v>43583</v>
      </c>
      <c r="G5" s="268" t="s">
        <v>3248</v>
      </c>
      <c r="H5" s="219"/>
      <c r="I5" s="219"/>
      <c r="J5" s="219"/>
      <c r="K5" s="219"/>
      <c r="L5" s="219"/>
      <c r="M5" s="219"/>
      <c r="N5" s="219"/>
      <c r="O5" s="219"/>
      <c r="P5" s="219"/>
      <c r="Q5" s="219"/>
      <c r="R5" s="219"/>
      <c r="S5" s="219"/>
      <c r="T5" s="219"/>
      <c r="U5" s="219"/>
      <c r="V5" s="219"/>
      <c r="W5" s="219"/>
      <c r="X5" s="219"/>
      <c r="Y5" s="219"/>
      <c r="Z5" s="219"/>
    </row>
    <row r="6" spans="1:26" ht="15.75" customHeight="1">
      <c r="A6" s="268">
        <v>5</v>
      </c>
      <c r="B6" s="268">
        <v>130</v>
      </c>
      <c r="C6" s="268" t="s">
        <v>3269</v>
      </c>
      <c r="D6" s="365">
        <v>43405</v>
      </c>
      <c r="E6" s="268" t="s">
        <v>27</v>
      </c>
      <c r="F6" s="365">
        <v>43583</v>
      </c>
      <c r="G6" s="268" t="s">
        <v>3248</v>
      </c>
      <c r="H6" s="219"/>
      <c r="I6" s="219"/>
      <c r="J6" s="219"/>
      <c r="K6" s="219"/>
      <c r="L6" s="219"/>
      <c r="M6" s="219"/>
      <c r="N6" s="219"/>
      <c r="O6" s="219"/>
      <c r="P6" s="219"/>
      <c r="Q6" s="219"/>
      <c r="R6" s="219"/>
      <c r="S6" s="219"/>
      <c r="T6" s="219"/>
      <c r="U6" s="219"/>
      <c r="V6" s="219"/>
      <c r="W6" s="219"/>
      <c r="X6" s="219"/>
      <c r="Y6" s="219"/>
      <c r="Z6" s="219"/>
    </row>
    <row r="7" spans="1:26" ht="15.75" customHeight="1">
      <c r="A7" s="268">
        <v>6</v>
      </c>
      <c r="B7" s="268">
        <v>3</v>
      </c>
      <c r="C7" s="268" t="s">
        <v>3269</v>
      </c>
      <c r="D7" s="365">
        <v>43414</v>
      </c>
      <c r="E7" s="268" t="s">
        <v>203</v>
      </c>
      <c r="F7" s="365">
        <v>43490</v>
      </c>
      <c r="G7" s="219"/>
      <c r="H7" s="219"/>
      <c r="I7" s="219"/>
      <c r="J7" s="219"/>
      <c r="K7" s="219"/>
      <c r="L7" s="219"/>
      <c r="M7" s="219"/>
      <c r="N7" s="219"/>
      <c r="O7" s="219"/>
      <c r="P7" s="219"/>
      <c r="Q7" s="219"/>
      <c r="R7" s="219"/>
      <c r="S7" s="219"/>
      <c r="T7" s="219"/>
      <c r="U7" s="219"/>
      <c r="V7" s="219"/>
      <c r="W7" s="219"/>
      <c r="X7" s="219"/>
      <c r="Y7" s="219"/>
      <c r="Z7" s="219"/>
    </row>
    <row r="8" spans="1:26" ht="15.75" customHeight="1">
      <c r="A8" s="268">
        <v>7</v>
      </c>
      <c r="B8" s="268">
        <v>63</v>
      </c>
      <c r="C8" s="268" t="s">
        <v>3269</v>
      </c>
      <c r="D8" s="365">
        <v>43405</v>
      </c>
      <c r="E8" s="268" t="s">
        <v>203</v>
      </c>
      <c r="F8" s="365">
        <v>43516</v>
      </c>
      <c r="G8" s="219"/>
      <c r="H8" s="219"/>
      <c r="I8" s="219"/>
      <c r="J8" s="219"/>
      <c r="K8" s="219"/>
      <c r="L8" s="219"/>
      <c r="M8" s="219"/>
      <c r="N8" s="219"/>
      <c r="O8" s="219"/>
      <c r="P8" s="219"/>
      <c r="Q8" s="219"/>
      <c r="R8" s="219"/>
      <c r="S8" s="219"/>
      <c r="T8" s="219"/>
      <c r="U8" s="219"/>
      <c r="V8" s="219"/>
      <c r="W8" s="219"/>
      <c r="X8" s="219"/>
      <c r="Y8" s="219"/>
      <c r="Z8" s="219"/>
    </row>
    <row r="9" spans="1:26" ht="15.75" customHeight="1">
      <c r="A9" s="268">
        <v>8</v>
      </c>
      <c r="B9" s="268">
        <v>68</v>
      </c>
      <c r="C9" s="268" t="s">
        <v>3269</v>
      </c>
      <c r="D9" s="365">
        <v>43405</v>
      </c>
      <c r="E9" s="268" t="s">
        <v>27</v>
      </c>
      <c r="F9" s="365">
        <v>43583</v>
      </c>
      <c r="G9" s="268" t="s">
        <v>3248</v>
      </c>
      <c r="H9" s="219"/>
      <c r="I9" s="219"/>
      <c r="J9" s="219"/>
      <c r="K9" s="219"/>
      <c r="L9" s="219"/>
      <c r="M9" s="219"/>
      <c r="N9" s="219"/>
      <c r="O9" s="219"/>
      <c r="P9" s="219"/>
      <c r="Q9" s="219"/>
      <c r="R9" s="219"/>
      <c r="S9" s="219"/>
      <c r="T9" s="219"/>
      <c r="U9" s="219"/>
      <c r="V9" s="219"/>
      <c r="W9" s="219"/>
      <c r="X9" s="219"/>
      <c r="Y9" s="219"/>
      <c r="Z9" s="219"/>
    </row>
    <row r="10" spans="1:26" ht="15.75" customHeight="1">
      <c r="A10" s="268">
        <v>9</v>
      </c>
      <c r="B10" s="268">
        <v>219</v>
      </c>
      <c r="C10" s="268" t="s">
        <v>3269</v>
      </c>
      <c r="D10" s="365">
        <v>43414</v>
      </c>
      <c r="E10" s="268" t="s">
        <v>27</v>
      </c>
      <c r="F10" s="365">
        <v>43583</v>
      </c>
      <c r="G10" s="268" t="s">
        <v>3248</v>
      </c>
      <c r="H10" s="219"/>
      <c r="I10" s="219"/>
      <c r="J10" s="219"/>
      <c r="K10" s="219"/>
      <c r="L10" s="219"/>
      <c r="M10" s="219"/>
      <c r="N10" s="219"/>
      <c r="O10" s="219"/>
      <c r="P10" s="219"/>
      <c r="Q10" s="219"/>
      <c r="R10" s="219"/>
      <c r="S10" s="219"/>
      <c r="T10" s="219"/>
      <c r="U10" s="219"/>
      <c r="V10" s="219"/>
      <c r="W10" s="219"/>
      <c r="X10" s="219"/>
      <c r="Y10" s="219"/>
      <c r="Z10" s="219"/>
    </row>
    <row r="11" spans="1:26" ht="15.75" customHeight="1">
      <c r="A11" s="268">
        <v>10</v>
      </c>
      <c r="B11" s="268">
        <v>25</v>
      </c>
      <c r="C11" s="268" t="s">
        <v>3269</v>
      </c>
      <c r="D11" s="365">
        <v>43414</v>
      </c>
      <c r="E11" s="268" t="s">
        <v>27</v>
      </c>
      <c r="F11" s="365">
        <v>43583</v>
      </c>
      <c r="G11" s="268" t="s">
        <v>3248</v>
      </c>
      <c r="H11" s="219"/>
      <c r="I11" s="219"/>
      <c r="J11" s="219"/>
      <c r="K11" s="219"/>
      <c r="L11" s="219"/>
      <c r="M11" s="219"/>
      <c r="N11" s="219"/>
      <c r="O11" s="219"/>
      <c r="P11" s="219"/>
      <c r="Q11" s="219"/>
      <c r="R11" s="219"/>
      <c r="S11" s="219"/>
      <c r="T11" s="219"/>
      <c r="U11" s="219"/>
      <c r="V11" s="219"/>
      <c r="W11" s="219"/>
      <c r="X11" s="219"/>
      <c r="Y11" s="219"/>
      <c r="Z11" s="219"/>
    </row>
    <row r="12" spans="1:26" ht="15.75" customHeight="1">
      <c r="A12" s="268">
        <v>11</v>
      </c>
      <c r="B12" s="268">
        <v>42</v>
      </c>
      <c r="C12" s="268" t="s">
        <v>3270</v>
      </c>
      <c r="D12" s="365">
        <v>43472</v>
      </c>
      <c r="E12" s="268" t="s">
        <v>203</v>
      </c>
      <c r="F12" s="365">
        <v>43516</v>
      </c>
      <c r="G12" s="219"/>
      <c r="H12" s="219"/>
      <c r="I12" s="219"/>
      <c r="J12" s="219"/>
      <c r="K12" s="219"/>
      <c r="L12" s="219"/>
      <c r="M12" s="219"/>
      <c r="N12" s="219"/>
      <c r="O12" s="219"/>
      <c r="P12" s="219"/>
      <c r="Q12" s="219"/>
      <c r="R12" s="219"/>
      <c r="S12" s="219"/>
      <c r="T12" s="219"/>
      <c r="U12" s="219"/>
      <c r="V12" s="219"/>
      <c r="W12" s="219"/>
      <c r="X12" s="219"/>
      <c r="Y12" s="219"/>
      <c r="Z12" s="219"/>
    </row>
    <row r="13" spans="1:26" ht="15.75" customHeight="1">
      <c r="A13" s="268">
        <v>12</v>
      </c>
      <c r="B13" s="268">
        <v>242</v>
      </c>
      <c r="C13" s="268" t="s">
        <v>3270</v>
      </c>
      <c r="D13" s="365">
        <v>43475</v>
      </c>
      <c r="E13" s="268" t="s">
        <v>27</v>
      </c>
      <c r="F13" s="365">
        <v>43583</v>
      </c>
      <c r="G13" s="268" t="s">
        <v>3248</v>
      </c>
      <c r="H13" s="219"/>
      <c r="I13" s="219"/>
      <c r="J13" s="219"/>
      <c r="K13" s="219"/>
      <c r="L13" s="219"/>
      <c r="M13" s="219"/>
      <c r="N13" s="219"/>
      <c r="O13" s="219"/>
      <c r="P13" s="219"/>
      <c r="Q13" s="219"/>
      <c r="R13" s="219"/>
      <c r="S13" s="219"/>
      <c r="T13" s="219"/>
      <c r="U13" s="219"/>
      <c r="V13" s="219"/>
      <c r="W13" s="219"/>
      <c r="X13" s="219"/>
      <c r="Y13" s="219"/>
      <c r="Z13" s="219"/>
    </row>
    <row r="14" spans="1:26" ht="15.75" customHeight="1">
      <c r="A14" s="268">
        <v>13</v>
      </c>
      <c r="B14" s="268">
        <v>1</v>
      </c>
      <c r="C14" s="268" t="s">
        <v>3269</v>
      </c>
      <c r="D14" s="365">
        <v>43414</v>
      </c>
      <c r="E14" s="268" t="s">
        <v>203</v>
      </c>
      <c r="F14" s="365">
        <v>43489</v>
      </c>
      <c r="G14" s="219"/>
      <c r="H14" s="219"/>
      <c r="I14" s="219"/>
      <c r="J14" s="219"/>
      <c r="K14" s="219"/>
      <c r="L14" s="219"/>
      <c r="M14" s="219"/>
      <c r="N14" s="219"/>
      <c r="O14" s="219"/>
      <c r="P14" s="219"/>
      <c r="Q14" s="219"/>
      <c r="R14" s="219"/>
      <c r="S14" s="219"/>
      <c r="T14" s="219"/>
      <c r="U14" s="219"/>
      <c r="V14" s="219"/>
      <c r="W14" s="219"/>
      <c r="X14" s="219"/>
      <c r="Y14" s="219"/>
      <c r="Z14" s="219"/>
    </row>
    <row r="15" spans="1:26" ht="15.75" customHeight="1">
      <c r="A15" s="268">
        <v>14</v>
      </c>
      <c r="B15" s="268">
        <v>149</v>
      </c>
      <c r="C15" s="268" t="s">
        <v>3270</v>
      </c>
      <c r="D15" s="365">
        <v>43476</v>
      </c>
      <c r="E15" s="268" t="s">
        <v>27</v>
      </c>
      <c r="F15" s="365">
        <v>43584</v>
      </c>
      <c r="G15" s="268" t="s">
        <v>3248</v>
      </c>
      <c r="H15" s="219"/>
      <c r="I15" s="219"/>
      <c r="J15" s="219"/>
      <c r="K15" s="219"/>
      <c r="L15" s="219"/>
      <c r="M15" s="219"/>
      <c r="N15" s="219"/>
      <c r="O15" s="219"/>
      <c r="P15" s="219"/>
      <c r="Q15" s="219"/>
      <c r="R15" s="219"/>
      <c r="S15" s="219"/>
      <c r="T15" s="219"/>
      <c r="U15" s="219"/>
      <c r="V15" s="219"/>
      <c r="W15" s="219"/>
      <c r="X15" s="219"/>
      <c r="Y15" s="219"/>
      <c r="Z15" s="219"/>
    </row>
    <row r="16" spans="1:26" ht="15.75" customHeight="1">
      <c r="A16" s="268">
        <v>15</v>
      </c>
      <c r="B16" s="268">
        <v>451</v>
      </c>
      <c r="C16" s="268" t="s">
        <v>3270</v>
      </c>
      <c r="D16" s="365">
        <v>43487</v>
      </c>
      <c r="E16" s="268" t="s">
        <v>27</v>
      </c>
      <c r="F16" s="365">
        <v>43584</v>
      </c>
      <c r="G16" s="268" t="s">
        <v>3248</v>
      </c>
      <c r="H16" s="219"/>
      <c r="I16" s="219"/>
      <c r="J16" s="219"/>
      <c r="K16" s="219"/>
      <c r="L16" s="219"/>
      <c r="M16" s="219"/>
      <c r="N16" s="219"/>
      <c r="O16" s="219"/>
      <c r="P16" s="219"/>
      <c r="Q16" s="219"/>
      <c r="R16" s="219"/>
      <c r="S16" s="219"/>
      <c r="T16" s="219"/>
      <c r="U16" s="219"/>
      <c r="V16" s="219"/>
      <c r="W16" s="219"/>
      <c r="X16" s="219"/>
      <c r="Y16" s="219"/>
      <c r="Z16" s="219"/>
    </row>
    <row r="17" spans="1:26" ht="15.75" customHeight="1">
      <c r="A17" s="268">
        <v>16</v>
      </c>
      <c r="B17" s="268">
        <v>242</v>
      </c>
      <c r="C17" s="268" t="s">
        <v>3270</v>
      </c>
      <c r="D17" s="365">
        <v>43813</v>
      </c>
      <c r="E17" s="268" t="s">
        <v>27</v>
      </c>
      <c r="F17" s="365">
        <v>43584</v>
      </c>
      <c r="G17" s="268" t="s">
        <v>3248</v>
      </c>
      <c r="H17" s="219"/>
      <c r="I17" s="219"/>
      <c r="J17" s="219"/>
      <c r="K17" s="219"/>
      <c r="L17" s="219"/>
      <c r="M17" s="219"/>
      <c r="N17" s="219"/>
      <c r="O17" s="219"/>
      <c r="P17" s="219"/>
      <c r="Q17" s="219"/>
      <c r="R17" s="219"/>
      <c r="S17" s="219"/>
      <c r="T17" s="219"/>
      <c r="U17" s="219"/>
      <c r="V17" s="219"/>
      <c r="W17" s="219"/>
      <c r="X17" s="219"/>
      <c r="Y17" s="219"/>
      <c r="Z17" s="219"/>
    </row>
    <row r="18" spans="1:26" ht="15.75" customHeight="1">
      <c r="A18" s="268">
        <v>17</v>
      </c>
      <c r="B18" s="268">
        <v>4</v>
      </c>
      <c r="C18" s="268" t="s">
        <v>3269</v>
      </c>
      <c r="D18" s="365">
        <v>43414</v>
      </c>
      <c r="E18" s="268" t="s">
        <v>203</v>
      </c>
      <c r="F18" s="365">
        <v>43489</v>
      </c>
      <c r="G18" s="219"/>
      <c r="H18" s="219"/>
      <c r="I18" s="219"/>
      <c r="J18" s="219"/>
      <c r="K18" s="219"/>
      <c r="L18" s="219"/>
      <c r="M18" s="219"/>
      <c r="N18" s="219"/>
      <c r="O18" s="219"/>
      <c r="P18" s="219"/>
      <c r="Q18" s="219"/>
      <c r="R18" s="219"/>
      <c r="S18" s="219"/>
      <c r="T18" s="219"/>
      <c r="U18" s="219"/>
      <c r="V18" s="219"/>
      <c r="W18" s="219"/>
      <c r="X18" s="219"/>
      <c r="Y18" s="219"/>
      <c r="Z18" s="219"/>
    </row>
    <row r="19" spans="1:26" ht="15.75" customHeight="1">
      <c r="A19" s="268">
        <v>18</v>
      </c>
      <c r="B19" s="268">
        <v>199</v>
      </c>
      <c r="C19" s="268" t="s">
        <v>3270</v>
      </c>
      <c r="D19" s="365">
        <v>43493</v>
      </c>
      <c r="E19" s="268" t="s">
        <v>27</v>
      </c>
      <c r="F19" s="365">
        <v>43585</v>
      </c>
      <c r="G19" s="268" t="s">
        <v>3248</v>
      </c>
      <c r="H19" s="219"/>
      <c r="I19" s="219"/>
      <c r="J19" s="219"/>
      <c r="K19" s="219"/>
      <c r="L19" s="219"/>
      <c r="M19" s="219"/>
      <c r="N19" s="219"/>
      <c r="O19" s="219"/>
      <c r="P19" s="219"/>
      <c r="Q19" s="219"/>
      <c r="R19" s="219"/>
      <c r="S19" s="219"/>
      <c r="T19" s="219"/>
      <c r="U19" s="219"/>
      <c r="V19" s="219"/>
      <c r="W19" s="219"/>
      <c r="X19" s="219"/>
      <c r="Y19" s="219"/>
      <c r="Z19" s="219"/>
    </row>
    <row r="20" spans="1:26" ht="15.75" customHeight="1">
      <c r="A20" s="268">
        <v>19</v>
      </c>
      <c r="B20" s="268">
        <v>95</v>
      </c>
      <c r="C20" s="268" t="s">
        <v>3270</v>
      </c>
      <c r="D20" s="365">
        <v>43485</v>
      </c>
      <c r="E20" s="268" t="s">
        <v>27</v>
      </c>
      <c r="F20" s="365">
        <v>43585</v>
      </c>
      <c r="G20" s="268" t="s">
        <v>3248</v>
      </c>
      <c r="H20" s="219"/>
      <c r="I20" s="219"/>
      <c r="J20" s="219"/>
      <c r="K20" s="219"/>
      <c r="L20" s="219"/>
      <c r="M20" s="219"/>
      <c r="N20" s="219"/>
      <c r="O20" s="219"/>
      <c r="P20" s="219"/>
      <c r="Q20" s="219"/>
      <c r="R20" s="219"/>
      <c r="S20" s="219"/>
      <c r="T20" s="219"/>
      <c r="U20" s="219"/>
      <c r="V20" s="219"/>
      <c r="W20" s="219"/>
      <c r="X20" s="219"/>
      <c r="Y20" s="219"/>
      <c r="Z20" s="219"/>
    </row>
    <row r="21" spans="1:26" ht="15.75" customHeight="1">
      <c r="A21" s="268">
        <v>20</v>
      </c>
      <c r="B21" s="268">
        <v>154</v>
      </c>
      <c r="C21" s="268" t="s">
        <v>3270</v>
      </c>
      <c r="D21" s="365">
        <v>43480</v>
      </c>
      <c r="E21" s="268" t="s">
        <v>27</v>
      </c>
      <c r="F21" s="365">
        <v>43585</v>
      </c>
      <c r="G21" s="268" t="s">
        <v>3248</v>
      </c>
      <c r="H21" s="219"/>
      <c r="I21" s="219"/>
      <c r="J21" s="219"/>
      <c r="K21" s="219"/>
      <c r="L21" s="219"/>
      <c r="M21" s="219"/>
      <c r="N21" s="219"/>
      <c r="O21" s="219"/>
      <c r="P21" s="219"/>
      <c r="Q21" s="219"/>
      <c r="R21" s="219"/>
      <c r="S21" s="219"/>
      <c r="T21" s="219"/>
      <c r="U21" s="219"/>
      <c r="V21" s="219"/>
      <c r="W21" s="219"/>
      <c r="X21" s="219"/>
      <c r="Y21" s="219"/>
      <c r="Z21" s="219"/>
    </row>
    <row r="22" spans="1:26" ht="15.75" customHeight="1">
      <c r="A22" s="268">
        <v>21</v>
      </c>
      <c r="B22" s="268">
        <v>92</v>
      </c>
      <c r="C22" s="268" t="s">
        <v>3270</v>
      </c>
      <c r="D22" s="365">
        <v>43494</v>
      </c>
      <c r="E22" s="268" t="s">
        <v>27</v>
      </c>
      <c r="F22" s="365">
        <v>43585</v>
      </c>
      <c r="G22" s="268" t="s">
        <v>3248</v>
      </c>
      <c r="H22" s="219"/>
      <c r="I22" s="219"/>
      <c r="J22" s="219"/>
      <c r="K22" s="219"/>
      <c r="L22" s="219"/>
      <c r="M22" s="219"/>
      <c r="N22" s="219"/>
      <c r="O22" s="219"/>
      <c r="P22" s="219"/>
      <c r="Q22" s="219"/>
      <c r="R22" s="219"/>
      <c r="S22" s="219"/>
      <c r="T22" s="219"/>
      <c r="U22" s="219"/>
      <c r="V22" s="219"/>
      <c r="W22" s="219"/>
      <c r="X22" s="219"/>
      <c r="Y22" s="219"/>
      <c r="Z22" s="219"/>
    </row>
    <row r="23" spans="1:26" ht="15.75" customHeight="1">
      <c r="A23" s="268">
        <v>22</v>
      </c>
      <c r="B23" s="268">
        <v>18</v>
      </c>
      <c r="C23" s="268" t="s">
        <v>3269</v>
      </c>
      <c r="D23" s="365">
        <v>43770</v>
      </c>
      <c r="E23" s="268" t="s">
        <v>203</v>
      </c>
      <c r="F23" s="365">
        <v>43500</v>
      </c>
      <c r="G23" s="219"/>
      <c r="H23" s="219"/>
      <c r="I23" s="219"/>
      <c r="J23" s="219"/>
      <c r="K23" s="219"/>
      <c r="L23" s="219"/>
      <c r="M23" s="219"/>
      <c r="N23" s="219"/>
      <c r="O23" s="219"/>
      <c r="P23" s="219"/>
      <c r="Q23" s="219"/>
      <c r="R23" s="219"/>
      <c r="S23" s="219"/>
      <c r="T23" s="219"/>
      <c r="U23" s="219"/>
      <c r="V23" s="219"/>
      <c r="W23" s="219"/>
      <c r="X23" s="219"/>
      <c r="Y23" s="219"/>
      <c r="Z23" s="219"/>
    </row>
    <row r="24" spans="1:26" ht="15.75" customHeight="1">
      <c r="A24" s="268">
        <v>23</v>
      </c>
      <c r="B24" s="268">
        <v>50</v>
      </c>
      <c r="C24" s="268" t="s">
        <v>3269</v>
      </c>
      <c r="D24" s="365">
        <v>43414</v>
      </c>
      <c r="E24" s="268" t="s">
        <v>203</v>
      </c>
      <c r="F24" s="365">
        <v>43583</v>
      </c>
      <c r="G24" s="268" t="s">
        <v>3248</v>
      </c>
      <c r="H24" s="219"/>
      <c r="I24" s="219"/>
      <c r="J24" s="219"/>
      <c r="K24" s="219"/>
      <c r="L24" s="219"/>
      <c r="M24" s="219"/>
      <c r="N24" s="219"/>
      <c r="O24" s="219"/>
      <c r="P24" s="219"/>
      <c r="Q24" s="219"/>
      <c r="R24" s="219"/>
      <c r="S24" s="219"/>
      <c r="T24" s="219"/>
      <c r="U24" s="219"/>
      <c r="V24" s="219"/>
      <c r="W24" s="219"/>
      <c r="X24" s="219"/>
      <c r="Y24" s="219"/>
      <c r="Z24" s="219"/>
    </row>
    <row r="25" spans="1:26" ht="15.75" customHeight="1">
      <c r="A25" s="268">
        <v>24</v>
      </c>
      <c r="B25" s="268">
        <v>4</v>
      </c>
      <c r="C25" s="268" t="s">
        <v>3269</v>
      </c>
      <c r="D25" s="365">
        <v>43414</v>
      </c>
      <c r="E25" s="268" t="s">
        <v>203</v>
      </c>
      <c r="F25" s="365">
        <v>43490</v>
      </c>
      <c r="G25" s="219"/>
      <c r="H25" s="219"/>
      <c r="I25" s="219"/>
      <c r="J25" s="219"/>
      <c r="K25" s="219"/>
      <c r="L25" s="219"/>
      <c r="M25" s="219"/>
      <c r="N25" s="219"/>
      <c r="O25" s="219"/>
      <c r="P25" s="219"/>
      <c r="Q25" s="219"/>
      <c r="R25" s="219"/>
      <c r="S25" s="219"/>
      <c r="T25" s="219"/>
      <c r="U25" s="219"/>
      <c r="V25" s="219"/>
      <c r="W25" s="219"/>
      <c r="X25" s="219"/>
      <c r="Y25" s="219"/>
      <c r="Z25" s="219"/>
    </row>
    <row r="26" spans="1:26" ht="15.75" customHeight="1">
      <c r="A26" s="268">
        <v>25</v>
      </c>
      <c r="B26" s="268">
        <v>313</v>
      </c>
      <c r="C26" s="268" t="s">
        <v>3270</v>
      </c>
      <c r="D26" s="365">
        <v>43493</v>
      </c>
      <c r="E26" s="268" t="s">
        <v>27</v>
      </c>
      <c r="F26" s="365">
        <v>43585</v>
      </c>
      <c r="G26" s="268" t="s">
        <v>3248</v>
      </c>
      <c r="H26" s="219"/>
      <c r="I26" s="219"/>
      <c r="J26" s="219"/>
      <c r="K26" s="219"/>
      <c r="L26" s="219"/>
      <c r="M26" s="219"/>
      <c r="N26" s="219"/>
      <c r="O26" s="219"/>
      <c r="P26" s="219"/>
      <c r="Q26" s="219"/>
      <c r="R26" s="219"/>
      <c r="S26" s="219"/>
      <c r="T26" s="219"/>
      <c r="U26" s="219"/>
      <c r="V26" s="219"/>
      <c r="W26" s="219"/>
      <c r="X26" s="219"/>
      <c r="Y26" s="219"/>
      <c r="Z26" s="219"/>
    </row>
    <row r="27" spans="1:26" ht="15.75" customHeight="1">
      <c r="A27" s="268">
        <v>26</v>
      </c>
      <c r="B27" s="268">
        <v>222</v>
      </c>
      <c r="C27" s="268" t="s">
        <v>3270</v>
      </c>
      <c r="D27" s="365">
        <v>43487</v>
      </c>
      <c r="E27" s="268" t="s">
        <v>27</v>
      </c>
      <c r="F27" s="365">
        <v>43585</v>
      </c>
      <c r="G27" s="268" t="s">
        <v>3248</v>
      </c>
      <c r="H27" s="219"/>
      <c r="I27" s="219"/>
      <c r="J27" s="219"/>
      <c r="K27" s="219"/>
      <c r="L27" s="219"/>
      <c r="M27" s="219"/>
      <c r="N27" s="219"/>
      <c r="O27" s="219"/>
      <c r="P27" s="219"/>
      <c r="Q27" s="219"/>
      <c r="R27" s="219"/>
      <c r="S27" s="219"/>
      <c r="T27" s="219"/>
      <c r="U27" s="219"/>
      <c r="V27" s="219"/>
      <c r="W27" s="219"/>
      <c r="X27" s="219"/>
      <c r="Y27" s="219"/>
      <c r="Z27" s="219"/>
    </row>
    <row r="28" spans="1:26" ht="15.75" customHeight="1">
      <c r="A28" s="268">
        <v>27</v>
      </c>
      <c r="B28" s="268">
        <v>153</v>
      </c>
      <c r="C28" s="268" t="s">
        <v>3270</v>
      </c>
      <c r="D28" s="365">
        <v>43485</v>
      </c>
      <c r="E28" s="268" t="s">
        <v>203</v>
      </c>
      <c r="F28" s="365">
        <v>43584</v>
      </c>
      <c r="G28" s="268" t="s">
        <v>3248</v>
      </c>
      <c r="H28" s="219"/>
      <c r="I28" s="219"/>
      <c r="J28" s="219"/>
      <c r="K28" s="219"/>
      <c r="L28" s="219"/>
      <c r="M28" s="219"/>
      <c r="N28" s="219"/>
      <c r="O28" s="219"/>
      <c r="P28" s="219"/>
      <c r="Q28" s="219"/>
      <c r="R28" s="219"/>
      <c r="S28" s="219"/>
      <c r="T28" s="219"/>
      <c r="U28" s="219"/>
      <c r="V28" s="219"/>
      <c r="W28" s="219"/>
      <c r="X28" s="219"/>
      <c r="Y28" s="219"/>
      <c r="Z28" s="219"/>
    </row>
    <row r="29" spans="1:26" ht="15.75" customHeight="1">
      <c r="A29" s="268">
        <v>28</v>
      </c>
      <c r="B29" s="268">
        <v>0</v>
      </c>
      <c r="C29" s="268" t="s">
        <v>3269</v>
      </c>
      <c r="D29" s="365">
        <v>43414</v>
      </c>
      <c r="E29" s="268" t="s">
        <v>203</v>
      </c>
      <c r="F29" s="365">
        <v>43489</v>
      </c>
      <c r="G29" s="219"/>
      <c r="H29" s="219"/>
      <c r="I29" s="219"/>
      <c r="J29" s="219"/>
      <c r="K29" s="219"/>
      <c r="L29" s="219"/>
      <c r="M29" s="219"/>
      <c r="N29" s="219"/>
      <c r="O29" s="219"/>
      <c r="P29" s="219"/>
      <c r="Q29" s="219"/>
      <c r="R29" s="219"/>
      <c r="S29" s="219"/>
      <c r="T29" s="219"/>
      <c r="U29" s="219"/>
      <c r="V29" s="219"/>
      <c r="W29" s="219"/>
      <c r="X29" s="219"/>
      <c r="Y29" s="219"/>
      <c r="Z29" s="219"/>
    </row>
    <row r="30" spans="1:26" ht="12.75">
      <c r="A30" s="268">
        <v>29</v>
      </c>
      <c r="B30" s="268">
        <v>65</v>
      </c>
      <c r="C30" s="268" t="s">
        <v>3271</v>
      </c>
      <c r="D30" s="365">
        <v>43476</v>
      </c>
      <c r="E30" s="268" t="s">
        <v>203</v>
      </c>
      <c r="F30" s="365">
        <v>43583</v>
      </c>
      <c r="G30" s="268" t="s">
        <v>3248</v>
      </c>
      <c r="H30" s="219"/>
      <c r="I30" s="219"/>
      <c r="J30" s="219"/>
      <c r="K30" s="219"/>
      <c r="L30" s="219"/>
      <c r="M30" s="219"/>
      <c r="N30" s="219"/>
      <c r="O30" s="219"/>
      <c r="P30" s="219"/>
      <c r="Q30" s="219"/>
      <c r="R30" s="219"/>
      <c r="S30" s="219"/>
      <c r="T30" s="219"/>
      <c r="U30" s="219"/>
      <c r="V30" s="219"/>
      <c r="W30" s="219"/>
      <c r="X30" s="219"/>
      <c r="Y30" s="219"/>
      <c r="Z30" s="219"/>
    </row>
    <row r="31" spans="1:26" ht="12.75">
      <c r="A31" s="268">
        <v>30</v>
      </c>
      <c r="B31" s="268">
        <v>63</v>
      </c>
      <c r="C31" s="268" t="s">
        <v>3270</v>
      </c>
      <c r="D31" s="365">
        <v>43479</v>
      </c>
      <c r="E31" s="268" t="s">
        <v>203</v>
      </c>
      <c r="F31" s="365">
        <v>43583</v>
      </c>
      <c r="G31" s="268" t="s">
        <v>3248</v>
      </c>
      <c r="H31" s="219"/>
      <c r="I31" s="219"/>
      <c r="J31" s="219"/>
      <c r="K31" s="219"/>
      <c r="L31" s="219"/>
      <c r="M31" s="219"/>
      <c r="N31" s="219"/>
      <c r="O31" s="219"/>
      <c r="P31" s="219"/>
      <c r="Q31" s="219"/>
      <c r="R31" s="219"/>
      <c r="S31" s="219"/>
      <c r="T31" s="219"/>
      <c r="U31" s="219"/>
      <c r="V31" s="219"/>
      <c r="W31" s="219"/>
      <c r="X31" s="219"/>
      <c r="Y31" s="219"/>
      <c r="Z31" s="219"/>
    </row>
    <row r="32" spans="1:26" ht="12.75">
      <c r="A32" s="268">
        <v>31</v>
      </c>
      <c r="B32" s="268">
        <v>334</v>
      </c>
      <c r="C32" s="268" t="s">
        <v>3270</v>
      </c>
      <c r="D32" s="365">
        <v>43493</v>
      </c>
      <c r="E32" s="268" t="s">
        <v>203</v>
      </c>
      <c r="F32" s="365">
        <v>43583</v>
      </c>
      <c r="G32" s="268" t="s">
        <v>3248</v>
      </c>
      <c r="H32" s="219"/>
      <c r="I32" s="219"/>
      <c r="J32" s="219"/>
      <c r="K32" s="219"/>
      <c r="L32" s="219"/>
      <c r="M32" s="219"/>
      <c r="N32" s="219"/>
      <c r="O32" s="219"/>
      <c r="P32" s="219"/>
      <c r="Q32" s="219"/>
      <c r="R32" s="219"/>
      <c r="S32" s="219"/>
      <c r="T32" s="219"/>
      <c r="U32" s="219"/>
      <c r="V32" s="219"/>
      <c r="W32" s="219"/>
      <c r="X32" s="219"/>
      <c r="Y32" s="219"/>
      <c r="Z32" s="219"/>
    </row>
    <row r="33" spans="1:26" ht="12.75">
      <c r="A33" s="268">
        <v>32</v>
      </c>
      <c r="B33" s="268">
        <v>1</v>
      </c>
      <c r="C33" s="268" t="s">
        <v>3269</v>
      </c>
      <c r="D33" s="365">
        <v>43414</v>
      </c>
      <c r="E33" s="268" t="s">
        <v>203</v>
      </c>
      <c r="F33" s="365">
        <v>43489</v>
      </c>
      <c r="G33" s="219"/>
      <c r="H33" s="219"/>
      <c r="I33" s="219"/>
      <c r="J33" s="219"/>
      <c r="K33" s="219"/>
      <c r="L33" s="219"/>
      <c r="M33" s="219"/>
      <c r="N33" s="219"/>
      <c r="O33" s="219"/>
      <c r="P33" s="219"/>
      <c r="Q33" s="219"/>
      <c r="R33" s="219"/>
      <c r="S33" s="219"/>
      <c r="T33" s="219"/>
      <c r="U33" s="219"/>
      <c r="V33" s="219"/>
      <c r="W33" s="219"/>
      <c r="X33" s="219"/>
      <c r="Y33" s="219"/>
      <c r="Z33" s="219"/>
    </row>
    <row r="34" spans="1:26" ht="12.75">
      <c r="A34" s="268">
        <v>33</v>
      </c>
      <c r="B34" s="268">
        <v>0</v>
      </c>
      <c r="C34" s="268" t="s">
        <v>3269</v>
      </c>
      <c r="D34" s="365">
        <v>43414</v>
      </c>
      <c r="E34" s="268" t="s">
        <v>203</v>
      </c>
      <c r="F34" s="365">
        <v>43489</v>
      </c>
      <c r="G34" s="219"/>
      <c r="H34" s="219"/>
      <c r="I34" s="219"/>
      <c r="J34" s="219"/>
      <c r="K34" s="219"/>
      <c r="L34" s="219"/>
      <c r="M34" s="219"/>
      <c r="N34" s="219"/>
      <c r="O34" s="219"/>
      <c r="P34" s="219"/>
      <c r="Q34" s="219"/>
      <c r="R34" s="219"/>
      <c r="S34" s="219"/>
      <c r="T34" s="219"/>
      <c r="U34" s="219"/>
      <c r="V34" s="219"/>
      <c r="W34" s="219"/>
      <c r="X34" s="219"/>
      <c r="Y34" s="219"/>
      <c r="Z34" s="219"/>
    </row>
    <row r="35" spans="1:26" ht="12.75">
      <c r="A35" s="268">
        <v>34</v>
      </c>
      <c r="B35" s="268">
        <v>33</v>
      </c>
      <c r="C35" s="268" t="s">
        <v>3271</v>
      </c>
      <c r="D35" s="365">
        <v>43478</v>
      </c>
      <c r="E35" s="268" t="s">
        <v>203</v>
      </c>
      <c r="F35" s="365">
        <v>43583</v>
      </c>
      <c r="G35" s="268" t="s">
        <v>3248</v>
      </c>
      <c r="H35" s="219"/>
      <c r="I35" s="219"/>
      <c r="J35" s="219"/>
      <c r="K35" s="219"/>
      <c r="L35" s="219"/>
      <c r="M35" s="219"/>
      <c r="N35" s="219"/>
      <c r="O35" s="219"/>
      <c r="P35" s="219"/>
      <c r="Q35" s="219"/>
      <c r="R35" s="219"/>
      <c r="S35" s="219"/>
      <c r="T35" s="219"/>
      <c r="U35" s="219"/>
      <c r="V35" s="219"/>
      <c r="W35" s="219"/>
      <c r="X35" s="219"/>
      <c r="Y35" s="219"/>
      <c r="Z35" s="219"/>
    </row>
    <row r="36" spans="1:26" ht="12.75">
      <c r="A36" s="268">
        <v>35</v>
      </c>
      <c r="B36" s="268">
        <v>203</v>
      </c>
      <c r="C36" s="268" t="s">
        <v>3270</v>
      </c>
      <c r="D36" s="365">
        <v>43482</v>
      </c>
      <c r="E36" s="268" t="s">
        <v>27</v>
      </c>
      <c r="F36" s="365">
        <v>43583</v>
      </c>
      <c r="G36" s="268" t="s">
        <v>3248</v>
      </c>
      <c r="H36" s="219"/>
      <c r="I36" s="219"/>
      <c r="J36" s="219"/>
      <c r="K36" s="219"/>
      <c r="L36" s="219"/>
      <c r="M36" s="219"/>
      <c r="N36" s="219"/>
      <c r="O36" s="219"/>
      <c r="P36" s="219"/>
      <c r="Q36" s="219"/>
      <c r="R36" s="219"/>
      <c r="S36" s="219"/>
      <c r="T36" s="219"/>
      <c r="U36" s="219"/>
      <c r="V36" s="219"/>
      <c r="W36" s="219"/>
      <c r="X36" s="219"/>
      <c r="Y36" s="219"/>
      <c r="Z36" s="219"/>
    </row>
    <row r="37" spans="1:26" ht="12.75">
      <c r="A37" s="268">
        <v>36</v>
      </c>
      <c r="B37" s="268">
        <v>0</v>
      </c>
      <c r="C37" s="268" t="s">
        <v>3269</v>
      </c>
      <c r="D37" s="365">
        <v>43414</v>
      </c>
      <c r="E37" s="268" t="s">
        <v>203</v>
      </c>
      <c r="F37" s="365">
        <v>43489</v>
      </c>
      <c r="G37" s="219"/>
      <c r="H37" s="219"/>
      <c r="I37" s="219"/>
      <c r="J37" s="219"/>
      <c r="K37" s="219"/>
      <c r="L37" s="219"/>
      <c r="M37" s="219"/>
      <c r="N37" s="219"/>
      <c r="O37" s="219"/>
      <c r="P37" s="219"/>
      <c r="Q37" s="219"/>
      <c r="R37" s="219"/>
      <c r="S37" s="219"/>
      <c r="T37" s="219"/>
      <c r="U37" s="219"/>
      <c r="V37" s="219"/>
      <c r="W37" s="219"/>
      <c r="X37" s="219"/>
      <c r="Y37" s="219"/>
      <c r="Z37" s="219"/>
    </row>
    <row r="38" spans="1:26" ht="12.75">
      <c r="A38" s="268">
        <v>37</v>
      </c>
      <c r="B38" s="268">
        <v>1</v>
      </c>
      <c r="C38" s="268" t="s">
        <v>203</v>
      </c>
      <c r="D38" s="365">
        <v>43796</v>
      </c>
      <c r="E38" s="268" t="s">
        <v>203</v>
      </c>
      <c r="F38" s="365">
        <v>43489</v>
      </c>
      <c r="G38" s="219"/>
      <c r="H38" s="219"/>
      <c r="I38" s="219"/>
      <c r="J38" s="219"/>
      <c r="K38" s="219"/>
      <c r="L38" s="219"/>
      <c r="M38" s="219"/>
      <c r="N38" s="219"/>
      <c r="O38" s="219"/>
      <c r="P38" s="219"/>
      <c r="Q38" s="219"/>
      <c r="R38" s="219"/>
      <c r="S38" s="219"/>
      <c r="T38" s="219"/>
      <c r="U38" s="219"/>
      <c r="V38" s="219"/>
      <c r="W38" s="219"/>
      <c r="X38" s="219"/>
      <c r="Y38" s="219"/>
      <c r="Z38" s="219"/>
    </row>
    <row r="39" spans="1:26" ht="12.75">
      <c r="A39" s="268">
        <v>38</v>
      </c>
      <c r="B39" s="268">
        <v>22</v>
      </c>
      <c r="C39" s="268" t="s">
        <v>203</v>
      </c>
      <c r="D39" s="365">
        <v>43796</v>
      </c>
      <c r="E39" s="268" t="s">
        <v>203</v>
      </c>
      <c r="F39" s="365">
        <v>43489</v>
      </c>
      <c r="G39" s="219"/>
      <c r="H39" s="219"/>
      <c r="I39" s="219"/>
      <c r="J39" s="219"/>
      <c r="K39" s="219"/>
      <c r="L39" s="219"/>
      <c r="M39" s="219"/>
      <c r="N39" s="219"/>
      <c r="O39" s="219"/>
      <c r="P39" s="219"/>
      <c r="Q39" s="219"/>
      <c r="R39" s="219"/>
      <c r="S39" s="219"/>
      <c r="T39" s="219"/>
      <c r="U39" s="219"/>
      <c r="V39" s="219"/>
      <c r="W39" s="219"/>
      <c r="X39" s="219"/>
      <c r="Y39" s="219"/>
      <c r="Z39" s="219"/>
    </row>
    <row r="40" spans="1:26" ht="12.75">
      <c r="B40">
        <f>SUM(B2:B39)</f>
        <v>4194</v>
      </c>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outlinePr summaryBelow="0" summaryRight="0"/>
  </sheetPr>
  <dimension ref="A1:AC1302"/>
  <sheetViews>
    <sheetView workbookViewId="0">
      <pane ySplit="1" topLeftCell="A2" activePane="bottomLeft" state="frozen"/>
      <selection pane="bottomLeft" activeCell="B3" sqref="B3"/>
    </sheetView>
  </sheetViews>
  <sheetFormatPr defaultColWidth="12.5703125" defaultRowHeight="15.75" customHeight="1"/>
  <cols>
    <col min="3" max="3" width="14.85546875" customWidth="1"/>
    <col min="6" max="6" width="13.5703125" customWidth="1"/>
    <col min="11" max="11" width="25.42578125" customWidth="1"/>
  </cols>
  <sheetData>
    <row r="1" spans="1:29" ht="12.75">
      <c r="A1" s="363" t="s">
        <v>3105</v>
      </c>
      <c r="B1" s="363" t="s">
        <v>3106</v>
      </c>
      <c r="C1" s="363" t="s">
        <v>3107</v>
      </c>
      <c r="D1" s="363" t="s">
        <v>3108</v>
      </c>
      <c r="E1" s="363" t="s">
        <v>3109</v>
      </c>
      <c r="F1" s="363" t="s">
        <v>3110</v>
      </c>
      <c r="G1" s="363" t="s">
        <v>3111</v>
      </c>
      <c r="H1" s="363" t="s">
        <v>3112</v>
      </c>
      <c r="I1" s="363" t="s">
        <v>3113</v>
      </c>
      <c r="J1" s="364" t="s">
        <v>3114</v>
      </c>
      <c r="K1" s="363" t="s">
        <v>2711</v>
      </c>
    </row>
    <row r="2" spans="1:29" ht="12.75">
      <c r="A2" s="270">
        <v>1</v>
      </c>
      <c r="B2" s="270">
        <v>0</v>
      </c>
      <c r="C2" s="270">
        <v>0</v>
      </c>
      <c r="D2" s="270" t="s">
        <v>216</v>
      </c>
      <c r="E2" s="388">
        <v>43913</v>
      </c>
      <c r="F2" s="188"/>
      <c r="G2" s="270">
        <v>0</v>
      </c>
      <c r="H2" s="270" t="s">
        <v>16</v>
      </c>
      <c r="I2" s="385">
        <v>44257</v>
      </c>
      <c r="J2" s="387" t="s">
        <v>3120</v>
      </c>
      <c r="K2" s="188"/>
      <c r="L2" s="188"/>
      <c r="M2" s="188"/>
      <c r="N2" s="188"/>
      <c r="O2" s="188"/>
      <c r="P2" s="188"/>
      <c r="Q2" s="188"/>
      <c r="R2" s="188"/>
      <c r="S2" s="188"/>
      <c r="T2" s="188"/>
      <c r="U2" s="188"/>
      <c r="V2" s="188"/>
      <c r="W2" s="188"/>
      <c r="X2" s="188"/>
      <c r="Y2" s="188"/>
      <c r="Z2" s="188"/>
      <c r="AA2" s="188"/>
      <c r="AB2" s="188"/>
      <c r="AC2" s="188"/>
    </row>
    <row r="3" spans="1:29" ht="12.75">
      <c r="A3" s="116"/>
      <c r="B3" s="116"/>
      <c r="C3" s="116"/>
      <c r="D3" s="116"/>
      <c r="E3" s="384"/>
      <c r="J3" s="17"/>
    </row>
    <row r="4" spans="1:29" ht="12.75">
      <c r="A4" s="270">
        <v>2</v>
      </c>
      <c r="B4" s="270">
        <v>2</v>
      </c>
      <c r="C4" s="270">
        <v>2</v>
      </c>
      <c r="D4" s="270" t="s">
        <v>216</v>
      </c>
      <c r="E4" s="388">
        <v>43913</v>
      </c>
      <c r="F4" s="188"/>
      <c r="G4" s="270">
        <v>2</v>
      </c>
      <c r="H4" s="270" t="s">
        <v>16</v>
      </c>
      <c r="I4" s="385">
        <v>44249</v>
      </c>
      <c r="J4" s="387" t="s">
        <v>3237</v>
      </c>
      <c r="K4" s="188"/>
      <c r="L4" s="188"/>
      <c r="M4" s="188"/>
      <c r="N4" s="188"/>
      <c r="O4" s="188"/>
      <c r="P4" s="188"/>
      <c r="Q4" s="188"/>
      <c r="R4" s="188"/>
      <c r="S4" s="188"/>
      <c r="T4" s="188"/>
      <c r="U4" s="188"/>
      <c r="V4" s="188"/>
      <c r="W4" s="188"/>
      <c r="X4" s="188"/>
      <c r="Y4" s="188"/>
      <c r="Z4" s="188"/>
      <c r="AA4" s="188"/>
      <c r="AB4" s="188"/>
      <c r="AC4" s="188"/>
    </row>
    <row r="5" spans="1:29" ht="12.75">
      <c r="A5" s="116"/>
      <c r="B5" s="116"/>
      <c r="C5" s="116"/>
      <c r="D5" s="116"/>
      <c r="E5" s="384"/>
      <c r="J5" s="17"/>
    </row>
    <row r="6" spans="1:29" ht="12.75">
      <c r="A6" s="270">
        <v>3</v>
      </c>
      <c r="B6" s="270">
        <v>64</v>
      </c>
      <c r="C6" s="270">
        <v>64</v>
      </c>
      <c r="D6" s="270" t="s">
        <v>216</v>
      </c>
      <c r="E6" s="388">
        <v>43913</v>
      </c>
      <c r="F6" s="188"/>
      <c r="G6" s="270">
        <v>64</v>
      </c>
      <c r="H6" s="270" t="s">
        <v>16</v>
      </c>
      <c r="I6" s="385">
        <v>44249</v>
      </c>
      <c r="J6" s="387">
        <v>1</v>
      </c>
      <c r="K6" s="188"/>
      <c r="L6" s="188"/>
      <c r="M6" s="188"/>
      <c r="N6" s="188"/>
      <c r="O6" s="188"/>
      <c r="P6" s="188"/>
      <c r="Q6" s="188"/>
      <c r="R6" s="188"/>
      <c r="S6" s="188"/>
      <c r="T6" s="188"/>
      <c r="U6" s="188"/>
      <c r="V6" s="188"/>
      <c r="W6" s="188"/>
      <c r="X6" s="188"/>
      <c r="Y6" s="188"/>
      <c r="Z6" s="188"/>
      <c r="AA6" s="188"/>
      <c r="AB6" s="188"/>
      <c r="AC6" s="188"/>
    </row>
    <row r="7" spans="1:29" ht="12.75">
      <c r="A7" s="116"/>
      <c r="B7" s="116"/>
      <c r="C7" s="116"/>
      <c r="D7" s="116"/>
      <c r="E7" s="384"/>
      <c r="J7" s="17"/>
    </row>
    <row r="8" spans="1:29" ht="12.75">
      <c r="A8" s="270">
        <v>4</v>
      </c>
      <c r="B8" s="270">
        <v>37</v>
      </c>
      <c r="C8" s="270">
        <v>37</v>
      </c>
      <c r="D8" s="270" t="s">
        <v>216</v>
      </c>
      <c r="E8" s="388">
        <v>43913</v>
      </c>
      <c r="F8" s="188"/>
      <c r="G8" s="270">
        <v>37</v>
      </c>
      <c r="H8" s="270" t="s">
        <v>16</v>
      </c>
      <c r="I8" s="385">
        <v>44250</v>
      </c>
      <c r="J8" s="387">
        <v>1.5</v>
      </c>
      <c r="K8" s="188"/>
      <c r="L8" s="188"/>
      <c r="M8" s="188"/>
      <c r="N8" s="188"/>
      <c r="O8" s="188"/>
      <c r="P8" s="188"/>
      <c r="Q8" s="188"/>
      <c r="R8" s="188"/>
      <c r="S8" s="188"/>
      <c r="T8" s="188"/>
      <c r="U8" s="188"/>
      <c r="V8" s="188"/>
      <c r="W8" s="188"/>
      <c r="X8" s="188"/>
      <c r="Y8" s="188"/>
      <c r="Z8" s="188"/>
      <c r="AA8" s="188"/>
      <c r="AB8" s="188"/>
      <c r="AC8" s="188"/>
    </row>
    <row r="9" spans="1:29" ht="12.75">
      <c r="A9" s="116"/>
      <c r="B9" s="116"/>
      <c r="C9" s="116"/>
      <c r="D9" s="116"/>
      <c r="E9" s="384"/>
      <c r="J9" s="17"/>
    </row>
    <row r="10" spans="1:29" ht="12.75">
      <c r="A10" s="270">
        <v>5</v>
      </c>
      <c r="B10" s="270">
        <v>0</v>
      </c>
      <c r="C10" s="270">
        <v>0</v>
      </c>
      <c r="D10" s="270" t="s">
        <v>216</v>
      </c>
      <c r="E10" s="388">
        <v>43913</v>
      </c>
      <c r="F10" s="188"/>
      <c r="G10" s="270">
        <v>0</v>
      </c>
      <c r="H10" s="270" t="s">
        <v>16</v>
      </c>
      <c r="I10" s="385">
        <v>44257</v>
      </c>
      <c r="J10" s="387" t="s">
        <v>3120</v>
      </c>
      <c r="K10" s="188"/>
      <c r="L10" s="188"/>
      <c r="M10" s="188"/>
      <c r="N10" s="188"/>
      <c r="O10" s="188"/>
      <c r="P10" s="188"/>
      <c r="Q10" s="188"/>
      <c r="R10" s="188"/>
      <c r="S10" s="188"/>
      <c r="T10" s="188"/>
      <c r="U10" s="188"/>
      <c r="V10" s="188"/>
      <c r="W10" s="188"/>
      <c r="X10" s="188"/>
      <c r="Y10" s="188"/>
      <c r="Z10" s="188"/>
      <c r="AA10" s="188"/>
      <c r="AB10" s="188"/>
      <c r="AC10" s="188"/>
    </row>
    <row r="11" spans="1:29" ht="12.75">
      <c r="A11" s="116"/>
      <c r="B11" s="116"/>
      <c r="C11" s="116"/>
      <c r="D11" s="116"/>
      <c r="E11" s="384"/>
      <c r="J11" s="17"/>
    </row>
    <row r="12" spans="1:29" ht="12.75">
      <c r="A12" s="270">
        <v>6</v>
      </c>
      <c r="B12" s="270">
        <v>60</v>
      </c>
      <c r="C12" s="270">
        <v>60</v>
      </c>
      <c r="D12" s="270" t="s">
        <v>216</v>
      </c>
      <c r="E12" s="388">
        <v>43914</v>
      </c>
      <c r="F12" s="188"/>
      <c r="G12" s="270">
        <v>60</v>
      </c>
      <c r="H12" s="270" t="s">
        <v>16</v>
      </c>
      <c r="I12" s="385">
        <v>44250</v>
      </c>
      <c r="J12" s="387">
        <v>1</v>
      </c>
      <c r="K12" s="188"/>
      <c r="L12" s="188"/>
      <c r="M12" s="188"/>
      <c r="N12" s="188"/>
      <c r="O12" s="188"/>
      <c r="P12" s="188"/>
      <c r="Q12" s="188"/>
      <c r="R12" s="188"/>
      <c r="S12" s="188"/>
      <c r="T12" s="188"/>
      <c r="U12" s="188"/>
      <c r="V12" s="188"/>
      <c r="W12" s="188"/>
      <c r="X12" s="188"/>
      <c r="Y12" s="188"/>
      <c r="Z12" s="188"/>
      <c r="AA12" s="188"/>
      <c r="AB12" s="188"/>
      <c r="AC12" s="188"/>
    </row>
    <row r="13" spans="1:29" ht="12.75">
      <c r="A13" s="116"/>
      <c r="B13" s="116"/>
      <c r="C13" s="116"/>
      <c r="D13" s="116"/>
      <c r="E13" s="384"/>
      <c r="J13" s="17"/>
    </row>
    <row r="14" spans="1:29" ht="12.75">
      <c r="A14" s="270">
        <v>7</v>
      </c>
      <c r="B14" s="270">
        <v>4</v>
      </c>
      <c r="C14" s="270">
        <v>4</v>
      </c>
      <c r="D14" s="270" t="s">
        <v>216</v>
      </c>
      <c r="E14" s="388">
        <v>43914</v>
      </c>
      <c r="F14" s="188"/>
      <c r="G14" s="270">
        <v>4</v>
      </c>
      <c r="H14" s="270" t="s">
        <v>16</v>
      </c>
      <c r="I14" s="385">
        <v>44250</v>
      </c>
      <c r="J14" s="387" t="s">
        <v>3200</v>
      </c>
      <c r="K14" s="188"/>
      <c r="L14" s="188"/>
      <c r="M14" s="188"/>
      <c r="N14" s="188"/>
      <c r="O14" s="188"/>
      <c r="P14" s="188"/>
      <c r="Q14" s="188"/>
      <c r="R14" s="188"/>
      <c r="S14" s="188"/>
      <c r="T14" s="188"/>
      <c r="U14" s="188"/>
      <c r="V14" s="188"/>
      <c r="W14" s="188"/>
      <c r="X14" s="188"/>
      <c r="Y14" s="188"/>
      <c r="Z14" s="188"/>
      <c r="AA14" s="188"/>
      <c r="AB14" s="188"/>
      <c r="AC14" s="188"/>
    </row>
    <row r="15" spans="1:29" ht="12.75">
      <c r="A15" s="116"/>
      <c r="B15" s="116"/>
      <c r="C15" s="116"/>
      <c r="D15" s="116"/>
      <c r="E15" s="384"/>
      <c r="J15" s="17"/>
    </row>
    <row r="16" spans="1:29" ht="12.75">
      <c r="A16" s="270">
        <v>8</v>
      </c>
      <c r="B16" s="270">
        <v>42</v>
      </c>
      <c r="C16" s="270">
        <v>42</v>
      </c>
      <c r="D16" s="270" t="s">
        <v>216</v>
      </c>
      <c r="E16" s="388">
        <v>43914</v>
      </c>
      <c r="F16" s="188"/>
      <c r="G16" s="270">
        <v>42</v>
      </c>
      <c r="H16" s="270" t="s">
        <v>16</v>
      </c>
      <c r="I16" s="385">
        <v>44250</v>
      </c>
      <c r="J16" s="387">
        <v>0.75</v>
      </c>
      <c r="K16" s="188"/>
      <c r="L16" s="188"/>
      <c r="M16" s="188"/>
      <c r="N16" s="188"/>
      <c r="O16" s="188"/>
      <c r="P16" s="188"/>
      <c r="Q16" s="188"/>
      <c r="R16" s="188"/>
      <c r="S16" s="188"/>
      <c r="T16" s="188"/>
      <c r="U16" s="188"/>
      <c r="V16" s="188"/>
      <c r="W16" s="188"/>
      <c r="X16" s="188"/>
      <c r="Y16" s="188"/>
      <c r="Z16" s="188"/>
      <c r="AA16" s="188"/>
      <c r="AB16" s="188"/>
      <c r="AC16" s="188"/>
    </row>
    <row r="17" spans="1:29" ht="12.75">
      <c r="A17" s="116"/>
      <c r="B17" s="116"/>
      <c r="C17" s="116"/>
      <c r="D17" s="116"/>
      <c r="E17" s="384"/>
      <c r="J17" s="17"/>
    </row>
    <row r="18" spans="1:29" ht="12.75">
      <c r="A18" s="270">
        <v>9</v>
      </c>
      <c r="B18" s="270">
        <v>80</v>
      </c>
      <c r="C18" s="270">
        <v>80</v>
      </c>
      <c r="D18" s="270" t="s">
        <v>8</v>
      </c>
      <c r="E18" s="388">
        <v>43922</v>
      </c>
      <c r="F18" s="188"/>
      <c r="G18" s="270">
        <v>80</v>
      </c>
      <c r="H18" s="270" t="s">
        <v>16</v>
      </c>
      <c r="I18" s="385">
        <v>44250</v>
      </c>
      <c r="J18" s="387">
        <v>1</v>
      </c>
      <c r="K18" s="188"/>
      <c r="L18" s="188"/>
      <c r="M18" s="188"/>
      <c r="N18" s="188"/>
      <c r="O18" s="188"/>
      <c r="P18" s="188"/>
      <c r="Q18" s="188"/>
      <c r="R18" s="188"/>
      <c r="S18" s="188"/>
      <c r="T18" s="188"/>
      <c r="U18" s="188"/>
      <c r="V18" s="188"/>
      <c r="W18" s="188"/>
      <c r="X18" s="188"/>
      <c r="Y18" s="188"/>
      <c r="Z18" s="188"/>
      <c r="AA18" s="188"/>
      <c r="AB18" s="188"/>
      <c r="AC18" s="188"/>
    </row>
    <row r="19" spans="1:29" ht="12.75">
      <c r="A19" s="116"/>
      <c r="B19" s="116"/>
      <c r="C19" s="116"/>
      <c r="D19" s="116"/>
      <c r="E19" s="384"/>
      <c r="J19" s="17"/>
    </row>
    <row r="20" spans="1:29" ht="12.75">
      <c r="A20" s="270">
        <v>10</v>
      </c>
      <c r="B20" s="270">
        <v>228</v>
      </c>
      <c r="C20" s="270">
        <v>228</v>
      </c>
      <c r="D20" s="270" t="s">
        <v>8</v>
      </c>
      <c r="E20" s="388">
        <v>43923</v>
      </c>
      <c r="F20" s="188"/>
      <c r="G20" s="270">
        <v>194</v>
      </c>
      <c r="H20" s="270" t="s">
        <v>16</v>
      </c>
      <c r="I20" s="385">
        <v>44250</v>
      </c>
      <c r="J20" s="387">
        <v>2</v>
      </c>
      <c r="K20" s="188"/>
      <c r="L20" s="188"/>
      <c r="M20" s="188"/>
      <c r="N20" s="188"/>
      <c r="O20" s="188"/>
      <c r="P20" s="188"/>
      <c r="Q20" s="188"/>
      <c r="R20" s="188"/>
      <c r="S20" s="188"/>
      <c r="T20" s="188"/>
      <c r="U20" s="188"/>
      <c r="V20" s="188"/>
      <c r="W20" s="188"/>
      <c r="X20" s="188"/>
      <c r="Y20" s="188"/>
      <c r="Z20" s="188"/>
      <c r="AA20" s="188"/>
      <c r="AB20" s="188"/>
      <c r="AC20" s="188"/>
    </row>
    <row r="21" spans="1:29" ht="12.75">
      <c r="A21" s="270"/>
      <c r="B21" s="270"/>
      <c r="C21" s="270"/>
      <c r="D21" s="270"/>
      <c r="E21" s="388"/>
      <c r="F21" s="188"/>
      <c r="G21" s="270">
        <v>34</v>
      </c>
      <c r="H21" s="270" t="s">
        <v>16</v>
      </c>
      <c r="I21" s="385">
        <v>44251</v>
      </c>
      <c r="J21" s="387">
        <v>1.5</v>
      </c>
      <c r="K21" s="270" t="s">
        <v>3272</v>
      </c>
      <c r="L21" s="188"/>
      <c r="M21" s="188"/>
      <c r="N21" s="188"/>
      <c r="O21" s="188"/>
      <c r="P21" s="188"/>
      <c r="Q21" s="188"/>
      <c r="R21" s="188"/>
      <c r="S21" s="188"/>
      <c r="T21" s="188"/>
      <c r="U21" s="188"/>
      <c r="V21" s="188"/>
      <c r="W21" s="188"/>
      <c r="X21" s="188"/>
      <c r="Y21" s="188"/>
      <c r="Z21" s="188"/>
      <c r="AA21" s="188"/>
      <c r="AB21" s="188"/>
      <c r="AC21" s="188"/>
    </row>
    <row r="22" spans="1:29" ht="12.75">
      <c r="A22" s="116"/>
      <c r="B22" s="116"/>
      <c r="C22" s="116"/>
      <c r="D22" s="116"/>
      <c r="E22" s="384"/>
      <c r="J22" s="17"/>
    </row>
    <row r="23" spans="1:29" ht="12.75">
      <c r="A23" s="270">
        <v>11</v>
      </c>
      <c r="B23" s="270">
        <v>154</v>
      </c>
      <c r="C23" s="270">
        <v>154</v>
      </c>
      <c r="D23" s="270" t="s">
        <v>8</v>
      </c>
      <c r="E23" s="388">
        <v>43928</v>
      </c>
      <c r="F23" s="188"/>
      <c r="G23" s="270">
        <v>137</v>
      </c>
      <c r="H23" s="270" t="s">
        <v>16</v>
      </c>
      <c r="I23" s="385">
        <v>44251</v>
      </c>
      <c r="J23" s="387">
        <v>3</v>
      </c>
      <c r="K23" s="270" t="s">
        <v>3273</v>
      </c>
      <c r="L23" s="188"/>
      <c r="M23" s="188"/>
      <c r="N23" s="188"/>
      <c r="O23" s="188"/>
      <c r="P23" s="188"/>
      <c r="Q23" s="188"/>
      <c r="R23" s="188"/>
      <c r="S23" s="188"/>
      <c r="T23" s="188"/>
      <c r="U23" s="188"/>
      <c r="V23" s="188"/>
      <c r="W23" s="188"/>
      <c r="X23" s="188"/>
      <c r="Y23" s="188"/>
      <c r="Z23" s="188"/>
      <c r="AA23" s="188"/>
      <c r="AB23" s="188"/>
      <c r="AC23" s="188"/>
    </row>
    <row r="24" spans="1:29" ht="12.75">
      <c r="A24" s="270"/>
      <c r="B24" s="270"/>
      <c r="C24" s="270"/>
      <c r="D24" s="270"/>
      <c r="E24" s="388"/>
      <c r="F24" s="270"/>
      <c r="G24" s="270">
        <v>17</v>
      </c>
      <c r="H24" s="270" t="s">
        <v>16</v>
      </c>
      <c r="I24" s="385">
        <v>44252</v>
      </c>
      <c r="J24" s="387">
        <v>0.75</v>
      </c>
      <c r="K24" s="188"/>
      <c r="L24" s="188"/>
      <c r="M24" s="188"/>
      <c r="N24" s="188"/>
      <c r="O24" s="188"/>
      <c r="P24" s="188"/>
      <c r="Q24" s="188"/>
      <c r="R24" s="188"/>
      <c r="S24" s="188"/>
      <c r="T24" s="188"/>
      <c r="U24" s="188"/>
      <c r="V24" s="188"/>
      <c r="W24" s="188"/>
      <c r="X24" s="188"/>
      <c r="Y24" s="188"/>
      <c r="Z24" s="188"/>
      <c r="AA24" s="188"/>
      <c r="AB24" s="188"/>
      <c r="AC24" s="188"/>
    </row>
    <row r="25" spans="1:29" ht="12.75">
      <c r="A25" s="116"/>
      <c r="B25" s="116"/>
      <c r="C25" s="116"/>
      <c r="D25" s="116"/>
      <c r="E25" s="384"/>
      <c r="F25" s="116"/>
      <c r="J25" s="17"/>
    </row>
    <row r="26" spans="1:29" ht="12.75">
      <c r="A26" s="270">
        <v>12</v>
      </c>
      <c r="B26" s="270">
        <v>169</v>
      </c>
      <c r="C26" s="270">
        <v>169</v>
      </c>
      <c r="D26" s="270" t="s">
        <v>215</v>
      </c>
      <c r="E26" s="388">
        <v>43930</v>
      </c>
      <c r="F26" s="270">
        <v>3</v>
      </c>
      <c r="G26" s="270">
        <v>169</v>
      </c>
      <c r="H26" s="270" t="s">
        <v>16</v>
      </c>
      <c r="I26" s="385">
        <v>44252</v>
      </c>
      <c r="J26" s="387">
        <v>3</v>
      </c>
      <c r="K26" s="188"/>
      <c r="L26" s="188"/>
      <c r="M26" s="188"/>
      <c r="N26" s="188"/>
      <c r="O26" s="188"/>
      <c r="P26" s="188"/>
      <c r="Q26" s="188"/>
      <c r="R26" s="188"/>
      <c r="S26" s="188"/>
      <c r="T26" s="188"/>
      <c r="U26" s="188"/>
      <c r="V26" s="188"/>
      <c r="W26" s="188"/>
      <c r="X26" s="188"/>
      <c r="Y26" s="188"/>
      <c r="Z26" s="188"/>
      <c r="AA26" s="188"/>
      <c r="AB26" s="188"/>
      <c r="AC26" s="188"/>
    </row>
    <row r="27" spans="1:29" ht="12.75">
      <c r="A27" s="116"/>
      <c r="B27" s="116"/>
      <c r="C27" s="116"/>
      <c r="D27" s="116"/>
      <c r="E27" s="384"/>
      <c r="F27" s="116"/>
      <c r="J27" s="17"/>
    </row>
    <row r="28" spans="1:29" ht="12.75">
      <c r="A28" s="270">
        <v>13</v>
      </c>
      <c r="B28" s="270">
        <v>40</v>
      </c>
      <c r="C28" s="270">
        <v>40</v>
      </c>
      <c r="D28" s="270" t="s">
        <v>215</v>
      </c>
      <c r="E28" s="388">
        <v>43930</v>
      </c>
      <c r="F28" s="270">
        <v>1</v>
      </c>
      <c r="G28" s="270">
        <v>40</v>
      </c>
      <c r="H28" s="270" t="s">
        <v>16</v>
      </c>
      <c r="I28" s="385">
        <v>44252</v>
      </c>
      <c r="J28" s="387">
        <v>0.75</v>
      </c>
      <c r="K28" s="188"/>
      <c r="L28" s="188"/>
      <c r="M28" s="188"/>
      <c r="N28" s="188"/>
      <c r="O28" s="188"/>
      <c r="P28" s="188"/>
      <c r="Q28" s="188"/>
      <c r="R28" s="188"/>
      <c r="S28" s="188"/>
      <c r="T28" s="188"/>
      <c r="U28" s="188"/>
      <c r="V28" s="188"/>
      <c r="W28" s="188"/>
      <c r="X28" s="188"/>
      <c r="Y28" s="188"/>
      <c r="Z28" s="188"/>
      <c r="AA28" s="188"/>
      <c r="AB28" s="188"/>
      <c r="AC28" s="188"/>
    </row>
    <row r="29" spans="1:29" ht="12.75">
      <c r="A29" s="116"/>
      <c r="B29" s="116"/>
      <c r="C29" s="116"/>
      <c r="D29" s="116"/>
      <c r="E29" s="384"/>
      <c r="F29" s="116"/>
      <c r="J29" s="17"/>
    </row>
    <row r="30" spans="1:29" ht="12.75">
      <c r="A30" s="270">
        <v>14</v>
      </c>
      <c r="B30" s="270">
        <v>37</v>
      </c>
      <c r="C30" s="270">
        <v>37</v>
      </c>
      <c r="D30" s="270" t="s">
        <v>215</v>
      </c>
      <c r="E30" s="388">
        <v>43930</v>
      </c>
      <c r="F30" s="270">
        <v>1</v>
      </c>
      <c r="G30" s="270">
        <v>37</v>
      </c>
      <c r="H30" s="270" t="s">
        <v>16</v>
      </c>
      <c r="I30" s="385">
        <v>44253</v>
      </c>
      <c r="J30" s="387">
        <v>0.75</v>
      </c>
      <c r="K30" s="188"/>
      <c r="L30" s="188"/>
      <c r="M30" s="188"/>
      <c r="N30" s="188"/>
      <c r="O30" s="188"/>
      <c r="P30" s="188"/>
      <c r="Q30" s="188"/>
      <c r="R30" s="188"/>
      <c r="S30" s="188"/>
      <c r="T30" s="188"/>
      <c r="U30" s="188"/>
      <c r="V30" s="188"/>
      <c r="W30" s="188"/>
      <c r="X30" s="188"/>
      <c r="Y30" s="188"/>
      <c r="Z30" s="188"/>
      <c r="AA30" s="188"/>
      <c r="AB30" s="188"/>
      <c r="AC30" s="188"/>
    </row>
    <row r="31" spans="1:29" ht="12.75">
      <c r="A31" s="116"/>
      <c r="B31" s="116"/>
      <c r="C31" s="116"/>
      <c r="D31" s="116"/>
      <c r="E31" s="384"/>
      <c r="F31" s="116"/>
      <c r="J31" s="17"/>
    </row>
    <row r="32" spans="1:29" ht="12.75">
      <c r="A32" s="270">
        <v>15</v>
      </c>
      <c r="B32" s="270">
        <v>66</v>
      </c>
      <c r="C32" s="270">
        <v>66</v>
      </c>
      <c r="D32" s="270" t="s">
        <v>215</v>
      </c>
      <c r="E32" s="388">
        <v>43934</v>
      </c>
      <c r="F32" s="270">
        <v>1</v>
      </c>
      <c r="G32" s="270">
        <v>66</v>
      </c>
      <c r="H32" s="270" t="s">
        <v>16</v>
      </c>
      <c r="I32" s="385">
        <v>44253</v>
      </c>
      <c r="J32" s="387">
        <v>1</v>
      </c>
      <c r="K32" s="188"/>
      <c r="L32" s="188"/>
      <c r="M32" s="188"/>
      <c r="N32" s="188"/>
      <c r="O32" s="188"/>
      <c r="P32" s="188"/>
      <c r="Q32" s="188"/>
      <c r="R32" s="188"/>
      <c r="S32" s="188"/>
      <c r="T32" s="188"/>
      <c r="U32" s="188"/>
      <c r="V32" s="188"/>
      <c r="W32" s="188"/>
      <c r="X32" s="188"/>
      <c r="Y32" s="188"/>
      <c r="Z32" s="188"/>
      <c r="AA32" s="188"/>
      <c r="AB32" s="188"/>
      <c r="AC32" s="188"/>
    </row>
    <row r="33" spans="1:29" ht="12.75">
      <c r="A33" s="116"/>
      <c r="B33" s="116"/>
      <c r="C33" s="116"/>
      <c r="D33" s="116"/>
      <c r="E33" s="384"/>
      <c r="F33" s="116"/>
      <c r="J33" s="17"/>
    </row>
    <row r="34" spans="1:29" ht="12.75">
      <c r="A34" s="270">
        <v>16</v>
      </c>
      <c r="B34" s="270">
        <v>30</v>
      </c>
      <c r="C34" s="270">
        <v>30</v>
      </c>
      <c r="D34" s="270" t="s">
        <v>215</v>
      </c>
      <c r="E34" s="388">
        <v>43935</v>
      </c>
      <c r="F34" s="270">
        <v>1</v>
      </c>
      <c r="G34" s="270">
        <v>30</v>
      </c>
      <c r="H34" s="270" t="s">
        <v>16</v>
      </c>
      <c r="I34" s="385">
        <v>44253</v>
      </c>
      <c r="J34" s="387">
        <v>0.5</v>
      </c>
      <c r="K34" s="188"/>
      <c r="L34" s="188"/>
      <c r="M34" s="188"/>
      <c r="N34" s="188"/>
      <c r="O34" s="188"/>
      <c r="P34" s="188"/>
      <c r="Q34" s="188"/>
      <c r="R34" s="188"/>
      <c r="S34" s="188"/>
      <c r="T34" s="188"/>
      <c r="U34" s="188"/>
      <c r="V34" s="188"/>
      <c r="W34" s="188"/>
      <c r="X34" s="188"/>
      <c r="Y34" s="188"/>
      <c r="Z34" s="188"/>
      <c r="AA34" s="188"/>
      <c r="AB34" s="188"/>
      <c r="AC34" s="188"/>
    </row>
    <row r="35" spans="1:29" ht="12.75">
      <c r="A35" s="116"/>
      <c r="B35" s="116"/>
      <c r="C35" s="116"/>
      <c r="D35" s="116"/>
      <c r="E35" s="384"/>
      <c r="F35" s="116"/>
      <c r="J35" s="17"/>
    </row>
    <row r="36" spans="1:29" ht="12.75">
      <c r="A36" s="270">
        <v>17</v>
      </c>
      <c r="B36" s="270">
        <v>0</v>
      </c>
      <c r="C36" s="270">
        <v>0</v>
      </c>
      <c r="D36" s="270" t="s">
        <v>215</v>
      </c>
      <c r="E36" s="388">
        <v>43929</v>
      </c>
      <c r="F36" s="270" t="s">
        <v>3117</v>
      </c>
      <c r="G36" s="270">
        <v>0</v>
      </c>
      <c r="H36" s="270" t="s">
        <v>16</v>
      </c>
      <c r="I36" s="385">
        <v>44257</v>
      </c>
      <c r="J36" s="387" t="s">
        <v>3120</v>
      </c>
      <c r="K36" s="188"/>
      <c r="L36" s="188"/>
      <c r="M36" s="188"/>
      <c r="N36" s="188"/>
      <c r="O36" s="188"/>
      <c r="P36" s="188"/>
      <c r="Q36" s="188"/>
      <c r="R36" s="188"/>
      <c r="S36" s="188"/>
      <c r="T36" s="188"/>
      <c r="U36" s="188"/>
      <c r="V36" s="188"/>
      <c r="W36" s="188"/>
      <c r="X36" s="188"/>
      <c r="Y36" s="188"/>
      <c r="Z36" s="188"/>
      <c r="AA36" s="188"/>
      <c r="AB36" s="188"/>
      <c r="AC36" s="188"/>
    </row>
    <row r="37" spans="1:29" ht="12.75">
      <c r="A37" s="116"/>
      <c r="B37" s="116"/>
      <c r="C37" s="116"/>
      <c r="D37" s="116"/>
      <c r="E37" s="384"/>
      <c r="F37" s="116"/>
      <c r="J37" s="17"/>
    </row>
    <row r="38" spans="1:29" ht="12.75">
      <c r="A38" s="270">
        <v>18</v>
      </c>
      <c r="B38" s="270">
        <v>267</v>
      </c>
      <c r="C38" s="270">
        <v>267</v>
      </c>
      <c r="D38" s="270" t="s">
        <v>215</v>
      </c>
      <c r="E38" s="388">
        <v>43936</v>
      </c>
      <c r="F38" s="270">
        <v>4</v>
      </c>
      <c r="G38" s="270">
        <v>267</v>
      </c>
      <c r="H38" s="270" t="s">
        <v>16</v>
      </c>
      <c r="I38" s="385">
        <v>44253</v>
      </c>
      <c r="J38" s="387">
        <v>3.75</v>
      </c>
      <c r="K38" s="188"/>
      <c r="L38" s="188"/>
      <c r="M38" s="188"/>
      <c r="N38" s="188"/>
      <c r="O38" s="188"/>
      <c r="P38" s="188"/>
      <c r="Q38" s="188"/>
      <c r="R38" s="188"/>
      <c r="S38" s="188"/>
      <c r="T38" s="188"/>
      <c r="U38" s="188"/>
      <c r="V38" s="188"/>
      <c r="W38" s="188"/>
      <c r="X38" s="188"/>
      <c r="Y38" s="188"/>
      <c r="Z38" s="188"/>
      <c r="AA38" s="188"/>
      <c r="AB38" s="188"/>
      <c r="AC38" s="188"/>
    </row>
    <row r="39" spans="1:29" ht="12.75">
      <c r="A39" s="116"/>
      <c r="B39" s="116"/>
      <c r="C39" s="116"/>
      <c r="D39" s="116"/>
      <c r="E39" s="640"/>
      <c r="F39" s="116"/>
      <c r="J39" s="17"/>
    </row>
    <row r="40" spans="1:29" ht="12.75">
      <c r="A40" s="270">
        <v>19</v>
      </c>
      <c r="B40" s="270">
        <v>513</v>
      </c>
      <c r="C40" s="270">
        <v>513</v>
      </c>
      <c r="D40" s="270" t="s">
        <v>215</v>
      </c>
      <c r="E40" s="641">
        <v>43937</v>
      </c>
      <c r="F40" s="270">
        <v>9</v>
      </c>
      <c r="G40" s="270">
        <v>85</v>
      </c>
      <c r="H40" s="270" t="s">
        <v>16</v>
      </c>
      <c r="I40" s="385">
        <v>44253</v>
      </c>
      <c r="J40" s="387">
        <v>0.25</v>
      </c>
      <c r="K40" s="188"/>
      <c r="L40" s="188"/>
      <c r="M40" s="188"/>
      <c r="N40" s="188"/>
      <c r="O40" s="188"/>
      <c r="P40" s="188"/>
      <c r="Q40" s="188"/>
      <c r="R40" s="188"/>
      <c r="S40" s="188"/>
      <c r="T40" s="188"/>
      <c r="U40" s="188"/>
      <c r="V40" s="188"/>
      <c r="W40" s="188"/>
      <c r="X40" s="188"/>
      <c r="Y40" s="188"/>
      <c r="Z40" s="188"/>
      <c r="AA40" s="188"/>
      <c r="AB40" s="188"/>
      <c r="AC40" s="188"/>
    </row>
    <row r="41" spans="1:29" ht="12.75">
      <c r="A41" s="270"/>
      <c r="B41" s="270"/>
      <c r="C41" s="270"/>
      <c r="D41" s="270"/>
      <c r="E41" s="641"/>
      <c r="F41" s="270"/>
      <c r="G41" s="270">
        <v>272</v>
      </c>
      <c r="H41" s="270" t="s">
        <v>16</v>
      </c>
      <c r="I41" s="385">
        <v>44254</v>
      </c>
      <c r="J41" s="387">
        <v>1.5</v>
      </c>
      <c r="K41" s="188"/>
      <c r="L41" s="188"/>
      <c r="M41" s="188"/>
      <c r="N41" s="188"/>
      <c r="O41" s="188"/>
      <c r="P41" s="188"/>
      <c r="Q41" s="188"/>
      <c r="R41" s="188"/>
      <c r="S41" s="188"/>
      <c r="T41" s="188"/>
      <c r="U41" s="188"/>
      <c r="V41" s="188"/>
      <c r="W41" s="188"/>
      <c r="X41" s="188"/>
      <c r="Y41" s="188"/>
      <c r="Z41" s="188"/>
      <c r="AA41" s="188"/>
      <c r="AB41" s="188"/>
      <c r="AC41" s="188"/>
    </row>
    <row r="42" spans="1:29" ht="12.75">
      <c r="A42" s="270"/>
      <c r="B42" s="270"/>
      <c r="C42" s="270"/>
      <c r="D42" s="270"/>
      <c r="E42" s="641"/>
      <c r="F42" s="270"/>
      <c r="G42" s="270">
        <v>156</v>
      </c>
      <c r="H42" s="270" t="s">
        <v>16</v>
      </c>
      <c r="I42" s="385">
        <v>44258</v>
      </c>
      <c r="J42" s="387">
        <v>7.25</v>
      </c>
      <c r="K42" s="188"/>
      <c r="L42" s="188"/>
      <c r="M42" s="188"/>
      <c r="N42" s="188"/>
      <c r="O42" s="188"/>
      <c r="P42" s="188"/>
      <c r="Q42" s="188"/>
      <c r="R42" s="188"/>
      <c r="S42" s="188"/>
      <c r="T42" s="188"/>
      <c r="U42" s="188"/>
      <c r="V42" s="188"/>
      <c r="W42" s="188"/>
      <c r="X42" s="188"/>
      <c r="Y42" s="188"/>
      <c r="Z42" s="188"/>
      <c r="AA42" s="188"/>
      <c r="AB42" s="188"/>
      <c r="AC42" s="188"/>
    </row>
    <row r="43" spans="1:29" ht="12.75">
      <c r="A43" s="116"/>
      <c r="B43" s="116"/>
      <c r="C43" s="116"/>
      <c r="D43" s="116"/>
      <c r="E43" s="640"/>
      <c r="F43" s="116"/>
      <c r="J43" s="17"/>
    </row>
    <row r="44" spans="1:29" ht="12.75">
      <c r="A44" s="270">
        <v>20</v>
      </c>
      <c r="B44" s="270">
        <v>210</v>
      </c>
      <c r="C44" s="270">
        <v>210</v>
      </c>
      <c r="D44" s="270" t="s">
        <v>215</v>
      </c>
      <c r="E44" s="641">
        <v>43938</v>
      </c>
      <c r="F44" s="270">
        <v>4</v>
      </c>
      <c r="G44" s="270">
        <v>167</v>
      </c>
      <c r="H44" s="270" t="s">
        <v>16</v>
      </c>
      <c r="I44" s="385">
        <v>44254</v>
      </c>
      <c r="J44" s="387">
        <v>1.75</v>
      </c>
      <c r="K44" s="188"/>
      <c r="L44" s="188"/>
      <c r="M44" s="188"/>
      <c r="N44" s="188"/>
      <c r="O44" s="188"/>
      <c r="P44" s="188"/>
      <c r="Q44" s="188"/>
      <c r="R44" s="188"/>
      <c r="S44" s="188"/>
      <c r="T44" s="188"/>
      <c r="U44" s="188"/>
      <c r="V44" s="188"/>
      <c r="W44" s="188"/>
      <c r="X44" s="188"/>
      <c r="Y44" s="188"/>
      <c r="Z44" s="188"/>
      <c r="AA44" s="188"/>
      <c r="AB44" s="188"/>
      <c r="AC44" s="188"/>
    </row>
    <row r="45" spans="1:29" ht="12.75">
      <c r="A45" s="270"/>
      <c r="B45" s="270"/>
      <c r="C45" s="270"/>
      <c r="D45" s="270"/>
      <c r="E45" s="641"/>
      <c r="F45" s="270"/>
      <c r="G45" s="270">
        <v>43</v>
      </c>
      <c r="H45" s="270" t="s">
        <v>16</v>
      </c>
      <c r="I45" s="385">
        <v>44257</v>
      </c>
      <c r="J45" s="387">
        <v>1.5</v>
      </c>
      <c r="K45" s="188"/>
      <c r="L45" s="188"/>
      <c r="M45" s="188"/>
      <c r="N45" s="188"/>
      <c r="O45" s="188"/>
      <c r="P45" s="188"/>
      <c r="Q45" s="188"/>
      <c r="R45" s="188"/>
      <c r="S45" s="188"/>
      <c r="T45" s="188"/>
      <c r="U45" s="188"/>
      <c r="V45" s="188"/>
      <c r="W45" s="188"/>
      <c r="X45" s="188"/>
      <c r="Y45" s="188"/>
      <c r="Z45" s="188"/>
      <c r="AA45" s="188"/>
      <c r="AB45" s="188"/>
      <c r="AC45" s="188"/>
    </row>
    <row r="46" spans="1:29" ht="12.75">
      <c r="A46" s="116"/>
      <c r="B46" s="116"/>
      <c r="C46" s="116"/>
      <c r="D46" s="116"/>
      <c r="E46" s="640"/>
      <c r="F46" s="116"/>
      <c r="J46" s="17"/>
    </row>
    <row r="47" spans="1:29" ht="12.75">
      <c r="A47" s="270">
        <v>21</v>
      </c>
      <c r="B47" s="270">
        <v>103</v>
      </c>
      <c r="C47" s="270">
        <v>103</v>
      </c>
      <c r="D47" s="270" t="s">
        <v>215</v>
      </c>
      <c r="E47" s="641">
        <v>43938</v>
      </c>
      <c r="F47" s="270">
        <v>2</v>
      </c>
      <c r="G47" s="270">
        <v>103</v>
      </c>
      <c r="H47" s="270" t="s">
        <v>16</v>
      </c>
      <c r="I47" s="385">
        <v>44254</v>
      </c>
      <c r="J47" s="387">
        <v>2.25</v>
      </c>
      <c r="K47" s="188"/>
      <c r="L47" s="188"/>
      <c r="M47" s="188"/>
      <c r="N47" s="188"/>
      <c r="O47" s="188"/>
      <c r="P47" s="188"/>
      <c r="Q47" s="188"/>
      <c r="R47" s="188"/>
      <c r="S47" s="188"/>
      <c r="T47" s="188"/>
      <c r="U47" s="188"/>
      <c r="V47" s="188"/>
      <c r="W47" s="188"/>
      <c r="X47" s="188"/>
      <c r="Y47" s="188"/>
      <c r="Z47" s="188"/>
      <c r="AA47" s="188"/>
      <c r="AB47" s="188"/>
      <c r="AC47" s="188"/>
    </row>
    <row r="48" spans="1:29" ht="12.75">
      <c r="A48" s="116"/>
      <c r="B48" s="116"/>
      <c r="C48" s="116"/>
      <c r="D48" s="116"/>
      <c r="E48" s="640"/>
      <c r="F48" s="116"/>
      <c r="J48" s="17"/>
    </row>
    <row r="49" spans="1:29" ht="12.75">
      <c r="A49" s="270">
        <v>22</v>
      </c>
      <c r="B49" s="270">
        <v>241</v>
      </c>
      <c r="C49" s="270">
        <v>241</v>
      </c>
      <c r="D49" s="270" t="s">
        <v>215</v>
      </c>
      <c r="E49" s="641">
        <v>43938</v>
      </c>
      <c r="F49" s="270">
        <v>4</v>
      </c>
      <c r="G49" s="270">
        <v>115</v>
      </c>
      <c r="H49" s="270" t="s">
        <v>16</v>
      </c>
      <c r="I49" s="385">
        <v>44258</v>
      </c>
      <c r="J49" s="387">
        <v>1</v>
      </c>
      <c r="K49" s="188"/>
      <c r="L49" s="188"/>
      <c r="M49" s="188"/>
      <c r="N49" s="188"/>
      <c r="O49" s="188"/>
      <c r="P49" s="188"/>
      <c r="Q49" s="188"/>
      <c r="R49" s="188"/>
      <c r="S49" s="188"/>
      <c r="T49" s="188"/>
      <c r="U49" s="188"/>
      <c r="V49" s="188"/>
      <c r="W49" s="188"/>
      <c r="X49" s="188"/>
      <c r="Y49" s="188"/>
      <c r="Z49" s="188"/>
      <c r="AA49" s="188"/>
      <c r="AB49" s="188"/>
      <c r="AC49" s="188"/>
    </row>
    <row r="50" spans="1:29" ht="12.75">
      <c r="A50" s="270"/>
      <c r="B50" s="270"/>
      <c r="C50" s="270"/>
      <c r="D50" s="270"/>
      <c r="E50" s="641"/>
      <c r="F50" s="270"/>
      <c r="G50" s="270">
        <v>126</v>
      </c>
      <c r="H50" s="270" t="s">
        <v>16</v>
      </c>
      <c r="I50" s="385">
        <v>44265</v>
      </c>
      <c r="J50" s="387">
        <v>1</v>
      </c>
      <c r="K50" s="188"/>
      <c r="L50" s="188"/>
      <c r="M50" s="188"/>
      <c r="N50" s="188"/>
      <c r="O50" s="188"/>
      <c r="P50" s="188"/>
      <c r="Q50" s="188"/>
      <c r="R50" s="188"/>
      <c r="S50" s="188"/>
      <c r="T50" s="188"/>
      <c r="U50" s="188"/>
      <c r="V50" s="188"/>
      <c r="W50" s="188"/>
      <c r="X50" s="188"/>
      <c r="Y50" s="188"/>
      <c r="Z50" s="188"/>
      <c r="AA50" s="188"/>
      <c r="AB50" s="188"/>
      <c r="AC50" s="188"/>
    </row>
    <row r="51" spans="1:29" ht="12.75">
      <c r="A51" s="116"/>
      <c r="B51" s="116"/>
      <c r="C51" s="116"/>
      <c r="D51" s="116"/>
      <c r="E51" s="640"/>
      <c r="F51" s="116"/>
      <c r="J51" s="17"/>
    </row>
    <row r="52" spans="1:29" ht="12.75">
      <c r="A52" s="270">
        <v>23</v>
      </c>
      <c r="B52" s="270">
        <v>82</v>
      </c>
      <c r="C52" s="270">
        <v>82</v>
      </c>
      <c r="D52" s="270" t="s">
        <v>215</v>
      </c>
      <c r="E52" s="641">
        <v>43938</v>
      </c>
      <c r="F52" s="270">
        <v>1</v>
      </c>
      <c r="G52" s="270">
        <v>82</v>
      </c>
      <c r="H52" s="270" t="s">
        <v>16</v>
      </c>
      <c r="I52" s="385">
        <v>44265</v>
      </c>
      <c r="J52" s="387">
        <v>0.75</v>
      </c>
      <c r="K52" s="188"/>
      <c r="L52" s="188"/>
      <c r="M52" s="188"/>
      <c r="N52" s="188"/>
      <c r="O52" s="188"/>
      <c r="P52" s="188"/>
      <c r="Q52" s="188"/>
      <c r="R52" s="188"/>
      <c r="S52" s="188"/>
      <c r="T52" s="188"/>
      <c r="U52" s="188"/>
      <c r="V52" s="188"/>
      <c r="W52" s="188"/>
      <c r="X52" s="188"/>
      <c r="Y52" s="188"/>
      <c r="Z52" s="188"/>
      <c r="AA52" s="188"/>
      <c r="AB52" s="188"/>
      <c r="AC52" s="188"/>
    </row>
    <row r="53" spans="1:29" ht="12.75">
      <c r="A53" s="116"/>
      <c r="B53" s="116"/>
      <c r="C53" s="116"/>
      <c r="D53" s="116"/>
      <c r="E53" s="640"/>
      <c r="F53" s="116"/>
      <c r="J53" s="17"/>
    </row>
    <row r="54" spans="1:29" ht="12.75">
      <c r="A54" s="270">
        <v>24</v>
      </c>
      <c r="B54" s="270">
        <v>545</v>
      </c>
      <c r="C54" s="270">
        <v>545</v>
      </c>
      <c r="D54" s="270" t="s">
        <v>215</v>
      </c>
      <c r="E54" s="641">
        <v>43942</v>
      </c>
      <c r="F54" s="270">
        <v>9</v>
      </c>
      <c r="G54" s="270">
        <v>85</v>
      </c>
      <c r="H54" s="270" t="s">
        <v>16</v>
      </c>
      <c r="I54" s="385">
        <v>44265</v>
      </c>
      <c r="J54" s="387">
        <v>0.25</v>
      </c>
      <c r="K54" s="188"/>
      <c r="L54" s="188"/>
      <c r="M54" s="188"/>
      <c r="N54" s="188"/>
      <c r="O54" s="188"/>
      <c r="P54" s="188"/>
      <c r="Q54" s="188"/>
      <c r="R54" s="188"/>
      <c r="S54" s="188"/>
      <c r="T54" s="188"/>
      <c r="U54" s="188"/>
      <c r="V54" s="188"/>
      <c r="W54" s="188"/>
      <c r="X54" s="188"/>
      <c r="Y54" s="188"/>
      <c r="Z54" s="188"/>
      <c r="AA54" s="188"/>
      <c r="AB54" s="188"/>
      <c r="AC54" s="188"/>
    </row>
    <row r="55" spans="1:29" ht="12.75">
      <c r="A55" s="270"/>
      <c r="B55" s="270"/>
      <c r="C55" s="270"/>
      <c r="D55" s="270"/>
      <c r="E55" s="641"/>
      <c r="F55" s="270"/>
      <c r="G55" s="270">
        <v>305</v>
      </c>
      <c r="H55" s="270" t="s">
        <v>16</v>
      </c>
      <c r="I55" s="385">
        <v>44271</v>
      </c>
      <c r="J55" s="387">
        <v>3</v>
      </c>
      <c r="K55" s="188"/>
      <c r="L55" s="188"/>
      <c r="M55" s="188"/>
      <c r="N55" s="188"/>
      <c r="O55" s="188"/>
      <c r="P55" s="188"/>
      <c r="Q55" s="188"/>
      <c r="R55" s="188"/>
      <c r="S55" s="188"/>
      <c r="T55" s="188"/>
      <c r="U55" s="188"/>
      <c r="V55" s="188"/>
      <c r="W55" s="188"/>
      <c r="X55" s="188"/>
      <c r="Y55" s="188"/>
      <c r="Z55" s="188"/>
      <c r="AA55" s="188"/>
      <c r="AB55" s="188"/>
      <c r="AC55" s="188"/>
    </row>
    <row r="56" spans="1:29" ht="12.75">
      <c r="A56" s="270"/>
      <c r="B56" s="270"/>
      <c r="C56" s="270"/>
      <c r="D56" s="270"/>
      <c r="E56" s="641"/>
      <c r="F56" s="270"/>
      <c r="G56" s="270">
        <v>31</v>
      </c>
      <c r="H56" s="270" t="s">
        <v>16</v>
      </c>
      <c r="I56" s="385">
        <v>44272</v>
      </c>
      <c r="J56" s="387">
        <v>3</v>
      </c>
      <c r="K56" s="188"/>
      <c r="L56" s="188"/>
      <c r="M56" s="188"/>
      <c r="N56" s="188"/>
      <c r="O56" s="188"/>
      <c r="P56" s="188"/>
      <c r="Q56" s="188"/>
      <c r="R56" s="188"/>
      <c r="S56" s="188"/>
      <c r="T56" s="188"/>
      <c r="U56" s="188"/>
      <c r="V56" s="188"/>
      <c r="W56" s="188"/>
      <c r="X56" s="188"/>
      <c r="Y56" s="188"/>
      <c r="Z56" s="188"/>
      <c r="AA56" s="188"/>
      <c r="AB56" s="188"/>
      <c r="AC56" s="188"/>
    </row>
    <row r="57" spans="1:29" ht="12.75">
      <c r="A57" s="270"/>
      <c r="B57" s="270"/>
      <c r="C57" s="270"/>
      <c r="D57" s="270"/>
      <c r="E57" s="641"/>
      <c r="F57" s="270"/>
      <c r="G57" s="270">
        <v>124</v>
      </c>
      <c r="H57" s="270" t="s">
        <v>16</v>
      </c>
      <c r="I57" s="385">
        <v>44274</v>
      </c>
      <c r="J57" s="387">
        <v>4</v>
      </c>
      <c r="K57" s="188"/>
      <c r="L57" s="188"/>
      <c r="M57" s="188"/>
      <c r="N57" s="188"/>
      <c r="O57" s="188"/>
      <c r="P57" s="188"/>
      <c r="Q57" s="188"/>
      <c r="R57" s="188"/>
      <c r="S57" s="188"/>
      <c r="T57" s="188"/>
      <c r="U57" s="188"/>
      <c r="V57" s="188"/>
      <c r="W57" s="188"/>
      <c r="X57" s="188"/>
      <c r="Y57" s="188"/>
      <c r="Z57" s="188"/>
      <c r="AA57" s="188"/>
      <c r="AB57" s="188"/>
      <c r="AC57" s="188"/>
    </row>
    <row r="58" spans="1:29" ht="12.75">
      <c r="A58" s="116"/>
      <c r="B58" s="116"/>
      <c r="C58" s="116"/>
      <c r="D58" s="116"/>
      <c r="E58" s="640"/>
      <c r="F58" s="116"/>
      <c r="J58" s="17"/>
    </row>
    <row r="59" spans="1:29" ht="12.75">
      <c r="A59" s="270">
        <v>25</v>
      </c>
      <c r="B59" s="270">
        <v>280</v>
      </c>
      <c r="C59" s="270">
        <v>280</v>
      </c>
      <c r="D59" s="270" t="s">
        <v>215</v>
      </c>
      <c r="E59" s="641">
        <v>43943</v>
      </c>
      <c r="F59" s="270">
        <v>5</v>
      </c>
      <c r="G59" s="270">
        <v>193</v>
      </c>
      <c r="H59" s="270" t="s">
        <v>16</v>
      </c>
      <c r="I59" s="385">
        <v>44274</v>
      </c>
      <c r="J59" s="387">
        <v>2</v>
      </c>
      <c r="K59" s="188"/>
      <c r="L59" s="188"/>
      <c r="M59" s="188"/>
      <c r="N59" s="188"/>
      <c r="O59" s="188"/>
      <c r="P59" s="188"/>
      <c r="Q59" s="188"/>
      <c r="R59" s="188"/>
      <c r="S59" s="188"/>
      <c r="T59" s="188"/>
      <c r="U59" s="188"/>
      <c r="V59" s="188"/>
      <c r="W59" s="188"/>
      <c r="X59" s="188"/>
      <c r="Y59" s="188"/>
      <c r="Z59" s="188"/>
      <c r="AA59" s="188"/>
      <c r="AB59" s="188"/>
      <c r="AC59" s="188"/>
    </row>
    <row r="60" spans="1:29" ht="12.75">
      <c r="A60" s="270"/>
      <c r="B60" s="270"/>
      <c r="C60" s="270"/>
      <c r="D60" s="270"/>
      <c r="E60" s="641"/>
      <c r="F60" s="270"/>
      <c r="G60" s="270">
        <v>87</v>
      </c>
      <c r="H60" s="270" t="s">
        <v>16</v>
      </c>
      <c r="I60" s="385">
        <v>44275</v>
      </c>
      <c r="J60" s="387">
        <v>4</v>
      </c>
      <c r="K60" s="188"/>
      <c r="L60" s="188"/>
      <c r="M60" s="188"/>
      <c r="N60" s="188"/>
      <c r="O60" s="188"/>
      <c r="P60" s="188"/>
      <c r="Q60" s="188"/>
      <c r="R60" s="188"/>
      <c r="S60" s="188"/>
      <c r="T60" s="188"/>
      <c r="U60" s="188"/>
      <c r="V60" s="188"/>
      <c r="W60" s="188"/>
      <c r="X60" s="188"/>
      <c r="Y60" s="188"/>
      <c r="Z60" s="188"/>
      <c r="AA60" s="188"/>
      <c r="AB60" s="188"/>
      <c r="AC60" s="188"/>
    </row>
    <row r="61" spans="1:29" ht="12.75">
      <c r="A61" s="116"/>
      <c r="B61" s="116"/>
      <c r="C61" s="116"/>
      <c r="D61" s="116"/>
      <c r="E61" s="640"/>
      <c r="F61" s="116"/>
      <c r="J61" s="17"/>
    </row>
    <row r="62" spans="1:29" ht="12.75">
      <c r="A62" s="270">
        <v>26</v>
      </c>
      <c r="B62" s="270">
        <v>102</v>
      </c>
      <c r="C62" s="270">
        <v>102</v>
      </c>
      <c r="D62" s="270" t="s">
        <v>215</v>
      </c>
      <c r="E62" s="641">
        <v>43943</v>
      </c>
      <c r="F62" s="270">
        <v>2</v>
      </c>
      <c r="G62" s="270">
        <v>102</v>
      </c>
      <c r="H62" s="270" t="s">
        <v>16</v>
      </c>
      <c r="I62" s="385">
        <v>44275</v>
      </c>
      <c r="J62" s="387">
        <v>1</v>
      </c>
      <c r="K62" s="188"/>
      <c r="L62" s="188"/>
      <c r="M62" s="188"/>
      <c r="N62" s="188"/>
      <c r="O62" s="188"/>
      <c r="P62" s="188"/>
      <c r="Q62" s="188"/>
      <c r="R62" s="188"/>
      <c r="S62" s="188"/>
      <c r="T62" s="188"/>
      <c r="U62" s="188"/>
      <c r="V62" s="188"/>
      <c r="W62" s="188"/>
      <c r="X62" s="188"/>
      <c r="Y62" s="188"/>
      <c r="Z62" s="188"/>
      <c r="AA62" s="188"/>
      <c r="AB62" s="188"/>
      <c r="AC62" s="188"/>
    </row>
    <row r="63" spans="1:29" ht="12.75">
      <c r="A63" s="116"/>
      <c r="B63" s="116"/>
      <c r="C63" s="116"/>
      <c r="D63" s="116"/>
      <c r="E63" s="384"/>
      <c r="F63" s="116"/>
      <c r="J63" s="17"/>
    </row>
    <row r="64" spans="1:29" ht="12.75">
      <c r="A64" s="270">
        <v>27</v>
      </c>
      <c r="B64" s="270">
        <v>2</v>
      </c>
      <c r="C64" s="270">
        <v>2</v>
      </c>
      <c r="D64" s="270" t="s">
        <v>215</v>
      </c>
      <c r="E64" s="388">
        <v>43929</v>
      </c>
      <c r="F64" s="270" t="s">
        <v>3117</v>
      </c>
      <c r="G64" s="270">
        <v>2</v>
      </c>
      <c r="H64" s="270" t="s">
        <v>16</v>
      </c>
      <c r="I64" s="385">
        <v>44275</v>
      </c>
      <c r="J64" s="387" t="s">
        <v>3120</v>
      </c>
      <c r="K64" s="188"/>
      <c r="L64" s="188"/>
      <c r="M64" s="188"/>
      <c r="N64" s="188"/>
      <c r="O64" s="188"/>
      <c r="P64" s="188"/>
      <c r="Q64" s="188"/>
      <c r="R64" s="188"/>
      <c r="S64" s="188"/>
      <c r="T64" s="188"/>
      <c r="U64" s="188"/>
      <c r="V64" s="188"/>
      <c r="W64" s="188"/>
      <c r="X64" s="188"/>
      <c r="Y64" s="188"/>
      <c r="Z64" s="188"/>
      <c r="AA64" s="188"/>
      <c r="AB64" s="188"/>
      <c r="AC64" s="188"/>
    </row>
    <row r="65" spans="1:29" ht="12.75">
      <c r="A65" s="116"/>
      <c r="B65" s="116"/>
      <c r="C65" s="116"/>
      <c r="D65" s="116"/>
      <c r="E65" s="384"/>
      <c r="F65" s="116"/>
      <c r="J65" s="17"/>
    </row>
    <row r="66" spans="1:29" ht="12.75">
      <c r="A66" s="270">
        <v>28</v>
      </c>
      <c r="B66" s="270">
        <v>0</v>
      </c>
      <c r="C66" s="270">
        <v>0</v>
      </c>
      <c r="D66" s="270" t="s">
        <v>215</v>
      </c>
      <c r="E66" s="388">
        <v>43929</v>
      </c>
      <c r="F66" s="270" t="s">
        <v>3117</v>
      </c>
      <c r="G66" s="270">
        <v>0</v>
      </c>
      <c r="H66" s="270" t="s">
        <v>16</v>
      </c>
      <c r="I66" s="385">
        <v>44257</v>
      </c>
      <c r="J66" s="387" t="s">
        <v>3120</v>
      </c>
      <c r="K66" s="188"/>
      <c r="L66" s="188"/>
      <c r="M66" s="188"/>
      <c r="N66" s="188"/>
      <c r="O66" s="188"/>
      <c r="P66" s="188"/>
      <c r="Q66" s="188"/>
      <c r="R66" s="188"/>
      <c r="S66" s="188"/>
      <c r="T66" s="188"/>
      <c r="U66" s="188"/>
      <c r="V66" s="188"/>
      <c r="W66" s="188"/>
      <c r="X66" s="188"/>
      <c r="Y66" s="188"/>
      <c r="Z66" s="188"/>
      <c r="AA66" s="188"/>
      <c r="AB66" s="188"/>
      <c r="AC66" s="188"/>
    </row>
    <row r="67" spans="1:29" ht="12.75">
      <c r="A67" s="116"/>
      <c r="B67" s="116"/>
      <c r="C67" s="116"/>
      <c r="D67" s="116"/>
      <c r="E67" s="384"/>
      <c r="F67" s="116"/>
      <c r="J67" s="17"/>
    </row>
    <row r="68" spans="1:29" ht="12.75">
      <c r="A68" s="270">
        <v>29</v>
      </c>
      <c r="B68" s="270">
        <v>19</v>
      </c>
      <c r="C68" s="270">
        <v>19</v>
      </c>
      <c r="D68" s="270" t="s">
        <v>215</v>
      </c>
      <c r="E68" s="388">
        <v>43943</v>
      </c>
      <c r="F68" s="270" t="s">
        <v>3118</v>
      </c>
      <c r="G68" s="270">
        <v>19</v>
      </c>
      <c r="H68" s="270" t="s">
        <v>16</v>
      </c>
      <c r="I68" s="385">
        <v>44275</v>
      </c>
      <c r="J68" s="387" t="s">
        <v>3156</v>
      </c>
      <c r="K68" s="188"/>
      <c r="L68" s="188"/>
      <c r="M68" s="188"/>
      <c r="N68" s="188"/>
      <c r="O68" s="188"/>
      <c r="P68" s="188"/>
      <c r="Q68" s="188"/>
      <c r="R68" s="188"/>
      <c r="S68" s="188"/>
      <c r="T68" s="188"/>
      <c r="U68" s="188"/>
      <c r="V68" s="188"/>
      <c r="W68" s="188"/>
      <c r="X68" s="188"/>
      <c r="Y68" s="188"/>
      <c r="Z68" s="188"/>
      <c r="AA68" s="188"/>
      <c r="AB68" s="188"/>
      <c r="AC68" s="188"/>
    </row>
    <row r="69" spans="1:29" ht="12.75">
      <c r="A69" s="116"/>
      <c r="B69" s="116"/>
      <c r="C69" s="116"/>
      <c r="D69" s="116"/>
      <c r="E69" s="384"/>
      <c r="F69" s="116"/>
      <c r="J69" s="17"/>
    </row>
    <row r="70" spans="1:29" ht="12.75">
      <c r="A70" s="270">
        <v>30</v>
      </c>
      <c r="B70" s="270">
        <v>450</v>
      </c>
      <c r="C70" s="270">
        <v>450</v>
      </c>
      <c r="D70" s="270" t="s">
        <v>215</v>
      </c>
      <c r="E70" s="388">
        <v>43944</v>
      </c>
      <c r="F70" s="270">
        <v>8</v>
      </c>
      <c r="G70" s="270">
        <v>143</v>
      </c>
      <c r="H70" s="270" t="s">
        <v>16</v>
      </c>
      <c r="I70" s="385">
        <v>44275</v>
      </c>
      <c r="J70" s="387">
        <v>0.75</v>
      </c>
      <c r="K70" s="188"/>
      <c r="L70" s="188"/>
      <c r="M70" s="188"/>
      <c r="N70" s="188"/>
      <c r="O70" s="188"/>
      <c r="P70" s="188"/>
      <c r="Q70" s="188"/>
      <c r="R70" s="188"/>
      <c r="S70" s="188"/>
      <c r="T70" s="188"/>
      <c r="U70" s="188"/>
      <c r="V70" s="188"/>
      <c r="W70" s="188"/>
      <c r="X70" s="188"/>
      <c r="Y70" s="188"/>
      <c r="Z70" s="188"/>
      <c r="AA70" s="188"/>
      <c r="AB70" s="188"/>
      <c r="AC70" s="188"/>
    </row>
    <row r="71" spans="1:29" ht="12.75">
      <c r="A71" s="270"/>
      <c r="B71" s="270"/>
      <c r="C71" s="270"/>
      <c r="D71" s="270"/>
      <c r="E71" s="388"/>
      <c r="F71" s="270"/>
      <c r="G71" s="270">
        <v>307</v>
      </c>
      <c r="H71" s="270" t="s">
        <v>16</v>
      </c>
      <c r="I71" s="385">
        <v>44279</v>
      </c>
      <c r="J71" s="387">
        <v>6</v>
      </c>
      <c r="K71" s="188"/>
      <c r="L71" s="188"/>
      <c r="M71" s="188"/>
      <c r="N71" s="188"/>
      <c r="O71" s="188"/>
      <c r="P71" s="188"/>
      <c r="Q71" s="188"/>
      <c r="R71" s="188"/>
      <c r="S71" s="188"/>
      <c r="T71" s="188"/>
      <c r="U71" s="188"/>
      <c r="V71" s="188"/>
      <c r="W71" s="188"/>
      <c r="X71" s="188"/>
      <c r="Y71" s="188"/>
      <c r="Z71" s="188"/>
      <c r="AA71" s="188"/>
      <c r="AB71" s="188"/>
      <c r="AC71" s="188"/>
    </row>
    <row r="72" spans="1:29" ht="12.75">
      <c r="A72" s="116"/>
      <c r="B72" s="116"/>
      <c r="C72" s="116"/>
      <c r="D72" s="116"/>
      <c r="E72" s="384"/>
      <c r="F72" s="116"/>
      <c r="J72" s="17"/>
    </row>
    <row r="73" spans="1:29" ht="12.75">
      <c r="A73" s="270">
        <v>31</v>
      </c>
      <c r="B73" s="270">
        <v>353</v>
      </c>
      <c r="C73" s="270">
        <v>353</v>
      </c>
      <c r="D73" s="270" t="s">
        <v>215</v>
      </c>
      <c r="E73" s="388">
        <v>43945</v>
      </c>
      <c r="F73" s="270">
        <v>6</v>
      </c>
      <c r="G73" s="270">
        <v>226</v>
      </c>
      <c r="H73" s="270" t="s">
        <v>16</v>
      </c>
      <c r="I73" s="385">
        <v>44280</v>
      </c>
      <c r="J73" s="387">
        <v>3</v>
      </c>
      <c r="K73" s="188"/>
      <c r="L73" s="188"/>
      <c r="M73" s="188"/>
      <c r="N73" s="188"/>
      <c r="O73" s="188"/>
      <c r="P73" s="188"/>
      <c r="Q73" s="188"/>
      <c r="R73" s="188"/>
      <c r="S73" s="188"/>
      <c r="T73" s="188"/>
      <c r="U73" s="188"/>
      <c r="V73" s="188"/>
      <c r="W73" s="188"/>
      <c r="X73" s="188"/>
      <c r="Y73" s="188"/>
      <c r="Z73" s="188"/>
      <c r="AA73" s="188"/>
      <c r="AB73" s="188"/>
      <c r="AC73" s="188"/>
    </row>
    <row r="74" spans="1:29" ht="12.75">
      <c r="A74" s="270"/>
      <c r="B74" s="270"/>
      <c r="C74" s="270"/>
      <c r="D74" s="270"/>
      <c r="E74" s="388"/>
      <c r="F74" s="270"/>
      <c r="G74" s="270">
        <v>76</v>
      </c>
      <c r="H74" s="270" t="s">
        <v>16</v>
      </c>
      <c r="I74" s="385">
        <v>44282</v>
      </c>
      <c r="J74" s="387">
        <v>2</v>
      </c>
      <c r="K74" s="188"/>
      <c r="L74" s="188"/>
      <c r="M74" s="188"/>
      <c r="N74" s="188"/>
      <c r="O74" s="188"/>
      <c r="P74" s="188"/>
      <c r="Q74" s="188"/>
      <c r="R74" s="188"/>
      <c r="S74" s="188"/>
      <c r="T74" s="188"/>
      <c r="U74" s="188"/>
      <c r="V74" s="188"/>
      <c r="W74" s="188"/>
      <c r="X74" s="188"/>
      <c r="Y74" s="188"/>
      <c r="Z74" s="188"/>
      <c r="AA74" s="188"/>
      <c r="AB74" s="188"/>
      <c r="AC74" s="188"/>
    </row>
    <row r="75" spans="1:29" ht="12.75">
      <c r="A75" s="270"/>
      <c r="B75" s="270"/>
      <c r="C75" s="270"/>
      <c r="D75" s="270"/>
      <c r="E75" s="388"/>
      <c r="F75" s="270"/>
      <c r="G75" s="270">
        <v>51</v>
      </c>
      <c r="H75" s="270" t="s">
        <v>16</v>
      </c>
      <c r="I75" s="385">
        <v>44286</v>
      </c>
      <c r="J75" s="387">
        <v>2</v>
      </c>
      <c r="K75" s="188"/>
      <c r="L75" s="188"/>
      <c r="M75" s="188"/>
      <c r="N75" s="188"/>
      <c r="O75" s="188"/>
      <c r="P75" s="188"/>
      <c r="Q75" s="188"/>
      <c r="R75" s="188"/>
      <c r="S75" s="188"/>
      <c r="T75" s="188"/>
      <c r="U75" s="188"/>
      <c r="V75" s="188"/>
      <c r="W75" s="188"/>
      <c r="X75" s="188"/>
      <c r="Y75" s="188"/>
      <c r="Z75" s="188"/>
      <c r="AA75" s="188"/>
      <c r="AB75" s="188"/>
      <c r="AC75" s="188"/>
    </row>
    <row r="76" spans="1:29" ht="12.75">
      <c r="A76" s="116"/>
      <c r="B76" s="116"/>
      <c r="C76" s="116"/>
      <c r="D76" s="116"/>
      <c r="E76" s="384"/>
      <c r="F76" s="116"/>
      <c r="J76" s="17"/>
    </row>
    <row r="77" spans="1:29" ht="12.75">
      <c r="A77" s="270">
        <v>32</v>
      </c>
      <c r="B77" s="270">
        <v>142</v>
      </c>
      <c r="C77" s="270">
        <v>142</v>
      </c>
      <c r="D77" s="270" t="s">
        <v>215</v>
      </c>
      <c r="E77" s="388">
        <v>43949</v>
      </c>
      <c r="F77" s="270">
        <v>2</v>
      </c>
      <c r="G77" s="270">
        <v>110</v>
      </c>
      <c r="H77" s="270" t="s">
        <v>16</v>
      </c>
      <c r="I77" s="385">
        <v>44280</v>
      </c>
      <c r="J77" s="387">
        <v>1</v>
      </c>
      <c r="K77" s="188"/>
      <c r="L77" s="188"/>
      <c r="M77" s="188"/>
      <c r="N77" s="188"/>
      <c r="O77" s="188"/>
      <c r="P77" s="188"/>
      <c r="Q77" s="188"/>
      <c r="R77" s="188"/>
      <c r="S77" s="188"/>
      <c r="T77" s="188"/>
      <c r="U77" s="188"/>
      <c r="V77" s="188"/>
      <c r="W77" s="188"/>
      <c r="X77" s="188"/>
      <c r="Y77" s="188"/>
      <c r="Z77" s="188"/>
      <c r="AA77" s="188"/>
      <c r="AB77" s="188"/>
      <c r="AC77" s="188"/>
    </row>
    <row r="78" spans="1:29" ht="12.75">
      <c r="A78" s="270"/>
      <c r="B78" s="270"/>
      <c r="C78" s="270"/>
      <c r="D78" s="270"/>
      <c r="E78" s="388"/>
      <c r="F78" s="270"/>
      <c r="G78" s="270">
        <v>32</v>
      </c>
      <c r="H78" s="270" t="s">
        <v>16</v>
      </c>
      <c r="I78" s="385">
        <v>44281</v>
      </c>
      <c r="J78" s="387">
        <v>2</v>
      </c>
      <c r="K78" s="270" t="s">
        <v>3274</v>
      </c>
      <c r="L78" s="188"/>
      <c r="M78" s="188"/>
      <c r="N78" s="188"/>
      <c r="O78" s="188"/>
      <c r="P78" s="188"/>
      <c r="Q78" s="188"/>
      <c r="R78" s="188"/>
      <c r="S78" s="188"/>
      <c r="T78" s="188"/>
      <c r="U78" s="188"/>
      <c r="V78" s="188"/>
      <c r="W78" s="188"/>
      <c r="X78" s="188"/>
      <c r="Y78" s="188"/>
      <c r="Z78" s="188"/>
      <c r="AA78" s="188"/>
      <c r="AB78" s="188"/>
      <c r="AC78" s="188"/>
    </row>
    <row r="79" spans="1:29" ht="12.75">
      <c r="A79" s="116"/>
      <c r="B79" s="116"/>
      <c r="C79" s="116"/>
      <c r="D79" s="116"/>
      <c r="E79" s="384"/>
      <c r="F79" s="116"/>
      <c r="J79" s="17"/>
    </row>
    <row r="80" spans="1:29" ht="12.75">
      <c r="A80" s="270">
        <v>33</v>
      </c>
      <c r="B80" s="270">
        <v>160</v>
      </c>
      <c r="C80" s="270">
        <v>160</v>
      </c>
      <c r="D80" s="270" t="s">
        <v>215</v>
      </c>
      <c r="E80" s="388">
        <v>43949</v>
      </c>
      <c r="F80" s="270">
        <v>3</v>
      </c>
      <c r="G80" s="270">
        <v>160</v>
      </c>
      <c r="H80" s="270" t="s">
        <v>16</v>
      </c>
      <c r="I80" s="642">
        <v>44281</v>
      </c>
      <c r="J80" s="387">
        <v>3</v>
      </c>
      <c r="K80" s="188"/>
      <c r="L80" s="188"/>
      <c r="M80" s="188"/>
      <c r="N80" s="188"/>
      <c r="O80" s="188"/>
      <c r="P80" s="188"/>
      <c r="Q80" s="188"/>
      <c r="R80" s="188"/>
      <c r="S80" s="188"/>
      <c r="T80" s="188"/>
      <c r="U80" s="188"/>
      <c r="V80" s="188"/>
      <c r="W80" s="188"/>
      <c r="X80" s="188"/>
      <c r="Y80" s="188"/>
      <c r="Z80" s="188"/>
      <c r="AA80" s="188"/>
      <c r="AB80" s="188"/>
      <c r="AC80" s="188"/>
    </row>
    <row r="81" spans="1:29" ht="12.75">
      <c r="A81" s="116"/>
      <c r="B81" s="116"/>
      <c r="C81" s="116"/>
      <c r="D81" s="116"/>
      <c r="E81" s="384"/>
      <c r="F81" s="116"/>
      <c r="J81" s="17"/>
    </row>
    <row r="82" spans="1:29" ht="12.75">
      <c r="A82" s="270">
        <v>34</v>
      </c>
      <c r="B82" s="270">
        <v>361</v>
      </c>
      <c r="C82" s="270">
        <v>361</v>
      </c>
      <c r="D82" s="270" t="s">
        <v>215</v>
      </c>
      <c r="E82" s="388">
        <v>43950</v>
      </c>
      <c r="F82" s="270">
        <v>6</v>
      </c>
      <c r="G82" s="270">
        <v>260</v>
      </c>
      <c r="H82" s="270" t="s">
        <v>16</v>
      </c>
      <c r="I82" s="385">
        <v>44287</v>
      </c>
      <c r="J82" s="387">
        <v>2</v>
      </c>
      <c r="K82" s="188"/>
      <c r="L82" s="188"/>
      <c r="M82" s="188"/>
      <c r="N82" s="188"/>
      <c r="O82" s="188"/>
      <c r="P82" s="188"/>
      <c r="Q82" s="188"/>
      <c r="R82" s="188"/>
      <c r="S82" s="188"/>
      <c r="T82" s="188"/>
      <c r="U82" s="188"/>
      <c r="V82" s="188"/>
      <c r="W82" s="188"/>
      <c r="X82" s="188"/>
      <c r="Y82" s="188"/>
      <c r="Z82" s="188"/>
      <c r="AA82" s="188"/>
      <c r="AB82" s="188"/>
      <c r="AC82" s="188"/>
    </row>
    <row r="83" spans="1:29" ht="12.75">
      <c r="A83" s="270"/>
      <c r="B83" s="270"/>
      <c r="C83" s="270"/>
      <c r="D83" s="270"/>
      <c r="E83" s="388"/>
      <c r="F83" s="270"/>
      <c r="G83" s="270">
        <v>80</v>
      </c>
      <c r="H83" s="270" t="s">
        <v>16</v>
      </c>
      <c r="I83" s="385">
        <v>44291</v>
      </c>
      <c r="J83" s="387">
        <v>3</v>
      </c>
      <c r="K83" s="188"/>
      <c r="L83" s="188"/>
      <c r="M83" s="188"/>
      <c r="N83" s="188"/>
      <c r="O83" s="188"/>
      <c r="P83" s="188"/>
      <c r="Q83" s="188"/>
      <c r="R83" s="188"/>
      <c r="S83" s="188"/>
      <c r="T83" s="188"/>
      <c r="U83" s="188"/>
      <c r="V83" s="188"/>
      <c r="W83" s="188"/>
      <c r="X83" s="188"/>
      <c r="Y83" s="188"/>
      <c r="Z83" s="188"/>
      <c r="AA83" s="188"/>
      <c r="AB83" s="188"/>
      <c r="AC83" s="188"/>
    </row>
    <row r="84" spans="1:29" ht="12.75">
      <c r="A84" s="270"/>
      <c r="B84" s="270"/>
      <c r="C84" s="270"/>
      <c r="D84" s="270"/>
      <c r="E84" s="388"/>
      <c r="F84" s="270"/>
      <c r="G84" s="270">
        <v>21</v>
      </c>
      <c r="H84" s="270" t="s">
        <v>16</v>
      </c>
      <c r="I84" s="385">
        <v>44292</v>
      </c>
      <c r="J84" s="387">
        <v>1.5</v>
      </c>
      <c r="K84" s="188"/>
      <c r="L84" s="188"/>
      <c r="M84" s="188"/>
      <c r="N84" s="188"/>
      <c r="O84" s="188"/>
      <c r="P84" s="188"/>
      <c r="Q84" s="188"/>
      <c r="R84" s="188"/>
      <c r="S84" s="188"/>
      <c r="T84" s="188"/>
      <c r="U84" s="188"/>
      <c r="V84" s="188"/>
      <c r="W84" s="188"/>
      <c r="X84" s="188"/>
      <c r="Y84" s="188"/>
      <c r="Z84" s="188"/>
      <c r="AA84" s="188"/>
      <c r="AB84" s="188"/>
      <c r="AC84" s="188"/>
    </row>
    <row r="85" spans="1:29" ht="12.75">
      <c r="A85" s="116"/>
      <c r="B85" s="116"/>
      <c r="C85" s="116"/>
      <c r="D85" s="116"/>
      <c r="E85" s="384"/>
      <c r="F85" s="116"/>
      <c r="J85" s="17"/>
    </row>
    <row r="86" spans="1:29" ht="12.75">
      <c r="A86" s="270">
        <v>35</v>
      </c>
      <c r="B86" s="270">
        <v>603</v>
      </c>
      <c r="C86" s="270">
        <v>603</v>
      </c>
      <c r="D86" s="270" t="s">
        <v>215</v>
      </c>
      <c r="E86" s="388">
        <v>43952</v>
      </c>
      <c r="F86" s="270">
        <v>10</v>
      </c>
      <c r="G86" s="270">
        <v>370</v>
      </c>
      <c r="H86" s="270" t="s">
        <v>16</v>
      </c>
      <c r="I86" s="385">
        <v>44292</v>
      </c>
      <c r="J86" s="387">
        <v>3.5</v>
      </c>
      <c r="K86" s="188"/>
      <c r="L86" s="188"/>
      <c r="M86" s="188"/>
      <c r="N86" s="188"/>
      <c r="O86" s="188"/>
      <c r="P86" s="188"/>
      <c r="Q86" s="188"/>
      <c r="R86" s="188"/>
      <c r="S86" s="188"/>
      <c r="T86" s="188"/>
      <c r="U86" s="188"/>
      <c r="V86" s="188"/>
      <c r="W86" s="188"/>
      <c r="X86" s="188"/>
      <c r="Y86" s="188"/>
      <c r="Z86" s="188"/>
      <c r="AA86" s="188"/>
      <c r="AB86" s="188"/>
      <c r="AC86" s="188"/>
    </row>
    <row r="87" spans="1:29" ht="12.75">
      <c r="A87" s="270"/>
      <c r="B87" s="270"/>
      <c r="C87" s="270"/>
      <c r="D87" s="270"/>
      <c r="E87" s="388"/>
      <c r="F87" s="270"/>
      <c r="G87" s="270">
        <v>233</v>
      </c>
      <c r="H87" s="270" t="s">
        <v>16</v>
      </c>
      <c r="I87" s="385">
        <v>44293</v>
      </c>
      <c r="J87" s="387">
        <v>6</v>
      </c>
      <c r="K87" s="188"/>
      <c r="L87" s="188"/>
      <c r="M87" s="188"/>
      <c r="N87" s="188"/>
      <c r="O87" s="188"/>
      <c r="P87" s="188"/>
      <c r="Q87" s="188"/>
      <c r="R87" s="188"/>
      <c r="S87" s="188"/>
      <c r="T87" s="188"/>
      <c r="U87" s="188"/>
      <c r="V87" s="188"/>
      <c r="W87" s="188"/>
      <c r="X87" s="188"/>
      <c r="Y87" s="188"/>
      <c r="Z87" s="188"/>
      <c r="AA87" s="188"/>
      <c r="AB87" s="188"/>
      <c r="AC87" s="188"/>
    </row>
    <row r="88" spans="1:29" ht="12.75">
      <c r="A88" s="116"/>
      <c r="B88" s="116"/>
      <c r="C88" s="116"/>
      <c r="D88" s="116"/>
      <c r="E88" s="384"/>
      <c r="F88" s="116"/>
      <c r="J88" s="17"/>
    </row>
    <row r="89" spans="1:29" ht="12.75">
      <c r="A89" s="270">
        <v>36</v>
      </c>
      <c r="B89" s="270">
        <v>748</v>
      </c>
      <c r="C89" s="270">
        <v>748</v>
      </c>
      <c r="D89" s="270" t="s">
        <v>215</v>
      </c>
      <c r="E89" s="388">
        <v>43956</v>
      </c>
      <c r="F89" s="270">
        <v>12</v>
      </c>
      <c r="G89" s="270">
        <v>490</v>
      </c>
      <c r="H89" s="270" t="s">
        <v>16</v>
      </c>
      <c r="I89" s="385">
        <v>44294</v>
      </c>
      <c r="J89" s="387">
        <v>4</v>
      </c>
      <c r="K89" s="188"/>
      <c r="L89" s="188"/>
      <c r="M89" s="188"/>
      <c r="N89" s="188"/>
      <c r="O89" s="188"/>
      <c r="P89" s="188"/>
      <c r="Q89" s="188"/>
      <c r="R89" s="188"/>
      <c r="S89" s="188"/>
      <c r="T89" s="188"/>
      <c r="U89" s="188"/>
      <c r="V89" s="188"/>
      <c r="W89" s="188"/>
      <c r="X89" s="188"/>
      <c r="Y89" s="188"/>
      <c r="Z89" s="188"/>
      <c r="AA89" s="188"/>
      <c r="AB89" s="188"/>
      <c r="AC89" s="188"/>
    </row>
    <row r="90" spans="1:29" ht="12.75">
      <c r="A90" s="270"/>
      <c r="B90" s="270"/>
      <c r="C90" s="270"/>
      <c r="D90" s="270"/>
      <c r="E90" s="388"/>
      <c r="F90" s="270"/>
      <c r="G90" s="270">
        <v>156</v>
      </c>
      <c r="H90" s="270" t="s">
        <v>16</v>
      </c>
      <c r="I90" s="385">
        <v>44295</v>
      </c>
      <c r="J90" s="387">
        <v>6</v>
      </c>
      <c r="K90" s="188"/>
      <c r="L90" s="188"/>
      <c r="M90" s="188"/>
      <c r="N90" s="188"/>
      <c r="O90" s="188"/>
      <c r="P90" s="188"/>
      <c r="Q90" s="188"/>
      <c r="R90" s="188"/>
      <c r="S90" s="188"/>
      <c r="T90" s="188"/>
      <c r="U90" s="188"/>
      <c r="V90" s="188"/>
      <c r="W90" s="188"/>
      <c r="X90" s="188"/>
      <c r="Y90" s="188"/>
      <c r="Z90" s="188"/>
      <c r="AA90" s="188"/>
      <c r="AB90" s="188"/>
      <c r="AC90" s="188"/>
    </row>
    <row r="91" spans="1:29" ht="12.75">
      <c r="A91" s="270"/>
      <c r="B91" s="270"/>
      <c r="C91" s="270"/>
      <c r="D91" s="270"/>
      <c r="E91" s="388"/>
      <c r="F91" s="270"/>
      <c r="G91" s="270">
        <v>102</v>
      </c>
      <c r="H91" s="270" t="s">
        <v>16</v>
      </c>
      <c r="I91" s="385">
        <v>44296</v>
      </c>
      <c r="J91" s="387">
        <v>2</v>
      </c>
      <c r="K91" s="188"/>
      <c r="L91" s="188"/>
      <c r="M91" s="188"/>
      <c r="N91" s="188"/>
      <c r="O91" s="188"/>
      <c r="P91" s="188"/>
      <c r="Q91" s="188"/>
      <c r="R91" s="188"/>
      <c r="S91" s="188"/>
      <c r="T91" s="188"/>
      <c r="U91" s="188"/>
      <c r="V91" s="188"/>
      <c r="W91" s="188"/>
      <c r="X91" s="188"/>
      <c r="Y91" s="188"/>
      <c r="Z91" s="188"/>
      <c r="AA91" s="188"/>
      <c r="AB91" s="188"/>
      <c r="AC91" s="188"/>
    </row>
    <row r="92" spans="1:29" ht="12.75">
      <c r="A92" s="116"/>
      <c r="B92" s="116"/>
      <c r="C92" s="116"/>
      <c r="D92" s="116"/>
      <c r="E92" s="384"/>
      <c r="F92" s="116"/>
      <c r="J92" s="17"/>
    </row>
    <row r="93" spans="1:29" ht="12.75">
      <c r="A93" s="270">
        <v>37</v>
      </c>
      <c r="B93" s="270">
        <v>126</v>
      </c>
      <c r="C93" s="270">
        <v>126</v>
      </c>
      <c r="D93" s="270" t="s">
        <v>215</v>
      </c>
      <c r="E93" s="388">
        <v>43956</v>
      </c>
      <c r="F93" s="270">
        <v>2</v>
      </c>
      <c r="G93" s="270">
        <v>90</v>
      </c>
      <c r="H93" s="270" t="s">
        <v>16</v>
      </c>
      <c r="I93" s="385">
        <v>44286</v>
      </c>
      <c r="J93" s="387">
        <v>0.5</v>
      </c>
      <c r="K93" s="188"/>
      <c r="L93" s="188"/>
      <c r="M93" s="188"/>
      <c r="N93" s="188"/>
      <c r="O93" s="188"/>
      <c r="P93" s="188"/>
      <c r="Q93" s="188"/>
      <c r="R93" s="188"/>
      <c r="S93" s="188"/>
      <c r="T93" s="188"/>
      <c r="U93" s="188"/>
      <c r="V93" s="188"/>
      <c r="W93" s="188"/>
      <c r="X93" s="188"/>
      <c r="Y93" s="188"/>
      <c r="Z93" s="188"/>
      <c r="AA93" s="188"/>
      <c r="AB93" s="188"/>
      <c r="AC93" s="188"/>
    </row>
    <row r="94" spans="1:29" ht="12.75">
      <c r="A94" s="270"/>
      <c r="B94" s="270"/>
      <c r="C94" s="270"/>
      <c r="D94" s="270"/>
      <c r="E94" s="388"/>
      <c r="F94" s="270"/>
      <c r="G94" s="270">
        <v>36</v>
      </c>
      <c r="H94" s="270" t="s">
        <v>16</v>
      </c>
      <c r="I94" s="385" t="s">
        <v>3275</v>
      </c>
      <c r="J94" s="387">
        <v>1</v>
      </c>
      <c r="K94" s="188"/>
      <c r="L94" s="188"/>
      <c r="M94" s="188"/>
      <c r="N94" s="188"/>
      <c r="O94" s="188"/>
      <c r="P94" s="188"/>
      <c r="Q94" s="188"/>
      <c r="R94" s="188"/>
      <c r="S94" s="188"/>
      <c r="T94" s="188"/>
      <c r="U94" s="188"/>
      <c r="V94" s="188"/>
      <c r="W94" s="188"/>
      <c r="X94" s="188"/>
      <c r="Y94" s="188"/>
      <c r="Z94" s="188"/>
      <c r="AA94" s="188"/>
      <c r="AB94" s="188"/>
      <c r="AC94" s="188"/>
    </row>
    <row r="95" spans="1:29" ht="12.75">
      <c r="A95" s="116"/>
      <c r="B95" s="116"/>
      <c r="C95" s="116"/>
      <c r="D95" s="116"/>
      <c r="E95" s="384"/>
      <c r="F95" s="116"/>
      <c r="J95" s="17"/>
    </row>
    <row r="96" spans="1:29" ht="12.75">
      <c r="A96" s="270">
        <v>38</v>
      </c>
      <c r="B96" s="270">
        <v>127</v>
      </c>
      <c r="C96" s="270">
        <v>127</v>
      </c>
      <c r="D96" s="270" t="s">
        <v>215</v>
      </c>
      <c r="E96" s="388">
        <v>43957</v>
      </c>
      <c r="F96" s="270">
        <v>2</v>
      </c>
      <c r="G96" s="270">
        <v>127</v>
      </c>
      <c r="H96" s="270" t="s">
        <v>16</v>
      </c>
      <c r="I96" s="385">
        <v>44286</v>
      </c>
      <c r="J96" s="387">
        <v>1.5</v>
      </c>
      <c r="K96" s="188"/>
      <c r="L96" s="188"/>
      <c r="M96" s="188"/>
      <c r="N96" s="188"/>
      <c r="O96" s="188"/>
      <c r="P96" s="188"/>
      <c r="Q96" s="188"/>
      <c r="R96" s="188"/>
      <c r="S96" s="188"/>
      <c r="T96" s="188"/>
      <c r="U96" s="188"/>
      <c r="V96" s="188"/>
      <c r="W96" s="188"/>
      <c r="X96" s="188"/>
      <c r="Y96" s="188"/>
      <c r="Z96" s="188"/>
      <c r="AA96" s="188"/>
      <c r="AB96" s="188"/>
      <c r="AC96" s="188"/>
    </row>
    <row r="97" spans="1:29" ht="12.75">
      <c r="A97" s="319"/>
      <c r="B97" s="319"/>
      <c r="C97" s="319"/>
      <c r="D97" s="319"/>
      <c r="E97" s="643"/>
      <c r="F97" s="319"/>
      <c r="G97" s="275"/>
      <c r="H97" s="275"/>
      <c r="I97" s="275"/>
      <c r="J97" s="644"/>
      <c r="K97" s="275"/>
      <c r="L97" s="275"/>
      <c r="M97" s="275"/>
      <c r="N97" s="275"/>
      <c r="O97" s="275"/>
      <c r="P97" s="275"/>
      <c r="Q97" s="275"/>
      <c r="R97" s="275"/>
      <c r="S97" s="275"/>
      <c r="T97" s="275"/>
      <c r="U97" s="275"/>
      <c r="V97" s="275"/>
      <c r="W97" s="275"/>
      <c r="X97" s="275"/>
      <c r="Y97" s="275"/>
      <c r="Z97" s="275"/>
      <c r="AA97" s="275"/>
      <c r="AB97" s="275"/>
      <c r="AC97" s="275"/>
    </row>
    <row r="98" spans="1:29" ht="12.75">
      <c r="A98" s="354">
        <v>39</v>
      </c>
      <c r="B98" s="354">
        <v>0</v>
      </c>
      <c r="C98" s="354">
        <v>0</v>
      </c>
      <c r="D98" s="354" t="s">
        <v>215</v>
      </c>
      <c r="E98" s="599">
        <v>43929</v>
      </c>
      <c r="F98" s="354" t="s">
        <v>3117</v>
      </c>
      <c r="G98" s="602"/>
      <c r="H98" s="354" t="s">
        <v>155</v>
      </c>
      <c r="I98" s="645">
        <v>44274</v>
      </c>
      <c r="J98" s="646"/>
      <c r="K98" s="602"/>
      <c r="L98" s="602"/>
      <c r="M98" s="602"/>
      <c r="N98" s="602"/>
      <c r="O98" s="602"/>
      <c r="P98" s="602"/>
      <c r="Q98" s="602"/>
      <c r="R98" s="602"/>
      <c r="S98" s="602"/>
      <c r="T98" s="602"/>
      <c r="U98" s="602"/>
      <c r="V98" s="602"/>
      <c r="W98" s="602"/>
      <c r="X98" s="602"/>
      <c r="Y98" s="602"/>
      <c r="Z98" s="602"/>
      <c r="AA98" s="602"/>
      <c r="AB98" s="602"/>
      <c r="AC98" s="602"/>
    </row>
    <row r="99" spans="1:29" ht="12.75">
      <c r="A99" s="354">
        <v>40</v>
      </c>
      <c r="B99" s="354">
        <v>712</v>
      </c>
      <c r="C99" s="354">
        <v>712</v>
      </c>
      <c r="D99" s="354" t="s">
        <v>215</v>
      </c>
      <c r="E99" s="599">
        <v>43959</v>
      </c>
      <c r="F99" s="354">
        <v>12</v>
      </c>
      <c r="G99" s="354">
        <v>647</v>
      </c>
      <c r="H99" s="354" t="s">
        <v>3276</v>
      </c>
      <c r="I99" s="645">
        <v>44273</v>
      </c>
      <c r="J99" s="600">
        <v>5</v>
      </c>
      <c r="K99" s="354" t="s">
        <v>3277</v>
      </c>
      <c r="L99" s="602"/>
      <c r="M99" s="602"/>
      <c r="N99" s="602"/>
      <c r="O99" s="602"/>
      <c r="P99" s="602"/>
      <c r="Q99" s="602"/>
      <c r="R99" s="602"/>
      <c r="S99" s="602"/>
      <c r="T99" s="602"/>
      <c r="U99" s="602"/>
      <c r="V99" s="602"/>
      <c r="W99" s="602"/>
      <c r="X99" s="602"/>
      <c r="Y99" s="602"/>
      <c r="Z99" s="602"/>
      <c r="AA99" s="602"/>
      <c r="AB99" s="602"/>
      <c r="AC99" s="602"/>
    </row>
    <row r="100" spans="1:29" ht="12.75">
      <c r="A100" s="354"/>
      <c r="B100" s="354"/>
      <c r="C100" s="354"/>
      <c r="D100" s="354"/>
      <c r="E100" s="599"/>
      <c r="F100" s="354"/>
      <c r="G100" s="354">
        <v>65</v>
      </c>
      <c r="H100" s="354" t="s">
        <v>155</v>
      </c>
      <c r="I100" s="645">
        <v>44274</v>
      </c>
      <c r="J100" s="600">
        <v>0.5</v>
      </c>
      <c r="K100" s="354"/>
      <c r="L100" s="602"/>
      <c r="M100" s="602"/>
      <c r="N100" s="602"/>
      <c r="O100" s="602"/>
      <c r="P100" s="602"/>
      <c r="Q100" s="602"/>
      <c r="R100" s="602"/>
      <c r="S100" s="602"/>
      <c r="T100" s="602"/>
      <c r="U100" s="602"/>
      <c r="V100" s="602"/>
      <c r="W100" s="602"/>
      <c r="X100" s="602"/>
      <c r="Y100" s="602"/>
      <c r="Z100" s="602"/>
      <c r="AA100" s="602"/>
      <c r="AB100" s="602"/>
      <c r="AC100" s="602"/>
    </row>
    <row r="101" spans="1:29" ht="12.75">
      <c r="A101" s="354">
        <v>41</v>
      </c>
      <c r="B101" s="354">
        <v>344</v>
      </c>
      <c r="C101" s="354">
        <v>344</v>
      </c>
      <c r="D101" s="354" t="s">
        <v>215</v>
      </c>
      <c r="E101" s="599">
        <v>43959</v>
      </c>
      <c r="F101" s="354">
        <v>6</v>
      </c>
      <c r="G101" s="354">
        <v>344</v>
      </c>
      <c r="H101" s="354" t="s">
        <v>155</v>
      </c>
      <c r="I101" s="645">
        <v>44273</v>
      </c>
      <c r="J101" s="600">
        <v>2</v>
      </c>
      <c r="K101" s="602"/>
      <c r="L101" s="602"/>
      <c r="M101" s="602"/>
      <c r="N101" s="602"/>
      <c r="O101" s="602"/>
      <c r="P101" s="602"/>
      <c r="Q101" s="602"/>
      <c r="R101" s="602"/>
      <c r="S101" s="602"/>
      <c r="T101" s="602"/>
      <c r="U101" s="602"/>
      <c r="V101" s="602"/>
      <c r="W101" s="602"/>
      <c r="X101" s="602"/>
      <c r="Y101" s="602"/>
      <c r="Z101" s="602"/>
      <c r="AA101" s="602"/>
      <c r="AB101" s="602"/>
      <c r="AC101" s="602"/>
    </row>
    <row r="102" spans="1:29" ht="12.75">
      <c r="A102" s="354">
        <v>42</v>
      </c>
      <c r="B102" s="354">
        <v>814</v>
      </c>
      <c r="C102" s="354">
        <v>814</v>
      </c>
      <c r="D102" s="354" t="s">
        <v>215</v>
      </c>
      <c r="E102" s="599">
        <v>43964</v>
      </c>
      <c r="F102" s="354">
        <v>14</v>
      </c>
      <c r="G102" s="354">
        <v>420</v>
      </c>
      <c r="H102" s="354" t="s">
        <v>155</v>
      </c>
      <c r="I102" s="645">
        <v>44270</v>
      </c>
      <c r="J102" s="600">
        <v>2.5</v>
      </c>
      <c r="K102" s="602"/>
      <c r="L102" s="602"/>
      <c r="M102" s="602"/>
      <c r="N102" s="602"/>
      <c r="O102" s="602"/>
      <c r="P102" s="602"/>
      <c r="Q102" s="602"/>
      <c r="R102" s="602"/>
      <c r="S102" s="602"/>
      <c r="T102" s="602"/>
      <c r="U102" s="602"/>
      <c r="V102" s="602"/>
      <c r="W102" s="602"/>
      <c r="X102" s="602"/>
      <c r="Y102" s="602"/>
      <c r="Z102" s="602"/>
      <c r="AA102" s="602"/>
      <c r="AB102" s="602"/>
      <c r="AC102" s="602"/>
    </row>
    <row r="103" spans="1:29" ht="12.75">
      <c r="A103" s="354"/>
      <c r="B103" s="354"/>
      <c r="C103" s="354"/>
      <c r="D103" s="354"/>
      <c r="E103" s="599"/>
      <c r="F103" s="354"/>
      <c r="G103" s="354">
        <v>394</v>
      </c>
      <c r="H103" s="354" t="s">
        <v>3276</v>
      </c>
      <c r="I103" s="645">
        <v>44271</v>
      </c>
      <c r="J103" s="600">
        <v>2.5</v>
      </c>
      <c r="K103" s="602"/>
      <c r="L103" s="602"/>
      <c r="M103" s="602"/>
      <c r="N103" s="602"/>
      <c r="O103" s="602"/>
      <c r="P103" s="602"/>
      <c r="Q103" s="602"/>
      <c r="R103" s="602"/>
      <c r="S103" s="602"/>
      <c r="T103" s="602"/>
      <c r="U103" s="602"/>
      <c r="V103" s="602"/>
      <c r="W103" s="602"/>
      <c r="X103" s="602"/>
      <c r="Y103" s="602"/>
      <c r="Z103" s="602"/>
      <c r="AA103" s="602"/>
      <c r="AB103" s="602"/>
      <c r="AC103" s="602"/>
    </row>
    <row r="104" spans="1:29" ht="12.75">
      <c r="A104" s="354">
        <v>43</v>
      </c>
      <c r="B104" s="354">
        <v>402</v>
      </c>
      <c r="C104" s="354">
        <v>402</v>
      </c>
      <c r="D104" s="354" t="s">
        <v>215</v>
      </c>
      <c r="E104" s="647">
        <v>43964</v>
      </c>
      <c r="F104" s="354">
        <v>7</v>
      </c>
      <c r="G104" s="354">
        <v>402</v>
      </c>
      <c r="H104" s="354" t="s">
        <v>155</v>
      </c>
      <c r="I104" s="645">
        <v>44267</v>
      </c>
      <c r="J104" s="600">
        <v>2.5</v>
      </c>
      <c r="K104" s="602"/>
      <c r="L104" s="602"/>
      <c r="M104" s="602"/>
      <c r="N104" s="602"/>
      <c r="O104" s="602"/>
      <c r="P104" s="602"/>
      <c r="Q104" s="602"/>
      <c r="R104" s="602"/>
      <c r="S104" s="602"/>
      <c r="T104" s="602"/>
      <c r="U104" s="602"/>
      <c r="V104" s="602"/>
      <c r="W104" s="602"/>
      <c r="X104" s="602"/>
      <c r="Y104" s="602"/>
      <c r="Z104" s="602"/>
      <c r="AA104" s="602"/>
      <c r="AB104" s="602"/>
      <c r="AC104" s="602"/>
    </row>
    <row r="105" spans="1:29" ht="15">
      <c r="A105" s="354">
        <v>44</v>
      </c>
      <c r="B105" s="354">
        <v>530</v>
      </c>
      <c r="C105" s="354">
        <v>530</v>
      </c>
      <c r="D105" s="354" t="s">
        <v>215</v>
      </c>
      <c r="E105" s="648">
        <v>43965</v>
      </c>
      <c r="F105" s="354">
        <v>9</v>
      </c>
      <c r="G105" s="354">
        <v>479</v>
      </c>
      <c r="H105" s="354" t="s">
        <v>155</v>
      </c>
      <c r="I105" s="645">
        <v>44266</v>
      </c>
      <c r="J105" s="600">
        <v>4</v>
      </c>
      <c r="K105" s="649"/>
      <c r="L105" s="650">
        <v>0.25</v>
      </c>
      <c r="M105" s="649">
        <f>SUM(B2:B105)</f>
        <v>9249</v>
      </c>
      <c r="N105" s="602"/>
      <c r="O105" s="602"/>
      <c r="P105" s="602"/>
      <c r="Q105" s="602"/>
      <c r="R105" s="602"/>
      <c r="S105" s="602"/>
      <c r="T105" s="602"/>
      <c r="U105" s="602"/>
      <c r="V105" s="602"/>
      <c r="W105" s="602"/>
      <c r="X105" s="602"/>
      <c r="Y105" s="602"/>
      <c r="Z105" s="602"/>
      <c r="AA105" s="602"/>
      <c r="AB105" s="602"/>
      <c r="AC105" s="602"/>
    </row>
    <row r="106" spans="1:29" ht="15">
      <c r="A106" s="354"/>
      <c r="B106" s="354"/>
      <c r="C106" s="354"/>
      <c r="D106" s="354"/>
      <c r="E106" s="648"/>
      <c r="F106" s="354"/>
      <c r="G106" s="354">
        <v>51</v>
      </c>
      <c r="H106" s="354" t="s">
        <v>155</v>
      </c>
      <c r="I106" s="645">
        <v>44267</v>
      </c>
      <c r="J106" s="600">
        <v>0.5</v>
      </c>
      <c r="K106" s="651"/>
      <c r="L106" s="652"/>
      <c r="M106" s="651"/>
      <c r="N106" s="602"/>
      <c r="O106" s="602"/>
      <c r="P106" s="602"/>
      <c r="Q106" s="602"/>
      <c r="R106" s="602"/>
      <c r="S106" s="602"/>
      <c r="T106" s="602"/>
      <c r="U106" s="602"/>
      <c r="V106" s="602"/>
      <c r="W106" s="602"/>
      <c r="X106" s="602"/>
      <c r="Y106" s="602"/>
      <c r="Z106" s="602"/>
      <c r="AA106" s="602"/>
      <c r="AB106" s="602"/>
      <c r="AC106" s="602"/>
    </row>
    <row r="107" spans="1:29" ht="15">
      <c r="A107" s="653">
        <v>45</v>
      </c>
      <c r="B107" s="653">
        <v>260</v>
      </c>
      <c r="C107" s="653">
        <v>260</v>
      </c>
      <c r="D107" s="653" t="s">
        <v>215</v>
      </c>
      <c r="E107" s="654">
        <v>43966</v>
      </c>
      <c r="F107" s="653">
        <v>4</v>
      </c>
      <c r="G107" s="653">
        <v>260</v>
      </c>
      <c r="H107" s="653" t="s">
        <v>155</v>
      </c>
      <c r="I107" s="655">
        <v>44266</v>
      </c>
      <c r="J107" s="656">
        <v>2</v>
      </c>
      <c r="K107" s="651"/>
      <c r="L107" s="602"/>
      <c r="M107" s="602"/>
      <c r="N107" s="602"/>
      <c r="O107" s="602"/>
      <c r="P107" s="602"/>
      <c r="Q107" s="602"/>
      <c r="R107" s="602"/>
      <c r="S107" s="602"/>
      <c r="T107" s="602"/>
      <c r="U107" s="602"/>
      <c r="V107" s="602"/>
      <c r="W107" s="602"/>
      <c r="X107" s="602"/>
      <c r="Y107" s="602"/>
      <c r="Z107" s="602"/>
      <c r="AA107" s="602"/>
      <c r="AB107" s="602"/>
      <c r="AC107" s="602"/>
    </row>
    <row r="108" spans="1:29" ht="12.75">
      <c r="A108" s="354">
        <v>46</v>
      </c>
      <c r="B108" s="354">
        <v>631</v>
      </c>
      <c r="C108" s="354">
        <v>631</v>
      </c>
      <c r="D108" s="354" t="s">
        <v>215</v>
      </c>
      <c r="E108" s="599">
        <v>43972</v>
      </c>
      <c r="F108" s="354">
        <v>11</v>
      </c>
      <c r="G108" s="354">
        <v>165</v>
      </c>
      <c r="H108" s="354" t="s">
        <v>3276</v>
      </c>
      <c r="I108" s="645">
        <v>44263</v>
      </c>
      <c r="J108" s="600">
        <v>2</v>
      </c>
      <c r="K108" s="602"/>
      <c r="L108" s="602"/>
      <c r="M108" s="602"/>
      <c r="N108" s="602"/>
      <c r="O108" s="602"/>
      <c r="P108" s="602"/>
      <c r="Q108" s="602"/>
      <c r="R108" s="602"/>
      <c r="S108" s="602"/>
      <c r="T108" s="602"/>
      <c r="U108" s="602"/>
      <c r="V108" s="602"/>
      <c r="W108" s="602"/>
      <c r="X108" s="602"/>
      <c r="Y108" s="602"/>
      <c r="Z108" s="602"/>
      <c r="AA108" s="602"/>
      <c r="AB108" s="602"/>
      <c r="AC108" s="602"/>
    </row>
    <row r="109" spans="1:29" ht="12.75">
      <c r="A109" s="354"/>
      <c r="B109" s="354"/>
      <c r="C109" s="354"/>
      <c r="D109" s="354"/>
      <c r="E109" s="599"/>
      <c r="F109" s="354"/>
      <c r="G109" s="354">
        <v>279</v>
      </c>
      <c r="H109" s="354" t="s">
        <v>155</v>
      </c>
      <c r="I109" s="645">
        <v>44264</v>
      </c>
      <c r="J109" s="600">
        <v>2</v>
      </c>
      <c r="K109" s="602"/>
      <c r="L109" s="602"/>
      <c r="M109" s="602"/>
      <c r="N109" s="602"/>
      <c r="O109" s="602"/>
      <c r="P109" s="602"/>
      <c r="Q109" s="602"/>
      <c r="R109" s="602"/>
      <c r="S109" s="602"/>
      <c r="T109" s="602"/>
      <c r="U109" s="602"/>
      <c r="V109" s="602"/>
      <c r="W109" s="602"/>
      <c r="X109" s="602"/>
      <c r="Y109" s="602"/>
      <c r="Z109" s="602"/>
      <c r="AA109" s="602"/>
      <c r="AB109" s="602"/>
      <c r="AC109" s="602"/>
    </row>
    <row r="110" spans="1:29" ht="12.75">
      <c r="A110" s="354"/>
      <c r="B110" s="354"/>
      <c r="C110" s="354"/>
      <c r="D110" s="354"/>
      <c r="E110" s="599"/>
      <c r="F110" s="354"/>
      <c r="G110" s="354">
        <v>187</v>
      </c>
      <c r="H110" s="354" t="s">
        <v>155</v>
      </c>
      <c r="I110" s="645">
        <v>44266</v>
      </c>
      <c r="J110" s="600">
        <v>2</v>
      </c>
      <c r="K110" s="602"/>
      <c r="L110" s="602"/>
      <c r="M110" s="602"/>
      <c r="N110" s="602"/>
      <c r="O110" s="602"/>
      <c r="P110" s="602"/>
      <c r="Q110" s="602"/>
      <c r="R110" s="602"/>
      <c r="S110" s="602"/>
      <c r="T110" s="602"/>
      <c r="U110" s="602"/>
      <c r="V110" s="602"/>
      <c r="W110" s="602"/>
      <c r="X110" s="602"/>
      <c r="Y110" s="602"/>
      <c r="Z110" s="602"/>
      <c r="AA110" s="602"/>
      <c r="AB110" s="602"/>
      <c r="AC110" s="602"/>
    </row>
    <row r="111" spans="1:29" ht="12.75">
      <c r="A111" s="354">
        <v>47</v>
      </c>
      <c r="B111" s="354">
        <v>1016</v>
      </c>
      <c r="C111" s="354">
        <v>220</v>
      </c>
      <c r="D111" s="354" t="s">
        <v>215</v>
      </c>
      <c r="E111" s="599">
        <v>43977</v>
      </c>
      <c r="F111" s="354">
        <v>3.75</v>
      </c>
      <c r="G111" s="354">
        <v>576</v>
      </c>
      <c r="H111" s="354" t="s">
        <v>3276</v>
      </c>
      <c r="I111" s="645">
        <v>44259</v>
      </c>
      <c r="J111" s="600">
        <v>5</v>
      </c>
      <c r="K111" s="602"/>
      <c r="L111" s="602"/>
      <c r="M111" s="602"/>
      <c r="N111" s="602"/>
      <c r="O111" s="602"/>
      <c r="P111" s="602"/>
      <c r="Q111" s="602"/>
      <c r="R111" s="602"/>
      <c r="S111" s="602"/>
      <c r="T111" s="602"/>
      <c r="U111" s="602"/>
      <c r="V111" s="602"/>
      <c r="W111" s="602"/>
      <c r="X111" s="602"/>
      <c r="Y111" s="602"/>
      <c r="Z111" s="602"/>
      <c r="AA111" s="602"/>
      <c r="AB111" s="602"/>
      <c r="AC111" s="602"/>
    </row>
    <row r="112" spans="1:29" ht="12.75">
      <c r="A112" s="354"/>
      <c r="B112" s="354"/>
      <c r="C112" s="354">
        <v>321</v>
      </c>
      <c r="D112" s="354" t="s">
        <v>215</v>
      </c>
      <c r="E112" s="599">
        <v>43978</v>
      </c>
      <c r="F112" s="354">
        <v>3.75</v>
      </c>
      <c r="G112" s="354">
        <v>440</v>
      </c>
      <c r="H112" s="354" t="s">
        <v>3276</v>
      </c>
      <c r="I112" s="645">
        <v>44260</v>
      </c>
      <c r="J112" s="600">
        <v>3</v>
      </c>
      <c r="K112" s="602"/>
      <c r="L112" s="602"/>
      <c r="M112" s="602"/>
      <c r="N112" s="602"/>
      <c r="O112" s="602"/>
      <c r="P112" s="602"/>
      <c r="Q112" s="602"/>
      <c r="R112" s="602"/>
      <c r="S112" s="602"/>
      <c r="T112" s="602"/>
      <c r="U112" s="602"/>
      <c r="V112" s="602"/>
      <c r="W112" s="602"/>
      <c r="X112" s="602"/>
      <c r="Y112" s="602"/>
      <c r="Z112" s="602"/>
      <c r="AA112" s="602"/>
      <c r="AB112" s="602"/>
      <c r="AC112" s="602"/>
    </row>
    <row r="113" spans="1:29" ht="12.75">
      <c r="A113" s="354"/>
      <c r="B113" s="354"/>
      <c r="C113" s="354">
        <v>165</v>
      </c>
      <c r="D113" s="354" t="s">
        <v>215</v>
      </c>
      <c r="E113" s="599">
        <v>43979</v>
      </c>
      <c r="F113" s="354">
        <v>3.75</v>
      </c>
      <c r="G113" s="602"/>
      <c r="H113" s="602"/>
      <c r="I113" s="602"/>
      <c r="J113" s="646"/>
      <c r="K113" s="602"/>
      <c r="L113" s="602"/>
      <c r="M113" s="602"/>
      <c r="N113" s="602"/>
      <c r="O113" s="602"/>
      <c r="P113" s="602"/>
      <c r="Q113" s="602"/>
      <c r="R113" s="602"/>
      <c r="S113" s="602"/>
      <c r="T113" s="602"/>
      <c r="U113" s="602"/>
      <c r="V113" s="602"/>
      <c r="W113" s="602"/>
      <c r="X113" s="602"/>
      <c r="Y113" s="602"/>
      <c r="Z113" s="602"/>
      <c r="AA113" s="602"/>
      <c r="AB113" s="602"/>
      <c r="AC113" s="602"/>
    </row>
    <row r="114" spans="1:29" ht="12.75">
      <c r="A114" s="354"/>
      <c r="B114" s="354"/>
      <c r="C114" s="354">
        <v>310</v>
      </c>
      <c r="D114" s="354" t="s">
        <v>215</v>
      </c>
      <c r="E114" s="599">
        <v>43980</v>
      </c>
      <c r="F114" s="354">
        <v>2.75</v>
      </c>
      <c r="G114" s="602"/>
      <c r="H114" s="602"/>
      <c r="I114" s="602"/>
      <c r="J114" s="646"/>
      <c r="K114" s="602"/>
      <c r="L114" s="602"/>
      <c r="M114" s="602"/>
      <c r="N114" s="602"/>
      <c r="O114" s="602"/>
      <c r="P114" s="602"/>
      <c r="Q114" s="602"/>
      <c r="R114" s="602"/>
      <c r="S114" s="602"/>
      <c r="T114" s="602"/>
      <c r="U114" s="602"/>
      <c r="V114" s="602"/>
      <c r="W114" s="602"/>
      <c r="X114" s="602"/>
      <c r="Y114" s="602"/>
      <c r="Z114" s="602"/>
      <c r="AA114" s="602"/>
      <c r="AB114" s="602"/>
      <c r="AC114" s="602"/>
    </row>
    <row r="115" spans="1:29" ht="12.75">
      <c r="A115" s="354">
        <v>48</v>
      </c>
      <c r="B115" s="354">
        <v>248</v>
      </c>
      <c r="C115" s="354">
        <v>248</v>
      </c>
      <c r="D115" s="354" t="s">
        <v>215</v>
      </c>
      <c r="E115" s="599">
        <v>43973</v>
      </c>
      <c r="F115" s="354">
        <v>4</v>
      </c>
      <c r="G115" s="354">
        <v>248</v>
      </c>
      <c r="H115" s="354" t="s">
        <v>155</v>
      </c>
      <c r="I115" s="645">
        <v>44252</v>
      </c>
      <c r="J115" s="600">
        <v>3.5</v>
      </c>
      <c r="K115" s="602"/>
      <c r="L115" s="602"/>
      <c r="M115" s="602"/>
      <c r="N115" s="602"/>
      <c r="O115" s="602"/>
      <c r="P115" s="602"/>
      <c r="Q115" s="602"/>
      <c r="R115" s="602"/>
      <c r="S115" s="602"/>
      <c r="T115" s="602"/>
      <c r="U115" s="602"/>
      <c r="V115" s="602"/>
      <c r="W115" s="602"/>
      <c r="X115" s="602"/>
      <c r="Y115" s="602"/>
      <c r="Z115" s="602"/>
      <c r="AA115" s="602"/>
      <c r="AB115" s="602"/>
      <c r="AC115" s="602"/>
    </row>
    <row r="116" spans="1:29" ht="12.75">
      <c r="A116" s="354">
        <v>49</v>
      </c>
      <c r="B116" s="354">
        <v>33</v>
      </c>
      <c r="C116" s="354">
        <v>33</v>
      </c>
      <c r="D116" s="354" t="s">
        <v>215</v>
      </c>
      <c r="E116" s="599">
        <v>43970</v>
      </c>
      <c r="F116" s="354" t="s">
        <v>3209</v>
      </c>
      <c r="G116" s="354">
        <v>33</v>
      </c>
      <c r="H116" s="354" t="s">
        <v>155</v>
      </c>
      <c r="I116" s="645">
        <v>44249</v>
      </c>
      <c r="J116" s="600">
        <v>1</v>
      </c>
      <c r="K116" s="602"/>
      <c r="L116" s="602"/>
      <c r="M116" s="602"/>
      <c r="N116" s="602"/>
      <c r="O116" s="602"/>
      <c r="P116" s="602"/>
      <c r="Q116" s="602"/>
      <c r="R116" s="602"/>
      <c r="S116" s="602"/>
      <c r="T116" s="602"/>
      <c r="U116" s="602"/>
      <c r="V116" s="602"/>
      <c r="W116" s="602"/>
      <c r="X116" s="602"/>
      <c r="Y116" s="602"/>
      <c r="Z116" s="602"/>
      <c r="AA116" s="602"/>
      <c r="AB116" s="602"/>
      <c r="AC116" s="602"/>
    </row>
    <row r="117" spans="1:29" ht="12.75">
      <c r="A117" s="354">
        <v>50</v>
      </c>
      <c r="B117" s="354">
        <v>15</v>
      </c>
      <c r="C117" s="354">
        <v>15</v>
      </c>
      <c r="D117" s="354" t="s">
        <v>215</v>
      </c>
      <c r="E117" s="599">
        <v>43970</v>
      </c>
      <c r="F117" s="354" t="s">
        <v>3196</v>
      </c>
      <c r="G117" s="354">
        <v>15</v>
      </c>
      <c r="H117" s="354" t="s">
        <v>155</v>
      </c>
      <c r="I117" s="645">
        <v>44250</v>
      </c>
      <c r="J117" s="600">
        <v>0.25</v>
      </c>
      <c r="K117" s="602"/>
      <c r="L117" s="602"/>
      <c r="M117" s="602"/>
      <c r="N117" s="602"/>
      <c r="O117" s="602"/>
      <c r="P117" s="602"/>
      <c r="Q117" s="602"/>
      <c r="R117" s="602"/>
      <c r="S117" s="602"/>
      <c r="T117" s="602"/>
      <c r="U117" s="602"/>
      <c r="V117" s="602"/>
      <c r="W117" s="602"/>
      <c r="X117" s="602"/>
      <c r="Y117" s="602"/>
      <c r="Z117" s="602"/>
      <c r="AA117" s="602"/>
      <c r="AB117" s="602"/>
      <c r="AC117" s="602"/>
    </row>
    <row r="118" spans="1:29" ht="12.75">
      <c r="A118" s="354">
        <v>51</v>
      </c>
      <c r="B118" s="354">
        <v>18</v>
      </c>
      <c r="C118" s="354">
        <v>18</v>
      </c>
      <c r="D118" s="354" t="s">
        <v>215</v>
      </c>
      <c r="E118" s="599">
        <v>43970</v>
      </c>
      <c r="F118" s="354" t="s">
        <v>3118</v>
      </c>
      <c r="G118" s="354">
        <v>18</v>
      </c>
      <c r="H118" s="354" t="s">
        <v>155</v>
      </c>
      <c r="I118" s="645">
        <v>44250</v>
      </c>
      <c r="J118" s="600">
        <v>0.25</v>
      </c>
      <c r="K118" s="602"/>
      <c r="L118" s="602"/>
      <c r="M118" s="602"/>
      <c r="N118" s="602"/>
      <c r="O118" s="602"/>
      <c r="P118" s="602"/>
      <c r="Q118" s="602"/>
      <c r="R118" s="602"/>
      <c r="S118" s="602"/>
      <c r="T118" s="602"/>
      <c r="U118" s="602"/>
      <c r="V118" s="602"/>
      <c r="W118" s="602"/>
      <c r="X118" s="602"/>
      <c r="Y118" s="602"/>
      <c r="Z118" s="602"/>
      <c r="AA118" s="602"/>
      <c r="AB118" s="602"/>
      <c r="AC118" s="602"/>
    </row>
    <row r="119" spans="1:29" ht="12.75">
      <c r="A119" s="354">
        <v>52</v>
      </c>
      <c r="B119" s="354">
        <v>21</v>
      </c>
      <c r="C119" s="354">
        <v>21</v>
      </c>
      <c r="D119" s="354" t="s">
        <v>215</v>
      </c>
      <c r="E119" s="599">
        <v>43970</v>
      </c>
      <c r="F119" s="354" t="s">
        <v>3118</v>
      </c>
      <c r="G119" s="354">
        <v>21</v>
      </c>
      <c r="H119" s="354" t="s">
        <v>3276</v>
      </c>
      <c r="I119" s="645">
        <v>44274</v>
      </c>
      <c r="J119" s="600">
        <v>0.25</v>
      </c>
      <c r="K119" s="602"/>
      <c r="L119" s="602"/>
      <c r="M119" s="602"/>
      <c r="N119" s="602"/>
      <c r="O119" s="602"/>
      <c r="P119" s="602"/>
      <c r="Q119" s="602"/>
      <c r="R119" s="602"/>
      <c r="S119" s="602"/>
      <c r="T119" s="602"/>
      <c r="U119" s="602"/>
      <c r="V119" s="602"/>
      <c r="W119" s="602"/>
      <c r="X119" s="602"/>
      <c r="Y119" s="602"/>
      <c r="Z119" s="602"/>
      <c r="AA119" s="602"/>
      <c r="AB119" s="602"/>
      <c r="AC119" s="602"/>
    </row>
    <row r="120" spans="1:29" ht="12.75">
      <c r="A120" s="354">
        <v>53</v>
      </c>
      <c r="B120" s="354">
        <v>1337</v>
      </c>
      <c r="C120" s="354">
        <v>80</v>
      </c>
      <c r="D120" s="354" t="s">
        <v>215</v>
      </c>
      <c r="E120" s="599">
        <v>43980</v>
      </c>
      <c r="F120" s="354">
        <v>1</v>
      </c>
      <c r="G120" s="354">
        <v>449</v>
      </c>
      <c r="H120" s="354" t="s">
        <v>3276</v>
      </c>
      <c r="I120" s="645">
        <v>44274</v>
      </c>
      <c r="J120" s="600">
        <v>2</v>
      </c>
      <c r="K120" s="602"/>
      <c r="L120" s="602"/>
      <c r="M120" s="602"/>
      <c r="N120" s="602"/>
      <c r="O120" s="602"/>
      <c r="P120" s="602"/>
      <c r="Q120" s="602"/>
      <c r="R120" s="602"/>
      <c r="S120" s="602"/>
      <c r="T120" s="602"/>
      <c r="U120" s="602"/>
      <c r="V120" s="602"/>
      <c r="W120" s="602"/>
      <c r="X120" s="602"/>
      <c r="Y120" s="602"/>
      <c r="Z120" s="602"/>
      <c r="AA120" s="602"/>
      <c r="AB120" s="602"/>
      <c r="AC120" s="602"/>
    </row>
    <row r="121" spans="1:29" ht="12.75">
      <c r="A121" s="354"/>
      <c r="B121" s="354"/>
      <c r="C121" s="354">
        <v>117</v>
      </c>
      <c r="D121" s="354" t="s">
        <v>215</v>
      </c>
      <c r="E121" s="657">
        <v>43983</v>
      </c>
      <c r="F121" s="354">
        <v>1.83</v>
      </c>
      <c r="G121" s="354">
        <v>360</v>
      </c>
      <c r="H121" s="354" t="s">
        <v>3276</v>
      </c>
      <c r="I121" s="645">
        <v>44277</v>
      </c>
      <c r="J121" s="600">
        <v>2</v>
      </c>
      <c r="K121" s="602"/>
      <c r="L121" s="602"/>
      <c r="M121" s="602"/>
      <c r="N121" s="602"/>
      <c r="O121" s="602"/>
      <c r="P121" s="602"/>
      <c r="Q121" s="602"/>
      <c r="R121" s="602"/>
      <c r="S121" s="602"/>
      <c r="T121" s="602"/>
      <c r="U121" s="602"/>
      <c r="V121" s="602"/>
      <c r="W121" s="602"/>
      <c r="X121" s="602"/>
      <c r="Y121" s="602"/>
      <c r="Z121" s="602"/>
      <c r="AA121" s="602"/>
      <c r="AB121" s="602"/>
      <c r="AC121" s="602"/>
    </row>
    <row r="122" spans="1:29" ht="12.75">
      <c r="A122" s="354"/>
      <c r="B122" s="354"/>
      <c r="C122" s="354">
        <v>462</v>
      </c>
      <c r="D122" s="354" t="s">
        <v>215</v>
      </c>
      <c r="E122" s="599">
        <v>43986</v>
      </c>
      <c r="F122" s="354">
        <v>5.5</v>
      </c>
      <c r="G122" s="354">
        <v>210</v>
      </c>
      <c r="H122" s="354" t="s">
        <v>155</v>
      </c>
      <c r="I122" s="645">
        <v>44278</v>
      </c>
      <c r="J122" s="600">
        <v>2</v>
      </c>
      <c r="K122" s="602"/>
      <c r="L122" s="602"/>
      <c r="M122" s="602"/>
      <c r="N122" s="602"/>
      <c r="O122" s="602"/>
      <c r="P122" s="602"/>
      <c r="Q122" s="602"/>
      <c r="R122" s="602"/>
      <c r="S122" s="602"/>
      <c r="T122" s="602"/>
      <c r="U122" s="602"/>
      <c r="V122" s="602"/>
      <c r="W122" s="602"/>
      <c r="X122" s="602"/>
      <c r="Y122" s="602"/>
      <c r="Z122" s="602"/>
      <c r="AA122" s="602"/>
      <c r="AB122" s="602"/>
      <c r="AC122" s="602"/>
    </row>
    <row r="123" spans="1:29" ht="12.75">
      <c r="A123" s="354"/>
      <c r="B123" s="354"/>
      <c r="C123" s="354">
        <v>119</v>
      </c>
      <c r="D123" s="354" t="s">
        <v>215</v>
      </c>
      <c r="E123" s="599">
        <v>43987</v>
      </c>
      <c r="F123" s="354">
        <v>1.83</v>
      </c>
      <c r="G123" s="354">
        <v>323</v>
      </c>
      <c r="H123" s="354" t="s">
        <v>155</v>
      </c>
      <c r="I123" s="645">
        <v>44280</v>
      </c>
      <c r="J123" s="600">
        <v>3</v>
      </c>
      <c r="K123" s="354" t="s">
        <v>3278</v>
      </c>
      <c r="L123" s="602"/>
      <c r="M123" s="602"/>
      <c r="N123" s="602"/>
      <c r="O123" s="602"/>
      <c r="P123" s="602"/>
      <c r="Q123" s="602"/>
      <c r="R123" s="602"/>
      <c r="S123" s="602"/>
      <c r="T123" s="602"/>
      <c r="U123" s="602"/>
      <c r="V123" s="602"/>
      <c r="W123" s="602"/>
      <c r="X123" s="602"/>
      <c r="Y123" s="602"/>
      <c r="Z123" s="602"/>
      <c r="AA123" s="602"/>
      <c r="AB123" s="602"/>
      <c r="AC123" s="602"/>
    </row>
    <row r="124" spans="1:29" ht="12.75">
      <c r="A124" s="354"/>
      <c r="B124" s="354"/>
      <c r="C124" s="354">
        <v>154</v>
      </c>
      <c r="D124" s="354" t="s">
        <v>215</v>
      </c>
      <c r="E124" s="599">
        <v>43990</v>
      </c>
      <c r="F124" s="354">
        <v>1.83</v>
      </c>
      <c r="G124" s="602"/>
      <c r="H124" s="602"/>
      <c r="I124" s="602"/>
      <c r="J124" s="646"/>
      <c r="K124" s="602"/>
      <c r="L124" s="602"/>
      <c r="M124" s="602"/>
      <c r="N124" s="602"/>
      <c r="O124" s="602"/>
      <c r="P124" s="602"/>
      <c r="Q124" s="602"/>
      <c r="R124" s="602"/>
      <c r="S124" s="602"/>
      <c r="T124" s="602"/>
      <c r="U124" s="602"/>
      <c r="V124" s="602"/>
      <c r="W124" s="602"/>
      <c r="X124" s="602"/>
      <c r="Y124" s="602"/>
      <c r="Z124" s="602"/>
      <c r="AA124" s="602"/>
      <c r="AB124" s="602"/>
      <c r="AC124" s="602"/>
    </row>
    <row r="125" spans="1:29" ht="12.75">
      <c r="A125" s="354"/>
      <c r="B125" s="354"/>
      <c r="C125" s="354">
        <v>213</v>
      </c>
      <c r="D125" s="354" t="s">
        <v>215</v>
      </c>
      <c r="E125" s="599">
        <v>43992</v>
      </c>
      <c r="F125" s="354">
        <v>1.83</v>
      </c>
      <c r="G125" s="602"/>
      <c r="H125" s="602"/>
      <c r="I125" s="602"/>
      <c r="J125" s="646"/>
      <c r="K125" s="602"/>
      <c r="L125" s="602"/>
      <c r="M125" s="602"/>
      <c r="N125" s="602"/>
      <c r="O125" s="602"/>
      <c r="P125" s="602"/>
      <c r="Q125" s="602"/>
      <c r="R125" s="602"/>
      <c r="S125" s="602"/>
      <c r="T125" s="602"/>
      <c r="U125" s="602"/>
      <c r="V125" s="602"/>
      <c r="W125" s="602"/>
      <c r="X125" s="602"/>
      <c r="Y125" s="602"/>
      <c r="Z125" s="602"/>
      <c r="AA125" s="602"/>
      <c r="AB125" s="602"/>
      <c r="AC125" s="602"/>
    </row>
    <row r="126" spans="1:29" ht="12.75">
      <c r="A126" s="354"/>
      <c r="B126" s="602"/>
      <c r="C126" s="602">
        <f>B120-C120-C121-C122-C123-C124-C125</f>
        <v>192</v>
      </c>
      <c r="D126" s="354" t="s">
        <v>215</v>
      </c>
      <c r="E126" s="599">
        <v>43993</v>
      </c>
      <c r="F126" s="354">
        <v>1</v>
      </c>
      <c r="G126" s="602"/>
      <c r="H126" s="602"/>
      <c r="I126" s="602"/>
      <c r="J126" s="646"/>
      <c r="K126" s="602"/>
      <c r="L126" s="602"/>
      <c r="M126" s="602"/>
      <c r="N126" s="602"/>
      <c r="O126" s="602"/>
      <c r="P126" s="602"/>
      <c r="Q126" s="602"/>
      <c r="R126" s="602"/>
      <c r="S126" s="602"/>
      <c r="T126" s="602"/>
      <c r="U126" s="602"/>
      <c r="V126" s="602"/>
      <c r="W126" s="602"/>
      <c r="X126" s="602"/>
      <c r="Y126" s="602"/>
      <c r="Z126" s="602"/>
      <c r="AA126" s="602"/>
      <c r="AB126" s="602"/>
      <c r="AC126" s="602"/>
    </row>
    <row r="127" spans="1:29" ht="12.75">
      <c r="A127" s="354">
        <v>54</v>
      </c>
      <c r="B127" s="354">
        <v>1357</v>
      </c>
      <c r="C127" s="354">
        <v>178</v>
      </c>
      <c r="D127" s="354" t="s">
        <v>215</v>
      </c>
      <c r="E127" s="599">
        <v>43993</v>
      </c>
      <c r="F127" s="354">
        <v>0.83</v>
      </c>
      <c r="G127" s="354">
        <v>715</v>
      </c>
      <c r="H127" s="354" t="s">
        <v>155</v>
      </c>
      <c r="I127" s="645">
        <v>44280</v>
      </c>
      <c r="J127" s="600">
        <v>5</v>
      </c>
      <c r="K127" s="602"/>
      <c r="L127" s="602"/>
      <c r="M127" s="602"/>
      <c r="N127" s="602"/>
      <c r="O127" s="602"/>
      <c r="P127" s="602"/>
      <c r="Q127" s="602"/>
      <c r="R127" s="602"/>
      <c r="S127" s="602"/>
      <c r="T127" s="602"/>
      <c r="U127" s="602"/>
      <c r="V127" s="602"/>
      <c r="W127" s="602"/>
      <c r="X127" s="602"/>
      <c r="Y127" s="602"/>
      <c r="Z127" s="602"/>
      <c r="AA127" s="602"/>
      <c r="AB127" s="602"/>
      <c r="AC127" s="602"/>
    </row>
    <row r="128" spans="1:29" ht="12.75">
      <c r="A128" s="354"/>
      <c r="B128" s="354"/>
      <c r="C128" s="354">
        <v>347</v>
      </c>
      <c r="D128" s="354" t="s">
        <v>215</v>
      </c>
      <c r="E128" s="599">
        <v>43994</v>
      </c>
      <c r="F128" s="354">
        <v>1.83</v>
      </c>
      <c r="G128" s="354">
        <v>556</v>
      </c>
      <c r="H128" s="354" t="s">
        <v>3276</v>
      </c>
      <c r="I128" s="645">
        <v>44284</v>
      </c>
      <c r="J128" s="600">
        <v>3.5</v>
      </c>
      <c r="K128" s="602"/>
      <c r="L128" s="602"/>
      <c r="M128" s="602"/>
      <c r="N128" s="602"/>
      <c r="O128" s="602"/>
      <c r="P128" s="602"/>
      <c r="Q128" s="602"/>
      <c r="R128" s="602"/>
      <c r="S128" s="602"/>
      <c r="T128" s="602"/>
      <c r="U128" s="602"/>
      <c r="V128" s="602"/>
      <c r="W128" s="602"/>
      <c r="X128" s="602"/>
      <c r="Y128" s="602"/>
      <c r="Z128" s="602"/>
      <c r="AA128" s="602"/>
      <c r="AB128" s="602"/>
      <c r="AC128" s="602"/>
    </row>
    <row r="129" spans="1:29" ht="12.75">
      <c r="A129" s="354"/>
      <c r="B129" s="354"/>
      <c r="C129" s="354">
        <v>319</v>
      </c>
      <c r="D129" s="354" t="s">
        <v>215</v>
      </c>
      <c r="E129" s="599">
        <v>43997</v>
      </c>
      <c r="F129" s="354">
        <v>1.83</v>
      </c>
      <c r="G129" s="354">
        <v>86</v>
      </c>
      <c r="H129" s="354" t="s">
        <v>155</v>
      </c>
      <c r="I129" s="645">
        <v>44285</v>
      </c>
      <c r="J129" s="600">
        <v>2</v>
      </c>
      <c r="K129" s="354" t="s">
        <v>3279</v>
      </c>
      <c r="L129" s="602"/>
      <c r="M129" s="602"/>
      <c r="N129" s="602"/>
      <c r="O129" s="602"/>
      <c r="P129" s="602"/>
      <c r="Q129" s="602"/>
      <c r="R129" s="602"/>
      <c r="S129" s="602"/>
      <c r="T129" s="602"/>
      <c r="U129" s="602"/>
      <c r="V129" s="602"/>
      <c r="W129" s="602"/>
      <c r="X129" s="602"/>
      <c r="Y129" s="602"/>
      <c r="Z129" s="602"/>
      <c r="AA129" s="602"/>
      <c r="AB129" s="602"/>
      <c r="AC129" s="602"/>
    </row>
    <row r="130" spans="1:29" ht="12.75">
      <c r="A130" s="354"/>
      <c r="B130" s="354"/>
      <c r="C130" s="354">
        <v>363</v>
      </c>
      <c r="D130" s="354" t="s">
        <v>215</v>
      </c>
      <c r="E130" s="599">
        <v>43999</v>
      </c>
      <c r="F130" s="354">
        <v>3.66</v>
      </c>
      <c r="G130" s="354">
        <v>80</v>
      </c>
      <c r="H130" s="354" t="s">
        <v>155</v>
      </c>
      <c r="I130" s="645">
        <v>44287</v>
      </c>
      <c r="J130" s="600">
        <v>5</v>
      </c>
      <c r="K130" s="354" t="s">
        <v>3280</v>
      </c>
      <c r="L130" s="602"/>
      <c r="M130" s="602"/>
      <c r="N130" s="602"/>
      <c r="O130" s="602"/>
      <c r="P130" s="602"/>
      <c r="Q130" s="602"/>
      <c r="R130" s="602"/>
      <c r="S130" s="602"/>
      <c r="T130" s="602"/>
      <c r="U130" s="602"/>
      <c r="V130" s="602"/>
      <c r="W130" s="602"/>
      <c r="X130" s="602"/>
      <c r="Y130" s="602"/>
      <c r="Z130" s="602"/>
      <c r="AA130" s="602"/>
      <c r="AB130" s="602"/>
      <c r="AC130" s="602"/>
    </row>
    <row r="131" spans="1:29" ht="12.75">
      <c r="A131" s="354"/>
      <c r="B131" s="354"/>
      <c r="C131" s="602">
        <f>B127-C127-C128-C129-C130</f>
        <v>150</v>
      </c>
      <c r="D131" s="354" t="s">
        <v>215</v>
      </c>
      <c r="E131" s="599">
        <v>44000</v>
      </c>
      <c r="F131" s="354">
        <v>1</v>
      </c>
      <c r="G131" s="354">
        <v>25</v>
      </c>
      <c r="H131" s="354" t="s">
        <v>155</v>
      </c>
      <c r="I131" s="645">
        <v>44288</v>
      </c>
      <c r="J131" s="600">
        <v>2</v>
      </c>
      <c r="K131" s="354" t="s">
        <v>3281</v>
      </c>
      <c r="L131" s="602"/>
      <c r="M131" s="602"/>
      <c r="N131" s="602"/>
      <c r="O131" s="602"/>
      <c r="P131" s="602"/>
      <c r="Q131" s="602"/>
      <c r="R131" s="602"/>
      <c r="S131" s="602"/>
      <c r="T131" s="602"/>
      <c r="U131" s="602"/>
      <c r="V131" s="602"/>
      <c r="W131" s="602"/>
      <c r="X131" s="602"/>
      <c r="Y131" s="602"/>
      <c r="Z131" s="602"/>
      <c r="AA131" s="602"/>
      <c r="AB131" s="602"/>
      <c r="AC131" s="602"/>
    </row>
    <row r="132" spans="1:29" ht="12.75">
      <c r="A132" s="354"/>
      <c r="B132" s="354"/>
      <c r="C132" s="602"/>
      <c r="D132" s="354"/>
      <c r="E132" s="599"/>
      <c r="F132" s="354"/>
      <c r="G132" s="354">
        <v>54</v>
      </c>
      <c r="H132" s="354" t="s">
        <v>155</v>
      </c>
      <c r="I132" s="645">
        <v>44289</v>
      </c>
      <c r="J132" s="600">
        <v>2.5</v>
      </c>
      <c r="K132" s="354" t="s">
        <v>3281</v>
      </c>
      <c r="L132" s="602"/>
      <c r="M132" s="602"/>
      <c r="N132" s="602"/>
      <c r="O132" s="602"/>
      <c r="P132" s="602"/>
      <c r="Q132" s="602"/>
      <c r="R132" s="602"/>
      <c r="S132" s="602"/>
      <c r="T132" s="602"/>
      <c r="U132" s="602"/>
      <c r="V132" s="602"/>
      <c r="W132" s="602"/>
      <c r="X132" s="602"/>
      <c r="Y132" s="602"/>
      <c r="Z132" s="602"/>
      <c r="AA132" s="602"/>
      <c r="AB132" s="602"/>
      <c r="AC132" s="602"/>
    </row>
    <row r="133" spans="1:29" ht="12.75">
      <c r="A133" s="354"/>
      <c r="B133" s="354"/>
      <c r="C133" s="602"/>
      <c r="D133" s="354"/>
      <c r="E133" s="599"/>
      <c r="F133" s="354"/>
      <c r="G133" s="354">
        <v>61</v>
      </c>
      <c r="H133" s="354" t="s">
        <v>155</v>
      </c>
      <c r="I133" s="645">
        <v>44291</v>
      </c>
      <c r="J133" s="600">
        <v>2</v>
      </c>
      <c r="K133" s="354" t="s">
        <v>3281</v>
      </c>
      <c r="L133" s="602"/>
      <c r="M133" s="602"/>
      <c r="N133" s="602"/>
      <c r="O133" s="602"/>
      <c r="P133" s="602"/>
      <c r="Q133" s="602"/>
      <c r="R133" s="602"/>
      <c r="S133" s="602"/>
      <c r="T133" s="602"/>
      <c r="U133" s="602"/>
      <c r="V133" s="602"/>
      <c r="W133" s="602"/>
      <c r="X133" s="602"/>
      <c r="Y133" s="602"/>
      <c r="Z133" s="602"/>
      <c r="AA133" s="602"/>
      <c r="AB133" s="602"/>
      <c r="AC133" s="602"/>
    </row>
    <row r="134" spans="1:29" ht="12.75">
      <c r="A134" s="354"/>
      <c r="B134" s="354"/>
      <c r="C134" s="602"/>
      <c r="D134" s="354"/>
      <c r="E134" s="599"/>
      <c r="F134" s="354"/>
      <c r="G134" s="354">
        <v>44</v>
      </c>
      <c r="H134" s="354" t="s">
        <v>155</v>
      </c>
      <c r="I134" s="645">
        <v>44292</v>
      </c>
      <c r="J134" s="600">
        <v>2</v>
      </c>
      <c r="K134" s="354" t="s">
        <v>3281</v>
      </c>
      <c r="L134" s="602"/>
      <c r="M134" s="602"/>
      <c r="N134" s="602"/>
      <c r="O134" s="602"/>
      <c r="P134" s="602"/>
      <c r="Q134" s="602"/>
      <c r="R134" s="602"/>
      <c r="S134" s="602"/>
      <c r="T134" s="602"/>
      <c r="U134" s="602"/>
      <c r="V134" s="602"/>
      <c r="W134" s="602"/>
      <c r="X134" s="602"/>
      <c r="Y134" s="602"/>
      <c r="Z134" s="602"/>
      <c r="AA134" s="602"/>
      <c r="AB134" s="602"/>
      <c r="AC134" s="602"/>
    </row>
    <row r="135" spans="1:29" ht="12.75">
      <c r="A135" s="354"/>
      <c r="B135" s="354"/>
      <c r="C135" s="602"/>
      <c r="D135" s="354"/>
      <c r="E135" s="599"/>
      <c r="F135" s="354"/>
      <c r="G135" s="354">
        <v>150</v>
      </c>
      <c r="H135" s="354" t="s">
        <v>155</v>
      </c>
      <c r="I135" s="645">
        <v>44294</v>
      </c>
      <c r="J135" s="600">
        <v>8</v>
      </c>
      <c r="K135" s="354" t="s">
        <v>3282</v>
      </c>
      <c r="L135" s="602"/>
      <c r="M135" s="602"/>
      <c r="N135" s="602"/>
      <c r="O135" s="602"/>
      <c r="P135" s="602"/>
      <c r="Q135" s="602"/>
      <c r="R135" s="602"/>
      <c r="S135" s="602"/>
      <c r="T135" s="602"/>
      <c r="U135" s="602"/>
      <c r="V135" s="602"/>
      <c r="W135" s="602"/>
      <c r="X135" s="602"/>
      <c r="Y135" s="602"/>
      <c r="Z135" s="602"/>
      <c r="AA135" s="602"/>
      <c r="AB135" s="602"/>
      <c r="AC135" s="602"/>
    </row>
    <row r="136" spans="1:29" ht="12.75">
      <c r="A136" s="354"/>
      <c r="B136" s="354"/>
      <c r="C136" s="602"/>
      <c r="D136" s="354"/>
      <c r="E136" s="599"/>
      <c r="F136" s="354"/>
      <c r="G136" s="354">
        <v>20</v>
      </c>
      <c r="H136" s="354" t="s">
        <v>155</v>
      </c>
      <c r="I136" s="645">
        <v>44295</v>
      </c>
      <c r="J136" s="600">
        <v>1</v>
      </c>
      <c r="K136" s="354" t="s">
        <v>3283</v>
      </c>
      <c r="L136" s="602"/>
      <c r="M136" s="602"/>
      <c r="N136" s="602"/>
      <c r="O136" s="602"/>
      <c r="P136" s="602"/>
      <c r="Q136" s="602"/>
      <c r="R136" s="602"/>
      <c r="S136" s="602"/>
      <c r="T136" s="602"/>
      <c r="U136" s="602"/>
      <c r="V136" s="602"/>
      <c r="W136" s="602"/>
      <c r="X136" s="602"/>
      <c r="Y136" s="602"/>
      <c r="Z136" s="602"/>
      <c r="AA136" s="602"/>
      <c r="AB136" s="602"/>
      <c r="AC136" s="602"/>
    </row>
    <row r="137" spans="1:29" ht="12.75">
      <c r="A137" s="354">
        <v>55</v>
      </c>
      <c r="B137" s="354">
        <v>1950</v>
      </c>
      <c r="C137" s="354">
        <v>79</v>
      </c>
      <c r="D137" s="354" t="s">
        <v>215</v>
      </c>
      <c r="E137" s="599">
        <v>44000</v>
      </c>
      <c r="F137" s="354">
        <v>0.83</v>
      </c>
      <c r="G137" s="354">
        <v>309</v>
      </c>
      <c r="H137" s="354" t="s">
        <v>155</v>
      </c>
      <c r="I137" s="645">
        <v>44295</v>
      </c>
      <c r="J137" s="600">
        <v>2</v>
      </c>
      <c r="K137" s="602"/>
      <c r="L137" s="602"/>
      <c r="M137" s="602"/>
      <c r="N137" s="602"/>
      <c r="O137" s="602"/>
      <c r="P137" s="602"/>
      <c r="Q137" s="602"/>
      <c r="R137" s="602"/>
      <c r="S137" s="602"/>
      <c r="T137" s="602"/>
      <c r="U137" s="602"/>
      <c r="V137" s="602"/>
      <c r="W137" s="602"/>
      <c r="X137" s="602"/>
      <c r="Y137" s="602"/>
      <c r="Z137" s="602"/>
      <c r="AA137" s="602"/>
      <c r="AB137" s="602"/>
      <c r="AC137" s="602"/>
    </row>
    <row r="138" spans="1:29" ht="12.75">
      <c r="A138" s="354"/>
      <c r="B138" s="354"/>
      <c r="C138" s="354">
        <v>175</v>
      </c>
      <c r="D138" s="354" t="s">
        <v>215</v>
      </c>
      <c r="E138" s="599">
        <v>44001</v>
      </c>
      <c r="F138" s="354">
        <v>1.83</v>
      </c>
      <c r="G138" s="354">
        <v>773</v>
      </c>
      <c r="H138" s="354" t="s">
        <v>155</v>
      </c>
      <c r="I138" s="645">
        <v>44298</v>
      </c>
      <c r="J138" s="600">
        <v>3.25</v>
      </c>
      <c r="K138" s="602"/>
      <c r="L138" s="602"/>
      <c r="M138" s="602"/>
      <c r="N138" s="602"/>
      <c r="O138" s="602"/>
      <c r="P138" s="602"/>
      <c r="Q138" s="602"/>
      <c r="R138" s="602"/>
      <c r="S138" s="602"/>
      <c r="T138" s="602"/>
      <c r="U138" s="602"/>
      <c r="V138" s="602"/>
      <c r="W138" s="602"/>
      <c r="X138" s="602"/>
      <c r="Y138" s="602"/>
      <c r="Z138" s="602"/>
      <c r="AA138" s="602"/>
      <c r="AB138" s="602"/>
      <c r="AC138" s="602"/>
    </row>
    <row r="139" spans="1:29" ht="12.75">
      <c r="A139" s="354"/>
      <c r="B139" s="354"/>
      <c r="C139" s="354">
        <v>119</v>
      </c>
      <c r="D139" s="354" t="s">
        <v>215</v>
      </c>
      <c r="E139" s="599">
        <v>44004</v>
      </c>
      <c r="F139" s="354">
        <v>1.875</v>
      </c>
      <c r="G139" s="354">
        <v>251</v>
      </c>
      <c r="H139" s="354" t="s">
        <v>155</v>
      </c>
      <c r="I139" s="645">
        <v>44299</v>
      </c>
      <c r="J139" s="600">
        <v>2</v>
      </c>
      <c r="K139" s="602"/>
      <c r="L139" s="602"/>
      <c r="M139" s="602"/>
      <c r="N139" s="602"/>
      <c r="O139" s="602"/>
      <c r="P139" s="602"/>
      <c r="Q139" s="602"/>
      <c r="R139" s="602"/>
      <c r="S139" s="602"/>
      <c r="T139" s="602"/>
      <c r="U139" s="602"/>
      <c r="V139" s="602"/>
      <c r="W139" s="602"/>
      <c r="X139" s="602"/>
      <c r="Y139" s="602"/>
      <c r="Z139" s="602"/>
      <c r="AA139" s="602"/>
      <c r="AB139" s="602"/>
      <c r="AC139" s="602"/>
    </row>
    <row r="140" spans="1:29" ht="12.75">
      <c r="A140" s="354"/>
      <c r="B140" s="354"/>
      <c r="C140" s="354">
        <v>160</v>
      </c>
      <c r="D140" s="354" t="s">
        <v>215</v>
      </c>
      <c r="E140" s="599">
        <v>44005</v>
      </c>
      <c r="F140" s="354">
        <v>1.875</v>
      </c>
      <c r="G140" s="602">
        <f>B137-G137-G138-G139</f>
        <v>617</v>
      </c>
      <c r="H140" s="354" t="s">
        <v>155</v>
      </c>
      <c r="I140" s="645">
        <v>44301</v>
      </c>
      <c r="J140" s="600">
        <v>4.5</v>
      </c>
      <c r="K140" s="354" t="s">
        <v>3278</v>
      </c>
      <c r="L140" s="602"/>
      <c r="M140" s="602"/>
      <c r="N140" s="602"/>
      <c r="O140" s="602"/>
      <c r="P140" s="602"/>
      <c r="Q140" s="602"/>
      <c r="R140" s="602"/>
      <c r="S140" s="602"/>
      <c r="T140" s="602"/>
      <c r="U140" s="602"/>
      <c r="V140" s="602"/>
      <c r="W140" s="602"/>
      <c r="X140" s="602"/>
      <c r="Y140" s="602"/>
      <c r="Z140" s="602"/>
      <c r="AA140" s="602"/>
      <c r="AB140" s="602"/>
      <c r="AC140" s="602"/>
    </row>
    <row r="141" spans="1:29" ht="12.75">
      <c r="A141" s="354"/>
      <c r="B141" s="354"/>
      <c r="C141" s="354">
        <v>640</v>
      </c>
      <c r="D141" s="354" t="s">
        <v>215</v>
      </c>
      <c r="E141" s="599">
        <v>44006</v>
      </c>
      <c r="F141" s="354">
        <v>5.625</v>
      </c>
      <c r="G141" s="602"/>
      <c r="H141" s="602"/>
      <c r="I141" s="602"/>
      <c r="J141" s="646"/>
      <c r="K141" s="602"/>
      <c r="L141" s="602"/>
      <c r="M141" s="602"/>
      <c r="N141" s="602"/>
      <c r="O141" s="602"/>
      <c r="P141" s="602"/>
      <c r="Q141" s="602"/>
      <c r="R141" s="602"/>
      <c r="S141" s="602"/>
      <c r="T141" s="602"/>
      <c r="U141" s="602"/>
      <c r="V141" s="602"/>
      <c r="W141" s="602"/>
      <c r="X141" s="602"/>
      <c r="Y141" s="602"/>
      <c r="Z141" s="602"/>
      <c r="AA141" s="602"/>
      <c r="AB141" s="602"/>
      <c r="AC141" s="602"/>
    </row>
    <row r="142" spans="1:29" ht="12.75">
      <c r="A142" s="354"/>
      <c r="B142" s="354"/>
      <c r="C142" s="354">
        <v>565</v>
      </c>
      <c r="D142" s="354" t="s">
        <v>215</v>
      </c>
      <c r="E142" s="599">
        <v>44011</v>
      </c>
      <c r="F142" s="354">
        <v>7.5</v>
      </c>
      <c r="G142" s="602"/>
      <c r="H142" s="602"/>
      <c r="I142" s="602"/>
      <c r="J142" s="646"/>
      <c r="K142" s="602"/>
      <c r="L142" s="602"/>
      <c r="M142" s="602"/>
      <c r="N142" s="602"/>
      <c r="O142" s="602"/>
      <c r="P142" s="602"/>
      <c r="Q142" s="602"/>
      <c r="R142" s="602"/>
      <c r="S142" s="602"/>
      <c r="T142" s="602"/>
      <c r="U142" s="602"/>
      <c r="V142" s="602"/>
      <c r="W142" s="602"/>
      <c r="X142" s="602"/>
      <c r="Y142" s="602"/>
      <c r="Z142" s="602"/>
      <c r="AA142" s="602"/>
      <c r="AB142" s="602"/>
      <c r="AC142" s="602"/>
    </row>
    <row r="143" spans="1:29" ht="12.75">
      <c r="A143" s="354"/>
      <c r="B143" s="354"/>
      <c r="C143" s="354">
        <v>212</v>
      </c>
      <c r="D143" s="354" t="s">
        <v>215</v>
      </c>
      <c r="E143" s="599">
        <v>44018</v>
      </c>
      <c r="F143" s="354">
        <v>4</v>
      </c>
      <c r="G143" s="658"/>
      <c r="H143" s="658"/>
      <c r="I143" s="658"/>
      <c r="J143" s="646"/>
      <c r="K143" s="602"/>
      <c r="L143" s="602"/>
      <c r="M143" s="602"/>
      <c r="N143" s="602"/>
      <c r="O143" s="602"/>
      <c r="P143" s="602"/>
      <c r="Q143" s="602"/>
      <c r="R143" s="602"/>
      <c r="S143" s="602"/>
      <c r="T143" s="602"/>
      <c r="U143" s="602"/>
      <c r="V143" s="602"/>
      <c r="W143" s="602"/>
      <c r="X143" s="602"/>
      <c r="Y143" s="602"/>
      <c r="Z143" s="602"/>
      <c r="AA143" s="602"/>
      <c r="AB143" s="602"/>
      <c r="AC143" s="602"/>
    </row>
    <row r="144" spans="1:29" ht="12.75">
      <c r="A144" s="653">
        <v>56</v>
      </c>
      <c r="B144" s="653">
        <v>1551</v>
      </c>
      <c r="C144" s="653">
        <v>430</v>
      </c>
      <c r="D144" s="653" t="s">
        <v>215</v>
      </c>
      <c r="E144" s="654">
        <v>44019</v>
      </c>
      <c r="F144" s="653">
        <v>5.375</v>
      </c>
      <c r="G144" s="354">
        <v>850</v>
      </c>
      <c r="H144" s="354" t="s">
        <v>16</v>
      </c>
      <c r="I144" s="657">
        <v>44308</v>
      </c>
      <c r="J144" s="656">
        <v>3</v>
      </c>
      <c r="K144" s="659"/>
      <c r="L144" s="659"/>
      <c r="M144" s="659"/>
      <c r="N144" s="659"/>
      <c r="O144" s="659"/>
      <c r="P144" s="659"/>
      <c r="Q144" s="659"/>
      <c r="R144" s="659"/>
      <c r="S144" s="659"/>
      <c r="T144" s="659"/>
      <c r="U144" s="659"/>
      <c r="V144" s="659"/>
      <c r="W144" s="659"/>
      <c r="X144" s="659"/>
      <c r="Y144" s="659"/>
      <c r="Z144" s="659"/>
      <c r="AA144" s="659"/>
      <c r="AB144" s="659"/>
      <c r="AC144" s="659"/>
    </row>
    <row r="145" spans="1:29" ht="12.75">
      <c r="A145" s="354"/>
      <c r="B145" s="354"/>
      <c r="C145" s="354">
        <v>719</v>
      </c>
      <c r="D145" s="354" t="s">
        <v>215</v>
      </c>
      <c r="E145" s="599">
        <v>44025</v>
      </c>
      <c r="F145" s="354">
        <v>7.5</v>
      </c>
      <c r="G145" s="354">
        <v>192</v>
      </c>
      <c r="H145" s="354" t="s">
        <v>10</v>
      </c>
      <c r="I145" s="599">
        <v>44313</v>
      </c>
      <c r="J145" s="600">
        <v>3.5</v>
      </c>
      <c r="K145" s="602"/>
      <c r="L145" s="602"/>
      <c r="M145" s="602"/>
      <c r="N145" s="602"/>
      <c r="O145" s="602"/>
      <c r="P145" s="602"/>
      <c r="Q145" s="602"/>
      <c r="R145" s="602"/>
      <c r="S145" s="602"/>
      <c r="T145" s="602"/>
      <c r="U145" s="602"/>
      <c r="V145" s="602"/>
      <c r="W145" s="602"/>
      <c r="X145" s="602"/>
      <c r="Y145" s="602"/>
      <c r="Z145" s="602"/>
      <c r="AA145" s="602"/>
      <c r="AB145" s="602"/>
      <c r="AC145" s="602"/>
    </row>
    <row r="146" spans="1:29" ht="12.75">
      <c r="A146" s="354"/>
      <c r="B146" s="354"/>
      <c r="C146" s="354">
        <v>176</v>
      </c>
      <c r="D146" s="354" t="s">
        <v>215</v>
      </c>
      <c r="E146" s="599">
        <v>44026</v>
      </c>
      <c r="F146" s="354">
        <v>1.875</v>
      </c>
      <c r="G146" s="354">
        <v>161</v>
      </c>
      <c r="H146" s="354" t="s">
        <v>10</v>
      </c>
      <c r="I146" s="599">
        <v>44314</v>
      </c>
      <c r="J146" s="600">
        <v>4</v>
      </c>
      <c r="K146" s="602"/>
      <c r="L146" s="602"/>
      <c r="M146" s="602"/>
      <c r="N146" s="602"/>
      <c r="O146" s="602"/>
      <c r="P146" s="602"/>
      <c r="Q146" s="602"/>
      <c r="R146" s="602"/>
      <c r="S146" s="602"/>
      <c r="T146" s="602"/>
      <c r="U146" s="602"/>
      <c r="V146" s="602"/>
      <c r="W146" s="602"/>
      <c r="X146" s="602"/>
      <c r="Y146" s="602"/>
      <c r="Z146" s="602"/>
      <c r="AA146" s="602"/>
      <c r="AB146" s="602"/>
      <c r="AC146" s="602"/>
    </row>
    <row r="147" spans="1:29" ht="12.75">
      <c r="A147" s="354"/>
      <c r="B147" s="354"/>
      <c r="C147" s="354">
        <v>226</v>
      </c>
      <c r="D147" s="354" t="s">
        <v>215</v>
      </c>
      <c r="E147" s="599">
        <v>44039</v>
      </c>
      <c r="F147" s="354">
        <v>6</v>
      </c>
      <c r="G147" s="354">
        <v>191</v>
      </c>
      <c r="H147" s="354" t="s">
        <v>10</v>
      </c>
      <c r="I147" s="599">
        <v>44315</v>
      </c>
      <c r="J147" s="600">
        <v>4</v>
      </c>
      <c r="K147" s="602"/>
      <c r="L147" s="602"/>
      <c r="M147" s="602"/>
      <c r="N147" s="602"/>
      <c r="O147" s="602"/>
      <c r="P147" s="602"/>
      <c r="Q147" s="602"/>
      <c r="R147" s="602"/>
      <c r="S147" s="602"/>
      <c r="T147" s="602"/>
      <c r="U147" s="602"/>
      <c r="V147" s="602"/>
      <c r="W147" s="602"/>
      <c r="X147" s="602"/>
      <c r="Y147" s="602"/>
      <c r="Z147" s="602"/>
      <c r="AA147" s="602"/>
      <c r="AB147" s="602"/>
      <c r="AC147" s="602"/>
    </row>
    <row r="148" spans="1:29" ht="12.75">
      <c r="A148" s="354"/>
      <c r="B148" s="354"/>
      <c r="C148" s="354"/>
      <c r="D148" s="354"/>
      <c r="E148" s="599"/>
      <c r="F148" s="354"/>
      <c r="G148" s="354">
        <v>101</v>
      </c>
      <c r="H148" s="354" t="s">
        <v>10</v>
      </c>
      <c r="I148" s="599">
        <v>44319</v>
      </c>
      <c r="J148" s="600">
        <v>2.75</v>
      </c>
      <c r="K148" s="602"/>
      <c r="L148" s="602"/>
      <c r="M148" s="602"/>
      <c r="N148" s="602"/>
      <c r="O148" s="602"/>
      <c r="P148" s="602"/>
      <c r="Q148" s="602"/>
      <c r="R148" s="602"/>
      <c r="S148" s="602"/>
      <c r="T148" s="602"/>
      <c r="U148" s="602"/>
      <c r="V148" s="602"/>
      <c r="W148" s="602"/>
      <c r="X148" s="602"/>
      <c r="Y148" s="602"/>
      <c r="Z148" s="602"/>
      <c r="AA148" s="602"/>
      <c r="AB148" s="602"/>
      <c r="AC148" s="602"/>
    </row>
    <row r="149" spans="1:29" ht="12.75">
      <c r="A149" s="354"/>
      <c r="B149" s="354"/>
      <c r="C149" s="354"/>
      <c r="D149" s="354"/>
      <c r="E149" s="599"/>
      <c r="F149" s="354"/>
      <c r="G149" s="354">
        <v>56</v>
      </c>
      <c r="H149" s="354" t="s">
        <v>10</v>
      </c>
      <c r="I149" s="599">
        <v>44320</v>
      </c>
      <c r="J149" s="600">
        <v>1.5</v>
      </c>
      <c r="K149" s="602"/>
      <c r="L149" s="602"/>
      <c r="M149" s="602"/>
      <c r="N149" s="602"/>
      <c r="O149" s="602"/>
      <c r="P149" s="602"/>
      <c r="Q149" s="602"/>
      <c r="R149" s="602"/>
      <c r="S149" s="602"/>
      <c r="T149" s="602"/>
      <c r="U149" s="602"/>
      <c r="V149" s="602"/>
      <c r="W149" s="602"/>
      <c r="X149" s="602"/>
      <c r="Y149" s="602"/>
      <c r="Z149" s="602"/>
      <c r="AA149" s="602"/>
      <c r="AB149" s="602"/>
      <c r="AC149" s="602"/>
    </row>
    <row r="150" spans="1:29" ht="12.75">
      <c r="A150" s="116"/>
      <c r="B150" s="116"/>
      <c r="C150" s="116"/>
      <c r="D150" s="116"/>
      <c r="E150" s="384"/>
      <c r="F150" s="116"/>
      <c r="J150" s="660"/>
    </row>
    <row r="151" spans="1:29" ht="12.75">
      <c r="A151" s="354">
        <v>57</v>
      </c>
      <c r="B151" s="354">
        <v>1912</v>
      </c>
      <c r="C151" s="354">
        <v>85</v>
      </c>
      <c r="D151" s="354" t="s">
        <v>215</v>
      </c>
      <c r="E151" s="599">
        <v>44039</v>
      </c>
      <c r="F151" s="354">
        <v>1.5</v>
      </c>
      <c r="G151" s="354">
        <v>906</v>
      </c>
      <c r="H151" s="354" t="s">
        <v>16</v>
      </c>
      <c r="I151" s="657">
        <v>44308</v>
      </c>
      <c r="J151" s="661" t="s">
        <v>3284</v>
      </c>
      <c r="K151" s="602"/>
      <c r="L151" s="602"/>
      <c r="M151" s="602"/>
      <c r="N151" s="602"/>
      <c r="O151" s="602"/>
      <c r="P151" s="602"/>
      <c r="Q151" s="602"/>
      <c r="R151" s="602"/>
      <c r="S151" s="602"/>
      <c r="T151" s="602"/>
      <c r="U151" s="602"/>
      <c r="V151" s="602"/>
      <c r="W151" s="602"/>
      <c r="X151" s="602"/>
      <c r="Y151" s="602"/>
      <c r="Z151" s="602"/>
      <c r="AA151" s="602"/>
      <c r="AB151" s="602"/>
      <c r="AC151" s="602"/>
    </row>
    <row r="152" spans="1:29" ht="12.75">
      <c r="A152" s="354"/>
      <c r="B152" s="354"/>
      <c r="C152" s="354">
        <v>267</v>
      </c>
      <c r="D152" s="354" t="s">
        <v>215</v>
      </c>
      <c r="E152" s="599">
        <v>44040</v>
      </c>
      <c r="F152" s="354">
        <v>1.875</v>
      </c>
      <c r="G152" s="354">
        <v>234</v>
      </c>
      <c r="H152" s="354" t="s">
        <v>155</v>
      </c>
      <c r="I152" s="645">
        <v>44309</v>
      </c>
      <c r="J152" s="600">
        <v>3</v>
      </c>
      <c r="K152" s="354" t="s">
        <v>3285</v>
      </c>
      <c r="L152" s="652"/>
      <c r="M152" s="602"/>
      <c r="N152" s="602"/>
      <c r="O152" s="602"/>
      <c r="P152" s="602"/>
      <c r="Q152" s="602"/>
      <c r="R152" s="602"/>
      <c r="S152" s="602"/>
      <c r="T152" s="602"/>
      <c r="U152" s="602"/>
      <c r="V152" s="602"/>
      <c r="W152" s="602"/>
      <c r="X152" s="602"/>
      <c r="Y152" s="602"/>
      <c r="Z152" s="602"/>
      <c r="AA152" s="602"/>
      <c r="AB152" s="602"/>
      <c r="AC152" s="602"/>
    </row>
    <row r="153" spans="1:29" ht="12.75">
      <c r="A153" s="354"/>
      <c r="B153" s="354"/>
      <c r="C153" s="354">
        <v>168</v>
      </c>
      <c r="D153" s="354" t="s">
        <v>215</v>
      </c>
      <c r="E153" s="599">
        <v>44046</v>
      </c>
      <c r="F153" s="354">
        <v>3.5</v>
      </c>
      <c r="G153" s="354">
        <v>64</v>
      </c>
      <c r="H153" s="354" t="s">
        <v>155</v>
      </c>
      <c r="I153" s="645">
        <v>44312</v>
      </c>
      <c r="J153" s="600">
        <v>2</v>
      </c>
      <c r="K153" s="602"/>
      <c r="L153" s="652"/>
      <c r="M153" s="602"/>
      <c r="N153" s="602"/>
      <c r="O153" s="602"/>
      <c r="P153" s="602"/>
      <c r="Q153" s="602"/>
      <c r="R153" s="602"/>
      <c r="S153" s="602"/>
      <c r="T153" s="602"/>
      <c r="U153" s="602"/>
      <c r="V153" s="602"/>
      <c r="W153" s="602"/>
      <c r="X153" s="602"/>
      <c r="Y153" s="602"/>
      <c r="Z153" s="602"/>
      <c r="AA153" s="602"/>
      <c r="AB153" s="602"/>
      <c r="AC153" s="602"/>
    </row>
    <row r="154" spans="1:29" ht="12.75">
      <c r="A154" s="354"/>
      <c r="B154" s="354"/>
      <c r="C154" s="354">
        <v>431</v>
      </c>
      <c r="D154" s="354" t="s">
        <v>215</v>
      </c>
      <c r="E154" s="599">
        <v>44047</v>
      </c>
      <c r="F154" s="354">
        <v>5.875</v>
      </c>
      <c r="G154" s="354">
        <v>25</v>
      </c>
      <c r="H154" s="354" t="s">
        <v>10</v>
      </c>
      <c r="I154" s="599">
        <v>44320</v>
      </c>
      <c r="J154" s="600">
        <v>0.75</v>
      </c>
      <c r="K154" s="602"/>
      <c r="L154" s="652"/>
      <c r="M154" s="602"/>
      <c r="N154" s="602"/>
      <c r="O154" s="602"/>
      <c r="P154" s="602"/>
      <c r="Q154" s="602"/>
      <c r="R154" s="602"/>
      <c r="S154" s="602"/>
      <c r="T154" s="602"/>
      <c r="U154" s="602"/>
      <c r="V154" s="602"/>
      <c r="W154" s="602"/>
      <c r="X154" s="602"/>
      <c r="Y154" s="602"/>
      <c r="Z154" s="602"/>
      <c r="AA154" s="602"/>
      <c r="AB154" s="602"/>
      <c r="AC154" s="602"/>
    </row>
    <row r="155" spans="1:29" ht="12.75">
      <c r="A155" s="354"/>
      <c r="B155" s="354"/>
      <c r="C155" s="354">
        <v>678</v>
      </c>
      <c r="D155" s="354" t="s">
        <v>215</v>
      </c>
      <c r="E155" s="657">
        <v>44056</v>
      </c>
      <c r="F155" s="354">
        <v>7.5</v>
      </c>
      <c r="G155" s="354">
        <v>90</v>
      </c>
      <c r="H155" s="354" t="s">
        <v>10</v>
      </c>
      <c r="I155" s="599">
        <v>44321</v>
      </c>
      <c r="J155" s="600">
        <v>3</v>
      </c>
      <c r="K155" s="602"/>
      <c r="L155" s="652"/>
      <c r="M155" s="602"/>
      <c r="N155" s="602"/>
      <c r="O155" s="602"/>
      <c r="P155" s="602"/>
      <c r="Q155" s="602"/>
      <c r="R155" s="602"/>
      <c r="S155" s="602"/>
      <c r="T155" s="602"/>
      <c r="U155" s="602"/>
      <c r="V155" s="602"/>
      <c r="W155" s="602"/>
      <c r="X155" s="602"/>
      <c r="Y155" s="602"/>
      <c r="Z155" s="602"/>
      <c r="AA155" s="602"/>
      <c r="AB155" s="602"/>
      <c r="AC155" s="602"/>
    </row>
    <row r="156" spans="1:29" ht="12.75">
      <c r="A156" s="354"/>
      <c r="B156" s="354"/>
      <c r="C156" s="354">
        <v>283</v>
      </c>
      <c r="D156" s="354" t="s">
        <v>215</v>
      </c>
      <c r="E156" s="599">
        <v>44057</v>
      </c>
      <c r="F156" s="354">
        <v>1.5</v>
      </c>
      <c r="G156" s="354">
        <v>110</v>
      </c>
      <c r="H156" s="354" t="s">
        <v>10</v>
      </c>
      <c r="I156" s="599">
        <v>44323</v>
      </c>
      <c r="J156" s="600">
        <v>3.25</v>
      </c>
      <c r="K156" s="602"/>
      <c r="L156" s="602"/>
      <c r="M156" s="602"/>
      <c r="N156" s="602"/>
      <c r="O156" s="602"/>
      <c r="P156" s="602"/>
      <c r="Q156" s="602"/>
      <c r="R156" s="602"/>
      <c r="S156" s="602"/>
      <c r="T156" s="602"/>
      <c r="U156" s="602"/>
      <c r="V156" s="602"/>
      <c r="W156" s="602"/>
      <c r="X156" s="602"/>
      <c r="Y156" s="602"/>
      <c r="Z156" s="602"/>
      <c r="AA156" s="602"/>
      <c r="AB156" s="602"/>
      <c r="AC156" s="602"/>
    </row>
    <row r="157" spans="1:29" ht="12.75">
      <c r="A157" s="354"/>
      <c r="B157" s="354"/>
      <c r="C157" s="354"/>
      <c r="D157" s="354"/>
      <c r="E157" s="599"/>
      <c r="F157" s="354"/>
      <c r="G157" s="354">
        <v>150</v>
      </c>
      <c r="H157" s="354" t="s">
        <v>10</v>
      </c>
      <c r="I157" s="599">
        <v>44326</v>
      </c>
      <c r="J157" s="600">
        <v>5</v>
      </c>
      <c r="K157" s="602"/>
      <c r="L157" s="602"/>
      <c r="M157" s="602"/>
      <c r="N157" s="602"/>
      <c r="O157" s="602"/>
      <c r="P157" s="602"/>
      <c r="Q157" s="602"/>
      <c r="R157" s="602"/>
      <c r="S157" s="602"/>
      <c r="T157" s="602"/>
      <c r="U157" s="602"/>
      <c r="V157" s="602"/>
      <c r="W157" s="602"/>
      <c r="X157" s="602"/>
      <c r="Y157" s="602"/>
      <c r="Z157" s="602"/>
      <c r="AA157" s="602"/>
      <c r="AB157" s="602"/>
      <c r="AC157" s="602"/>
    </row>
    <row r="158" spans="1:29" ht="12.75">
      <c r="A158" s="354"/>
      <c r="B158" s="354"/>
      <c r="C158" s="354"/>
      <c r="D158" s="354"/>
      <c r="E158" s="599"/>
      <c r="F158" s="354"/>
      <c r="G158" s="354">
        <v>99</v>
      </c>
      <c r="H158" s="354" t="s">
        <v>10</v>
      </c>
      <c r="I158" s="599">
        <v>44327</v>
      </c>
      <c r="J158" s="600">
        <v>3</v>
      </c>
      <c r="K158" s="602"/>
      <c r="L158" s="602"/>
      <c r="M158" s="602"/>
      <c r="N158" s="602"/>
      <c r="O158" s="602"/>
      <c r="P158" s="602"/>
      <c r="Q158" s="602"/>
      <c r="R158" s="602"/>
      <c r="S158" s="602"/>
      <c r="T158" s="602"/>
      <c r="U158" s="602"/>
      <c r="V158" s="602"/>
      <c r="W158" s="602"/>
      <c r="X158" s="602"/>
      <c r="Y158" s="602"/>
      <c r="Z158" s="602"/>
      <c r="AA158" s="602"/>
      <c r="AB158" s="602"/>
      <c r="AC158" s="602"/>
    </row>
    <row r="159" spans="1:29" ht="12.75">
      <c r="A159" s="354"/>
      <c r="B159" s="354"/>
      <c r="C159" s="354"/>
      <c r="D159" s="354"/>
      <c r="E159" s="599"/>
      <c r="F159" s="354"/>
      <c r="G159" s="354">
        <v>134</v>
      </c>
      <c r="H159" s="354" t="s">
        <v>10</v>
      </c>
      <c r="I159" s="599">
        <v>44328</v>
      </c>
      <c r="J159" s="600">
        <v>3.5</v>
      </c>
      <c r="K159" s="602"/>
      <c r="L159" s="602"/>
      <c r="M159" s="602"/>
      <c r="N159" s="602"/>
      <c r="O159" s="602"/>
      <c r="P159" s="602"/>
      <c r="Q159" s="602"/>
      <c r="R159" s="602"/>
      <c r="S159" s="602"/>
      <c r="T159" s="602"/>
      <c r="U159" s="602"/>
      <c r="V159" s="602"/>
      <c r="W159" s="602"/>
      <c r="X159" s="602"/>
      <c r="Y159" s="602"/>
      <c r="Z159" s="602"/>
      <c r="AA159" s="602"/>
      <c r="AB159" s="602"/>
      <c r="AC159" s="602"/>
    </row>
    <row r="160" spans="1:29" ht="12.75">
      <c r="A160" s="354"/>
      <c r="B160" s="354"/>
      <c r="C160" s="354"/>
      <c r="D160" s="354"/>
      <c r="E160" s="599"/>
      <c r="F160" s="354"/>
      <c r="G160" s="354">
        <v>100</v>
      </c>
      <c r="H160" s="354" t="s">
        <v>10</v>
      </c>
      <c r="I160" s="599">
        <v>44329</v>
      </c>
      <c r="J160" s="600">
        <v>2.25</v>
      </c>
      <c r="K160" s="602"/>
      <c r="L160" s="602"/>
      <c r="M160" s="602"/>
      <c r="N160" s="602"/>
      <c r="O160" s="602"/>
      <c r="P160" s="602"/>
      <c r="Q160" s="602"/>
      <c r="R160" s="602"/>
      <c r="S160" s="602"/>
      <c r="T160" s="602"/>
      <c r="U160" s="602"/>
      <c r="V160" s="602"/>
      <c r="W160" s="602"/>
      <c r="X160" s="602"/>
      <c r="Y160" s="602"/>
      <c r="Z160" s="602"/>
      <c r="AA160" s="602"/>
      <c r="AB160" s="602"/>
      <c r="AC160" s="602"/>
    </row>
    <row r="161" spans="1:29" ht="12.75">
      <c r="A161" s="116"/>
      <c r="B161" s="116"/>
      <c r="D161" s="116"/>
      <c r="E161" s="384"/>
      <c r="F161" s="116"/>
      <c r="J161" s="583"/>
      <c r="L161" s="662">
        <v>0.5</v>
      </c>
      <c r="M161" s="275">
        <f>SUM(B4:B156)</f>
        <v>19598</v>
      </c>
    </row>
    <row r="162" spans="1:29" ht="12.75">
      <c r="A162" s="653">
        <v>58</v>
      </c>
      <c r="B162" s="653">
        <v>641</v>
      </c>
      <c r="C162" s="659">
        <f>B162-117</f>
        <v>524</v>
      </c>
      <c r="D162" s="653" t="s">
        <v>215</v>
      </c>
      <c r="E162" s="654">
        <v>44062</v>
      </c>
      <c r="F162" s="653">
        <v>4.5</v>
      </c>
      <c r="G162" s="653">
        <v>40</v>
      </c>
      <c r="H162" s="653" t="s">
        <v>155</v>
      </c>
      <c r="I162" s="655">
        <v>44256</v>
      </c>
      <c r="J162" s="656">
        <v>0.5</v>
      </c>
      <c r="K162" s="659"/>
      <c r="L162" s="602"/>
      <c r="M162" s="602"/>
      <c r="N162" s="602"/>
      <c r="O162" s="602"/>
      <c r="P162" s="602"/>
      <c r="Q162" s="602"/>
      <c r="R162" s="602"/>
      <c r="S162" s="602"/>
      <c r="T162" s="602"/>
      <c r="U162" s="602"/>
      <c r="V162" s="602"/>
      <c r="W162" s="602"/>
      <c r="X162" s="602"/>
      <c r="Y162" s="602"/>
      <c r="Z162" s="602"/>
      <c r="AA162" s="602"/>
      <c r="AB162" s="602"/>
      <c r="AC162" s="602"/>
    </row>
    <row r="163" spans="1:29" ht="12.75">
      <c r="A163" s="354"/>
      <c r="B163" s="354"/>
      <c r="C163" s="602">
        <f>B162-C162</f>
        <v>117</v>
      </c>
      <c r="D163" s="354" t="s">
        <v>215</v>
      </c>
      <c r="E163" s="599">
        <v>44063</v>
      </c>
      <c r="F163" s="354">
        <v>1.5</v>
      </c>
      <c r="G163" s="354">
        <v>212</v>
      </c>
      <c r="H163" s="354" t="s">
        <v>155</v>
      </c>
      <c r="I163" s="645">
        <v>44257</v>
      </c>
      <c r="J163" s="600">
        <v>2</v>
      </c>
      <c r="K163" s="602"/>
      <c r="L163" s="602"/>
      <c r="M163" s="602"/>
      <c r="N163" s="602"/>
      <c r="O163" s="602"/>
      <c r="P163" s="602"/>
      <c r="Q163" s="602"/>
      <c r="R163" s="602"/>
      <c r="S163" s="602"/>
      <c r="T163" s="602"/>
      <c r="U163" s="602"/>
      <c r="V163" s="602"/>
      <c r="W163" s="602"/>
      <c r="X163" s="602"/>
      <c r="Y163" s="602"/>
      <c r="Z163" s="602"/>
      <c r="AA163" s="602"/>
      <c r="AB163" s="602"/>
      <c r="AC163" s="602"/>
    </row>
    <row r="164" spans="1:29" ht="12.75">
      <c r="A164" s="354"/>
      <c r="B164" s="354"/>
      <c r="C164" s="602"/>
      <c r="D164" s="354"/>
      <c r="E164" s="599"/>
      <c r="F164" s="354"/>
      <c r="G164" s="354">
        <v>389</v>
      </c>
      <c r="H164" s="354" t="s">
        <v>155</v>
      </c>
      <c r="I164" s="645">
        <v>44259</v>
      </c>
      <c r="J164" s="600">
        <v>3</v>
      </c>
      <c r="K164" s="602"/>
      <c r="L164" s="602"/>
      <c r="M164" s="602"/>
      <c r="N164" s="602"/>
      <c r="O164" s="602"/>
      <c r="P164" s="602"/>
      <c r="Q164" s="602"/>
      <c r="R164" s="602"/>
      <c r="S164" s="602"/>
      <c r="T164" s="602"/>
      <c r="U164" s="602"/>
      <c r="V164" s="602"/>
      <c r="W164" s="602"/>
      <c r="X164" s="602"/>
      <c r="Y164" s="602"/>
      <c r="Z164" s="602"/>
      <c r="AA164" s="602"/>
      <c r="AB164" s="602"/>
      <c r="AC164" s="602"/>
    </row>
    <row r="165" spans="1:29" ht="12.75">
      <c r="A165" s="354">
        <v>59</v>
      </c>
      <c r="B165" s="354">
        <v>446</v>
      </c>
      <c r="C165" s="354">
        <v>243</v>
      </c>
      <c r="D165" s="354" t="s">
        <v>215</v>
      </c>
      <c r="E165" s="599">
        <v>44063</v>
      </c>
      <c r="F165" s="354">
        <v>2.5</v>
      </c>
      <c r="G165" s="354">
        <v>220</v>
      </c>
      <c r="H165" s="354" t="s">
        <v>3276</v>
      </c>
      <c r="I165" s="645">
        <v>44253</v>
      </c>
      <c r="J165" s="600">
        <v>2.75</v>
      </c>
      <c r="K165" s="602"/>
      <c r="L165" s="602"/>
      <c r="M165" s="602"/>
      <c r="N165" s="602"/>
      <c r="O165" s="602"/>
      <c r="P165" s="602"/>
      <c r="Q165" s="602"/>
      <c r="R165" s="602"/>
      <c r="S165" s="602"/>
      <c r="T165" s="602"/>
      <c r="U165" s="602"/>
      <c r="V165" s="602"/>
      <c r="W165" s="602"/>
      <c r="X165" s="602"/>
      <c r="Y165" s="602"/>
      <c r="Z165" s="602"/>
      <c r="AA165" s="602"/>
      <c r="AB165" s="602"/>
      <c r="AC165" s="602"/>
    </row>
    <row r="166" spans="1:29" ht="12.75">
      <c r="A166" s="354"/>
      <c r="B166" s="354"/>
      <c r="C166" s="602">
        <f>B165-C165</f>
        <v>203</v>
      </c>
      <c r="D166" s="354" t="s">
        <v>215</v>
      </c>
      <c r="E166" s="599">
        <v>44067</v>
      </c>
      <c r="F166" s="354">
        <v>2.5</v>
      </c>
      <c r="G166" s="354">
        <v>226</v>
      </c>
      <c r="H166" s="354" t="s">
        <v>3276</v>
      </c>
      <c r="I166" s="645">
        <v>44256</v>
      </c>
      <c r="J166" s="600">
        <v>1.5</v>
      </c>
      <c r="K166" s="602"/>
      <c r="L166" s="602"/>
      <c r="M166" s="602"/>
      <c r="N166" s="602"/>
      <c r="O166" s="602"/>
      <c r="P166" s="602"/>
      <c r="Q166" s="602"/>
      <c r="R166" s="602"/>
      <c r="S166" s="602"/>
      <c r="T166" s="602"/>
      <c r="U166" s="602"/>
      <c r="V166" s="602"/>
      <c r="W166" s="602"/>
      <c r="X166" s="602"/>
      <c r="Y166" s="602"/>
      <c r="Z166" s="602"/>
      <c r="AA166" s="602"/>
      <c r="AB166" s="602"/>
      <c r="AC166" s="602"/>
    </row>
    <row r="167" spans="1:29" ht="12.75">
      <c r="A167" s="354">
        <v>60</v>
      </c>
      <c r="B167" s="354">
        <v>124</v>
      </c>
      <c r="C167" s="354">
        <v>124</v>
      </c>
      <c r="D167" s="354" t="s">
        <v>215</v>
      </c>
      <c r="E167" s="599">
        <v>44067</v>
      </c>
      <c r="F167" s="354">
        <v>0.75</v>
      </c>
      <c r="G167" s="354">
        <v>124</v>
      </c>
      <c r="H167" s="354" t="s">
        <v>3276</v>
      </c>
      <c r="I167" s="645">
        <v>44252</v>
      </c>
      <c r="J167" s="600">
        <v>1.5</v>
      </c>
      <c r="K167" s="602"/>
      <c r="L167" s="602"/>
      <c r="M167" s="602"/>
      <c r="N167" s="602"/>
      <c r="O167" s="602"/>
      <c r="P167" s="602"/>
      <c r="Q167" s="602"/>
      <c r="R167" s="602"/>
      <c r="S167" s="602"/>
      <c r="T167" s="602"/>
      <c r="U167" s="602"/>
      <c r="V167" s="602"/>
      <c r="W167" s="602"/>
      <c r="X167" s="602"/>
      <c r="Y167" s="602"/>
      <c r="Z167" s="602"/>
      <c r="AA167" s="602"/>
      <c r="AB167" s="602"/>
      <c r="AC167" s="602"/>
    </row>
    <row r="168" spans="1:29" ht="12.75">
      <c r="A168" s="354">
        <v>61</v>
      </c>
      <c r="B168" s="354">
        <v>191</v>
      </c>
      <c r="C168" s="354">
        <v>191</v>
      </c>
      <c r="D168" s="354" t="s">
        <v>215</v>
      </c>
      <c r="E168" s="599">
        <v>44067</v>
      </c>
      <c r="F168" s="354">
        <v>4</v>
      </c>
      <c r="G168" s="354">
        <v>191</v>
      </c>
      <c r="H168" s="354" t="s">
        <v>3276</v>
      </c>
      <c r="I168" s="645">
        <v>44252</v>
      </c>
      <c r="J168" s="600">
        <v>2.25</v>
      </c>
      <c r="K168" s="602"/>
      <c r="L168" s="602"/>
      <c r="M168" s="602"/>
      <c r="N168" s="602"/>
      <c r="O168" s="602"/>
      <c r="P168" s="602"/>
      <c r="Q168" s="602"/>
      <c r="R168" s="602"/>
      <c r="S168" s="602"/>
      <c r="T168" s="602"/>
      <c r="U168" s="602"/>
      <c r="V168" s="602"/>
      <c r="W168" s="602"/>
      <c r="X168" s="602"/>
      <c r="Y168" s="602"/>
      <c r="Z168" s="602"/>
      <c r="AA168" s="602"/>
      <c r="AB168" s="602"/>
      <c r="AC168" s="602"/>
    </row>
    <row r="169" spans="1:29" ht="12.75">
      <c r="A169" s="354">
        <v>62</v>
      </c>
      <c r="B169" s="354">
        <v>78</v>
      </c>
      <c r="C169" s="354">
        <v>78</v>
      </c>
      <c r="D169" s="354" t="s">
        <v>215</v>
      </c>
      <c r="E169" s="599">
        <v>44068</v>
      </c>
      <c r="F169" s="354">
        <v>1</v>
      </c>
      <c r="G169" s="354">
        <v>78</v>
      </c>
      <c r="H169" s="354" t="s">
        <v>3276</v>
      </c>
      <c r="I169" s="645">
        <v>44246</v>
      </c>
      <c r="J169" s="600">
        <v>1.5</v>
      </c>
      <c r="K169" s="602"/>
      <c r="L169" s="602"/>
      <c r="M169" s="602"/>
      <c r="N169" s="602"/>
      <c r="O169" s="602"/>
      <c r="P169" s="602"/>
      <c r="Q169" s="602"/>
      <c r="R169" s="602"/>
      <c r="S169" s="602"/>
      <c r="T169" s="602"/>
      <c r="U169" s="602"/>
      <c r="V169" s="602"/>
      <c r="W169" s="602"/>
      <c r="X169" s="602"/>
      <c r="Y169" s="602"/>
      <c r="Z169" s="602"/>
      <c r="AA169" s="602"/>
      <c r="AB169" s="602"/>
      <c r="AC169" s="602"/>
    </row>
    <row r="170" spans="1:29" ht="12.75">
      <c r="A170" s="354">
        <v>63</v>
      </c>
      <c r="B170" s="354">
        <v>4</v>
      </c>
      <c r="C170" s="354">
        <v>4</v>
      </c>
      <c r="D170" s="354" t="s">
        <v>215</v>
      </c>
      <c r="E170" s="599">
        <v>43929</v>
      </c>
      <c r="F170" s="354" t="s">
        <v>3117</v>
      </c>
      <c r="G170" s="354">
        <v>4</v>
      </c>
      <c r="H170" s="354" t="s">
        <v>3276</v>
      </c>
      <c r="I170" s="645">
        <v>44250</v>
      </c>
      <c r="J170" s="600">
        <v>0.2</v>
      </c>
      <c r="K170" s="602"/>
      <c r="L170" s="602"/>
      <c r="M170" s="602"/>
      <c r="N170" s="602"/>
      <c r="O170" s="602"/>
      <c r="P170" s="602"/>
      <c r="Q170" s="602"/>
      <c r="R170" s="602"/>
      <c r="S170" s="602"/>
      <c r="T170" s="602"/>
      <c r="U170" s="602"/>
      <c r="V170" s="602"/>
      <c r="W170" s="602"/>
      <c r="X170" s="602"/>
      <c r="Y170" s="602"/>
      <c r="Z170" s="602"/>
      <c r="AA170" s="602"/>
      <c r="AB170" s="602"/>
      <c r="AC170" s="602"/>
    </row>
    <row r="171" spans="1:29" ht="12.75">
      <c r="A171" s="354">
        <v>64</v>
      </c>
      <c r="B171" s="354">
        <v>20</v>
      </c>
      <c r="C171" s="354">
        <v>20</v>
      </c>
      <c r="D171" s="354" t="s">
        <v>215</v>
      </c>
      <c r="E171" s="599">
        <v>44067</v>
      </c>
      <c r="F171" s="354" t="s">
        <v>3196</v>
      </c>
      <c r="G171" s="354">
        <v>20</v>
      </c>
      <c r="H171" s="354" t="s">
        <v>3276</v>
      </c>
      <c r="I171" s="645">
        <v>44249</v>
      </c>
      <c r="J171" s="600">
        <v>0.5</v>
      </c>
      <c r="K171" s="602"/>
      <c r="L171" s="602"/>
      <c r="M171" s="602"/>
      <c r="N171" s="602"/>
      <c r="O171" s="602"/>
      <c r="P171" s="602"/>
      <c r="Q171" s="602"/>
      <c r="R171" s="602"/>
      <c r="S171" s="602"/>
      <c r="T171" s="602"/>
      <c r="U171" s="602"/>
      <c r="V171" s="602"/>
      <c r="W171" s="602"/>
      <c r="X171" s="602"/>
      <c r="Y171" s="602"/>
      <c r="Z171" s="602"/>
      <c r="AA171" s="602"/>
      <c r="AB171" s="602"/>
      <c r="AC171" s="602"/>
    </row>
    <row r="172" spans="1:29" ht="12.75">
      <c r="A172" s="116"/>
      <c r="B172" s="116"/>
      <c r="C172" s="116"/>
      <c r="D172" s="116"/>
      <c r="E172" s="384"/>
      <c r="F172" s="116"/>
      <c r="J172" s="17"/>
    </row>
    <row r="173" spans="1:29" ht="12.75">
      <c r="A173" s="270">
        <v>65</v>
      </c>
      <c r="B173" s="270">
        <v>5</v>
      </c>
      <c r="C173" s="270">
        <v>5</v>
      </c>
      <c r="D173" s="270" t="s">
        <v>215</v>
      </c>
      <c r="E173" s="388">
        <v>43929</v>
      </c>
      <c r="F173" s="270" t="s">
        <v>3117</v>
      </c>
      <c r="G173" s="270">
        <v>5</v>
      </c>
      <c r="H173" s="270" t="s">
        <v>10</v>
      </c>
      <c r="I173" s="388">
        <v>44249</v>
      </c>
      <c r="J173" s="387">
        <v>0.25</v>
      </c>
      <c r="K173" s="188"/>
      <c r="L173" s="188"/>
      <c r="M173" s="188"/>
      <c r="N173" s="188"/>
      <c r="O173" s="188"/>
      <c r="P173" s="188"/>
      <c r="Q173" s="188"/>
      <c r="R173" s="188"/>
      <c r="S173" s="188"/>
      <c r="T173" s="188"/>
      <c r="U173" s="188"/>
      <c r="V173" s="188"/>
      <c r="W173" s="188"/>
      <c r="X173" s="188"/>
      <c r="Y173" s="188"/>
      <c r="Z173" s="188"/>
      <c r="AA173" s="188"/>
      <c r="AB173" s="188"/>
      <c r="AC173" s="188"/>
    </row>
    <row r="174" spans="1:29" ht="12.75">
      <c r="A174" s="116"/>
      <c r="B174" s="116"/>
      <c r="C174" s="116"/>
      <c r="D174" s="116"/>
      <c r="E174" s="384"/>
      <c r="F174" s="116"/>
      <c r="J174" s="17"/>
    </row>
    <row r="175" spans="1:29" ht="12.75">
      <c r="A175" s="270">
        <v>66</v>
      </c>
      <c r="B175" s="270">
        <v>937</v>
      </c>
      <c r="C175" s="270">
        <v>244</v>
      </c>
      <c r="D175" s="270" t="s">
        <v>215</v>
      </c>
      <c r="E175" s="388">
        <v>44068</v>
      </c>
      <c r="F175" s="270">
        <v>0.875</v>
      </c>
      <c r="G175" s="270">
        <v>52</v>
      </c>
      <c r="H175" s="270" t="s">
        <v>10</v>
      </c>
      <c r="I175" s="388">
        <v>44249</v>
      </c>
      <c r="J175" s="387">
        <v>1</v>
      </c>
      <c r="K175" s="188"/>
      <c r="L175" s="188"/>
      <c r="M175" s="188"/>
      <c r="N175" s="188"/>
      <c r="O175" s="188"/>
      <c r="P175" s="188"/>
      <c r="Q175" s="188"/>
      <c r="R175" s="188"/>
      <c r="S175" s="188"/>
      <c r="T175" s="188"/>
      <c r="U175" s="188"/>
      <c r="V175" s="188"/>
      <c r="W175" s="188"/>
      <c r="X175" s="188"/>
      <c r="Y175" s="188"/>
      <c r="Z175" s="188"/>
      <c r="AA175" s="188"/>
      <c r="AB175" s="188"/>
      <c r="AC175" s="188"/>
    </row>
    <row r="176" spans="1:29" ht="12.75">
      <c r="A176" s="270"/>
      <c r="B176" s="270"/>
      <c r="C176" s="188">
        <f>B175-C175</f>
        <v>693</v>
      </c>
      <c r="D176" s="270" t="s">
        <v>215</v>
      </c>
      <c r="E176" s="388">
        <v>44074</v>
      </c>
      <c r="F176" s="270">
        <v>7</v>
      </c>
      <c r="G176" s="270">
        <v>180</v>
      </c>
      <c r="H176" s="270" t="s">
        <v>10</v>
      </c>
      <c r="I176" s="388">
        <v>44250</v>
      </c>
      <c r="J176" s="387">
        <v>2</v>
      </c>
      <c r="K176" s="188"/>
      <c r="L176" s="188"/>
      <c r="M176" s="188"/>
      <c r="N176" s="188"/>
      <c r="O176" s="188"/>
      <c r="P176" s="188"/>
      <c r="Q176" s="188"/>
      <c r="R176" s="188"/>
      <c r="S176" s="188"/>
      <c r="T176" s="188"/>
      <c r="U176" s="188"/>
      <c r="V176" s="188"/>
      <c r="W176" s="188"/>
      <c r="X176" s="188"/>
      <c r="Y176" s="188"/>
      <c r="Z176" s="188"/>
      <c r="AA176" s="188"/>
      <c r="AB176" s="188"/>
      <c r="AC176" s="188"/>
    </row>
    <row r="177" spans="1:29" ht="12.75">
      <c r="A177" s="270"/>
      <c r="B177" s="270"/>
      <c r="C177" s="188"/>
      <c r="D177" s="270"/>
      <c r="E177" s="388"/>
      <c r="F177" s="270"/>
      <c r="G177" s="270">
        <v>117</v>
      </c>
      <c r="H177" s="270" t="s">
        <v>10</v>
      </c>
      <c r="I177" s="388">
        <v>44251</v>
      </c>
      <c r="J177" s="387">
        <v>2</v>
      </c>
      <c r="K177" s="188"/>
      <c r="L177" s="188"/>
      <c r="M177" s="188"/>
      <c r="N177" s="188"/>
      <c r="O177" s="188"/>
      <c r="P177" s="188"/>
      <c r="Q177" s="188"/>
      <c r="R177" s="188"/>
      <c r="S177" s="188"/>
      <c r="T177" s="188"/>
      <c r="U177" s="188"/>
      <c r="V177" s="188"/>
      <c r="W177" s="188"/>
      <c r="X177" s="188"/>
      <c r="Y177" s="188"/>
      <c r="Z177" s="188"/>
      <c r="AA177" s="188"/>
      <c r="AB177" s="188"/>
      <c r="AC177" s="188"/>
    </row>
    <row r="178" spans="1:29" ht="12.75">
      <c r="A178" s="270"/>
      <c r="B178" s="270"/>
      <c r="C178" s="188"/>
      <c r="D178" s="270"/>
      <c r="E178" s="388"/>
      <c r="F178" s="270"/>
      <c r="G178" s="270">
        <v>243</v>
      </c>
      <c r="H178" s="270" t="s">
        <v>10</v>
      </c>
      <c r="I178" s="388">
        <v>44252</v>
      </c>
      <c r="J178" s="387">
        <v>3</v>
      </c>
      <c r="K178" s="188"/>
      <c r="L178" s="188"/>
      <c r="M178" s="188"/>
      <c r="N178" s="188"/>
      <c r="O178" s="188"/>
      <c r="P178" s="188"/>
      <c r="Q178" s="188"/>
      <c r="R178" s="188"/>
      <c r="S178" s="188"/>
      <c r="T178" s="188"/>
      <c r="U178" s="188"/>
      <c r="V178" s="188"/>
      <c r="W178" s="188"/>
      <c r="X178" s="188"/>
      <c r="Y178" s="188"/>
      <c r="Z178" s="188"/>
      <c r="AA178" s="188"/>
      <c r="AB178" s="188"/>
      <c r="AC178" s="188"/>
    </row>
    <row r="179" spans="1:29" ht="12.75">
      <c r="A179" s="270"/>
      <c r="B179" s="270"/>
      <c r="C179" s="188"/>
      <c r="D179" s="270"/>
      <c r="E179" s="388"/>
      <c r="F179" s="270"/>
      <c r="G179" s="270">
        <v>253</v>
      </c>
      <c r="H179" s="270" t="s">
        <v>10</v>
      </c>
      <c r="I179" s="388">
        <v>44253</v>
      </c>
      <c r="J179" s="387">
        <v>2.5</v>
      </c>
      <c r="K179" s="188"/>
      <c r="L179" s="188"/>
      <c r="M179" s="188"/>
      <c r="N179" s="188"/>
      <c r="O179" s="188"/>
      <c r="P179" s="188"/>
      <c r="Q179" s="188"/>
      <c r="R179" s="188"/>
      <c r="S179" s="188"/>
      <c r="T179" s="188"/>
      <c r="U179" s="188"/>
      <c r="V179" s="188"/>
      <c r="W179" s="188"/>
      <c r="X179" s="188"/>
      <c r="Y179" s="188"/>
      <c r="Z179" s="188"/>
      <c r="AA179" s="188"/>
      <c r="AB179" s="188"/>
      <c r="AC179" s="188"/>
    </row>
    <row r="180" spans="1:29" ht="12.75">
      <c r="A180" s="270"/>
      <c r="B180" s="270"/>
      <c r="C180" s="188"/>
      <c r="D180" s="270"/>
      <c r="E180" s="388"/>
      <c r="F180" s="270"/>
      <c r="G180" s="270">
        <v>92</v>
      </c>
      <c r="H180" s="270" t="s">
        <v>10</v>
      </c>
      <c r="I180" s="388">
        <v>44256</v>
      </c>
      <c r="J180" s="387">
        <v>1</v>
      </c>
      <c r="K180" s="188"/>
      <c r="L180" s="188"/>
      <c r="M180" s="188"/>
      <c r="N180" s="188"/>
      <c r="O180" s="188"/>
      <c r="P180" s="188"/>
      <c r="Q180" s="188"/>
      <c r="R180" s="188"/>
      <c r="S180" s="188"/>
      <c r="T180" s="188"/>
      <c r="U180" s="188"/>
      <c r="V180" s="188"/>
      <c r="W180" s="188"/>
      <c r="X180" s="188"/>
      <c r="Y180" s="188"/>
      <c r="Z180" s="188"/>
      <c r="AA180" s="188"/>
      <c r="AB180" s="188"/>
      <c r="AC180" s="188"/>
    </row>
    <row r="181" spans="1:29" ht="12.75">
      <c r="A181" s="116"/>
      <c r="B181" s="116"/>
      <c r="D181" s="116"/>
      <c r="E181" s="384"/>
      <c r="F181" s="116"/>
      <c r="J181" s="17"/>
    </row>
    <row r="182" spans="1:29" ht="12.75">
      <c r="A182" s="270">
        <v>67</v>
      </c>
      <c r="B182" s="270">
        <v>293</v>
      </c>
      <c r="C182" s="270">
        <v>85</v>
      </c>
      <c r="D182" s="270" t="s">
        <v>215</v>
      </c>
      <c r="E182" s="388">
        <v>44074</v>
      </c>
      <c r="F182" s="270" t="s">
        <v>3209</v>
      </c>
      <c r="G182" s="270">
        <v>293</v>
      </c>
      <c r="H182" s="270" t="s">
        <v>10</v>
      </c>
      <c r="I182" s="388">
        <v>44256</v>
      </c>
      <c r="J182" s="387">
        <v>2</v>
      </c>
      <c r="K182" s="188"/>
      <c r="L182" s="188"/>
      <c r="M182" s="188"/>
      <c r="N182" s="188"/>
      <c r="O182" s="188"/>
      <c r="P182" s="188"/>
      <c r="Q182" s="188"/>
      <c r="R182" s="188"/>
      <c r="S182" s="188"/>
      <c r="T182" s="188"/>
      <c r="U182" s="188"/>
      <c r="V182" s="188"/>
      <c r="W182" s="188"/>
      <c r="X182" s="188"/>
      <c r="Y182" s="188"/>
      <c r="Z182" s="188"/>
      <c r="AA182" s="188"/>
      <c r="AB182" s="188"/>
      <c r="AC182" s="188"/>
    </row>
    <row r="183" spans="1:29" ht="12.75">
      <c r="A183" s="270"/>
      <c r="B183" s="270"/>
      <c r="C183" s="188">
        <f>B182-C182</f>
        <v>208</v>
      </c>
      <c r="D183" s="270" t="s">
        <v>215</v>
      </c>
      <c r="E183" s="388">
        <v>44075</v>
      </c>
      <c r="F183" s="270">
        <v>2</v>
      </c>
      <c r="G183" s="188"/>
      <c r="H183" s="188"/>
      <c r="I183" s="188"/>
      <c r="J183" s="386"/>
      <c r="K183" s="188"/>
      <c r="L183" s="188"/>
      <c r="M183" s="188"/>
      <c r="N183" s="188"/>
      <c r="O183" s="188"/>
      <c r="P183" s="188"/>
      <c r="Q183" s="188"/>
      <c r="R183" s="188"/>
      <c r="S183" s="188"/>
      <c r="T183" s="188"/>
      <c r="U183" s="188"/>
      <c r="V183" s="188"/>
      <c r="W183" s="188"/>
      <c r="X183" s="188"/>
      <c r="Y183" s="188"/>
      <c r="Z183" s="188"/>
      <c r="AA183" s="188"/>
      <c r="AB183" s="188"/>
      <c r="AC183" s="188"/>
    </row>
    <row r="184" spans="1:29" ht="12.75">
      <c r="A184" s="116"/>
      <c r="B184" s="116"/>
      <c r="D184" s="116"/>
      <c r="E184" s="384"/>
      <c r="F184" s="116"/>
      <c r="J184" s="17"/>
    </row>
    <row r="185" spans="1:29" ht="12.75">
      <c r="A185" s="270">
        <v>68</v>
      </c>
      <c r="B185" s="270">
        <v>936</v>
      </c>
      <c r="C185" s="270">
        <v>936</v>
      </c>
      <c r="D185" s="270" t="s">
        <v>215</v>
      </c>
      <c r="E185" s="388">
        <v>44088</v>
      </c>
      <c r="F185" s="270">
        <v>7.5</v>
      </c>
      <c r="G185" s="270">
        <v>24</v>
      </c>
      <c r="H185" s="270" t="s">
        <v>10</v>
      </c>
      <c r="I185" s="388">
        <v>44256</v>
      </c>
      <c r="J185" s="387">
        <v>0.25</v>
      </c>
      <c r="K185" s="188"/>
      <c r="L185" s="188"/>
      <c r="M185" s="188"/>
      <c r="N185" s="188"/>
      <c r="O185" s="188"/>
      <c r="P185" s="188"/>
      <c r="Q185" s="188"/>
      <c r="R185" s="188"/>
      <c r="S185" s="188"/>
      <c r="T185" s="188"/>
      <c r="U185" s="188"/>
      <c r="V185" s="188"/>
      <c r="W185" s="188"/>
      <c r="X185" s="188"/>
      <c r="Y185" s="188"/>
      <c r="Z185" s="188"/>
      <c r="AA185" s="188"/>
      <c r="AB185" s="188"/>
      <c r="AC185" s="188"/>
    </row>
    <row r="186" spans="1:29" ht="12.75">
      <c r="A186" s="270"/>
      <c r="B186" s="270"/>
      <c r="C186" s="270"/>
      <c r="D186" s="270"/>
      <c r="E186" s="388"/>
      <c r="F186" s="270"/>
      <c r="G186" s="270">
        <v>706</v>
      </c>
      <c r="H186" s="270" t="s">
        <v>10</v>
      </c>
      <c r="I186" s="388">
        <v>44257</v>
      </c>
      <c r="J186" s="387">
        <v>5.5</v>
      </c>
      <c r="K186" s="188"/>
      <c r="L186" s="188"/>
      <c r="M186" s="188"/>
      <c r="N186" s="188"/>
      <c r="O186" s="188"/>
      <c r="P186" s="188"/>
      <c r="Q186" s="188"/>
      <c r="R186" s="188"/>
      <c r="S186" s="188"/>
      <c r="T186" s="188"/>
      <c r="U186" s="188"/>
      <c r="V186" s="188"/>
      <c r="W186" s="188"/>
      <c r="X186" s="188"/>
      <c r="Y186" s="188"/>
      <c r="Z186" s="188"/>
      <c r="AA186" s="188"/>
      <c r="AB186" s="188"/>
      <c r="AC186" s="188"/>
    </row>
    <row r="187" spans="1:29" ht="12.75">
      <c r="A187" s="270"/>
      <c r="B187" s="270"/>
      <c r="C187" s="270"/>
      <c r="D187" s="270"/>
      <c r="E187" s="388"/>
      <c r="F187" s="270"/>
      <c r="G187" s="270">
        <v>209</v>
      </c>
      <c r="H187" s="270" t="s">
        <v>10</v>
      </c>
      <c r="I187" s="388">
        <v>44258</v>
      </c>
      <c r="J187" s="387">
        <v>2.5</v>
      </c>
      <c r="K187" s="188"/>
      <c r="L187" s="188"/>
      <c r="M187" s="188"/>
      <c r="N187" s="188"/>
      <c r="O187" s="188"/>
      <c r="P187" s="188"/>
      <c r="Q187" s="188"/>
      <c r="R187" s="188"/>
      <c r="S187" s="188"/>
      <c r="T187" s="188"/>
      <c r="U187" s="188"/>
      <c r="V187" s="188"/>
      <c r="W187" s="188"/>
      <c r="X187" s="188"/>
      <c r="Y187" s="188"/>
      <c r="Z187" s="188"/>
      <c r="AA187" s="188"/>
      <c r="AB187" s="188"/>
      <c r="AC187" s="188"/>
    </row>
    <row r="188" spans="1:29" ht="12.75">
      <c r="A188" s="116"/>
      <c r="B188" s="116"/>
      <c r="C188" s="116"/>
      <c r="D188" s="116"/>
      <c r="E188" s="384"/>
      <c r="F188" s="116"/>
      <c r="J188" s="17"/>
    </row>
    <row r="189" spans="1:29" ht="12.75">
      <c r="A189" s="270">
        <v>69</v>
      </c>
      <c r="B189" s="270">
        <v>567</v>
      </c>
      <c r="C189" s="270">
        <v>316</v>
      </c>
      <c r="D189" s="270" t="s">
        <v>215</v>
      </c>
      <c r="E189" s="388">
        <v>44098</v>
      </c>
      <c r="F189" s="270">
        <v>4</v>
      </c>
      <c r="G189" s="270">
        <v>270</v>
      </c>
      <c r="H189" s="270" t="s">
        <v>10</v>
      </c>
      <c r="I189" s="388">
        <v>44258</v>
      </c>
      <c r="J189" s="387">
        <v>3</v>
      </c>
      <c r="K189" s="188"/>
      <c r="L189" s="188"/>
      <c r="M189" s="188"/>
      <c r="N189" s="188"/>
      <c r="O189" s="188"/>
      <c r="P189" s="188"/>
      <c r="Q189" s="188"/>
      <c r="R189" s="188"/>
      <c r="S189" s="188"/>
      <c r="T189" s="188"/>
      <c r="U189" s="188"/>
      <c r="V189" s="188"/>
      <c r="W189" s="188"/>
      <c r="X189" s="188"/>
      <c r="Y189" s="188"/>
      <c r="Z189" s="188"/>
      <c r="AA189" s="188"/>
      <c r="AB189" s="188"/>
      <c r="AC189" s="188"/>
    </row>
    <row r="190" spans="1:29" ht="12.75">
      <c r="A190" s="270"/>
      <c r="B190" s="270"/>
      <c r="C190" s="270">
        <v>224</v>
      </c>
      <c r="D190" s="270" t="s">
        <v>215</v>
      </c>
      <c r="E190" s="388">
        <v>44099</v>
      </c>
      <c r="F190" s="270">
        <v>3.5</v>
      </c>
      <c r="G190" s="270">
        <v>197</v>
      </c>
      <c r="H190" s="270" t="s">
        <v>10</v>
      </c>
      <c r="I190" s="388">
        <v>44259</v>
      </c>
      <c r="J190" s="387">
        <v>2.5</v>
      </c>
      <c r="K190" s="188"/>
      <c r="L190" s="188"/>
      <c r="M190" s="188"/>
      <c r="N190" s="188"/>
      <c r="O190" s="188"/>
      <c r="P190" s="188"/>
      <c r="Q190" s="188"/>
      <c r="R190" s="188"/>
      <c r="S190" s="188"/>
      <c r="T190" s="188"/>
      <c r="U190" s="188"/>
      <c r="V190" s="188"/>
      <c r="W190" s="188"/>
      <c r="X190" s="188"/>
      <c r="Y190" s="188"/>
      <c r="Z190" s="188"/>
      <c r="AA190" s="188"/>
      <c r="AB190" s="188"/>
      <c r="AC190" s="188"/>
    </row>
    <row r="191" spans="1:29" ht="12.75">
      <c r="A191" s="270"/>
      <c r="B191" s="270"/>
      <c r="C191" s="188">
        <f>B189-C189-C190</f>
        <v>27</v>
      </c>
      <c r="D191" s="270" t="s">
        <v>215</v>
      </c>
      <c r="E191" s="388">
        <v>44102</v>
      </c>
      <c r="F191" s="270">
        <v>2</v>
      </c>
      <c r="G191" s="270">
        <v>100</v>
      </c>
      <c r="H191" s="270" t="s">
        <v>10</v>
      </c>
      <c r="I191" s="388">
        <v>44260</v>
      </c>
      <c r="J191" s="387">
        <v>1</v>
      </c>
      <c r="K191" s="188"/>
      <c r="L191" s="188"/>
      <c r="M191" s="188"/>
      <c r="N191" s="188"/>
      <c r="O191" s="188"/>
      <c r="P191" s="188"/>
      <c r="Q191" s="188"/>
      <c r="R191" s="188"/>
      <c r="S191" s="188"/>
      <c r="T191" s="188"/>
      <c r="U191" s="188"/>
      <c r="V191" s="188"/>
      <c r="W191" s="188"/>
      <c r="X191" s="188"/>
      <c r="Y191" s="188"/>
      <c r="Z191" s="188"/>
      <c r="AA191" s="188"/>
      <c r="AB191" s="188"/>
      <c r="AC191" s="188"/>
    </row>
    <row r="192" spans="1:29" ht="12.75">
      <c r="A192" s="116"/>
      <c r="B192" s="116"/>
      <c r="D192" s="116"/>
      <c r="E192" s="384"/>
      <c r="F192" s="116"/>
      <c r="J192" s="17"/>
    </row>
    <row r="193" spans="1:29" ht="12.75">
      <c r="A193" s="270">
        <v>70</v>
      </c>
      <c r="B193" s="270">
        <v>588</v>
      </c>
      <c r="C193" s="270">
        <v>588</v>
      </c>
      <c r="D193" s="270" t="s">
        <v>215</v>
      </c>
      <c r="E193" s="388">
        <v>44102</v>
      </c>
      <c r="F193" s="270">
        <v>4</v>
      </c>
      <c r="G193" s="270">
        <v>167</v>
      </c>
      <c r="H193" s="270" t="s">
        <v>10</v>
      </c>
      <c r="I193" s="388">
        <v>44260</v>
      </c>
      <c r="J193" s="387">
        <v>1</v>
      </c>
      <c r="K193" s="188"/>
      <c r="L193" s="663"/>
      <c r="M193" s="188"/>
      <c r="N193" s="188"/>
      <c r="O193" s="188"/>
      <c r="P193" s="188"/>
      <c r="Q193" s="188"/>
      <c r="R193" s="188"/>
      <c r="S193" s="188"/>
      <c r="T193" s="188"/>
      <c r="U193" s="188"/>
      <c r="V193" s="188"/>
      <c r="W193" s="188"/>
      <c r="X193" s="188"/>
      <c r="Y193" s="188"/>
      <c r="Z193" s="188"/>
      <c r="AA193" s="188"/>
      <c r="AB193" s="188"/>
      <c r="AC193" s="188"/>
    </row>
    <row r="194" spans="1:29" ht="12.75">
      <c r="A194" s="270"/>
      <c r="B194" s="270"/>
      <c r="C194" s="270"/>
      <c r="D194" s="270"/>
      <c r="E194" s="388"/>
      <c r="F194" s="270"/>
      <c r="G194" s="270">
        <v>322</v>
      </c>
      <c r="H194" s="270" t="s">
        <v>10</v>
      </c>
      <c r="I194" s="388">
        <v>44263</v>
      </c>
      <c r="J194" s="387">
        <v>2.75</v>
      </c>
      <c r="K194" s="188"/>
      <c r="L194" s="663"/>
      <c r="M194" s="188"/>
      <c r="N194" s="188"/>
      <c r="O194" s="188"/>
      <c r="P194" s="188"/>
      <c r="Q194" s="188"/>
      <c r="R194" s="188"/>
      <c r="S194" s="188"/>
      <c r="T194" s="188"/>
      <c r="U194" s="188"/>
      <c r="V194" s="188"/>
      <c r="W194" s="188"/>
      <c r="X194" s="188"/>
      <c r="Y194" s="188"/>
      <c r="Z194" s="188"/>
      <c r="AA194" s="188"/>
      <c r="AB194" s="188"/>
      <c r="AC194" s="188"/>
    </row>
    <row r="195" spans="1:29" ht="12.75">
      <c r="A195" s="270"/>
      <c r="B195" s="270"/>
      <c r="C195" s="270"/>
      <c r="D195" s="270"/>
      <c r="E195" s="388"/>
      <c r="F195" s="270"/>
      <c r="G195" s="270">
        <v>99</v>
      </c>
      <c r="H195" s="270" t="s">
        <v>10</v>
      </c>
      <c r="I195" s="388">
        <v>44264</v>
      </c>
      <c r="J195" s="387">
        <v>1.5</v>
      </c>
      <c r="K195" s="188"/>
      <c r="L195" s="663"/>
      <c r="M195" s="188"/>
      <c r="N195" s="188"/>
      <c r="O195" s="188"/>
      <c r="P195" s="188"/>
      <c r="Q195" s="188"/>
      <c r="R195" s="188"/>
      <c r="S195" s="188"/>
      <c r="T195" s="188"/>
      <c r="U195" s="188"/>
      <c r="V195" s="188"/>
      <c r="W195" s="188"/>
      <c r="X195" s="188"/>
      <c r="Y195" s="188"/>
      <c r="Z195" s="188"/>
      <c r="AA195" s="188"/>
      <c r="AB195" s="188"/>
      <c r="AC195" s="188"/>
    </row>
    <row r="196" spans="1:29" ht="12.75">
      <c r="A196" s="116"/>
      <c r="B196" s="116"/>
      <c r="C196" s="116"/>
      <c r="D196" s="116"/>
      <c r="E196" s="384"/>
      <c r="F196" s="116"/>
      <c r="J196" s="17"/>
      <c r="L196" s="664"/>
    </row>
    <row r="197" spans="1:29" ht="12.75">
      <c r="A197" s="270">
        <v>71</v>
      </c>
      <c r="B197" s="270">
        <v>890</v>
      </c>
      <c r="C197" s="270">
        <v>138</v>
      </c>
      <c r="D197" s="270" t="s">
        <v>215</v>
      </c>
      <c r="E197" s="388">
        <v>44102</v>
      </c>
      <c r="F197" s="270">
        <v>1.5</v>
      </c>
      <c r="G197" s="270">
        <v>202</v>
      </c>
      <c r="H197" s="270" t="s">
        <v>10</v>
      </c>
      <c r="I197" s="388">
        <v>44263</v>
      </c>
      <c r="J197" s="387">
        <v>0.5</v>
      </c>
      <c r="K197" s="188"/>
      <c r="L197" s="188"/>
      <c r="M197" s="188"/>
      <c r="N197" s="188"/>
      <c r="O197" s="188"/>
      <c r="P197" s="188"/>
      <c r="Q197" s="188"/>
      <c r="R197" s="188"/>
      <c r="S197" s="188"/>
      <c r="T197" s="188"/>
      <c r="U197" s="188"/>
      <c r="V197" s="188"/>
      <c r="W197" s="188"/>
      <c r="X197" s="188"/>
      <c r="Y197" s="188"/>
      <c r="Z197" s="188"/>
      <c r="AA197" s="188"/>
      <c r="AB197" s="188"/>
      <c r="AC197" s="188"/>
    </row>
    <row r="198" spans="1:29" ht="12.75">
      <c r="A198" s="270"/>
      <c r="B198" s="270"/>
      <c r="C198" s="270">
        <v>304</v>
      </c>
      <c r="D198" s="270" t="s">
        <v>215</v>
      </c>
      <c r="E198" s="388">
        <v>44103</v>
      </c>
      <c r="F198" s="270">
        <v>2.5</v>
      </c>
      <c r="G198" s="270">
        <v>83</v>
      </c>
      <c r="H198" s="270" t="s">
        <v>10</v>
      </c>
      <c r="I198" s="388">
        <v>44264</v>
      </c>
      <c r="J198" s="387">
        <v>0.25</v>
      </c>
      <c r="K198" s="188"/>
      <c r="L198" s="188"/>
      <c r="M198" s="188"/>
      <c r="N198" s="188"/>
      <c r="O198" s="188"/>
      <c r="P198" s="188"/>
      <c r="Q198" s="188"/>
      <c r="R198" s="188"/>
      <c r="S198" s="188"/>
      <c r="T198" s="188"/>
      <c r="U198" s="188"/>
      <c r="V198" s="188"/>
      <c r="W198" s="188"/>
      <c r="X198" s="188"/>
      <c r="Y198" s="188"/>
      <c r="Z198" s="188"/>
      <c r="AA198" s="188"/>
      <c r="AB198" s="188"/>
      <c r="AC198" s="188"/>
    </row>
    <row r="199" spans="1:29" ht="12.75">
      <c r="A199" s="270"/>
      <c r="B199" s="270"/>
      <c r="C199" s="270">
        <v>90</v>
      </c>
      <c r="D199" s="270" t="s">
        <v>215</v>
      </c>
      <c r="E199" s="388">
        <v>44111</v>
      </c>
      <c r="F199" s="270">
        <v>1.5</v>
      </c>
      <c r="G199" s="270">
        <v>299</v>
      </c>
      <c r="H199" s="270" t="s">
        <v>10</v>
      </c>
      <c r="I199" s="388">
        <v>44265</v>
      </c>
      <c r="J199" s="387">
        <v>2</v>
      </c>
      <c r="K199" s="188"/>
      <c r="L199" s="188"/>
      <c r="M199" s="188"/>
      <c r="N199" s="188"/>
      <c r="O199" s="188"/>
      <c r="P199" s="188"/>
      <c r="Q199" s="188"/>
      <c r="R199" s="188"/>
      <c r="S199" s="188"/>
      <c r="T199" s="188"/>
      <c r="U199" s="188"/>
      <c r="V199" s="188"/>
      <c r="W199" s="188"/>
      <c r="X199" s="188"/>
      <c r="Y199" s="188"/>
      <c r="Z199" s="188"/>
      <c r="AA199" s="188"/>
      <c r="AB199" s="188"/>
      <c r="AC199" s="188"/>
    </row>
    <row r="200" spans="1:29" ht="12.75">
      <c r="A200" s="270"/>
      <c r="B200" s="270"/>
      <c r="C200" s="270">
        <v>358</v>
      </c>
      <c r="D200" s="270" t="s">
        <v>215</v>
      </c>
      <c r="E200" s="388">
        <v>44112</v>
      </c>
      <c r="F200" s="270">
        <v>3</v>
      </c>
      <c r="G200" s="270">
        <v>306</v>
      </c>
      <c r="H200" s="270" t="s">
        <v>10</v>
      </c>
      <c r="I200" s="388">
        <v>44266</v>
      </c>
      <c r="J200" s="387">
        <v>4</v>
      </c>
      <c r="K200" s="188"/>
      <c r="L200" s="665"/>
      <c r="M200" s="188"/>
      <c r="N200" s="188"/>
      <c r="O200" s="188"/>
      <c r="P200" s="188"/>
      <c r="Q200" s="188"/>
      <c r="R200" s="188"/>
      <c r="S200" s="188"/>
      <c r="T200" s="188"/>
      <c r="U200" s="188"/>
      <c r="V200" s="188"/>
      <c r="W200" s="188"/>
      <c r="X200" s="188"/>
      <c r="Y200" s="188"/>
      <c r="Z200" s="188"/>
      <c r="AA200" s="188"/>
      <c r="AB200" s="188"/>
      <c r="AC200" s="188"/>
    </row>
    <row r="201" spans="1:29" ht="12.75">
      <c r="A201" s="116"/>
      <c r="B201" s="116"/>
      <c r="C201" s="116"/>
      <c r="D201" s="116"/>
      <c r="E201" s="384"/>
      <c r="F201" s="116"/>
      <c r="J201" s="17"/>
      <c r="L201" s="666"/>
    </row>
    <row r="202" spans="1:29" ht="12.75">
      <c r="A202" s="270">
        <v>72</v>
      </c>
      <c r="B202" s="270">
        <v>672</v>
      </c>
      <c r="C202" s="270">
        <v>262</v>
      </c>
      <c r="D202" s="270" t="s">
        <v>215</v>
      </c>
      <c r="E202" s="388">
        <v>44112</v>
      </c>
      <c r="F202" s="270">
        <v>1.5</v>
      </c>
      <c r="G202" s="270">
        <v>320</v>
      </c>
      <c r="H202" s="270" t="s">
        <v>10</v>
      </c>
      <c r="I202" s="388">
        <v>44267</v>
      </c>
      <c r="J202" s="387">
        <v>3</v>
      </c>
      <c r="K202" s="188"/>
      <c r="L202" s="188"/>
      <c r="M202" s="188"/>
      <c r="N202" s="188"/>
      <c r="O202" s="188"/>
      <c r="P202" s="188"/>
      <c r="Q202" s="188"/>
      <c r="R202" s="188"/>
      <c r="S202" s="188"/>
      <c r="T202" s="188"/>
      <c r="U202" s="188"/>
      <c r="V202" s="188"/>
      <c r="W202" s="188"/>
      <c r="X202" s="188"/>
      <c r="Y202" s="188"/>
      <c r="Z202" s="188"/>
      <c r="AA202" s="188"/>
      <c r="AB202" s="188"/>
      <c r="AC202" s="188"/>
    </row>
    <row r="203" spans="1:29" ht="12.75">
      <c r="A203" s="270"/>
      <c r="B203" s="270"/>
      <c r="C203" s="270">
        <v>184</v>
      </c>
      <c r="D203" s="270" t="s">
        <v>215</v>
      </c>
      <c r="E203" s="388">
        <v>44113</v>
      </c>
      <c r="F203" s="270">
        <v>2.75</v>
      </c>
      <c r="G203" s="270">
        <v>50</v>
      </c>
      <c r="H203" s="270" t="s">
        <v>10</v>
      </c>
      <c r="I203" s="388">
        <v>44268</v>
      </c>
      <c r="J203" s="387">
        <v>0.5</v>
      </c>
      <c r="K203" s="188"/>
      <c r="L203" s="188"/>
      <c r="M203" s="188"/>
      <c r="N203" s="188"/>
      <c r="O203" s="188"/>
      <c r="P203" s="188"/>
      <c r="Q203" s="188"/>
      <c r="R203" s="188"/>
      <c r="S203" s="188"/>
      <c r="T203" s="188"/>
      <c r="U203" s="188"/>
      <c r="V203" s="188"/>
      <c r="W203" s="188"/>
      <c r="X203" s="188"/>
      <c r="Y203" s="188"/>
      <c r="Z203" s="188"/>
      <c r="AA203" s="188"/>
      <c r="AB203" s="188"/>
      <c r="AC203" s="188"/>
    </row>
    <row r="204" spans="1:29" ht="12.75">
      <c r="A204" s="270"/>
      <c r="B204" s="270"/>
      <c r="C204" s="188">
        <f>B202-C202-C203</f>
        <v>226</v>
      </c>
      <c r="D204" s="270" t="s">
        <v>215</v>
      </c>
      <c r="E204" s="388">
        <v>44124</v>
      </c>
      <c r="F204" s="270">
        <v>3</v>
      </c>
      <c r="G204" s="270">
        <v>132</v>
      </c>
      <c r="H204" s="270" t="s">
        <v>10</v>
      </c>
      <c r="I204" s="388">
        <v>44270</v>
      </c>
      <c r="J204" s="387">
        <v>2.75</v>
      </c>
      <c r="K204" s="188"/>
      <c r="L204" s="188"/>
      <c r="M204" s="188"/>
      <c r="N204" s="188"/>
      <c r="O204" s="188"/>
      <c r="P204" s="188"/>
      <c r="Q204" s="188"/>
      <c r="R204" s="188"/>
      <c r="S204" s="188"/>
      <c r="T204" s="188"/>
      <c r="U204" s="188"/>
      <c r="V204" s="188"/>
      <c r="W204" s="188"/>
      <c r="X204" s="188"/>
      <c r="Y204" s="188"/>
      <c r="Z204" s="188"/>
      <c r="AA204" s="188"/>
      <c r="AB204" s="188"/>
      <c r="AC204" s="188"/>
    </row>
    <row r="205" spans="1:29" ht="12.75">
      <c r="A205" s="270"/>
      <c r="B205" s="270"/>
      <c r="C205" s="188"/>
      <c r="D205" s="270"/>
      <c r="E205" s="388"/>
      <c r="F205" s="270"/>
      <c r="G205" s="270">
        <v>170</v>
      </c>
      <c r="H205" s="270" t="s">
        <v>10</v>
      </c>
      <c r="I205" s="388">
        <v>44271</v>
      </c>
      <c r="J205" s="387">
        <v>3</v>
      </c>
      <c r="K205" s="188"/>
      <c r="L205" s="188"/>
      <c r="M205" s="188"/>
      <c r="N205" s="188"/>
      <c r="O205" s="188"/>
      <c r="P205" s="188"/>
      <c r="Q205" s="188"/>
      <c r="R205" s="188"/>
      <c r="S205" s="188"/>
      <c r="T205" s="188"/>
      <c r="U205" s="188"/>
      <c r="V205" s="188"/>
      <c r="W205" s="188"/>
      <c r="X205" s="188"/>
      <c r="Y205" s="188"/>
      <c r="Z205" s="188"/>
      <c r="AA205" s="188"/>
      <c r="AB205" s="188"/>
      <c r="AC205" s="188"/>
    </row>
    <row r="206" spans="1:29" ht="12.75">
      <c r="A206" s="116"/>
      <c r="B206" s="116"/>
      <c r="D206" s="116"/>
      <c r="E206" s="384"/>
      <c r="F206" s="116"/>
      <c r="J206" s="17"/>
    </row>
    <row r="207" spans="1:29" ht="12.75">
      <c r="A207" s="270">
        <v>73</v>
      </c>
      <c r="B207" s="270">
        <v>581</v>
      </c>
      <c r="C207" s="270">
        <v>139</v>
      </c>
      <c r="D207" s="270" t="s">
        <v>215</v>
      </c>
      <c r="E207" s="388">
        <v>44124</v>
      </c>
      <c r="F207" s="270">
        <v>1</v>
      </c>
      <c r="G207" s="270">
        <v>171</v>
      </c>
      <c r="H207" s="270" t="s">
        <v>10</v>
      </c>
      <c r="I207" s="388">
        <v>44272</v>
      </c>
      <c r="J207" s="387">
        <v>2.5</v>
      </c>
      <c r="K207" s="188"/>
      <c r="L207" s="188"/>
      <c r="M207" s="188"/>
      <c r="N207" s="188"/>
      <c r="O207" s="188"/>
      <c r="P207" s="188"/>
      <c r="Q207" s="188"/>
      <c r="R207" s="188"/>
      <c r="S207" s="188"/>
      <c r="T207" s="188"/>
      <c r="U207" s="188"/>
      <c r="V207" s="188"/>
      <c r="W207" s="188"/>
      <c r="X207" s="188"/>
      <c r="Y207" s="188"/>
      <c r="Z207" s="188"/>
      <c r="AA207" s="188"/>
      <c r="AB207" s="188"/>
      <c r="AC207" s="188"/>
    </row>
    <row r="208" spans="1:29" ht="12.75">
      <c r="A208" s="270"/>
      <c r="B208" s="270"/>
      <c r="C208" s="270">
        <v>307</v>
      </c>
      <c r="D208" s="270" t="s">
        <v>215</v>
      </c>
      <c r="E208" s="388">
        <v>44125</v>
      </c>
      <c r="F208" s="270">
        <v>5.5</v>
      </c>
      <c r="G208" s="270">
        <v>158</v>
      </c>
      <c r="H208" s="270" t="s">
        <v>10</v>
      </c>
      <c r="I208" s="388">
        <v>44273</v>
      </c>
      <c r="J208" s="387">
        <v>3</v>
      </c>
      <c r="K208" s="188"/>
      <c r="L208" s="188"/>
      <c r="M208" s="188"/>
      <c r="N208" s="188"/>
      <c r="O208" s="188"/>
      <c r="P208" s="188"/>
      <c r="Q208" s="188"/>
      <c r="R208" s="188"/>
      <c r="S208" s="188"/>
      <c r="T208" s="188"/>
      <c r="U208" s="188"/>
      <c r="V208" s="188"/>
      <c r="W208" s="188"/>
      <c r="X208" s="188"/>
      <c r="Y208" s="188"/>
      <c r="Z208" s="188"/>
      <c r="AA208" s="188"/>
      <c r="AB208" s="188"/>
      <c r="AC208" s="188"/>
    </row>
    <row r="209" spans="1:29" ht="12.75">
      <c r="A209" s="270"/>
      <c r="B209" s="270"/>
      <c r="C209" s="188">
        <f>B207-C207-C208</f>
        <v>135</v>
      </c>
      <c r="D209" s="270" t="s">
        <v>215</v>
      </c>
      <c r="E209" s="388">
        <v>44130</v>
      </c>
      <c r="F209" s="270">
        <v>2.5</v>
      </c>
      <c r="G209" s="270">
        <v>110</v>
      </c>
      <c r="H209" s="270" t="s">
        <v>10</v>
      </c>
      <c r="I209" s="388">
        <v>44274</v>
      </c>
      <c r="J209" s="387">
        <v>2</v>
      </c>
      <c r="K209" s="188"/>
      <c r="L209" s="188"/>
      <c r="M209" s="188"/>
      <c r="N209" s="188"/>
      <c r="O209" s="188"/>
      <c r="P209" s="188"/>
      <c r="Q209" s="188"/>
      <c r="R209" s="188"/>
      <c r="S209" s="188"/>
      <c r="T209" s="188"/>
      <c r="U209" s="188"/>
      <c r="V209" s="188"/>
      <c r="W209" s="188"/>
      <c r="X209" s="188"/>
      <c r="Y209" s="188"/>
      <c r="Z209" s="188"/>
      <c r="AA209" s="188"/>
      <c r="AB209" s="188"/>
      <c r="AC209" s="188"/>
    </row>
    <row r="210" spans="1:29" ht="12.75">
      <c r="A210" s="270"/>
      <c r="B210" s="270"/>
      <c r="C210" s="188"/>
      <c r="D210" s="270"/>
      <c r="E210" s="388"/>
      <c r="F210" s="270"/>
      <c r="G210" s="270">
        <v>142</v>
      </c>
      <c r="H210" s="270" t="s">
        <v>10</v>
      </c>
      <c r="I210" s="388">
        <v>44277</v>
      </c>
      <c r="J210" s="387">
        <v>3</v>
      </c>
      <c r="K210" s="188"/>
      <c r="L210" s="188"/>
      <c r="M210" s="188"/>
      <c r="N210" s="188"/>
      <c r="O210" s="188"/>
      <c r="P210" s="188"/>
      <c r="Q210" s="188"/>
      <c r="R210" s="188"/>
      <c r="S210" s="188"/>
      <c r="T210" s="188"/>
      <c r="U210" s="188"/>
      <c r="V210" s="188"/>
      <c r="W210" s="188"/>
      <c r="X210" s="188"/>
      <c r="Y210" s="188"/>
      <c r="Z210" s="188"/>
      <c r="AA210" s="188"/>
      <c r="AB210" s="188"/>
      <c r="AC210" s="188"/>
    </row>
    <row r="211" spans="1:29" ht="12.75">
      <c r="A211" s="116"/>
      <c r="B211" s="116"/>
      <c r="D211" s="116"/>
      <c r="E211" s="384"/>
      <c r="F211" s="116"/>
      <c r="J211" s="17"/>
    </row>
    <row r="212" spans="1:29" ht="12.75">
      <c r="A212" s="270">
        <v>74</v>
      </c>
      <c r="B212" s="270">
        <v>253</v>
      </c>
      <c r="C212" s="270">
        <v>253</v>
      </c>
      <c r="D212" s="270" t="s">
        <v>215</v>
      </c>
      <c r="E212" s="388">
        <v>44130</v>
      </c>
      <c r="F212" s="270">
        <v>4</v>
      </c>
      <c r="G212" s="270">
        <v>153</v>
      </c>
      <c r="H212" s="270" t="s">
        <v>10</v>
      </c>
      <c r="I212" s="388">
        <v>44278</v>
      </c>
      <c r="J212" s="387">
        <v>3</v>
      </c>
      <c r="K212" s="188"/>
      <c r="L212" s="188"/>
      <c r="M212" s="188"/>
      <c r="N212" s="188"/>
      <c r="O212" s="188"/>
      <c r="P212" s="188"/>
      <c r="Q212" s="188"/>
      <c r="R212" s="188"/>
      <c r="S212" s="188"/>
      <c r="T212" s="188"/>
      <c r="U212" s="188"/>
      <c r="V212" s="188"/>
      <c r="W212" s="188"/>
      <c r="X212" s="188"/>
      <c r="Y212" s="188"/>
      <c r="Z212" s="188"/>
      <c r="AA212" s="188"/>
      <c r="AB212" s="188"/>
      <c r="AC212" s="188"/>
    </row>
    <row r="213" spans="1:29" ht="12.75">
      <c r="A213" s="270"/>
      <c r="B213" s="270"/>
      <c r="C213" s="270"/>
      <c r="D213" s="270"/>
      <c r="E213" s="388"/>
      <c r="F213" s="270"/>
      <c r="G213" s="270">
        <v>100</v>
      </c>
      <c r="H213" s="270" t="s">
        <v>10</v>
      </c>
      <c r="I213" s="388">
        <v>44279</v>
      </c>
      <c r="J213" s="387">
        <v>2</v>
      </c>
      <c r="K213" s="188"/>
      <c r="L213" s="188"/>
      <c r="M213" s="188"/>
      <c r="N213" s="188"/>
      <c r="O213" s="188"/>
      <c r="P213" s="188"/>
      <c r="Q213" s="188"/>
      <c r="R213" s="188"/>
      <c r="S213" s="188"/>
      <c r="T213" s="188"/>
      <c r="U213" s="188"/>
      <c r="V213" s="188"/>
      <c r="W213" s="188"/>
      <c r="X213" s="188"/>
      <c r="Y213" s="188"/>
      <c r="Z213" s="188"/>
      <c r="AA213" s="188"/>
      <c r="AB213" s="188"/>
      <c r="AC213" s="188"/>
    </row>
    <row r="214" spans="1:29" ht="12.75">
      <c r="A214" s="116"/>
      <c r="B214" s="116"/>
      <c r="C214" s="116"/>
      <c r="D214" s="116"/>
      <c r="E214" s="384"/>
      <c r="F214" s="116"/>
      <c r="J214" s="17"/>
    </row>
    <row r="215" spans="1:29" ht="12.75">
      <c r="A215" s="270">
        <v>75</v>
      </c>
      <c r="B215" s="270">
        <v>7</v>
      </c>
      <c r="C215" s="270">
        <v>7</v>
      </c>
      <c r="D215" s="270" t="s">
        <v>215</v>
      </c>
      <c r="E215" s="388">
        <v>43929</v>
      </c>
      <c r="F215" s="270" t="s">
        <v>3117</v>
      </c>
      <c r="G215" s="270">
        <v>7</v>
      </c>
      <c r="H215" s="270" t="s">
        <v>10</v>
      </c>
      <c r="I215" s="388">
        <v>44279</v>
      </c>
      <c r="J215" s="387" t="s">
        <v>3200</v>
      </c>
      <c r="K215" s="188"/>
      <c r="L215" s="188"/>
      <c r="M215" s="188"/>
      <c r="N215" s="188"/>
      <c r="O215" s="188"/>
      <c r="P215" s="188"/>
      <c r="Q215" s="188"/>
      <c r="R215" s="188"/>
      <c r="S215" s="188"/>
      <c r="T215" s="188"/>
      <c r="U215" s="188"/>
      <c r="V215" s="188"/>
      <c r="W215" s="188"/>
      <c r="X215" s="188"/>
      <c r="Y215" s="188"/>
      <c r="Z215" s="188"/>
      <c r="AA215" s="188"/>
      <c r="AB215" s="188"/>
      <c r="AC215" s="188"/>
    </row>
    <row r="216" spans="1:29" ht="12.75">
      <c r="A216" s="116"/>
      <c r="B216" s="116"/>
      <c r="C216" s="116"/>
      <c r="D216" s="116"/>
      <c r="E216" s="384"/>
      <c r="F216" s="116"/>
      <c r="J216" s="17"/>
    </row>
    <row r="217" spans="1:29" ht="12.75">
      <c r="A217" s="270">
        <v>76</v>
      </c>
      <c r="B217" s="270">
        <v>10</v>
      </c>
      <c r="C217" s="270">
        <v>10</v>
      </c>
      <c r="D217" s="270" t="s">
        <v>215</v>
      </c>
      <c r="E217" s="388">
        <v>43929</v>
      </c>
      <c r="F217" s="270" t="s">
        <v>3123</v>
      </c>
      <c r="G217" s="270">
        <v>10</v>
      </c>
      <c r="H217" s="270" t="s">
        <v>10</v>
      </c>
      <c r="I217" s="388">
        <v>44279</v>
      </c>
      <c r="J217" s="387" t="s">
        <v>3200</v>
      </c>
      <c r="K217" s="188"/>
      <c r="L217" s="188"/>
      <c r="M217" s="188"/>
      <c r="N217" s="188"/>
      <c r="O217" s="188"/>
      <c r="P217" s="188"/>
      <c r="Q217" s="188"/>
      <c r="R217" s="188"/>
      <c r="S217" s="188"/>
      <c r="T217" s="188"/>
      <c r="U217" s="188"/>
      <c r="V217" s="188"/>
      <c r="W217" s="188"/>
      <c r="X217" s="188"/>
      <c r="Y217" s="188"/>
      <c r="Z217" s="188"/>
      <c r="AA217" s="188"/>
      <c r="AB217" s="188"/>
      <c r="AC217" s="188"/>
    </row>
    <row r="218" spans="1:29" ht="12.75">
      <c r="A218" s="116"/>
      <c r="B218" s="116"/>
      <c r="C218" s="116"/>
      <c r="D218" s="116"/>
      <c r="E218" s="384"/>
      <c r="F218" s="116"/>
      <c r="J218" s="17"/>
    </row>
    <row r="219" spans="1:29" ht="12.75">
      <c r="A219" s="270">
        <v>77</v>
      </c>
      <c r="B219" s="270">
        <v>15</v>
      </c>
      <c r="C219" s="270">
        <v>15</v>
      </c>
      <c r="D219" s="270" t="s">
        <v>215</v>
      </c>
      <c r="E219" s="388">
        <v>43929</v>
      </c>
      <c r="F219" s="270" t="s">
        <v>3196</v>
      </c>
      <c r="G219" s="270">
        <v>15</v>
      </c>
      <c r="H219" s="270" t="s">
        <v>10</v>
      </c>
      <c r="I219" s="388">
        <v>44280</v>
      </c>
      <c r="J219" s="387" t="s">
        <v>3200</v>
      </c>
      <c r="K219" s="188"/>
      <c r="L219" s="188"/>
      <c r="M219" s="188"/>
      <c r="N219" s="188"/>
      <c r="O219" s="188"/>
      <c r="P219" s="188"/>
      <c r="Q219" s="188"/>
      <c r="R219" s="188"/>
      <c r="S219" s="188"/>
      <c r="T219" s="188"/>
      <c r="U219" s="188"/>
      <c r="V219" s="188"/>
      <c r="W219" s="188"/>
      <c r="X219" s="188"/>
      <c r="Y219" s="188"/>
      <c r="Z219" s="188"/>
      <c r="AA219" s="188"/>
      <c r="AB219" s="188"/>
      <c r="AC219" s="188"/>
    </row>
    <row r="220" spans="1:29" ht="12.75">
      <c r="A220" s="116"/>
      <c r="B220" s="116"/>
      <c r="C220" s="116"/>
      <c r="D220" s="116"/>
      <c r="E220" s="384"/>
      <c r="F220" s="116"/>
      <c r="J220" s="17"/>
    </row>
    <row r="221" spans="1:29" ht="12.75">
      <c r="A221" s="270">
        <v>78</v>
      </c>
      <c r="B221" s="270">
        <v>454</v>
      </c>
      <c r="C221" s="270">
        <v>454</v>
      </c>
      <c r="D221" s="270" t="s">
        <v>215</v>
      </c>
      <c r="E221" s="388">
        <v>44127</v>
      </c>
      <c r="F221" s="270">
        <v>3.5</v>
      </c>
      <c r="G221" s="270">
        <v>81</v>
      </c>
      <c r="H221" s="270" t="s">
        <v>10</v>
      </c>
      <c r="I221" s="388">
        <v>44280</v>
      </c>
      <c r="J221" s="387">
        <v>1.5</v>
      </c>
      <c r="K221" s="188"/>
      <c r="L221" s="188"/>
      <c r="M221" s="188"/>
      <c r="N221" s="188"/>
      <c r="O221" s="188"/>
      <c r="P221" s="188"/>
      <c r="Q221" s="188"/>
      <c r="R221" s="188"/>
      <c r="S221" s="188"/>
      <c r="T221" s="188"/>
      <c r="U221" s="188"/>
      <c r="V221" s="188"/>
      <c r="W221" s="188"/>
      <c r="X221" s="188"/>
      <c r="Y221" s="188"/>
      <c r="Z221" s="188"/>
      <c r="AA221" s="188"/>
      <c r="AB221" s="188"/>
      <c r="AC221" s="188"/>
    </row>
    <row r="222" spans="1:29" ht="12.75">
      <c r="A222" s="188"/>
      <c r="B222" s="188"/>
      <c r="C222" s="188"/>
      <c r="D222" s="188"/>
      <c r="E222" s="388"/>
      <c r="F222" s="188"/>
      <c r="G222" s="270">
        <v>232</v>
      </c>
      <c r="H222" s="270" t="s">
        <v>10</v>
      </c>
      <c r="I222" s="388">
        <v>44281</v>
      </c>
      <c r="J222" s="387">
        <v>4</v>
      </c>
      <c r="K222" s="188"/>
      <c r="L222" s="188"/>
      <c r="M222" s="188"/>
      <c r="N222" s="188"/>
      <c r="O222" s="188"/>
      <c r="P222" s="188"/>
      <c r="Q222" s="188"/>
      <c r="R222" s="188"/>
      <c r="S222" s="188"/>
      <c r="T222" s="188"/>
      <c r="U222" s="188"/>
      <c r="V222" s="188"/>
      <c r="W222" s="188"/>
      <c r="X222" s="188"/>
      <c r="Y222" s="188"/>
      <c r="Z222" s="188"/>
      <c r="AA222" s="188"/>
      <c r="AB222" s="188"/>
      <c r="AC222" s="188"/>
    </row>
    <row r="223" spans="1:29" ht="12.75">
      <c r="A223" s="188"/>
      <c r="B223" s="188"/>
      <c r="C223" s="188"/>
      <c r="D223" s="188"/>
      <c r="E223" s="388"/>
      <c r="F223" s="188"/>
      <c r="G223" s="270">
        <v>101</v>
      </c>
      <c r="H223" s="270" t="s">
        <v>10</v>
      </c>
      <c r="I223" s="388">
        <v>44284</v>
      </c>
      <c r="J223" s="387">
        <v>2.75</v>
      </c>
      <c r="K223" s="188"/>
      <c r="L223" s="188"/>
      <c r="M223" s="188"/>
      <c r="N223" s="188"/>
      <c r="O223" s="188"/>
      <c r="P223" s="188"/>
      <c r="Q223" s="188"/>
      <c r="R223" s="188"/>
      <c r="S223" s="188"/>
      <c r="T223" s="188"/>
      <c r="U223" s="188"/>
      <c r="V223" s="188"/>
      <c r="W223" s="188"/>
      <c r="X223" s="188"/>
      <c r="Y223" s="188"/>
      <c r="Z223" s="188"/>
      <c r="AA223" s="188"/>
      <c r="AB223" s="188"/>
      <c r="AC223" s="188"/>
    </row>
    <row r="224" spans="1:29" ht="12.75">
      <c r="A224" s="188"/>
      <c r="B224" s="188"/>
      <c r="C224" s="188"/>
      <c r="D224" s="188"/>
      <c r="E224" s="388"/>
      <c r="F224" s="188"/>
      <c r="G224" s="270">
        <v>40</v>
      </c>
      <c r="H224" s="270" t="s">
        <v>10</v>
      </c>
      <c r="I224" s="388">
        <v>44285</v>
      </c>
      <c r="J224" s="387">
        <v>1.25</v>
      </c>
      <c r="K224" s="188"/>
      <c r="L224" s="188"/>
      <c r="M224" s="188"/>
      <c r="N224" s="188"/>
      <c r="O224" s="188"/>
      <c r="P224" s="188"/>
      <c r="Q224" s="188"/>
      <c r="R224" s="188"/>
      <c r="S224" s="188"/>
      <c r="T224" s="188"/>
      <c r="U224" s="188"/>
      <c r="V224" s="188"/>
      <c r="W224" s="188"/>
      <c r="X224" s="188"/>
      <c r="Y224" s="188"/>
      <c r="Z224" s="188"/>
      <c r="AA224" s="188"/>
      <c r="AB224" s="188"/>
      <c r="AC224" s="188"/>
    </row>
    <row r="225" spans="1:29" ht="12.75">
      <c r="E225" s="384"/>
      <c r="J225" s="660"/>
      <c r="L225" s="662">
        <v>0.75</v>
      </c>
      <c r="M225" s="275">
        <f>SUM(B4:B225)</f>
        <v>27310</v>
      </c>
    </row>
    <row r="226" spans="1:29" ht="12.75">
      <c r="A226" s="667">
        <v>79</v>
      </c>
      <c r="B226" s="667">
        <v>158</v>
      </c>
      <c r="C226" s="667">
        <v>158</v>
      </c>
      <c r="D226" s="667" t="s">
        <v>56</v>
      </c>
      <c r="E226" s="668">
        <v>44208</v>
      </c>
      <c r="F226" s="667">
        <v>4.5</v>
      </c>
      <c r="G226" s="667">
        <v>158</v>
      </c>
      <c r="H226" s="667" t="s">
        <v>3140</v>
      </c>
      <c r="I226" s="669">
        <v>44230</v>
      </c>
      <c r="J226" s="670">
        <v>2.25</v>
      </c>
      <c r="K226" s="671"/>
      <c r="L226" s="188"/>
      <c r="M226" s="188"/>
      <c r="N226" s="188"/>
      <c r="O226" s="188"/>
      <c r="P226" s="188"/>
      <c r="Q226" s="188"/>
      <c r="R226" s="188"/>
      <c r="S226" s="188"/>
      <c r="T226" s="188"/>
      <c r="U226" s="188"/>
      <c r="V226" s="188"/>
      <c r="W226" s="188"/>
      <c r="X226" s="188"/>
      <c r="Y226" s="188"/>
      <c r="Z226" s="188"/>
      <c r="AA226" s="188"/>
      <c r="AB226" s="188"/>
      <c r="AC226" s="188"/>
    </row>
    <row r="227" spans="1:29" ht="12.75">
      <c r="A227" s="270"/>
      <c r="B227" s="270"/>
      <c r="C227" s="270">
        <v>6</v>
      </c>
      <c r="D227" s="270" t="s">
        <v>56</v>
      </c>
      <c r="E227" s="388">
        <v>44242</v>
      </c>
      <c r="F227" s="270">
        <v>0.5</v>
      </c>
      <c r="G227" s="188"/>
      <c r="H227" s="188"/>
      <c r="I227" s="188"/>
      <c r="J227" s="386"/>
      <c r="K227" s="270" t="s">
        <v>3116</v>
      </c>
      <c r="L227" s="188"/>
      <c r="M227" s="188"/>
      <c r="N227" s="188"/>
      <c r="O227" s="188"/>
      <c r="P227" s="188"/>
      <c r="Q227" s="188"/>
      <c r="R227" s="188"/>
      <c r="S227" s="188"/>
      <c r="T227" s="188"/>
      <c r="U227" s="188"/>
      <c r="V227" s="188"/>
      <c r="W227" s="188"/>
      <c r="X227" s="188"/>
      <c r="Y227" s="188"/>
      <c r="Z227" s="188"/>
      <c r="AA227" s="188"/>
      <c r="AB227" s="188"/>
      <c r="AC227" s="188"/>
    </row>
    <row r="228" spans="1:29" ht="12.75">
      <c r="A228" s="116"/>
      <c r="B228" s="116"/>
      <c r="J228" s="17"/>
    </row>
    <row r="229" spans="1:29" ht="12.75">
      <c r="A229" s="446">
        <v>80</v>
      </c>
      <c r="B229" s="446">
        <v>164</v>
      </c>
      <c r="C229" s="446">
        <v>164</v>
      </c>
      <c r="D229" s="446" t="s">
        <v>56</v>
      </c>
      <c r="E229" s="447">
        <v>44208</v>
      </c>
      <c r="F229" s="446">
        <v>3.5</v>
      </c>
      <c r="G229" s="446">
        <v>164</v>
      </c>
      <c r="H229" s="446" t="s">
        <v>144</v>
      </c>
      <c r="I229" s="672">
        <v>44235</v>
      </c>
      <c r="J229" s="673">
        <v>1</v>
      </c>
      <c r="K229" s="441"/>
      <c r="L229" s="441"/>
      <c r="M229" s="441"/>
      <c r="N229" s="441"/>
      <c r="O229" s="441"/>
      <c r="P229" s="441"/>
      <c r="Q229" s="441"/>
      <c r="R229" s="441"/>
      <c r="S229" s="441"/>
      <c r="T229" s="441"/>
      <c r="U229" s="441"/>
      <c r="V229" s="441"/>
      <c r="W229" s="441"/>
      <c r="X229" s="441"/>
      <c r="Y229" s="441"/>
      <c r="Z229" s="441"/>
      <c r="AA229" s="441"/>
      <c r="AB229" s="441"/>
      <c r="AC229" s="441"/>
    </row>
    <row r="230" spans="1:29" ht="12.75">
      <c r="A230" s="446"/>
      <c r="B230" s="446"/>
      <c r="C230" s="446">
        <v>2</v>
      </c>
      <c r="D230" s="446" t="s">
        <v>56</v>
      </c>
      <c r="E230" s="447">
        <v>44242</v>
      </c>
      <c r="F230" s="446">
        <v>0.5</v>
      </c>
      <c r="G230" s="441"/>
      <c r="H230" s="441"/>
      <c r="I230" s="441"/>
      <c r="J230" s="674"/>
      <c r="K230" s="446" t="s">
        <v>3116</v>
      </c>
      <c r="L230" s="441"/>
      <c r="M230" s="441"/>
      <c r="N230" s="441"/>
      <c r="O230" s="441"/>
      <c r="P230" s="441"/>
      <c r="Q230" s="441"/>
      <c r="R230" s="441"/>
      <c r="S230" s="441"/>
      <c r="T230" s="441"/>
      <c r="U230" s="441"/>
      <c r="V230" s="441"/>
      <c r="W230" s="441"/>
      <c r="X230" s="441"/>
      <c r="Y230" s="441"/>
      <c r="Z230" s="441"/>
      <c r="AA230" s="441"/>
      <c r="AB230" s="441"/>
      <c r="AC230" s="441"/>
    </row>
    <row r="231" spans="1:29" ht="12.75">
      <c r="A231" s="381"/>
      <c r="B231" s="381"/>
      <c r="C231" s="372"/>
      <c r="D231" s="372"/>
      <c r="E231" s="372"/>
      <c r="F231" s="372"/>
      <c r="G231" s="372"/>
      <c r="H231" s="372"/>
      <c r="I231" s="372"/>
      <c r="J231" s="373"/>
      <c r="K231" s="372"/>
      <c r="L231" s="372"/>
      <c r="M231" s="372"/>
      <c r="N231" s="372"/>
      <c r="O231" s="372"/>
      <c r="P231" s="372"/>
      <c r="Q231" s="372"/>
      <c r="R231" s="372"/>
      <c r="S231" s="372"/>
      <c r="T231" s="372"/>
      <c r="U231" s="372"/>
      <c r="V231" s="372"/>
      <c r="W231" s="372"/>
      <c r="X231" s="372"/>
      <c r="Y231" s="372"/>
      <c r="Z231" s="372"/>
      <c r="AA231" s="372"/>
      <c r="AB231" s="372"/>
      <c r="AC231" s="372"/>
    </row>
    <row r="232" spans="1:29" ht="12.75">
      <c r="A232" s="381"/>
      <c r="B232" s="381"/>
      <c r="C232" s="372"/>
      <c r="D232" s="372"/>
      <c r="E232" s="372"/>
      <c r="F232" s="372"/>
      <c r="G232" s="372"/>
      <c r="H232" s="372"/>
      <c r="I232" s="372"/>
      <c r="J232" s="373"/>
      <c r="K232" s="372"/>
      <c r="L232" s="372"/>
      <c r="M232" s="372"/>
      <c r="N232" s="372"/>
      <c r="O232" s="372"/>
      <c r="P232" s="372"/>
      <c r="Q232" s="372"/>
      <c r="R232" s="372"/>
      <c r="S232" s="372"/>
      <c r="T232" s="372"/>
      <c r="U232" s="372"/>
      <c r="V232" s="372"/>
      <c r="W232" s="372"/>
      <c r="X232" s="372"/>
      <c r="Y232" s="372"/>
      <c r="Z232" s="372"/>
      <c r="AA232" s="372"/>
      <c r="AB232" s="372"/>
      <c r="AC232" s="372"/>
    </row>
    <row r="233" spans="1:29" ht="12.75">
      <c r="A233" s="270">
        <v>81</v>
      </c>
      <c r="B233" s="270">
        <v>448</v>
      </c>
      <c r="C233" s="270">
        <v>230</v>
      </c>
      <c r="D233" s="270" t="s">
        <v>56</v>
      </c>
      <c r="E233" s="388">
        <v>44209</v>
      </c>
      <c r="F233" s="270">
        <v>6</v>
      </c>
      <c r="G233" s="270">
        <v>448</v>
      </c>
      <c r="H233" s="270" t="s">
        <v>144</v>
      </c>
      <c r="I233" s="606">
        <v>44235</v>
      </c>
      <c r="J233" s="387">
        <v>2.5</v>
      </c>
      <c r="K233" s="188"/>
      <c r="L233" s="188"/>
      <c r="M233" s="188"/>
      <c r="N233" s="188"/>
      <c r="O233" s="188"/>
      <c r="P233" s="188"/>
      <c r="Q233" s="188"/>
      <c r="R233" s="188"/>
      <c r="S233" s="188"/>
      <c r="T233" s="188"/>
      <c r="U233" s="188"/>
      <c r="V233" s="188"/>
      <c r="W233" s="188"/>
      <c r="X233" s="188"/>
      <c r="Y233" s="188"/>
      <c r="Z233" s="188"/>
      <c r="AA233" s="188"/>
      <c r="AB233" s="188"/>
      <c r="AC233" s="188"/>
    </row>
    <row r="234" spans="1:29" ht="12.75">
      <c r="A234" s="270"/>
      <c r="B234" s="270"/>
      <c r="C234" s="270">
        <v>12</v>
      </c>
      <c r="D234" s="270" t="s">
        <v>56</v>
      </c>
      <c r="E234" s="388">
        <v>44242</v>
      </c>
      <c r="F234" s="270">
        <v>0.5</v>
      </c>
      <c r="G234" s="188"/>
      <c r="H234" s="188"/>
      <c r="I234" s="188"/>
      <c r="J234" s="386"/>
      <c r="K234" s="270" t="s">
        <v>3116</v>
      </c>
      <c r="L234" s="188"/>
      <c r="M234" s="188"/>
      <c r="N234" s="188"/>
      <c r="O234" s="188"/>
      <c r="P234" s="188"/>
      <c r="Q234" s="188"/>
      <c r="R234" s="188"/>
      <c r="S234" s="188"/>
      <c r="T234" s="188"/>
      <c r="U234" s="188"/>
      <c r="V234" s="188"/>
      <c r="W234" s="188"/>
      <c r="X234" s="188"/>
      <c r="Y234" s="188"/>
      <c r="Z234" s="188"/>
      <c r="AA234" s="188"/>
      <c r="AB234" s="188"/>
      <c r="AC234" s="188"/>
    </row>
    <row r="235" spans="1:29" ht="12.75">
      <c r="A235" s="270"/>
      <c r="B235" s="270"/>
      <c r="C235" s="270">
        <v>218</v>
      </c>
      <c r="D235" s="270" t="s">
        <v>56</v>
      </c>
      <c r="E235" s="388">
        <v>44210</v>
      </c>
      <c r="F235" s="270">
        <v>7</v>
      </c>
      <c r="G235" s="188"/>
      <c r="H235" s="188"/>
      <c r="I235" s="188"/>
      <c r="J235" s="386"/>
      <c r="K235" s="188"/>
      <c r="L235" s="188"/>
      <c r="M235" s="188"/>
      <c r="N235" s="188"/>
      <c r="O235" s="188"/>
      <c r="P235" s="188"/>
      <c r="Q235" s="188"/>
      <c r="R235" s="188"/>
      <c r="S235" s="188"/>
      <c r="T235" s="188"/>
      <c r="U235" s="188"/>
      <c r="V235" s="188"/>
      <c r="W235" s="188"/>
      <c r="X235" s="188"/>
      <c r="Y235" s="188"/>
      <c r="Z235" s="188"/>
      <c r="AA235" s="188"/>
      <c r="AB235" s="188"/>
      <c r="AC235" s="188"/>
    </row>
    <row r="236" spans="1:29" ht="12.75">
      <c r="A236" s="270">
        <v>82</v>
      </c>
      <c r="B236" s="270">
        <v>251</v>
      </c>
      <c r="C236" s="270">
        <v>251</v>
      </c>
      <c r="D236" s="270" t="s">
        <v>56</v>
      </c>
      <c r="E236" s="388">
        <v>44211</v>
      </c>
      <c r="F236" s="270">
        <v>3.5</v>
      </c>
      <c r="G236" s="270">
        <v>251</v>
      </c>
      <c r="H236" s="270" t="s">
        <v>144</v>
      </c>
      <c r="I236" s="606">
        <v>44235</v>
      </c>
      <c r="J236" s="387">
        <v>0.75</v>
      </c>
      <c r="K236" s="188"/>
      <c r="L236" s="188"/>
      <c r="M236" s="188"/>
      <c r="N236" s="188"/>
      <c r="O236" s="188"/>
      <c r="P236" s="188"/>
      <c r="Q236" s="188"/>
      <c r="R236" s="188"/>
      <c r="S236" s="188"/>
      <c r="T236" s="188"/>
      <c r="U236" s="188"/>
      <c r="V236" s="188"/>
      <c r="W236" s="188"/>
      <c r="X236" s="188"/>
      <c r="Y236" s="188"/>
      <c r="Z236" s="188"/>
      <c r="AA236" s="188"/>
      <c r="AB236" s="188"/>
      <c r="AC236" s="188"/>
    </row>
    <row r="237" spans="1:29" ht="12.75">
      <c r="A237" s="270"/>
      <c r="B237" s="270"/>
      <c r="C237" s="270">
        <v>3</v>
      </c>
      <c r="D237" s="270" t="s">
        <v>56</v>
      </c>
      <c r="E237" s="388">
        <v>44242</v>
      </c>
      <c r="F237" s="270">
        <v>0.5</v>
      </c>
      <c r="G237" s="270"/>
      <c r="H237" s="270"/>
      <c r="I237" s="606"/>
      <c r="J237" s="387"/>
      <c r="K237" s="270" t="s">
        <v>3116</v>
      </c>
      <c r="L237" s="188"/>
      <c r="M237" s="188"/>
      <c r="N237" s="188"/>
      <c r="O237" s="188"/>
      <c r="P237" s="188"/>
      <c r="Q237" s="188"/>
      <c r="R237" s="188"/>
      <c r="S237" s="188"/>
      <c r="T237" s="188"/>
      <c r="U237" s="188"/>
      <c r="V237" s="188"/>
      <c r="W237" s="188"/>
      <c r="X237" s="188"/>
      <c r="Y237" s="188"/>
      <c r="Z237" s="188"/>
      <c r="AA237" s="188"/>
      <c r="AB237" s="188"/>
      <c r="AC237" s="188"/>
    </row>
    <row r="238" spans="1:29" ht="12.75">
      <c r="A238" s="270">
        <v>83</v>
      </c>
      <c r="B238" s="270">
        <v>754</v>
      </c>
      <c r="C238" s="270">
        <v>179</v>
      </c>
      <c r="D238" s="270" t="s">
        <v>56</v>
      </c>
      <c r="E238" s="388">
        <v>44213</v>
      </c>
      <c r="F238" s="270">
        <v>2</v>
      </c>
      <c r="G238" s="270">
        <v>664</v>
      </c>
      <c r="H238" s="270" t="s">
        <v>144</v>
      </c>
      <c r="I238" s="606">
        <v>44230</v>
      </c>
      <c r="J238" s="387">
        <v>2</v>
      </c>
      <c r="K238" s="188"/>
      <c r="L238" s="188"/>
      <c r="M238" s="188"/>
      <c r="N238" s="188"/>
      <c r="O238" s="188"/>
      <c r="P238" s="188"/>
      <c r="Q238" s="188"/>
      <c r="R238" s="188"/>
      <c r="S238" s="188"/>
      <c r="T238" s="188"/>
      <c r="U238" s="188"/>
      <c r="V238" s="188"/>
      <c r="W238" s="188"/>
      <c r="X238" s="188"/>
      <c r="Y238" s="188"/>
      <c r="Z238" s="188"/>
      <c r="AA238" s="188"/>
      <c r="AB238" s="188"/>
      <c r="AC238" s="188"/>
    </row>
    <row r="239" spans="1:29" ht="12.75">
      <c r="A239" s="270"/>
      <c r="B239" s="270"/>
      <c r="C239" s="270">
        <v>350</v>
      </c>
      <c r="D239" s="270" t="s">
        <v>56</v>
      </c>
      <c r="E239" s="388">
        <v>44214</v>
      </c>
      <c r="F239" s="270">
        <v>6</v>
      </c>
      <c r="G239" s="270">
        <v>90</v>
      </c>
      <c r="H239" s="270" t="s">
        <v>144</v>
      </c>
      <c r="I239" s="606">
        <v>44231</v>
      </c>
      <c r="J239" s="387">
        <v>1</v>
      </c>
      <c r="K239" s="270" t="s">
        <v>3286</v>
      </c>
      <c r="L239" s="188"/>
      <c r="M239" s="188"/>
      <c r="N239" s="188"/>
      <c r="O239" s="188"/>
      <c r="P239" s="188"/>
      <c r="Q239" s="188"/>
      <c r="R239" s="188"/>
      <c r="S239" s="188"/>
      <c r="T239" s="188"/>
      <c r="U239" s="188"/>
      <c r="V239" s="188"/>
      <c r="W239" s="188"/>
      <c r="X239" s="188"/>
      <c r="Y239" s="188"/>
      <c r="Z239" s="188"/>
      <c r="AA239" s="188"/>
      <c r="AB239" s="188"/>
      <c r="AC239" s="188"/>
    </row>
    <row r="240" spans="1:29" ht="12.75">
      <c r="A240" s="270"/>
      <c r="B240" s="270"/>
      <c r="C240" s="270">
        <v>537</v>
      </c>
      <c r="D240" s="270" t="s">
        <v>56</v>
      </c>
      <c r="E240" s="388">
        <v>44215</v>
      </c>
      <c r="F240" s="270">
        <v>8</v>
      </c>
      <c r="G240" s="188"/>
      <c r="H240" s="188"/>
      <c r="I240" s="188"/>
      <c r="J240" s="386"/>
      <c r="K240" s="188"/>
      <c r="L240" s="188"/>
      <c r="M240" s="188"/>
      <c r="N240" s="188"/>
      <c r="O240" s="188"/>
      <c r="P240" s="188"/>
      <c r="Q240" s="188"/>
      <c r="R240" s="188"/>
      <c r="S240" s="188"/>
      <c r="T240" s="188"/>
      <c r="U240" s="188"/>
      <c r="V240" s="188"/>
      <c r="W240" s="188"/>
      <c r="X240" s="188"/>
      <c r="Y240" s="188"/>
      <c r="Z240" s="188"/>
      <c r="AA240" s="188"/>
      <c r="AB240" s="188"/>
      <c r="AC240" s="188"/>
    </row>
    <row r="241" spans="1:29" ht="12.75">
      <c r="A241" s="270"/>
      <c r="B241" s="270"/>
      <c r="C241" s="270">
        <v>38</v>
      </c>
      <c r="D241" s="270" t="s">
        <v>56</v>
      </c>
      <c r="E241" s="388">
        <v>44216</v>
      </c>
      <c r="F241" s="270">
        <v>1.5</v>
      </c>
      <c r="G241" s="188"/>
      <c r="H241" s="188"/>
      <c r="I241" s="188"/>
      <c r="J241" s="386"/>
      <c r="K241" s="188"/>
      <c r="L241" s="188"/>
      <c r="M241" s="188"/>
      <c r="N241" s="188"/>
      <c r="O241" s="188"/>
      <c r="P241" s="188"/>
      <c r="Q241" s="188"/>
      <c r="R241" s="188"/>
      <c r="S241" s="188"/>
      <c r="T241" s="188"/>
      <c r="U241" s="188"/>
      <c r="V241" s="188"/>
      <c r="W241" s="188"/>
      <c r="X241" s="188"/>
      <c r="Y241" s="188"/>
      <c r="Z241" s="188"/>
      <c r="AA241" s="188"/>
      <c r="AB241" s="188"/>
      <c r="AC241" s="188"/>
    </row>
    <row r="242" spans="1:29" ht="12.75">
      <c r="A242" s="270"/>
      <c r="B242" s="270"/>
      <c r="C242" s="270">
        <v>17</v>
      </c>
      <c r="D242" s="270" t="s">
        <v>56</v>
      </c>
      <c r="E242" s="388">
        <v>44242</v>
      </c>
      <c r="F242" s="270">
        <v>0.5</v>
      </c>
      <c r="G242" s="270"/>
      <c r="H242" s="270"/>
      <c r="I242" s="606"/>
      <c r="J242" s="387"/>
      <c r="K242" s="270" t="s">
        <v>3116</v>
      </c>
      <c r="L242" s="188"/>
      <c r="M242" s="188"/>
      <c r="N242" s="188"/>
      <c r="O242" s="188"/>
      <c r="P242" s="188"/>
      <c r="Q242" s="188"/>
      <c r="R242" s="188"/>
      <c r="S242" s="188"/>
      <c r="T242" s="188"/>
      <c r="U242" s="188"/>
      <c r="V242" s="188"/>
      <c r="W242" s="188"/>
      <c r="X242" s="188"/>
      <c r="Y242" s="188"/>
      <c r="Z242" s="188"/>
      <c r="AA242" s="188"/>
      <c r="AB242" s="188"/>
      <c r="AC242" s="188"/>
    </row>
    <row r="243" spans="1:29" ht="12.75">
      <c r="A243" s="381"/>
      <c r="B243" s="381"/>
      <c r="C243" s="381"/>
      <c r="D243" s="381"/>
      <c r="E243" s="590"/>
      <c r="F243" s="381"/>
      <c r="G243" s="381"/>
      <c r="H243" s="381"/>
      <c r="I243" s="594"/>
      <c r="J243" s="375"/>
      <c r="K243" s="381"/>
      <c r="L243" s="372"/>
      <c r="M243" s="372"/>
      <c r="N243" s="372"/>
      <c r="O243" s="372"/>
      <c r="P243" s="372"/>
      <c r="Q243" s="372"/>
      <c r="R243" s="372"/>
      <c r="S243" s="372"/>
      <c r="T243" s="372"/>
      <c r="U243" s="372"/>
      <c r="V243" s="372"/>
      <c r="W243" s="372"/>
      <c r="X243" s="372"/>
      <c r="Y243" s="372"/>
      <c r="Z243" s="372"/>
      <c r="AA243" s="372"/>
      <c r="AB243" s="372"/>
      <c r="AC243" s="372"/>
    </row>
    <row r="244" spans="1:29" ht="12.75">
      <c r="A244" s="270">
        <v>84</v>
      </c>
      <c r="B244" s="270">
        <v>70</v>
      </c>
      <c r="C244" s="270">
        <v>70</v>
      </c>
      <c r="D244" s="270" t="s">
        <v>56</v>
      </c>
      <c r="E244" s="388">
        <v>44216</v>
      </c>
      <c r="F244" s="270">
        <v>2</v>
      </c>
      <c r="G244" s="270">
        <v>70</v>
      </c>
      <c r="H244" s="270" t="s">
        <v>144</v>
      </c>
      <c r="I244" s="606">
        <v>44235</v>
      </c>
      <c r="J244" s="387">
        <v>0.25</v>
      </c>
      <c r="K244" s="188"/>
      <c r="L244" s="188"/>
      <c r="M244" s="188"/>
      <c r="N244" s="188"/>
      <c r="O244" s="188"/>
      <c r="P244" s="188"/>
      <c r="Q244" s="188"/>
      <c r="R244" s="188"/>
      <c r="S244" s="188"/>
      <c r="T244" s="188"/>
      <c r="U244" s="188"/>
      <c r="V244" s="188"/>
      <c r="W244" s="188"/>
      <c r="X244" s="188"/>
      <c r="Y244" s="188"/>
      <c r="Z244" s="188"/>
      <c r="AA244" s="188"/>
      <c r="AB244" s="188"/>
      <c r="AC244" s="188"/>
    </row>
    <row r="245" spans="1:29" ht="12.75">
      <c r="A245" s="270"/>
      <c r="B245" s="270"/>
      <c r="C245" s="270">
        <v>4</v>
      </c>
      <c r="D245" s="270" t="s">
        <v>56</v>
      </c>
      <c r="E245" s="388">
        <v>44242</v>
      </c>
      <c r="F245" s="270">
        <v>0.5</v>
      </c>
      <c r="G245" s="270"/>
      <c r="H245" s="270"/>
      <c r="I245" s="606"/>
      <c r="J245" s="387"/>
      <c r="K245" s="270" t="s">
        <v>3116</v>
      </c>
      <c r="L245" s="188"/>
      <c r="M245" s="188"/>
      <c r="N245" s="188"/>
      <c r="O245" s="188"/>
      <c r="P245" s="188"/>
      <c r="Q245" s="188"/>
      <c r="R245" s="188"/>
      <c r="S245" s="188"/>
      <c r="T245" s="188"/>
      <c r="U245" s="188"/>
      <c r="V245" s="188"/>
      <c r="W245" s="188"/>
      <c r="X245" s="188"/>
      <c r="Y245" s="188"/>
      <c r="Z245" s="188"/>
      <c r="AA245" s="188"/>
      <c r="AB245" s="188"/>
      <c r="AC245" s="188"/>
    </row>
    <row r="246" spans="1:29" ht="12.75">
      <c r="A246" s="270"/>
      <c r="B246" s="270"/>
      <c r="C246" s="270"/>
      <c r="D246" s="270"/>
      <c r="E246" s="388"/>
      <c r="F246" s="270"/>
      <c r="G246" s="270">
        <v>4</v>
      </c>
      <c r="H246" s="270" t="s">
        <v>10</v>
      </c>
      <c r="I246" s="606">
        <v>44249</v>
      </c>
      <c r="J246" s="387">
        <v>0.25</v>
      </c>
      <c r="K246" s="270"/>
      <c r="L246" s="188"/>
      <c r="M246" s="188"/>
      <c r="N246" s="188"/>
      <c r="O246" s="188"/>
      <c r="P246" s="188"/>
      <c r="Q246" s="188"/>
      <c r="R246" s="188"/>
      <c r="S246" s="188"/>
      <c r="T246" s="188"/>
      <c r="U246" s="188"/>
      <c r="V246" s="188"/>
      <c r="W246" s="188"/>
      <c r="X246" s="188"/>
      <c r="Y246" s="188"/>
      <c r="Z246" s="188"/>
      <c r="AA246" s="188"/>
      <c r="AB246" s="188"/>
      <c r="AC246" s="188"/>
    </row>
    <row r="247" spans="1:29" ht="12.75">
      <c r="A247" s="381"/>
      <c r="B247" s="381"/>
      <c r="C247" s="381"/>
      <c r="D247" s="381"/>
      <c r="E247" s="590"/>
      <c r="F247" s="381"/>
      <c r="G247" s="381"/>
      <c r="H247" s="381"/>
      <c r="I247" s="594"/>
      <c r="J247" s="375"/>
      <c r="K247" s="381"/>
      <c r="L247" s="372"/>
      <c r="M247" s="372"/>
      <c r="N247" s="372"/>
      <c r="O247" s="372"/>
      <c r="P247" s="372"/>
      <c r="Q247" s="372"/>
      <c r="R247" s="372"/>
      <c r="S247" s="372"/>
      <c r="T247" s="372"/>
      <c r="U247" s="372"/>
      <c r="V247" s="372"/>
      <c r="W247" s="372"/>
      <c r="X247" s="372"/>
      <c r="Y247" s="372"/>
      <c r="Z247" s="372"/>
      <c r="AA247" s="372"/>
      <c r="AB247" s="372"/>
      <c r="AC247" s="372"/>
    </row>
    <row r="248" spans="1:29" ht="12.75">
      <c r="A248" s="446">
        <v>85</v>
      </c>
      <c r="B248" s="446">
        <v>55</v>
      </c>
      <c r="C248" s="446">
        <v>55</v>
      </c>
      <c r="D248" s="446" t="s">
        <v>56</v>
      </c>
      <c r="E248" s="447">
        <v>44216</v>
      </c>
      <c r="F248" s="446">
        <v>1</v>
      </c>
      <c r="G248" s="446">
        <v>55</v>
      </c>
      <c r="H248" s="446" t="s">
        <v>144</v>
      </c>
      <c r="I248" s="672">
        <v>44235</v>
      </c>
      <c r="J248" s="673">
        <v>0.25</v>
      </c>
      <c r="K248" s="441"/>
      <c r="L248" s="441"/>
      <c r="M248" s="441"/>
      <c r="N248" s="441"/>
      <c r="O248" s="441"/>
      <c r="P248" s="441"/>
      <c r="Q248" s="441"/>
      <c r="R248" s="441"/>
      <c r="S248" s="441"/>
      <c r="T248" s="441"/>
      <c r="U248" s="441"/>
      <c r="V248" s="441"/>
      <c r="W248" s="441"/>
      <c r="X248" s="441"/>
      <c r="Y248" s="441"/>
      <c r="Z248" s="441"/>
      <c r="AA248" s="441"/>
      <c r="AB248" s="441"/>
      <c r="AC248" s="441"/>
    </row>
    <row r="249" spans="1:29" ht="12.75">
      <c r="A249" s="381"/>
      <c r="B249" s="381"/>
      <c r="C249" s="381"/>
      <c r="D249" s="381"/>
      <c r="E249" s="590"/>
      <c r="F249" s="381"/>
      <c r="G249" s="381"/>
      <c r="H249" s="381"/>
      <c r="I249" s="594"/>
      <c r="J249" s="375"/>
      <c r="K249" s="372"/>
      <c r="L249" s="372"/>
      <c r="M249" s="372"/>
      <c r="N249" s="372"/>
      <c r="O249" s="372"/>
      <c r="P249" s="372"/>
      <c r="Q249" s="372"/>
      <c r="R249" s="372"/>
      <c r="S249" s="372"/>
      <c r="T249" s="372"/>
      <c r="U249" s="372"/>
      <c r="V249" s="372"/>
      <c r="W249" s="372"/>
      <c r="X249" s="372"/>
      <c r="Y249" s="372"/>
      <c r="Z249" s="372"/>
      <c r="AA249" s="372"/>
      <c r="AB249" s="372"/>
      <c r="AC249" s="372"/>
    </row>
    <row r="250" spans="1:29" ht="12.75">
      <c r="A250" s="381"/>
      <c r="B250" s="381"/>
      <c r="C250" s="381"/>
      <c r="D250" s="381"/>
      <c r="E250" s="590"/>
      <c r="F250" s="381"/>
      <c r="G250" s="381"/>
      <c r="H250" s="381"/>
      <c r="I250" s="594"/>
      <c r="J250" s="375"/>
      <c r="K250" s="372"/>
      <c r="L250" s="372"/>
      <c r="M250" s="372"/>
      <c r="N250" s="372"/>
      <c r="O250" s="372"/>
      <c r="P250" s="372"/>
      <c r="Q250" s="372"/>
      <c r="R250" s="372"/>
      <c r="S250" s="372"/>
      <c r="T250" s="372"/>
      <c r="U250" s="372"/>
      <c r="V250" s="372"/>
      <c r="W250" s="372"/>
      <c r="X250" s="372"/>
      <c r="Y250" s="372"/>
      <c r="Z250" s="372"/>
      <c r="AA250" s="372"/>
      <c r="AB250" s="372"/>
      <c r="AC250" s="372"/>
    </row>
    <row r="251" spans="1:29" ht="12.75">
      <c r="A251" s="270">
        <v>86</v>
      </c>
      <c r="B251" s="270">
        <v>5</v>
      </c>
      <c r="C251" s="270">
        <v>5</v>
      </c>
      <c r="D251" s="270" t="s">
        <v>215</v>
      </c>
      <c r="E251" s="388">
        <v>43929</v>
      </c>
      <c r="F251" s="188"/>
      <c r="G251" s="270">
        <v>5</v>
      </c>
      <c r="H251" s="270" t="s">
        <v>10</v>
      </c>
      <c r="I251" s="606">
        <v>44285</v>
      </c>
      <c r="J251" s="387" t="s">
        <v>3200</v>
      </c>
      <c r="K251" s="188"/>
      <c r="L251" s="188"/>
      <c r="M251" s="188"/>
      <c r="N251" s="188"/>
      <c r="O251" s="188"/>
      <c r="P251" s="188"/>
      <c r="Q251" s="188"/>
      <c r="R251" s="188"/>
      <c r="S251" s="188"/>
      <c r="T251" s="188"/>
      <c r="U251" s="188"/>
      <c r="V251" s="188"/>
      <c r="W251" s="188"/>
      <c r="X251" s="188"/>
      <c r="Y251" s="188"/>
      <c r="Z251" s="188"/>
      <c r="AA251" s="188"/>
      <c r="AB251" s="188"/>
      <c r="AC251" s="188"/>
    </row>
    <row r="252" spans="1:29" ht="12.75">
      <c r="A252" s="116"/>
      <c r="B252" s="116"/>
      <c r="C252" s="116"/>
      <c r="D252" s="116"/>
      <c r="E252" s="384"/>
      <c r="G252" s="116"/>
      <c r="H252" s="116"/>
      <c r="I252" s="315"/>
      <c r="J252" s="583"/>
    </row>
    <row r="253" spans="1:29" ht="12.75">
      <c r="A253" s="270">
        <v>87</v>
      </c>
      <c r="B253" s="270">
        <v>13</v>
      </c>
      <c r="C253" s="270">
        <v>13</v>
      </c>
      <c r="D253" s="270" t="s">
        <v>215</v>
      </c>
      <c r="E253" s="388">
        <v>43929</v>
      </c>
      <c r="F253" s="188"/>
      <c r="G253" s="270">
        <v>13</v>
      </c>
      <c r="H253" s="270" t="s">
        <v>10</v>
      </c>
      <c r="I253" s="606">
        <v>44285</v>
      </c>
      <c r="J253" s="387">
        <v>0.25</v>
      </c>
      <c r="K253" s="188"/>
      <c r="L253" s="188"/>
      <c r="M253" s="188"/>
      <c r="N253" s="188"/>
      <c r="O253" s="188"/>
      <c r="P253" s="188"/>
      <c r="Q253" s="188"/>
      <c r="R253" s="188"/>
      <c r="S253" s="188"/>
      <c r="T253" s="188"/>
      <c r="U253" s="188"/>
      <c r="V253" s="188"/>
      <c r="W253" s="188"/>
      <c r="X253" s="188"/>
      <c r="Y253" s="188"/>
      <c r="Z253" s="188"/>
      <c r="AA253" s="188"/>
      <c r="AB253" s="188"/>
      <c r="AC253" s="188"/>
    </row>
    <row r="254" spans="1:29" ht="12.75">
      <c r="A254" s="116"/>
      <c r="B254" s="116"/>
      <c r="C254" s="116"/>
      <c r="D254" s="116"/>
      <c r="E254" s="384"/>
      <c r="G254" s="116"/>
      <c r="H254" s="116"/>
      <c r="I254" s="315"/>
      <c r="J254" s="583"/>
    </row>
    <row r="255" spans="1:29" ht="12.75">
      <c r="A255" s="270">
        <v>88</v>
      </c>
      <c r="B255" s="270">
        <v>63</v>
      </c>
      <c r="C255" s="270">
        <v>63</v>
      </c>
      <c r="D255" s="270" t="s">
        <v>56</v>
      </c>
      <c r="E255" s="388">
        <v>44207</v>
      </c>
      <c r="F255" s="270">
        <v>3.5</v>
      </c>
      <c r="G255" s="270">
        <v>63</v>
      </c>
      <c r="H255" s="270" t="s">
        <v>37</v>
      </c>
      <c r="I255" s="385">
        <v>44208</v>
      </c>
      <c r="J255" s="387">
        <v>1.25</v>
      </c>
      <c r="K255" s="188"/>
      <c r="L255" s="188"/>
      <c r="M255" s="188"/>
      <c r="N255" s="188"/>
      <c r="O255" s="188"/>
      <c r="P255" s="188"/>
      <c r="Q255" s="188"/>
      <c r="R255" s="188"/>
      <c r="S255" s="188"/>
      <c r="T255" s="188"/>
      <c r="U255" s="188"/>
      <c r="V255" s="188"/>
      <c r="W255" s="188"/>
      <c r="X255" s="188"/>
      <c r="Y255" s="188"/>
      <c r="Z255" s="188"/>
      <c r="AA255" s="188"/>
      <c r="AB255" s="188"/>
      <c r="AC255" s="188"/>
    </row>
    <row r="256" spans="1:29" ht="12.75">
      <c r="A256" s="270"/>
      <c r="B256" s="270"/>
      <c r="C256" s="270">
        <v>6</v>
      </c>
      <c r="D256" s="270" t="s">
        <v>56</v>
      </c>
      <c r="E256" s="388">
        <v>44208</v>
      </c>
      <c r="F256" s="270">
        <v>1</v>
      </c>
      <c r="G256" s="188"/>
      <c r="H256" s="188"/>
      <c r="I256" s="188"/>
      <c r="J256" s="386"/>
      <c r="K256" s="270" t="s">
        <v>3116</v>
      </c>
      <c r="L256" s="188"/>
      <c r="M256" s="188"/>
      <c r="N256" s="188"/>
      <c r="O256" s="188"/>
      <c r="P256" s="188"/>
      <c r="Q256" s="188"/>
      <c r="R256" s="188"/>
      <c r="S256" s="188"/>
      <c r="T256" s="188"/>
      <c r="U256" s="188"/>
      <c r="V256" s="188"/>
      <c r="W256" s="188"/>
      <c r="X256" s="188"/>
      <c r="Y256" s="188"/>
      <c r="Z256" s="188"/>
      <c r="AA256" s="188"/>
      <c r="AB256" s="188"/>
      <c r="AC256" s="188"/>
    </row>
    <row r="257" spans="1:29" ht="12.75">
      <c r="A257" s="270"/>
      <c r="B257" s="270"/>
      <c r="C257" s="270"/>
      <c r="D257" s="270"/>
      <c r="E257" s="388"/>
      <c r="F257" s="270"/>
      <c r="G257" s="270">
        <v>6</v>
      </c>
      <c r="H257" s="270" t="s">
        <v>10</v>
      </c>
      <c r="I257" s="388">
        <v>44249</v>
      </c>
      <c r="J257" s="387">
        <v>0.25</v>
      </c>
      <c r="K257" s="270"/>
      <c r="L257" s="188"/>
      <c r="M257" s="188"/>
      <c r="N257" s="188"/>
      <c r="O257" s="188"/>
      <c r="P257" s="188"/>
      <c r="Q257" s="188"/>
      <c r="R257" s="188"/>
      <c r="S257" s="188"/>
      <c r="T257" s="188"/>
      <c r="U257" s="188"/>
      <c r="V257" s="188"/>
      <c r="W257" s="188"/>
      <c r="X257" s="188"/>
      <c r="Y257" s="188"/>
      <c r="Z257" s="188"/>
      <c r="AA257" s="188"/>
      <c r="AB257" s="188"/>
      <c r="AC257" s="188"/>
    </row>
    <row r="258" spans="1:29" ht="12.75">
      <c r="A258" s="381"/>
      <c r="B258" s="381"/>
      <c r="C258" s="381"/>
      <c r="D258" s="381"/>
      <c r="E258" s="590"/>
      <c r="F258" s="381"/>
      <c r="G258" s="372"/>
      <c r="H258" s="372"/>
      <c r="I258" s="372"/>
      <c r="J258" s="373"/>
      <c r="K258" s="381"/>
      <c r="L258" s="372"/>
      <c r="M258" s="372"/>
      <c r="N258" s="372"/>
      <c r="O258" s="372"/>
      <c r="P258" s="372"/>
      <c r="Q258" s="372"/>
      <c r="R258" s="372"/>
      <c r="S258" s="372"/>
      <c r="T258" s="372"/>
      <c r="U258" s="372"/>
      <c r="V258" s="372"/>
      <c r="W258" s="372"/>
      <c r="X258" s="372"/>
      <c r="Y258" s="372"/>
      <c r="Z258" s="372"/>
      <c r="AA258" s="372"/>
      <c r="AB258" s="372"/>
      <c r="AC258" s="372"/>
    </row>
    <row r="259" spans="1:29" ht="12.75">
      <c r="A259" s="270">
        <v>89</v>
      </c>
      <c r="B259" s="270">
        <v>62</v>
      </c>
      <c r="C259" s="270">
        <v>62</v>
      </c>
      <c r="D259" s="270" t="s">
        <v>56</v>
      </c>
      <c r="E259" s="388">
        <v>44216</v>
      </c>
      <c r="F259" s="270">
        <v>1</v>
      </c>
      <c r="G259" s="270">
        <v>62</v>
      </c>
      <c r="H259" s="270" t="s">
        <v>144</v>
      </c>
      <c r="I259" s="606">
        <v>44235</v>
      </c>
      <c r="J259" s="387">
        <v>0.25</v>
      </c>
      <c r="K259" s="188"/>
      <c r="L259" s="188"/>
      <c r="M259" s="188"/>
      <c r="N259" s="188"/>
      <c r="O259" s="188"/>
      <c r="P259" s="188"/>
      <c r="Q259" s="188"/>
      <c r="R259" s="188"/>
      <c r="S259" s="188"/>
      <c r="T259" s="188"/>
      <c r="U259" s="188"/>
      <c r="V259" s="188"/>
      <c r="W259" s="188"/>
      <c r="X259" s="188"/>
      <c r="Y259" s="188"/>
      <c r="Z259" s="188"/>
      <c r="AA259" s="188"/>
      <c r="AB259" s="188"/>
      <c r="AC259" s="188"/>
    </row>
    <row r="260" spans="1:29" ht="12.75">
      <c r="A260" s="381"/>
      <c r="B260" s="381"/>
      <c r="C260" s="381"/>
      <c r="D260" s="381"/>
      <c r="E260" s="590"/>
      <c r="F260" s="381"/>
      <c r="G260" s="381"/>
      <c r="H260" s="381"/>
      <c r="I260" s="594"/>
      <c r="J260" s="375"/>
      <c r="K260" s="372"/>
      <c r="L260" s="372"/>
      <c r="M260" s="372"/>
      <c r="N260" s="372"/>
      <c r="O260" s="372"/>
      <c r="P260" s="372"/>
      <c r="Q260" s="372"/>
      <c r="R260" s="372"/>
      <c r="S260" s="372"/>
      <c r="T260" s="372"/>
      <c r="U260" s="372"/>
      <c r="V260" s="372"/>
      <c r="W260" s="372"/>
      <c r="X260" s="372"/>
      <c r="Y260" s="372"/>
      <c r="Z260" s="372"/>
      <c r="AA260" s="372"/>
      <c r="AB260" s="372"/>
      <c r="AC260" s="372"/>
    </row>
    <row r="261" spans="1:29" ht="12.75">
      <c r="A261" s="270">
        <v>90</v>
      </c>
      <c r="B261" s="270">
        <v>122</v>
      </c>
      <c r="C261" s="270">
        <v>122</v>
      </c>
      <c r="D261" s="270" t="s">
        <v>56</v>
      </c>
      <c r="E261" s="388">
        <v>44216</v>
      </c>
      <c r="F261" s="270">
        <v>2.5</v>
      </c>
      <c r="G261" s="270">
        <v>122</v>
      </c>
      <c r="H261" s="270" t="s">
        <v>144</v>
      </c>
      <c r="I261" s="606">
        <v>44235</v>
      </c>
      <c r="J261" s="387">
        <v>0.75</v>
      </c>
      <c r="K261" s="188"/>
      <c r="L261" s="188"/>
      <c r="M261" s="188"/>
      <c r="N261" s="188"/>
      <c r="O261" s="188"/>
      <c r="P261" s="188"/>
      <c r="Q261" s="188"/>
      <c r="R261" s="188"/>
      <c r="S261" s="188"/>
      <c r="T261" s="188"/>
      <c r="U261" s="188"/>
      <c r="V261" s="188"/>
      <c r="W261" s="188"/>
      <c r="X261" s="188"/>
      <c r="Y261" s="188"/>
      <c r="Z261" s="188"/>
      <c r="AA261" s="188"/>
      <c r="AB261" s="188"/>
      <c r="AC261" s="188"/>
    </row>
    <row r="262" spans="1:29" ht="12.75">
      <c r="A262" s="270"/>
      <c r="B262" s="270"/>
      <c r="C262" s="270">
        <v>5</v>
      </c>
      <c r="D262" s="270" t="s">
        <v>56</v>
      </c>
      <c r="E262" s="388">
        <v>44242</v>
      </c>
      <c r="F262" s="270">
        <v>0.5</v>
      </c>
      <c r="G262" s="270"/>
      <c r="H262" s="270"/>
      <c r="I262" s="606"/>
      <c r="J262" s="387"/>
      <c r="K262" s="270" t="s">
        <v>3116</v>
      </c>
      <c r="L262" s="188"/>
      <c r="M262" s="188"/>
      <c r="N262" s="188"/>
      <c r="O262" s="188"/>
      <c r="P262" s="188"/>
      <c r="Q262" s="188"/>
      <c r="R262" s="188"/>
      <c r="S262" s="188"/>
      <c r="T262" s="188"/>
      <c r="U262" s="188"/>
      <c r="V262" s="188"/>
      <c r="W262" s="188"/>
      <c r="X262" s="188"/>
      <c r="Y262" s="188"/>
      <c r="Z262" s="188"/>
      <c r="AA262" s="188"/>
      <c r="AB262" s="188"/>
      <c r="AC262" s="188"/>
    </row>
    <row r="263" spans="1:29" ht="12.75">
      <c r="A263" s="270"/>
      <c r="B263" s="270"/>
      <c r="C263" s="270"/>
      <c r="D263" s="270"/>
      <c r="E263" s="388"/>
      <c r="F263" s="270"/>
      <c r="G263" s="270">
        <v>5</v>
      </c>
      <c r="H263" s="270" t="s">
        <v>10</v>
      </c>
      <c r="I263" s="606">
        <v>44245</v>
      </c>
      <c r="J263" s="387">
        <v>0.25</v>
      </c>
      <c r="K263" s="270"/>
      <c r="L263" s="188"/>
      <c r="M263" s="188"/>
      <c r="N263" s="188"/>
      <c r="O263" s="188"/>
      <c r="P263" s="188"/>
      <c r="Q263" s="188"/>
      <c r="R263" s="188"/>
      <c r="S263" s="188"/>
      <c r="T263" s="188"/>
      <c r="U263" s="188"/>
      <c r="V263" s="188"/>
      <c r="W263" s="188"/>
      <c r="X263" s="188"/>
      <c r="Y263" s="188"/>
      <c r="Z263" s="188"/>
      <c r="AA263" s="188"/>
      <c r="AB263" s="188"/>
      <c r="AC263" s="188"/>
    </row>
    <row r="264" spans="1:29" ht="12.75">
      <c r="A264" s="381"/>
      <c r="B264" s="381"/>
      <c r="C264" s="381"/>
      <c r="D264" s="381"/>
      <c r="E264" s="590"/>
      <c r="F264" s="381"/>
      <c r="G264" s="381"/>
      <c r="H264" s="381"/>
      <c r="I264" s="594"/>
      <c r="J264" s="375"/>
      <c r="K264" s="381"/>
      <c r="L264" s="372"/>
      <c r="M264" s="372"/>
      <c r="N264" s="372"/>
      <c r="O264" s="372"/>
      <c r="P264" s="372"/>
      <c r="Q264" s="372"/>
      <c r="R264" s="372"/>
      <c r="S264" s="372"/>
      <c r="T264" s="372"/>
      <c r="U264" s="372"/>
      <c r="V264" s="372"/>
      <c r="W264" s="372"/>
      <c r="X264" s="372"/>
      <c r="Y264" s="372"/>
      <c r="Z264" s="372"/>
      <c r="AA264" s="372"/>
      <c r="AB264" s="372"/>
      <c r="AC264" s="372"/>
    </row>
    <row r="265" spans="1:29" ht="12.75">
      <c r="A265" s="270">
        <v>91</v>
      </c>
      <c r="B265" s="270">
        <v>46</v>
      </c>
      <c r="C265" s="270">
        <v>46</v>
      </c>
      <c r="D265" s="270" t="s">
        <v>56</v>
      </c>
      <c r="E265" s="388">
        <v>44217</v>
      </c>
      <c r="F265" s="270">
        <v>2.5</v>
      </c>
      <c r="G265" s="270">
        <v>46</v>
      </c>
      <c r="H265" s="270" t="s">
        <v>144</v>
      </c>
      <c r="I265" s="606">
        <v>44235</v>
      </c>
      <c r="J265" s="387">
        <v>0.5</v>
      </c>
      <c r="K265" s="188"/>
      <c r="L265" s="188"/>
      <c r="M265" s="188"/>
      <c r="N265" s="188"/>
      <c r="O265" s="188"/>
      <c r="P265" s="188"/>
      <c r="Q265" s="188"/>
      <c r="R265" s="188"/>
      <c r="S265" s="188"/>
      <c r="T265" s="188"/>
      <c r="U265" s="188"/>
      <c r="V265" s="188"/>
      <c r="W265" s="188"/>
      <c r="X265" s="188"/>
      <c r="Y265" s="188"/>
      <c r="Z265" s="188"/>
      <c r="AA265" s="188"/>
      <c r="AB265" s="188"/>
      <c r="AC265" s="188"/>
    </row>
    <row r="266" spans="1:29" ht="12.75">
      <c r="A266" s="270"/>
      <c r="B266" s="270"/>
      <c r="C266" s="270">
        <v>3</v>
      </c>
      <c r="D266" s="270" t="s">
        <v>56</v>
      </c>
      <c r="E266" s="388">
        <v>44242</v>
      </c>
      <c r="F266" s="270">
        <v>0.2</v>
      </c>
      <c r="G266" s="188"/>
      <c r="H266" s="270"/>
      <c r="I266" s="188"/>
      <c r="J266" s="387"/>
      <c r="K266" s="270" t="s">
        <v>3116</v>
      </c>
      <c r="L266" s="188"/>
      <c r="M266" s="188"/>
      <c r="N266" s="188"/>
      <c r="O266" s="188"/>
      <c r="P266" s="188"/>
      <c r="Q266" s="188"/>
      <c r="R266" s="188"/>
      <c r="S266" s="188"/>
      <c r="T266" s="188"/>
      <c r="U266" s="188"/>
      <c r="V266" s="188"/>
      <c r="W266" s="188"/>
      <c r="X266" s="188"/>
      <c r="Y266" s="188"/>
      <c r="Z266" s="188"/>
      <c r="AA266" s="188"/>
      <c r="AB266" s="188"/>
      <c r="AC266" s="188"/>
    </row>
    <row r="267" spans="1:29" ht="12.75">
      <c r="A267" s="270"/>
      <c r="B267" s="270"/>
      <c r="C267" s="270"/>
      <c r="D267" s="270"/>
      <c r="E267" s="388"/>
      <c r="F267" s="270"/>
      <c r="G267" s="270">
        <v>3</v>
      </c>
      <c r="H267" s="270" t="s">
        <v>10</v>
      </c>
      <c r="I267" s="388">
        <v>44245</v>
      </c>
      <c r="J267" s="387">
        <v>0.25</v>
      </c>
      <c r="K267" s="270"/>
      <c r="L267" s="188"/>
      <c r="M267" s="188"/>
      <c r="N267" s="188"/>
      <c r="O267" s="188"/>
      <c r="P267" s="188"/>
      <c r="Q267" s="188"/>
      <c r="R267" s="188"/>
      <c r="S267" s="188"/>
      <c r="T267" s="188"/>
      <c r="U267" s="188"/>
      <c r="V267" s="188"/>
      <c r="W267" s="188"/>
      <c r="X267" s="188"/>
      <c r="Y267" s="188"/>
      <c r="Z267" s="188"/>
      <c r="AA267" s="188"/>
      <c r="AB267" s="188"/>
      <c r="AC267" s="188"/>
    </row>
    <row r="268" spans="1:29" ht="12.75">
      <c r="A268" s="116"/>
      <c r="B268" s="116"/>
      <c r="C268" s="116"/>
      <c r="D268" s="116"/>
      <c r="E268" s="384"/>
      <c r="H268" s="116"/>
      <c r="J268" s="583"/>
    </row>
    <row r="269" spans="1:29" ht="12.75">
      <c r="A269" s="270">
        <v>92</v>
      </c>
      <c r="B269" s="270">
        <v>2</v>
      </c>
      <c r="C269" s="270">
        <v>2</v>
      </c>
      <c r="D269" s="270" t="s">
        <v>215</v>
      </c>
      <c r="E269" s="388">
        <v>43929</v>
      </c>
      <c r="F269" s="188"/>
      <c r="G269" s="270">
        <v>2</v>
      </c>
      <c r="H269" s="270" t="s">
        <v>10</v>
      </c>
      <c r="I269" s="388">
        <v>44249</v>
      </c>
      <c r="J269" s="387">
        <v>0.1</v>
      </c>
      <c r="K269" s="188"/>
      <c r="L269" s="188"/>
      <c r="M269" s="188"/>
      <c r="N269" s="188"/>
      <c r="O269" s="188"/>
      <c r="P269" s="188"/>
      <c r="Q269" s="188"/>
      <c r="R269" s="188"/>
      <c r="S269" s="188"/>
      <c r="T269" s="188"/>
      <c r="U269" s="188"/>
      <c r="V269" s="188"/>
      <c r="W269" s="188"/>
      <c r="X269" s="188"/>
      <c r="Y269" s="188"/>
      <c r="Z269" s="188"/>
      <c r="AA269" s="188"/>
      <c r="AB269" s="188"/>
      <c r="AC269" s="188"/>
    </row>
    <row r="270" spans="1:29" ht="12.75">
      <c r="A270" s="116"/>
      <c r="B270" s="116"/>
      <c r="C270" s="116"/>
      <c r="D270" s="116"/>
      <c r="E270" s="384"/>
      <c r="H270" s="116"/>
      <c r="J270" s="583"/>
    </row>
    <row r="271" spans="1:29" ht="12.75">
      <c r="A271" s="270">
        <v>93</v>
      </c>
      <c r="B271" s="270">
        <v>456</v>
      </c>
      <c r="C271" s="270">
        <v>310</v>
      </c>
      <c r="D271" s="270" t="s">
        <v>56</v>
      </c>
      <c r="E271" s="388">
        <v>44217</v>
      </c>
      <c r="F271" s="270">
        <v>5</v>
      </c>
      <c r="G271" s="270">
        <v>456</v>
      </c>
      <c r="H271" s="270" t="s">
        <v>144</v>
      </c>
      <c r="I271" s="606">
        <v>44236</v>
      </c>
      <c r="J271" s="387">
        <v>1</v>
      </c>
      <c r="K271" s="188"/>
      <c r="L271" s="188"/>
      <c r="M271" s="188"/>
      <c r="N271" s="188"/>
      <c r="O271" s="188"/>
      <c r="P271" s="188"/>
      <c r="Q271" s="188"/>
      <c r="R271" s="188"/>
      <c r="S271" s="188"/>
      <c r="T271" s="188"/>
      <c r="U271" s="188"/>
      <c r="V271" s="188"/>
      <c r="W271" s="188"/>
      <c r="X271" s="188"/>
      <c r="Y271" s="188"/>
      <c r="Z271" s="188"/>
      <c r="AA271" s="188"/>
      <c r="AB271" s="188"/>
      <c r="AC271" s="188"/>
    </row>
    <row r="272" spans="1:29" ht="12.75">
      <c r="A272" s="270"/>
      <c r="B272" s="270"/>
      <c r="C272" s="270">
        <v>146</v>
      </c>
      <c r="D272" s="270" t="s">
        <v>56</v>
      </c>
      <c r="E272" s="388">
        <v>44218</v>
      </c>
      <c r="F272" s="270">
        <v>3.5</v>
      </c>
      <c r="G272" s="188"/>
      <c r="H272" s="270"/>
      <c r="I272" s="188"/>
      <c r="J272" s="386"/>
      <c r="K272" s="188"/>
      <c r="L272" s="188"/>
      <c r="M272" s="188"/>
      <c r="N272" s="188"/>
      <c r="O272" s="188"/>
      <c r="P272" s="188"/>
      <c r="Q272" s="188"/>
      <c r="R272" s="188"/>
      <c r="S272" s="188"/>
      <c r="T272" s="188"/>
      <c r="U272" s="188"/>
      <c r="V272" s="188"/>
      <c r="W272" s="188"/>
      <c r="X272" s="188"/>
      <c r="Y272" s="188"/>
      <c r="Z272" s="188"/>
      <c r="AA272" s="188"/>
      <c r="AB272" s="188"/>
      <c r="AC272" s="188"/>
    </row>
    <row r="273" spans="1:29" ht="12.75">
      <c r="A273" s="270"/>
      <c r="B273" s="270"/>
      <c r="C273" s="270">
        <v>23</v>
      </c>
      <c r="D273" s="270" t="s">
        <v>56</v>
      </c>
      <c r="E273" s="388">
        <v>44242</v>
      </c>
      <c r="F273" s="270">
        <v>0.75</v>
      </c>
      <c r="G273" s="270"/>
      <c r="H273" s="270"/>
      <c r="I273" s="606"/>
      <c r="J273" s="387"/>
      <c r="K273" s="270" t="s">
        <v>3116</v>
      </c>
      <c r="L273" s="188"/>
      <c r="M273" s="188"/>
      <c r="N273" s="188"/>
      <c r="O273" s="188"/>
      <c r="P273" s="188"/>
      <c r="Q273" s="188"/>
      <c r="R273" s="188"/>
      <c r="S273" s="188"/>
      <c r="T273" s="188"/>
      <c r="U273" s="188"/>
      <c r="V273" s="188"/>
      <c r="W273" s="188"/>
      <c r="X273" s="188"/>
      <c r="Y273" s="188"/>
      <c r="Z273" s="188"/>
      <c r="AA273" s="188"/>
      <c r="AB273" s="188"/>
      <c r="AC273" s="188"/>
    </row>
    <row r="274" spans="1:29" ht="12.75">
      <c r="A274" s="270"/>
      <c r="B274" s="270"/>
      <c r="C274" s="270"/>
      <c r="D274" s="270"/>
      <c r="E274" s="388"/>
      <c r="F274" s="270"/>
      <c r="G274" s="270">
        <v>22</v>
      </c>
      <c r="H274" s="270" t="s">
        <v>10</v>
      </c>
      <c r="I274" s="606">
        <v>44245</v>
      </c>
      <c r="J274" s="387">
        <v>0.5</v>
      </c>
      <c r="K274" s="270"/>
      <c r="L274" s="188"/>
      <c r="M274" s="188"/>
      <c r="N274" s="188"/>
      <c r="O274" s="188"/>
      <c r="P274" s="188"/>
      <c r="Q274" s="188"/>
      <c r="R274" s="188"/>
      <c r="S274" s="188"/>
      <c r="T274" s="188"/>
      <c r="U274" s="188"/>
      <c r="V274" s="188"/>
      <c r="W274" s="188"/>
      <c r="X274" s="188"/>
      <c r="Y274" s="188"/>
      <c r="Z274" s="188"/>
      <c r="AA274" s="188"/>
      <c r="AB274" s="188"/>
      <c r="AC274" s="188"/>
    </row>
    <row r="275" spans="1:29" ht="12.75">
      <c r="A275" s="381"/>
      <c r="B275" s="381"/>
      <c r="C275" s="381"/>
      <c r="D275" s="381"/>
      <c r="E275" s="590"/>
      <c r="F275" s="381"/>
      <c r="G275" s="381"/>
      <c r="H275" s="381"/>
      <c r="I275" s="594"/>
      <c r="J275" s="375"/>
      <c r="K275" s="381"/>
      <c r="L275" s="372"/>
      <c r="M275" s="372"/>
      <c r="N275" s="372"/>
      <c r="O275" s="372"/>
      <c r="P275" s="372"/>
      <c r="Q275" s="372"/>
      <c r="R275" s="372"/>
      <c r="S275" s="372"/>
      <c r="T275" s="372"/>
      <c r="U275" s="372"/>
      <c r="V275" s="372"/>
      <c r="W275" s="372"/>
      <c r="X275" s="372"/>
      <c r="Y275" s="372"/>
      <c r="Z275" s="372"/>
      <c r="AA275" s="372"/>
      <c r="AB275" s="372"/>
      <c r="AC275" s="372"/>
    </row>
    <row r="276" spans="1:29" ht="12.75">
      <c r="A276" s="270">
        <v>94</v>
      </c>
      <c r="B276" s="270">
        <v>785</v>
      </c>
      <c r="C276" s="270">
        <v>580</v>
      </c>
      <c r="D276" s="270" t="s">
        <v>56</v>
      </c>
      <c r="E276" s="388">
        <v>44221</v>
      </c>
      <c r="F276" s="270">
        <v>8</v>
      </c>
      <c r="G276" s="270">
        <v>580</v>
      </c>
      <c r="H276" s="270" t="s">
        <v>144</v>
      </c>
      <c r="I276" s="606">
        <v>44231</v>
      </c>
      <c r="J276" s="387">
        <v>2.5</v>
      </c>
      <c r="K276" s="188"/>
      <c r="L276" s="188"/>
      <c r="M276" s="188"/>
      <c r="N276" s="188"/>
      <c r="O276" s="188"/>
      <c r="P276" s="188"/>
      <c r="Q276" s="188"/>
      <c r="R276" s="188"/>
      <c r="S276" s="188"/>
      <c r="T276" s="188"/>
      <c r="U276" s="188"/>
      <c r="V276" s="188"/>
      <c r="W276" s="188"/>
      <c r="X276" s="188"/>
      <c r="Y276" s="188"/>
      <c r="Z276" s="188"/>
      <c r="AA276" s="188"/>
      <c r="AB276" s="188"/>
      <c r="AC276" s="188"/>
    </row>
    <row r="277" spans="1:29" ht="12.75">
      <c r="A277" s="270"/>
      <c r="B277" s="270"/>
      <c r="C277" s="270">
        <v>205</v>
      </c>
      <c r="D277" s="270" t="s">
        <v>56</v>
      </c>
      <c r="E277" s="388">
        <v>44222</v>
      </c>
      <c r="F277" s="270">
        <v>3</v>
      </c>
      <c r="G277" s="188"/>
      <c r="H277" s="188"/>
      <c r="I277" s="188"/>
      <c r="J277" s="386"/>
      <c r="K277" s="188"/>
      <c r="L277" s="188"/>
      <c r="M277" s="188"/>
      <c r="N277" s="188"/>
      <c r="O277" s="188"/>
      <c r="P277" s="188"/>
      <c r="Q277" s="188"/>
      <c r="R277" s="188"/>
      <c r="S277" s="188"/>
      <c r="T277" s="188"/>
      <c r="U277" s="188"/>
      <c r="V277" s="188"/>
      <c r="W277" s="188"/>
      <c r="X277" s="188"/>
      <c r="Y277" s="188"/>
      <c r="Z277" s="188"/>
      <c r="AA277" s="188"/>
      <c r="AB277" s="188"/>
      <c r="AC277" s="188"/>
    </row>
    <row r="278" spans="1:29" ht="12.75">
      <c r="A278" s="270"/>
      <c r="B278" s="270"/>
      <c r="C278" s="270">
        <v>17</v>
      </c>
      <c r="D278" s="270" t="s">
        <v>56</v>
      </c>
      <c r="E278" s="388">
        <v>44242</v>
      </c>
      <c r="F278" s="270">
        <v>0.75</v>
      </c>
      <c r="G278" s="270">
        <v>17</v>
      </c>
      <c r="H278" s="270" t="s">
        <v>10</v>
      </c>
      <c r="I278" s="606">
        <v>44245</v>
      </c>
      <c r="J278" s="387">
        <v>0.5</v>
      </c>
      <c r="K278" s="270" t="s">
        <v>3116</v>
      </c>
      <c r="L278" s="188"/>
      <c r="M278" s="188"/>
      <c r="N278" s="188"/>
      <c r="O278" s="188"/>
      <c r="P278" s="188"/>
      <c r="Q278" s="188"/>
      <c r="R278" s="188"/>
      <c r="S278" s="188"/>
      <c r="T278" s="188"/>
      <c r="U278" s="188"/>
      <c r="V278" s="188"/>
      <c r="W278" s="188"/>
      <c r="X278" s="188"/>
      <c r="Y278" s="188"/>
      <c r="Z278" s="188"/>
      <c r="AA278" s="188"/>
      <c r="AB278" s="188"/>
      <c r="AC278" s="188"/>
    </row>
    <row r="279" spans="1:29" ht="12.75">
      <c r="A279" s="381"/>
      <c r="B279" s="381"/>
      <c r="C279" s="381"/>
      <c r="D279" s="381"/>
      <c r="E279" s="590"/>
      <c r="F279" s="381"/>
      <c r="G279" s="381"/>
      <c r="H279" s="381"/>
      <c r="I279" s="594"/>
      <c r="J279" s="375"/>
      <c r="K279" s="381"/>
      <c r="L279" s="372"/>
      <c r="M279" s="372"/>
      <c r="N279" s="372"/>
      <c r="O279" s="372"/>
      <c r="P279" s="372"/>
      <c r="Q279" s="372"/>
      <c r="R279" s="372"/>
      <c r="S279" s="372"/>
      <c r="T279" s="372"/>
      <c r="U279" s="372"/>
      <c r="V279" s="372"/>
      <c r="W279" s="372"/>
      <c r="X279" s="372"/>
      <c r="Y279" s="372"/>
      <c r="Z279" s="372"/>
      <c r="AA279" s="372"/>
      <c r="AB279" s="372"/>
      <c r="AC279" s="372"/>
    </row>
    <row r="280" spans="1:29" ht="12.75">
      <c r="A280" s="270">
        <v>95</v>
      </c>
      <c r="B280" s="270">
        <v>95</v>
      </c>
      <c r="C280" s="270">
        <v>95</v>
      </c>
      <c r="D280" s="270" t="s">
        <v>56</v>
      </c>
      <c r="E280" s="388">
        <v>44222</v>
      </c>
      <c r="F280" s="270">
        <v>1.5</v>
      </c>
      <c r="G280" s="270">
        <v>95</v>
      </c>
      <c r="H280" s="270" t="s">
        <v>3140</v>
      </c>
      <c r="I280" s="606">
        <v>44236</v>
      </c>
      <c r="J280" s="387">
        <v>1</v>
      </c>
      <c r="K280" s="188"/>
      <c r="L280" s="188"/>
      <c r="M280" s="188"/>
      <c r="N280" s="188"/>
      <c r="O280" s="188"/>
      <c r="P280" s="188"/>
      <c r="Q280" s="188"/>
      <c r="R280" s="188"/>
      <c r="S280" s="188"/>
      <c r="T280" s="188"/>
      <c r="U280" s="188"/>
      <c r="V280" s="188"/>
      <c r="W280" s="188"/>
      <c r="X280" s="188"/>
      <c r="Y280" s="188"/>
      <c r="Z280" s="188"/>
      <c r="AA280" s="188"/>
      <c r="AB280" s="188"/>
      <c r="AC280" s="188"/>
    </row>
    <row r="281" spans="1:29" ht="12.75">
      <c r="A281" s="270"/>
      <c r="B281" s="270"/>
      <c r="C281" s="270">
        <v>4</v>
      </c>
      <c r="D281" s="270" t="s">
        <v>56</v>
      </c>
      <c r="E281" s="388">
        <v>44242</v>
      </c>
      <c r="F281" s="270">
        <v>0.5</v>
      </c>
      <c r="G281" s="188"/>
      <c r="H281" s="188"/>
      <c r="I281" s="188"/>
      <c r="J281" s="386"/>
      <c r="K281" s="270" t="s">
        <v>3116</v>
      </c>
      <c r="L281" s="188"/>
      <c r="M281" s="188"/>
      <c r="N281" s="188"/>
      <c r="O281" s="188"/>
      <c r="P281" s="188"/>
      <c r="Q281" s="188"/>
      <c r="R281" s="188"/>
      <c r="S281" s="188"/>
      <c r="T281" s="188"/>
      <c r="U281" s="188"/>
      <c r="V281" s="188"/>
      <c r="W281" s="188"/>
      <c r="X281" s="188"/>
      <c r="Y281" s="188"/>
      <c r="Z281" s="188"/>
      <c r="AA281" s="188"/>
      <c r="AB281" s="188"/>
      <c r="AC281" s="188"/>
    </row>
    <row r="282" spans="1:29" ht="12.75">
      <c r="A282" s="270"/>
      <c r="B282" s="270"/>
      <c r="C282" s="270"/>
      <c r="D282" s="270"/>
      <c r="E282" s="388"/>
      <c r="F282" s="270"/>
      <c r="G282" s="270">
        <v>4</v>
      </c>
      <c r="H282" s="270" t="s">
        <v>10</v>
      </c>
      <c r="I282" s="388">
        <v>44245</v>
      </c>
      <c r="J282" s="387">
        <v>0.25</v>
      </c>
      <c r="K282" s="270"/>
      <c r="L282" s="188"/>
      <c r="M282" s="188"/>
      <c r="N282" s="188"/>
      <c r="O282" s="188"/>
      <c r="P282" s="188"/>
      <c r="Q282" s="188"/>
      <c r="R282" s="188"/>
      <c r="S282" s="188"/>
      <c r="T282" s="188"/>
      <c r="U282" s="188"/>
      <c r="V282" s="188"/>
      <c r="W282" s="188"/>
      <c r="X282" s="188"/>
      <c r="Y282" s="188"/>
      <c r="Z282" s="188"/>
      <c r="AA282" s="188"/>
      <c r="AB282" s="188"/>
      <c r="AC282" s="188"/>
    </row>
    <row r="283" spans="1:29" ht="12.75">
      <c r="A283" s="116"/>
      <c r="B283" s="116"/>
      <c r="J283" s="17"/>
    </row>
    <row r="284" spans="1:29" ht="12.75">
      <c r="A284" s="270">
        <v>96</v>
      </c>
      <c r="B284" s="270">
        <v>72</v>
      </c>
      <c r="C284" s="270">
        <v>40</v>
      </c>
      <c r="D284" s="270" t="s">
        <v>22</v>
      </c>
      <c r="E284" s="385">
        <v>44235</v>
      </c>
      <c r="F284" s="270">
        <v>1.5</v>
      </c>
      <c r="G284" s="270">
        <v>73</v>
      </c>
      <c r="H284" s="270" t="s">
        <v>37</v>
      </c>
      <c r="I284" s="606">
        <v>44242</v>
      </c>
      <c r="J284" s="387">
        <v>1.5</v>
      </c>
      <c r="K284" s="188"/>
      <c r="L284" s="188"/>
      <c r="M284" s="188"/>
      <c r="N284" s="188"/>
      <c r="O284" s="188"/>
      <c r="P284" s="188"/>
      <c r="Q284" s="188"/>
      <c r="R284" s="188"/>
      <c r="S284" s="188"/>
      <c r="T284" s="188"/>
      <c r="U284" s="188"/>
      <c r="V284" s="188"/>
      <c r="W284" s="188"/>
      <c r="X284" s="188"/>
      <c r="Y284" s="188"/>
      <c r="Z284" s="188"/>
      <c r="AA284" s="188"/>
      <c r="AB284" s="188"/>
      <c r="AC284" s="188"/>
    </row>
    <row r="285" spans="1:29" ht="12.75">
      <c r="A285" s="270"/>
      <c r="B285" s="270"/>
      <c r="C285" s="270">
        <v>2</v>
      </c>
      <c r="D285" s="270" t="s">
        <v>22</v>
      </c>
      <c r="E285" s="385">
        <v>44237</v>
      </c>
      <c r="F285" s="270">
        <v>0.25</v>
      </c>
      <c r="G285" s="188"/>
      <c r="H285" s="188"/>
      <c r="I285" s="188"/>
      <c r="J285" s="386"/>
      <c r="K285" s="188"/>
      <c r="L285" s="188"/>
      <c r="M285" s="188"/>
      <c r="N285" s="188"/>
      <c r="O285" s="188"/>
      <c r="P285" s="188"/>
      <c r="Q285" s="188"/>
      <c r="R285" s="188"/>
      <c r="S285" s="188"/>
      <c r="T285" s="188"/>
      <c r="U285" s="188"/>
      <c r="V285" s="188"/>
      <c r="W285" s="188"/>
      <c r="X285" s="188"/>
      <c r="Y285" s="188"/>
      <c r="Z285" s="188"/>
      <c r="AA285" s="188"/>
      <c r="AB285" s="188"/>
      <c r="AC285" s="188"/>
    </row>
    <row r="286" spans="1:29" ht="12.75">
      <c r="A286" s="270"/>
      <c r="B286" s="270"/>
      <c r="C286" s="270">
        <v>30</v>
      </c>
      <c r="D286" s="270" t="s">
        <v>22</v>
      </c>
      <c r="E286" s="385">
        <v>44239</v>
      </c>
      <c r="F286" s="270">
        <v>2</v>
      </c>
      <c r="G286" s="188"/>
      <c r="H286" s="188"/>
      <c r="I286" s="188"/>
      <c r="J286" s="386"/>
      <c r="K286" s="270" t="s">
        <v>3116</v>
      </c>
      <c r="L286" s="188"/>
      <c r="M286" s="188"/>
      <c r="N286" s="188"/>
      <c r="O286" s="188"/>
      <c r="P286" s="188"/>
      <c r="Q286" s="188"/>
      <c r="R286" s="188"/>
      <c r="S286" s="188"/>
      <c r="T286" s="188"/>
      <c r="U286" s="188"/>
      <c r="V286" s="188"/>
      <c r="W286" s="188"/>
      <c r="X286" s="188"/>
      <c r="Y286" s="188"/>
      <c r="Z286" s="188"/>
      <c r="AA286" s="188"/>
      <c r="AB286" s="188"/>
      <c r="AC286" s="188"/>
    </row>
    <row r="287" spans="1:29" ht="12.75">
      <c r="A287" s="116"/>
      <c r="B287" s="116"/>
      <c r="C287" s="116"/>
      <c r="D287" s="116"/>
      <c r="E287" s="314"/>
      <c r="F287" s="116"/>
      <c r="J287" s="17"/>
    </row>
    <row r="288" spans="1:29" ht="12.75">
      <c r="A288" s="270">
        <v>97</v>
      </c>
      <c r="B288" s="270">
        <v>266</v>
      </c>
      <c r="C288" s="270">
        <v>16</v>
      </c>
      <c r="D288" s="270" t="s">
        <v>22</v>
      </c>
      <c r="E288" s="385">
        <v>44225</v>
      </c>
      <c r="F288" s="270">
        <v>2</v>
      </c>
      <c r="G288" s="188"/>
      <c r="H288" s="188"/>
      <c r="I288" s="188"/>
      <c r="J288" s="386"/>
      <c r="K288" s="188"/>
      <c r="L288" s="188"/>
      <c r="M288" s="188"/>
      <c r="N288" s="188"/>
      <c r="O288" s="188"/>
      <c r="P288" s="188"/>
      <c r="Q288" s="188"/>
      <c r="R288" s="188"/>
      <c r="S288" s="188"/>
      <c r="T288" s="188"/>
      <c r="U288" s="188"/>
      <c r="V288" s="188"/>
      <c r="W288" s="188"/>
      <c r="X288" s="188"/>
      <c r="Y288" s="188"/>
      <c r="Z288" s="188"/>
      <c r="AA288" s="188"/>
      <c r="AB288" s="188"/>
      <c r="AC288" s="188"/>
    </row>
    <row r="289" spans="1:29" ht="12.75">
      <c r="A289" s="116"/>
      <c r="B289" s="116"/>
      <c r="C289" s="116">
        <v>49</v>
      </c>
      <c r="D289" s="116" t="s">
        <v>22</v>
      </c>
      <c r="E289" s="314">
        <v>44228</v>
      </c>
      <c r="F289" s="116">
        <v>3</v>
      </c>
      <c r="J289" s="17"/>
    </row>
    <row r="290" spans="1:29" ht="12.75">
      <c r="A290" s="116"/>
      <c r="B290" s="116"/>
      <c r="C290" s="116">
        <v>27</v>
      </c>
      <c r="D290" s="116" t="s">
        <v>22</v>
      </c>
      <c r="E290" s="314">
        <v>44230</v>
      </c>
      <c r="F290" s="116">
        <v>1.8</v>
      </c>
      <c r="J290" s="17"/>
    </row>
    <row r="291" spans="1:29" ht="12.75">
      <c r="A291" s="116"/>
      <c r="B291" s="116"/>
      <c r="C291" s="116">
        <v>55</v>
      </c>
      <c r="D291" s="116" t="s">
        <v>22</v>
      </c>
      <c r="E291" s="314">
        <v>44230</v>
      </c>
      <c r="F291" s="116">
        <v>2.2000000000000002</v>
      </c>
      <c r="J291" s="17"/>
    </row>
    <row r="292" spans="1:29" ht="12.75">
      <c r="A292" s="116"/>
      <c r="B292" s="116"/>
      <c r="C292" s="116">
        <v>25</v>
      </c>
      <c r="D292" s="116" t="s">
        <v>22</v>
      </c>
      <c r="E292" s="314">
        <v>44232</v>
      </c>
      <c r="F292" s="116">
        <v>2</v>
      </c>
      <c r="J292" s="17"/>
    </row>
    <row r="293" spans="1:29" ht="12.75">
      <c r="A293" s="116"/>
      <c r="B293" s="116"/>
      <c r="C293" s="116">
        <v>8</v>
      </c>
      <c r="D293" s="116" t="s">
        <v>22</v>
      </c>
      <c r="E293" s="314">
        <v>44235</v>
      </c>
      <c r="F293" s="116">
        <v>1.5</v>
      </c>
      <c r="J293" s="17"/>
    </row>
    <row r="294" spans="1:29" ht="12.75">
      <c r="A294" s="116"/>
      <c r="B294" s="116"/>
      <c r="C294" s="116">
        <v>10</v>
      </c>
      <c r="D294" s="116" t="s">
        <v>22</v>
      </c>
      <c r="E294" s="314">
        <v>44237</v>
      </c>
      <c r="F294" s="116">
        <v>1.75</v>
      </c>
      <c r="J294" s="17"/>
    </row>
    <row r="295" spans="1:29" ht="12.75">
      <c r="A295" s="116"/>
      <c r="B295" s="116"/>
      <c r="C295" s="116">
        <v>10</v>
      </c>
      <c r="D295" s="116" t="s">
        <v>22</v>
      </c>
      <c r="E295" s="314">
        <v>44237</v>
      </c>
      <c r="F295" s="116">
        <v>2</v>
      </c>
      <c r="J295" s="17"/>
    </row>
    <row r="296" spans="1:29" ht="12.75">
      <c r="A296" s="116"/>
      <c r="B296" s="116"/>
      <c r="C296" s="116">
        <v>1</v>
      </c>
      <c r="D296" s="116" t="s">
        <v>22</v>
      </c>
      <c r="E296" s="314">
        <v>44247</v>
      </c>
      <c r="F296" s="116" t="s">
        <v>3120</v>
      </c>
      <c r="J296" s="17"/>
    </row>
    <row r="297" spans="1:29" ht="12.75">
      <c r="A297" s="270"/>
      <c r="B297" s="270"/>
      <c r="C297" s="270"/>
      <c r="D297" s="270"/>
      <c r="E297" s="385"/>
      <c r="F297" s="270"/>
      <c r="G297" s="675">
        <v>140</v>
      </c>
      <c r="H297" s="675" t="s">
        <v>12</v>
      </c>
      <c r="I297" s="676">
        <v>44245</v>
      </c>
      <c r="J297" s="677">
        <v>0.125</v>
      </c>
      <c r="K297" s="188"/>
      <c r="L297" s="188"/>
      <c r="M297" s="188"/>
      <c r="N297" s="188"/>
      <c r="O297" s="188"/>
      <c r="P297" s="188"/>
      <c r="Q297" s="188"/>
      <c r="R297" s="188"/>
      <c r="S297" s="188"/>
      <c r="T297" s="188"/>
      <c r="U297" s="188"/>
      <c r="V297" s="188"/>
      <c r="W297" s="188"/>
      <c r="X297" s="188"/>
      <c r="Y297" s="188"/>
      <c r="Z297" s="188"/>
      <c r="AA297" s="188"/>
      <c r="AB297" s="188"/>
      <c r="AC297" s="188"/>
    </row>
    <row r="298" spans="1:29" ht="12.75">
      <c r="A298" s="270"/>
      <c r="B298" s="270"/>
      <c r="C298" s="270"/>
      <c r="D298" s="270"/>
      <c r="E298" s="385"/>
      <c r="F298" s="270"/>
      <c r="G298" s="675">
        <v>126</v>
      </c>
      <c r="H298" s="675" t="s">
        <v>12</v>
      </c>
      <c r="I298" s="676">
        <v>44249</v>
      </c>
      <c r="J298" s="677">
        <v>0.125</v>
      </c>
      <c r="K298" s="188"/>
      <c r="L298" s="188"/>
      <c r="M298" s="188"/>
      <c r="N298" s="188"/>
      <c r="O298" s="188"/>
      <c r="P298" s="188"/>
      <c r="Q298" s="188"/>
      <c r="R298" s="188"/>
      <c r="S298" s="188"/>
      <c r="T298" s="188"/>
      <c r="U298" s="188"/>
      <c r="V298" s="188"/>
      <c r="W298" s="188"/>
      <c r="X298" s="188"/>
      <c r="Y298" s="188"/>
      <c r="Z298" s="188"/>
      <c r="AA298" s="188"/>
      <c r="AB298" s="188"/>
      <c r="AC298" s="188"/>
    </row>
    <row r="299" spans="1:29" ht="12.75">
      <c r="A299" s="64"/>
      <c r="B299" s="64"/>
      <c r="C299" s="64"/>
      <c r="D299" s="64"/>
      <c r="E299" s="72"/>
      <c r="F299" s="64"/>
      <c r="G299" s="678" t="s">
        <v>3287</v>
      </c>
      <c r="H299" s="678" t="s">
        <v>12</v>
      </c>
      <c r="I299" s="679">
        <v>44252</v>
      </c>
      <c r="J299" s="680">
        <v>5.2083333333333336E-2</v>
      </c>
      <c r="K299" s="70"/>
      <c r="L299" s="70"/>
      <c r="M299" s="70"/>
      <c r="N299" s="70"/>
      <c r="O299" s="70"/>
      <c r="P299" s="70"/>
      <c r="Q299" s="70"/>
      <c r="R299" s="70"/>
      <c r="S299" s="70"/>
      <c r="T299" s="70"/>
      <c r="U299" s="70"/>
      <c r="V299" s="70"/>
      <c r="W299" s="70"/>
      <c r="X299" s="70"/>
      <c r="Y299" s="70"/>
      <c r="Z299" s="70"/>
      <c r="AA299" s="70"/>
      <c r="AB299" s="70"/>
      <c r="AC299" s="70"/>
    </row>
    <row r="300" spans="1:29" ht="12.75">
      <c r="A300" s="116"/>
      <c r="B300" s="116"/>
      <c r="C300" s="116"/>
      <c r="D300" s="116"/>
      <c r="E300" s="314"/>
      <c r="F300" s="116"/>
      <c r="J300" s="17"/>
    </row>
    <row r="301" spans="1:29" ht="12.75">
      <c r="A301" s="270">
        <v>98</v>
      </c>
      <c r="B301" s="270">
        <v>5</v>
      </c>
      <c r="C301" s="270">
        <v>5</v>
      </c>
      <c r="D301" s="270" t="s">
        <v>215</v>
      </c>
      <c r="E301" s="388">
        <v>43929</v>
      </c>
      <c r="F301" s="188"/>
      <c r="G301" s="270">
        <v>5</v>
      </c>
      <c r="H301" s="270" t="s">
        <v>10</v>
      </c>
      <c r="I301" s="388">
        <v>44249</v>
      </c>
      <c r="J301" s="387">
        <v>0.25</v>
      </c>
      <c r="K301" s="188"/>
      <c r="L301" s="188"/>
      <c r="M301" s="188"/>
      <c r="N301" s="188"/>
      <c r="O301" s="188"/>
      <c r="P301" s="188"/>
      <c r="Q301" s="188"/>
      <c r="R301" s="188"/>
      <c r="S301" s="188"/>
      <c r="T301" s="188"/>
      <c r="U301" s="188"/>
      <c r="V301" s="188"/>
      <c r="W301" s="188"/>
      <c r="X301" s="188"/>
      <c r="Y301" s="188"/>
      <c r="Z301" s="188"/>
      <c r="AA301" s="188"/>
      <c r="AB301" s="188"/>
      <c r="AC301" s="188"/>
    </row>
    <row r="302" spans="1:29" ht="12.75">
      <c r="A302" s="116"/>
      <c r="B302" s="116"/>
      <c r="C302" s="116"/>
      <c r="D302" s="116"/>
      <c r="E302" s="384"/>
      <c r="J302" s="17"/>
    </row>
    <row r="303" spans="1:29" ht="12.75">
      <c r="A303" s="270">
        <v>99</v>
      </c>
      <c r="B303" s="270">
        <v>8</v>
      </c>
      <c r="C303" s="270">
        <v>8</v>
      </c>
      <c r="D303" s="270" t="s">
        <v>215</v>
      </c>
      <c r="E303" s="388">
        <v>43929</v>
      </c>
      <c r="F303" s="188"/>
      <c r="G303" s="270">
        <v>8</v>
      </c>
      <c r="H303" s="270" t="s">
        <v>10</v>
      </c>
      <c r="I303" s="388">
        <v>44249</v>
      </c>
      <c r="J303" s="387">
        <v>0.25</v>
      </c>
      <c r="K303" s="188"/>
      <c r="L303" s="188"/>
      <c r="M303" s="188"/>
      <c r="N303" s="188"/>
      <c r="O303" s="188"/>
      <c r="P303" s="188"/>
      <c r="Q303" s="188"/>
      <c r="R303" s="188"/>
      <c r="S303" s="188"/>
      <c r="T303" s="188"/>
      <c r="U303" s="188"/>
      <c r="V303" s="188"/>
      <c r="W303" s="188"/>
      <c r="X303" s="188"/>
      <c r="Y303" s="188"/>
      <c r="Z303" s="188"/>
      <c r="AA303" s="188"/>
      <c r="AB303" s="188"/>
      <c r="AC303" s="188"/>
    </row>
    <row r="304" spans="1:29" ht="12.75">
      <c r="A304" s="116"/>
      <c r="B304" s="116"/>
      <c r="C304" s="116"/>
      <c r="D304" s="116"/>
      <c r="E304" s="384"/>
      <c r="J304" s="17"/>
    </row>
    <row r="305" spans="1:29" ht="12.75">
      <c r="A305" s="270">
        <v>100</v>
      </c>
      <c r="B305" s="270">
        <v>0</v>
      </c>
      <c r="C305" s="270">
        <v>0</v>
      </c>
      <c r="D305" s="270" t="s">
        <v>215</v>
      </c>
      <c r="E305" s="388">
        <v>43929</v>
      </c>
      <c r="F305" s="188"/>
      <c r="G305" s="270">
        <v>0</v>
      </c>
      <c r="H305" s="270" t="s">
        <v>10</v>
      </c>
      <c r="I305" s="388">
        <v>44249</v>
      </c>
      <c r="J305" s="387">
        <v>0</v>
      </c>
      <c r="K305" s="188"/>
      <c r="L305" s="188"/>
      <c r="M305" s="188"/>
      <c r="N305" s="188"/>
      <c r="O305" s="188"/>
      <c r="P305" s="188"/>
      <c r="Q305" s="188"/>
      <c r="R305" s="188"/>
      <c r="S305" s="188"/>
      <c r="T305" s="188"/>
      <c r="U305" s="188"/>
      <c r="V305" s="188"/>
      <c r="W305" s="188"/>
      <c r="X305" s="188"/>
      <c r="Y305" s="188"/>
      <c r="Z305" s="188"/>
      <c r="AA305" s="188"/>
      <c r="AB305" s="188"/>
      <c r="AC305" s="188"/>
    </row>
    <row r="306" spans="1:29" ht="12.75">
      <c r="A306" s="116"/>
      <c r="B306" s="116"/>
      <c r="C306" s="116"/>
      <c r="D306" s="116"/>
      <c r="E306" s="384"/>
      <c r="J306" s="17"/>
    </row>
    <row r="307" spans="1:29" ht="12.75">
      <c r="A307" s="270">
        <v>101</v>
      </c>
      <c r="B307" s="270">
        <v>12</v>
      </c>
      <c r="C307" s="270">
        <v>12</v>
      </c>
      <c r="D307" s="270" t="s">
        <v>56</v>
      </c>
      <c r="E307" s="388">
        <v>44222</v>
      </c>
      <c r="F307" s="270">
        <v>0.5</v>
      </c>
      <c r="G307" s="270">
        <v>12</v>
      </c>
      <c r="H307" s="270" t="s">
        <v>144</v>
      </c>
      <c r="I307" s="606">
        <v>44235</v>
      </c>
      <c r="J307" s="387">
        <v>0.25</v>
      </c>
      <c r="K307" s="188"/>
      <c r="L307" s="188"/>
      <c r="M307" s="188"/>
      <c r="N307" s="188"/>
      <c r="O307" s="188"/>
      <c r="P307" s="188"/>
      <c r="Q307" s="188"/>
      <c r="R307" s="188"/>
      <c r="S307" s="188"/>
      <c r="T307" s="188"/>
      <c r="U307" s="188"/>
      <c r="V307" s="188"/>
      <c r="W307" s="188"/>
      <c r="X307" s="188"/>
      <c r="Y307" s="188"/>
      <c r="Z307" s="188"/>
      <c r="AA307" s="188"/>
      <c r="AB307" s="188"/>
      <c r="AC307" s="188"/>
    </row>
    <row r="308" spans="1:29" ht="12.75">
      <c r="A308" s="116"/>
      <c r="B308" s="116"/>
      <c r="J308" s="17"/>
    </row>
    <row r="309" spans="1:29" ht="12.75">
      <c r="A309" s="270">
        <v>102</v>
      </c>
      <c r="B309" s="270">
        <v>67</v>
      </c>
      <c r="C309" s="270">
        <v>67</v>
      </c>
      <c r="D309" s="270" t="s">
        <v>56</v>
      </c>
      <c r="E309" s="388">
        <v>44222</v>
      </c>
      <c r="F309" s="270">
        <v>2.5</v>
      </c>
      <c r="G309" s="270">
        <v>67</v>
      </c>
      <c r="H309" s="270" t="s">
        <v>144</v>
      </c>
      <c r="I309" s="606">
        <v>44235</v>
      </c>
      <c r="J309" s="387">
        <v>0.5</v>
      </c>
      <c r="K309" s="188"/>
      <c r="L309" s="188"/>
      <c r="M309" s="188"/>
      <c r="N309" s="188"/>
      <c r="O309" s="188"/>
      <c r="P309" s="188"/>
      <c r="Q309" s="188"/>
      <c r="R309" s="188"/>
      <c r="S309" s="188"/>
      <c r="T309" s="188"/>
      <c r="U309" s="188"/>
      <c r="V309" s="188"/>
      <c r="W309" s="188"/>
      <c r="X309" s="188"/>
      <c r="Y309" s="188"/>
      <c r="Z309" s="188"/>
      <c r="AA309" s="188"/>
      <c r="AB309" s="188"/>
      <c r="AC309" s="188"/>
    </row>
    <row r="310" spans="1:29" ht="12.75">
      <c r="A310" s="270"/>
      <c r="B310" s="270"/>
      <c r="C310" s="270">
        <v>7</v>
      </c>
      <c r="D310" s="270" t="s">
        <v>56</v>
      </c>
      <c r="E310" s="388">
        <v>44242</v>
      </c>
      <c r="F310" s="270">
        <v>0.5</v>
      </c>
      <c r="G310" s="188"/>
      <c r="H310" s="188"/>
      <c r="I310" s="188"/>
      <c r="J310" s="386"/>
      <c r="K310" s="270" t="s">
        <v>3116</v>
      </c>
      <c r="L310" s="188"/>
      <c r="M310" s="188"/>
      <c r="N310" s="188"/>
      <c r="O310" s="188"/>
      <c r="P310" s="188"/>
      <c r="Q310" s="188"/>
      <c r="R310" s="188"/>
      <c r="S310" s="188"/>
      <c r="T310" s="188"/>
      <c r="U310" s="188"/>
      <c r="V310" s="188"/>
      <c r="W310" s="188"/>
      <c r="X310" s="188"/>
      <c r="Y310" s="188"/>
      <c r="Z310" s="188"/>
      <c r="AA310" s="188"/>
      <c r="AB310" s="188"/>
      <c r="AC310" s="188"/>
    </row>
    <row r="311" spans="1:29" ht="12.75">
      <c r="A311" s="270"/>
      <c r="B311" s="270"/>
      <c r="C311" s="270"/>
      <c r="D311" s="270"/>
      <c r="E311" s="388"/>
      <c r="F311" s="270"/>
      <c r="G311" s="270">
        <v>7</v>
      </c>
      <c r="H311" s="270" t="s">
        <v>10</v>
      </c>
      <c r="I311" s="388">
        <v>44245</v>
      </c>
      <c r="J311" s="387">
        <v>0.25</v>
      </c>
      <c r="K311" s="270"/>
      <c r="L311" s="188"/>
      <c r="M311" s="188"/>
      <c r="N311" s="188"/>
      <c r="O311" s="188"/>
      <c r="P311" s="188"/>
      <c r="Q311" s="188"/>
      <c r="R311" s="188"/>
      <c r="S311" s="188"/>
      <c r="T311" s="188"/>
      <c r="U311" s="188"/>
      <c r="V311" s="188"/>
      <c r="W311" s="188"/>
      <c r="X311" s="188"/>
      <c r="Y311" s="188"/>
      <c r="Z311" s="188"/>
      <c r="AA311" s="188"/>
      <c r="AB311" s="188"/>
      <c r="AC311" s="188"/>
    </row>
    <row r="312" spans="1:29" ht="12.75">
      <c r="A312" s="116"/>
      <c r="B312" s="116"/>
      <c r="C312" s="116"/>
      <c r="D312" s="116"/>
      <c r="E312" s="384"/>
      <c r="F312" s="116"/>
      <c r="J312" s="17"/>
      <c r="K312" s="116"/>
    </row>
    <row r="313" spans="1:29" ht="12.75">
      <c r="A313" s="270">
        <v>103</v>
      </c>
      <c r="B313" s="270">
        <v>0</v>
      </c>
      <c r="C313" s="270">
        <v>0</v>
      </c>
      <c r="D313" s="270" t="s">
        <v>215</v>
      </c>
      <c r="E313" s="388">
        <v>43929</v>
      </c>
      <c r="F313" s="188"/>
      <c r="G313" s="270">
        <v>0</v>
      </c>
      <c r="H313" s="270" t="s">
        <v>10</v>
      </c>
      <c r="I313" s="388">
        <v>44249</v>
      </c>
      <c r="J313" s="387">
        <v>0</v>
      </c>
      <c r="K313" s="188"/>
      <c r="L313" s="188"/>
      <c r="M313" s="188"/>
      <c r="N313" s="188"/>
      <c r="O313" s="188"/>
      <c r="P313" s="188"/>
      <c r="Q313" s="188"/>
      <c r="R313" s="188"/>
      <c r="S313" s="188"/>
      <c r="T313" s="188"/>
      <c r="U313" s="188"/>
      <c r="V313" s="188"/>
      <c r="W313" s="188"/>
      <c r="X313" s="188"/>
      <c r="Y313" s="188"/>
      <c r="Z313" s="188"/>
      <c r="AA313" s="188"/>
      <c r="AB313" s="188"/>
      <c r="AC313" s="188"/>
    </row>
    <row r="314" spans="1:29" ht="12.75">
      <c r="A314" s="116"/>
      <c r="B314" s="116"/>
      <c r="C314" s="116"/>
      <c r="D314" s="116"/>
      <c r="E314" s="384"/>
      <c r="J314" s="17"/>
    </row>
    <row r="315" spans="1:29" ht="12.75">
      <c r="A315" s="268">
        <v>104</v>
      </c>
      <c r="B315" s="268">
        <v>29</v>
      </c>
      <c r="C315" s="268">
        <v>29</v>
      </c>
      <c r="D315" s="268" t="s">
        <v>3288</v>
      </c>
      <c r="E315" s="472">
        <v>44229</v>
      </c>
      <c r="F315" s="268">
        <v>2.5</v>
      </c>
      <c r="G315" s="268">
        <v>29</v>
      </c>
      <c r="H315" s="268" t="s">
        <v>37</v>
      </c>
      <c r="I315" s="376">
        <v>44239</v>
      </c>
      <c r="J315" s="366">
        <v>0.5</v>
      </c>
      <c r="K315" s="268" t="s">
        <v>3116</v>
      </c>
      <c r="L315" s="219"/>
      <c r="M315" s="219"/>
      <c r="N315" s="219"/>
      <c r="O315" s="219"/>
      <c r="P315" s="219"/>
      <c r="Q315" s="219"/>
      <c r="R315" s="219"/>
      <c r="S315" s="219"/>
      <c r="T315" s="219"/>
      <c r="U315" s="219"/>
      <c r="V315" s="219"/>
      <c r="W315" s="219"/>
      <c r="X315" s="219"/>
      <c r="Y315" s="219"/>
      <c r="Z315" s="219"/>
      <c r="AA315" s="219"/>
      <c r="AB315" s="219"/>
      <c r="AC315" s="219"/>
    </row>
    <row r="316" spans="1:29" ht="12.75">
      <c r="A316" s="116"/>
      <c r="B316" s="116"/>
      <c r="J316" s="17"/>
    </row>
    <row r="317" spans="1:29" ht="12.75">
      <c r="A317" s="268">
        <v>105</v>
      </c>
      <c r="B317" s="268">
        <v>288</v>
      </c>
      <c r="C317" s="268">
        <v>23</v>
      </c>
      <c r="D317" s="268" t="s">
        <v>3288</v>
      </c>
      <c r="E317" s="472">
        <v>44229</v>
      </c>
      <c r="F317" s="268">
        <v>1.6</v>
      </c>
      <c r="G317" s="268">
        <v>29</v>
      </c>
      <c r="H317" s="268" t="s">
        <v>37</v>
      </c>
      <c r="I317" s="376">
        <v>44239</v>
      </c>
      <c r="J317" s="366">
        <v>0.5</v>
      </c>
      <c r="K317" s="219"/>
      <c r="L317" s="219"/>
      <c r="M317" s="219"/>
      <c r="N317" s="219"/>
      <c r="O317" s="219"/>
      <c r="P317" s="219"/>
      <c r="Q317" s="219"/>
      <c r="R317" s="219"/>
      <c r="S317" s="219"/>
      <c r="T317" s="219"/>
      <c r="U317" s="219"/>
      <c r="V317" s="219"/>
      <c r="W317" s="219"/>
      <c r="X317" s="219"/>
      <c r="Y317" s="219"/>
      <c r="Z317" s="219"/>
      <c r="AA317" s="219"/>
      <c r="AB317" s="219"/>
      <c r="AC317" s="219"/>
    </row>
    <row r="318" spans="1:29" ht="12.75">
      <c r="A318" s="268"/>
      <c r="B318" s="268"/>
      <c r="C318" s="268">
        <v>115</v>
      </c>
      <c r="D318" s="268" t="s">
        <v>3288</v>
      </c>
      <c r="E318" s="472">
        <v>44231</v>
      </c>
      <c r="F318" s="268">
        <v>4.3</v>
      </c>
      <c r="G318" s="219"/>
      <c r="H318" s="219"/>
      <c r="I318" s="219"/>
      <c r="J318" s="370"/>
      <c r="K318" s="219"/>
      <c r="L318" s="219"/>
      <c r="M318" s="219"/>
      <c r="N318" s="219"/>
      <c r="O318" s="219"/>
      <c r="P318" s="219"/>
      <c r="Q318" s="219"/>
      <c r="R318" s="219"/>
      <c r="S318" s="219"/>
      <c r="T318" s="219"/>
      <c r="U318" s="219"/>
      <c r="V318" s="219"/>
      <c r="W318" s="219"/>
      <c r="X318" s="219"/>
      <c r="Y318" s="219"/>
      <c r="Z318" s="219"/>
      <c r="AA318" s="219"/>
      <c r="AB318" s="219"/>
      <c r="AC318" s="219"/>
    </row>
    <row r="319" spans="1:29" ht="12.75">
      <c r="A319" s="268"/>
      <c r="B319" s="268"/>
      <c r="C319" s="268">
        <v>40</v>
      </c>
      <c r="D319" s="268" t="s">
        <v>3288</v>
      </c>
      <c r="E319" s="472">
        <v>44232</v>
      </c>
      <c r="F319" s="268">
        <v>1.6</v>
      </c>
      <c r="G319" s="219"/>
      <c r="H319" s="219"/>
      <c r="I319" s="219"/>
      <c r="J319" s="370"/>
      <c r="K319" s="219"/>
      <c r="L319" s="219"/>
      <c r="M319" s="219"/>
      <c r="N319" s="219"/>
      <c r="O319" s="219"/>
      <c r="P319" s="219"/>
      <c r="Q319" s="219"/>
      <c r="R319" s="219"/>
      <c r="S319" s="219"/>
      <c r="T319" s="219"/>
      <c r="U319" s="219"/>
      <c r="V319" s="219"/>
      <c r="W319" s="219"/>
      <c r="X319" s="219"/>
      <c r="Y319" s="219"/>
      <c r="Z319" s="219"/>
      <c r="AA319" s="219"/>
      <c r="AB319" s="219"/>
      <c r="AC319" s="219"/>
    </row>
    <row r="320" spans="1:29" ht="12.75">
      <c r="A320" s="268"/>
      <c r="B320" s="268"/>
      <c r="C320" s="268">
        <v>17</v>
      </c>
      <c r="D320" s="268" t="s">
        <v>3288</v>
      </c>
      <c r="E320" s="472">
        <v>44235</v>
      </c>
      <c r="F320" s="268">
        <v>1</v>
      </c>
      <c r="G320" s="219"/>
      <c r="H320" s="219"/>
      <c r="I320" s="219"/>
      <c r="J320" s="370"/>
      <c r="K320" s="219"/>
      <c r="L320" s="219"/>
      <c r="M320" s="219"/>
      <c r="N320" s="219"/>
      <c r="O320" s="219"/>
      <c r="P320" s="219"/>
      <c r="Q320" s="219"/>
      <c r="R320" s="219"/>
      <c r="S320" s="219"/>
      <c r="T320" s="219"/>
      <c r="U320" s="219"/>
      <c r="V320" s="219"/>
      <c r="W320" s="219"/>
      <c r="X320" s="219"/>
      <c r="Y320" s="219"/>
      <c r="Z320" s="219"/>
      <c r="AA320" s="219"/>
      <c r="AB320" s="219"/>
      <c r="AC320" s="219"/>
    </row>
    <row r="321" spans="1:29" ht="12.75">
      <c r="A321" s="268"/>
      <c r="B321" s="268"/>
      <c r="C321" s="268">
        <v>50</v>
      </c>
      <c r="D321" s="268" t="s">
        <v>3288</v>
      </c>
      <c r="E321" s="472">
        <v>44236</v>
      </c>
      <c r="F321" s="268">
        <v>1.5</v>
      </c>
      <c r="G321" s="219"/>
      <c r="H321" s="219"/>
      <c r="I321" s="219"/>
      <c r="J321" s="370"/>
      <c r="K321" s="219"/>
      <c r="L321" s="219"/>
      <c r="M321" s="219"/>
      <c r="N321" s="219"/>
      <c r="O321" s="219"/>
      <c r="P321" s="219"/>
      <c r="Q321" s="219"/>
      <c r="R321" s="219"/>
      <c r="S321" s="219"/>
      <c r="T321" s="219"/>
      <c r="U321" s="219"/>
      <c r="V321" s="219"/>
      <c r="W321" s="219"/>
      <c r="X321" s="219"/>
      <c r="Y321" s="219"/>
      <c r="Z321" s="219"/>
      <c r="AA321" s="219"/>
      <c r="AB321" s="219"/>
      <c r="AC321" s="219"/>
    </row>
    <row r="322" spans="1:29" ht="12.75">
      <c r="A322" s="268"/>
      <c r="B322" s="268"/>
      <c r="C322" s="268">
        <v>43</v>
      </c>
      <c r="D322" s="268" t="s">
        <v>3288</v>
      </c>
      <c r="E322" s="472">
        <v>44237</v>
      </c>
      <c r="F322" s="268">
        <v>1.2</v>
      </c>
      <c r="G322" s="219"/>
      <c r="H322" s="219"/>
      <c r="I322" s="219"/>
      <c r="J322" s="370"/>
      <c r="K322" s="219"/>
      <c r="L322" s="219"/>
      <c r="M322" s="219"/>
      <c r="N322" s="219"/>
      <c r="O322" s="219"/>
      <c r="P322" s="219"/>
      <c r="Q322" s="219"/>
      <c r="R322" s="219"/>
      <c r="S322" s="219"/>
      <c r="T322" s="219"/>
      <c r="U322" s="219"/>
      <c r="V322" s="219"/>
      <c r="W322" s="219"/>
      <c r="X322" s="219"/>
      <c r="Y322" s="219"/>
      <c r="Z322" s="219"/>
      <c r="AA322" s="219"/>
      <c r="AB322" s="219"/>
      <c r="AC322" s="219"/>
    </row>
    <row r="323" spans="1:29" ht="12.75">
      <c r="A323" s="270"/>
      <c r="B323" s="270"/>
      <c r="C323" s="188"/>
      <c r="D323" s="188"/>
      <c r="E323" s="188"/>
      <c r="F323" s="188"/>
      <c r="G323" s="675">
        <v>259</v>
      </c>
      <c r="H323" s="675" t="s">
        <v>12</v>
      </c>
      <c r="I323" s="676">
        <v>44244</v>
      </c>
      <c r="J323" s="677">
        <v>0.20833333333333334</v>
      </c>
      <c r="K323" s="188"/>
      <c r="L323" s="188"/>
      <c r="M323" s="188"/>
      <c r="N323" s="188"/>
      <c r="O323" s="188"/>
      <c r="P323" s="188"/>
      <c r="Q323" s="188"/>
      <c r="R323" s="188"/>
      <c r="S323" s="188"/>
      <c r="T323" s="188"/>
      <c r="U323" s="188"/>
      <c r="V323" s="188"/>
      <c r="W323" s="188"/>
      <c r="X323" s="188"/>
      <c r="Y323" s="188"/>
      <c r="Z323" s="188"/>
      <c r="AA323" s="188"/>
      <c r="AB323" s="188"/>
      <c r="AC323" s="188"/>
    </row>
    <row r="324" spans="1:29" ht="25.5">
      <c r="A324" s="626"/>
      <c r="B324" s="626"/>
      <c r="C324" s="627"/>
      <c r="D324" s="627"/>
      <c r="E324" s="627"/>
      <c r="F324" s="627"/>
      <c r="G324" s="681" t="s">
        <v>3289</v>
      </c>
      <c r="H324" s="591" t="s">
        <v>12</v>
      </c>
      <c r="I324" s="682">
        <v>44249</v>
      </c>
      <c r="J324" s="683" t="s">
        <v>3230</v>
      </c>
      <c r="K324" s="627"/>
      <c r="L324" s="627"/>
      <c r="M324" s="627"/>
      <c r="N324" s="627"/>
      <c r="O324" s="627"/>
      <c r="P324" s="627"/>
      <c r="Q324" s="627"/>
      <c r="R324" s="627"/>
      <c r="S324" s="627"/>
      <c r="T324" s="627"/>
      <c r="U324" s="627"/>
      <c r="V324" s="627"/>
      <c r="W324" s="627"/>
      <c r="X324" s="627"/>
      <c r="Y324" s="627"/>
      <c r="Z324" s="627"/>
      <c r="AA324" s="627"/>
      <c r="AB324" s="627"/>
      <c r="AC324" s="627"/>
    </row>
    <row r="325" spans="1:29" ht="12.75">
      <c r="A325" s="116"/>
      <c r="B325" s="116"/>
      <c r="J325" s="17"/>
    </row>
    <row r="326" spans="1:29" ht="12.75">
      <c r="A326" s="116"/>
      <c r="B326" s="116"/>
      <c r="J326" s="17"/>
    </row>
    <row r="327" spans="1:29" ht="12.75">
      <c r="A327" s="270">
        <v>106</v>
      </c>
      <c r="B327" s="270">
        <v>1032</v>
      </c>
      <c r="C327" s="270">
        <v>64</v>
      </c>
      <c r="D327" s="270" t="s">
        <v>3290</v>
      </c>
      <c r="E327" s="388">
        <v>43855</v>
      </c>
      <c r="F327" s="270">
        <v>1.5</v>
      </c>
      <c r="G327" s="270">
        <v>600</v>
      </c>
      <c r="H327" s="270" t="s">
        <v>7</v>
      </c>
      <c r="I327" s="684">
        <v>44229</v>
      </c>
      <c r="J327" s="387">
        <v>7</v>
      </c>
      <c r="K327" s="188"/>
      <c r="L327" s="188"/>
      <c r="M327" s="188"/>
      <c r="N327" s="188"/>
      <c r="O327" s="188"/>
      <c r="P327" s="188"/>
      <c r="Q327" s="188"/>
      <c r="R327" s="188"/>
      <c r="S327" s="188"/>
      <c r="T327" s="188"/>
      <c r="U327" s="188"/>
      <c r="V327" s="188"/>
      <c r="W327" s="188"/>
      <c r="X327" s="188"/>
      <c r="Y327" s="188"/>
      <c r="Z327" s="188"/>
      <c r="AA327" s="188"/>
      <c r="AB327" s="188"/>
      <c r="AC327" s="188"/>
    </row>
    <row r="328" spans="1:29" ht="12.75">
      <c r="A328" s="270"/>
      <c r="B328" s="270"/>
      <c r="C328" s="188">
        <f>149-C327</f>
        <v>85</v>
      </c>
      <c r="D328" s="270" t="s">
        <v>3290</v>
      </c>
      <c r="E328" s="388">
        <v>43855</v>
      </c>
      <c r="F328" s="270">
        <v>1.5</v>
      </c>
      <c r="G328" s="270">
        <v>365</v>
      </c>
      <c r="H328" s="270" t="s">
        <v>7</v>
      </c>
      <c r="I328" s="684">
        <v>44230</v>
      </c>
      <c r="J328" s="387">
        <v>4</v>
      </c>
      <c r="K328" s="188"/>
      <c r="L328" s="188"/>
      <c r="M328" s="188"/>
      <c r="N328" s="188"/>
      <c r="O328" s="188"/>
      <c r="P328" s="188"/>
      <c r="Q328" s="188"/>
      <c r="R328" s="188"/>
      <c r="S328" s="188"/>
      <c r="T328" s="188"/>
      <c r="U328" s="188"/>
      <c r="V328" s="188"/>
      <c r="W328" s="188"/>
      <c r="X328" s="188"/>
      <c r="Y328" s="188"/>
      <c r="Z328" s="188"/>
      <c r="AA328" s="188"/>
      <c r="AB328" s="188"/>
      <c r="AC328" s="188"/>
    </row>
    <row r="329" spans="1:29" ht="12.75">
      <c r="A329" s="270"/>
      <c r="B329" s="270"/>
      <c r="C329" s="188">
        <f>376-C328-C327</f>
        <v>227</v>
      </c>
      <c r="D329" s="270" t="s">
        <v>3290</v>
      </c>
      <c r="E329" s="388">
        <v>44223</v>
      </c>
      <c r="F329" s="270">
        <v>3</v>
      </c>
      <c r="G329" s="270">
        <v>67</v>
      </c>
      <c r="H329" s="270" t="s">
        <v>7</v>
      </c>
      <c r="I329" s="684">
        <v>44231</v>
      </c>
      <c r="J329" s="387">
        <v>1</v>
      </c>
      <c r="K329" s="188"/>
      <c r="L329" s="188"/>
      <c r="M329" s="188"/>
      <c r="N329" s="188"/>
      <c r="O329" s="188"/>
      <c r="P329" s="188"/>
      <c r="Q329" s="188"/>
      <c r="R329" s="188"/>
      <c r="S329" s="188"/>
      <c r="T329" s="188"/>
      <c r="U329" s="188"/>
      <c r="V329" s="188"/>
      <c r="W329" s="188"/>
      <c r="X329" s="188"/>
      <c r="Y329" s="188"/>
      <c r="Z329" s="188"/>
      <c r="AA329" s="188"/>
      <c r="AB329" s="188"/>
      <c r="AC329" s="188"/>
    </row>
    <row r="330" spans="1:29" ht="12.75">
      <c r="A330" s="270"/>
      <c r="B330" s="270"/>
      <c r="C330" s="188">
        <f>564-13-C329-C328-C327</f>
        <v>175</v>
      </c>
      <c r="D330" s="270" t="s">
        <v>3290</v>
      </c>
      <c r="E330" s="388">
        <v>44224</v>
      </c>
      <c r="F330" s="270">
        <v>2</v>
      </c>
      <c r="G330" s="667">
        <v>104</v>
      </c>
      <c r="H330" s="667" t="s">
        <v>7</v>
      </c>
      <c r="I330" s="669">
        <v>44237</v>
      </c>
      <c r="J330" s="670">
        <v>3</v>
      </c>
      <c r="K330" s="188"/>
      <c r="L330" s="188"/>
      <c r="M330" s="188"/>
      <c r="N330" s="188"/>
      <c r="O330" s="188"/>
      <c r="P330" s="188"/>
      <c r="Q330" s="188"/>
      <c r="R330" s="188"/>
      <c r="S330" s="188"/>
      <c r="T330" s="188"/>
      <c r="U330" s="188"/>
      <c r="V330" s="188"/>
      <c r="W330" s="188"/>
      <c r="X330" s="188"/>
      <c r="Y330" s="188"/>
      <c r="Z330" s="188"/>
      <c r="AA330" s="188"/>
      <c r="AB330" s="188"/>
      <c r="AC330" s="188"/>
    </row>
    <row r="331" spans="1:29" ht="12.75">
      <c r="A331" s="270"/>
      <c r="B331" s="270"/>
      <c r="C331" s="188">
        <f>646-SUM(C327:C330)</f>
        <v>95</v>
      </c>
      <c r="D331" s="270" t="s">
        <v>3290</v>
      </c>
      <c r="E331" s="388">
        <v>44225</v>
      </c>
      <c r="F331" s="270">
        <v>2</v>
      </c>
      <c r="G331" s="667">
        <v>9</v>
      </c>
      <c r="H331" s="667" t="s">
        <v>7</v>
      </c>
      <c r="I331" s="669">
        <v>44238</v>
      </c>
      <c r="J331" s="670">
        <v>0.5</v>
      </c>
      <c r="K331" s="188"/>
      <c r="L331" s="188"/>
      <c r="M331" s="188"/>
      <c r="N331" s="188"/>
      <c r="O331" s="188"/>
      <c r="P331" s="188"/>
      <c r="Q331" s="188"/>
      <c r="R331" s="188"/>
      <c r="S331" s="188"/>
      <c r="T331" s="188"/>
      <c r="U331" s="188"/>
      <c r="V331" s="188"/>
      <c r="W331" s="188"/>
      <c r="X331" s="188"/>
      <c r="Y331" s="188"/>
      <c r="Z331" s="188"/>
      <c r="AA331" s="188"/>
      <c r="AB331" s="188"/>
      <c r="AC331" s="188"/>
    </row>
    <row r="332" spans="1:29" ht="12.75">
      <c r="A332" s="270"/>
      <c r="B332" s="270"/>
      <c r="C332" s="270">
        <v>125</v>
      </c>
      <c r="D332" s="270" t="s">
        <v>3290</v>
      </c>
      <c r="E332" s="388">
        <v>44225</v>
      </c>
      <c r="F332" s="270">
        <v>1</v>
      </c>
      <c r="G332" s="188"/>
      <c r="H332" s="188"/>
      <c r="I332" s="188"/>
      <c r="J332" s="386"/>
      <c r="K332" s="188"/>
      <c r="L332" s="188"/>
      <c r="M332" s="188"/>
      <c r="N332" s="188"/>
      <c r="O332" s="188"/>
      <c r="P332" s="188"/>
      <c r="Q332" s="188"/>
      <c r="R332" s="188"/>
      <c r="S332" s="188"/>
      <c r="T332" s="188"/>
      <c r="U332" s="188"/>
      <c r="V332" s="188"/>
      <c r="W332" s="188"/>
      <c r="X332" s="188"/>
      <c r="Y332" s="188"/>
      <c r="Z332" s="188"/>
      <c r="AA332" s="188"/>
      <c r="AB332" s="188"/>
      <c r="AC332" s="188"/>
    </row>
    <row r="333" spans="1:29" ht="12.75">
      <c r="A333" s="270"/>
      <c r="B333" s="270"/>
      <c r="C333" s="685">
        <f>B327-SUM(C327:C332)</f>
        <v>261</v>
      </c>
      <c r="D333" s="686" t="s">
        <v>3290</v>
      </c>
      <c r="E333" s="687">
        <v>44226</v>
      </c>
      <c r="F333" s="686">
        <v>3</v>
      </c>
      <c r="G333" s="188"/>
      <c r="H333" s="188"/>
      <c r="I333" s="188"/>
      <c r="J333" s="386"/>
      <c r="K333" s="188"/>
      <c r="L333" s="188"/>
      <c r="M333" s="188"/>
      <c r="N333" s="188"/>
      <c r="O333" s="188"/>
      <c r="P333" s="188"/>
      <c r="Q333" s="188"/>
      <c r="R333" s="188"/>
      <c r="S333" s="188"/>
      <c r="T333" s="188"/>
      <c r="U333" s="188"/>
      <c r="V333" s="188"/>
      <c r="W333" s="188"/>
      <c r="X333" s="188"/>
      <c r="Y333" s="188"/>
      <c r="Z333" s="188"/>
      <c r="AA333" s="188"/>
      <c r="AB333" s="188"/>
      <c r="AC333" s="188"/>
    </row>
    <row r="334" spans="1:29" ht="12.75">
      <c r="A334" s="270"/>
      <c r="B334" s="270"/>
      <c r="C334" s="270">
        <v>48</v>
      </c>
      <c r="D334" s="270" t="s">
        <v>3290</v>
      </c>
      <c r="E334" s="388">
        <v>44232</v>
      </c>
      <c r="F334" s="270">
        <v>2</v>
      </c>
      <c r="G334" s="188"/>
      <c r="H334" s="188"/>
      <c r="I334" s="188"/>
      <c r="J334" s="386"/>
      <c r="K334" s="270" t="s">
        <v>3291</v>
      </c>
      <c r="L334" s="188"/>
      <c r="M334" s="188"/>
      <c r="N334" s="188"/>
      <c r="O334" s="188"/>
      <c r="P334" s="188"/>
      <c r="Q334" s="188"/>
      <c r="R334" s="188"/>
      <c r="S334" s="188"/>
      <c r="T334" s="188"/>
      <c r="U334" s="188"/>
      <c r="V334" s="188"/>
      <c r="W334" s="188"/>
      <c r="X334" s="188"/>
      <c r="Y334" s="188"/>
      <c r="Z334" s="188"/>
      <c r="AA334" s="188"/>
      <c r="AB334" s="188"/>
      <c r="AC334" s="188"/>
    </row>
    <row r="335" spans="1:29" ht="12.75">
      <c r="A335" s="270"/>
      <c r="B335" s="270"/>
      <c r="C335" s="270">
        <f>71-C334</f>
        <v>23</v>
      </c>
      <c r="D335" s="270" t="s">
        <v>3290</v>
      </c>
      <c r="E335" s="388">
        <v>44232</v>
      </c>
      <c r="F335" s="270">
        <v>1</v>
      </c>
      <c r="G335" s="188"/>
      <c r="H335" s="188"/>
      <c r="I335" s="188"/>
      <c r="J335" s="386"/>
      <c r="K335" s="270" t="s">
        <v>3291</v>
      </c>
      <c r="L335" s="188"/>
      <c r="M335" s="188"/>
      <c r="N335" s="188"/>
      <c r="O335" s="188"/>
      <c r="P335" s="188"/>
      <c r="Q335" s="188"/>
      <c r="R335" s="188"/>
      <c r="S335" s="188"/>
      <c r="T335" s="188"/>
      <c r="U335" s="188"/>
      <c r="V335" s="188"/>
      <c r="W335" s="188"/>
      <c r="X335" s="188"/>
      <c r="Y335" s="188"/>
      <c r="Z335" s="188"/>
      <c r="AA335" s="188"/>
      <c r="AB335" s="188"/>
      <c r="AC335" s="188"/>
    </row>
    <row r="336" spans="1:29" ht="12.75">
      <c r="A336" s="270"/>
      <c r="B336" s="270"/>
      <c r="C336" s="188">
        <f>95-C335-C334</f>
        <v>24</v>
      </c>
      <c r="D336" s="270" t="s">
        <v>3290</v>
      </c>
      <c r="E336" s="388">
        <v>44232</v>
      </c>
      <c r="F336" s="270">
        <v>1</v>
      </c>
      <c r="G336" s="188"/>
      <c r="H336" s="188"/>
      <c r="I336" s="188"/>
      <c r="J336" s="386"/>
      <c r="K336" s="270" t="s">
        <v>3291</v>
      </c>
      <c r="L336" s="188"/>
      <c r="M336" s="188"/>
      <c r="N336" s="188"/>
      <c r="O336" s="188"/>
      <c r="P336" s="188"/>
      <c r="Q336" s="188"/>
      <c r="R336" s="188"/>
      <c r="S336" s="188"/>
      <c r="T336" s="188"/>
      <c r="U336" s="188"/>
      <c r="V336" s="188"/>
      <c r="W336" s="188"/>
      <c r="X336" s="188"/>
      <c r="Y336" s="188"/>
      <c r="Z336" s="188"/>
      <c r="AA336" s="188"/>
      <c r="AB336" s="188"/>
      <c r="AC336" s="188"/>
    </row>
    <row r="337" spans="1:29" ht="12.75">
      <c r="A337" s="270"/>
      <c r="B337" s="270"/>
      <c r="C337" s="188">
        <f>104-SUM(C334:C336)</f>
        <v>9</v>
      </c>
      <c r="D337" s="270" t="s">
        <v>3290</v>
      </c>
      <c r="E337" s="388">
        <v>44232</v>
      </c>
      <c r="F337" s="270">
        <v>0.25</v>
      </c>
      <c r="G337" s="188"/>
      <c r="H337" s="188"/>
      <c r="I337" s="188"/>
      <c r="J337" s="386"/>
      <c r="K337" s="270" t="s">
        <v>3292</v>
      </c>
      <c r="L337" s="188"/>
      <c r="M337" s="188"/>
      <c r="N337" s="188"/>
      <c r="O337" s="188"/>
      <c r="P337" s="188"/>
      <c r="Q337" s="188"/>
      <c r="R337" s="188"/>
      <c r="S337" s="188"/>
      <c r="T337" s="188"/>
      <c r="U337" s="188"/>
      <c r="V337" s="188"/>
      <c r="W337" s="188"/>
      <c r="X337" s="188"/>
      <c r="Y337" s="188"/>
      <c r="Z337" s="188"/>
      <c r="AA337" s="188"/>
      <c r="AB337" s="188"/>
      <c r="AC337" s="188"/>
    </row>
    <row r="338" spans="1:29" ht="12.75">
      <c r="A338" s="116"/>
      <c r="B338" s="116"/>
      <c r="J338" s="17"/>
    </row>
    <row r="339" spans="1:29" ht="12.75">
      <c r="A339" s="116"/>
      <c r="B339" s="116"/>
      <c r="J339" s="17"/>
    </row>
    <row r="340" spans="1:29" ht="17.25" customHeight="1">
      <c r="A340" s="270">
        <v>107</v>
      </c>
      <c r="B340" s="270">
        <v>336</v>
      </c>
      <c r="C340" s="270">
        <v>72</v>
      </c>
      <c r="D340" s="270" t="s">
        <v>3293</v>
      </c>
      <c r="E340" s="388">
        <v>44229</v>
      </c>
      <c r="F340" s="270">
        <v>6</v>
      </c>
      <c r="G340" s="188"/>
      <c r="H340" s="188"/>
      <c r="I340" s="188"/>
      <c r="J340" s="386"/>
      <c r="K340" s="188"/>
      <c r="L340" s="188"/>
      <c r="M340" s="188"/>
      <c r="N340" s="188"/>
      <c r="O340" s="188"/>
      <c r="P340" s="188"/>
      <c r="Q340" s="188"/>
      <c r="R340" s="188"/>
      <c r="S340" s="188"/>
      <c r="T340" s="188"/>
      <c r="U340" s="188"/>
      <c r="V340" s="188"/>
      <c r="W340" s="188"/>
      <c r="X340" s="188"/>
      <c r="Y340" s="188"/>
      <c r="Z340" s="188"/>
      <c r="AA340" s="188"/>
      <c r="AB340" s="188"/>
      <c r="AC340" s="188"/>
    </row>
    <row r="341" spans="1:29" ht="12.75">
      <c r="A341" s="270"/>
      <c r="B341" s="270"/>
      <c r="C341" s="270">
        <v>244</v>
      </c>
      <c r="D341" s="270" t="s">
        <v>3293</v>
      </c>
      <c r="E341" s="388">
        <v>44232</v>
      </c>
      <c r="F341" s="270">
        <v>5.5</v>
      </c>
      <c r="G341" s="188"/>
      <c r="H341" s="188"/>
      <c r="I341" s="188"/>
      <c r="J341" s="386"/>
      <c r="K341" s="188"/>
      <c r="L341" s="188"/>
      <c r="M341" s="188"/>
      <c r="N341" s="188"/>
      <c r="O341" s="188"/>
      <c r="P341" s="188"/>
      <c r="Q341" s="188"/>
      <c r="R341" s="188"/>
      <c r="S341" s="188"/>
      <c r="T341" s="188"/>
      <c r="U341" s="188"/>
      <c r="V341" s="188"/>
      <c r="W341" s="188"/>
      <c r="X341" s="188"/>
      <c r="Y341" s="188"/>
      <c r="Z341" s="188"/>
      <c r="AA341" s="188"/>
      <c r="AB341" s="188"/>
      <c r="AC341" s="188"/>
    </row>
    <row r="342" spans="1:29" ht="12.75">
      <c r="A342" s="270"/>
      <c r="B342" s="270"/>
      <c r="C342" s="270">
        <v>20</v>
      </c>
      <c r="D342" s="270" t="s">
        <v>3293</v>
      </c>
      <c r="E342" s="388">
        <v>44236</v>
      </c>
      <c r="F342" s="270">
        <v>0.75</v>
      </c>
      <c r="G342" s="188"/>
      <c r="H342" s="188"/>
      <c r="I342" s="188"/>
      <c r="J342" s="386"/>
      <c r="K342" s="188"/>
      <c r="L342" s="188"/>
      <c r="M342" s="188"/>
      <c r="N342" s="188"/>
      <c r="O342" s="188"/>
      <c r="P342" s="188"/>
      <c r="Q342" s="188"/>
      <c r="R342" s="188"/>
      <c r="S342" s="188"/>
      <c r="T342" s="188"/>
      <c r="U342" s="188"/>
      <c r="V342" s="188"/>
      <c r="W342" s="188"/>
      <c r="X342" s="188"/>
      <c r="Y342" s="188"/>
      <c r="Z342" s="188"/>
      <c r="AA342" s="188"/>
      <c r="AB342" s="188"/>
      <c r="AC342" s="188"/>
    </row>
    <row r="343" spans="1:29" ht="12.75">
      <c r="A343" s="270"/>
      <c r="B343" s="270"/>
      <c r="C343" s="188"/>
      <c r="D343" s="188"/>
      <c r="E343" s="188"/>
      <c r="F343" s="188"/>
      <c r="G343" s="675">
        <v>235</v>
      </c>
      <c r="H343" s="675" t="s">
        <v>12</v>
      </c>
      <c r="I343" s="676">
        <v>44236</v>
      </c>
      <c r="J343" s="677">
        <v>0.14583333333333334</v>
      </c>
      <c r="K343" s="188"/>
      <c r="L343" s="188"/>
      <c r="M343" s="188"/>
      <c r="N343" s="188"/>
      <c r="O343" s="188"/>
      <c r="P343" s="188"/>
      <c r="Q343" s="188"/>
      <c r="R343" s="188"/>
      <c r="S343" s="188"/>
      <c r="T343" s="188"/>
      <c r="U343" s="188"/>
      <c r="V343" s="188"/>
      <c r="W343" s="188"/>
      <c r="X343" s="188"/>
      <c r="Y343" s="188"/>
      <c r="Z343" s="188"/>
      <c r="AA343" s="188"/>
      <c r="AB343" s="188"/>
      <c r="AC343" s="188"/>
    </row>
    <row r="344" spans="1:29" ht="12.75">
      <c r="A344" s="270"/>
      <c r="B344" s="270"/>
      <c r="C344" s="188"/>
      <c r="D344" s="188"/>
      <c r="E344" s="188"/>
      <c r="F344" s="188"/>
      <c r="G344" s="675">
        <v>101</v>
      </c>
      <c r="H344" s="675" t="s">
        <v>12</v>
      </c>
      <c r="I344" s="676">
        <v>44237</v>
      </c>
      <c r="J344" s="677">
        <v>8.3333333333333329E-2</v>
      </c>
      <c r="K344" s="188"/>
      <c r="L344" s="188"/>
      <c r="M344" s="188"/>
      <c r="N344" s="188"/>
      <c r="O344" s="188"/>
      <c r="P344" s="188"/>
      <c r="Q344" s="188"/>
      <c r="R344" s="188"/>
      <c r="S344" s="188"/>
      <c r="T344" s="188"/>
      <c r="U344" s="188"/>
      <c r="V344" s="188"/>
      <c r="W344" s="188"/>
      <c r="X344" s="188"/>
      <c r="Y344" s="188"/>
      <c r="Z344" s="188"/>
      <c r="AA344" s="188"/>
      <c r="AB344" s="188"/>
      <c r="AC344" s="188"/>
    </row>
    <row r="345" spans="1:29" ht="25.5">
      <c r="A345" s="64"/>
      <c r="B345" s="64"/>
      <c r="C345" s="70"/>
      <c r="D345" s="70"/>
      <c r="E345" s="70"/>
      <c r="F345" s="70"/>
      <c r="G345" s="688" t="s">
        <v>3289</v>
      </c>
      <c r="H345" s="678" t="s">
        <v>12</v>
      </c>
      <c r="I345" s="679">
        <v>44242</v>
      </c>
      <c r="J345" s="689" t="s">
        <v>3230</v>
      </c>
      <c r="K345" s="70"/>
      <c r="L345" s="70"/>
      <c r="M345" s="70"/>
      <c r="N345" s="70"/>
      <c r="O345" s="70"/>
      <c r="P345" s="70"/>
      <c r="Q345" s="70"/>
      <c r="R345" s="70"/>
      <c r="S345" s="70"/>
      <c r="T345" s="70"/>
      <c r="U345" s="70"/>
      <c r="V345" s="70"/>
      <c r="W345" s="70"/>
      <c r="X345" s="70"/>
      <c r="Y345" s="70"/>
      <c r="Z345" s="70"/>
      <c r="AA345" s="70"/>
      <c r="AB345" s="70"/>
      <c r="AC345" s="70"/>
    </row>
    <row r="346" spans="1:29" ht="12.75">
      <c r="A346" s="116"/>
      <c r="B346" s="116"/>
      <c r="J346" s="17"/>
    </row>
    <row r="347" spans="1:29" ht="12.75">
      <c r="A347" s="116"/>
      <c r="B347" s="116"/>
      <c r="J347" s="17"/>
    </row>
    <row r="348" spans="1:29" ht="12.75">
      <c r="A348" s="270">
        <v>108</v>
      </c>
      <c r="B348" s="270">
        <v>675</v>
      </c>
      <c r="C348" s="270">
        <v>675</v>
      </c>
      <c r="D348" s="270" t="s">
        <v>56</v>
      </c>
      <c r="E348" s="388">
        <v>44228</v>
      </c>
      <c r="F348" s="270">
        <v>7.5</v>
      </c>
      <c r="G348" s="270">
        <v>675</v>
      </c>
      <c r="H348" s="270" t="s">
        <v>144</v>
      </c>
      <c r="I348" s="606">
        <v>44236</v>
      </c>
      <c r="J348" s="387">
        <v>3</v>
      </c>
      <c r="K348" s="188"/>
      <c r="L348" s="188"/>
      <c r="M348" s="188"/>
      <c r="N348" s="188"/>
      <c r="O348" s="188"/>
      <c r="P348" s="188"/>
      <c r="Q348" s="188"/>
      <c r="R348" s="188"/>
      <c r="S348" s="188"/>
      <c r="T348" s="188"/>
      <c r="U348" s="188"/>
      <c r="V348" s="188"/>
      <c r="W348" s="188"/>
      <c r="X348" s="188"/>
      <c r="Y348" s="188"/>
      <c r="Z348" s="188"/>
      <c r="AA348" s="188"/>
      <c r="AB348" s="188"/>
      <c r="AC348" s="188"/>
    </row>
    <row r="349" spans="1:29" ht="12.75">
      <c r="A349" s="270"/>
      <c r="B349" s="270"/>
      <c r="C349" s="270">
        <v>10</v>
      </c>
      <c r="D349" s="270" t="s">
        <v>56</v>
      </c>
      <c r="E349" s="388">
        <v>44242</v>
      </c>
      <c r="F349" s="270">
        <v>0.5</v>
      </c>
      <c r="G349" s="188"/>
      <c r="H349" s="188"/>
      <c r="I349" s="188"/>
      <c r="J349" s="386"/>
      <c r="K349" s="270" t="s">
        <v>3116</v>
      </c>
      <c r="L349" s="188"/>
      <c r="M349" s="188"/>
      <c r="N349" s="188"/>
      <c r="O349" s="188"/>
      <c r="P349" s="188"/>
      <c r="Q349" s="188"/>
      <c r="R349" s="188"/>
      <c r="S349" s="188"/>
      <c r="T349" s="188"/>
      <c r="U349" s="188"/>
      <c r="V349" s="188"/>
      <c r="W349" s="188"/>
      <c r="X349" s="188"/>
      <c r="Y349" s="188"/>
      <c r="Z349" s="188"/>
      <c r="AA349" s="188"/>
      <c r="AB349" s="188"/>
      <c r="AC349" s="188"/>
    </row>
    <row r="350" spans="1:29" ht="12.75">
      <c r="A350" s="270"/>
      <c r="B350" s="270"/>
      <c r="C350" s="270"/>
      <c r="D350" s="270"/>
      <c r="E350" s="388"/>
      <c r="F350" s="270"/>
      <c r="G350" s="270">
        <v>10</v>
      </c>
      <c r="H350" s="270" t="s">
        <v>10</v>
      </c>
      <c r="I350" s="388">
        <v>44245</v>
      </c>
      <c r="J350" s="386"/>
      <c r="K350" s="270"/>
      <c r="L350" s="188"/>
      <c r="M350" s="188"/>
      <c r="N350" s="188"/>
      <c r="O350" s="188"/>
      <c r="P350" s="188"/>
      <c r="Q350" s="188"/>
      <c r="R350" s="188"/>
      <c r="S350" s="188"/>
      <c r="T350" s="188"/>
      <c r="U350" s="188"/>
      <c r="V350" s="188"/>
      <c r="W350" s="188"/>
      <c r="X350" s="188"/>
      <c r="Y350" s="188"/>
      <c r="Z350" s="188"/>
      <c r="AA350" s="188"/>
      <c r="AB350" s="188"/>
      <c r="AC350" s="188"/>
    </row>
    <row r="351" spans="1:29" ht="12.75">
      <c r="A351" s="116"/>
      <c r="B351" s="116"/>
      <c r="C351" s="116"/>
      <c r="D351" s="116"/>
      <c r="E351" s="384"/>
      <c r="F351" s="116"/>
      <c r="H351" s="116"/>
      <c r="J351" s="17"/>
      <c r="K351" s="116"/>
    </row>
    <row r="352" spans="1:29" ht="12.75">
      <c r="A352" s="270">
        <v>109</v>
      </c>
      <c r="B352" s="270">
        <v>491</v>
      </c>
      <c r="C352" s="270">
        <v>491</v>
      </c>
      <c r="D352" s="270" t="s">
        <v>56</v>
      </c>
      <c r="E352" s="388">
        <v>44229</v>
      </c>
      <c r="F352" s="270">
        <v>5</v>
      </c>
      <c r="G352" s="270">
        <v>491</v>
      </c>
      <c r="H352" s="270" t="s">
        <v>144</v>
      </c>
      <c r="I352" s="606">
        <v>44236</v>
      </c>
      <c r="J352" s="387">
        <v>2</v>
      </c>
      <c r="K352" s="270" t="s">
        <v>3294</v>
      </c>
      <c r="L352" s="188"/>
      <c r="M352" s="188"/>
      <c r="N352" s="188"/>
      <c r="O352" s="188"/>
      <c r="P352" s="188"/>
      <c r="Q352" s="188"/>
      <c r="R352" s="188"/>
      <c r="S352" s="188"/>
      <c r="T352" s="188"/>
      <c r="U352" s="188"/>
      <c r="V352" s="188"/>
      <c r="W352" s="188"/>
      <c r="X352" s="188"/>
      <c r="Y352" s="188"/>
      <c r="Z352" s="188"/>
      <c r="AA352" s="188"/>
      <c r="AB352" s="188"/>
      <c r="AC352" s="188"/>
    </row>
    <row r="353" spans="1:29" ht="12.75">
      <c r="A353" s="270"/>
      <c r="B353" s="270"/>
      <c r="C353" s="270">
        <v>7</v>
      </c>
      <c r="D353" s="270" t="s">
        <v>56</v>
      </c>
      <c r="E353" s="388">
        <v>44242</v>
      </c>
      <c r="F353" s="270">
        <v>0.25</v>
      </c>
      <c r="G353" s="188"/>
      <c r="H353" s="188"/>
      <c r="I353" s="188"/>
      <c r="J353" s="386"/>
      <c r="K353" s="270" t="s">
        <v>3116</v>
      </c>
      <c r="L353" s="188"/>
      <c r="M353" s="188"/>
      <c r="N353" s="188"/>
      <c r="O353" s="188"/>
      <c r="P353" s="188"/>
      <c r="Q353" s="188"/>
      <c r="R353" s="188"/>
      <c r="S353" s="188"/>
      <c r="T353" s="188"/>
      <c r="U353" s="188"/>
      <c r="V353" s="188"/>
      <c r="W353" s="188"/>
      <c r="X353" s="188"/>
      <c r="Y353" s="188"/>
      <c r="Z353" s="188"/>
      <c r="AA353" s="188"/>
      <c r="AB353" s="188"/>
      <c r="AC353" s="188"/>
    </row>
    <row r="354" spans="1:29" ht="12.75">
      <c r="A354" s="270"/>
      <c r="B354" s="270"/>
      <c r="C354" s="270"/>
      <c r="D354" s="270"/>
      <c r="E354" s="388"/>
      <c r="F354" s="270"/>
      <c r="G354" s="270">
        <v>7</v>
      </c>
      <c r="H354" s="270" t="s">
        <v>10</v>
      </c>
      <c r="I354" s="388">
        <v>44246</v>
      </c>
      <c r="J354" s="387">
        <v>0.25</v>
      </c>
      <c r="K354" s="270"/>
      <c r="L354" s="188"/>
      <c r="M354" s="188"/>
      <c r="N354" s="188"/>
      <c r="O354" s="188"/>
      <c r="P354" s="188"/>
      <c r="Q354" s="188"/>
      <c r="R354" s="188"/>
      <c r="S354" s="188"/>
      <c r="T354" s="188"/>
      <c r="U354" s="188"/>
      <c r="V354" s="188"/>
      <c r="W354" s="188"/>
      <c r="X354" s="188"/>
      <c r="Y354" s="188"/>
      <c r="Z354" s="188"/>
      <c r="AA354" s="188"/>
      <c r="AB354" s="188"/>
      <c r="AC354" s="188"/>
    </row>
    <row r="355" spans="1:29" ht="12.75">
      <c r="A355" s="116"/>
      <c r="B355" s="116"/>
      <c r="C355" s="116"/>
      <c r="D355" s="116"/>
      <c r="E355" s="384"/>
      <c r="F355" s="116"/>
      <c r="J355" s="17"/>
      <c r="K355" s="116"/>
    </row>
    <row r="356" spans="1:29" ht="12.75">
      <c r="A356" s="270">
        <v>110</v>
      </c>
      <c r="B356" s="270">
        <v>24</v>
      </c>
      <c r="C356" s="270">
        <v>24</v>
      </c>
      <c r="D356" s="270" t="s">
        <v>56</v>
      </c>
      <c r="E356" s="388">
        <v>44207</v>
      </c>
      <c r="F356" s="270">
        <v>3</v>
      </c>
      <c r="G356" s="270">
        <v>24</v>
      </c>
      <c r="H356" s="270" t="s">
        <v>37</v>
      </c>
      <c r="I356" s="385">
        <v>44210</v>
      </c>
      <c r="J356" s="387">
        <v>0.5</v>
      </c>
      <c r="K356" s="188"/>
      <c r="L356" s="188"/>
      <c r="M356" s="188"/>
      <c r="N356" s="188"/>
      <c r="O356" s="188"/>
      <c r="P356" s="188"/>
      <c r="Q356" s="188"/>
      <c r="R356" s="188"/>
      <c r="S356" s="188"/>
      <c r="T356" s="188"/>
      <c r="U356" s="188"/>
      <c r="V356" s="188"/>
      <c r="W356" s="188"/>
      <c r="X356" s="188"/>
      <c r="Y356" s="188"/>
      <c r="Z356" s="188"/>
      <c r="AA356" s="188"/>
      <c r="AB356" s="188"/>
      <c r="AC356" s="188"/>
    </row>
    <row r="357" spans="1:29" ht="12.75">
      <c r="A357" s="270"/>
      <c r="B357" s="270"/>
      <c r="C357" s="270">
        <v>2</v>
      </c>
      <c r="D357" s="270" t="s">
        <v>56</v>
      </c>
      <c r="E357" s="388">
        <v>44210</v>
      </c>
      <c r="F357" s="270">
        <v>0.2</v>
      </c>
      <c r="G357" s="188"/>
      <c r="H357" s="188"/>
      <c r="I357" s="188"/>
      <c r="J357" s="386"/>
      <c r="K357" s="270" t="s">
        <v>3116</v>
      </c>
      <c r="L357" s="188"/>
      <c r="M357" s="188"/>
      <c r="N357" s="188"/>
      <c r="O357" s="188"/>
      <c r="P357" s="188"/>
      <c r="Q357" s="188"/>
      <c r="R357" s="188"/>
      <c r="S357" s="188"/>
      <c r="T357" s="188"/>
      <c r="U357" s="188"/>
      <c r="V357" s="188"/>
      <c r="W357" s="188"/>
      <c r="X357" s="188"/>
      <c r="Y357" s="188"/>
      <c r="Z357" s="188"/>
      <c r="AA357" s="188"/>
      <c r="AB357" s="188"/>
      <c r="AC357" s="188"/>
    </row>
    <row r="358" spans="1:29" ht="12.75">
      <c r="A358" s="116"/>
      <c r="B358" s="116"/>
      <c r="C358" s="116"/>
      <c r="D358" s="116"/>
      <c r="E358" s="384"/>
      <c r="J358" s="17"/>
    </row>
    <row r="359" spans="1:29" ht="12.75">
      <c r="A359" s="270">
        <v>111</v>
      </c>
      <c r="B359" s="270">
        <v>0</v>
      </c>
      <c r="C359" s="270">
        <v>0</v>
      </c>
      <c r="D359" s="270" t="s">
        <v>215</v>
      </c>
      <c r="E359" s="388">
        <v>43929</v>
      </c>
      <c r="F359" s="188"/>
      <c r="G359" s="270">
        <v>0</v>
      </c>
      <c r="H359" s="270" t="s">
        <v>10</v>
      </c>
      <c r="I359" s="388">
        <v>44249</v>
      </c>
      <c r="J359" s="387">
        <v>0</v>
      </c>
      <c r="K359" s="188"/>
      <c r="L359" s="188"/>
      <c r="M359" s="188"/>
      <c r="N359" s="188"/>
      <c r="O359" s="188"/>
      <c r="P359" s="188"/>
      <c r="Q359" s="188"/>
      <c r="R359" s="188"/>
      <c r="S359" s="188"/>
      <c r="T359" s="188"/>
      <c r="U359" s="188"/>
      <c r="V359" s="188"/>
      <c r="W359" s="188"/>
      <c r="X359" s="188"/>
      <c r="Y359" s="188"/>
      <c r="Z359" s="188"/>
      <c r="AA359" s="188"/>
      <c r="AB359" s="188"/>
      <c r="AC359" s="188"/>
    </row>
    <row r="360" spans="1:29" ht="12.75">
      <c r="A360" s="116"/>
      <c r="B360" s="116"/>
      <c r="C360" s="116"/>
      <c r="D360" s="116"/>
      <c r="E360" s="384"/>
      <c r="J360" s="17"/>
    </row>
    <row r="361" spans="1:29" ht="12.75">
      <c r="A361" s="270">
        <v>112</v>
      </c>
      <c r="B361" s="270">
        <v>0</v>
      </c>
      <c r="C361" s="270">
        <v>0</v>
      </c>
      <c r="D361" s="270" t="s">
        <v>215</v>
      </c>
      <c r="E361" s="388">
        <v>43929</v>
      </c>
      <c r="F361" s="188"/>
      <c r="G361" s="270">
        <v>0</v>
      </c>
      <c r="H361" s="270" t="s">
        <v>10</v>
      </c>
      <c r="I361" s="388">
        <v>44249</v>
      </c>
      <c r="J361" s="387">
        <v>0</v>
      </c>
      <c r="K361" s="188"/>
      <c r="L361" s="188"/>
      <c r="M361" s="188"/>
      <c r="N361" s="188"/>
      <c r="O361" s="188"/>
      <c r="P361" s="188"/>
      <c r="Q361" s="188"/>
      <c r="R361" s="188"/>
      <c r="S361" s="188"/>
      <c r="T361" s="188"/>
      <c r="U361" s="188"/>
      <c r="V361" s="188"/>
      <c r="W361" s="188"/>
      <c r="X361" s="188"/>
      <c r="Y361" s="188"/>
      <c r="Z361" s="188"/>
      <c r="AA361" s="188"/>
      <c r="AB361" s="188"/>
      <c r="AC361" s="188"/>
    </row>
    <row r="362" spans="1:29" ht="12.75">
      <c r="A362" s="116"/>
      <c r="B362" s="116"/>
      <c r="C362" s="116"/>
      <c r="D362" s="116"/>
      <c r="E362" s="384"/>
      <c r="J362" s="17"/>
    </row>
    <row r="363" spans="1:29" ht="12.75">
      <c r="A363" s="270">
        <v>113</v>
      </c>
      <c r="B363" s="270">
        <v>0</v>
      </c>
      <c r="C363" s="270">
        <v>0</v>
      </c>
      <c r="D363" s="270" t="s">
        <v>215</v>
      </c>
      <c r="E363" s="388">
        <v>43929</v>
      </c>
      <c r="F363" s="188"/>
      <c r="G363" s="270">
        <v>0</v>
      </c>
      <c r="H363" s="270" t="s">
        <v>10</v>
      </c>
      <c r="I363" s="388">
        <v>44249</v>
      </c>
      <c r="J363" s="387">
        <v>0</v>
      </c>
      <c r="K363" s="188"/>
      <c r="L363" s="188"/>
      <c r="M363" s="188"/>
      <c r="N363" s="188"/>
      <c r="O363" s="188"/>
      <c r="P363" s="188"/>
      <c r="Q363" s="188"/>
      <c r="R363" s="188"/>
      <c r="S363" s="188"/>
      <c r="T363" s="188"/>
      <c r="U363" s="188"/>
      <c r="V363" s="188"/>
      <c r="W363" s="188"/>
      <c r="X363" s="188"/>
      <c r="Y363" s="188"/>
      <c r="Z363" s="188"/>
      <c r="AA363" s="188"/>
      <c r="AB363" s="188"/>
      <c r="AC363" s="188"/>
    </row>
    <row r="364" spans="1:29" ht="12.75">
      <c r="A364" s="116"/>
      <c r="B364" s="116"/>
      <c r="C364" s="116"/>
      <c r="D364" s="116"/>
      <c r="E364" s="384"/>
      <c r="J364" s="17"/>
    </row>
    <row r="365" spans="1:29" ht="12.75">
      <c r="A365" s="270">
        <v>114</v>
      </c>
      <c r="B365" s="270">
        <v>15</v>
      </c>
      <c r="C365" s="270">
        <v>15</v>
      </c>
      <c r="D365" s="270" t="s">
        <v>56</v>
      </c>
      <c r="E365" s="388">
        <v>44217</v>
      </c>
      <c r="F365" s="270">
        <v>1</v>
      </c>
      <c r="G365" s="270">
        <v>15</v>
      </c>
      <c r="H365" s="270" t="s">
        <v>144</v>
      </c>
      <c r="I365" s="606">
        <v>43872</v>
      </c>
      <c r="J365" s="387">
        <v>0.5</v>
      </c>
      <c r="K365" s="188"/>
      <c r="L365" s="188"/>
      <c r="M365" s="188"/>
      <c r="N365" s="188"/>
      <c r="O365" s="188"/>
      <c r="P365" s="188"/>
      <c r="Q365" s="188"/>
      <c r="R365" s="188"/>
      <c r="S365" s="188"/>
      <c r="T365" s="188"/>
      <c r="U365" s="188"/>
      <c r="V365" s="188"/>
      <c r="W365" s="188"/>
      <c r="X365" s="188"/>
      <c r="Y365" s="188"/>
      <c r="Z365" s="188"/>
      <c r="AA365" s="188"/>
      <c r="AB365" s="188"/>
      <c r="AC365" s="188"/>
    </row>
    <row r="366" spans="1:29" ht="12.75">
      <c r="A366" s="270"/>
      <c r="B366" s="270"/>
      <c r="C366" s="270">
        <v>4</v>
      </c>
      <c r="D366" s="270" t="s">
        <v>56</v>
      </c>
      <c r="E366" s="388">
        <v>44242</v>
      </c>
      <c r="F366" s="270">
        <v>0.25</v>
      </c>
      <c r="G366" s="188"/>
      <c r="H366" s="188"/>
      <c r="I366" s="188"/>
      <c r="J366" s="386"/>
      <c r="K366" s="270" t="s">
        <v>3116</v>
      </c>
      <c r="L366" s="188"/>
      <c r="M366" s="188"/>
      <c r="N366" s="188"/>
      <c r="O366" s="188"/>
      <c r="P366" s="188"/>
      <c r="Q366" s="188"/>
      <c r="R366" s="188"/>
      <c r="S366" s="188"/>
      <c r="T366" s="188"/>
      <c r="U366" s="188"/>
      <c r="V366" s="188"/>
      <c r="W366" s="188"/>
      <c r="X366" s="188"/>
      <c r="Y366" s="188"/>
      <c r="Z366" s="188"/>
      <c r="AA366" s="188"/>
      <c r="AB366" s="188"/>
      <c r="AC366" s="188"/>
    </row>
    <row r="367" spans="1:29" ht="12.75">
      <c r="A367" s="270"/>
      <c r="B367" s="270"/>
      <c r="C367" s="270"/>
      <c r="D367" s="270"/>
      <c r="E367" s="388"/>
      <c r="F367" s="270"/>
      <c r="G367" s="270">
        <v>4</v>
      </c>
      <c r="H367" s="270" t="s">
        <v>10</v>
      </c>
      <c r="I367" s="388">
        <v>44246</v>
      </c>
      <c r="J367" s="387">
        <v>0.25</v>
      </c>
      <c r="K367" s="270"/>
      <c r="L367" s="188"/>
      <c r="M367" s="188"/>
      <c r="N367" s="188"/>
      <c r="O367" s="188"/>
      <c r="P367" s="188"/>
      <c r="Q367" s="188"/>
      <c r="R367" s="188"/>
      <c r="S367" s="188"/>
      <c r="T367" s="188"/>
      <c r="U367" s="188"/>
      <c r="V367" s="188"/>
      <c r="W367" s="188"/>
      <c r="X367" s="188"/>
      <c r="Y367" s="188"/>
      <c r="Z367" s="188"/>
      <c r="AA367" s="188"/>
      <c r="AB367" s="188"/>
      <c r="AC367" s="188"/>
    </row>
    <row r="368" spans="1:29" ht="12.75">
      <c r="A368" s="116"/>
      <c r="B368" s="116"/>
      <c r="C368" s="116"/>
      <c r="D368" s="116"/>
      <c r="E368" s="384"/>
      <c r="F368" s="116"/>
      <c r="J368" s="17"/>
      <c r="K368" s="116"/>
    </row>
    <row r="369" spans="1:29" ht="12.75">
      <c r="A369" s="270">
        <v>115</v>
      </c>
      <c r="B369" s="270">
        <v>2</v>
      </c>
      <c r="C369" s="270">
        <v>2</v>
      </c>
      <c r="D369" s="270" t="s">
        <v>215</v>
      </c>
      <c r="E369" s="388">
        <v>43929</v>
      </c>
      <c r="F369" s="188"/>
      <c r="G369" s="270">
        <v>2</v>
      </c>
      <c r="H369" s="270" t="s">
        <v>10</v>
      </c>
      <c r="I369" s="388">
        <v>44249</v>
      </c>
      <c r="J369" s="387">
        <v>0.1</v>
      </c>
      <c r="K369" s="188"/>
      <c r="L369" s="188"/>
      <c r="M369" s="188"/>
      <c r="N369" s="188"/>
      <c r="O369" s="188"/>
      <c r="P369" s="188"/>
      <c r="Q369" s="188"/>
      <c r="R369" s="188"/>
      <c r="S369" s="188"/>
      <c r="T369" s="188"/>
      <c r="U369" s="188"/>
      <c r="V369" s="188"/>
      <c r="W369" s="188"/>
      <c r="X369" s="188"/>
      <c r="Y369" s="188"/>
      <c r="Z369" s="188"/>
      <c r="AA369" s="188"/>
      <c r="AB369" s="188"/>
      <c r="AC369" s="188"/>
    </row>
    <row r="370" spans="1:29" ht="12.75">
      <c r="A370" s="116"/>
      <c r="B370" s="116"/>
      <c r="C370" s="116"/>
      <c r="D370" s="116"/>
      <c r="E370" s="384"/>
      <c r="J370" s="17"/>
    </row>
    <row r="371" spans="1:29" ht="12.75">
      <c r="A371" s="270">
        <v>116</v>
      </c>
      <c r="B371" s="270">
        <v>299</v>
      </c>
      <c r="C371" s="270">
        <v>299</v>
      </c>
      <c r="D371" s="270" t="s">
        <v>56</v>
      </c>
      <c r="E371" s="388">
        <v>44223</v>
      </c>
      <c r="F371" s="270">
        <v>8</v>
      </c>
      <c r="G371" s="270">
        <v>299</v>
      </c>
      <c r="H371" s="270" t="s">
        <v>3140</v>
      </c>
      <c r="I371" s="606">
        <v>44238</v>
      </c>
      <c r="J371" s="387">
        <v>1.5</v>
      </c>
      <c r="K371" s="270" t="s">
        <v>3294</v>
      </c>
      <c r="L371" s="188"/>
      <c r="M371" s="188"/>
      <c r="N371" s="188"/>
      <c r="O371" s="188"/>
      <c r="P371" s="188"/>
      <c r="Q371" s="188"/>
      <c r="R371" s="188"/>
      <c r="S371" s="188"/>
      <c r="T371" s="188"/>
      <c r="U371" s="188"/>
      <c r="V371" s="188"/>
      <c r="W371" s="188"/>
      <c r="X371" s="188"/>
      <c r="Y371" s="188"/>
      <c r="Z371" s="188"/>
      <c r="AA371" s="188"/>
      <c r="AB371" s="188"/>
      <c r="AC371" s="188"/>
    </row>
    <row r="372" spans="1:29" ht="12.75">
      <c r="A372" s="270"/>
      <c r="B372" s="270"/>
      <c r="C372" s="270">
        <v>14</v>
      </c>
      <c r="D372" s="270" t="s">
        <v>56</v>
      </c>
      <c r="E372" s="388">
        <v>44243</v>
      </c>
      <c r="F372" s="270">
        <v>1</v>
      </c>
      <c r="G372" s="188"/>
      <c r="H372" s="188"/>
      <c r="I372" s="188"/>
      <c r="J372" s="386"/>
      <c r="K372" s="270" t="s">
        <v>3116</v>
      </c>
      <c r="L372" s="188"/>
      <c r="M372" s="188"/>
      <c r="N372" s="188"/>
      <c r="O372" s="188"/>
      <c r="P372" s="188"/>
      <c r="Q372" s="188"/>
      <c r="R372" s="188"/>
      <c r="S372" s="188"/>
      <c r="T372" s="188"/>
      <c r="U372" s="188"/>
      <c r="V372" s="188"/>
      <c r="W372" s="188"/>
      <c r="X372" s="188"/>
      <c r="Y372" s="188"/>
      <c r="Z372" s="188"/>
      <c r="AA372" s="188"/>
      <c r="AB372" s="188"/>
      <c r="AC372" s="188"/>
    </row>
    <row r="373" spans="1:29" ht="12.75">
      <c r="A373" s="270"/>
      <c r="B373" s="270"/>
      <c r="C373" s="270"/>
      <c r="D373" s="270"/>
      <c r="E373" s="388"/>
      <c r="F373" s="270"/>
      <c r="G373" s="270">
        <v>14</v>
      </c>
      <c r="H373" s="270" t="s">
        <v>10</v>
      </c>
      <c r="I373" s="388">
        <v>44246</v>
      </c>
      <c r="J373" s="387">
        <v>0.5</v>
      </c>
      <c r="K373" s="270"/>
      <c r="L373" s="188"/>
      <c r="M373" s="188"/>
      <c r="N373" s="188"/>
      <c r="O373" s="188"/>
      <c r="P373" s="188"/>
      <c r="Q373" s="188"/>
      <c r="R373" s="188"/>
      <c r="S373" s="188"/>
      <c r="T373" s="188"/>
      <c r="U373" s="188"/>
      <c r="V373" s="188"/>
      <c r="W373" s="188"/>
      <c r="X373" s="188"/>
      <c r="Y373" s="188"/>
      <c r="Z373" s="188"/>
      <c r="AA373" s="188"/>
      <c r="AB373" s="188"/>
      <c r="AC373" s="188"/>
    </row>
    <row r="374" spans="1:29" ht="12.75">
      <c r="A374" s="116"/>
      <c r="B374" s="116"/>
      <c r="C374" s="116"/>
      <c r="D374" s="116"/>
      <c r="E374" s="384"/>
      <c r="F374" s="116"/>
      <c r="J374" s="17"/>
      <c r="K374" s="116"/>
    </row>
    <row r="375" spans="1:29" ht="12.75">
      <c r="A375" s="270">
        <v>117</v>
      </c>
      <c r="B375" s="270">
        <v>677</v>
      </c>
      <c r="C375" s="270">
        <v>30</v>
      </c>
      <c r="D375" s="270" t="s">
        <v>56</v>
      </c>
      <c r="E375" s="388">
        <v>44223</v>
      </c>
      <c r="F375" s="270">
        <v>1</v>
      </c>
      <c r="G375" s="270">
        <v>600</v>
      </c>
      <c r="H375" s="270" t="s">
        <v>3140</v>
      </c>
      <c r="I375" s="606">
        <v>44237</v>
      </c>
      <c r="J375" s="387">
        <v>2.5</v>
      </c>
      <c r="K375" s="270" t="s">
        <v>3294</v>
      </c>
      <c r="L375" s="188"/>
      <c r="M375" s="188"/>
      <c r="N375" s="188"/>
      <c r="O375" s="188"/>
      <c r="P375" s="188"/>
      <c r="Q375" s="188"/>
      <c r="R375" s="188"/>
      <c r="S375" s="188"/>
      <c r="T375" s="188"/>
      <c r="U375" s="188"/>
      <c r="V375" s="188"/>
      <c r="W375" s="188"/>
      <c r="X375" s="188"/>
      <c r="Y375" s="188"/>
      <c r="Z375" s="188"/>
      <c r="AA375" s="188"/>
      <c r="AB375" s="188"/>
      <c r="AC375" s="188"/>
    </row>
    <row r="376" spans="1:29" ht="12.75">
      <c r="A376" s="270"/>
      <c r="B376" s="188"/>
      <c r="C376" s="270">
        <v>438</v>
      </c>
      <c r="D376" s="270" t="s">
        <v>56</v>
      </c>
      <c r="E376" s="388">
        <v>44224</v>
      </c>
      <c r="F376" s="270">
        <v>8</v>
      </c>
      <c r="G376" s="270">
        <v>77</v>
      </c>
      <c r="H376" s="270" t="s">
        <v>3140</v>
      </c>
      <c r="I376" s="606">
        <v>44238</v>
      </c>
      <c r="J376" s="387">
        <v>0.75</v>
      </c>
      <c r="K376" s="270" t="s">
        <v>3294</v>
      </c>
      <c r="L376" s="188"/>
      <c r="M376" s="188"/>
      <c r="N376" s="188"/>
      <c r="O376" s="188"/>
      <c r="P376" s="188"/>
      <c r="Q376" s="188"/>
      <c r="R376" s="188"/>
      <c r="S376" s="188"/>
      <c r="T376" s="188"/>
      <c r="U376" s="188"/>
      <c r="V376" s="188"/>
      <c r="W376" s="188"/>
      <c r="X376" s="188"/>
      <c r="Y376" s="188"/>
      <c r="Z376" s="188"/>
      <c r="AA376" s="188"/>
      <c r="AB376" s="188"/>
      <c r="AC376" s="188"/>
    </row>
    <row r="377" spans="1:29" ht="12.75">
      <c r="A377" s="270"/>
      <c r="B377" s="270"/>
      <c r="C377" s="270">
        <v>209</v>
      </c>
      <c r="D377" s="270" t="s">
        <v>56</v>
      </c>
      <c r="E377" s="388">
        <v>44225</v>
      </c>
      <c r="F377" s="270">
        <v>4</v>
      </c>
      <c r="G377" s="188"/>
      <c r="H377" s="188"/>
      <c r="I377" s="188"/>
      <c r="J377" s="386"/>
      <c r="K377" s="270" t="s">
        <v>3294</v>
      </c>
      <c r="L377" s="188"/>
      <c r="M377" s="188"/>
      <c r="N377" s="188"/>
      <c r="O377" s="188"/>
      <c r="P377" s="188"/>
      <c r="Q377" s="188"/>
      <c r="R377" s="188"/>
      <c r="S377" s="188"/>
      <c r="T377" s="188"/>
      <c r="U377" s="188"/>
      <c r="V377" s="188"/>
      <c r="W377" s="188"/>
      <c r="X377" s="188"/>
      <c r="Y377" s="188"/>
      <c r="Z377" s="188"/>
      <c r="AA377" s="188"/>
      <c r="AB377" s="188"/>
      <c r="AC377" s="188"/>
    </row>
    <row r="378" spans="1:29" ht="12.75">
      <c r="A378" s="270"/>
      <c r="B378" s="270"/>
      <c r="C378" s="270">
        <v>37</v>
      </c>
      <c r="D378" s="270" t="s">
        <v>56</v>
      </c>
      <c r="E378" s="388">
        <v>44243</v>
      </c>
      <c r="F378" s="270">
        <v>1</v>
      </c>
      <c r="G378" s="270"/>
      <c r="H378" s="270"/>
      <c r="I378" s="606"/>
      <c r="J378" s="387"/>
      <c r="K378" s="270" t="s">
        <v>3116</v>
      </c>
      <c r="L378" s="188"/>
      <c r="M378" s="188"/>
      <c r="N378" s="188"/>
      <c r="O378" s="188"/>
      <c r="P378" s="188"/>
      <c r="Q378" s="188"/>
      <c r="R378" s="188"/>
      <c r="S378" s="188"/>
      <c r="T378" s="188"/>
      <c r="U378" s="188"/>
      <c r="V378" s="188"/>
      <c r="W378" s="188"/>
      <c r="X378" s="188"/>
      <c r="Y378" s="188"/>
      <c r="Z378" s="188"/>
      <c r="AA378" s="188"/>
      <c r="AB378" s="188"/>
      <c r="AC378" s="188"/>
    </row>
    <row r="379" spans="1:29" ht="12.75">
      <c r="A379" s="270"/>
      <c r="B379" s="270"/>
      <c r="C379" s="270"/>
      <c r="D379" s="270"/>
      <c r="E379" s="388"/>
      <c r="F379" s="270"/>
      <c r="G379" s="270">
        <v>37</v>
      </c>
      <c r="H379" s="270" t="s">
        <v>10</v>
      </c>
      <c r="I379" s="606">
        <v>44246</v>
      </c>
      <c r="J379" s="387">
        <v>1</v>
      </c>
      <c r="K379" s="270"/>
      <c r="L379" s="188"/>
      <c r="M379" s="188"/>
      <c r="N379" s="188"/>
      <c r="O379" s="188"/>
      <c r="P379" s="188"/>
      <c r="Q379" s="188"/>
      <c r="R379" s="188"/>
      <c r="S379" s="188"/>
      <c r="T379" s="188"/>
      <c r="U379" s="188"/>
      <c r="V379" s="188"/>
      <c r="W379" s="188"/>
      <c r="X379" s="188"/>
      <c r="Y379" s="188"/>
      <c r="Z379" s="188"/>
      <c r="AA379" s="188"/>
      <c r="AB379" s="188"/>
      <c r="AC379" s="188"/>
    </row>
    <row r="380" spans="1:29" ht="12.75">
      <c r="A380" s="116"/>
      <c r="B380" s="116"/>
      <c r="C380" s="116"/>
      <c r="D380" s="116"/>
      <c r="E380" s="384"/>
      <c r="F380" s="116"/>
      <c r="G380" s="116"/>
      <c r="H380" s="116"/>
      <c r="I380" s="315"/>
      <c r="J380" s="583"/>
      <c r="K380" s="116"/>
    </row>
    <row r="381" spans="1:29" ht="12.75">
      <c r="A381" s="270">
        <v>118</v>
      </c>
      <c r="B381" s="270">
        <v>28</v>
      </c>
      <c r="C381" s="270">
        <v>28</v>
      </c>
      <c r="D381" s="270" t="s">
        <v>56</v>
      </c>
      <c r="E381" s="388">
        <v>44228</v>
      </c>
      <c r="F381" s="270">
        <v>0.5</v>
      </c>
      <c r="G381" s="270">
        <v>28</v>
      </c>
      <c r="H381" s="270" t="s">
        <v>144</v>
      </c>
      <c r="I381" s="606">
        <v>44239</v>
      </c>
      <c r="J381" s="387">
        <v>0.25</v>
      </c>
      <c r="K381" s="270" t="s">
        <v>3294</v>
      </c>
      <c r="L381" s="188"/>
      <c r="M381" s="188"/>
      <c r="N381" s="188"/>
      <c r="O381" s="188"/>
      <c r="P381" s="188"/>
      <c r="Q381" s="188"/>
      <c r="R381" s="188"/>
      <c r="S381" s="188"/>
      <c r="T381" s="188"/>
      <c r="U381" s="188"/>
      <c r="V381" s="188"/>
      <c r="W381" s="188"/>
      <c r="X381" s="188"/>
      <c r="Y381" s="188"/>
      <c r="Z381" s="188"/>
      <c r="AA381" s="188"/>
      <c r="AB381" s="188"/>
      <c r="AC381" s="188"/>
    </row>
    <row r="382" spans="1:29" ht="12.75">
      <c r="A382" s="116"/>
      <c r="B382" s="116"/>
      <c r="J382" s="17"/>
    </row>
    <row r="383" spans="1:29" ht="12.75">
      <c r="A383" s="270">
        <v>119</v>
      </c>
      <c r="B383" s="270">
        <v>202</v>
      </c>
      <c r="C383" s="270">
        <v>202</v>
      </c>
      <c r="D383" s="270" t="s">
        <v>56</v>
      </c>
      <c r="E383" s="388">
        <v>44229</v>
      </c>
      <c r="F383" s="270">
        <v>3</v>
      </c>
      <c r="G383" s="270">
        <v>202</v>
      </c>
      <c r="H383" s="270" t="s">
        <v>144</v>
      </c>
      <c r="I383" s="606">
        <v>44238</v>
      </c>
      <c r="J383" s="387">
        <v>0.5</v>
      </c>
      <c r="K383" s="188"/>
      <c r="L383" s="188"/>
      <c r="M383" s="188"/>
      <c r="N383" s="188"/>
      <c r="O383" s="188"/>
      <c r="P383" s="188"/>
      <c r="Q383" s="188"/>
      <c r="R383" s="188"/>
      <c r="S383" s="188"/>
      <c r="T383" s="188"/>
      <c r="U383" s="188"/>
      <c r="V383" s="188"/>
      <c r="W383" s="188"/>
      <c r="X383" s="188"/>
      <c r="Y383" s="188"/>
      <c r="Z383" s="188"/>
      <c r="AA383" s="188"/>
      <c r="AB383" s="188"/>
      <c r="AC383" s="188"/>
    </row>
    <row r="384" spans="1:29" ht="12.75">
      <c r="A384" s="270"/>
      <c r="B384" s="270"/>
      <c r="C384" s="270">
        <v>5</v>
      </c>
      <c r="D384" s="270" t="s">
        <v>56</v>
      </c>
      <c r="E384" s="388">
        <v>44243</v>
      </c>
      <c r="F384" s="270">
        <v>0.5</v>
      </c>
      <c r="G384" s="188"/>
      <c r="H384" s="188"/>
      <c r="I384" s="188"/>
      <c r="J384" s="386"/>
      <c r="K384" s="270" t="s">
        <v>3116</v>
      </c>
      <c r="L384" s="188"/>
      <c r="M384" s="188"/>
      <c r="N384" s="188"/>
      <c r="O384" s="188"/>
      <c r="P384" s="188"/>
      <c r="Q384" s="188"/>
      <c r="R384" s="188"/>
      <c r="S384" s="188"/>
      <c r="T384" s="188"/>
      <c r="U384" s="188"/>
      <c r="V384" s="188"/>
      <c r="W384" s="188"/>
      <c r="X384" s="188"/>
      <c r="Y384" s="188"/>
      <c r="Z384" s="188"/>
      <c r="AA384" s="188"/>
      <c r="AB384" s="188"/>
      <c r="AC384" s="188"/>
    </row>
    <row r="385" spans="1:29" ht="12.75">
      <c r="A385" s="270"/>
      <c r="B385" s="270"/>
      <c r="C385" s="270"/>
      <c r="D385" s="270"/>
      <c r="E385" s="388"/>
      <c r="F385" s="270"/>
      <c r="G385" s="270">
        <v>5</v>
      </c>
      <c r="H385" s="270" t="s">
        <v>10</v>
      </c>
      <c r="I385" s="388">
        <v>44246</v>
      </c>
      <c r="J385" s="387">
        <v>0.25</v>
      </c>
      <c r="K385" s="270"/>
      <c r="L385" s="188"/>
      <c r="M385" s="188"/>
      <c r="N385" s="188"/>
      <c r="O385" s="188"/>
      <c r="P385" s="188"/>
      <c r="Q385" s="188"/>
      <c r="R385" s="188"/>
      <c r="S385" s="188"/>
      <c r="T385" s="188"/>
      <c r="U385" s="188"/>
      <c r="V385" s="188"/>
      <c r="W385" s="188"/>
      <c r="X385" s="188"/>
      <c r="Y385" s="188"/>
      <c r="Z385" s="188"/>
      <c r="AA385" s="188"/>
      <c r="AB385" s="188"/>
      <c r="AC385" s="188"/>
    </row>
    <row r="386" spans="1:29" ht="12.75">
      <c r="A386" s="116"/>
      <c r="B386" s="116"/>
      <c r="C386" s="116"/>
      <c r="D386" s="116"/>
      <c r="E386" s="384"/>
      <c r="F386" s="116"/>
      <c r="J386" s="17"/>
      <c r="K386" s="116"/>
    </row>
    <row r="387" spans="1:29" ht="12.75">
      <c r="A387" s="270">
        <v>120</v>
      </c>
      <c r="B387" s="270">
        <v>0</v>
      </c>
      <c r="C387" s="270">
        <v>0</v>
      </c>
      <c r="D387" s="270" t="s">
        <v>215</v>
      </c>
      <c r="E387" s="388">
        <v>43929</v>
      </c>
      <c r="F387" s="188"/>
      <c r="G387" s="270">
        <v>0</v>
      </c>
      <c r="H387" s="270" t="s">
        <v>10</v>
      </c>
      <c r="I387" s="388">
        <v>44249</v>
      </c>
      <c r="J387" s="387">
        <v>0</v>
      </c>
      <c r="K387" s="188"/>
      <c r="L387" s="188"/>
      <c r="M387" s="188"/>
      <c r="N387" s="188"/>
      <c r="O387" s="188"/>
      <c r="P387" s="188"/>
      <c r="Q387" s="188"/>
      <c r="R387" s="188"/>
      <c r="S387" s="188"/>
      <c r="T387" s="188"/>
      <c r="U387" s="188"/>
      <c r="V387" s="188"/>
      <c r="W387" s="188"/>
      <c r="X387" s="188"/>
      <c r="Y387" s="188"/>
      <c r="Z387" s="188"/>
      <c r="AA387" s="188"/>
      <c r="AB387" s="188"/>
      <c r="AC387" s="188"/>
    </row>
    <row r="388" spans="1:29" ht="12.75">
      <c r="A388" s="116"/>
      <c r="B388" s="116"/>
      <c r="C388" s="116"/>
      <c r="D388" s="116"/>
      <c r="E388" s="384"/>
      <c r="J388" s="17"/>
    </row>
    <row r="389" spans="1:29" ht="12.75">
      <c r="A389" s="270">
        <v>121</v>
      </c>
      <c r="B389" s="270">
        <v>0</v>
      </c>
      <c r="C389" s="270">
        <v>0</v>
      </c>
      <c r="D389" s="270" t="s">
        <v>215</v>
      </c>
      <c r="E389" s="388">
        <v>43929</v>
      </c>
      <c r="F389" s="188"/>
      <c r="G389" s="270">
        <v>0</v>
      </c>
      <c r="H389" s="270" t="s">
        <v>10</v>
      </c>
      <c r="I389" s="388">
        <v>44249</v>
      </c>
      <c r="J389" s="387">
        <v>0</v>
      </c>
      <c r="K389" s="188"/>
      <c r="L389" s="188"/>
      <c r="M389" s="188"/>
      <c r="N389" s="188"/>
      <c r="O389" s="188"/>
      <c r="P389" s="188"/>
      <c r="Q389" s="188"/>
      <c r="R389" s="188"/>
      <c r="S389" s="188"/>
      <c r="T389" s="188"/>
      <c r="U389" s="188"/>
      <c r="V389" s="188"/>
      <c r="W389" s="188"/>
      <c r="X389" s="188"/>
      <c r="Y389" s="188"/>
      <c r="Z389" s="188"/>
      <c r="AA389" s="188"/>
      <c r="AB389" s="188"/>
      <c r="AC389" s="188"/>
    </row>
    <row r="390" spans="1:29" ht="12.75">
      <c r="A390" s="116"/>
      <c r="B390" s="116"/>
      <c r="C390" s="116"/>
      <c r="D390" s="116"/>
      <c r="E390" s="384"/>
      <c r="J390" s="17"/>
    </row>
    <row r="391" spans="1:29" ht="12.75">
      <c r="A391" s="270">
        <v>122</v>
      </c>
      <c r="B391" s="270">
        <v>44</v>
      </c>
      <c r="C391" s="270">
        <v>44</v>
      </c>
      <c r="D391" s="270" t="s">
        <v>56</v>
      </c>
      <c r="E391" s="388">
        <v>44230</v>
      </c>
      <c r="F391" s="270">
        <v>1</v>
      </c>
      <c r="G391" s="270">
        <v>44</v>
      </c>
      <c r="H391" s="270" t="s">
        <v>144</v>
      </c>
      <c r="I391" s="606">
        <v>44239</v>
      </c>
      <c r="J391" s="387">
        <v>0.25</v>
      </c>
      <c r="K391" s="188"/>
      <c r="L391" s="188"/>
      <c r="M391" s="188"/>
      <c r="N391" s="188"/>
      <c r="O391" s="188"/>
      <c r="P391" s="188"/>
      <c r="Q391" s="188"/>
      <c r="R391" s="188"/>
      <c r="S391" s="188"/>
      <c r="T391" s="188"/>
      <c r="U391" s="188"/>
      <c r="V391" s="188"/>
      <c r="W391" s="188"/>
      <c r="X391" s="188"/>
      <c r="Y391" s="188"/>
      <c r="Z391" s="188"/>
      <c r="AA391" s="188"/>
      <c r="AB391" s="188"/>
      <c r="AC391" s="188"/>
    </row>
    <row r="392" spans="1:29" ht="12.75">
      <c r="A392" s="116"/>
      <c r="B392" s="116"/>
      <c r="J392" s="17"/>
    </row>
    <row r="393" spans="1:29" ht="12.75">
      <c r="A393" s="270">
        <v>123</v>
      </c>
      <c r="B393" s="270">
        <v>245</v>
      </c>
      <c r="C393" s="270">
        <v>245</v>
      </c>
      <c r="D393" s="270" t="s">
        <v>56</v>
      </c>
      <c r="E393" s="388">
        <v>44230</v>
      </c>
      <c r="F393" s="270">
        <v>4</v>
      </c>
      <c r="G393" s="270">
        <v>245</v>
      </c>
      <c r="H393" s="270" t="s">
        <v>144</v>
      </c>
      <c r="I393" s="606">
        <v>44238</v>
      </c>
      <c r="J393" s="387">
        <v>0.75</v>
      </c>
      <c r="K393" s="188"/>
      <c r="L393" s="188"/>
      <c r="M393" s="188"/>
      <c r="N393" s="188"/>
      <c r="O393" s="188"/>
      <c r="P393" s="188"/>
      <c r="Q393" s="188"/>
      <c r="R393" s="188"/>
      <c r="S393" s="188"/>
      <c r="T393" s="188"/>
      <c r="U393" s="188"/>
      <c r="V393" s="188"/>
      <c r="W393" s="188"/>
      <c r="X393" s="188"/>
      <c r="Y393" s="188"/>
      <c r="Z393" s="188"/>
      <c r="AA393" s="188"/>
      <c r="AB393" s="188"/>
      <c r="AC393" s="188"/>
    </row>
    <row r="394" spans="1:29" ht="12.75">
      <c r="A394" s="270"/>
      <c r="B394" s="270"/>
      <c r="C394" s="270">
        <v>6</v>
      </c>
      <c r="D394" s="270" t="s">
        <v>56</v>
      </c>
      <c r="E394" s="388">
        <v>44243</v>
      </c>
      <c r="F394" s="270">
        <v>0.5</v>
      </c>
      <c r="G394" s="188"/>
      <c r="H394" s="188"/>
      <c r="I394" s="188"/>
      <c r="J394" s="386"/>
      <c r="K394" s="270" t="s">
        <v>3116</v>
      </c>
      <c r="L394" s="188"/>
      <c r="M394" s="188"/>
      <c r="N394" s="188"/>
      <c r="O394" s="188"/>
      <c r="P394" s="188"/>
      <c r="Q394" s="188"/>
      <c r="R394" s="188"/>
      <c r="S394" s="188"/>
      <c r="T394" s="188"/>
      <c r="U394" s="188"/>
      <c r="V394" s="188"/>
      <c r="W394" s="188"/>
      <c r="X394" s="188"/>
      <c r="Y394" s="188"/>
      <c r="Z394" s="188"/>
      <c r="AA394" s="188"/>
      <c r="AB394" s="188"/>
      <c r="AC394" s="188"/>
    </row>
    <row r="395" spans="1:29" ht="12.75">
      <c r="A395" s="270"/>
      <c r="B395" s="270"/>
      <c r="C395" s="270"/>
      <c r="D395" s="270"/>
      <c r="E395" s="388"/>
      <c r="F395" s="270"/>
      <c r="G395" s="270">
        <v>6</v>
      </c>
      <c r="H395" s="270" t="s">
        <v>10</v>
      </c>
      <c r="I395" s="388">
        <v>44246</v>
      </c>
      <c r="J395" s="387">
        <v>0.25</v>
      </c>
      <c r="K395" s="270"/>
      <c r="L395" s="188"/>
      <c r="M395" s="188"/>
      <c r="N395" s="188"/>
      <c r="O395" s="188"/>
      <c r="P395" s="188"/>
      <c r="Q395" s="188"/>
      <c r="R395" s="188"/>
      <c r="S395" s="188"/>
      <c r="T395" s="188"/>
      <c r="U395" s="188"/>
      <c r="V395" s="188"/>
      <c r="W395" s="188"/>
      <c r="X395" s="188"/>
      <c r="Y395" s="188"/>
      <c r="Z395" s="188"/>
      <c r="AA395" s="188"/>
      <c r="AB395" s="188"/>
      <c r="AC395" s="188"/>
    </row>
    <row r="396" spans="1:29" ht="12.75">
      <c r="A396" s="116"/>
      <c r="B396" s="116"/>
      <c r="C396" s="116"/>
      <c r="D396" s="116"/>
      <c r="E396" s="384"/>
      <c r="F396" s="116"/>
      <c r="J396" s="17"/>
      <c r="K396" s="116"/>
    </row>
    <row r="397" spans="1:29" ht="12.75">
      <c r="A397" s="270">
        <v>124</v>
      </c>
      <c r="B397" s="270">
        <v>33</v>
      </c>
      <c r="C397" s="270">
        <v>33</v>
      </c>
      <c r="D397" s="270" t="s">
        <v>56</v>
      </c>
      <c r="E397" s="388">
        <v>44230</v>
      </c>
      <c r="F397" s="270">
        <v>0.5</v>
      </c>
      <c r="G397" s="270">
        <v>33</v>
      </c>
      <c r="H397" s="270" t="s">
        <v>144</v>
      </c>
      <c r="I397" s="606">
        <v>44239</v>
      </c>
      <c r="J397" s="387">
        <v>0.5</v>
      </c>
      <c r="K397" s="188"/>
      <c r="L397" s="188"/>
      <c r="M397" s="188"/>
      <c r="N397" s="188"/>
      <c r="O397" s="188"/>
      <c r="P397" s="188"/>
      <c r="Q397" s="188"/>
      <c r="R397" s="188"/>
      <c r="S397" s="188"/>
      <c r="T397" s="188"/>
      <c r="U397" s="188"/>
      <c r="V397" s="188"/>
      <c r="W397" s="188"/>
      <c r="X397" s="188"/>
      <c r="Y397" s="188"/>
      <c r="Z397" s="188"/>
      <c r="AA397" s="188"/>
      <c r="AB397" s="188"/>
      <c r="AC397" s="188"/>
    </row>
    <row r="398" spans="1:29" ht="12.75">
      <c r="A398" s="270"/>
      <c r="B398" s="270"/>
      <c r="C398" s="270">
        <v>14</v>
      </c>
      <c r="D398" s="270" t="s">
        <v>56</v>
      </c>
      <c r="E398" s="388">
        <v>44243</v>
      </c>
      <c r="F398" s="270">
        <v>0.5</v>
      </c>
      <c r="G398" s="188"/>
      <c r="H398" s="188"/>
      <c r="I398" s="188"/>
      <c r="J398" s="386"/>
      <c r="K398" s="270" t="s">
        <v>3116</v>
      </c>
      <c r="L398" s="188"/>
      <c r="M398" s="188"/>
      <c r="N398" s="188"/>
      <c r="O398" s="188"/>
      <c r="P398" s="188"/>
      <c r="Q398" s="188"/>
      <c r="R398" s="188"/>
      <c r="S398" s="188"/>
      <c r="T398" s="188"/>
      <c r="U398" s="188"/>
      <c r="V398" s="188"/>
      <c r="W398" s="188"/>
      <c r="X398" s="188"/>
      <c r="Y398" s="188"/>
      <c r="Z398" s="188"/>
      <c r="AA398" s="188"/>
      <c r="AB398" s="188"/>
      <c r="AC398" s="188"/>
    </row>
    <row r="399" spans="1:29" ht="12.75">
      <c r="A399" s="270"/>
      <c r="B399" s="270"/>
      <c r="C399" s="270"/>
      <c r="D399" s="270"/>
      <c r="E399" s="388"/>
      <c r="F399" s="270"/>
      <c r="G399" s="270">
        <v>14</v>
      </c>
      <c r="H399" s="270" t="s">
        <v>10</v>
      </c>
      <c r="I399" s="388">
        <v>44246</v>
      </c>
      <c r="J399" s="387">
        <v>0.25</v>
      </c>
      <c r="K399" s="270"/>
      <c r="L399" s="188"/>
      <c r="M399" s="188"/>
      <c r="N399" s="188"/>
      <c r="O399" s="188"/>
      <c r="P399" s="188"/>
      <c r="Q399" s="188"/>
      <c r="R399" s="188"/>
      <c r="S399" s="188"/>
      <c r="T399" s="188"/>
      <c r="U399" s="188"/>
      <c r="V399" s="188"/>
      <c r="W399" s="188"/>
      <c r="X399" s="188"/>
      <c r="Y399" s="188"/>
      <c r="Z399" s="188"/>
      <c r="AA399" s="188"/>
      <c r="AB399" s="188"/>
      <c r="AC399" s="188"/>
    </row>
    <row r="400" spans="1:29" ht="12.75">
      <c r="A400" s="116"/>
      <c r="B400" s="116"/>
      <c r="C400" s="116"/>
      <c r="D400" s="116"/>
      <c r="E400" s="384"/>
      <c r="F400" s="116"/>
      <c r="J400" s="17"/>
      <c r="K400" s="116"/>
    </row>
    <row r="401" spans="1:29" ht="12.75">
      <c r="A401" s="270">
        <v>125</v>
      </c>
      <c r="B401" s="270">
        <v>0</v>
      </c>
      <c r="C401" s="270">
        <v>0</v>
      </c>
      <c r="D401" s="270" t="s">
        <v>215</v>
      </c>
      <c r="E401" s="388">
        <v>43929</v>
      </c>
      <c r="F401" s="188"/>
      <c r="G401" s="270">
        <v>0</v>
      </c>
      <c r="H401" s="270" t="s">
        <v>10</v>
      </c>
      <c r="I401" s="388">
        <v>44249</v>
      </c>
      <c r="J401" s="387">
        <v>0</v>
      </c>
      <c r="K401" s="188"/>
      <c r="L401" s="188"/>
      <c r="M401" s="188"/>
      <c r="N401" s="188"/>
      <c r="O401" s="188"/>
      <c r="P401" s="188"/>
      <c r="Q401" s="188"/>
      <c r="R401" s="188"/>
      <c r="S401" s="188"/>
      <c r="T401" s="188"/>
      <c r="U401" s="188"/>
      <c r="V401" s="188"/>
      <c r="W401" s="188"/>
      <c r="X401" s="188"/>
      <c r="Y401" s="188"/>
      <c r="Z401" s="188"/>
      <c r="AA401" s="188"/>
      <c r="AB401" s="188"/>
      <c r="AC401" s="188"/>
    </row>
    <row r="402" spans="1:29" ht="12.75">
      <c r="A402" s="116"/>
      <c r="B402" s="116"/>
      <c r="C402" s="116"/>
      <c r="D402" s="116"/>
      <c r="E402" s="384"/>
      <c r="J402" s="17"/>
    </row>
    <row r="403" spans="1:29" ht="12.75">
      <c r="A403" s="270">
        <v>126</v>
      </c>
      <c r="B403" s="270">
        <v>7</v>
      </c>
      <c r="C403" s="270">
        <v>7</v>
      </c>
      <c r="D403" s="270" t="s">
        <v>215</v>
      </c>
      <c r="E403" s="388">
        <v>43929</v>
      </c>
      <c r="F403" s="188"/>
      <c r="G403" s="270">
        <v>7</v>
      </c>
      <c r="H403" s="270" t="s">
        <v>10</v>
      </c>
      <c r="I403" s="388">
        <v>44249</v>
      </c>
      <c r="J403" s="387">
        <v>0.25</v>
      </c>
      <c r="K403" s="188"/>
      <c r="L403" s="188"/>
      <c r="M403" s="188"/>
      <c r="N403" s="188"/>
      <c r="O403" s="188"/>
      <c r="P403" s="188"/>
      <c r="Q403" s="188"/>
      <c r="R403" s="188"/>
      <c r="S403" s="188"/>
      <c r="T403" s="188"/>
      <c r="U403" s="188"/>
      <c r="V403" s="188"/>
      <c r="W403" s="188"/>
      <c r="X403" s="188"/>
      <c r="Y403" s="188"/>
      <c r="Z403" s="188"/>
      <c r="AA403" s="188"/>
      <c r="AB403" s="188"/>
      <c r="AC403" s="188"/>
    </row>
    <row r="404" spans="1:29" ht="12.75">
      <c r="A404" s="116"/>
      <c r="B404" s="116"/>
      <c r="C404" s="116"/>
      <c r="D404" s="116"/>
      <c r="E404" s="384"/>
      <c r="J404" s="17"/>
    </row>
    <row r="405" spans="1:29" ht="12.75">
      <c r="A405" s="268">
        <v>127</v>
      </c>
      <c r="B405" s="268">
        <v>25</v>
      </c>
      <c r="C405" s="268">
        <v>23</v>
      </c>
      <c r="D405" s="268" t="s">
        <v>11</v>
      </c>
      <c r="E405" s="472">
        <v>44232</v>
      </c>
      <c r="F405" s="268">
        <v>2.5</v>
      </c>
      <c r="G405" s="268">
        <v>25</v>
      </c>
      <c r="H405" s="268" t="s">
        <v>37</v>
      </c>
      <c r="I405" s="376">
        <v>44243</v>
      </c>
      <c r="J405" s="366">
        <v>0.5</v>
      </c>
      <c r="K405" s="219"/>
      <c r="L405" s="219"/>
      <c r="M405" s="219"/>
      <c r="N405" s="219"/>
      <c r="O405" s="219"/>
      <c r="P405" s="219"/>
      <c r="Q405" s="219"/>
      <c r="R405" s="219"/>
      <c r="S405" s="219"/>
      <c r="T405" s="219"/>
      <c r="U405" s="219"/>
      <c r="V405" s="219"/>
      <c r="W405" s="219"/>
      <c r="X405" s="219"/>
      <c r="Y405" s="219"/>
      <c r="Z405" s="219"/>
      <c r="AA405" s="219"/>
      <c r="AB405" s="219"/>
      <c r="AC405" s="219"/>
    </row>
    <row r="406" spans="1:29" ht="12.75">
      <c r="A406" s="268"/>
      <c r="B406" s="268"/>
      <c r="C406" s="268">
        <v>2</v>
      </c>
      <c r="D406" s="268" t="s">
        <v>11</v>
      </c>
      <c r="E406" s="472">
        <v>44242</v>
      </c>
      <c r="F406" s="268">
        <v>0.25</v>
      </c>
      <c r="G406" s="219"/>
      <c r="H406" s="219"/>
      <c r="I406" s="219"/>
      <c r="J406" s="370"/>
      <c r="K406" s="219"/>
      <c r="L406" s="219"/>
      <c r="M406" s="219"/>
      <c r="N406" s="219"/>
      <c r="O406" s="219"/>
      <c r="P406" s="219"/>
      <c r="Q406" s="219"/>
      <c r="R406" s="219"/>
      <c r="S406" s="219"/>
      <c r="T406" s="219"/>
      <c r="U406" s="219"/>
      <c r="V406" s="219"/>
      <c r="W406" s="219"/>
      <c r="X406" s="219"/>
      <c r="Y406" s="219"/>
      <c r="Z406" s="219"/>
      <c r="AA406" s="219"/>
      <c r="AB406" s="219"/>
      <c r="AC406" s="219"/>
    </row>
    <row r="407" spans="1:29" ht="12.75">
      <c r="A407" s="116"/>
      <c r="B407" s="116"/>
      <c r="C407" s="116"/>
      <c r="D407" s="116"/>
      <c r="E407" s="384"/>
      <c r="F407" s="116"/>
      <c r="J407" s="17"/>
    </row>
    <row r="408" spans="1:29" ht="12.75">
      <c r="A408" s="270">
        <v>128</v>
      </c>
      <c r="B408" s="270">
        <v>279</v>
      </c>
      <c r="C408" s="270">
        <v>31</v>
      </c>
      <c r="D408" s="270" t="s">
        <v>11</v>
      </c>
      <c r="E408" s="388">
        <v>44231</v>
      </c>
      <c r="F408" s="270">
        <v>3</v>
      </c>
      <c r="G408" s="188"/>
      <c r="H408" s="188"/>
      <c r="I408" s="188"/>
      <c r="J408" s="386"/>
      <c r="K408" s="188"/>
      <c r="L408" s="188"/>
      <c r="M408" s="188"/>
      <c r="N408" s="188"/>
      <c r="O408" s="188"/>
      <c r="P408" s="188"/>
      <c r="Q408" s="188"/>
      <c r="R408" s="188"/>
      <c r="S408" s="188"/>
      <c r="T408" s="188"/>
      <c r="U408" s="188"/>
      <c r="V408" s="188"/>
      <c r="W408" s="188"/>
      <c r="X408" s="188"/>
      <c r="Y408" s="188"/>
      <c r="Z408" s="188"/>
      <c r="AA408" s="188"/>
      <c r="AB408" s="188"/>
      <c r="AC408" s="188"/>
    </row>
    <row r="409" spans="1:29" ht="12.75">
      <c r="A409" s="270"/>
      <c r="B409" s="270"/>
      <c r="C409" s="270">
        <v>7</v>
      </c>
      <c r="D409" s="270" t="s">
        <v>11</v>
      </c>
      <c r="E409" s="388">
        <v>44232</v>
      </c>
      <c r="F409" s="270">
        <v>0.5</v>
      </c>
      <c r="G409" s="188"/>
      <c r="H409" s="188"/>
      <c r="I409" s="188"/>
      <c r="J409" s="386"/>
      <c r="K409" s="188"/>
      <c r="L409" s="188"/>
      <c r="M409" s="188"/>
      <c r="N409" s="188"/>
      <c r="O409" s="188"/>
      <c r="P409" s="188"/>
      <c r="Q409" s="188"/>
      <c r="R409" s="188"/>
      <c r="S409" s="188"/>
      <c r="T409" s="188"/>
      <c r="U409" s="188"/>
      <c r="V409" s="188"/>
      <c r="W409" s="188"/>
      <c r="X409" s="188"/>
      <c r="Y409" s="188"/>
      <c r="Z409" s="188"/>
      <c r="AA409" s="188"/>
      <c r="AB409" s="188"/>
      <c r="AC409" s="188"/>
    </row>
    <row r="410" spans="1:29" ht="12.75">
      <c r="A410" s="270"/>
      <c r="B410" s="270"/>
      <c r="C410" s="270">
        <v>82</v>
      </c>
      <c r="D410" s="270" t="s">
        <v>11</v>
      </c>
      <c r="E410" s="388">
        <v>44236</v>
      </c>
      <c r="F410" s="270">
        <v>3</v>
      </c>
      <c r="G410" s="188"/>
      <c r="H410" s="188"/>
      <c r="I410" s="188"/>
      <c r="J410" s="386"/>
      <c r="K410" s="188"/>
      <c r="L410" s="188"/>
      <c r="M410" s="188"/>
      <c r="N410" s="188"/>
      <c r="O410" s="188"/>
      <c r="P410" s="188"/>
      <c r="Q410" s="188"/>
      <c r="R410" s="188"/>
      <c r="S410" s="188"/>
      <c r="T410" s="188"/>
      <c r="U410" s="188"/>
      <c r="V410" s="188"/>
      <c r="W410" s="188"/>
      <c r="X410" s="188"/>
      <c r="Y410" s="188"/>
      <c r="Z410" s="188"/>
      <c r="AA410" s="188"/>
      <c r="AB410" s="188"/>
      <c r="AC410" s="188"/>
    </row>
    <row r="411" spans="1:29" ht="12.75">
      <c r="A411" s="270"/>
      <c r="B411" s="270"/>
      <c r="C411" s="270">
        <v>57</v>
      </c>
      <c r="D411" s="270" t="s">
        <v>11</v>
      </c>
      <c r="E411" s="388">
        <v>44237</v>
      </c>
      <c r="F411" s="270">
        <v>2</v>
      </c>
      <c r="G411" s="188"/>
      <c r="H411" s="188"/>
      <c r="I411" s="188"/>
      <c r="J411" s="386"/>
      <c r="K411" s="188"/>
      <c r="L411" s="188"/>
      <c r="M411" s="188"/>
      <c r="N411" s="188"/>
      <c r="O411" s="188"/>
      <c r="P411" s="188"/>
      <c r="Q411" s="188"/>
      <c r="R411" s="188"/>
      <c r="S411" s="188"/>
      <c r="T411" s="188"/>
      <c r="U411" s="188"/>
      <c r="V411" s="188"/>
      <c r="W411" s="188"/>
      <c r="X411" s="188"/>
      <c r="Y411" s="188"/>
      <c r="Z411" s="188"/>
      <c r="AA411" s="188"/>
      <c r="AB411" s="188"/>
      <c r="AC411" s="188"/>
    </row>
    <row r="412" spans="1:29" ht="12.75">
      <c r="A412" s="270"/>
      <c r="B412" s="270"/>
      <c r="C412" s="270">
        <v>15</v>
      </c>
      <c r="D412" s="270" t="s">
        <v>11</v>
      </c>
      <c r="E412" s="388">
        <v>44238</v>
      </c>
      <c r="F412" s="270">
        <v>0.75</v>
      </c>
      <c r="G412" s="188"/>
      <c r="H412" s="188"/>
      <c r="I412" s="188"/>
      <c r="J412" s="386"/>
      <c r="K412" s="188"/>
      <c r="L412" s="188"/>
      <c r="M412" s="188"/>
      <c r="N412" s="188"/>
      <c r="O412" s="188"/>
      <c r="P412" s="188"/>
      <c r="Q412" s="188"/>
      <c r="R412" s="188"/>
      <c r="S412" s="188"/>
      <c r="T412" s="188"/>
      <c r="U412" s="188"/>
      <c r="V412" s="188"/>
      <c r="W412" s="188"/>
      <c r="X412" s="188"/>
      <c r="Y412" s="188"/>
      <c r="Z412" s="188"/>
      <c r="AA412" s="188"/>
      <c r="AB412" s="188"/>
      <c r="AC412" s="188"/>
    </row>
    <row r="413" spans="1:29" ht="12.75">
      <c r="A413" s="270"/>
      <c r="B413" s="270"/>
      <c r="C413" s="270">
        <v>72</v>
      </c>
      <c r="D413" s="270" t="s">
        <v>11</v>
      </c>
      <c r="E413" s="388">
        <v>44239</v>
      </c>
      <c r="F413" s="270">
        <v>3</v>
      </c>
      <c r="G413" s="188"/>
      <c r="H413" s="188"/>
      <c r="I413" s="188"/>
      <c r="J413" s="386"/>
      <c r="K413" s="188"/>
      <c r="L413" s="188"/>
      <c r="M413" s="188"/>
      <c r="N413" s="188"/>
      <c r="O413" s="188"/>
      <c r="P413" s="188"/>
      <c r="Q413" s="188"/>
      <c r="R413" s="188"/>
      <c r="S413" s="188"/>
      <c r="T413" s="188"/>
      <c r="U413" s="188"/>
      <c r="V413" s="188"/>
      <c r="W413" s="188"/>
      <c r="X413" s="188"/>
      <c r="Y413" s="188"/>
      <c r="Z413" s="188"/>
      <c r="AA413" s="188"/>
      <c r="AB413" s="188"/>
      <c r="AC413" s="188"/>
    </row>
    <row r="414" spans="1:29" ht="12.75">
      <c r="A414" s="270"/>
      <c r="B414" s="270"/>
      <c r="C414" s="270">
        <v>15</v>
      </c>
      <c r="D414" s="270" t="s">
        <v>11</v>
      </c>
      <c r="E414" s="388">
        <v>44242</v>
      </c>
      <c r="F414" s="270">
        <v>1.5</v>
      </c>
      <c r="G414" s="188"/>
      <c r="H414" s="188"/>
      <c r="I414" s="188"/>
      <c r="J414" s="386"/>
      <c r="K414" s="188"/>
      <c r="L414" s="188"/>
      <c r="M414" s="188"/>
      <c r="N414" s="188"/>
      <c r="O414" s="188"/>
      <c r="P414" s="188"/>
      <c r="Q414" s="188"/>
      <c r="R414" s="188"/>
      <c r="S414" s="188"/>
      <c r="T414" s="188"/>
      <c r="U414" s="188"/>
      <c r="V414" s="188"/>
      <c r="W414" s="188"/>
      <c r="X414" s="188"/>
      <c r="Y414" s="188"/>
      <c r="Z414" s="188"/>
      <c r="AA414" s="188"/>
      <c r="AB414" s="188"/>
      <c r="AC414" s="188"/>
    </row>
    <row r="415" spans="1:29" ht="12.75">
      <c r="A415" s="270"/>
      <c r="B415" s="270"/>
      <c r="C415" s="270"/>
      <c r="D415" s="270"/>
      <c r="E415" s="388"/>
      <c r="F415" s="270"/>
      <c r="G415" s="690">
        <v>220</v>
      </c>
      <c r="H415" s="690" t="s">
        <v>12</v>
      </c>
      <c r="I415" s="691">
        <v>44243</v>
      </c>
      <c r="J415" s="692">
        <v>0.14583333333333334</v>
      </c>
      <c r="K415" s="693"/>
      <c r="L415" s="188"/>
      <c r="M415" s="188"/>
      <c r="N415" s="188"/>
      <c r="O415" s="188"/>
      <c r="P415" s="188"/>
      <c r="Q415" s="188"/>
      <c r="R415" s="188"/>
      <c r="S415" s="188"/>
      <c r="T415" s="188"/>
      <c r="U415" s="188"/>
      <c r="V415" s="188"/>
      <c r="W415" s="188"/>
      <c r="X415" s="188"/>
      <c r="Y415" s="188"/>
      <c r="Z415" s="188"/>
      <c r="AA415" s="188"/>
      <c r="AB415" s="188"/>
      <c r="AC415" s="188"/>
    </row>
    <row r="416" spans="1:29" ht="12.75">
      <c r="A416" s="270"/>
      <c r="B416" s="270"/>
      <c r="C416" s="270"/>
      <c r="D416" s="270"/>
      <c r="E416" s="388"/>
      <c r="F416" s="270"/>
      <c r="G416" s="690">
        <v>59</v>
      </c>
      <c r="H416" s="690" t="s">
        <v>12</v>
      </c>
      <c r="I416" s="691">
        <v>44244</v>
      </c>
      <c r="J416" s="692">
        <v>5.2083333333333336E-2</v>
      </c>
      <c r="K416" s="693"/>
      <c r="L416" s="188"/>
      <c r="M416" s="188"/>
      <c r="N416" s="188"/>
      <c r="O416" s="188"/>
      <c r="P416" s="188"/>
      <c r="Q416" s="188"/>
      <c r="R416" s="188"/>
      <c r="S416" s="188"/>
      <c r="T416" s="188"/>
      <c r="U416" s="188"/>
      <c r="V416" s="188"/>
      <c r="W416" s="188"/>
      <c r="X416" s="188"/>
      <c r="Y416" s="188"/>
      <c r="Z416" s="188"/>
      <c r="AA416" s="188"/>
      <c r="AB416" s="188"/>
      <c r="AC416" s="188"/>
    </row>
    <row r="417" spans="1:29" ht="27.75" customHeight="1">
      <c r="A417" s="491"/>
      <c r="B417" s="491"/>
      <c r="C417" s="491"/>
      <c r="D417" s="491"/>
      <c r="E417" s="492"/>
      <c r="F417" s="491"/>
      <c r="G417" s="681" t="s">
        <v>3289</v>
      </c>
      <c r="H417" s="619" t="s">
        <v>12</v>
      </c>
      <c r="I417" s="694">
        <v>44249</v>
      </c>
      <c r="J417" s="695" t="s">
        <v>3295</v>
      </c>
      <c r="K417" s="490"/>
      <c r="L417" s="490"/>
      <c r="M417" s="490"/>
      <c r="N417" s="490"/>
      <c r="O417" s="490"/>
      <c r="P417" s="490"/>
      <c r="Q417" s="490"/>
      <c r="R417" s="490"/>
      <c r="S417" s="490"/>
      <c r="T417" s="490"/>
      <c r="U417" s="490"/>
      <c r="V417" s="490"/>
      <c r="W417" s="490"/>
      <c r="X417" s="490"/>
      <c r="Y417" s="490"/>
      <c r="Z417" s="490"/>
      <c r="AA417" s="490"/>
      <c r="AB417" s="490"/>
      <c r="AC417" s="490"/>
    </row>
    <row r="418" spans="1:29" ht="12.75">
      <c r="A418" s="116"/>
      <c r="B418" s="116"/>
      <c r="C418" s="116"/>
      <c r="D418" s="116"/>
      <c r="E418" s="384"/>
      <c r="F418" s="116"/>
      <c r="J418" s="17"/>
    </row>
    <row r="419" spans="1:29" ht="12.75">
      <c r="A419" s="116"/>
      <c r="B419" s="116"/>
      <c r="C419" s="116"/>
      <c r="D419" s="116"/>
      <c r="E419" s="384"/>
      <c r="F419" s="116"/>
      <c r="J419" s="17"/>
    </row>
    <row r="420" spans="1:29" ht="12.75">
      <c r="A420" s="270">
        <v>129</v>
      </c>
      <c r="B420" s="270">
        <v>34</v>
      </c>
      <c r="C420" s="270">
        <v>34</v>
      </c>
      <c r="D420" s="270" t="s">
        <v>56</v>
      </c>
      <c r="E420" s="388">
        <v>44230</v>
      </c>
      <c r="F420" s="270">
        <v>0.5</v>
      </c>
      <c r="G420" s="270">
        <v>34</v>
      </c>
      <c r="H420" s="270" t="s">
        <v>144</v>
      </c>
      <c r="I420" s="606">
        <v>44239</v>
      </c>
      <c r="J420" s="387">
        <v>0.25</v>
      </c>
      <c r="K420" s="188"/>
      <c r="L420" s="188"/>
      <c r="M420" s="188"/>
      <c r="N420" s="188"/>
      <c r="O420" s="188"/>
      <c r="P420" s="188"/>
      <c r="Q420" s="188"/>
      <c r="R420" s="188"/>
      <c r="S420" s="188"/>
      <c r="T420" s="188"/>
      <c r="U420" s="188"/>
      <c r="V420" s="188"/>
      <c r="W420" s="188"/>
      <c r="X420" s="188"/>
      <c r="Y420" s="188"/>
      <c r="Z420" s="188"/>
      <c r="AA420" s="188"/>
      <c r="AB420" s="188"/>
      <c r="AC420" s="188"/>
    </row>
    <row r="421" spans="1:29" ht="12.75">
      <c r="A421" s="270"/>
      <c r="B421" s="270"/>
      <c r="C421" s="270">
        <v>1</v>
      </c>
      <c r="D421" s="270" t="s">
        <v>56</v>
      </c>
      <c r="E421" s="388">
        <v>44243</v>
      </c>
      <c r="F421" s="270">
        <v>0.1</v>
      </c>
      <c r="G421" s="188"/>
      <c r="H421" s="188"/>
      <c r="I421" s="188"/>
      <c r="J421" s="386"/>
      <c r="K421" s="270" t="s">
        <v>3116</v>
      </c>
      <c r="L421" s="188"/>
      <c r="M421" s="188"/>
      <c r="N421" s="188"/>
      <c r="O421" s="188"/>
      <c r="P421" s="188"/>
      <c r="Q421" s="188"/>
      <c r="R421" s="188"/>
      <c r="S421" s="188"/>
      <c r="T421" s="188"/>
      <c r="U421" s="188"/>
      <c r="V421" s="188"/>
      <c r="W421" s="188"/>
      <c r="X421" s="188"/>
      <c r="Y421" s="188"/>
      <c r="Z421" s="188"/>
      <c r="AA421" s="188"/>
      <c r="AB421" s="188"/>
      <c r="AC421" s="188"/>
    </row>
    <row r="422" spans="1:29" ht="12.75">
      <c r="A422" s="270"/>
      <c r="B422" s="270"/>
      <c r="C422" s="270"/>
      <c r="D422" s="270"/>
      <c r="E422" s="388"/>
      <c r="F422" s="270"/>
      <c r="G422" s="270">
        <v>1</v>
      </c>
      <c r="H422" s="270" t="s">
        <v>10</v>
      </c>
      <c r="I422" s="388">
        <v>44249</v>
      </c>
      <c r="J422" s="387">
        <v>0.1</v>
      </c>
      <c r="K422" s="270"/>
      <c r="L422" s="188"/>
      <c r="M422" s="188"/>
      <c r="N422" s="188"/>
      <c r="O422" s="188"/>
      <c r="P422" s="188"/>
      <c r="Q422" s="188"/>
      <c r="R422" s="188"/>
      <c r="S422" s="188"/>
      <c r="T422" s="188"/>
      <c r="U422" s="188"/>
      <c r="V422" s="188"/>
      <c r="W422" s="188"/>
      <c r="X422" s="188"/>
      <c r="Y422" s="188"/>
      <c r="Z422" s="188"/>
      <c r="AA422" s="188"/>
      <c r="AB422" s="188"/>
      <c r="AC422" s="188"/>
    </row>
    <row r="423" spans="1:29" ht="12.75">
      <c r="A423" s="116"/>
      <c r="B423" s="116"/>
      <c r="C423" s="116"/>
      <c r="D423" s="116"/>
      <c r="E423" s="384"/>
      <c r="F423" s="116"/>
      <c r="J423" s="17"/>
      <c r="K423" s="116"/>
    </row>
    <row r="424" spans="1:29" ht="12.75">
      <c r="A424" s="270">
        <v>130</v>
      </c>
      <c r="B424" s="270">
        <v>25</v>
      </c>
      <c r="C424" s="270">
        <v>25</v>
      </c>
      <c r="D424" s="270" t="s">
        <v>56</v>
      </c>
      <c r="E424" s="696">
        <v>44230</v>
      </c>
      <c r="F424" s="270">
        <v>0.5</v>
      </c>
      <c r="G424" s="270">
        <v>25</v>
      </c>
      <c r="H424" s="270" t="s">
        <v>144</v>
      </c>
      <c r="I424" s="606">
        <v>44239</v>
      </c>
      <c r="J424" s="387">
        <v>0.25</v>
      </c>
      <c r="K424" s="188"/>
      <c r="L424" s="188"/>
      <c r="M424" s="188"/>
      <c r="N424" s="188"/>
      <c r="O424" s="188"/>
      <c r="P424" s="188"/>
      <c r="Q424" s="188"/>
      <c r="R424" s="188"/>
      <c r="S424" s="188"/>
      <c r="T424" s="188"/>
      <c r="U424" s="188"/>
      <c r="V424" s="188"/>
      <c r="W424" s="188"/>
      <c r="X424" s="188"/>
      <c r="Y424" s="188"/>
      <c r="Z424" s="188"/>
      <c r="AA424" s="188"/>
      <c r="AB424" s="188"/>
      <c r="AC424" s="188"/>
    </row>
    <row r="425" spans="1:29" ht="12.75">
      <c r="A425" s="116"/>
      <c r="B425" s="116"/>
      <c r="J425" s="17"/>
    </row>
    <row r="426" spans="1:29" ht="12.75">
      <c r="A426" s="270">
        <v>131</v>
      </c>
      <c r="B426" s="270">
        <v>92</v>
      </c>
      <c r="C426" s="270">
        <v>92</v>
      </c>
      <c r="D426" s="270" t="s">
        <v>56</v>
      </c>
      <c r="E426" s="696">
        <v>44230</v>
      </c>
      <c r="F426" s="270">
        <v>0.5</v>
      </c>
      <c r="G426" s="270">
        <v>92</v>
      </c>
      <c r="H426" s="270" t="s">
        <v>144</v>
      </c>
      <c r="I426" s="606">
        <v>44239</v>
      </c>
      <c r="J426" s="387">
        <v>0.25</v>
      </c>
      <c r="K426" s="188"/>
      <c r="L426" s="188"/>
      <c r="M426" s="188"/>
      <c r="N426" s="188"/>
      <c r="O426" s="188"/>
      <c r="P426" s="188"/>
      <c r="Q426" s="188"/>
      <c r="R426" s="188"/>
      <c r="S426" s="188"/>
      <c r="T426" s="188"/>
      <c r="U426" s="188"/>
      <c r="V426" s="188"/>
      <c r="W426" s="188"/>
      <c r="X426" s="188"/>
      <c r="Y426" s="188"/>
      <c r="Z426" s="188"/>
      <c r="AA426" s="188"/>
      <c r="AB426" s="188"/>
      <c r="AC426" s="188"/>
    </row>
    <row r="427" spans="1:29" ht="12.75">
      <c r="A427" s="270"/>
      <c r="B427" s="270"/>
      <c r="C427" s="270">
        <v>8</v>
      </c>
      <c r="D427" s="270" t="s">
        <v>56</v>
      </c>
      <c r="E427" s="388">
        <v>44243</v>
      </c>
      <c r="F427" s="270">
        <v>0.5</v>
      </c>
      <c r="G427" s="188"/>
      <c r="H427" s="188"/>
      <c r="I427" s="188"/>
      <c r="J427" s="386"/>
      <c r="K427" s="270" t="s">
        <v>3116</v>
      </c>
      <c r="L427" s="188"/>
      <c r="M427" s="188"/>
      <c r="N427" s="188"/>
      <c r="O427" s="188"/>
      <c r="P427" s="188"/>
      <c r="Q427" s="188"/>
      <c r="R427" s="188"/>
      <c r="S427" s="188"/>
      <c r="T427" s="188"/>
      <c r="U427" s="188"/>
      <c r="V427" s="188"/>
      <c r="W427" s="188"/>
      <c r="X427" s="188"/>
      <c r="Y427" s="188"/>
      <c r="Z427" s="188"/>
      <c r="AA427" s="188"/>
      <c r="AB427" s="188"/>
      <c r="AC427" s="188"/>
    </row>
    <row r="428" spans="1:29" ht="12.75">
      <c r="A428" s="270"/>
      <c r="B428" s="270"/>
      <c r="C428" s="270"/>
      <c r="D428" s="270"/>
      <c r="E428" s="388"/>
      <c r="F428" s="270"/>
      <c r="G428" s="270">
        <v>8</v>
      </c>
      <c r="H428" s="270" t="s">
        <v>10</v>
      </c>
      <c r="I428" s="388">
        <v>44249</v>
      </c>
      <c r="J428" s="387">
        <v>0.25</v>
      </c>
      <c r="K428" s="270"/>
      <c r="L428" s="188"/>
      <c r="M428" s="188"/>
      <c r="N428" s="188"/>
      <c r="O428" s="188"/>
      <c r="P428" s="188"/>
      <c r="Q428" s="188"/>
      <c r="R428" s="188"/>
      <c r="S428" s="188"/>
      <c r="T428" s="188"/>
      <c r="U428" s="188"/>
      <c r="V428" s="188"/>
      <c r="W428" s="188"/>
      <c r="X428" s="188"/>
      <c r="Y428" s="188"/>
      <c r="Z428" s="188"/>
      <c r="AA428" s="188"/>
      <c r="AB428" s="188"/>
      <c r="AC428" s="188"/>
    </row>
    <row r="429" spans="1:29" ht="12.75">
      <c r="A429" s="116"/>
      <c r="B429" s="116"/>
      <c r="C429" s="116"/>
      <c r="D429" s="116"/>
      <c r="E429" s="384"/>
      <c r="F429" s="116"/>
      <c r="J429" s="17"/>
      <c r="K429" s="116"/>
    </row>
    <row r="430" spans="1:29" ht="12.75">
      <c r="A430" s="270">
        <v>132</v>
      </c>
      <c r="B430" s="270">
        <v>78</v>
      </c>
      <c r="C430" s="270">
        <v>78</v>
      </c>
      <c r="D430" s="270" t="s">
        <v>56</v>
      </c>
      <c r="E430" s="696">
        <v>44230</v>
      </c>
      <c r="F430" s="270">
        <v>0.5</v>
      </c>
      <c r="G430" s="270">
        <v>78</v>
      </c>
      <c r="H430" s="270" t="s">
        <v>144</v>
      </c>
      <c r="I430" s="606">
        <v>44239</v>
      </c>
      <c r="J430" s="387">
        <v>0.25</v>
      </c>
      <c r="K430" s="188"/>
      <c r="L430" s="188"/>
      <c r="M430" s="188"/>
      <c r="N430" s="188"/>
      <c r="O430" s="188"/>
      <c r="P430" s="188"/>
      <c r="Q430" s="188"/>
      <c r="R430" s="188"/>
      <c r="S430" s="188"/>
      <c r="T430" s="188"/>
      <c r="U430" s="188"/>
      <c r="V430" s="188"/>
      <c r="W430" s="188"/>
      <c r="X430" s="188"/>
      <c r="Y430" s="188"/>
      <c r="Z430" s="188"/>
      <c r="AA430" s="188"/>
      <c r="AB430" s="188"/>
      <c r="AC430" s="188"/>
    </row>
    <row r="431" spans="1:29" ht="12.75">
      <c r="A431" s="270"/>
      <c r="B431" s="270"/>
      <c r="C431" s="270">
        <v>4</v>
      </c>
      <c r="D431" s="270" t="s">
        <v>56</v>
      </c>
      <c r="E431" s="388">
        <v>44243</v>
      </c>
      <c r="F431" s="270">
        <v>0.25</v>
      </c>
      <c r="G431" s="188"/>
      <c r="H431" s="188"/>
      <c r="I431" s="188"/>
      <c r="J431" s="386"/>
      <c r="K431" s="270" t="s">
        <v>3116</v>
      </c>
      <c r="L431" s="188"/>
      <c r="M431" s="188"/>
      <c r="N431" s="188"/>
      <c r="O431" s="188"/>
      <c r="P431" s="188"/>
      <c r="Q431" s="188"/>
      <c r="R431" s="188"/>
      <c r="S431" s="188"/>
      <c r="T431" s="188"/>
      <c r="U431" s="188"/>
      <c r="V431" s="188"/>
      <c r="W431" s="188"/>
      <c r="X431" s="188"/>
      <c r="Y431" s="188"/>
      <c r="Z431" s="188"/>
      <c r="AA431" s="188"/>
      <c r="AB431" s="188"/>
      <c r="AC431" s="188"/>
    </row>
    <row r="432" spans="1:29" ht="12.75">
      <c r="A432" s="270"/>
      <c r="B432" s="270"/>
      <c r="C432" s="270"/>
      <c r="D432" s="270"/>
      <c r="E432" s="388"/>
      <c r="F432" s="270"/>
      <c r="G432" s="270">
        <v>4</v>
      </c>
      <c r="H432" s="270" t="s">
        <v>10</v>
      </c>
      <c r="I432" s="388">
        <v>44249</v>
      </c>
      <c r="J432" s="387">
        <v>0.25</v>
      </c>
      <c r="K432" s="270"/>
      <c r="L432" s="188"/>
      <c r="M432" s="188"/>
      <c r="N432" s="188"/>
      <c r="O432" s="188"/>
      <c r="P432" s="188"/>
      <c r="Q432" s="188"/>
      <c r="R432" s="188"/>
      <c r="S432" s="188"/>
      <c r="T432" s="188"/>
      <c r="U432" s="188"/>
      <c r="V432" s="188"/>
      <c r="W432" s="188"/>
      <c r="X432" s="188"/>
      <c r="Y432" s="188"/>
      <c r="Z432" s="188"/>
      <c r="AA432" s="188"/>
      <c r="AB432" s="188"/>
      <c r="AC432" s="188"/>
    </row>
    <row r="433" spans="1:29" ht="12.75">
      <c r="A433" s="116"/>
      <c r="B433" s="116"/>
      <c r="C433" s="116"/>
      <c r="D433" s="116"/>
      <c r="E433" s="384"/>
      <c r="F433" s="116"/>
      <c r="J433" s="17"/>
      <c r="K433" s="116"/>
    </row>
    <row r="434" spans="1:29" ht="12.75">
      <c r="A434" s="270">
        <v>133</v>
      </c>
      <c r="B434" s="270">
        <v>0</v>
      </c>
      <c r="C434" s="270">
        <v>0</v>
      </c>
      <c r="D434" s="270" t="s">
        <v>215</v>
      </c>
      <c r="E434" s="388">
        <v>43929</v>
      </c>
      <c r="F434" s="188"/>
      <c r="G434" s="270">
        <v>0</v>
      </c>
      <c r="H434" s="270" t="s">
        <v>10</v>
      </c>
      <c r="I434" s="388">
        <v>44249</v>
      </c>
      <c r="J434" s="387">
        <v>0</v>
      </c>
      <c r="K434" s="188"/>
      <c r="L434" s="188"/>
      <c r="M434" s="188"/>
      <c r="N434" s="188"/>
      <c r="O434" s="188"/>
      <c r="P434" s="188"/>
      <c r="Q434" s="188"/>
      <c r="R434" s="188"/>
      <c r="S434" s="188"/>
      <c r="T434" s="188"/>
      <c r="U434" s="188"/>
      <c r="V434" s="188"/>
      <c r="W434" s="188"/>
      <c r="X434" s="188"/>
      <c r="Y434" s="188"/>
      <c r="Z434" s="188"/>
      <c r="AA434" s="188"/>
      <c r="AB434" s="188"/>
      <c r="AC434" s="188"/>
    </row>
    <row r="435" spans="1:29" ht="12.75">
      <c r="A435" s="116"/>
      <c r="B435" s="116"/>
      <c r="C435" s="116"/>
      <c r="D435" s="116"/>
      <c r="E435" s="384"/>
      <c r="J435" s="17"/>
    </row>
    <row r="436" spans="1:29" ht="12.75">
      <c r="A436" s="270">
        <v>134</v>
      </c>
      <c r="B436" s="270">
        <v>5</v>
      </c>
      <c r="C436" s="270">
        <v>5</v>
      </c>
      <c r="D436" s="270" t="s">
        <v>215</v>
      </c>
      <c r="E436" s="388">
        <v>43929</v>
      </c>
      <c r="F436" s="188"/>
      <c r="G436" s="270">
        <v>5</v>
      </c>
      <c r="H436" s="270" t="s">
        <v>10</v>
      </c>
      <c r="I436" s="388">
        <v>44249</v>
      </c>
      <c r="J436" s="387">
        <v>0.25</v>
      </c>
      <c r="K436" s="188"/>
      <c r="L436" s="188"/>
      <c r="M436" s="188"/>
      <c r="N436" s="188"/>
      <c r="O436" s="188"/>
      <c r="P436" s="188"/>
      <c r="Q436" s="188"/>
      <c r="R436" s="188"/>
      <c r="S436" s="188"/>
      <c r="T436" s="188"/>
      <c r="U436" s="188"/>
      <c r="V436" s="188"/>
      <c r="W436" s="188"/>
    </row>
    <row r="437" spans="1:29" ht="12.75">
      <c r="A437" s="116"/>
      <c r="B437" s="116"/>
      <c r="C437" s="116"/>
      <c r="D437" s="116"/>
      <c r="E437" s="384"/>
      <c r="J437" s="17"/>
    </row>
    <row r="438" spans="1:29" ht="12.75">
      <c r="A438" s="686">
        <v>135</v>
      </c>
      <c r="B438" s="686">
        <v>1</v>
      </c>
      <c r="C438" s="686">
        <v>1</v>
      </c>
      <c r="D438" s="686" t="s">
        <v>215</v>
      </c>
      <c r="E438" s="687">
        <v>43929</v>
      </c>
      <c r="F438" s="685"/>
      <c r="G438" s="686">
        <v>1</v>
      </c>
      <c r="H438" s="686" t="s">
        <v>10</v>
      </c>
      <c r="I438" s="687">
        <v>44249</v>
      </c>
      <c r="J438" s="697"/>
      <c r="K438" s="685"/>
      <c r="L438" s="662">
        <v>1</v>
      </c>
      <c r="M438" s="275">
        <f>SUM(B2:B438)</f>
        <v>36255</v>
      </c>
    </row>
    <row r="439" spans="1:29" ht="12.75">
      <c r="J439" s="17"/>
    </row>
    <row r="440" spans="1:29" ht="12.75">
      <c r="A440" s="116" t="s">
        <v>3268</v>
      </c>
      <c r="B440">
        <f t="shared" ref="B440:C440" si="0">SUM(B2:B438)</f>
        <v>36255</v>
      </c>
      <c r="C440">
        <f t="shared" si="0"/>
        <v>36865</v>
      </c>
      <c r="J440" s="17"/>
    </row>
    <row r="441" spans="1:29" ht="12.75">
      <c r="D441">
        <f>SUM(C120,C114,C113,C112,C111)</f>
        <v>1096</v>
      </c>
      <c r="J441" s="17"/>
    </row>
    <row r="442" spans="1:29" ht="12.75">
      <c r="J442" s="17"/>
    </row>
    <row r="443" spans="1:29" ht="12.75">
      <c r="G443">
        <f>SUM(C227,C230,C242,C245,C262,C266,C273,C278,C281,C310,C349,C353,C366,C378,C384,C421,C427,C431)</f>
        <v>164</v>
      </c>
      <c r="J443" s="17"/>
    </row>
    <row r="444" spans="1:29" ht="12.75">
      <c r="J444" s="17"/>
    </row>
    <row r="445" spans="1:29" ht="12.75">
      <c r="J445" s="17"/>
    </row>
    <row r="446" spans="1:29" ht="12.75">
      <c r="J446" s="17"/>
    </row>
    <row r="447" spans="1:29" ht="12.75">
      <c r="B447">
        <f>SUM(B434:B438,B401:B403,B387:B389,B369,B301:B305,B269,B253,B251,B215:B219,B173,B170,B2:B101)</f>
        <v>7592</v>
      </c>
      <c r="J447" s="17"/>
    </row>
    <row r="448" spans="1:29" ht="12.75">
      <c r="J448" s="17"/>
    </row>
    <row r="449" spans="10:10" ht="12.75">
      <c r="J449" s="17"/>
    </row>
    <row r="450" spans="10:10" ht="12.75">
      <c r="J450" s="17"/>
    </row>
    <row r="451" spans="10:10" ht="12.75">
      <c r="J451" s="17"/>
    </row>
    <row r="452" spans="10:10" ht="12.75">
      <c r="J452" s="17"/>
    </row>
    <row r="453" spans="10:10" ht="12.75">
      <c r="J453" s="17"/>
    </row>
    <row r="454" spans="10:10" ht="12.75">
      <c r="J454" s="17"/>
    </row>
    <row r="455" spans="10:10" ht="12.75">
      <c r="J455" s="17"/>
    </row>
    <row r="456" spans="10:10" ht="12.75">
      <c r="J456" s="17"/>
    </row>
    <row r="457" spans="10:10" ht="12.75">
      <c r="J457" s="17"/>
    </row>
    <row r="458" spans="10:10" ht="12.75">
      <c r="J458" s="17"/>
    </row>
    <row r="459" spans="10:10" ht="12.75">
      <c r="J459" s="17"/>
    </row>
    <row r="460" spans="10:10" ht="12.75">
      <c r="J460" s="17"/>
    </row>
    <row r="461" spans="10:10" ht="12.75">
      <c r="J461" s="17"/>
    </row>
    <row r="462" spans="10:10" ht="12.75">
      <c r="J462" s="17"/>
    </row>
    <row r="463" spans="10:10" ht="12.75">
      <c r="J463" s="17"/>
    </row>
    <row r="464" spans="10:10" ht="12.75">
      <c r="J464" s="17"/>
    </row>
    <row r="465" spans="10:10" ht="12.75">
      <c r="J465" s="17"/>
    </row>
    <row r="466" spans="10:10" ht="12.75">
      <c r="J466" s="17"/>
    </row>
    <row r="467" spans="10:10" ht="12.75">
      <c r="J467" s="17"/>
    </row>
    <row r="468" spans="10:10" ht="12.75">
      <c r="J468" s="17"/>
    </row>
    <row r="469" spans="10:10" ht="12.75">
      <c r="J469" s="17"/>
    </row>
    <row r="470" spans="10:10" ht="12.75">
      <c r="J470" s="17"/>
    </row>
    <row r="471" spans="10:10" ht="12.75">
      <c r="J471" s="17"/>
    </row>
    <row r="472" spans="10:10" ht="12.75">
      <c r="J472" s="17"/>
    </row>
    <row r="473" spans="10:10" ht="12.75">
      <c r="J473" s="17"/>
    </row>
    <row r="474" spans="10:10" ht="12.75">
      <c r="J474" s="17"/>
    </row>
    <row r="475" spans="10:10" ht="12.75">
      <c r="J475" s="17"/>
    </row>
    <row r="476" spans="10:10" ht="12.75">
      <c r="J476" s="17"/>
    </row>
    <row r="477" spans="10:10" ht="12.75">
      <c r="J477" s="17"/>
    </row>
    <row r="478" spans="10:10" ht="12.75">
      <c r="J478" s="17"/>
    </row>
    <row r="479" spans="10:10" ht="12.75">
      <c r="J479" s="17"/>
    </row>
    <row r="480" spans="10:10" ht="12.75">
      <c r="J480" s="17"/>
    </row>
    <row r="481" spans="10:10" ht="12.75">
      <c r="J481" s="17"/>
    </row>
    <row r="482" spans="10:10" ht="12.75">
      <c r="J482" s="17"/>
    </row>
    <row r="483" spans="10:10" ht="12.75">
      <c r="J483" s="17"/>
    </row>
    <row r="484" spans="10:10" ht="12.75">
      <c r="J484" s="17"/>
    </row>
    <row r="485" spans="10:10" ht="12.75">
      <c r="J485" s="17"/>
    </row>
    <row r="486" spans="10:10" ht="12.75">
      <c r="J486" s="17"/>
    </row>
    <row r="487" spans="10:10" ht="12.75">
      <c r="J487" s="17"/>
    </row>
    <row r="488" spans="10:10" ht="12.75">
      <c r="J488" s="17"/>
    </row>
    <row r="489" spans="10:10" ht="12.75">
      <c r="J489" s="17"/>
    </row>
    <row r="490" spans="10:10" ht="12.75">
      <c r="J490" s="17"/>
    </row>
    <row r="491" spans="10:10" ht="12.75">
      <c r="J491" s="17"/>
    </row>
    <row r="492" spans="10:10" ht="12.75">
      <c r="J492" s="17"/>
    </row>
    <row r="493" spans="10:10" ht="12.75">
      <c r="J493" s="17"/>
    </row>
    <row r="494" spans="10:10" ht="12.75">
      <c r="J494" s="17"/>
    </row>
    <row r="495" spans="10:10" ht="12.75">
      <c r="J495" s="17"/>
    </row>
    <row r="496" spans="10:10" ht="12.75">
      <c r="J496" s="17"/>
    </row>
    <row r="497" spans="10:10" ht="12.75">
      <c r="J497" s="17"/>
    </row>
    <row r="498" spans="10:10" ht="12.75">
      <c r="J498" s="17"/>
    </row>
    <row r="499" spans="10:10" ht="12.75">
      <c r="J499" s="17"/>
    </row>
    <row r="500" spans="10:10" ht="12.75">
      <c r="J500" s="17"/>
    </row>
    <row r="501" spans="10:10" ht="12.75">
      <c r="J501" s="17"/>
    </row>
    <row r="502" spans="10:10" ht="12.75">
      <c r="J502" s="17"/>
    </row>
    <row r="503" spans="10:10" ht="12.75">
      <c r="J503" s="17"/>
    </row>
    <row r="504" spans="10:10" ht="12.75">
      <c r="J504" s="17"/>
    </row>
    <row r="505" spans="10:10" ht="12.75">
      <c r="J505" s="17"/>
    </row>
    <row r="506" spans="10:10" ht="12.75">
      <c r="J506" s="17"/>
    </row>
    <row r="507" spans="10:10" ht="12.75">
      <c r="J507" s="17"/>
    </row>
    <row r="508" spans="10:10" ht="12.75">
      <c r="J508" s="17"/>
    </row>
    <row r="509" spans="10:10" ht="12.75">
      <c r="J509" s="17"/>
    </row>
    <row r="510" spans="10:10" ht="12.75">
      <c r="J510" s="17"/>
    </row>
    <row r="511" spans="10:10" ht="12.75">
      <c r="J511" s="17"/>
    </row>
    <row r="512" spans="10:10" ht="12.75">
      <c r="J512" s="17"/>
    </row>
    <row r="513" spans="10:10" ht="12.75">
      <c r="J513" s="17"/>
    </row>
    <row r="514" spans="10:10" ht="12.75">
      <c r="J514" s="17"/>
    </row>
    <row r="515" spans="10:10" ht="12.75">
      <c r="J515" s="17"/>
    </row>
    <row r="516" spans="10:10" ht="12.75">
      <c r="J516" s="17"/>
    </row>
    <row r="517" spans="10:10" ht="12.75">
      <c r="J517" s="17"/>
    </row>
    <row r="518" spans="10:10" ht="12.75">
      <c r="J518" s="17"/>
    </row>
    <row r="519" spans="10:10" ht="12.75">
      <c r="J519" s="17"/>
    </row>
    <row r="520" spans="10:10" ht="12.75">
      <c r="J520" s="17"/>
    </row>
    <row r="521" spans="10:10" ht="12.75">
      <c r="J521" s="17"/>
    </row>
    <row r="522" spans="10:10" ht="12.75">
      <c r="J522" s="17"/>
    </row>
    <row r="523" spans="10:10" ht="12.75">
      <c r="J523" s="17"/>
    </row>
    <row r="524" spans="10:10" ht="12.75">
      <c r="J524" s="17"/>
    </row>
    <row r="525" spans="10:10" ht="12.75">
      <c r="J525" s="17"/>
    </row>
    <row r="526" spans="10:10" ht="12.75">
      <c r="J526" s="17"/>
    </row>
    <row r="527" spans="10:10" ht="12.75">
      <c r="J527" s="17"/>
    </row>
    <row r="528" spans="10:10" ht="12.75">
      <c r="J528" s="17"/>
    </row>
    <row r="529" spans="10:10" ht="12.75">
      <c r="J529" s="17"/>
    </row>
    <row r="530" spans="10:10" ht="12.75">
      <c r="J530" s="17"/>
    </row>
    <row r="531" spans="10:10" ht="12.75">
      <c r="J531" s="17"/>
    </row>
    <row r="532" spans="10:10" ht="12.75">
      <c r="J532" s="17"/>
    </row>
    <row r="533" spans="10:10" ht="12.75">
      <c r="J533" s="17"/>
    </row>
    <row r="534" spans="10:10" ht="12.75">
      <c r="J534" s="17"/>
    </row>
    <row r="535" spans="10:10" ht="12.75">
      <c r="J535" s="17"/>
    </row>
    <row r="536" spans="10:10" ht="12.75">
      <c r="J536" s="17"/>
    </row>
    <row r="537" spans="10:10" ht="12.75">
      <c r="J537" s="17"/>
    </row>
    <row r="538" spans="10:10" ht="12.75">
      <c r="J538" s="17"/>
    </row>
    <row r="539" spans="10:10" ht="12.75">
      <c r="J539" s="17"/>
    </row>
    <row r="540" spans="10:10" ht="12.75">
      <c r="J540" s="17"/>
    </row>
    <row r="541" spans="10:10" ht="12.75">
      <c r="J541" s="17"/>
    </row>
    <row r="542" spans="10:10" ht="12.75">
      <c r="J542" s="17"/>
    </row>
    <row r="543" spans="10:10" ht="12.75">
      <c r="J543" s="17"/>
    </row>
    <row r="544" spans="10:10" ht="12.75">
      <c r="J544" s="17"/>
    </row>
    <row r="545" spans="10:10" ht="12.75">
      <c r="J545" s="17"/>
    </row>
    <row r="546" spans="10:10" ht="12.75">
      <c r="J546" s="17"/>
    </row>
    <row r="547" spans="10:10" ht="12.75">
      <c r="J547" s="17"/>
    </row>
    <row r="548" spans="10:10" ht="12.75">
      <c r="J548" s="17"/>
    </row>
    <row r="549" spans="10:10" ht="12.75">
      <c r="J549" s="17"/>
    </row>
    <row r="550" spans="10:10" ht="12.75">
      <c r="J550" s="17"/>
    </row>
    <row r="551" spans="10:10" ht="12.75">
      <c r="J551" s="17"/>
    </row>
    <row r="552" spans="10:10" ht="12.75">
      <c r="J552" s="17"/>
    </row>
    <row r="553" spans="10:10" ht="12.75">
      <c r="J553" s="17"/>
    </row>
    <row r="554" spans="10:10" ht="12.75">
      <c r="J554" s="17"/>
    </row>
    <row r="555" spans="10:10" ht="12.75">
      <c r="J555" s="17"/>
    </row>
    <row r="556" spans="10:10" ht="12.75">
      <c r="J556" s="17"/>
    </row>
    <row r="557" spans="10:10" ht="12.75">
      <c r="J557" s="17"/>
    </row>
    <row r="558" spans="10:10" ht="12.75">
      <c r="J558" s="17"/>
    </row>
    <row r="559" spans="10:10" ht="12.75">
      <c r="J559" s="17"/>
    </row>
    <row r="560" spans="10:10" ht="12.75">
      <c r="J560" s="17"/>
    </row>
    <row r="561" spans="10:10" ht="12.75">
      <c r="J561" s="17"/>
    </row>
    <row r="562" spans="10:10" ht="12.75">
      <c r="J562" s="17"/>
    </row>
    <row r="563" spans="10:10" ht="12.75">
      <c r="J563" s="17"/>
    </row>
    <row r="564" spans="10:10" ht="12.75">
      <c r="J564" s="17"/>
    </row>
    <row r="565" spans="10:10" ht="12.75">
      <c r="J565" s="17"/>
    </row>
    <row r="566" spans="10:10" ht="12.75">
      <c r="J566" s="17"/>
    </row>
    <row r="567" spans="10:10" ht="12.75">
      <c r="J567" s="17"/>
    </row>
    <row r="568" spans="10:10" ht="12.75">
      <c r="J568" s="17"/>
    </row>
    <row r="569" spans="10:10" ht="12.75">
      <c r="J569" s="17"/>
    </row>
    <row r="570" spans="10:10" ht="12.75">
      <c r="J570" s="17"/>
    </row>
    <row r="571" spans="10:10" ht="12.75">
      <c r="J571" s="17"/>
    </row>
    <row r="572" spans="10:10" ht="12.75">
      <c r="J572" s="17"/>
    </row>
    <row r="573" spans="10:10" ht="12.75">
      <c r="J573" s="17"/>
    </row>
    <row r="574" spans="10:10" ht="12.75">
      <c r="J574" s="17"/>
    </row>
    <row r="575" spans="10:10" ht="12.75">
      <c r="J575" s="17"/>
    </row>
    <row r="576" spans="10:10" ht="12.75">
      <c r="J576" s="17"/>
    </row>
    <row r="577" spans="10:10" ht="12.75">
      <c r="J577" s="17"/>
    </row>
    <row r="578" spans="10:10" ht="12.75">
      <c r="J578" s="17"/>
    </row>
    <row r="579" spans="10:10" ht="12.75">
      <c r="J579" s="17"/>
    </row>
    <row r="580" spans="10:10" ht="12.75">
      <c r="J580" s="17"/>
    </row>
    <row r="581" spans="10:10" ht="12.75">
      <c r="J581" s="17"/>
    </row>
    <row r="582" spans="10:10" ht="12.75">
      <c r="J582" s="17"/>
    </row>
    <row r="583" spans="10:10" ht="12.75">
      <c r="J583" s="17"/>
    </row>
    <row r="584" spans="10:10" ht="12.75">
      <c r="J584" s="17"/>
    </row>
    <row r="585" spans="10:10" ht="12.75">
      <c r="J585" s="17"/>
    </row>
    <row r="586" spans="10:10" ht="12.75">
      <c r="J586" s="17"/>
    </row>
    <row r="587" spans="10:10" ht="12.75">
      <c r="J587" s="17"/>
    </row>
    <row r="588" spans="10:10" ht="12.75">
      <c r="J588" s="17"/>
    </row>
    <row r="589" spans="10:10" ht="12.75">
      <c r="J589" s="17"/>
    </row>
    <row r="590" spans="10:10" ht="12.75">
      <c r="J590" s="17"/>
    </row>
    <row r="591" spans="10:10" ht="12.75">
      <c r="J591" s="17"/>
    </row>
    <row r="592" spans="10:10" ht="12.75">
      <c r="J592" s="17"/>
    </row>
    <row r="593" spans="10:10" ht="12.75">
      <c r="J593" s="17"/>
    </row>
    <row r="594" spans="10:10" ht="12.75">
      <c r="J594" s="17"/>
    </row>
    <row r="595" spans="10:10" ht="12.75">
      <c r="J595" s="17"/>
    </row>
    <row r="596" spans="10:10" ht="12.75">
      <c r="J596" s="17"/>
    </row>
    <row r="597" spans="10:10" ht="12.75">
      <c r="J597" s="17"/>
    </row>
    <row r="598" spans="10:10" ht="12.75">
      <c r="J598" s="17"/>
    </row>
    <row r="599" spans="10:10" ht="12.75">
      <c r="J599" s="17"/>
    </row>
    <row r="600" spans="10:10" ht="12.75">
      <c r="J600" s="17"/>
    </row>
    <row r="601" spans="10:10" ht="12.75">
      <c r="J601" s="17"/>
    </row>
    <row r="602" spans="10:10" ht="12.75">
      <c r="J602" s="17"/>
    </row>
    <row r="603" spans="10:10" ht="12.75">
      <c r="J603" s="17"/>
    </row>
    <row r="604" spans="10:10" ht="12.75">
      <c r="J604" s="17"/>
    </row>
    <row r="605" spans="10:10" ht="12.75">
      <c r="J605" s="17"/>
    </row>
    <row r="606" spans="10:10" ht="12.75">
      <c r="J606" s="17"/>
    </row>
    <row r="607" spans="10:10" ht="12.75">
      <c r="J607" s="17"/>
    </row>
    <row r="608" spans="10:10" ht="12.75">
      <c r="J608" s="17"/>
    </row>
    <row r="609" spans="10:10" ht="12.75">
      <c r="J609" s="17"/>
    </row>
    <row r="610" spans="10:10" ht="12.75">
      <c r="J610" s="17"/>
    </row>
    <row r="611" spans="10:10" ht="12.75">
      <c r="J611" s="17"/>
    </row>
    <row r="612" spans="10:10" ht="12.75">
      <c r="J612" s="17"/>
    </row>
    <row r="613" spans="10:10" ht="12.75">
      <c r="J613" s="17"/>
    </row>
    <row r="614" spans="10:10" ht="12.75">
      <c r="J614" s="17"/>
    </row>
    <row r="615" spans="10:10" ht="12.75">
      <c r="J615" s="17"/>
    </row>
    <row r="616" spans="10:10" ht="12.75">
      <c r="J616" s="17"/>
    </row>
    <row r="617" spans="10:10" ht="12.75">
      <c r="J617" s="17"/>
    </row>
    <row r="618" spans="10:10" ht="12.75">
      <c r="J618" s="17"/>
    </row>
    <row r="619" spans="10:10" ht="12.75">
      <c r="J619" s="17"/>
    </row>
    <row r="620" spans="10:10" ht="12.75">
      <c r="J620" s="17"/>
    </row>
    <row r="621" spans="10:10" ht="12.75">
      <c r="J621" s="17"/>
    </row>
    <row r="622" spans="10:10" ht="12.75">
      <c r="J622" s="17"/>
    </row>
    <row r="623" spans="10:10" ht="12.75">
      <c r="J623" s="17"/>
    </row>
    <row r="624" spans="10:10" ht="12.75">
      <c r="J624" s="17"/>
    </row>
    <row r="625" spans="10:10" ht="12.75">
      <c r="J625" s="17"/>
    </row>
    <row r="626" spans="10:10" ht="12.75">
      <c r="J626" s="17"/>
    </row>
    <row r="627" spans="10:10" ht="12.75">
      <c r="J627" s="17"/>
    </row>
    <row r="628" spans="10:10" ht="12.75">
      <c r="J628" s="17"/>
    </row>
    <row r="629" spans="10:10" ht="12.75">
      <c r="J629" s="17"/>
    </row>
    <row r="630" spans="10:10" ht="12.75">
      <c r="J630" s="17"/>
    </row>
    <row r="631" spans="10:10" ht="12.75">
      <c r="J631" s="17"/>
    </row>
    <row r="632" spans="10:10" ht="12.75">
      <c r="J632" s="17"/>
    </row>
    <row r="633" spans="10:10" ht="12.75">
      <c r="J633" s="17"/>
    </row>
    <row r="634" spans="10:10" ht="12.75">
      <c r="J634" s="17"/>
    </row>
    <row r="635" spans="10:10" ht="12.75">
      <c r="J635" s="17"/>
    </row>
    <row r="636" spans="10:10" ht="12.75">
      <c r="J636" s="17"/>
    </row>
    <row r="637" spans="10:10" ht="12.75">
      <c r="J637" s="17"/>
    </row>
    <row r="638" spans="10:10" ht="12.75">
      <c r="J638" s="17"/>
    </row>
    <row r="639" spans="10:10" ht="12.75">
      <c r="J639" s="17"/>
    </row>
    <row r="640" spans="10:10" ht="12.75">
      <c r="J640" s="17"/>
    </row>
    <row r="641" spans="10:10" ht="12.75">
      <c r="J641" s="17"/>
    </row>
    <row r="642" spans="10:10" ht="12.75">
      <c r="J642" s="17"/>
    </row>
    <row r="643" spans="10:10" ht="12.75">
      <c r="J643" s="17"/>
    </row>
    <row r="644" spans="10:10" ht="12.75">
      <c r="J644" s="17"/>
    </row>
    <row r="645" spans="10:10" ht="12.75">
      <c r="J645" s="17"/>
    </row>
    <row r="646" spans="10:10" ht="12.75">
      <c r="J646" s="17"/>
    </row>
    <row r="647" spans="10:10" ht="12.75">
      <c r="J647" s="17"/>
    </row>
    <row r="648" spans="10:10" ht="12.75">
      <c r="J648" s="17"/>
    </row>
    <row r="649" spans="10:10" ht="12.75">
      <c r="J649" s="17"/>
    </row>
    <row r="650" spans="10:10" ht="12.75">
      <c r="J650" s="17"/>
    </row>
    <row r="651" spans="10:10" ht="12.75">
      <c r="J651" s="17"/>
    </row>
    <row r="652" spans="10:10" ht="12.75">
      <c r="J652" s="17"/>
    </row>
    <row r="653" spans="10:10" ht="12.75">
      <c r="J653" s="17"/>
    </row>
    <row r="654" spans="10:10" ht="12.75">
      <c r="J654" s="17"/>
    </row>
    <row r="655" spans="10:10" ht="12.75">
      <c r="J655" s="17"/>
    </row>
    <row r="656" spans="10:10" ht="12.75">
      <c r="J656" s="17"/>
    </row>
    <row r="657" spans="10:10" ht="12.75">
      <c r="J657" s="17"/>
    </row>
    <row r="658" spans="10:10" ht="12.75">
      <c r="J658" s="17"/>
    </row>
    <row r="659" spans="10:10" ht="12.75">
      <c r="J659" s="17"/>
    </row>
    <row r="660" spans="10:10" ht="12.75">
      <c r="J660" s="17"/>
    </row>
    <row r="661" spans="10:10" ht="12.75">
      <c r="J661" s="17"/>
    </row>
    <row r="662" spans="10:10" ht="12.75">
      <c r="J662" s="17"/>
    </row>
    <row r="663" spans="10:10" ht="12.75">
      <c r="J663" s="17"/>
    </row>
    <row r="664" spans="10:10" ht="12.75">
      <c r="J664" s="17"/>
    </row>
    <row r="665" spans="10:10" ht="12.75">
      <c r="J665" s="17"/>
    </row>
    <row r="666" spans="10:10" ht="12.75">
      <c r="J666" s="17"/>
    </row>
    <row r="667" spans="10:10" ht="12.75">
      <c r="J667" s="17"/>
    </row>
    <row r="668" spans="10:10" ht="12.75">
      <c r="J668" s="17"/>
    </row>
    <row r="669" spans="10:10" ht="12.75">
      <c r="J669" s="17"/>
    </row>
    <row r="670" spans="10:10" ht="12.75">
      <c r="J670" s="17"/>
    </row>
    <row r="671" spans="10:10" ht="12.75">
      <c r="J671" s="17"/>
    </row>
    <row r="672" spans="10:10" ht="12.75">
      <c r="J672" s="17"/>
    </row>
    <row r="673" spans="10:10" ht="12.75">
      <c r="J673" s="17"/>
    </row>
    <row r="674" spans="10:10" ht="12.75">
      <c r="J674" s="17"/>
    </row>
    <row r="675" spans="10:10" ht="12.75">
      <c r="J675" s="17"/>
    </row>
    <row r="676" spans="10:10" ht="12.75">
      <c r="J676" s="17"/>
    </row>
    <row r="677" spans="10:10" ht="12.75">
      <c r="J677" s="17"/>
    </row>
    <row r="678" spans="10:10" ht="12.75">
      <c r="J678" s="17"/>
    </row>
    <row r="679" spans="10:10" ht="12.75">
      <c r="J679" s="17"/>
    </row>
    <row r="680" spans="10:10" ht="12.75">
      <c r="J680" s="17"/>
    </row>
    <row r="681" spans="10:10" ht="12.75">
      <c r="J681" s="17"/>
    </row>
    <row r="682" spans="10:10" ht="12.75">
      <c r="J682" s="17"/>
    </row>
    <row r="683" spans="10:10" ht="12.75">
      <c r="J683" s="17"/>
    </row>
    <row r="684" spans="10:10" ht="12.75">
      <c r="J684" s="17"/>
    </row>
    <row r="685" spans="10:10" ht="12.75">
      <c r="J685" s="17"/>
    </row>
    <row r="686" spans="10:10" ht="12.75">
      <c r="J686" s="17"/>
    </row>
    <row r="687" spans="10:10" ht="12.75">
      <c r="J687" s="17"/>
    </row>
    <row r="688" spans="10:10" ht="12.75">
      <c r="J688" s="17"/>
    </row>
    <row r="689" spans="10:10" ht="12.75">
      <c r="J689" s="17"/>
    </row>
    <row r="690" spans="10:10" ht="12.75">
      <c r="J690" s="17"/>
    </row>
    <row r="691" spans="10:10" ht="12.75">
      <c r="J691" s="17"/>
    </row>
    <row r="692" spans="10:10" ht="12.75">
      <c r="J692" s="17"/>
    </row>
    <row r="693" spans="10:10" ht="12.75">
      <c r="J693" s="17"/>
    </row>
    <row r="694" spans="10:10" ht="12.75">
      <c r="J694" s="17"/>
    </row>
    <row r="695" spans="10:10" ht="12.75">
      <c r="J695" s="17"/>
    </row>
    <row r="696" spans="10:10" ht="12.75">
      <c r="J696" s="17"/>
    </row>
    <row r="697" spans="10:10" ht="12.75">
      <c r="J697" s="17"/>
    </row>
    <row r="698" spans="10:10" ht="12.75">
      <c r="J698" s="17"/>
    </row>
    <row r="699" spans="10:10" ht="12.75">
      <c r="J699" s="17"/>
    </row>
    <row r="700" spans="10:10" ht="12.75">
      <c r="J700" s="17"/>
    </row>
    <row r="701" spans="10:10" ht="12.75">
      <c r="J701" s="17"/>
    </row>
    <row r="702" spans="10:10" ht="12.75">
      <c r="J702" s="17"/>
    </row>
    <row r="703" spans="10:10" ht="12.75">
      <c r="J703" s="17"/>
    </row>
    <row r="704" spans="10:10" ht="12.75">
      <c r="J704" s="17"/>
    </row>
    <row r="705" spans="10:10" ht="12.75">
      <c r="J705" s="17"/>
    </row>
    <row r="706" spans="10:10" ht="12.75">
      <c r="J706" s="17"/>
    </row>
    <row r="707" spans="10:10" ht="12.75">
      <c r="J707" s="17"/>
    </row>
    <row r="708" spans="10:10" ht="12.75">
      <c r="J708" s="17"/>
    </row>
    <row r="709" spans="10:10" ht="12.75">
      <c r="J709" s="17"/>
    </row>
    <row r="710" spans="10:10" ht="12.75">
      <c r="J710" s="17"/>
    </row>
    <row r="711" spans="10:10" ht="12.75">
      <c r="J711" s="17"/>
    </row>
    <row r="712" spans="10:10" ht="12.75">
      <c r="J712" s="17"/>
    </row>
    <row r="713" spans="10:10" ht="12.75">
      <c r="J713" s="17"/>
    </row>
    <row r="714" spans="10:10" ht="12.75">
      <c r="J714" s="17"/>
    </row>
    <row r="715" spans="10:10" ht="12.75">
      <c r="J715" s="17"/>
    </row>
    <row r="716" spans="10:10" ht="12.75">
      <c r="J716" s="17"/>
    </row>
    <row r="717" spans="10:10" ht="12.75">
      <c r="J717" s="17"/>
    </row>
    <row r="718" spans="10:10" ht="12.75">
      <c r="J718" s="17"/>
    </row>
    <row r="719" spans="10:10" ht="12.75">
      <c r="J719" s="17"/>
    </row>
    <row r="720" spans="10:10" ht="12.75">
      <c r="J720" s="17"/>
    </row>
    <row r="721" spans="10:10" ht="12.75">
      <c r="J721" s="17"/>
    </row>
    <row r="722" spans="10:10" ht="12.75">
      <c r="J722" s="17"/>
    </row>
    <row r="723" spans="10:10" ht="12.75">
      <c r="J723" s="17"/>
    </row>
    <row r="724" spans="10:10" ht="12.75">
      <c r="J724" s="17"/>
    </row>
    <row r="725" spans="10:10" ht="12.75">
      <c r="J725" s="17"/>
    </row>
    <row r="726" spans="10:10" ht="12.75">
      <c r="J726" s="17"/>
    </row>
    <row r="727" spans="10:10" ht="12.75">
      <c r="J727" s="17"/>
    </row>
    <row r="728" spans="10:10" ht="12.75">
      <c r="J728" s="17"/>
    </row>
    <row r="729" spans="10:10" ht="12.75">
      <c r="J729" s="17"/>
    </row>
    <row r="730" spans="10:10" ht="12.75">
      <c r="J730" s="17"/>
    </row>
    <row r="731" spans="10:10" ht="12.75">
      <c r="J731" s="17"/>
    </row>
    <row r="732" spans="10:10" ht="12.75">
      <c r="J732" s="17"/>
    </row>
    <row r="733" spans="10:10" ht="12.75">
      <c r="J733" s="17"/>
    </row>
    <row r="734" spans="10:10" ht="12.75">
      <c r="J734" s="17"/>
    </row>
    <row r="735" spans="10:10" ht="12.75">
      <c r="J735" s="17"/>
    </row>
    <row r="736" spans="10:10" ht="12.75">
      <c r="J736" s="17"/>
    </row>
    <row r="737" spans="10:10" ht="12.75">
      <c r="J737" s="17"/>
    </row>
    <row r="738" spans="10:10" ht="12.75">
      <c r="J738" s="17"/>
    </row>
    <row r="739" spans="10:10" ht="12.75">
      <c r="J739" s="17"/>
    </row>
    <row r="740" spans="10:10" ht="12.75">
      <c r="J740" s="17"/>
    </row>
    <row r="741" spans="10:10" ht="12.75">
      <c r="J741" s="17"/>
    </row>
    <row r="742" spans="10:10" ht="12.75">
      <c r="J742" s="17"/>
    </row>
    <row r="743" spans="10:10" ht="12.75">
      <c r="J743" s="17"/>
    </row>
    <row r="744" spans="10:10" ht="12.75">
      <c r="J744" s="17"/>
    </row>
    <row r="745" spans="10:10" ht="12.75">
      <c r="J745" s="17"/>
    </row>
    <row r="746" spans="10:10" ht="12.75">
      <c r="J746" s="17"/>
    </row>
    <row r="747" spans="10:10" ht="12.75">
      <c r="J747" s="17"/>
    </row>
    <row r="748" spans="10:10" ht="12.75">
      <c r="J748" s="17"/>
    </row>
    <row r="749" spans="10:10" ht="12.75">
      <c r="J749" s="17"/>
    </row>
    <row r="750" spans="10:10" ht="12.75">
      <c r="J750" s="17"/>
    </row>
    <row r="751" spans="10:10" ht="12.75">
      <c r="J751" s="17"/>
    </row>
    <row r="752" spans="10:10" ht="12.75">
      <c r="J752" s="17"/>
    </row>
    <row r="753" spans="10:10" ht="12.75">
      <c r="J753" s="17"/>
    </row>
    <row r="754" spans="10:10" ht="12.75">
      <c r="J754" s="17"/>
    </row>
    <row r="755" spans="10:10" ht="12.75">
      <c r="J755" s="17"/>
    </row>
    <row r="756" spans="10:10" ht="12.75">
      <c r="J756" s="17"/>
    </row>
    <row r="757" spans="10:10" ht="12.75">
      <c r="J757" s="17"/>
    </row>
    <row r="758" spans="10:10" ht="12.75">
      <c r="J758" s="17"/>
    </row>
    <row r="759" spans="10:10" ht="12.75">
      <c r="J759" s="17"/>
    </row>
    <row r="760" spans="10:10" ht="12.75">
      <c r="J760" s="17"/>
    </row>
    <row r="761" spans="10:10" ht="12.75">
      <c r="J761" s="17"/>
    </row>
    <row r="762" spans="10:10" ht="12.75">
      <c r="J762" s="17"/>
    </row>
    <row r="763" spans="10:10" ht="12.75">
      <c r="J763" s="17"/>
    </row>
    <row r="764" spans="10:10" ht="12.75">
      <c r="J764" s="17"/>
    </row>
    <row r="765" spans="10:10" ht="12.75">
      <c r="J765" s="17"/>
    </row>
    <row r="766" spans="10:10" ht="12.75">
      <c r="J766" s="17"/>
    </row>
    <row r="767" spans="10:10" ht="12.75">
      <c r="J767" s="17"/>
    </row>
    <row r="768" spans="10:10" ht="12.75">
      <c r="J768" s="17"/>
    </row>
    <row r="769" spans="10:10" ht="12.75">
      <c r="J769" s="17"/>
    </row>
    <row r="770" spans="10:10" ht="12.75">
      <c r="J770" s="17"/>
    </row>
    <row r="771" spans="10:10" ht="12.75">
      <c r="J771" s="17"/>
    </row>
    <row r="772" spans="10:10" ht="12.75">
      <c r="J772" s="17"/>
    </row>
    <row r="773" spans="10:10" ht="12.75">
      <c r="J773" s="17"/>
    </row>
    <row r="774" spans="10:10" ht="12.75">
      <c r="J774" s="17"/>
    </row>
    <row r="775" spans="10:10" ht="12.75">
      <c r="J775" s="17"/>
    </row>
    <row r="776" spans="10:10" ht="12.75">
      <c r="J776" s="17"/>
    </row>
    <row r="777" spans="10:10" ht="12.75">
      <c r="J777" s="17"/>
    </row>
    <row r="778" spans="10:10" ht="12.75">
      <c r="J778" s="17"/>
    </row>
    <row r="779" spans="10:10" ht="12.75">
      <c r="J779" s="17"/>
    </row>
    <row r="780" spans="10:10" ht="12.75">
      <c r="J780" s="17"/>
    </row>
    <row r="781" spans="10:10" ht="12.75">
      <c r="J781" s="17"/>
    </row>
    <row r="782" spans="10:10" ht="12.75">
      <c r="J782" s="17"/>
    </row>
    <row r="783" spans="10:10" ht="12.75">
      <c r="J783" s="17"/>
    </row>
    <row r="784" spans="10:10" ht="12.75">
      <c r="J784" s="17"/>
    </row>
    <row r="785" spans="10:10" ht="12.75">
      <c r="J785" s="17"/>
    </row>
    <row r="786" spans="10:10" ht="12.75">
      <c r="J786" s="17"/>
    </row>
    <row r="787" spans="10:10" ht="12.75">
      <c r="J787" s="17"/>
    </row>
    <row r="788" spans="10:10" ht="12.75">
      <c r="J788" s="17"/>
    </row>
    <row r="789" spans="10:10" ht="12.75">
      <c r="J789" s="17"/>
    </row>
    <row r="790" spans="10:10" ht="12.75">
      <c r="J790" s="17"/>
    </row>
    <row r="791" spans="10:10" ht="12.75">
      <c r="J791" s="17"/>
    </row>
    <row r="792" spans="10:10" ht="12.75">
      <c r="J792" s="17"/>
    </row>
    <row r="793" spans="10:10" ht="12.75">
      <c r="J793" s="17"/>
    </row>
    <row r="794" spans="10:10" ht="12.75">
      <c r="J794" s="17"/>
    </row>
    <row r="795" spans="10:10" ht="12.75">
      <c r="J795" s="17"/>
    </row>
    <row r="796" spans="10:10" ht="12.75">
      <c r="J796" s="17"/>
    </row>
    <row r="797" spans="10:10" ht="12.75">
      <c r="J797" s="17"/>
    </row>
    <row r="798" spans="10:10" ht="12.75">
      <c r="J798" s="17"/>
    </row>
    <row r="799" spans="10:10" ht="12.75">
      <c r="J799" s="17"/>
    </row>
    <row r="800" spans="10:10" ht="12.75">
      <c r="J800" s="17"/>
    </row>
    <row r="801" spans="10:10" ht="12.75">
      <c r="J801" s="17"/>
    </row>
    <row r="802" spans="10:10" ht="12.75">
      <c r="J802" s="17"/>
    </row>
    <row r="803" spans="10:10" ht="12.75">
      <c r="J803" s="17"/>
    </row>
    <row r="804" spans="10:10" ht="12.75">
      <c r="J804" s="17"/>
    </row>
    <row r="805" spans="10:10" ht="12.75">
      <c r="J805" s="17"/>
    </row>
    <row r="806" spans="10:10" ht="12.75">
      <c r="J806" s="17"/>
    </row>
    <row r="807" spans="10:10" ht="12.75">
      <c r="J807" s="17"/>
    </row>
    <row r="808" spans="10:10" ht="12.75">
      <c r="J808" s="17"/>
    </row>
    <row r="809" spans="10:10" ht="12.75">
      <c r="J809" s="17"/>
    </row>
    <row r="810" spans="10:10" ht="12.75">
      <c r="J810" s="17"/>
    </row>
    <row r="811" spans="10:10" ht="12.75">
      <c r="J811" s="17"/>
    </row>
    <row r="812" spans="10:10" ht="12.75">
      <c r="J812" s="17"/>
    </row>
    <row r="813" spans="10:10" ht="12.75">
      <c r="J813" s="17"/>
    </row>
    <row r="814" spans="10:10" ht="12.75">
      <c r="J814" s="17"/>
    </row>
    <row r="815" spans="10:10" ht="12.75">
      <c r="J815" s="17"/>
    </row>
    <row r="816" spans="10:10" ht="12.75">
      <c r="J816" s="17"/>
    </row>
    <row r="817" spans="10:10" ht="12.75">
      <c r="J817" s="17"/>
    </row>
    <row r="818" spans="10:10" ht="12.75">
      <c r="J818" s="17"/>
    </row>
    <row r="819" spans="10:10" ht="12.75">
      <c r="J819" s="17"/>
    </row>
    <row r="820" spans="10:10" ht="12.75">
      <c r="J820" s="17"/>
    </row>
    <row r="821" spans="10:10" ht="12.75">
      <c r="J821" s="17"/>
    </row>
    <row r="822" spans="10:10" ht="12.75">
      <c r="J822" s="17"/>
    </row>
    <row r="823" spans="10:10" ht="12.75">
      <c r="J823" s="17"/>
    </row>
    <row r="824" spans="10:10" ht="12.75">
      <c r="J824" s="17"/>
    </row>
    <row r="825" spans="10:10" ht="12.75">
      <c r="J825" s="17"/>
    </row>
    <row r="826" spans="10:10" ht="12.75">
      <c r="J826" s="17"/>
    </row>
    <row r="827" spans="10:10" ht="12.75">
      <c r="J827" s="17"/>
    </row>
    <row r="828" spans="10:10" ht="12.75">
      <c r="J828" s="17"/>
    </row>
    <row r="829" spans="10:10" ht="12.75">
      <c r="J829" s="17"/>
    </row>
    <row r="830" spans="10:10" ht="12.75">
      <c r="J830" s="17"/>
    </row>
    <row r="831" spans="10:10" ht="12.75">
      <c r="J831" s="17"/>
    </row>
    <row r="832" spans="10:10" ht="12.75">
      <c r="J832" s="17"/>
    </row>
    <row r="833" spans="10:10" ht="12.75">
      <c r="J833" s="17"/>
    </row>
    <row r="834" spans="10:10" ht="12.75">
      <c r="J834" s="17"/>
    </row>
    <row r="835" spans="10:10" ht="12.75">
      <c r="J835" s="17"/>
    </row>
    <row r="836" spans="10:10" ht="12.75">
      <c r="J836" s="17"/>
    </row>
    <row r="837" spans="10:10" ht="12.75">
      <c r="J837" s="17"/>
    </row>
    <row r="838" spans="10:10" ht="12.75">
      <c r="J838" s="17"/>
    </row>
    <row r="839" spans="10:10" ht="12.75">
      <c r="J839" s="17"/>
    </row>
    <row r="840" spans="10:10" ht="12.75">
      <c r="J840" s="17"/>
    </row>
    <row r="841" spans="10:10" ht="12.75">
      <c r="J841" s="17"/>
    </row>
    <row r="842" spans="10:10" ht="12.75">
      <c r="J842" s="17"/>
    </row>
    <row r="843" spans="10:10" ht="12.75">
      <c r="J843" s="17"/>
    </row>
    <row r="844" spans="10:10" ht="12.75">
      <c r="J844" s="17"/>
    </row>
    <row r="845" spans="10:10" ht="12.75">
      <c r="J845" s="17"/>
    </row>
    <row r="846" spans="10:10" ht="12.75">
      <c r="J846" s="17"/>
    </row>
    <row r="847" spans="10:10" ht="12.75">
      <c r="J847" s="17"/>
    </row>
    <row r="848" spans="10:10" ht="12.75">
      <c r="J848" s="17"/>
    </row>
    <row r="849" spans="10:10" ht="12.75">
      <c r="J849" s="17"/>
    </row>
    <row r="850" spans="10:10" ht="12.75">
      <c r="J850" s="17"/>
    </row>
    <row r="851" spans="10:10" ht="12.75">
      <c r="J851" s="17"/>
    </row>
    <row r="852" spans="10:10" ht="12.75">
      <c r="J852" s="17"/>
    </row>
    <row r="853" spans="10:10" ht="12.75">
      <c r="J853" s="17"/>
    </row>
    <row r="854" spans="10:10" ht="12.75">
      <c r="J854" s="17"/>
    </row>
    <row r="855" spans="10:10" ht="12.75">
      <c r="J855" s="17"/>
    </row>
    <row r="856" spans="10:10" ht="12.75">
      <c r="J856" s="17"/>
    </row>
    <row r="857" spans="10:10" ht="12.75">
      <c r="J857" s="17"/>
    </row>
    <row r="858" spans="10:10" ht="12.75">
      <c r="J858" s="17"/>
    </row>
    <row r="859" spans="10:10" ht="12.75">
      <c r="J859" s="17"/>
    </row>
    <row r="860" spans="10:10" ht="12.75">
      <c r="J860" s="17"/>
    </row>
    <row r="861" spans="10:10" ht="12.75">
      <c r="J861" s="17"/>
    </row>
    <row r="862" spans="10:10" ht="12.75">
      <c r="J862" s="17"/>
    </row>
    <row r="863" spans="10:10" ht="12.75">
      <c r="J863" s="17"/>
    </row>
    <row r="864" spans="10:10" ht="12.75">
      <c r="J864" s="17"/>
    </row>
    <row r="865" spans="10:10" ht="12.75">
      <c r="J865" s="17"/>
    </row>
    <row r="866" spans="10:10" ht="12.75">
      <c r="J866" s="17"/>
    </row>
    <row r="867" spans="10:10" ht="12.75">
      <c r="J867" s="17"/>
    </row>
    <row r="868" spans="10:10" ht="12.75">
      <c r="J868" s="17"/>
    </row>
    <row r="869" spans="10:10" ht="12.75">
      <c r="J869" s="17"/>
    </row>
    <row r="870" spans="10:10" ht="12.75">
      <c r="J870" s="17"/>
    </row>
    <row r="871" spans="10:10" ht="12.75">
      <c r="J871" s="17"/>
    </row>
    <row r="872" spans="10:10" ht="12.75">
      <c r="J872" s="17"/>
    </row>
    <row r="873" spans="10:10" ht="12.75">
      <c r="J873" s="17"/>
    </row>
    <row r="874" spans="10:10" ht="12.75">
      <c r="J874" s="17"/>
    </row>
    <row r="875" spans="10:10" ht="12.75">
      <c r="J875" s="17"/>
    </row>
    <row r="876" spans="10:10" ht="12.75">
      <c r="J876" s="17"/>
    </row>
    <row r="877" spans="10:10" ht="12.75">
      <c r="J877" s="17"/>
    </row>
    <row r="878" spans="10:10" ht="12.75">
      <c r="J878" s="17"/>
    </row>
    <row r="879" spans="10:10" ht="12.75">
      <c r="J879" s="17"/>
    </row>
    <row r="880" spans="10:10" ht="12.75">
      <c r="J880" s="17"/>
    </row>
    <row r="881" spans="10:10" ht="12.75">
      <c r="J881" s="17"/>
    </row>
    <row r="882" spans="10:10" ht="12.75">
      <c r="J882" s="17"/>
    </row>
    <row r="883" spans="10:10" ht="12.75">
      <c r="J883" s="17"/>
    </row>
    <row r="884" spans="10:10" ht="12.75">
      <c r="J884" s="17"/>
    </row>
    <row r="885" spans="10:10" ht="12.75">
      <c r="J885" s="17"/>
    </row>
    <row r="886" spans="10:10" ht="12.75">
      <c r="J886" s="17"/>
    </row>
    <row r="887" spans="10:10" ht="12.75">
      <c r="J887" s="17"/>
    </row>
    <row r="888" spans="10:10" ht="12.75">
      <c r="J888" s="17"/>
    </row>
    <row r="889" spans="10:10" ht="12.75">
      <c r="J889" s="17"/>
    </row>
    <row r="890" spans="10:10" ht="12.75">
      <c r="J890" s="17"/>
    </row>
    <row r="891" spans="10:10" ht="12.75">
      <c r="J891" s="17"/>
    </row>
    <row r="892" spans="10:10" ht="12.75">
      <c r="J892" s="17"/>
    </row>
    <row r="893" spans="10:10" ht="12.75">
      <c r="J893" s="17"/>
    </row>
    <row r="894" spans="10:10" ht="12.75">
      <c r="J894" s="17"/>
    </row>
    <row r="895" spans="10:10" ht="12.75">
      <c r="J895" s="17"/>
    </row>
    <row r="896" spans="10:10" ht="12.75">
      <c r="J896" s="17"/>
    </row>
    <row r="897" spans="10:10" ht="12.75">
      <c r="J897" s="17"/>
    </row>
    <row r="898" spans="10:10" ht="12.75">
      <c r="J898" s="17"/>
    </row>
    <row r="899" spans="10:10" ht="12.75">
      <c r="J899" s="17"/>
    </row>
    <row r="900" spans="10:10" ht="12.75">
      <c r="J900" s="17"/>
    </row>
    <row r="901" spans="10:10" ht="12.75">
      <c r="J901" s="17"/>
    </row>
    <row r="902" spans="10:10" ht="12.75">
      <c r="J902" s="17"/>
    </row>
    <row r="903" spans="10:10" ht="12.75">
      <c r="J903" s="17"/>
    </row>
    <row r="904" spans="10:10" ht="12.75">
      <c r="J904" s="17"/>
    </row>
    <row r="905" spans="10:10" ht="12.75">
      <c r="J905" s="17"/>
    </row>
    <row r="906" spans="10:10" ht="12.75">
      <c r="J906" s="17"/>
    </row>
    <row r="907" spans="10:10" ht="12.75">
      <c r="J907" s="17"/>
    </row>
    <row r="908" spans="10:10" ht="12.75">
      <c r="J908" s="17"/>
    </row>
    <row r="909" spans="10:10" ht="12.75">
      <c r="J909" s="17"/>
    </row>
    <row r="910" spans="10:10" ht="12.75">
      <c r="J910" s="17"/>
    </row>
    <row r="911" spans="10:10" ht="12.75">
      <c r="J911" s="17"/>
    </row>
    <row r="912" spans="10:10" ht="12.75">
      <c r="J912" s="17"/>
    </row>
    <row r="913" spans="10:10" ht="12.75">
      <c r="J913" s="17"/>
    </row>
    <row r="914" spans="10:10" ht="12.75">
      <c r="J914" s="17"/>
    </row>
    <row r="915" spans="10:10" ht="12.75">
      <c r="J915" s="17"/>
    </row>
    <row r="916" spans="10:10" ht="12.75">
      <c r="J916" s="17"/>
    </row>
    <row r="917" spans="10:10" ht="12.75">
      <c r="J917" s="17"/>
    </row>
    <row r="918" spans="10:10" ht="12.75">
      <c r="J918" s="17"/>
    </row>
    <row r="919" spans="10:10" ht="12.75">
      <c r="J919" s="17"/>
    </row>
    <row r="920" spans="10:10" ht="12.75">
      <c r="J920" s="17"/>
    </row>
    <row r="921" spans="10:10" ht="12.75">
      <c r="J921" s="17"/>
    </row>
    <row r="922" spans="10:10" ht="12.75">
      <c r="J922" s="17"/>
    </row>
    <row r="923" spans="10:10" ht="12.75">
      <c r="J923" s="17"/>
    </row>
    <row r="924" spans="10:10" ht="12.75">
      <c r="J924" s="17"/>
    </row>
    <row r="925" spans="10:10" ht="12.75">
      <c r="J925" s="17"/>
    </row>
    <row r="926" spans="10:10" ht="12.75">
      <c r="J926" s="17"/>
    </row>
    <row r="927" spans="10:10" ht="12.75">
      <c r="J927" s="17"/>
    </row>
    <row r="928" spans="10:10" ht="12.75">
      <c r="J928" s="17"/>
    </row>
    <row r="929" spans="10:10" ht="12.75">
      <c r="J929" s="17"/>
    </row>
    <row r="930" spans="10:10" ht="12.75">
      <c r="J930" s="17"/>
    </row>
    <row r="931" spans="10:10" ht="12.75">
      <c r="J931" s="17"/>
    </row>
    <row r="932" spans="10:10" ht="12.75">
      <c r="J932" s="17"/>
    </row>
    <row r="933" spans="10:10" ht="12.75">
      <c r="J933" s="17"/>
    </row>
    <row r="934" spans="10:10" ht="12.75">
      <c r="J934" s="17"/>
    </row>
    <row r="935" spans="10:10" ht="12.75">
      <c r="J935" s="17"/>
    </row>
    <row r="936" spans="10:10" ht="12.75">
      <c r="J936" s="17"/>
    </row>
    <row r="937" spans="10:10" ht="12.75">
      <c r="J937" s="17"/>
    </row>
    <row r="938" spans="10:10" ht="12.75">
      <c r="J938" s="17"/>
    </row>
    <row r="939" spans="10:10" ht="12.75">
      <c r="J939" s="17"/>
    </row>
    <row r="940" spans="10:10" ht="12.75">
      <c r="J940" s="17"/>
    </row>
    <row r="941" spans="10:10" ht="12.75">
      <c r="J941" s="17"/>
    </row>
    <row r="942" spans="10:10" ht="12.75">
      <c r="J942" s="17"/>
    </row>
    <row r="943" spans="10:10" ht="12.75">
      <c r="J943" s="17"/>
    </row>
    <row r="944" spans="10:10" ht="12.75">
      <c r="J944" s="17"/>
    </row>
    <row r="945" spans="10:10" ht="12.75">
      <c r="J945" s="17"/>
    </row>
    <row r="946" spans="10:10" ht="12.75">
      <c r="J946" s="17"/>
    </row>
    <row r="947" spans="10:10" ht="12.75">
      <c r="J947" s="17"/>
    </row>
    <row r="948" spans="10:10" ht="12.75">
      <c r="J948" s="17"/>
    </row>
    <row r="949" spans="10:10" ht="12.75">
      <c r="J949" s="17"/>
    </row>
    <row r="950" spans="10:10" ht="12.75">
      <c r="J950" s="17"/>
    </row>
    <row r="951" spans="10:10" ht="12.75">
      <c r="J951" s="17"/>
    </row>
    <row r="952" spans="10:10" ht="12.75">
      <c r="J952" s="17"/>
    </row>
    <row r="953" spans="10:10" ht="12.75">
      <c r="J953" s="17"/>
    </row>
    <row r="954" spans="10:10" ht="12.75">
      <c r="J954" s="17"/>
    </row>
    <row r="955" spans="10:10" ht="12.75">
      <c r="J955" s="17"/>
    </row>
    <row r="956" spans="10:10" ht="12.75">
      <c r="J956" s="17"/>
    </row>
    <row r="957" spans="10:10" ht="12.75">
      <c r="J957" s="17"/>
    </row>
    <row r="958" spans="10:10" ht="12.75">
      <c r="J958" s="17"/>
    </row>
    <row r="959" spans="10:10" ht="12.75">
      <c r="J959" s="17"/>
    </row>
    <row r="960" spans="10:10" ht="12.75">
      <c r="J960" s="17"/>
    </row>
    <row r="961" spans="10:10" ht="12.75">
      <c r="J961" s="17"/>
    </row>
    <row r="962" spans="10:10" ht="12.75">
      <c r="J962" s="17"/>
    </row>
    <row r="963" spans="10:10" ht="12.75">
      <c r="J963" s="17"/>
    </row>
    <row r="964" spans="10:10" ht="12.75">
      <c r="J964" s="17"/>
    </row>
    <row r="965" spans="10:10" ht="12.75">
      <c r="J965" s="17"/>
    </row>
    <row r="966" spans="10:10" ht="12.75">
      <c r="J966" s="17"/>
    </row>
    <row r="967" spans="10:10" ht="12.75">
      <c r="J967" s="17"/>
    </row>
    <row r="968" spans="10:10" ht="12.75">
      <c r="J968" s="17"/>
    </row>
    <row r="969" spans="10:10" ht="12.75">
      <c r="J969" s="17"/>
    </row>
    <row r="970" spans="10:10" ht="12.75">
      <c r="J970" s="17"/>
    </row>
    <row r="971" spans="10:10" ht="12.75">
      <c r="J971" s="17"/>
    </row>
    <row r="972" spans="10:10" ht="12.75">
      <c r="J972" s="17"/>
    </row>
    <row r="973" spans="10:10" ht="12.75">
      <c r="J973" s="17"/>
    </row>
    <row r="974" spans="10:10" ht="12.75">
      <c r="J974" s="17"/>
    </row>
    <row r="975" spans="10:10" ht="12.75">
      <c r="J975" s="17"/>
    </row>
    <row r="976" spans="10:10" ht="12.75">
      <c r="J976" s="17"/>
    </row>
    <row r="977" spans="10:10" ht="12.75">
      <c r="J977" s="17"/>
    </row>
    <row r="978" spans="10:10" ht="12.75">
      <c r="J978" s="17"/>
    </row>
    <row r="979" spans="10:10" ht="12.75">
      <c r="J979" s="17"/>
    </row>
    <row r="980" spans="10:10" ht="12.75">
      <c r="J980" s="17"/>
    </row>
    <row r="981" spans="10:10" ht="12.75">
      <c r="J981" s="17"/>
    </row>
    <row r="982" spans="10:10" ht="12.75">
      <c r="J982" s="17"/>
    </row>
    <row r="983" spans="10:10" ht="12.75">
      <c r="J983" s="17"/>
    </row>
    <row r="984" spans="10:10" ht="12.75">
      <c r="J984" s="17"/>
    </row>
    <row r="985" spans="10:10" ht="12.75">
      <c r="J985" s="17"/>
    </row>
    <row r="986" spans="10:10" ht="12.75">
      <c r="J986" s="17"/>
    </row>
    <row r="987" spans="10:10" ht="12.75">
      <c r="J987" s="17"/>
    </row>
    <row r="988" spans="10:10" ht="12.75">
      <c r="J988" s="17"/>
    </row>
    <row r="989" spans="10:10" ht="12.75">
      <c r="J989" s="17"/>
    </row>
    <row r="990" spans="10:10" ht="12.75">
      <c r="J990" s="17"/>
    </row>
    <row r="991" spans="10:10" ht="12.75">
      <c r="J991" s="17"/>
    </row>
    <row r="992" spans="10:10" ht="12.75">
      <c r="J992" s="17"/>
    </row>
    <row r="993" spans="10:10" ht="12.75">
      <c r="J993" s="17"/>
    </row>
    <row r="994" spans="10:10" ht="12.75">
      <c r="J994" s="17"/>
    </row>
    <row r="995" spans="10:10" ht="12.75">
      <c r="J995" s="17"/>
    </row>
    <row r="996" spans="10:10" ht="12.75">
      <c r="J996" s="17"/>
    </row>
    <row r="997" spans="10:10" ht="12.75">
      <c r="J997" s="17"/>
    </row>
    <row r="998" spans="10:10" ht="12.75">
      <c r="J998" s="17"/>
    </row>
    <row r="999" spans="10:10" ht="12.75">
      <c r="J999" s="17"/>
    </row>
    <row r="1000" spans="10:10" ht="12.75">
      <c r="J1000" s="17"/>
    </row>
    <row r="1001" spans="10:10" ht="12.75">
      <c r="J1001" s="17"/>
    </row>
    <row r="1002" spans="10:10" ht="12.75">
      <c r="J1002" s="17"/>
    </row>
    <row r="1003" spans="10:10" ht="12.75">
      <c r="J1003" s="17"/>
    </row>
    <row r="1004" spans="10:10" ht="12.75">
      <c r="J1004" s="17"/>
    </row>
    <row r="1005" spans="10:10" ht="12.75">
      <c r="J1005" s="17"/>
    </row>
    <row r="1006" spans="10:10" ht="12.75">
      <c r="J1006" s="17"/>
    </row>
    <row r="1007" spans="10:10" ht="12.75">
      <c r="J1007" s="17"/>
    </row>
    <row r="1008" spans="10:10" ht="12.75">
      <c r="J1008" s="17"/>
    </row>
    <row r="1009" spans="10:10" ht="12.75">
      <c r="J1009" s="17"/>
    </row>
    <row r="1010" spans="10:10" ht="12.75">
      <c r="J1010" s="17"/>
    </row>
    <row r="1011" spans="10:10" ht="12.75">
      <c r="J1011" s="17"/>
    </row>
    <row r="1012" spans="10:10" ht="12.75">
      <c r="J1012" s="17"/>
    </row>
    <row r="1013" spans="10:10" ht="12.75">
      <c r="J1013" s="17"/>
    </row>
    <row r="1014" spans="10:10" ht="12.75">
      <c r="J1014" s="17"/>
    </row>
    <row r="1015" spans="10:10" ht="12.75">
      <c r="J1015" s="17"/>
    </row>
    <row r="1016" spans="10:10" ht="12.75">
      <c r="J1016" s="17"/>
    </row>
    <row r="1017" spans="10:10" ht="12.75">
      <c r="J1017" s="17"/>
    </row>
    <row r="1018" spans="10:10" ht="12.75">
      <c r="J1018" s="17"/>
    </row>
    <row r="1019" spans="10:10" ht="12.75">
      <c r="J1019" s="17"/>
    </row>
    <row r="1020" spans="10:10" ht="12.75">
      <c r="J1020" s="17"/>
    </row>
    <row r="1021" spans="10:10" ht="12.75">
      <c r="J1021" s="17"/>
    </row>
    <row r="1022" spans="10:10" ht="12.75">
      <c r="J1022" s="17"/>
    </row>
    <row r="1023" spans="10:10" ht="12.75">
      <c r="J1023" s="17"/>
    </row>
    <row r="1024" spans="10:10" ht="12.75">
      <c r="J1024" s="17"/>
    </row>
    <row r="1025" spans="10:10" ht="12.75">
      <c r="J1025" s="17"/>
    </row>
    <row r="1026" spans="10:10" ht="12.75">
      <c r="J1026" s="17"/>
    </row>
    <row r="1027" spans="10:10" ht="12.75">
      <c r="J1027" s="17"/>
    </row>
    <row r="1028" spans="10:10" ht="12.75">
      <c r="J1028" s="17"/>
    </row>
    <row r="1029" spans="10:10" ht="12.75">
      <c r="J1029" s="17"/>
    </row>
    <row r="1030" spans="10:10" ht="12.75">
      <c r="J1030" s="17"/>
    </row>
    <row r="1031" spans="10:10" ht="12.75">
      <c r="J1031" s="17"/>
    </row>
    <row r="1032" spans="10:10" ht="12.75">
      <c r="J1032" s="17"/>
    </row>
    <row r="1033" spans="10:10" ht="12.75">
      <c r="J1033" s="17"/>
    </row>
    <row r="1034" spans="10:10" ht="12.75">
      <c r="J1034" s="17"/>
    </row>
    <row r="1035" spans="10:10" ht="12.75">
      <c r="J1035" s="17"/>
    </row>
    <row r="1036" spans="10:10" ht="12.75">
      <c r="J1036" s="17"/>
    </row>
    <row r="1037" spans="10:10" ht="12.75">
      <c r="J1037" s="17"/>
    </row>
    <row r="1038" spans="10:10" ht="12.75">
      <c r="J1038" s="17"/>
    </row>
    <row r="1039" spans="10:10" ht="12.75">
      <c r="J1039" s="17"/>
    </row>
    <row r="1040" spans="10:10" ht="12.75">
      <c r="J1040" s="17"/>
    </row>
    <row r="1041" spans="10:10" ht="12.75">
      <c r="J1041" s="17"/>
    </row>
    <row r="1042" spans="10:10" ht="12.75">
      <c r="J1042" s="17"/>
    </row>
    <row r="1043" spans="10:10" ht="12.75">
      <c r="J1043" s="17"/>
    </row>
    <row r="1044" spans="10:10" ht="12.75">
      <c r="J1044" s="17"/>
    </row>
    <row r="1045" spans="10:10" ht="12.75">
      <c r="J1045" s="17"/>
    </row>
    <row r="1046" spans="10:10" ht="12.75">
      <c r="J1046" s="17"/>
    </row>
    <row r="1047" spans="10:10" ht="12.75">
      <c r="J1047" s="17"/>
    </row>
    <row r="1048" spans="10:10" ht="12.75">
      <c r="J1048" s="17"/>
    </row>
    <row r="1049" spans="10:10" ht="12.75">
      <c r="J1049" s="17"/>
    </row>
    <row r="1050" spans="10:10" ht="12.75">
      <c r="J1050" s="17"/>
    </row>
    <row r="1051" spans="10:10" ht="12.75">
      <c r="J1051" s="17"/>
    </row>
    <row r="1052" spans="10:10" ht="12.75">
      <c r="J1052" s="17"/>
    </row>
    <row r="1053" spans="10:10" ht="12.75">
      <c r="J1053" s="17"/>
    </row>
    <row r="1054" spans="10:10" ht="12.75">
      <c r="J1054" s="17"/>
    </row>
    <row r="1055" spans="10:10" ht="12.75">
      <c r="J1055" s="17"/>
    </row>
    <row r="1056" spans="10:10" ht="12.75">
      <c r="J1056" s="17"/>
    </row>
    <row r="1057" spans="10:10" ht="12.75">
      <c r="J1057" s="17"/>
    </row>
    <row r="1058" spans="10:10" ht="12.75">
      <c r="J1058" s="17"/>
    </row>
    <row r="1059" spans="10:10" ht="12.75">
      <c r="J1059" s="17"/>
    </row>
    <row r="1060" spans="10:10" ht="12.75">
      <c r="J1060" s="17"/>
    </row>
    <row r="1061" spans="10:10" ht="12.75">
      <c r="J1061" s="17"/>
    </row>
    <row r="1062" spans="10:10" ht="12.75">
      <c r="J1062" s="17"/>
    </row>
    <row r="1063" spans="10:10" ht="12.75">
      <c r="J1063" s="17"/>
    </row>
    <row r="1064" spans="10:10" ht="12.75">
      <c r="J1064" s="17"/>
    </row>
    <row r="1065" spans="10:10" ht="12.75">
      <c r="J1065" s="17"/>
    </row>
    <row r="1066" spans="10:10" ht="12.75">
      <c r="J1066" s="17"/>
    </row>
    <row r="1067" spans="10:10" ht="12.75">
      <c r="J1067" s="17"/>
    </row>
    <row r="1068" spans="10:10" ht="12.75">
      <c r="J1068" s="17"/>
    </row>
    <row r="1069" spans="10:10" ht="12.75">
      <c r="J1069" s="17"/>
    </row>
    <row r="1070" spans="10:10" ht="12.75">
      <c r="J1070" s="17"/>
    </row>
    <row r="1071" spans="10:10" ht="12.75">
      <c r="J1071" s="17"/>
    </row>
    <row r="1072" spans="10:10" ht="12.75">
      <c r="J1072" s="17"/>
    </row>
    <row r="1073" spans="10:10" ht="12.75">
      <c r="J1073" s="17"/>
    </row>
    <row r="1074" spans="10:10" ht="12.75">
      <c r="J1074" s="17"/>
    </row>
    <row r="1075" spans="10:10" ht="12.75">
      <c r="J1075" s="17"/>
    </row>
    <row r="1076" spans="10:10" ht="12.75">
      <c r="J1076" s="17"/>
    </row>
    <row r="1077" spans="10:10" ht="12.75">
      <c r="J1077" s="17"/>
    </row>
    <row r="1078" spans="10:10" ht="12.75">
      <c r="J1078" s="17"/>
    </row>
    <row r="1079" spans="10:10" ht="12.75">
      <c r="J1079" s="17"/>
    </row>
    <row r="1080" spans="10:10" ht="12.75">
      <c r="J1080" s="17"/>
    </row>
    <row r="1081" spans="10:10" ht="12.75">
      <c r="J1081" s="17"/>
    </row>
    <row r="1082" spans="10:10" ht="12.75">
      <c r="J1082" s="17"/>
    </row>
    <row r="1083" spans="10:10" ht="12.75">
      <c r="J1083" s="17"/>
    </row>
    <row r="1084" spans="10:10" ht="12.75">
      <c r="J1084" s="17"/>
    </row>
    <row r="1085" spans="10:10" ht="12.75">
      <c r="J1085" s="17"/>
    </row>
    <row r="1086" spans="10:10" ht="12.75">
      <c r="J1086" s="17"/>
    </row>
    <row r="1087" spans="10:10" ht="12.75">
      <c r="J1087" s="17"/>
    </row>
    <row r="1088" spans="10:10" ht="12.75">
      <c r="J1088" s="17"/>
    </row>
    <row r="1089" spans="10:10" ht="12.75">
      <c r="J1089" s="17"/>
    </row>
    <row r="1090" spans="10:10" ht="12.75">
      <c r="J1090" s="17"/>
    </row>
    <row r="1091" spans="10:10" ht="12.75">
      <c r="J1091" s="17"/>
    </row>
    <row r="1092" spans="10:10" ht="12.75">
      <c r="J1092" s="17"/>
    </row>
    <row r="1093" spans="10:10" ht="12.75">
      <c r="J1093" s="17"/>
    </row>
    <row r="1094" spans="10:10" ht="12.75">
      <c r="J1094" s="17"/>
    </row>
    <row r="1095" spans="10:10" ht="12.75">
      <c r="J1095" s="17"/>
    </row>
    <row r="1096" spans="10:10" ht="12.75">
      <c r="J1096" s="17"/>
    </row>
    <row r="1097" spans="10:10" ht="12.75">
      <c r="J1097" s="17"/>
    </row>
    <row r="1098" spans="10:10" ht="12.75">
      <c r="J1098" s="17"/>
    </row>
    <row r="1099" spans="10:10" ht="12.75">
      <c r="J1099" s="17"/>
    </row>
    <row r="1100" spans="10:10" ht="12.75">
      <c r="J1100" s="17"/>
    </row>
    <row r="1101" spans="10:10" ht="12.75">
      <c r="J1101" s="17"/>
    </row>
    <row r="1102" spans="10:10" ht="12.75">
      <c r="J1102" s="17"/>
    </row>
    <row r="1103" spans="10:10" ht="12.75">
      <c r="J1103" s="17"/>
    </row>
    <row r="1104" spans="10:10" ht="12.75">
      <c r="J1104" s="17"/>
    </row>
    <row r="1105" spans="10:10" ht="12.75">
      <c r="J1105" s="17"/>
    </row>
    <row r="1106" spans="10:10" ht="12.75">
      <c r="J1106" s="17"/>
    </row>
    <row r="1107" spans="10:10" ht="12.75">
      <c r="J1107" s="17"/>
    </row>
    <row r="1108" spans="10:10" ht="12.75">
      <c r="J1108" s="17"/>
    </row>
    <row r="1109" spans="10:10" ht="12.75">
      <c r="J1109" s="17"/>
    </row>
    <row r="1110" spans="10:10" ht="12.75">
      <c r="J1110" s="17"/>
    </row>
    <row r="1111" spans="10:10" ht="12.75">
      <c r="J1111" s="17"/>
    </row>
    <row r="1112" spans="10:10" ht="12.75">
      <c r="J1112" s="17"/>
    </row>
    <row r="1113" spans="10:10" ht="12.75">
      <c r="J1113" s="17"/>
    </row>
    <row r="1114" spans="10:10" ht="12.75">
      <c r="J1114" s="17"/>
    </row>
    <row r="1115" spans="10:10" ht="12.75">
      <c r="J1115" s="17"/>
    </row>
    <row r="1116" spans="10:10" ht="12.75">
      <c r="J1116" s="17"/>
    </row>
    <row r="1117" spans="10:10" ht="12.75">
      <c r="J1117" s="17"/>
    </row>
    <row r="1118" spans="10:10" ht="12.75">
      <c r="J1118" s="17"/>
    </row>
    <row r="1119" spans="10:10" ht="12.75">
      <c r="J1119" s="17"/>
    </row>
    <row r="1120" spans="10:10" ht="12.75">
      <c r="J1120" s="17"/>
    </row>
    <row r="1121" spans="10:10" ht="12.75">
      <c r="J1121" s="17"/>
    </row>
    <row r="1122" spans="10:10" ht="12.75">
      <c r="J1122" s="17"/>
    </row>
    <row r="1123" spans="10:10" ht="12.75">
      <c r="J1123" s="17"/>
    </row>
    <row r="1124" spans="10:10" ht="12.75">
      <c r="J1124" s="17"/>
    </row>
    <row r="1125" spans="10:10" ht="12.75">
      <c r="J1125" s="17"/>
    </row>
    <row r="1126" spans="10:10" ht="12.75">
      <c r="J1126" s="17"/>
    </row>
    <row r="1127" spans="10:10" ht="12.75">
      <c r="J1127" s="17"/>
    </row>
    <row r="1128" spans="10:10" ht="12.75">
      <c r="J1128" s="17"/>
    </row>
    <row r="1129" spans="10:10" ht="12.75">
      <c r="J1129" s="17"/>
    </row>
    <row r="1130" spans="10:10" ht="12.75">
      <c r="J1130" s="17"/>
    </row>
    <row r="1131" spans="10:10" ht="12.75">
      <c r="J1131" s="17"/>
    </row>
    <row r="1132" spans="10:10" ht="12.75">
      <c r="J1132" s="17"/>
    </row>
    <row r="1133" spans="10:10" ht="12.75">
      <c r="J1133" s="17"/>
    </row>
    <row r="1134" spans="10:10" ht="12.75">
      <c r="J1134" s="17"/>
    </row>
    <row r="1135" spans="10:10" ht="12.75">
      <c r="J1135" s="17"/>
    </row>
    <row r="1136" spans="10:10" ht="12.75">
      <c r="J1136" s="17"/>
    </row>
    <row r="1137" spans="10:10" ht="12.75">
      <c r="J1137" s="17"/>
    </row>
    <row r="1138" spans="10:10" ht="12.75">
      <c r="J1138" s="17"/>
    </row>
    <row r="1139" spans="10:10" ht="12.75">
      <c r="J1139" s="17"/>
    </row>
    <row r="1140" spans="10:10" ht="12.75">
      <c r="J1140" s="17"/>
    </row>
    <row r="1141" spans="10:10" ht="12.75">
      <c r="J1141" s="17"/>
    </row>
    <row r="1142" spans="10:10" ht="12.75">
      <c r="J1142" s="17"/>
    </row>
    <row r="1143" spans="10:10" ht="12.75">
      <c r="J1143" s="17"/>
    </row>
    <row r="1144" spans="10:10" ht="12.75">
      <c r="J1144" s="17"/>
    </row>
    <row r="1145" spans="10:10" ht="12.75">
      <c r="J1145" s="17"/>
    </row>
    <row r="1146" spans="10:10" ht="12.75">
      <c r="J1146" s="17"/>
    </row>
    <row r="1147" spans="10:10" ht="12.75">
      <c r="J1147" s="17"/>
    </row>
    <row r="1148" spans="10:10" ht="12.75">
      <c r="J1148" s="17"/>
    </row>
    <row r="1149" spans="10:10" ht="12.75">
      <c r="J1149" s="17"/>
    </row>
    <row r="1150" spans="10:10" ht="12.75">
      <c r="J1150" s="17"/>
    </row>
    <row r="1151" spans="10:10" ht="12.75">
      <c r="J1151" s="17"/>
    </row>
    <row r="1152" spans="10:10" ht="12.75">
      <c r="J1152" s="17"/>
    </row>
    <row r="1153" spans="10:10" ht="12.75">
      <c r="J1153" s="17"/>
    </row>
    <row r="1154" spans="10:10" ht="12.75">
      <c r="J1154" s="17"/>
    </row>
    <row r="1155" spans="10:10" ht="12.75">
      <c r="J1155" s="17"/>
    </row>
    <row r="1156" spans="10:10" ht="12.75">
      <c r="J1156" s="17"/>
    </row>
    <row r="1157" spans="10:10" ht="12.75">
      <c r="J1157" s="17"/>
    </row>
    <row r="1158" spans="10:10" ht="12.75">
      <c r="J1158" s="17"/>
    </row>
    <row r="1159" spans="10:10" ht="12.75">
      <c r="J1159" s="17"/>
    </row>
    <row r="1160" spans="10:10" ht="12.75">
      <c r="J1160" s="17"/>
    </row>
    <row r="1161" spans="10:10" ht="12.75">
      <c r="J1161" s="17"/>
    </row>
    <row r="1162" spans="10:10" ht="12.75">
      <c r="J1162" s="17"/>
    </row>
    <row r="1163" spans="10:10" ht="12.75">
      <c r="J1163" s="17"/>
    </row>
    <row r="1164" spans="10:10" ht="12.75">
      <c r="J1164" s="17"/>
    </row>
    <row r="1165" spans="10:10" ht="12.75">
      <c r="J1165" s="17"/>
    </row>
    <row r="1166" spans="10:10" ht="12.75">
      <c r="J1166" s="17"/>
    </row>
    <row r="1167" spans="10:10" ht="12.75">
      <c r="J1167" s="17"/>
    </row>
    <row r="1168" spans="10:10" ht="12.75">
      <c r="J1168" s="17"/>
    </row>
    <row r="1169" spans="10:10" ht="12.75">
      <c r="J1169" s="17"/>
    </row>
    <row r="1170" spans="10:10" ht="12.75">
      <c r="J1170" s="17"/>
    </row>
    <row r="1171" spans="10:10" ht="12.75">
      <c r="J1171" s="17"/>
    </row>
    <row r="1172" spans="10:10" ht="12.75">
      <c r="J1172" s="17"/>
    </row>
    <row r="1173" spans="10:10" ht="12.75">
      <c r="J1173" s="17"/>
    </row>
    <row r="1174" spans="10:10" ht="12.75">
      <c r="J1174" s="17"/>
    </row>
    <row r="1175" spans="10:10" ht="12.75">
      <c r="J1175" s="17"/>
    </row>
    <row r="1176" spans="10:10" ht="12.75">
      <c r="J1176" s="17"/>
    </row>
    <row r="1177" spans="10:10" ht="12.75">
      <c r="J1177" s="17"/>
    </row>
    <row r="1178" spans="10:10" ht="12.75">
      <c r="J1178" s="17"/>
    </row>
    <row r="1179" spans="10:10" ht="12.75">
      <c r="J1179" s="17"/>
    </row>
    <row r="1180" spans="10:10" ht="12.75">
      <c r="J1180" s="17"/>
    </row>
    <row r="1181" spans="10:10" ht="12.75">
      <c r="J1181" s="17"/>
    </row>
    <row r="1182" spans="10:10" ht="12.75">
      <c r="J1182" s="17"/>
    </row>
    <row r="1183" spans="10:10" ht="12.75">
      <c r="J1183" s="17"/>
    </row>
    <row r="1184" spans="10:10" ht="12.75">
      <c r="J1184" s="17"/>
    </row>
    <row r="1185" spans="10:10" ht="12.75">
      <c r="J1185" s="17"/>
    </row>
    <row r="1186" spans="10:10" ht="12.75">
      <c r="J1186" s="17"/>
    </row>
    <row r="1187" spans="10:10" ht="12.75">
      <c r="J1187" s="17"/>
    </row>
    <row r="1188" spans="10:10" ht="12.75">
      <c r="J1188" s="17"/>
    </row>
    <row r="1189" spans="10:10" ht="12.75">
      <c r="J1189" s="17"/>
    </row>
    <row r="1190" spans="10:10" ht="12.75">
      <c r="J1190" s="17"/>
    </row>
    <row r="1191" spans="10:10" ht="12.75">
      <c r="J1191" s="17"/>
    </row>
    <row r="1192" spans="10:10" ht="12.75">
      <c r="J1192" s="17"/>
    </row>
    <row r="1193" spans="10:10" ht="12.75">
      <c r="J1193" s="17"/>
    </row>
    <row r="1194" spans="10:10" ht="12.75">
      <c r="J1194" s="17"/>
    </row>
    <row r="1195" spans="10:10" ht="12.75">
      <c r="J1195" s="17"/>
    </row>
    <row r="1196" spans="10:10" ht="12.75">
      <c r="J1196" s="17"/>
    </row>
    <row r="1197" spans="10:10" ht="12.75">
      <c r="J1197" s="17"/>
    </row>
    <row r="1198" spans="10:10" ht="12.75">
      <c r="J1198" s="17"/>
    </row>
    <row r="1199" spans="10:10" ht="12.75">
      <c r="J1199" s="17"/>
    </row>
    <row r="1200" spans="10:10" ht="12.75">
      <c r="J1200" s="17"/>
    </row>
    <row r="1201" spans="10:10" ht="12.75">
      <c r="J1201" s="17"/>
    </row>
    <row r="1202" spans="10:10" ht="12.75">
      <c r="J1202" s="17"/>
    </row>
    <row r="1203" spans="10:10" ht="12.75">
      <c r="J1203" s="17"/>
    </row>
    <row r="1204" spans="10:10" ht="12.75">
      <c r="J1204" s="17"/>
    </row>
    <row r="1205" spans="10:10" ht="12.75">
      <c r="J1205" s="17"/>
    </row>
    <row r="1206" spans="10:10" ht="12.75">
      <c r="J1206" s="17"/>
    </row>
    <row r="1207" spans="10:10" ht="12.75">
      <c r="J1207" s="17"/>
    </row>
    <row r="1208" spans="10:10" ht="12.75">
      <c r="J1208" s="17"/>
    </row>
    <row r="1209" spans="10:10" ht="12.75">
      <c r="J1209" s="17"/>
    </row>
    <row r="1210" spans="10:10" ht="12.75">
      <c r="J1210" s="17"/>
    </row>
    <row r="1211" spans="10:10" ht="12.75">
      <c r="J1211" s="17"/>
    </row>
    <row r="1212" spans="10:10" ht="12.75">
      <c r="J1212" s="17"/>
    </row>
    <row r="1213" spans="10:10" ht="12.75">
      <c r="J1213" s="17"/>
    </row>
    <row r="1214" spans="10:10" ht="12.75">
      <c r="J1214" s="17"/>
    </row>
    <row r="1215" spans="10:10" ht="12.75">
      <c r="J1215" s="17"/>
    </row>
    <row r="1216" spans="10:10" ht="12.75">
      <c r="J1216" s="17"/>
    </row>
    <row r="1217" spans="10:10" ht="12.75">
      <c r="J1217" s="17"/>
    </row>
    <row r="1218" spans="10:10" ht="12.75">
      <c r="J1218" s="17"/>
    </row>
    <row r="1219" spans="10:10" ht="12.75">
      <c r="J1219" s="17"/>
    </row>
    <row r="1220" spans="10:10" ht="12.75">
      <c r="J1220" s="17"/>
    </row>
    <row r="1221" spans="10:10" ht="12.75">
      <c r="J1221" s="17"/>
    </row>
    <row r="1222" spans="10:10" ht="12.75">
      <c r="J1222" s="17"/>
    </row>
    <row r="1223" spans="10:10" ht="12.75">
      <c r="J1223" s="17"/>
    </row>
    <row r="1224" spans="10:10" ht="12.75">
      <c r="J1224" s="17"/>
    </row>
    <row r="1225" spans="10:10" ht="12.75">
      <c r="J1225" s="17"/>
    </row>
    <row r="1226" spans="10:10" ht="12.75">
      <c r="J1226" s="17"/>
    </row>
    <row r="1227" spans="10:10" ht="12.75">
      <c r="J1227" s="17"/>
    </row>
    <row r="1228" spans="10:10" ht="12.75">
      <c r="J1228" s="17"/>
    </row>
    <row r="1229" spans="10:10" ht="12.75">
      <c r="J1229" s="17"/>
    </row>
    <row r="1230" spans="10:10" ht="12.75">
      <c r="J1230" s="17"/>
    </row>
    <row r="1231" spans="10:10" ht="12.75">
      <c r="J1231" s="17"/>
    </row>
    <row r="1232" spans="10:10" ht="12.75">
      <c r="J1232" s="17"/>
    </row>
    <row r="1233" spans="10:10" ht="12.75">
      <c r="J1233" s="17"/>
    </row>
    <row r="1234" spans="10:10" ht="12.75">
      <c r="J1234" s="17"/>
    </row>
    <row r="1235" spans="10:10" ht="12.75">
      <c r="J1235" s="17"/>
    </row>
    <row r="1236" spans="10:10" ht="12.75">
      <c r="J1236" s="17"/>
    </row>
    <row r="1237" spans="10:10" ht="12.75">
      <c r="J1237" s="17"/>
    </row>
    <row r="1238" spans="10:10" ht="12.75">
      <c r="J1238" s="17"/>
    </row>
    <row r="1239" spans="10:10" ht="12.75">
      <c r="J1239" s="17"/>
    </row>
    <row r="1240" spans="10:10" ht="12.75">
      <c r="J1240" s="17"/>
    </row>
    <row r="1241" spans="10:10" ht="12.75">
      <c r="J1241" s="17"/>
    </row>
    <row r="1242" spans="10:10" ht="12.75">
      <c r="J1242" s="17"/>
    </row>
    <row r="1243" spans="10:10" ht="12.75">
      <c r="J1243" s="17"/>
    </row>
    <row r="1244" spans="10:10" ht="12.75">
      <c r="J1244" s="17"/>
    </row>
    <row r="1245" spans="10:10" ht="12.75">
      <c r="J1245" s="17"/>
    </row>
    <row r="1246" spans="10:10" ht="12.75">
      <c r="J1246" s="17"/>
    </row>
    <row r="1247" spans="10:10" ht="12.75">
      <c r="J1247" s="17"/>
    </row>
    <row r="1248" spans="10:10" ht="12.75">
      <c r="J1248" s="17"/>
    </row>
    <row r="1249" spans="10:10" ht="12.75">
      <c r="J1249" s="17"/>
    </row>
    <row r="1250" spans="10:10" ht="12.75">
      <c r="J1250" s="17"/>
    </row>
    <row r="1251" spans="10:10" ht="12.75">
      <c r="J1251" s="17"/>
    </row>
    <row r="1252" spans="10:10" ht="12.75">
      <c r="J1252" s="17"/>
    </row>
    <row r="1253" spans="10:10" ht="12.75">
      <c r="J1253" s="17"/>
    </row>
    <row r="1254" spans="10:10" ht="12.75">
      <c r="J1254" s="17"/>
    </row>
    <row r="1255" spans="10:10" ht="12.75">
      <c r="J1255" s="17"/>
    </row>
    <row r="1256" spans="10:10" ht="12.75">
      <c r="J1256" s="17"/>
    </row>
    <row r="1257" spans="10:10" ht="12.75">
      <c r="J1257" s="17"/>
    </row>
    <row r="1258" spans="10:10" ht="12.75">
      <c r="J1258" s="17"/>
    </row>
    <row r="1259" spans="10:10" ht="12.75">
      <c r="J1259" s="17"/>
    </row>
    <row r="1260" spans="10:10" ht="12.75">
      <c r="J1260" s="17"/>
    </row>
    <row r="1261" spans="10:10" ht="12.75">
      <c r="J1261" s="17"/>
    </row>
    <row r="1262" spans="10:10" ht="12.75">
      <c r="J1262" s="17"/>
    </row>
    <row r="1263" spans="10:10" ht="12.75">
      <c r="J1263" s="17"/>
    </row>
    <row r="1264" spans="10:10" ht="12.75">
      <c r="J1264" s="17"/>
    </row>
    <row r="1265" spans="10:10" ht="12.75">
      <c r="J1265" s="17"/>
    </row>
    <row r="1266" spans="10:10" ht="12.75">
      <c r="J1266" s="17"/>
    </row>
    <row r="1267" spans="10:10" ht="12.75">
      <c r="J1267" s="17"/>
    </row>
    <row r="1268" spans="10:10" ht="12.75">
      <c r="J1268" s="17"/>
    </row>
    <row r="1269" spans="10:10" ht="12.75">
      <c r="J1269" s="17"/>
    </row>
    <row r="1270" spans="10:10" ht="12.75">
      <c r="J1270" s="17"/>
    </row>
    <row r="1271" spans="10:10" ht="12.75">
      <c r="J1271" s="17"/>
    </row>
    <row r="1272" spans="10:10" ht="12.75">
      <c r="J1272" s="17"/>
    </row>
    <row r="1273" spans="10:10" ht="12.75">
      <c r="J1273" s="17"/>
    </row>
    <row r="1274" spans="10:10" ht="12.75">
      <c r="J1274" s="17"/>
    </row>
    <row r="1275" spans="10:10" ht="12.75">
      <c r="J1275" s="17"/>
    </row>
    <row r="1276" spans="10:10" ht="12.75">
      <c r="J1276" s="17"/>
    </row>
    <row r="1277" spans="10:10" ht="12.75">
      <c r="J1277" s="17"/>
    </row>
    <row r="1278" spans="10:10" ht="12.75">
      <c r="J1278" s="17"/>
    </row>
    <row r="1279" spans="10:10" ht="12.75">
      <c r="J1279" s="17"/>
    </row>
    <row r="1280" spans="10:10" ht="12.75">
      <c r="J1280" s="17"/>
    </row>
    <row r="1281" spans="10:10" ht="12.75">
      <c r="J1281" s="17"/>
    </row>
    <row r="1282" spans="10:10" ht="12.75">
      <c r="J1282" s="17"/>
    </row>
    <row r="1283" spans="10:10" ht="12.75">
      <c r="J1283" s="17"/>
    </row>
    <row r="1284" spans="10:10" ht="12.75">
      <c r="J1284" s="17"/>
    </row>
    <row r="1285" spans="10:10" ht="12.75">
      <c r="J1285" s="17"/>
    </row>
    <row r="1286" spans="10:10" ht="12.75">
      <c r="J1286" s="17"/>
    </row>
    <row r="1287" spans="10:10" ht="12.75">
      <c r="J1287" s="17"/>
    </row>
    <row r="1288" spans="10:10" ht="12.75">
      <c r="J1288" s="17"/>
    </row>
    <row r="1289" spans="10:10" ht="12.75">
      <c r="J1289" s="17"/>
    </row>
    <row r="1290" spans="10:10" ht="12.75">
      <c r="J1290" s="17"/>
    </row>
    <row r="1291" spans="10:10" ht="12.75">
      <c r="J1291" s="17"/>
    </row>
    <row r="1292" spans="10:10" ht="12.75">
      <c r="J1292" s="17"/>
    </row>
    <row r="1293" spans="10:10" ht="12.75">
      <c r="J1293" s="17"/>
    </row>
    <row r="1294" spans="10:10" ht="12.75">
      <c r="J1294" s="17"/>
    </row>
    <row r="1295" spans="10:10" ht="12.75">
      <c r="J1295" s="17"/>
    </row>
    <row r="1296" spans="10:10" ht="12.75">
      <c r="J1296" s="17"/>
    </row>
    <row r="1297" spans="10:10" ht="12.75">
      <c r="J1297" s="17"/>
    </row>
    <row r="1298" spans="10:10" ht="12.75">
      <c r="J1298" s="17"/>
    </row>
    <row r="1299" spans="10:10" ht="12.75">
      <c r="J1299" s="17"/>
    </row>
    <row r="1300" spans="10:10" ht="12.75">
      <c r="J1300" s="17"/>
    </row>
    <row r="1301" spans="10:10" ht="12.75">
      <c r="J1301" s="17"/>
    </row>
    <row r="1302" spans="10:10" ht="12.75">
      <c r="J1302" s="17"/>
    </row>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outlinePr summaryBelow="0" summaryRight="0"/>
  </sheetPr>
  <dimension ref="A1:AA200"/>
  <sheetViews>
    <sheetView workbookViewId="0">
      <pane ySplit="1" topLeftCell="A2" activePane="bottomLeft" state="frozen"/>
      <selection pane="bottomLeft" activeCell="B3" sqref="B3"/>
    </sheetView>
  </sheetViews>
  <sheetFormatPr defaultColWidth="12.5703125" defaultRowHeight="15.75" customHeight="1"/>
  <cols>
    <col min="3" max="3" width="14.85546875" hidden="1" customWidth="1"/>
    <col min="4" max="5" width="12.5703125" hidden="1"/>
    <col min="6" max="6" width="13.5703125" customWidth="1"/>
  </cols>
  <sheetData>
    <row r="1" spans="1:27" ht="15.75" customHeight="1">
      <c r="A1" s="363" t="s">
        <v>3105</v>
      </c>
      <c r="B1" s="363" t="s">
        <v>3106</v>
      </c>
      <c r="C1" s="363" t="s">
        <v>3107</v>
      </c>
      <c r="D1" s="363" t="s">
        <v>3108</v>
      </c>
      <c r="E1" s="363" t="s">
        <v>3109</v>
      </c>
      <c r="F1" s="363" t="s">
        <v>3110</v>
      </c>
      <c r="G1" s="363" t="s">
        <v>3111</v>
      </c>
      <c r="H1" s="363" t="s">
        <v>3112</v>
      </c>
      <c r="I1" s="363" t="s">
        <v>3113</v>
      </c>
      <c r="J1" s="363" t="s">
        <v>3114</v>
      </c>
      <c r="K1" s="363" t="s">
        <v>2711</v>
      </c>
    </row>
    <row r="2" spans="1:27" ht="15.75" customHeight="1">
      <c r="A2" s="116">
        <v>1</v>
      </c>
      <c r="B2" s="116">
        <v>0</v>
      </c>
      <c r="C2" s="116">
        <v>0</v>
      </c>
      <c r="D2" s="116" t="s">
        <v>16</v>
      </c>
      <c r="E2" s="314">
        <v>43998</v>
      </c>
      <c r="F2" s="116" t="s">
        <v>3120</v>
      </c>
      <c r="G2" s="116">
        <v>0</v>
      </c>
      <c r="H2" s="116" t="s">
        <v>68</v>
      </c>
      <c r="I2" s="314">
        <v>44113</v>
      </c>
      <c r="J2" s="116">
        <v>0.03</v>
      </c>
    </row>
    <row r="3" spans="1:27" ht="15.75" customHeight="1">
      <c r="A3" s="116">
        <v>2</v>
      </c>
      <c r="B3" s="116">
        <v>0</v>
      </c>
      <c r="C3" s="116">
        <v>0</v>
      </c>
      <c r="D3" s="116" t="s">
        <v>16</v>
      </c>
      <c r="E3" s="314">
        <v>43998</v>
      </c>
      <c r="F3" s="116" t="s">
        <v>3120</v>
      </c>
      <c r="G3" s="116">
        <v>0</v>
      </c>
      <c r="H3" s="116" t="s">
        <v>68</v>
      </c>
      <c r="I3" s="314">
        <v>44113</v>
      </c>
      <c r="J3" s="116">
        <v>0.02</v>
      </c>
    </row>
    <row r="4" spans="1:27" ht="15.75" customHeight="1">
      <c r="A4" s="116">
        <v>3</v>
      </c>
      <c r="B4" s="116">
        <v>2</v>
      </c>
      <c r="C4" s="116">
        <v>2</v>
      </c>
      <c r="D4" s="116" t="s">
        <v>16</v>
      </c>
      <c r="E4" s="314">
        <v>43998</v>
      </c>
      <c r="F4" s="116" t="s">
        <v>3122</v>
      </c>
      <c r="G4" s="116">
        <v>2</v>
      </c>
      <c r="H4" s="116" t="s">
        <v>68</v>
      </c>
      <c r="I4" s="314">
        <v>44113</v>
      </c>
      <c r="J4" s="116">
        <v>0.03</v>
      </c>
    </row>
    <row r="5" spans="1:27" ht="15.75" customHeight="1">
      <c r="A5" s="116">
        <v>4</v>
      </c>
      <c r="B5" s="116">
        <v>45</v>
      </c>
      <c r="C5" s="116">
        <v>45</v>
      </c>
      <c r="D5" s="116" t="s">
        <v>16</v>
      </c>
      <c r="E5" s="314">
        <v>43998</v>
      </c>
      <c r="F5" s="116">
        <v>0.25</v>
      </c>
      <c r="G5" s="116">
        <v>45</v>
      </c>
      <c r="H5" s="116" t="s">
        <v>68</v>
      </c>
      <c r="I5" s="314">
        <v>44113</v>
      </c>
      <c r="J5" s="116">
        <v>0.63</v>
      </c>
    </row>
    <row r="6" spans="1:27" ht="15.75" customHeight="1">
      <c r="A6" s="116">
        <v>5</v>
      </c>
      <c r="B6" s="116">
        <v>9</v>
      </c>
      <c r="C6" s="116">
        <v>9</v>
      </c>
      <c r="D6" s="116" t="s">
        <v>16</v>
      </c>
      <c r="E6" s="314">
        <v>43998</v>
      </c>
      <c r="F6" s="116" t="s">
        <v>3145</v>
      </c>
      <c r="G6" s="116">
        <v>9</v>
      </c>
      <c r="H6" s="116" t="s">
        <v>68</v>
      </c>
      <c r="I6" s="314">
        <v>44113</v>
      </c>
      <c r="J6" s="116">
        <v>0.25</v>
      </c>
    </row>
    <row r="7" spans="1:27" ht="15.75" customHeight="1">
      <c r="A7" s="116">
        <v>6</v>
      </c>
      <c r="B7" s="116">
        <v>66</v>
      </c>
      <c r="C7" s="116">
        <v>66</v>
      </c>
      <c r="D7" s="116" t="s">
        <v>16</v>
      </c>
      <c r="E7" s="314">
        <v>43998</v>
      </c>
      <c r="F7" s="116">
        <v>0.5</v>
      </c>
      <c r="G7" s="116">
        <v>66</v>
      </c>
      <c r="H7" s="116" t="s">
        <v>68</v>
      </c>
      <c r="I7" s="314">
        <v>44113</v>
      </c>
      <c r="J7" s="116">
        <v>0.45</v>
      </c>
    </row>
    <row r="8" spans="1:27" ht="15.75" customHeight="1">
      <c r="A8" s="116">
        <v>7</v>
      </c>
      <c r="B8" s="116">
        <v>39</v>
      </c>
      <c r="C8" s="116">
        <v>39</v>
      </c>
      <c r="D8" s="116" t="s">
        <v>16</v>
      </c>
      <c r="E8" s="314">
        <v>43998</v>
      </c>
      <c r="F8" s="116">
        <v>0.25</v>
      </c>
      <c r="G8" s="116">
        <v>39</v>
      </c>
      <c r="H8" s="116" t="s">
        <v>68</v>
      </c>
      <c r="I8" s="314">
        <v>44113</v>
      </c>
      <c r="J8" s="116">
        <v>0.37</v>
      </c>
    </row>
    <row r="9" spans="1:27" ht="15.75" customHeight="1">
      <c r="A9" s="116">
        <v>8</v>
      </c>
      <c r="B9" s="116">
        <v>0</v>
      </c>
      <c r="C9" s="116">
        <v>0</v>
      </c>
      <c r="D9" s="116" t="s">
        <v>16</v>
      </c>
      <c r="E9" s="314">
        <v>43998</v>
      </c>
      <c r="F9" s="116" t="s">
        <v>3120</v>
      </c>
      <c r="G9" s="116">
        <v>0</v>
      </c>
      <c r="H9" s="116" t="s">
        <v>68</v>
      </c>
      <c r="I9" s="314">
        <v>44113</v>
      </c>
      <c r="J9" s="116">
        <v>7.0000000000000007E-2</v>
      </c>
    </row>
    <row r="10" spans="1:27" ht="15.75" customHeight="1">
      <c r="A10" s="116">
        <v>9</v>
      </c>
      <c r="B10" s="116">
        <v>0</v>
      </c>
      <c r="C10" s="116">
        <v>0</v>
      </c>
      <c r="D10" s="116" t="s">
        <v>16</v>
      </c>
      <c r="E10" s="314">
        <v>43998</v>
      </c>
      <c r="F10" s="116" t="s">
        <v>3120</v>
      </c>
      <c r="G10" s="116">
        <v>0</v>
      </c>
      <c r="H10" s="116" t="s">
        <v>68</v>
      </c>
      <c r="I10" s="314">
        <v>44113</v>
      </c>
      <c r="J10" s="116">
        <v>0.02</v>
      </c>
    </row>
    <row r="11" spans="1:27" ht="15.75" customHeight="1">
      <c r="A11" s="116">
        <v>10</v>
      </c>
      <c r="B11" s="116">
        <v>54</v>
      </c>
      <c r="C11" s="116">
        <v>54</v>
      </c>
      <c r="D11" s="116" t="s">
        <v>16</v>
      </c>
      <c r="E11" s="314">
        <v>43998</v>
      </c>
      <c r="F11" s="116">
        <v>0.25</v>
      </c>
      <c r="G11" s="116">
        <v>54</v>
      </c>
      <c r="H11" s="116" t="s">
        <v>68</v>
      </c>
      <c r="I11" s="314">
        <v>44113</v>
      </c>
      <c r="J11" s="116">
        <v>0.52</v>
      </c>
    </row>
    <row r="12" spans="1:27" ht="15.75" customHeight="1">
      <c r="A12" s="116">
        <v>11</v>
      </c>
      <c r="B12" s="116">
        <v>42</v>
      </c>
      <c r="C12" s="116">
        <v>42</v>
      </c>
      <c r="D12" s="116" t="s">
        <v>16</v>
      </c>
      <c r="E12" s="314">
        <v>43998</v>
      </c>
      <c r="F12" s="116">
        <v>0.25</v>
      </c>
      <c r="G12" s="116">
        <v>42</v>
      </c>
      <c r="H12" s="116" t="s">
        <v>68</v>
      </c>
      <c r="I12" s="314">
        <v>44113</v>
      </c>
      <c r="J12" s="116">
        <v>0.4</v>
      </c>
    </row>
    <row r="13" spans="1:27" ht="15.75" customHeight="1">
      <c r="A13" s="446">
        <v>12</v>
      </c>
      <c r="B13" s="446">
        <v>79</v>
      </c>
      <c r="C13" s="446">
        <v>79</v>
      </c>
      <c r="D13" s="446" t="s">
        <v>16</v>
      </c>
      <c r="E13" s="592">
        <v>43998</v>
      </c>
      <c r="F13" s="446">
        <v>0.25</v>
      </c>
      <c r="G13" s="446">
        <v>79</v>
      </c>
      <c r="H13" s="446" t="s">
        <v>68</v>
      </c>
      <c r="I13" s="592">
        <v>44113</v>
      </c>
      <c r="J13" s="446">
        <v>1.22</v>
      </c>
      <c r="K13" s="441"/>
      <c r="L13" s="441"/>
      <c r="M13" s="441"/>
      <c r="N13" s="441"/>
      <c r="O13" s="441"/>
      <c r="P13" s="441"/>
      <c r="Q13" s="441"/>
      <c r="R13" s="441"/>
      <c r="S13" s="441"/>
      <c r="T13" s="441"/>
      <c r="U13" s="441"/>
      <c r="V13" s="441"/>
      <c r="W13" s="441"/>
      <c r="X13" s="441"/>
      <c r="Y13" s="441"/>
      <c r="Z13" s="441"/>
      <c r="AA13" s="441"/>
    </row>
    <row r="14" spans="1:27" ht="15.75" customHeight="1">
      <c r="A14" s="116">
        <v>13</v>
      </c>
      <c r="B14" s="116">
        <v>90</v>
      </c>
      <c r="C14" s="116">
        <v>90</v>
      </c>
      <c r="D14" s="116" t="s">
        <v>16</v>
      </c>
      <c r="E14" s="314">
        <v>43998</v>
      </c>
      <c r="F14" s="116">
        <v>0.5</v>
      </c>
      <c r="G14" s="116">
        <v>90</v>
      </c>
      <c r="H14" s="116" t="s">
        <v>68</v>
      </c>
      <c r="I14" s="314">
        <v>44126</v>
      </c>
      <c r="J14" s="116">
        <v>0.43</v>
      </c>
    </row>
    <row r="15" spans="1:27" ht="15.75" customHeight="1">
      <c r="A15" s="116">
        <v>14</v>
      </c>
      <c r="B15" s="116">
        <v>262</v>
      </c>
      <c r="C15" s="116">
        <v>262</v>
      </c>
      <c r="D15" s="116" t="s">
        <v>16</v>
      </c>
      <c r="E15" s="314">
        <v>43999</v>
      </c>
      <c r="F15" s="116">
        <v>2.5</v>
      </c>
      <c r="G15" s="116">
        <v>262</v>
      </c>
      <c r="H15" s="116" t="s">
        <v>68</v>
      </c>
      <c r="I15" s="314">
        <v>44126</v>
      </c>
      <c r="J15" s="116">
        <v>2.75</v>
      </c>
    </row>
    <row r="16" spans="1:27" ht="15.75" customHeight="1">
      <c r="A16" s="116">
        <v>15</v>
      </c>
      <c r="B16" s="116">
        <v>321</v>
      </c>
      <c r="C16" s="116">
        <v>321</v>
      </c>
      <c r="D16" s="116" t="s">
        <v>16</v>
      </c>
      <c r="E16" s="314">
        <v>43999</v>
      </c>
      <c r="F16" s="116">
        <v>2.5</v>
      </c>
      <c r="G16" s="116">
        <v>79</v>
      </c>
      <c r="H16" s="116" t="s">
        <v>68</v>
      </c>
      <c r="I16" s="314">
        <v>44133</v>
      </c>
      <c r="J16" s="116">
        <v>1.3</v>
      </c>
    </row>
    <row r="17" spans="1:27" ht="15.75" customHeight="1">
      <c r="A17" s="116">
        <v>15</v>
      </c>
      <c r="B17" s="116">
        <v>321</v>
      </c>
      <c r="C17" s="116"/>
      <c r="D17" s="116"/>
      <c r="E17" s="314"/>
      <c r="G17" s="116">
        <v>88</v>
      </c>
      <c r="H17" s="116" t="s">
        <v>68</v>
      </c>
      <c r="I17" s="314">
        <v>44134</v>
      </c>
      <c r="J17" s="116">
        <v>1.25</v>
      </c>
    </row>
    <row r="18" spans="1:27" ht="15.75" customHeight="1">
      <c r="A18" s="116">
        <v>15</v>
      </c>
      <c r="B18" s="116">
        <v>321</v>
      </c>
      <c r="C18" s="116"/>
      <c r="D18" s="116"/>
      <c r="E18" s="314"/>
      <c r="G18" s="116">
        <v>167</v>
      </c>
      <c r="H18" s="116" t="s">
        <v>68</v>
      </c>
      <c r="I18" s="314">
        <v>44134</v>
      </c>
      <c r="J18" s="116">
        <v>1.25</v>
      </c>
    </row>
    <row r="19" spans="1:27" ht="15.75" customHeight="1">
      <c r="A19" s="116">
        <v>16</v>
      </c>
      <c r="B19" s="116">
        <v>38</v>
      </c>
      <c r="C19" s="116">
        <v>38</v>
      </c>
      <c r="D19" s="116" t="s">
        <v>16</v>
      </c>
      <c r="E19" s="314">
        <v>43999</v>
      </c>
      <c r="F19" s="116">
        <v>0.25</v>
      </c>
      <c r="G19" s="116">
        <v>38</v>
      </c>
      <c r="H19" s="116" t="s">
        <v>68</v>
      </c>
      <c r="I19" s="314">
        <v>44126</v>
      </c>
      <c r="J19" s="116">
        <v>7.0000000000000007E-2</v>
      </c>
    </row>
    <row r="20" spans="1:27" ht="15.75" customHeight="1">
      <c r="A20" s="116">
        <v>17</v>
      </c>
      <c r="B20" s="116">
        <v>10</v>
      </c>
      <c r="C20" s="116">
        <v>10</v>
      </c>
      <c r="D20" s="116" t="s">
        <v>16</v>
      </c>
      <c r="E20" s="314">
        <v>43999</v>
      </c>
      <c r="F20" s="116" t="s">
        <v>3122</v>
      </c>
      <c r="G20" s="116">
        <v>10</v>
      </c>
      <c r="H20" s="116" t="s">
        <v>68</v>
      </c>
      <c r="I20" s="314">
        <v>44119</v>
      </c>
      <c r="J20" s="116">
        <v>0.02</v>
      </c>
    </row>
    <row r="21" spans="1:27" ht="15.75" customHeight="1">
      <c r="A21" s="116">
        <v>18</v>
      </c>
      <c r="B21" s="116">
        <v>6</v>
      </c>
      <c r="C21" s="116">
        <v>6</v>
      </c>
      <c r="D21" s="116" t="s">
        <v>16</v>
      </c>
      <c r="E21" s="314">
        <v>44004</v>
      </c>
      <c r="F21" s="116">
        <v>0.25</v>
      </c>
      <c r="G21" s="116">
        <v>6</v>
      </c>
      <c r="H21" s="116" t="s">
        <v>68</v>
      </c>
      <c r="I21" s="314">
        <v>44126</v>
      </c>
      <c r="J21" s="116">
        <v>0.02</v>
      </c>
    </row>
    <row r="22" spans="1:27" ht="15.75" customHeight="1">
      <c r="A22" s="116">
        <v>19</v>
      </c>
      <c r="B22" s="116">
        <v>187</v>
      </c>
      <c r="C22" s="116">
        <v>187</v>
      </c>
      <c r="D22" s="116" t="s">
        <v>16</v>
      </c>
      <c r="E22" s="314">
        <v>44004</v>
      </c>
      <c r="F22" s="116">
        <v>3</v>
      </c>
      <c r="G22" s="116">
        <v>187</v>
      </c>
      <c r="H22" s="116" t="s">
        <v>68</v>
      </c>
      <c r="I22" s="314">
        <v>44126</v>
      </c>
      <c r="J22" s="116">
        <v>1.23</v>
      </c>
    </row>
    <row r="23" spans="1:27" ht="15.75" customHeight="1">
      <c r="A23" s="116">
        <v>20</v>
      </c>
      <c r="B23" s="116">
        <v>126</v>
      </c>
      <c r="C23" s="116">
        <v>126</v>
      </c>
      <c r="D23" s="116" t="s">
        <v>16</v>
      </c>
      <c r="E23" s="314">
        <v>44009</v>
      </c>
      <c r="F23" s="116">
        <v>1</v>
      </c>
      <c r="G23" s="116">
        <v>126</v>
      </c>
      <c r="H23" s="116" t="s">
        <v>68</v>
      </c>
      <c r="I23" s="314">
        <v>44126</v>
      </c>
      <c r="J23" s="116">
        <v>0.57999999999999996</v>
      </c>
    </row>
    <row r="24" spans="1:27" ht="15.75" customHeight="1">
      <c r="A24" s="116">
        <v>21</v>
      </c>
      <c r="B24" s="116">
        <v>44</v>
      </c>
      <c r="C24" s="116">
        <v>21</v>
      </c>
      <c r="D24" s="116" t="s">
        <v>16</v>
      </c>
      <c r="E24" s="314">
        <v>44009</v>
      </c>
      <c r="F24" s="116">
        <v>0.5</v>
      </c>
      <c r="G24" s="116">
        <v>44</v>
      </c>
      <c r="H24" s="116" t="s">
        <v>68</v>
      </c>
      <c r="I24" s="314">
        <v>44126</v>
      </c>
      <c r="J24" s="116">
        <v>0.5</v>
      </c>
    </row>
    <row r="25" spans="1:27" ht="15.75" customHeight="1">
      <c r="A25" s="116">
        <v>22</v>
      </c>
      <c r="B25" s="116">
        <v>349</v>
      </c>
      <c r="C25" s="116">
        <v>290</v>
      </c>
      <c r="D25" s="116" t="s">
        <v>16</v>
      </c>
      <c r="E25" s="314">
        <v>44012</v>
      </c>
      <c r="F25" s="116">
        <v>3</v>
      </c>
      <c r="G25" s="116">
        <v>349</v>
      </c>
      <c r="H25" s="116" t="s">
        <v>68</v>
      </c>
      <c r="I25" s="314">
        <v>44126</v>
      </c>
      <c r="J25" s="116">
        <v>2.62</v>
      </c>
    </row>
    <row r="26" spans="1:27" ht="15.75" customHeight="1">
      <c r="A26" s="446">
        <v>23</v>
      </c>
      <c r="B26" s="446">
        <v>1344</v>
      </c>
      <c r="C26" s="446">
        <v>169</v>
      </c>
      <c r="D26" s="446" t="s">
        <v>16</v>
      </c>
      <c r="E26" s="592">
        <v>44013</v>
      </c>
      <c r="F26" s="446">
        <v>1</v>
      </c>
      <c r="G26" s="446">
        <v>1004</v>
      </c>
      <c r="H26" s="446" t="s">
        <v>68</v>
      </c>
      <c r="I26" s="592">
        <v>44120</v>
      </c>
      <c r="J26" s="446">
        <v>9.6999999999999993</v>
      </c>
      <c r="K26" s="441"/>
      <c r="L26" s="441"/>
      <c r="M26" s="441"/>
      <c r="N26" s="441"/>
      <c r="O26" s="441"/>
      <c r="P26" s="441"/>
      <c r="Q26" s="441"/>
      <c r="R26" s="441"/>
      <c r="S26" s="441"/>
      <c r="T26" s="441"/>
      <c r="U26" s="441"/>
      <c r="V26" s="441"/>
      <c r="W26" s="441"/>
      <c r="X26" s="441"/>
      <c r="Y26" s="441"/>
      <c r="Z26" s="441"/>
      <c r="AA26" s="441"/>
    </row>
    <row r="27" spans="1:27" ht="15.75" customHeight="1">
      <c r="A27" s="446">
        <v>23</v>
      </c>
      <c r="B27" s="446">
        <v>1344</v>
      </c>
      <c r="C27" s="446"/>
      <c r="D27" s="446"/>
      <c r="E27" s="592"/>
      <c r="F27" s="446">
        <v>1</v>
      </c>
      <c r="G27" s="446">
        <f>B26-G26</f>
        <v>340</v>
      </c>
      <c r="H27" s="446" t="s">
        <v>68</v>
      </c>
      <c r="I27" s="592">
        <v>44126</v>
      </c>
      <c r="J27" s="446">
        <v>2.95</v>
      </c>
      <c r="K27" s="441"/>
      <c r="L27" s="441"/>
      <c r="M27" s="441"/>
      <c r="N27" s="441"/>
      <c r="O27" s="441"/>
      <c r="P27" s="441"/>
      <c r="Q27" s="441"/>
      <c r="R27" s="441"/>
      <c r="S27" s="441"/>
      <c r="T27" s="441"/>
      <c r="U27" s="441"/>
      <c r="V27" s="441"/>
      <c r="W27" s="441"/>
      <c r="X27" s="441"/>
      <c r="Y27" s="441"/>
      <c r="Z27" s="441"/>
      <c r="AA27" s="441"/>
    </row>
    <row r="28" spans="1:27" ht="15.75" customHeight="1">
      <c r="A28" s="116">
        <v>24</v>
      </c>
      <c r="B28" s="116">
        <v>18</v>
      </c>
      <c r="C28" s="116">
        <v>18</v>
      </c>
      <c r="D28" s="116" t="s">
        <v>16</v>
      </c>
      <c r="E28" s="314">
        <v>44033</v>
      </c>
      <c r="F28" s="116">
        <v>0.25</v>
      </c>
      <c r="G28" s="116">
        <v>18</v>
      </c>
      <c r="H28" s="116" t="s">
        <v>68</v>
      </c>
      <c r="I28" s="314">
        <v>44119</v>
      </c>
      <c r="J28" s="116">
        <v>0.05</v>
      </c>
    </row>
    <row r="29" spans="1:27" ht="15.75" customHeight="1">
      <c r="A29" s="116">
        <v>25</v>
      </c>
      <c r="B29" s="116">
        <v>175</v>
      </c>
      <c r="C29" s="116">
        <v>22</v>
      </c>
      <c r="D29" s="116" t="s">
        <v>16</v>
      </c>
      <c r="E29" s="314">
        <v>44039</v>
      </c>
      <c r="F29" s="116">
        <v>0.25</v>
      </c>
      <c r="G29" s="116">
        <v>175</v>
      </c>
      <c r="H29" s="116" t="s">
        <v>68</v>
      </c>
      <c r="I29" s="314">
        <v>44133</v>
      </c>
      <c r="J29" s="116">
        <v>1.25</v>
      </c>
    </row>
    <row r="30" spans="1:27" ht="12.75">
      <c r="A30" s="116">
        <v>26</v>
      </c>
      <c r="B30" s="116">
        <v>12</v>
      </c>
      <c r="C30" s="116">
        <v>12</v>
      </c>
      <c r="D30" s="116" t="s">
        <v>16</v>
      </c>
      <c r="E30" s="314">
        <v>44039</v>
      </c>
      <c r="F30" s="116">
        <v>0.25</v>
      </c>
      <c r="G30" s="116">
        <v>12</v>
      </c>
      <c r="H30" s="116" t="s">
        <v>68</v>
      </c>
      <c r="I30" s="314">
        <v>44119</v>
      </c>
      <c r="J30" s="116">
        <v>0.03</v>
      </c>
    </row>
    <row r="31" spans="1:27" ht="12.75">
      <c r="A31" s="116">
        <v>27</v>
      </c>
      <c r="B31" s="116">
        <v>1</v>
      </c>
      <c r="C31" s="116">
        <v>1</v>
      </c>
      <c r="D31" s="116" t="s">
        <v>16</v>
      </c>
      <c r="E31" s="314">
        <v>44041</v>
      </c>
      <c r="F31" s="116" t="s">
        <v>3120</v>
      </c>
      <c r="G31" s="116">
        <v>1</v>
      </c>
      <c r="H31" s="116" t="s">
        <v>68</v>
      </c>
      <c r="I31" s="314">
        <v>44134</v>
      </c>
      <c r="J31" s="116">
        <v>0.02</v>
      </c>
    </row>
    <row r="32" spans="1:27" ht="12.75">
      <c r="A32" s="116">
        <v>28</v>
      </c>
      <c r="B32" s="116">
        <v>67</v>
      </c>
      <c r="C32" s="116">
        <v>67</v>
      </c>
      <c r="D32" s="116" t="s">
        <v>16</v>
      </c>
      <c r="E32" s="314">
        <v>44041</v>
      </c>
      <c r="F32" s="116">
        <v>0.75</v>
      </c>
      <c r="G32" s="116">
        <v>67</v>
      </c>
      <c r="H32" s="116" t="s">
        <v>68</v>
      </c>
      <c r="I32" s="314">
        <v>44126</v>
      </c>
      <c r="J32" s="116">
        <v>0.35</v>
      </c>
    </row>
    <row r="33" spans="1:27" ht="12.75">
      <c r="A33" s="116">
        <v>29</v>
      </c>
      <c r="B33" s="116">
        <v>15</v>
      </c>
      <c r="C33" s="116">
        <v>15</v>
      </c>
      <c r="D33" s="116" t="s">
        <v>16</v>
      </c>
      <c r="E33" s="314">
        <v>44041</v>
      </c>
      <c r="F33" s="116" t="s">
        <v>3122</v>
      </c>
      <c r="G33" s="116">
        <v>15</v>
      </c>
      <c r="H33" s="116" t="s">
        <v>68</v>
      </c>
      <c r="I33" s="314">
        <v>44119</v>
      </c>
      <c r="J33" s="116">
        <v>0.05</v>
      </c>
    </row>
    <row r="34" spans="1:27" ht="12.75">
      <c r="A34" s="116">
        <v>30</v>
      </c>
      <c r="B34" s="116">
        <v>4</v>
      </c>
      <c r="C34" s="116">
        <v>4</v>
      </c>
      <c r="D34" s="116" t="s">
        <v>16</v>
      </c>
      <c r="E34" s="314">
        <v>44041</v>
      </c>
      <c r="F34" s="116" t="s">
        <v>3120</v>
      </c>
      <c r="G34" s="116">
        <v>4</v>
      </c>
      <c r="H34" s="116" t="s">
        <v>68</v>
      </c>
      <c r="I34" s="314">
        <v>44119</v>
      </c>
      <c r="J34" s="116">
        <v>0.05</v>
      </c>
    </row>
    <row r="35" spans="1:27" ht="12.75">
      <c r="A35" s="116">
        <v>31</v>
      </c>
      <c r="B35" s="116">
        <v>9</v>
      </c>
      <c r="C35" s="116">
        <v>9</v>
      </c>
      <c r="D35" s="116" t="s">
        <v>16</v>
      </c>
      <c r="E35" s="314">
        <v>44041</v>
      </c>
      <c r="F35" s="116" t="s">
        <v>3131</v>
      </c>
      <c r="G35" s="116">
        <v>9</v>
      </c>
      <c r="H35" s="116" t="s">
        <v>68</v>
      </c>
      <c r="I35" s="314">
        <v>44119</v>
      </c>
      <c r="J35" s="116">
        <v>0.15</v>
      </c>
    </row>
    <row r="36" spans="1:27" ht="12.75">
      <c r="A36" s="116">
        <v>32</v>
      </c>
      <c r="B36" s="116">
        <v>211</v>
      </c>
      <c r="C36" s="116">
        <v>211</v>
      </c>
      <c r="D36" s="116" t="s">
        <v>16</v>
      </c>
      <c r="E36" s="314">
        <v>44041</v>
      </c>
      <c r="F36" s="116">
        <v>0.75</v>
      </c>
      <c r="G36" s="116">
        <v>211</v>
      </c>
      <c r="H36" s="116" t="s">
        <v>68</v>
      </c>
      <c r="I36" s="314">
        <v>44126</v>
      </c>
      <c r="J36" s="116">
        <v>0.25</v>
      </c>
    </row>
    <row r="37" spans="1:27" ht="12.75">
      <c r="A37" s="116">
        <v>33</v>
      </c>
      <c r="B37" s="116">
        <v>417</v>
      </c>
      <c r="C37" s="116">
        <v>139</v>
      </c>
      <c r="D37" s="116" t="s">
        <v>16</v>
      </c>
      <c r="E37" s="314">
        <v>44041</v>
      </c>
      <c r="F37" s="116">
        <v>1</v>
      </c>
      <c r="G37" s="116">
        <v>81</v>
      </c>
      <c r="H37" s="116" t="s">
        <v>68</v>
      </c>
      <c r="I37" s="314">
        <v>44126</v>
      </c>
      <c r="J37" s="116">
        <v>0.92</v>
      </c>
    </row>
    <row r="38" spans="1:27" ht="12.75">
      <c r="A38" s="116">
        <v>33</v>
      </c>
      <c r="B38" s="116">
        <v>417</v>
      </c>
      <c r="C38" s="116"/>
      <c r="D38" s="116"/>
      <c r="E38" s="314"/>
      <c r="F38" s="116"/>
      <c r="G38" s="116">
        <v>126</v>
      </c>
      <c r="H38" s="116" t="s">
        <v>68</v>
      </c>
      <c r="I38" s="314">
        <v>44132</v>
      </c>
      <c r="J38" s="116">
        <v>2.0499999999999998</v>
      </c>
    </row>
    <row r="39" spans="1:27" ht="12.75">
      <c r="A39" s="116">
        <v>33</v>
      </c>
      <c r="B39" s="116">
        <v>417</v>
      </c>
      <c r="C39" s="116"/>
      <c r="D39" s="116"/>
      <c r="E39" s="314"/>
      <c r="F39" s="116"/>
      <c r="G39" s="116">
        <v>102</v>
      </c>
      <c r="H39" s="116" t="s">
        <v>68</v>
      </c>
      <c r="I39" s="314">
        <v>44133</v>
      </c>
      <c r="J39" s="116">
        <v>1.47</v>
      </c>
    </row>
    <row r="40" spans="1:27" ht="12.75">
      <c r="A40" s="116">
        <v>33</v>
      </c>
      <c r="B40" s="116">
        <v>417</v>
      </c>
      <c r="C40" s="116"/>
      <c r="D40" s="116"/>
      <c r="E40" s="314"/>
      <c r="F40" s="116"/>
      <c r="G40" s="116">
        <v>108</v>
      </c>
      <c r="H40" s="116" t="s">
        <v>68</v>
      </c>
      <c r="I40" s="314">
        <v>44133</v>
      </c>
      <c r="J40" s="116">
        <v>1.03</v>
      </c>
    </row>
    <row r="41" spans="1:27" ht="12.75">
      <c r="A41" s="116">
        <v>34</v>
      </c>
      <c r="B41" s="116">
        <v>17</v>
      </c>
      <c r="C41" s="116">
        <v>17</v>
      </c>
      <c r="D41" s="116" t="s">
        <v>16</v>
      </c>
      <c r="E41" s="314">
        <v>44043</v>
      </c>
      <c r="F41" s="116" t="s">
        <v>3123</v>
      </c>
      <c r="G41" s="116">
        <v>17</v>
      </c>
      <c r="H41" s="116" t="s">
        <v>68</v>
      </c>
      <c r="I41" s="314">
        <v>44119</v>
      </c>
      <c r="J41" s="116">
        <v>0.03</v>
      </c>
    </row>
    <row r="42" spans="1:27" ht="12.75">
      <c r="A42" s="116">
        <v>35</v>
      </c>
      <c r="B42" s="116">
        <v>0</v>
      </c>
      <c r="C42" s="116">
        <v>0</v>
      </c>
      <c r="D42" s="116" t="s">
        <v>16</v>
      </c>
      <c r="E42" s="314">
        <v>44043</v>
      </c>
      <c r="F42" s="116" t="s">
        <v>3120</v>
      </c>
      <c r="G42" s="116">
        <v>0</v>
      </c>
      <c r="H42" s="116" t="s">
        <v>68</v>
      </c>
      <c r="I42" s="314">
        <v>44119</v>
      </c>
      <c r="J42" s="116">
        <v>0.02</v>
      </c>
    </row>
    <row r="43" spans="1:27" ht="12.75">
      <c r="A43" s="116">
        <v>36</v>
      </c>
      <c r="B43" s="116">
        <v>4</v>
      </c>
      <c r="C43" s="116">
        <v>4</v>
      </c>
      <c r="D43" s="116" t="s">
        <v>16</v>
      </c>
      <c r="E43" s="314">
        <v>44043</v>
      </c>
      <c r="F43" s="116" t="s">
        <v>3131</v>
      </c>
      <c r="G43" s="116">
        <v>4</v>
      </c>
      <c r="H43" s="116" t="s">
        <v>68</v>
      </c>
      <c r="I43" s="314">
        <v>44119</v>
      </c>
      <c r="J43" s="116">
        <v>0.05</v>
      </c>
    </row>
    <row r="44" spans="1:27" ht="12.75">
      <c r="A44" s="116">
        <v>37</v>
      </c>
      <c r="B44" s="116">
        <v>84</v>
      </c>
      <c r="C44" s="116">
        <v>84</v>
      </c>
      <c r="D44" s="116" t="s">
        <v>16</v>
      </c>
      <c r="E44" s="314">
        <v>44043</v>
      </c>
      <c r="F44" s="116">
        <v>1</v>
      </c>
      <c r="G44" s="116">
        <v>84</v>
      </c>
      <c r="H44" s="116" t="s">
        <v>68</v>
      </c>
      <c r="I44" s="314">
        <v>44119</v>
      </c>
      <c r="J44" s="116">
        <v>0.35</v>
      </c>
    </row>
    <row r="45" spans="1:27" ht="12.75">
      <c r="A45" s="446">
        <v>38</v>
      </c>
      <c r="B45" s="446">
        <v>66</v>
      </c>
      <c r="C45" s="446">
        <v>66</v>
      </c>
      <c r="D45" s="446" t="s">
        <v>16</v>
      </c>
      <c r="E45" s="592">
        <v>44043</v>
      </c>
      <c r="F45" s="446">
        <v>0.5</v>
      </c>
      <c r="G45" s="446">
        <v>66</v>
      </c>
      <c r="H45" s="446" t="s">
        <v>68</v>
      </c>
      <c r="I45" s="592">
        <v>44119</v>
      </c>
      <c r="J45" s="446">
        <v>0.52</v>
      </c>
      <c r="K45" s="441"/>
      <c r="L45" s="441"/>
      <c r="M45" s="441"/>
      <c r="N45" s="441"/>
      <c r="O45" s="441"/>
      <c r="P45" s="441"/>
      <c r="Q45" s="441"/>
      <c r="R45" s="441"/>
      <c r="S45" s="441"/>
      <c r="T45" s="441"/>
      <c r="U45" s="441"/>
      <c r="V45" s="441"/>
      <c r="W45" s="441"/>
      <c r="X45" s="441"/>
      <c r="Y45" s="441"/>
      <c r="Z45" s="441"/>
      <c r="AA45" s="441"/>
    </row>
    <row r="46" spans="1:27" ht="12.75">
      <c r="A46" s="116">
        <v>39</v>
      </c>
      <c r="B46" s="116">
        <v>39</v>
      </c>
      <c r="C46" s="116">
        <v>39</v>
      </c>
      <c r="D46" s="116" t="s">
        <v>16</v>
      </c>
      <c r="E46" s="314">
        <v>44043</v>
      </c>
      <c r="F46" s="116" t="s">
        <v>3117</v>
      </c>
      <c r="G46" s="116">
        <v>39</v>
      </c>
      <c r="H46" s="116" t="s">
        <v>68</v>
      </c>
      <c r="I46" s="314">
        <v>44119</v>
      </c>
      <c r="J46" s="116">
        <v>0.13</v>
      </c>
    </row>
    <row r="47" spans="1:27" ht="12.75">
      <c r="A47" s="116">
        <v>40</v>
      </c>
      <c r="B47" s="116">
        <v>79</v>
      </c>
      <c r="C47" s="116">
        <v>79</v>
      </c>
      <c r="D47" s="116" t="s">
        <v>16</v>
      </c>
      <c r="E47" s="314">
        <v>44043</v>
      </c>
      <c r="F47" s="116" t="s">
        <v>3145</v>
      </c>
      <c r="G47" s="116">
        <v>79</v>
      </c>
      <c r="H47" s="116" t="s">
        <v>68</v>
      </c>
      <c r="I47" s="314">
        <v>44119</v>
      </c>
      <c r="J47" s="116">
        <v>0.02</v>
      </c>
    </row>
    <row r="48" spans="1:27" ht="12.75">
      <c r="A48" s="116">
        <v>40</v>
      </c>
      <c r="B48" s="116">
        <v>79</v>
      </c>
      <c r="C48" s="116"/>
      <c r="D48" s="116"/>
      <c r="E48" s="314"/>
      <c r="F48" s="116"/>
      <c r="G48" s="116">
        <v>5</v>
      </c>
      <c r="H48" s="116" t="s">
        <v>68</v>
      </c>
      <c r="I48" s="314">
        <v>44126</v>
      </c>
      <c r="J48" s="116">
        <v>0.05</v>
      </c>
    </row>
    <row r="49" spans="1:27" ht="12.75">
      <c r="A49" s="116">
        <v>41</v>
      </c>
      <c r="B49" s="116">
        <v>59</v>
      </c>
      <c r="C49" s="116">
        <v>59</v>
      </c>
      <c r="D49" s="116" t="s">
        <v>16</v>
      </c>
      <c r="E49" s="314">
        <v>44043</v>
      </c>
      <c r="F49" s="116" t="s">
        <v>3117</v>
      </c>
      <c r="G49" s="116">
        <v>59</v>
      </c>
      <c r="H49" s="116" t="s">
        <v>68</v>
      </c>
      <c r="I49" s="314">
        <v>44126</v>
      </c>
      <c r="J49" s="116">
        <v>0.22</v>
      </c>
    </row>
    <row r="50" spans="1:27" ht="12.75">
      <c r="A50" s="116">
        <v>42</v>
      </c>
      <c r="B50" s="116">
        <v>23</v>
      </c>
      <c r="C50" s="116">
        <v>23</v>
      </c>
      <c r="D50" s="116" t="s">
        <v>16</v>
      </c>
      <c r="E50" s="314">
        <v>44043</v>
      </c>
      <c r="F50" s="116" t="s">
        <v>3117</v>
      </c>
      <c r="G50" s="116">
        <v>23</v>
      </c>
      <c r="H50" s="116" t="s">
        <v>68</v>
      </c>
      <c r="I50" s="314">
        <v>44119</v>
      </c>
      <c r="J50" s="116">
        <v>7.0000000000000007E-2</v>
      </c>
    </row>
    <row r="51" spans="1:27" ht="12.75">
      <c r="A51" s="116">
        <v>43</v>
      </c>
      <c r="B51" s="116">
        <v>0</v>
      </c>
      <c r="C51" s="116">
        <v>0</v>
      </c>
      <c r="D51" s="116" t="s">
        <v>16</v>
      </c>
      <c r="E51" s="314">
        <v>44043</v>
      </c>
      <c r="F51" s="116" t="s">
        <v>3120</v>
      </c>
      <c r="G51" s="116">
        <v>0</v>
      </c>
      <c r="H51" s="116" t="s">
        <v>68</v>
      </c>
      <c r="I51" s="314">
        <v>44113</v>
      </c>
      <c r="J51" s="116">
        <v>0.01</v>
      </c>
    </row>
    <row r="52" spans="1:27" ht="12.75">
      <c r="A52" s="116">
        <v>44</v>
      </c>
      <c r="B52" s="116">
        <v>29</v>
      </c>
      <c r="C52" s="116">
        <v>29</v>
      </c>
      <c r="D52" s="116" t="s">
        <v>16</v>
      </c>
      <c r="E52" s="314">
        <v>44043</v>
      </c>
      <c r="F52" s="116" t="s">
        <v>3117</v>
      </c>
      <c r="G52" s="116">
        <v>29</v>
      </c>
      <c r="H52" s="116" t="s">
        <v>68</v>
      </c>
      <c r="I52" s="314">
        <v>44119</v>
      </c>
      <c r="J52" s="116">
        <v>0.3</v>
      </c>
    </row>
    <row r="53" spans="1:27" ht="12.75">
      <c r="A53" s="116">
        <v>45</v>
      </c>
      <c r="B53" s="116">
        <v>29</v>
      </c>
      <c r="C53" s="116">
        <v>29</v>
      </c>
      <c r="D53" s="116" t="s">
        <v>16</v>
      </c>
      <c r="E53" s="314">
        <v>44043</v>
      </c>
      <c r="F53" s="116">
        <v>0.25</v>
      </c>
      <c r="G53" s="116">
        <v>29</v>
      </c>
      <c r="H53" s="116" t="s">
        <v>68</v>
      </c>
      <c r="I53" s="314">
        <v>44119</v>
      </c>
      <c r="J53" s="116">
        <v>0.18</v>
      </c>
    </row>
    <row r="54" spans="1:27" ht="12.75">
      <c r="A54" s="116">
        <v>46</v>
      </c>
      <c r="B54" s="116">
        <v>150</v>
      </c>
      <c r="C54" s="116">
        <v>150</v>
      </c>
      <c r="D54" s="116" t="s">
        <v>16</v>
      </c>
      <c r="E54" s="314">
        <v>44044</v>
      </c>
      <c r="F54" s="116" t="s">
        <v>3123</v>
      </c>
      <c r="G54" s="116">
        <v>150</v>
      </c>
      <c r="H54" s="116" t="s">
        <v>68</v>
      </c>
      <c r="I54" s="314">
        <v>44126</v>
      </c>
      <c r="J54" s="116">
        <v>0.12</v>
      </c>
    </row>
    <row r="55" spans="1:27" ht="12.75">
      <c r="A55" s="116">
        <v>47</v>
      </c>
      <c r="B55" s="116">
        <v>45</v>
      </c>
      <c r="C55" s="116">
        <v>45</v>
      </c>
      <c r="D55" s="116" t="s">
        <v>16</v>
      </c>
      <c r="E55" s="314">
        <v>44044</v>
      </c>
      <c r="F55" s="116" t="s">
        <v>3117</v>
      </c>
      <c r="G55" s="116">
        <v>45</v>
      </c>
      <c r="H55" s="116" t="s">
        <v>68</v>
      </c>
      <c r="I55" s="314">
        <v>44126</v>
      </c>
      <c r="J55" s="116">
        <v>7.0000000000000007E-2</v>
      </c>
    </row>
    <row r="56" spans="1:27" ht="12.75">
      <c r="A56" s="116">
        <v>48</v>
      </c>
      <c r="B56" s="116">
        <v>166</v>
      </c>
      <c r="C56" s="116">
        <v>166</v>
      </c>
      <c r="D56" s="116" t="s">
        <v>16</v>
      </c>
      <c r="E56" s="314">
        <v>44044</v>
      </c>
      <c r="F56" s="116">
        <v>0.5</v>
      </c>
      <c r="G56" s="116">
        <v>166</v>
      </c>
      <c r="H56" s="116" t="s">
        <v>68</v>
      </c>
      <c r="I56" s="314">
        <v>44126</v>
      </c>
      <c r="J56" s="116">
        <v>0.18</v>
      </c>
    </row>
    <row r="57" spans="1:27" ht="12.75">
      <c r="A57" s="116">
        <v>49</v>
      </c>
      <c r="B57" s="116">
        <v>1</v>
      </c>
      <c r="C57" s="116">
        <v>1</v>
      </c>
      <c r="D57" s="116" t="s">
        <v>16</v>
      </c>
      <c r="E57" s="314">
        <v>44044</v>
      </c>
      <c r="F57" s="116" t="s">
        <v>3120</v>
      </c>
      <c r="G57" s="116">
        <v>1</v>
      </c>
      <c r="H57" s="116" t="s">
        <v>68</v>
      </c>
      <c r="I57" s="314">
        <v>44113</v>
      </c>
      <c r="J57" s="116">
        <v>0.08</v>
      </c>
    </row>
    <row r="58" spans="1:27" ht="12.75">
      <c r="A58" s="116">
        <v>50</v>
      </c>
      <c r="B58" s="116">
        <v>76</v>
      </c>
      <c r="C58" s="116">
        <v>76</v>
      </c>
      <c r="D58" s="116" t="s">
        <v>16</v>
      </c>
      <c r="E58" s="314">
        <v>44044</v>
      </c>
      <c r="F58" s="116">
        <v>0.5</v>
      </c>
      <c r="G58" s="116">
        <v>76</v>
      </c>
      <c r="H58" s="116" t="s">
        <v>68</v>
      </c>
      <c r="I58" s="314">
        <v>44119</v>
      </c>
      <c r="J58" s="116">
        <v>0.43</v>
      </c>
    </row>
    <row r="59" spans="1:27" ht="12.75">
      <c r="A59" s="116">
        <v>51</v>
      </c>
      <c r="B59" s="116">
        <v>43</v>
      </c>
      <c r="C59" s="116">
        <v>43</v>
      </c>
      <c r="D59" s="116" t="s">
        <v>16</v>
      </c>
      <c r="E59" s="314">
        <v>44044</v>
      </c>
      <c r="F59" s="116">
        <v>0.5</v>
      </c>
      <c r="G59" s="116">
        <v>43</v>
      </c>
      <c r="H59" s="116" t="s">
        <v>68</v>
      </c>
      <c r="I59" s="314">
        <v>44119</v>
      </c>
      <c r="J59" s="116">
        <v>0.2</v>
      </c>
    </row>
    <row r="60" spans="1:27" ht="12.75">
      <c r="A60" s="446">
        <v>52</v>
      </c>
      <c r="B60" s="446">
        <v>240</v>
      </c>
      <c r="C60" s="446">
        <v>240</v>
      </c>
      <c r="D60" s="446" t="s">
        <v>16</v>
      </c>
      <c r="E60" s="592">
        <v>44044</v>
      </c>
      <c r="F60" s="446">
        <v>1</v>
      </c>
      <c r="G60" s="446">
        <v>240</v>
      </c>
      <c r="H60" s="446" t="s">
        <v>68</v>
      </c>
      <c r="I60" s="592">
        <v>44119</v>
      </c>
      <c r="J60" s="446">
        <v>178</v>
      </c>
      <c r="K60" s="441"/>
      <c r="L60" s="441"/>
      <c r="M60" s="441"/>
      <c r="N60" s="441"/>
      <c r="O60" s="441"/>
      <c r="P60" s="441"/>
      <c r="Q60" s="441"/>
      <c r="R60" s="441"/>
      <c r="S60" s="441"/>
      <c r="T60" s="441"/>
      <c r="U60" s="441"/>
      <c r="V60" s="441"/>
      <c r="W60" s="441"/>
      <c r="X60" s="441"/>
      <c r="Y60" s="441"/>
      <c r="Z60" s="441"/>
      <c r="AA60" s="441"/>
    </row>
    <row r="61" spans="1:27" ht="12.75">
      <c r="A61" s="116">
        <v>53</v>
      </c>
      <c r="B61" s="116">
        <v>44</v>
      </c>
      <c r="C61" s="116">
        <v>44</v>
      </c>
      <c r="D61" s="116" t="s">
        <v>16</v>
      </c>
      <c r="E61" s="314">
        <v>44044</v>
      </c>
      <c r="F61" s="116">
        <v>0.5</v>
      </c>
      <c r="G61" s="116">
        <v>44</v>
      </c>
      <c r="H61" s="116" t="s">
        <v>68</v>
      </c>
      <c r="I61" s="314">
        <v>44119</v>
      </c>
      <c r="J61" s="116">
        <v>0.27</v>
      </c>
    </row>
    <row r="62" spans="1:27" ht="12.75">
      <c r="A62" s="116">
        <v>54</v>
      </c>
      <c r="B62" s="116">
        <v>0</v>
      </c>
      <c r="C62" s="116">
        <v>0</v>
      </c>
      <c r="D62" s="116" t="s">
        <v>16</v>
      </c>
      <c r="E62" s="314">
        <v>44044</v>
      </c>
      <c r="F62" s="116" t="s">
        <v>3120</v>
      </c>
      <c r="G62" s="116">
        <v>0</v>
      </c>
      <c r="H62" s="116" t="s">
        <v>68</v>
      </c>
      <c r="I62" s="314">
        <v>44113</v>
      </c>
      <c r="J62" s="116">
        <v>0.02</v>
      </c>
    </row>
    <row r="63" spans="1:27" ht="12.75">
      <c r="A63" s="116">
        <v>55</v>
      </c>
      <c r="B63" s="116">
        <v>2</v>
      </c>
      <c r="C63" s="116">
        <v>2</v>
      </c>
      <c r="D63" s="116" t="s">
        <v>16</v>
      </c>
      <c r="E63" s="314">
        <v>44044</v>
      </c>
      <c r="F63" s="116" t="s">
        <v>3120</v>
      </c>
      <c r="G63" s="116">
        <v>2</v>
      </c>
      <c r="H63" s="116" t="s">
        <v>68</v>
      </c>
      <c r="I63" s="314">
        <v>44113</v>
      </c>
      <c r="J63" s="116">
        <v>0.03</v>
      </c>
    </row>
    <row r="64" spans="1:27" ht="12.75">
      <c r="A64" s="116">
        <v>56</v>
      </c>
      <c r="B64" s="116">
        <v>83</v>
      </c>
      <c r="C64" s="116">
        <v>83</v>
      </c>
      <c r="D64" s="116" t="s">
        <v>16</v>
      </c>
      <c r="E64" s="314">
        <v>44044</v>
      </c>
      <c r="F64" s="116">
        <v>0.75</v>
      </c>
      <c r="G64" s="116">
        <v>83</v>
      </c>
      <c r="H64" s="116" t="s">
        <v>68</v>
      </c>
      <c r="I64" s="314">
        <v>44119</v>
      </c>
      <c r="J64" s="116">
        <v>0.45</v>
      </c>
    </row>
    <row r="65" spans="1:27" ht="12.75">
      <c r="A65" s="116">
        <v>57</v>
      </c>
      <c r="B65" s="116">
        <v>0</v>
      </c>
      <c r="C65" s="116">
        <v>0</v>
      </c>
      <c r="D65" s="116" t="s">
        <v>16</v>
      </c>
      <c r="E65" s="314">
        <v>44044</v>
      </c>
      <c r="F65" s="116" t="s">
        <v>3120</v>
      </c>
      <c r="G65" s="116">
        <v>0</v>
      </c>
      <c r="H65" s="116" t="s">
        <v>68</v>
      </c>
      <c r="I65" s="314">
        <v>44113</v>
      </c>
      <c r="J65" s="116">
        <v>0.05</v>
      </c>
    </row>
    <row r="66" spans="1:27" ht="12.75">
      <c r="A66" s="446">
        <v>58</v>
      </c>
      <c r="B66" s="446">
        <v>31</v>
      </c>
      <c r="C66" s="446">
        <v>31</v>
      </c>
      <c r="D66" s="446" t="s">
        <v>16</v>
      </c>
      <c r="E66" s="592">
        <v>44046</v>
      </c>
      <c r="F66" s="446">
        <v>0.25</v>
      </c>
      <c r="G66" s="446">
        <v>31</v>
      </c>
      <c r="H66" s="446" t="s">
        <v>68</v>
      </c>
      <c r="I66" s="592">
        <v>44119</v>
      </c>
      <c r="J66" s="446">
        <v>0.7</v>
      </c>
      <c r="K66" s="441"/>
      <c r="L66" s="441"/>
      <c r="M66" s="441"/>
      <c r="N66" s="441"/>
      <c r="O66" s="441"/>
      <c r="P66" s="441"/>
      <c r="Q66" s="441"/>
      <c r="R66" s="441"/>
      <c r="S66" s="441"/>
      <c r="T66" s="441"/>
      <c r="U66" s="441"/>
      <c r="V66" s="441"/>
      <c r="W66" s="441"/>
      <c r="X66" s="441"/>
      <c r="Y66" s="441"/>
      <c r="Z66" s="441"/>
      <c r="AA66" s="441"/>
    </row>
    <row r="67" spans="1:27" ht="12.75">
      <c r="A67" s="116">
        <v>59</v>
      </c>
      <c r="B67" s="116">
        <v>5</v>
      </c>
      <c r="C67" s="116">
        <v>5</v>
      </c>
      <c r="D67" s="116" t="s">
        <v>16</v>
      </c>
      <c r="E67" s="314">
        <v>44046</v>
      </c>
      <c r="F67" s="116" t="s">
        <v>3120</v>
      </c>
      <c r="G67" s="116">
        <v>5</v>
      </c>
      <c r="H67" s="116" t="s">
        <v>68</v>
      </c>
      <c r="I67" s="314">
        <v>44118</v>
      </c>
      <c r="J67" s="116">
        <v>0.2</v>
      </c>
    </row>
    <row r="68" spans="1:27" ht="12.75">
      <c r="A68" s="446">
        <v>60</v>
      </c>
      <c r="B68" s="446">
        <v>47</v>
      </c>
      <c r="C68" s="446">
        <v>47</v>
      </c>
      <c r="D68" s="446" t="s">
        <v>16</v>
      </c>
      <c r="E68" s="592">
        <v>44046</v>
      </c>
      <c r="F68" s="446">
        <v>0.25</v>
      </c>
      <c r="G68" s="446">
        <v>47</v>
      </c>
      <c r="H68" s="446" t="s">
        <v>68</v>
      </c>
      <c r="I68" s="592">
        <v>44118</v>
      </c>
      <c r="J68" s="446">
        <v>0.78</v>
      </c>
      <c r="K68" s="441"/>
      <c r="L68" s="441"/>
      <c r="M68" s="441"/>
      <c r="N68" s="441"/>
      <c r="O68" s="441"/>
      <c r="P68" s="441"/>
      <c r="Q68" s="441"/>
      <c r="R68" s="441"/>
      <c r="S68" s="441"/>
      <c r="T68" s="441"/>
      <c r="U68" s="441"/>
      <c r="V68" s="441"/>
      <c r="W68" s="441"/>
      <c r="X68" s="441"/>
      <c r="Y68" s="441"/>
      <c r="Z68" s="441"/>
      <c r="AA68" s="441"/>
    </row>
    <row r="69" spans="1:27" ht="12.75">
      <c r="A69" s="116">
        <v>61</v>
      </c>
      <c r="B69" s="116">
        <v>24</v>
      </c>
      <c r="C69" s="116">
        <v>24</v>
      </c>
      <c r="D69" s="116" t="s">
        <v>16</v>
      </c>
      <c r="E69" s="314">
        <v>44046</v>
      </c>
      <c r="F69" s="116" t="s">
        <v>3117</v>
      </c>
      <c r="G69" s="116">
        <v>5</v>
      </c>
      <c r="H69" s="116" t="s">
        <v>68</v>
      </c>
      <c r="I69" s="314">
        <v>44118</v>
      </c>
      <c r="J69" s="116">
        <v>0.15</v>
      </c>
    </row>
    <row r="70" spans="1:27" ht="12.75">
      <c r="A70" s="116">
        <v>62</v>
      </c>
      <c r="B70" s="116">
        <v>1</v>
      </c>
      <c r="C70" s="116">
        <v>1</v>
      </c>
      <c r="D70" s="116" t="s">
        <v>16</v>
      </c>
      <c r="E70" s="314">
        <v>44046</v>
      </c>
      <c r="F70" s="116" t="s">
        <v>3120</v>
      </c>
      <c r="G70" s="116">
        <v>1</v>
      </c>
      <c r="H70" s="116" t="s">
        <v>68</v>
      </c>
      <c r="I70" s="314">
        <v>44118</v>
      </c>
      <c r="J70" s="116">
        <v>0.02</v>
      </c>
    </row>
    <row r="72" spans="1:27" ht="12.75">
      <c r="B72">
        <f>SUM(B2:B70)</f>
        <v>8745</v>
      </c>
      <c r="G72">
        <f>SUM(G2:G70)</f>
        <v>5428</v>
      </c>
    </row>
    <row r="111" spans="3:6" ht="12.75">
      <c r="C111" s="116">
        <v>23</v>
      </c>
      <c r="D111" s="116" t="s">
        <v>16</v>
      </c>
      <c r="E111" s="314">
        <v>44012</v>
      </c>
      <c r="F111" s="116">
        <v>0.25</v>
      </c>
    </row>
    <row r="113" spans="3:6" ht="12.75">
      <c r="C113" s="116">
        <v>59</v>
      </c>
      <c r="D113" s="116" t="s">
        <v>16</v>
      </c>
      <c r="E113" s="314">
        <v>44013</v>
      </c>
      <c r="F113" s="116">
        <v>2</v>
      </c>
    </row>
    <row r="115" spans="3:6" ht="12.75">
      <c r="C115" s="116">
        <v>392</v>
      </c>
      <c r="D115" s="116" t="s">
        <v>16</v>
      </c>
      <c r="E115" s="314">
        <v>44014</v>
      </c>
      <c r="F115" s="116">
        <v>3.5</v>
      </c>
    </row>
    <row r="116" spans="3:6" ht="12.75">
      <c r="C116" s="116">
        <v>271</v>
      </c>
      <c r="D116" s="116" t="s">
        <v>16</v>
      </c>
      <c r="E116" s="314">
        <v>44016</v>
      </c>
      <c r="F116" s="116">
        <v>2.75</v>
      </c>
    </row>
    <row r="117" spans="3:6" ht="12.75">
      <c r="C117" s="116">
        <v>512</v>
      </c>
      <c r="D117" s="116" t="s">
        <v>16</v>
      </c>
      <c r="E117" s="314">
        <v>44020</v>
      </c>
      <c r="F117" s="116">
        <v>4</v>
      </c>
    </row>
    <row r="121" spans="3:6" ht="12.75">
      <c r="C121" s="116">
        <v>153</v>
      </c>
      <c r="D121" s="116" t="s">
        <v>16</v>
      </c>
      <c r="E121" s="314">
        <v>44041</v>
      </c>
      <c r="F121" s="116">
        <v>1</v>
      </c>
    </row>
    <row r="137" spans="3:6" ht="12.75">
      <c r="C137" s="116">
        <v>158</v>
      </c>
      <c r="D137" s="116" t="s">
        <v>16</v>
      </c>
      <c r="E137" s="314">
        <v>44042</v>
      </c>
      <c r="F137" s="116">
        <v>2.5</v>
      </c>
    </row>
    <row r="138" spans="3:6" ht="12.75">
      <c r="C138" s="116">
        <v>120</v>
      </c>
      <c r="D138" s="116" t="s">
        <v>16</v>
      </c>
      <c r="E138" s="314">
        <v>44043</v>
      </c>
      <c r="F138" s="116">
        <v>1.75</v>
      </c>
    </row>
    <row r="200" spans="2:3" ht="12.75">
      <c r="B200">
        <f t="shared" ref="B200:C200" si="0">SUM(B2:B195)</f>
        <v>17490</v>
      </c>
      <c r="C200">
        <f t="shared" si="0"/>
        <v>5429</v>
      </c>
    </row>
  </sheetData>
  <autoFilter ref="A1:AA1010" xr:uid="{00000000-0009-0000-0000-000029000000}"/>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A1001"/>
  <sheetViews>
    <sheetView workbookViewId="0">
      <pane ySplit="2" topLeftCell="A3" activePane="bottomLeft" state="frozen"/>
      <selection pane="bottomLeft" activeCell="B4" sqref="B4"/>
    </sheetView>
  </sheetViews>
  <sheetFormatPr defaultColWidth="12.5703125" defaultRowHeight="15.75" customHeight="1"/>
  <cols>
    <col min="1" max="1" width="19.42578125" customWidth="1"/>
    <col min="2" max="2" width="10.28515625" customWidth="1"/>
    <col min="3" max="3" width="10.42578125" customWidth="1"/>
    <col min="4" max="4" width="25.85546875" customWidth="1"/>
    <col min="5" max="5" width="20.28515625" customWidth="1"/>
    <col min="6" max="6" width="19.7109375" customWidth="1"/>
    <col min="7" max="7" width="20" customWidth="1"/>
    <col min="8" max="9" width="9" customWidth="1"/>
    <col min="10" max="10" width="24.42578125" customWidth="1"/>
    <col min="11" max="11" width="22" customWidth="1"/>
    <col min="12" max="12" width="9" customWidth="1"/>
    <col min="13" max="13" width="9.42578125" customWidth="1"/>
    <col min="14" max="14" width="5.140625" customWidth="1"/>
    <col min="15" max="15" width="39.140625" customWidth="1"/>
    <col min="16" max="17" width="8.5703125" customWidth="1"/>
    <col min="18" max="18" width="32.7109375" customWidth="1"/>
    <col min="19" max="19" width="4.140625" customWidth="1"/>
    <col min="20" max="20" width="8.42578125" customWidth="1"/>
    <col min="21" max="21" width="9.140625" customWidth="1"/>
    <col min="22" max="22" width="8.42578125" customWidth="1"/>
    <col min="23" max="23" width="9.140625" customWidth="1"/>
    <col min="24" max="24" width="91.85546875" customWidth="1"/>
    <col min="25" max="27" width="8.85546875" customWidth="1"/>
  </cols>
  <sheetData>
    <row r="1" spans="1:27" ht="21.75" customHeight="1">
      <c r="A1" s="123"/>
      <c r="B1" s="123"/>
      <c r="C1" s="124" t="s">
        <v>654</v>
      </c>
      <c r="D1" s="988" t="s">
        <v>655</v>
      </c>
      <c r="E1" s="989"/>
      <c r="F1" s="989"/>
      <c r="G1" s="989"/>
      <c r="H1" s="989"/>
      <c r="I1" s="989"/>
      <c r="J1" s="990"/>
      <c r="K1" s="125"/>
      <c r="L1" s="126"/>
      <c r="M1" s="127"/>
      <c r="N1" s="127"/>
      <c r="O1" s="991" t="s">
        <v>656</v>
      </c>
      <c r="P1" s="989"/>
      <c r="Q1" s="990"/>
      <c r="R1" s="992"/>
      <c r="S1" s="989"/>
      <c r="T1" s="989"/>
      <c r="U1" s="989"/>
      <c r="V1" s="989"/>
      <c r="W1" s="990"/>
      <c r="X1" s="8"/>
    </row>
    <row r="2" spans="1:27" ht="59.25" customHeight="1">
      <c r="A2" s="128" t="s">
        <v>657</v>
      </c>
      <c r="B2" s="129" t="s">
        <v>0</v>
      </c>
      <c r="C2" s="130" t="s">
        <v>658</v>
      </c>
      <c r="D2" s="129" t="s">
        <v>659</v>
      </c>
      <c r="E2" s="129" t="s">
        <v>660</v>
      </c>
      <c r="F2" s="129" t="s">
        <v>661</v>
      </c>
      <c r="G2" s="129" t="s">
        <v>662</v>
      </c>
      <c r="H2" s="130" t="s">
        <v>663</v>
      </c>
      <c r="I2" s="129" t="s">
        <v>664</v>
      </c>
      <c r="J2" s="131" t="s">
        <v>665</v>
      </c>
      <c r="K2" s="132" t="s">
        <v>666</v>
      </c>
      <c r="L2" s="133" t="s">
        <v>667</v>
      </c>
      <c r="M2" s="133" t="s">
        <v>668</v>
      </c>
      <c r="N2" s="134" t="s">
        <v>669</v>
      </c>
      <c r="O2" s="135" t="s">
        <v>670</v>
      </c>
      <c r="P2" s="136" t="s">
        <v>671</v>
      </c>
      <c r="Q2" s="136" t="s">
        <v>672</v>
      </c>
      <c r="R2" s="137" t="s">
        <v>673</v>
      </c>
      <c r="S2" s="137" t="s">
        <v>674</v>
      </c>
      <c r="T2" s="137" t="s">
        <v>675</v>
      </c>
      <c r="U2" s="137" t="s">
        <v>676</v>
      </c>
      <c r="V2" s="137" t="s">
        <v>677</v>
      </c>
      <c r="W2" s="137" t="s">
        <v>678</v>
      </c>
      <c r="X2" s="16" t="s">
        <v>679</v>
      </c>
    </row>
    <row r="3" spans="1:27" ht="162.75" hidden="1" customHeight="1">
      <c r="A3" s="138"/>
      <c r="B3" s="138" t="s">
        <v>680</v>
      </c>
      <c r="C3" s="138" t="s">
        <v>371</v>
      </c>
      <c r="D3" s="138" t="s">
        <v>681</v>
      </c>
      <c r="E3" s="138" t="s">
        <v>682</v>
      </c>
      <c r="F3" s="138"/>
      <c r="G3" s="139" t="s">
        <v>683</v>
      </c>
      <c r="H3" s="140" t="s">
        <v>684</v>
      </c>
      <c r="I3" s="139"/>
      <c r="J3" s="138" t="s">
        <v>685</v>
      </c>
      <c r="K3" s="141" t="s">
        <v>686</v>
      </c>
      <c r="L3" s="142"/>
      <c r="M3" s="143"/>
      <c r="N3" s="143"/>
      <c r="O3" s="138"/>
      <c r="P3" s="143"/>
      <c r="Q3" s="143"/>
      <c r="R3" s="144" t="s">
        <v>687</v>
      </c>
      <c r="S3" s="145"/>
      <c r="T3" s="145" t="s">
        <v>688</v>
      </c>
      <c r="U3" s="146">
        <v>44204</v>
      </c>
      <c r="V3" s="147" t="s">
        <v>689</v>
      </c>
      <c r="W3" s="148">
        <v>44208</v>
      </c>
      <c r="X3" s="149" t="s">
        <v>690</v>
      </c>
      <c r="Y3" s="150"/>
      <c r="Z3" s="150"/>
      <c r="AA3" s="150"/>
    </row>
    <row r="4" spans="1:27" ht="162.75" hidden="1" customHeight="1">
      <c r="A4" s="138"/>
      <c r="B4" s="138" t="s">
        <v>680</v>
      </c>
      <c r="C4" s="138" t="s">
        <v>371</v>
      </c>
      <c r="D4" s="138" t="s">
        <v>691</v>
      </c>
      <c r="E4" s="138" t="s">
        <v>692</v>
      </c>
      <c r="F4" s="138"/>
      <c r="G4" s="139" t="s">
        <v>693</v>
      </c>
      <c r="H4" s="139" t="s">
        <v>694</v>
      </c>
      <c r="I4" s="139"/>
      <c r="J4" s="138" t="s">
        <v>695</v>
      </c>
      <c r="K4" s="141" t="s">
        <v>696</v>
      </c>
      <c r="L4" s="142"/>
      <c r="M4" s="143"/>
      <c r="N4" s="143"/>
      <c r="O4" s="138"/>
      <c r="P4" s="143"/>
      <c r="Q4" s="143"/>
      <c r="R4" s="144" t="s">
        <v>697</v>
      </c>
      <c r="S4" s="145"/>
      <c r="T4" s="145" t="s">
        <v>688</v>
      </c>
      <c r="U4" s="146">
        <v>44204</v>
      </c>
      <c r="V4" s="147" t="s">
        <v>689</v>
      </c>
      <c r="W4" s="148">
        <v>44205</v>
      </c>
      <c r="X4" s="149" t="s">
        <v>698</v>
      </c>
      <c r="Y4" s="150"/>
      <c r="Z4" s="150"/>
      <c r="AA4" s="150"/>
    </row>
    <row r="5" spans="1:27" ht="162.75" hidden="1" customHeight="1">
      <c r="A5" s="138"/>
      <c r="B5" s="138" t="s">
        <v>17</v>
      </c>
      <c r="C5" s="138"/>
      <c r="D5" s="138" t="s">
        <v>699</v>
      </c>
      <c r="E5" s="138"/>
      <c r="F5" s="138"/>
      <c r="G5" s="139" t="s">
        <v>700</v>
      </c>
      <c r="H5" s="151" t="s">
        <v>701</v>
      </c>
      <c r="I5" s="139"/>
      <c r="J5" s="138" t="s">
        <v>702</v>
      </c>
      <c r="K5" s="141" t="s">
        <v>703</v>
      </c>
      <c r="L5" s="142"/>
      <c r="M5" s="143"/>
      <c r="N5" s="143"/>
      <c r="O5" s="138" t="s">
        <v>704</v>
      </c>
      <c r="P5" s="143">
        <v>1</v>
      </c>
      <c r="Q5" s="143">
        <v>15</v>
      </c>
      <c r="R5" s="144" t="s">
        <v>705</v>
      </c>
      <c r="S5" s="145" t="s">
        <v>706</v>
      </c>
      <c r="T5" s="145" t="s">
        <v>688</v>
      </c>
      <c r="U5" s="146">
        <v>44204</v>
      </c>
      <c r="V5" s="147" t="s">
        <v>689</v>
      </c>
      <c r="W5" s="148">
        <v>44206</v>
      </c>
      <c r="X5" s="152"/>
      <c r="Y5" s="150"/>
      <c r="Z5" s="150"/>
      <c r="AA5" s="150"/>
    </row>
    <row r="6" spans="1:27" ht="162.75" hidden="1" customHeight="1">
      <c r="A6" s="138"/>
      <c r="B6" s="138" t="s">
        <v>17</v>
      </c>
      <c r="C6" s="138"/>
      <c r="D6" s="138" t="s">
        <v>707</v>
      </c>
      <c r="E6" s="138"/>
      <c r="F6" s="138"/>
      <c r="G6" s="139"/>
      <c r="H6" s="139"/>
      <c r="I6" s="139"/>
      <c r="J6" s="138"/>
      <c r="K6" s="141" t="s">
        <v>703</v>
      </c>
      <c r="L6" s="142"/>
      <c r="M6" s="143"/>
      <c r="N6" s="143"/>
      <c r="O6" s="138"/>
      <c r="P6" s="143">
        <v>1</v>
      </c>
      <c r="Q6" s="143">
        <v>15</v>
      </c>
      <c r="R6" s="144" t="s">
        <v>705</v>
      </c>
      <c r="S6" s="145" t="s">
        <v>706</v>
      </c>
      <c r="T6" s="145" t="s">
        <v>688</v>
      </c>
      <c r="U6" s="146">
        <v>44204</v>
      </c>
      <c r="V6" s="147" t="s">
        <v>689</v>
      </c>
      <c r="W6" s="148">
        <v>44206</v>
      </c>
      <c r="X6" s="152"/>
      <c r="Y6" s="150"/>
      <c r="Z6" s="150"/>
      <c r="AA6" s="150"/>
    </row>
    <row r="7" spans="1:27" ht="162.75" hidden="1" customHeight="1">
      <c r="A7" s="138"/>
      <c r="B7" s="138" t="s">
        <v>17</v>
      </c>
      <c r="C7" s="138"/>
      <c r="D7" s="138" t="s">
        <v>708</v>
      </c>
      <c r="E7" s="138"/>
      <c r="F7" s="138"/>
      <c r="G7" s="139"/>
      <c r="H7" s="139"/>
      <c r="I7" s="139"/>
      <c r="J7" s="138"/>
      <c r="K7" s="141" t="s">
        <v>703</v>
      </c>
      <c r="L7" s="142"/>
      <c r="M7" s="143"/>
      <c r="N7" s="143"/>
      <c r="O7" s="138"/>
      <c r="P7" s="143">
        <v>1</v>
      </c>
      <c r="Q7" s="143">
        <v>15</v>
      </c>
      <c r="R7" s="144" t="s">
        <v>705</v>
      </c>
      <c r="S7" s="145" t="s">
        <v>706</v>
      </c>
      <c r="T7" s="145" t="s">
        <v>688</v>
      </c>
      <c r="U7" s="146">
        <v>44204</v>
      </c>
      <c r="V7" s="147" t="s">
        <v>689</v>
      </c>
      <c r="W7" s="148">
        <v>44206</v>
      </c>
      <c r="X7" s="152"/>
      <c r="Y7" s="150"/>
      <c r="Z7" s="150"/>
      <c r="AA7" s="150"/>
    </row>
    <row r="8" spans="1:27" ht="162.75" hidden="1" customHeight="1">
      <c r="A8" s="138"/>
      <c r="B8" s="138" t="s">
        <v>17</v>
      </c>
      <c r="C8" s="138"/>
      <c r="D8" s="138" t="s">
        <v>709</v>
      </c>
      <c r="E8" s="138"/>
      <c r="F8" s="138"/>
      <c r="G8" s="139" t="s">
        <v>710</v>
      </c>
      <c r="H8" s="139" t="s">
        <v>711</v>
      </c>
      <c r="I8" s="139"/>
      <c r="J8" s="153" t="s">
        <v>712</v>
      </c>
      <c r="K8" s="141" t="s">
        <v>703</v>
      </c>
      <c r="L8" s="142"/>
      <c r="M8" s="143"/>
      <c r="N8" s="143"/>
      <c r="O8" s="138"/>
      <c r="P8" s="143">
        <v>1</v>
      </c>
      <c r="Q8" s="143">
        <v>15</v>
      </c>
      <c r="R8" s="144" t="s">
        <v>705</v>
      </c>
      <c r="S8" s="145" t="s">
        <v>706</v>
      </c>
      <c r="T8" s="145" t="s">
        <v>688</v>
      </c>
      <c r="U8" s="146">
        <v>44204</v>
      </c>
      <c r="V8" s="147" t="s">
        <v>689</v>
      </c>
      <c r="W8" s="148">
        <v>44206</v>
      </c>
      <c r="X8" s="152"/>
      <c r="Y8" s="150"/>
      <c r="Z8" s="150"/>
      <c r="AA8" s="150"/>
    </row>
    <row r="9" spans="1:27" ht="162.75" hidden="1" customHeight="1">
      <c r="A9" s="138"/>
      <c r="B9" s="138" t="s">
        <v>3</v>
      </c>
      <c r="C9" s="138" t="s">
        <v>479</v>
      </c>
      <c r="D9" s="138" t="s">
        <v>713</v>
      </c>
      <c r="E9" s="138"/>
      <c r="F9" s="138"/>
      <c r="G9" s="139" t="s">
        <v>714</v>
      </c>
      <c r="H9" s="151" t="s">
        <v>715</v>
      </c>
      <c r="I9" s="139" t="s">
        <v>706</v>
      </c>
      <c r="J9" s="154" t="s">
        <v>716</v>
      </c>
      <c r="K9" s="141" t="s">
        <v>703</v>
      </c>
      <c r="L9" s="142">
        <v>2003</v>
      </c>
      <c r="M9" s="143"/>
      <c r="N9" s="143"/>
      <c r="O9" s="138" t="s">
        <v>717</v>
      </c>
      <c r="P9" s="143">
        <v>3</v>
      </c>
      <c r="Q9" s="143">
        <v>8</v>
      </c>
      <c r="R9" s="144" t="s">
        <v>718</v>
      </c>
      <c r="S9" s="145" t="s">
        <v>706</v>
      </c>
      <c r="T9" s="145" t="s">
        <v>688</v>
      </c>
      <c r="U9" s="146">
        <v>44204</v>
      </c>
      <c r="V9" s="147" t="s">
        <v>689</v>
      </c>
      <c r="W9" s="148">
        <v>44208</v>
      </c>
      <c r="X9" s="152"/>
      <c r="Y9" s="150"/>
      <c r="Z9" s="150"/>
      <c r="AA9" s="150"/>
    </row>
    <row r="10" spans="1:27" ht="162.75" hidden="1" customHeight="1">
      <c r="A10" s="138"/>
      <c r="B10" s="138" t="s">
        <v>3</v>
      </c>
      <c r="C10" s="138" t="s">
        <v>719</v>
      </c>
      <c r="D10" s="138" t="s">
        <v>720</v>
      </c>
      <c r="E10" s="138"/>
      <c r="F10" s="138"/>
      <c r="G10" s="139" t="s">
        <v>721</v>
      </c>
      <c r="H10" s="139" t="s">
        <v>722</v>
      </c>
      <c r="I10" s="139"/>
      <c r="J10" s="138"/>
      <c r="K10" s="141" t="s">
        <v>723</v>
      </c>
      <c r="L10" s="142" t="s">
        <v>724</v>
      </c>
      <c r="M10" s="143"/>
      <c r="N10" s="143"/>
      <c r="O10" s="138"/>
      <c r="P10" s="143"/>
      <c r="Q10" s="143"/>
      <c r="R10" s="144" t="s">
        <v>725</v>
      </c>
      <c r="S10" s="145"/>
      <c r="T10" s="145" t="s">
        <v>688</v>
      </c>
      <c r="U10" s="146">
        <v>44204</v>
      </c>
      <c r="V10" s="147" t="s">
        <v>689</v>
      </c>
      <c r="W10" s="148">
        <v>44208</v>
      </c>
      <c r="X10" s="152"/>
      <c r="Y10" s="150"/>
      <c r="Z10" s="150"/>
      <c r="AA10" s="150"/>
    </row>
    <row r="11" spans="1:27" ht="162.75" hidden="1" customHeight="1">
      <c r="A11" s="138"/>
      <c r="B11" s="138" t="s">
        <v>3</v>
      </c>
      <c r="C11" s="138" t="s">
        <v>475</v>
      </c>
      <c r="D11" s="138" t="s">
        <v>726</v>
      </c>
      <c r="E11" s="138"/>
      <c r="F11" s="138"/>
      <c r="G11" s="155" t="s">
        <v>727</v>
      </c>
      <c r="H11" s="139" t="s">
        <v>728</v>
      </c>
      <c r="I11" s="139" t="s">
        <v>706</v>
      </c>
      <c r="J11" s="154" t="s">
        <v>729</v>
      </c>
      <c r="K11" s="141" t="s">
        <v>703</v>
      </c>
      <c r="L11" s="142"/>
      <c r="M11" s="143"/>
      <c r="N11" s="143"/>
      <c r="O11" s="138"/>
      <c r="P11" s="143">
        <v>3</v>
      </c>
      <c r="Q11" s="143">
        <v>7</v>
      </c>
      <c r="R11" s="144" t="s">
        <v>730</v>
      </c>
      <c r="S11" s="145" t="s">
        <v>706</v>
      </c>
      <c r="T11" s="145" t="s">
        <v>688</v>
      </c>
      <c r="U11" s="146">
        <v>44204</v>
      </c>
      <c r="V11" s="147" t="s">
        <v>689</v>
      </c>
      <c r="W11" s="148">
        <v>44208</v>
      </c>
      <c r="X11" s="152"/>
      <c r="Y11" s="150"/>
      <c r="Z11" s="150"/>
      <c r="AA11" s="150"/>
    </row>
    <row r="12" spans="1:27" ht="162.75" hidden="1" customHeight="1">
      <c r="A12" s="138"/>
      <c r="B12" s="138" t="s">
        <v>3</v>
      </c>
      <c r="C12" s="138" t="s">
        <v>477</v>
      </c>
      <c r="D12" s="138" t="s">
        <v>731</v>
      </c>
      <c r="E12" s="138"/>
      <c r="F12" s="138"/>
      <c r="G12" s="139" t="s">
        <v>732</v>
      </c>
      <c r="H12" s="139"/>
      <c r="I12" s="139"/>
      <c r="J12" s="138" t="s">
        <v>733</v>
      </c>
      <c r="K12" s="141" t="s">
        <v>703</v>
      </c>
      <c r="L12" s="142"/>
      <c r="M12" s="143"/>
      <c r="N12" s="143"/>
      <c r="O12" s="138"/>
      <c r="P12" s="143">
        <v>3</v>
      </c>
      <c r="Q12" s="143">
        <v>5</v>
      </c>
      <c r="R12" s="144" t="s">
        <v>734</v>
      </c>
      <c r="S12" s="145" t="s">
        <v>706</v>
      </c>
      <c r="T12" s="145" t="s">
        <v>688</v>
      </c>
      <c r="U12" s="146">
        <v>44204</v>
      </c>
      <c r="V12" s="147" t="s">
        <v>689</v>
      </c>
      <c r="W12" s="148">
        <v>44208</v>
      </c>
      <c r="X12" s="152"/>
      <c r="Y12" s="150"/>
      <c r="Z12" s="150"/>
      <c r="AA12" s="150"/>
    </row>
    <row r="13" spans="1:27" ht="162.75" hidden="1" customHeight="1">
      <c r="A13" s="138"/>
      <c r="B13" s="138" t="s">
        <v>19</v>
      </c>
      <c r="C13" s="138"/>
      <c r="D13" s="138" t="s">
        <v>735</v>
      </c>
      <c r="E13" s="138" t="s">
        <v>736</v>
      </c>
      <c r="F13" s="138" t="s">
        <v>737</v>
      </c>
      <c r="G13" s="139" t="s">
        <v>738</v>
      </c>
      <c r="H13" s="156" t="s">
        <v>739</v>
      </c>
      <c r="I13" s="139"/>
      <c r="J13" s="138"/>
      <c r="K13" s="141" t="s">
        <v>740</v>
      </c>
      <c r="L13" s="142"/>
      <c r="M13" s="143"/>
      <c r="N13" s="143"/>
      <c r="O13" s="138"/>
      <c r="P13" s="143"/>
      <c r="Q13" s="143"/>
      <c r="R13" s="144" t="s">
        <v>741</v>
      </c>
      <c r="S13" s="145"/>
      <c r="T13" s="145" t="s">
        <v>688</v>
      </c>
      <c r="U13" s="146">
        <v>44204</v>
      </c>
      <c r="V13" s="147" t="s">
        <v>689</v>
      </c>
      <c r="W13" s="148">
        <v>44210</v>
      </c>
      <c r="X13" s="149" t="s">
        <v>742</v>
      </c>
      <c r="Y13" s="150"/>
      <c r="Z13" s="150"/>
      <c r="AA13" s="150"/>
    </row>
    <row r="14" spans="1:27" ht="162.75" hidden="1" customHeight="1">
      <c r="A14" s="138"/>
      <c r="B14" s="138" t="s">
        <v>19</v>
      </c>
      <c r="C14" s="138"/>
      <c r="D14" s="138" t="s">
        <v>743</v>
      </c>
      <c r="E14" s="138" t="s">
        <v>737</v>
      </c>
      <c r="F14" s="138" t="s">
        <v>744</v>
      </c>
      <c r="G14" s="139" t="s">
        <v>745</v>
      </c>
      <c r="H14" s="151" t="s">
        <v>746</v>
      </c>
      <c r="I14" s="139"/>
      <c r="J14" s="138"/>
      <c r="K14" s="141" t="s">
        <v>740</v>
      </c>
      <c r="L14" s="142"/>
      <c r="M14" s="143"/>
      <c r="N14" s="143"/>
      <c r="O14" s="138"/>
      <c r="P14" s="143"/>
      <c r="Q14" s="143"/>
      <c r="R14" s="144" t="s">
        <v>747</v>
      </c>
      <c r="S14" s="145"/>
      <c r="T14" s="145" t="s">
        <v>688</v>
      </c>
      <c r="U14" s="146">
        <v>44204</v>
      </c>
      <c r="V14" s="147" t="s">
        <v>748</v>
      </c>
      <c r="W14" s="148">
        <v>44210</v>
      </c>
      <c r="X14" s="149" t="s">
        <v>749</v>
      </c>
      <c r="Y14" s="150"/>
      <c r="Z14" s="150"/>
      <c r="AA14" s="150"/>
    </row>
    <row r="15" spans="1:27" ht="162.75" hidden="1" customHeight="1">
      <c r="A15" s="138"/>
      <c r="B15" s="138" t="s">
        <v>19</v>
      </c>
      <c r="C15" s="138"/>
      <c r="D15" s="138" t="s">
        <v>750</v>
      </c>
      <c r="E15" s="138" t="s">
        <v>744</v>
      </c>
      <c r="F15" s="138" t="s">
        <v>751</v>
      </c>
      <c r="G15" s="139" t="s">
        <v>752</v>
      </c>
      <c r="H15" s="151" t="s">
        <v>753</v>
      </c>
      <c r="I15" s="139"/>
      <c r="J15" s="138" t="s">
        <v>754</v>
      </c>
      <c r="K15" s="141" t="s">
        <v>740</v>
      </c>
      <c r="L15" s="142"/>
      <c r="M15" s="143"/>
      <c r="N15" s="143"/>
      <c r="O15" s="138"/>
      <c r="P15" s="143"/>
      <c r="Q15" s="143"/>
      <c r="R15" s="144" t="s">
        <v>755</v>
      </c>
      <c r="S15" s="145"/>
      <c r="T15" s="145" t="s">
        <v>688</v>
      </c>
      <c r="U15" s="146">
        <v>44204</v>
      </c>
      <c r="V15" s="147" t="s">
        <v>748</v>
      </c>
      <c r="W15" s="148">
        <v>44210</v>
      </c>
      <c r="X15" s="149" t="s">
        <v>749</v>
      </c>
      <c r="Y15" s="150"/>
      <c r="Z15" s="150"/>
      <c r="AA15" s="150"/>
    </row>
    <row r="16" spans="1:27" ht="162.75" hidden="1" customHeight="1">
      <c r="A16" s="138"/>
      <c r="B16" s="138" t="s">
        <v>19</v>
      </c>
      <c r="C16" s="138"/>
      <c r="D16" s="138" t="s">
        <v>756</v>
      </c>
      <c r="E16" s="138" t="s">
        <v>757</v>
      </c>
      <c r="F16" s="138" t="s">
        <v>758</v>
      </c>
      <c r="G16" s="139" t="s">
        <v>759</v>
      </c>
      <c r="H16" s="139" t="s">
        <v>760</v>
      </c>
      <c r="I16" s="139"/>
      <c r="J16" s="138"/>
      <c r="K16" s="141" t="s">
        <v>740</v>
      </c>
      <c r="L16" s="142"/>
      <c r="M16" s="143"/>
      <c r="N16" s="143"/>
      <c r="O16" s="138"/>
      <c r="P16" s="143"/>
      <c r="Q16" s="143"/>
      <c r="R16" s="144" t="s">
        <v>761</v>
      </c>
      <c r="S16" s="145"/>
      <c r="T16" s="145" t="s">
        <v>688</v>
      </c>
      <c r="U16" s="146">
        <v>44204</v>
      </c>
      <c r="V16" s="147" t="s">
        <v>748</v>
      </c>
      <c r="W16" s="148">
        <v>44210</v>
      </c>
      <c r="X16" s="149" t="s">
        <v>762</v>
      </c>
      <c r="Y16" s="150"/>
      <c r="Z16" s="150"/>
      <c r="AA16" s="150"/>
    </row>
    <row r="17" spans="1:27" ht="162.75" hidden="1" customHeight="1">
      <c r="A17" s="138"/>
      <c r="B17" s="138" t="s">
        <v>19</v>
      </c>
      <c r="C17" s="138"/>
      <c r="D17" s="138" t="s">
        <v>763</v>
      </c>
      <c r="E17" s="138" t="s">
        <v>764</v>
      </c>
      <c r="F17" s="138"/>
      <c r="G17" s="139" t="s">
        <v>765</v>
      </c>
      <c r="H17" s="139" t="s">
        <v>766</v>
      </c>
      <c r="I17" s="139"/>
      <c r="J17" s="138"/>
      <c r="K17" s="141"/>
      <c r="L17" s="142">
        <v>1988</v>
      </c>
      <c r="M17" s="143">
        <v>30210</v>
      </c>
      <c r="N17" s="143"/>
      <c r="O17" s="138"/>
      <c r="P17" s="143"/>
      <c r="Q17" s="143"/>
      <c r="R17" s="144" t="s">
        <v>767</v>
      </c>
      <c r="S17" s="145"/>
      <c r="T17" s="145" t="s">
        <v>688</v>
      </c>
      <c r="U17" s="146">
        <v>44204</v>
      </c>
      <c r="V17" s="147" t="s">
        <v>748</v>
      </c>
      <c r="W17" s="148">
        <v>44210</v>
      </c>
      <c r="X17" s="152"/>
      <c r="Y17" s="150"/>
      <c r="Z17" s="150"/>
      <c r="AA17" s="150"/>
    </row>
    <row r="18" spans="1:27" ht="162.75" hidden="1" customHeight="1">
      <c r="A18" s="138"/>
      <c r="B18" s="138" t="s">
        <v>19</v>
      </c>
      <c r="C18" s="138"/>
      <c r="D18" s="138" t="s">
        <v>768</v>
      </c>
      <c r="E18" s="138" t="s">
        <v>764</v>
      </c>
      <c r="F18" s="138"/>
      <c r="G18" s="139" t="s">
        <v>769</v>
      </c>
      <c r="H18" s="139" t="s">
        <v>766</v>
      </c>
      <c r="I18" s="139"/>
      <c r="J18" s="138"/>
      <c r="K18" s="141"/>
      <c r="L18" s="142">
        <v>1957</v>
      </c>
      <c r="M18" s="157">
        <v>19300</v>
      </c>
      <c r="N18" s="157"/>
      <c r="O18" s="138"/>
      <c r="P18" s="143"/>
      <c r="Q18" s="143"/>
      <c r="R18" s="144" t="s">
        <v>770</v>
      </c>
      <c r="S18" s="145"/>
      <c r="T18" s="145" t="s">
        <v>688</v>
      </c>
      <c r="U18" s="146">
        <v>44204</v>
      </c>
      <c r="V18" s="147" t="s">
        <v>748</v>
      </c>
      <c r="W18" s="148">
        <v>44210</v>
      </c>
      <c r="X18" s="152"/>
      <c r="Y18" s="150"/>
      <c r="Z18" s="150"/>
      <c r="AA18" s="150"/>
    </row>
    <row r="19" spans="1:27" ht="162.75" hidden="1" customHeight="1">
      <c r="A19" s="138"/>
      <c r="B19" s="138" t="s">
        <v>19</v>
      </c>
      <c r="C19" s="138"/>
      <c r="D19" s="138" t="s">
        <v>771</v>
      </c>
      <c r="E19" s="138" t="s">
        <v>771</v>
      </c>
      <c r="F19" s="138"/>
      <c r="G19" s="139" t="s">
        <v>772</v>
      </c>
      <c r="H19" s="151" t="s">
        <v>773</v>
      </c>
      <c r="I19" s="139"/>
      <c r="J19" s="138"/>
      <c r="K19" s="141" t="s">
        <v>723</v>
      </c>
      <c r="L19" s="142">
        <v>1986</v>
      </c>
      <c r="M19" s="143">
        <v>13480</v>
      </c>
      <c r="N19" s="143"/>
      <c r="O19" s="138"/>
      <c r="P19" s="143"/>
      <c r="Q19" s="143"/>
      <c r="R19" s="144" t="s">
        <v>774</v>
      </c>
      <c r="S19" s="145"/>
      <c r="T19" s="145" t="s">
        <v>688</v>
      </c>
      <c r="U19" s="146">
        <v>44204</v>
      </c>
      <c r="V19" s="147" t="s">
        <v>748</v>
      </c>
      <c r="W19" s="148">
        <v>44210</v>
      </c>
      <c r="X19" s="149" t="s">
        <v>775</v>
      </c>
      <c r="Y19" s="150"/>
      <c r="Z19" s="150"/>
      <c r="AA19" s="150"/>
    </row>
    <row r="20" spans="1:27" ht="162.75" hidden="1" customHeight="1">
      <c r="A20" s="138"/>
      <c r="B20" s="138" t="s">
        <v>19</v>
      </c>
      <c r="C20" s="138"/>
      <c r="D20" s="138" t="s">
        <v>776</v>
      </c>
      <c r="E20" s="138" t="s">
        <v>771</v>
      </c>
      <c r="F20" s="138"/>
      <c r="G20" s="139" t="s">
        <v>777</v>
      </c>
      <c r="H20" s="151" t="s">
        <v>773</v>
      </c>
      <c r="I20" s="139"/>
      <c r="J20" s="138"/>
      <c r="K20" s="141" t="s">
        <v>778</v>
      </c>
      <c r="L20" s="142">
        <v>2009</v>
      </c>
      <c r="M20" s="143">
        <v>37700</v>
      </c>
      <c r="N20" s="143"/>
      <c r="O20" s="138"/>
      <c r="P20" s="143"/>
      <c r="Q20" s="143"/>
      <c r="R20" s="144" t="s">
        <v>779</v>
      </c>
      <c r="S20" s="145"/>
      <c r="T20" s="145" t="s">
        <v>688</v>
      </c>
      <c r="U20" s="146">
        <v>44204</v>
      </c>
      <c r="V20" s="147" t="s">
        <v>748</v>
      </c>
      <c r="W20" s="148">
        <v>44210</v>
      </c>
      <c r="X20" s="149" t="s">
        <v>780</v>
      </c>
      <c r="Y20" s="150"/>
      <c r="Z20" s="150"/>
      <c r="AA20" s="150"/>
    </row>
    <row r="21" spans="1:27" ht="162.75" hidden="1" customHeight="1">
      <c r="A21" s="158" t="s">
        <v>781</v>
      </c>
      <c r="B21" s="158" t="s">
        <v>19</v>
      </c>
      <c r="C21" s="138"/>
      <c r="D21" s="158" t="s">
        <v>782</v>
      </c>
      <c r="E21" s="138" t="s">
        <v>771</v>
      </c>
      <c r="F21" s="138"/>
      <c r="G21" s="155" t="s">
        <v>783</v>
      </c>
      <c r="H21" s="156" t="s">
        <v>784</v>
      </c>
      <c r="I21" s="139"/>
      <c r="J21" s="153" t="s">
        <v>785</v>
      </c>
      <c r="K21" s="159" t="s">
        <v>786</v>
      </c>
      <c r="L21" s="142"/>
      <c r="M21" s="157">
        <v>37100</v>
      </c>
      <c r="N21" s="157"/>
      <c r="O21" s="138"/>
      <c r="P21" s="143"/>
      <c r="Q21" s="143"/>
      <c r="R21" s="160" t="s">
        <v>787</v>
      </c>
      <c r="S21" s="145"/>
      <c r="T21" s="147" t="s">
        <v>689</v>
      </c>
      <c r="U21" s="161">
        <v>44210</v>
      </c>
      <c r="V21" s="147" t="s">
        <v>748</v>
      </c>
      <c r="W21" s="148">
        <v>44210</v>
      </c>
      <c r="X21" s="149"/>
      <c r="Y21" s="150"/>
      <c r="Z21" s="150"/>
      <c r="AA21" s="150"/>
    </row>
    <row r="22" spans="1:27" ht="162.75" hidden="1" customHeight="1">
      <c r="A22" s="162"/>
      <c r="B22" s="162" t="s">
        <v>33</v>
      </c>
      <c r="C22" s="162"/>
      <c r="D22" s="162" t="s">
        <v>788</v>
      </c>
      <c r="E22" s="162" t="s">
        <v>789</v>
      </c>
      <c r="F22" s="162" t="s">
        <v>790</v>
      </c>
      <c r="G22" s="163" t="s">
        <v>791</v>
      </c>
      <c r="H22" s="164" t="s">
        <v>792</v>
      </c>
      <c r="I22" s="163"/>
      <c r="J22" s="162"/>
      <c r="K22" s="165" t="s">
        <v>740</v>
      </c>
      <c r="L22" s="166"/>
      <c r="M22" s="167"/>
      <c r="N22" s="167"/>
      <c r="O22" s="162"/>
      <c r="P22" s="167"/>
      <c r="Q22" s="167"/>
      <c r="R22" s="168" t="s">
        <v>793</v>
      </c>
      <c r="S22" s="169"/>
      <c r="T22" s="169" t="s">
        <v>688</v>
      </c>
      <c r="U22" s="170">
        <v>44136</v>
      </c>
      <c r="V22" s="169" t="s">
        <v>794</v>
      </c>
      <c r="W22" s="169" t="s">
        <v>243</v>
      </c>
      <c r="X22" s="171"/>
      <c r="Y22" s="172"/>
      <c r="Z22" s="172"/>
      <c r="AA22" s="172"/>
    </row>
    <row r="23" spans="1:27" ht="162.75" hidden="1" customHeight="1">
      <c r="A23" s="162"/>
      <c r="B23" s="162" t="s">
        <v>33</v>
      </c>
      <c r="C23" s="162"/>
      <c r="D23" s="162"/>
      <c r="E23" s="162"/>
      <c r="F23" s="162"/>
      <c r="G23" s="163"/>
      <c r="H23" s="163"/>
      <c r="I23" s="163"/>
      <c r="J23" s="162"/>
      <c r="K23" s="165"/>
      <c r="L23" s="166"/>
      <c r="M23" s="167"/>
      <c r="N23" s="167"/>
      <c r="O23" s="162"/>
      <c r="P23" s="167"/>
      <c r="Q23" s="167"/>
      <c r="R23" s="168" t="s">
        <v>795</v>
      </c>
      <c r="S23" s="169"/>
      <c r="T23" s="169" t="s">
        <v>688</v>
      </c>
      <c r="U23" s="170">
        <v>44136</v>
      </c>
      <c r="V23" s="169" t="s">
        <v>794</v>
      </c>
      <c r="W23" s="169" t="s">
        <v>243</v>
      </c>
      <c r="X23" s="171"/>
      <c r="Y23" s="172"/>
      <c r="Z23" s="172"/>
      <c r="AA23" s="172"/>
    </row>
    <row r="24" spans="1:27" ht="162.75" hidden="1" customHeight="1">
      <c r="A24" s="162"/>
      <c r="B24" s="162" t="s">
        <v>33</v>
      </c>
      <c r="C24" s="162"/>
      <c r="D24" s="162" t="s">
        <v>796</v>
      </c>
      <c r="E24" s="162" t="s">
        <v>797</v>
      </c>
      <c r="F24" s="162" t="s">
        <v>798</v>
      </c>
      <c r="G24" s="163" t="s">
        <v>799</v>
      </c>
      <c r="H24" s="163"/>
      <c r="I24" s="163"/>
      <c r="J24" s="162"/>
      <c r="K24" s="165" t="s">
        <v>740</v>
      </c>
      <c r="L24" s="166"/>
      <c r="M24" s="167"/>
      <c r="N24" s="167"/>
      <c r="O24" s="162"/>
      <c r="P24" s="167"/>
      <c r="Q24" s="167"/>
      <c r="R24" s="173" t="s">
        <v>800</v>
      </c>
      <c r="S24" s="169"/>
      <c r="T24" s="169" t="s">
        <v>688</v>
      </c>
      <c r="U24" s="170">
        <v>44136</v>
      </c>
      <c r="V24" s="169" t="s">
        <v>794</v>
      </c>
      <c r="W24" s="169" t="s">
        <v>243</v>
      </c>
      <c r="X24" s="171"/>
      <c r="Y24" s="172"/>
      <c r="Z24" s="172"/>
      <c r="AA24" s="172"/>
    </row>
    <row r="25" spans="1:27" ht="162.75" hidden="1" customHeight="1">
      <c r="A25" s="162"/>
      <c r="B25" s="162" t="s">
        <v>33</v>
      </c>
      <c r="C25" s="162"/>
      <c r="D25" s="162"/>
      <c r="E25" s="162"/>
      <c r="F25" s="162"/>
      <c r="G25" s="163"/>
      <c r="H25" s="163"/>
      <c r="I25" s="163"/>
      <c r="J25" s="162"/>
      <c r="K25" s="174"/>
      <c r="L25" s="166"/>
      <c r="M25" s="167"/>
      <c r="N25" s="167"/>
      <c r="O25" s="162"/>
      <c r="P25" s="167"/>
      <c r="Q25" s="167"/>
      <c r="R25" s="173" t="s">
        <v>801</v>
      </c>
      <c r="S25" s="169"/>
      <c r="T25" s="169" t="s">
        <v>688</v>
      </c>
      <c r="U25" s="170">
        <v>44136</v>
      </c>
      <c r="V25" s="169" t="s">
        <v>794</v>
      </c>
      <c r="W25" s="169" t="s">
        <v>243</v>
      </c>
      <c r="X25" s="8"/>
    </row>
    <row r="26" spans="1:27" ht="162.75" hidden="1" customHeight="1">
      <c r="A26" s="175" t="s">
        <v>802</v>
      </c>
      <c r="B26" s="175" t="s">
        <v>9</v>
      </c>
      <c r="C26" s="176"/>
      <c r="D26" s="175" t="s">
        <v>803</v>
      </c>
      <c r="E26" s="175" t="s">
        <v>804</v>
      </c>
      <c r="F26" s="176"/>
      <c r="G26" s="177" t="s">
        <v>805</v>
      </c>
      <c r="H26" s="178" t="s">
        <v>806</v>
      </c>
      <c r="I26" s="179"/>
      <c r="J26" s="176"/>
      <c r="K26" s="180" t="s">
        <v>807</v>
      </c>
      <c r="L26" s="181">
        <v>1973</v>
      </c>
      <c r="M26" s="182">
        <v>16990</v>
      </c>
      <c r="N26" s="182"/>
      <c r="O26" s="175" t="s">
        <v>808</v>
      </c>
      <c r="P26" s="182">
        <v>5</v>
      </c>
      <c r="Q26" s="183"/>
      <c r="R26" s="184" t="s">
        <v>809</v>
      </c>
      <c r="S26" s="176"/>
      <c r="T26" s="175" t="s">
        <v>810</v>
      </c>
      <c r="U26" s="185">
        <v>44217</v>
      </c>
      <c r="V26" s="186" t="s">
        <v>810</v>
      </c>
      <c r="W26" s="185">
        <v>44235</v>
      </c>
      <c r="X26" s="187"/>
      <c r="Y26" s="188"/>
      <c r="Z26" s="188"/>
      <c r="AA26" s="188"/>
    </row>
    <row r="27" spans="1:27" ht="162.75" hidden="1" customHeight="1">
      <c r="A27" s="175" t="s">
        <v>811</v>
      </c>
      <c r="B27" s="175" t="s">
        <v>9</v>
      </c>
      <c r="C27" s="176"/>
      <c r="D27" s="175" t="s">
        <v>812</v>
      </c>
      <c r="E27" s="175" t="s">
        <v>813</v>
      </c>
      <c r="F27" s="176"/>
      <c r="G27" s="177" t="s">
        <v>814</v>
      </c>
      <c r="H27" s="178" t="s">
        <v>815</v>
      </c>
      <c r="I27" s="179"/>
      <c r="J27" s="176"/>
      <c r="K27" s="180" t="s">
        <v>816</v>
      </c>
      <c r="L27" s="189"/>
      <c r="M27" s="182">
        <v>2500</v>
      </c>
      <c r="N27" s="182"/>
      <c r="O27" s="176"/>
      <c r="P27" s="183"/>
      <c r="Q27" s="183"/>
      <c r="R27" s="184" t="s">
        <v>817</v>
      </c>
      <c r="S27" s="176"/>
      <c r="T27" s="175" t="s">
        <v>810</v>
      </c>
      <c r="U27" s="185">
        <v>44217</v>
      </c>
      <c r="V27" s="186" t="s">
        <v>810</v>
      </c>
      <c r="W27" s="185">
        <v>44235</v>
      </c>
      <c r="X27" s="187"/>
      <c r="Y27" s="188"/>
      <c r="Z27" s="188"/>
      <c r="AA27" s="188"/>
    </row>
    <row r="28" spans="1:27" ht="162.75" hidden="1" customHeight="1">
      <c r="A28" s="190" t="s">
        <v>818</v>
      </c>
      <c r="B28" s="191" t="s">
        <v>9</v>
      </c>
      <c r="C28" s="192"/>
      <c r="D28" s="191" t="s">
        <v>803</v>
      </c>
      <c r="E28" s="193" t="s">
        <v>819</v>
      </c>
      <c r="F28" s="192"/>
      <c r="G28" s="194" t="s">
        <v>820</v>
      </c>
      <c r="H28" s="195" t="s">
        <v>821</v>
      </c>
      <c r="I28" s="194" t="s">
        <v>822</v>
      </c>
      <c r="J28" s="192"/>
      <c r="K28" s="196" t="s">
        <v>823</v>
      </c>
      <c r="L28" s="197"/>
      <c r="M28" s="198"/>
      <c r="N28" s="198"/>
      <c r="O28" s="192"/>
      <c r="P28" s="198"/>
      <c r="Q28" s="198"/>
      <c r="R28" s="199" t="s">
        <v>824</v>
      </c>
      <c r="S28" s="192"/>
      <c r="T28" s="191" t="s">
        <v>810</v>
      </c>
      <c r="U28" s="200">
        <v>44217</v>
      </c>
      <c r="V28" s="201" t="s">
        <v>810</v>
      </c>
      <c r="W28" s="200">
        <v>44235</v>
      </c>
      <c r="X28" s="202" t="s">
        <v>825</v>
      </c>
      <c r="Y28" s="203"/>
      <c r="Z28" s="203"/>
      <c r="AA28" s="203"/>
    </row>
    <row r="29" spans="1:27" ht="162.75" hidden="1" customHeight="1">
      <c r="A29" s="175" t="s">
        <v>826</v>
      </c>
      <c r="B29" s="175" t="s">
        <v>9</v>
      </c>
      <c r="C29" s="176"/>
      <c r="D29" s="175" t="s">
        <v>827</v>
      </c>
      <c r="E29" s="204" t="s">
        <v>828</v>
      </c>
      <c r="F29" s="176"/>
      <c r="G29" s="177" t="s">
        <v>829</v>
      </c>
      <c r="H29" s="178" t="s">
        <v>830</v>
      </c>
      <c r="I29" s="177" t="s">
        <v>831</v>
      </c>
      <c r="J29" s="176"/>
      <c r="K29" s="180" t="s">
        <v>823</v>
      </c>
      <c r="L29" s="189"/>
      <c r="M29" s="183"/>
      <c r="N29" s="183"/>
      <c r="O29" s="176"/>
      <c r="P29" s="183"/>
      <c r="Q29" s="183"/>
      <c r="R29" s="184" t="s">
        <v>832</v>
      </c>
      <c r="S29" s="176"/>
      <c r="T29" s="175" t="s">
        <v>810</v>
      </c>
      <c r="U29" s="185">
        <v>44217</v>
      </c>
      <c r="V29" s="186" t="s">
        <v>810</v>
      </c>
      <c r="W29" s="185">
        <v>44235</v>
      </c>
      <c r="X29" s="187"/>
      <c r="Y29" s="188"/>
      <c r="Z29" s="188"/>
      <c r="AA29" s="188"/>
    </row>
    <row r="30" spans="1:27" ht="162.75" hidden="1" customHeight="1">
      <c r="A30" s="175" t="s">
        <v>833</v>
      </c>
      <c r="B30" s="175" t="s">
        <v>9</v>
      </c>
      <c r="C30" s="176"/>
      <c r="D30" s="175" t="s">
        <v>803</v>
      </c>
      <c r="E30" s="175" t="s">
        <v>834</v>
      </c>
      <c r="F30" s="176"/>
      <c r="G30" s="177" t="s">
        <v>835</v>
      </c>
      <c r="H30" s="205" t="s">
        <v>836</v>
      </c>
      <c r="I30" s="206" t="s">
        <v>837</v>
      </c>
      <c r="J30" s="176"/>
      <c r="K30" s="180" t="s">
        <v>838</v>
      </c>
      <c r="L30" s="181">
        <v>2013</v>
      </c>
      <c r="M30" s="183"/>
      <c r="N30" s="183"/>
      <c r="O30" s="186" t="s">
        <v>839</v>
      </c>
      <c r="P30" s="175" t="s">
        <v>840</v>
      </c>
      <c r="Q30" s="182">
        <v>3</v>
      </c>
      <c r="R30" s="184" t="s">
        <v>841</v>
      </c>
      <c r="S30" s="176"/>
      <c r="T30" s="175" t="s">
        <v>810</v>
      </c>
      <c r="U30" s="185">
        <v>44217</v>
      </c>
      <c r="V30" s="186" t="s">
        <v>810</v>
      </c>
      <c r="W30" s="185">
        <v>44235</v>
      </c>
      <c r="X30" s="206" t="s">
        <v>842</v>
      </c>
      <c r="Y30" s="188"/>
      <c r="Z30" s="188"/>
      <c r="AA30" s="188"/>
    </row>
    <row r="31" spans="1:27" ht="162.75" hidden="1" customHeight="1">
      <c r="A31" s="175" t="s">
        <v>843</v>
      </c>
      <c r="B31" s="175" t="s">
        <v>9</v>
      </c>
      <c r="C31" s="176"/>
      <c r="D31" s="175" t="s">
        <v>844</v>
      </c>
      <c r="E31" s="175" t="s">
        <v>845</v>
      </c>
      <c r="F31" s="176"/>
      <c r="G31" s="177" t="s">
        <v>846</v>
      </c>
      <c r="H31" s="205" t="s">
        <v>847</v>
      </c>
      <c r="I31" s="179"/>
      <c r="J31" s="176"/>
      <c r="K31" s="180" t="s">
        <v>848</v>
      </c>
      <c r="L31" s="189"/>
      <c r="M31" s="182">
        <v>7900</v>
      </c>
      <c r="N31" s="182"/>
      <c r="O31" s="176"/>
      <c r="P31" s="183"/>
      <c r="Q31" s="183"/>
      <c r="R31" s="184" t="s">
        <v>849</v>
      </c>
      <c r="S31" s="176"/>
      <c r="T31" s="175" t="s">
        <v>810</v>
      </c>
      <c r="U31" s="185">
        <v>44217</v>
      </c>
      <c r="V31" s="186" t="s">
        <v>810</v>
      </c>
      <c r="W31" s="185">
        <v>44235</v>
      </c>
      <c r="X31" s="206" t="s">
        <v>850</v>
      </c>
      <c r="Y31" s="188"/>
      <c r="Z31" s="188"/>
      <c r="AA31" s="188"/>
    </row>
    <row r="32" spans="1:27" ht="162.75" hidden="1" customHeight="1">
      <c r="A32" s="175" t="s">
        <v>851</v>
      </c>
      <c r="B32" s="175" t="s">
        <v>9</v>
      </c>
      <c r="C32" s="176"/>
      <c r="D32" s="175" t="s">
        <v>803</v>
      </c>
      <c r="E32" s="175" t="s">
        <v>845</v>
      </c>
      <c r="F32" s="176"/>
      <c r="G32" s="177" t="s">
        <v>805</v>
      </c>
      <c r="H32" s="205" t="s">
        <v>852</v>
      </c>
      <c r="I32" s="177" t="s">
        <v>853</v>
      </c>
      <c r="J32" s="176"/>
      <c r="K32" s="180" t="s">
        <v>854</v>
      </c>
      <c r="L32" s="181">
        <v>1935</v>
      </c>
      <c r="M32" s="182">
        <v>5400</v>
      </c>
      <c r="N32" s="182"/>
      <c r="O32" s="175" t="s">
        <v>855</v>
      </c>
      <c r="P32" s="182">
        <v>7</v>
      </c>
      <c r="Q32" s="183"/>
      <c r="R32" s="184" t="s">
        <v>856</v>
      </c>
      <c r="S32" s="176"/>
      <c r="T32" s="175" t="s">
        <v>810</v>
      </c>
      <c r="U32" s="185">
        <v>44217</v>
      </c>
      <c r="V32" s="186" t="s">
        <v>810</v>
      </c>
      <c r="W32" s="185">
        <v>44235</v>
      </c>
      <c r="X32" s="187"/>
      <c r="Y32" s="188"/>
      <c r="Z32" s="188"/>
      <c r="AA32" s="188"/>
    </row>
    <row r="33" spans="1:27" ht="162.75" hidden="1" customHeight="1">
      <c r="A33" s="175" t="s">
        <v>857</v>
      </c>
      <c r="B33" s="175" t="s">
        <v>9</v>
      </c>
      <c r="C33" s="176"/>
      <c r="D33" s="175" t="s">
        <v>858</v>
      </c>
      <c r="E33" s="175" t="s">
        <v>859</v>
      </c>
      <c r="F33" s="176"/>
      <c r="G33" s="177" t="s">
        <v>860</v>
      </c>
      <c r="H33" s="205" t="s">
        <v>861</v>
      </c>
      <c r="I33" s="177" t="s">
        <v>862</v>
      </c>
      <c r="J33" s="176"/>
      <c r="K33" s="180" t="s">
        <v>863</v>
      </c>
      <c r="L33" s="181">
        <v>1979</v>
      </c>
      <c r="M33" s="182">
        <v>42790</v>
      </c>
      <c r="N33" s="182"/>
      <c r="O33" s="176"/>
      <c r="P33" s="183"/>
      <c r="Q33" s="183"/>
      <c r="R33" s="184" t="s">
        <v>864</v>
      </c>
      <c r="S33" s="176"/>
      <c r="T33" s="175" t="s">
        <v>810</v>
      </c>
      <c r="U33" s="185">
        <v>44217</v>
      </c>
      <c r="V33" s="186" t="s">
        <v>810</v>
      </c>
      <c r="W33" s="185">
        <v>44235</v>
      </c>
      <c r="X33" s="187"/>
      <c r="Y33" s="188"/>
      <c r="Z33" s="188"/>
      <c r="AA33" s="188"/>
    </row>
    <row r="34" spans="1:27" ht="162.75" hidden="1" customHeight="1">
      <c r="A34" s="175" t="s">
        <v>865</v>
      </c>
      <c r="B34" s="175" t="s">
        <v>9</v>
      </c>
      <c r="C34" s="176"/>
      <c r="D34" s="175" t="s">
        <v>866</v>
      </c>
      <c r="E34" s="175" t="s">
        <v>867</v>
      </c>
      <c r="F34" s="176"/>
      <c r="G34" s="177" t="s">
        <v>868</v>
      </c>
      <c r="H34" s="205" t="s">
        <v>869</v>
      </c>
      <c r="I34" s="177" t="s">
        <v>870</v>
      </c>
      <c r="J34" s="176"/>
      <c r="K34" s="180" t="s">
        <v>871</v>
      </c>
      <c r="L34" s="189"/>
      <c r="M34" s="183"/>
      <c r="N34" s="183"/>
      <c r="O34" s="176"/>
      <c r="P34" s="183"/>
      <c r="Q34" s="183"/>
      <c r="R34" s="184" t="s">
        <v>872</v>
      </c>
      <c r="S34" s="176"/>
      <c r="T34" s="175" t="s">
        <v>810</v>
      </c>
      <c r="U34" s="185">
        <v>44218</v>
      </c>
      <c r="V34" s="186" t="s">
        <v>810</v>
      </c>
      <c r="W34" s="185">
        <v>44236</v>
      </c>
      <c r="X34" s="187"/>
      <c r="Y34" s="188"/>
      <c r="Z34" s="188"/>
      <c r="AA34" s="188"/>
    </row>
    <row r="35" spans="1:27" ht="162.75" hidden="1" customHeight="1">
      <c r="A35" s="175" t="s">
        <v>873</v>
      </c>
      <c r="B35" s="175" t="s">
        <v>9</v>
      </c>
      <c r="C35" s="176"/>
      <c r="D35" s="175" t="s">
        <v>874</v>
      </c>
      <c r="E35" s="207" t="s">
        <v>875</v>
      </c>
      <c r="F35" s="176"/>
      <c r="G35" s="177" t="s">
        <v>876</v>
      </c>
      <c r="H35" s="178" t="s">
        <v>877</v>
      </c>
      <c r="I35" s="177" t="s">
        <v>878</v>
      </c>
      <c r="J35" s="176"/>
      <c r="K35" s="180" t="s">
        <v>879</v>
      </c>
      <c r="L35" s="189"/>
      <c r="M35" s="183"/>
      <c r="N35" s="183"/>
      <c r="O35" s="176"/>
      <c r="P35" s="183"/>
      <c r="Q35" s="182">
        <v>5</v>
      </c>
      <c r="R35" s="184" t="s">
        <v>880</v>
      </c>
      <c r="S35" s="175" t="s">
        <v>243</v>
      </c>
      <c r="T35" s="175" t="s">
        <v>810</v>
      </c>
      <c r="U35" s="185">
        <v>44218</v>
      </c>
      <c r="V35" s="186" t="s">
        <v>810</v>
      </c>
      <c r="W35" s="185">
        <v>44236</v>
      </c>
      <c r="X35" s="187"/>
      <c r="Y35" s="188"/>
      <c r="Z35" s="188"/>
      <c r="AA35" s="188"/>
    </row>
    <row r="36" spans="1:27" ht="162.75" hidden="1" customHeight="1">
      <c r="A36" s="175" t="s">
        <v>881</v>
      </c>
      <c r="B36" s="175" t="s">
        <v>9</v>
      </c>
      <c r="C36" s="176"/>
      <c r="D36" s="175" t="s">
        <v>882</v>
      </c>
      <c r="E36" s="207" t="s">
        <v>883</v>
      </c>
      <c r="F36" s="176"/>
      <c r="G36" s="177" t="s">
        <v>884</v>
      </c>
      <c r="H36" s="178" t="s">
        <v>885</v>
      </c>
      <c r="I36" s="177" t="s">
        <v>886</v>
      </c>
      <c r="J36" s="176"/>
      <c r="K36" s="180" t="s">
        <v>879</v>
      </c>
      <c r="L36" s="189"/>
      <c r="M36" s="183"/>
      <c r="N36" s="183"/>
      <c r="O36" s="176"/>
      <c r="P36" s="183"/>
      <c r="Q36" s="182">
        <v>5</v>
      </c>
      <c r="R36" s="184" t="s">
        <v>887</v>
      </c>
      <c r="S36" s="175" t="s">
        <v>243</v>
      </c>
      <c r="T36" s="175" t="s">
        <v>810</v>
      </c>
      <c r="U36" s="185">
        <v>44218</v>
      </c>
      <c r="V36" s="186" t="s">
        <v>810</v>
      </c>
      <c r="W36" s="185">
        <v>44236</v>
      </c>
      <c r="X36" s="187"/>
      <c r="Y36" s="188"/>
      <c r="Z36" s="188"/>
      <c r="AA36" s="188"/>
    </row>
    <row r="37" spans="1:27" ht="162.75" hidden="1" customHeight="1">
      <c r="A37" s="175" t="s">
        <v>888</v>
      </c>
      <c r="B37" s="175" t="s">
        <v>9</v>
      </c>
      <c r="C37" s="176"/>
      <c r="D37" s="175" t="s">
        <v>803</v>
      </c>
      <c r="E37" s="208" t="s">
        <v>889</v>
      </c>
      <c r="F37" s="176"/>
      <c r="G37" s="177" t="s">
        <v>890</v>
      </c>
      <c r="H37" s="205" t="s">
        <v>891</v>
      </c>
      <c r="I37" s="177" t="s">
        <v>892</v>
      </c>
      <c r="J37" s="176"/>
      <c r="K37" s="180" t="s">
        <v>893</v>
      </c>
      <c r="L37" s="189"/>
      <c r="M37" s="183"/>
      <c r="N37" s="183"/>
      <c r="O37" s="176"/>
      <c r="P37" s="183"/>
      <c r="Q37" s="183"/>
      <c r="R37" s="184" t="s">
        <v>894</v>
      </c>
      <c r="S37" s="176"/>
      <c r="T37" s="175" t="s">
        <v>810</v>
      </c>
      <c r="U37" s="185">
        <v>44218</v>
      </c>
      <c r="V37" s="186" t="s">
        <v>810</v>
      </c>
      <c r="W37" s="185">
        <v>44236</v>
      </c>
      <c r="X37" s="206" t="s">
        <v>895</v>
      </c>
      <c r="Y37" s="188"/>
      <c r="Z37" s="188"/>
      <c r="AA37" s="188"/>
    </row>
    <row r="38" spans="1:27" ht="162.75" hidden="1" customHeight="1">
      <c r="A38" s="175" t="s">
        <v>896</v>
      </c>
      <c r="B38" s="175" t="s">
        <v>9</v>
      </c>
      <c r="C38" s="176"/>
      <c r="D38" s="175" t="s">
        <v>897</v>
      </c>
      <c r="E38" s="207" t="s">
        <v>898</v>
      </c>
      <c r="F38" s="176"/>
      <c r="G38" s="177" t="s">
        <v>899</v>
      </c>
      <c r="H38" s="178" t="s">
        <v>900</v>
      </c>
      <c r="I38" s="177" t="s">
        <v>901</v>
      </c>
      <c r="J38" s="176"/>
      <c r="K38" s="180" t="s">
        <v>902</v>
      </c>
      <c r="L38" s="189"/>
      <c r="M38" s="183"/>
      <c r="N38" s="183"/>
      <c r="O38" s="175" t="s">
        <v>717</v>
      </c>
      <c r="P38" s="182">
        <v>3</v>
      </c>
      <c r="Q38" s="182">
        <v>8</v>
      </c>
      <c r="R38" s="184" t="s">
        <v>903</v>
      </c>
      <c r="S38" s="175" t="s">
        <v>243</v>
      </c>
      <c r="T38" s="175" t="s">
        <v>810</v>
      </c>
      <c r="U38" s="185">
        <v>44218</v>
      </c>
      <c r="V38" s="186" t="s">
        <v>810</v>
      </c>
      <c r="W38" s="185">
        <v>44236</v>
      </c>
      <c r="X38" s="187"/>
      <c r="Y38" s="188"/>
      <c r="Z38" s="188"/>
      <c r="AA38" s="188"/>
    </row>
    <row r="39" spans="1:27" ht="162.75" hidden="1" customHeight="1">
      <c r="A39" s="209" t="s">
        <v>904</v>
      </c>
      <c r="B39" s="209" t="s">
        <v>9</v>
      </c>
      <c r="C39" s="210"/>
      <c r="D39" s="209" t="s">
        <v>803</v>
      </c>
      <c r="E39" s="209" t="s">
        <v>905</v>
      </c>
      <c r="F39" s="210"/>
      <c r="G39" s="211" t="s">
        <v>906</v>
      </c>
      <c r="H39" s="212" t="s">
        <v>907</v>
      </c>
      <c r="I39" s="211" t="s">
        <v>908</v>
      </c>
      <c r="J39" s="210"/>
      <c r="K39" s="213" t="s">
        <v>909</v>
      </c>
      <c r="L39" s="214"/>
      <c r="M39" s="215"/>
      <c r="N39" s="215"/>
      <c r="O39" s="210"/>
      <c r="P39" s="215"/>
      <c r="Q39" s="215"/>
      <c r="R39" s="216" t="s">
        <v>910</v>
      </c>
      <c r="S39" s="210"/>
      <c r="T39" s="209" t="s">
        <v>810</v>
      </c>
      <c r="U39" s="217">
        <v>44218</v>
      </c>
      <c r="V39" s="218" t="s">
        <v>794</v>
      </c>
      <c r="W39" s="217">
        <v>44391</v>
      </c>
      <c r="X39" s="15" t="s">
        <v>911</v>
      </c>
      <c r="Y39" s="219"/>
      <c r="Z39" s="219"/>
      <c r="AA39" s="219"/>
    </row>
    <row r="40" spans="1:27" ht="162.75" hidden="1" customHeight="1">
      <c r="A40" s="175" t="s">
        <v>912</v>
      </c>
      <c r="B40" s="175" t="s">
        <v>9</v>
      </c>
      <c r="C40" s="176"/>
      <c r="D40" s="175" t="s">
        <v>803</v>
      </c>
      <c r="E40" s="175" t="s">
        <v>913</v>
      </c>
      <c r="F40" s="176"/>
      <c r="G40" s="177" t="s">
        <v>914</v>
      </c>
      <c r="H40" s="205" t="s">
        <v>915</v>
      </c>
      <c r="I40" s="177" t="s">
        <v>916</v>
      </c>
      <c r="J40" s="176"/>
      <c r="K40" s="180" t="s">
        <v>917</v>
      </c>
      <c r="L40" s="189"/>
      <c r="M40" s="183"/>
      <c r="N40" s="183"/>
      <c r="O40" s="176"/>
      <c r="P40" s="183"/>
      <c r="Q40" s="183"/>
      <c r="R40" s="184" t="s">
        <v>918</v>
      </c>
      <c r="S40" s="176"/>
      <c r="T40" s="175" t="s">
        <v>810</v>
      </c>
      <c r="U40" s="185">
        <v>44218</v>
      </c>
      <c r="V40" s="186" t="s">
        <v>810</v>
      </c>
      <c r="W40" s="185">
        <v>44236</v>
      </c>
      <c r="X40" s="187"/>
      <c r="Y40" s="188"/>
      <c r="Z40" s="188"/>
      <c r="AA40" s="188"/>
    </row>
    <row r="41" spans="1:27" ht="162.75" hidden="1" customHeight="1">
      <c r="A41" s="175" t="s">
        <v>919</v>
      </c>
      <c r="B41" s="175" t="s">
        <v>9</v>
      </c>
      <c r="C41" s="176"/>
      <c r="D41" s="175" t="s">
        <v>803</v>
      </c>
      <c r="E41" s="175" t="s">
        <v>920</v>
      </c>
      <c r="F41" s="176"/>
      <c r="G41" s="177" t="s">
        <v>921</v>
      </c>
      <c r="H41" s="205" t="s">
        <v>922</v>
      </c>
      <c r="I41" s="177" t="s">
        <v>923</v>
      </c>
      <c r="J41" s="176"/>
      <c r="K41" s="180" t="s">
        <v>924</v>
      </c>
      <c r="L41" s="189"/>
      <c r="M41" s="183"/>
      <c r="N41" s="183"/>
      <c r="O41" s="176"/>
      <c r="P41" s="183"/>
      <c r="Q41" s="183"/>
      <c r="R41" s="184" t="s">
        <v>925</v>
      </c>
      <c r="S41" s="176"/>
      <c r="T41" s="175" t="s">
        <v>810</v>
      </c>
      <c r="U41" s="185">
        <v>44218</v>
      </c>
      <c r="V41" s="186" t="s">
        <v>810</v>
      </c>
      <c r="W41" s="185">
        <v>44236</v>
      </c>
      <c r="X41" s="187"/>
      <c r="Y41" s="188"/>
      <c r="Z41" s="188"/>
      <c r="AA41" s="188"/>
    </row>
    <row r="42" spans="1:27" ht="162.75" hidden="1" customHeight="1">
      <c r="A42" s="175" t="s">
        <v>926</v>
      </c>
      <c r="B42" s="175" t="s">
        <v>9</v>
      </c>
      <c r="C42" s="176"/>
      <c r="D42" s="175" t="s">
        <v>927</v>
      </c>
      <c r="E42" s="175" t="s">
        <v>928</v>
      </c>
      <c r="F42" s="176"/>
      <c r="G42" s="177" t="s">
        <v>929</v>
      </c>
      <c r="H42" s="205" t="s">
        <v>930</v>
      </c>
      <c r="I42" s="177" t="s">
        <v>931</v>
      </c>
      <c r="J42" s="176"/>
      <c r="K42" s="180" t="s">
        <v>932</v>
      </c>
      <c r="L42" s="189"/>
      <c r="M42" s="183"/>
      <c r="N42" s="183"/>
      <c r="O42" s="176"/>
      <c r="P42" s="183"/>
      <c r="Q42" s="183"/>
      <c r="R42" s="184" t="s">
        <v>933</v>
      </c>
      <c r="S42" s="176"/>
      <c r="T42" s="175" t="s">
        <v>810</v>
      </c>
      <c r="U42" s="185">
        <v>44218</v>
      </c>
      <c r="V42" s="186" t="s">
        <v>810</v>
      </c>
      <c r="W42" s="185">
        <v>44236</v>
      </c>
      <c r="X42" s="187"/>
      <c r="Y42" s="188"/>
      <c r="Z42" s="188"/>
      <c r="AA42" s="188"/>
    </row>
    <row r="43" spans="1:27" ht="162.75" hidden="1" customHeight="1">
      <c r="A43" s="175" t="s">
        <v>934</v>
      </c>
      <c r="B43" s="175" t="s">
        <v>9</v>
      </c>
      <c r="C43" s="176"/>
      <c r="D43" s="175" t="s">
        <v>827</v>
      </c>
      <c r="E43" s="175" t="s">
        <v>935</v>
      </c>
      <c r="F43" s="176"/>
      <c r="G43" s="177" t="s">
        <v>805</v>
      </c>
      <c r="H43" s="205" t="s">
        <v>936</v>
      </c>
      <c r="I43" s="177" t="s">
        <v>937</v>
      </c>
      <c r="J43" s="176"/>
      <c r="K43" s="180" t="s">
        <v>924</v>
      </c>
      <c r="L43" s="189"/>
      <c r="M43" s="183"/>
      <c r="N43" s="183"/>
      <c r="O43" s="175" t="s">
        <v>808</v>
      </c>
      <c r="P43" s="182">
        <v>5</v>
      </c>
      <c r="Q43" s="183"/>
      <c r="R43" s="184" t="s">
        <v>938</v>
      </c>
      <c r="S43" s="176"/>
      <c r="T43" s="175" t="s">
        <v>810</v>
      </c>
      <c r="U43" s="185">
        <v>44218</v>
      </c>
      <c r="V43" s="186" t="s">
        <v>810</v>
      </c>
      <c r="W43" s="185">
        <v>44236</v>
      </c>
      <c r="X43" s="187"/>
      <c r="Y43" s="188"/>
      <c r="Z43" s="188"/>
      <c r="AA43" s="188"/>
    </row>
    <row r="44" spans="1:27" ht="162.75" hidden="1" customHeight="1">
      <c r="A44" s="175" t="s">
        <v>939</v>
      </c>
      <c r="B44" s="175" t="s">
        <v>9</v>
      </c>
      <c r="C44" s="176"/>
      <c r="D44" s="175" t="s">
        <v>827</v>
      </c>
      <c r="E44" s="175" t="s">
        <v>940</v>
      </c>
      <c r="F44" s="175" t="s">
        <v>941</v>
      </c>
      <c r="G44" s="177" t="s">
        <v>942</v>
      </c>
      <c r="H44" s="205" t="s">
        <v>943</v>
      </c>
      <c r="I44" s="179"/>
      <c r="J44" s="220" t="s">
        <v>944</v>
      </c>
      <c r="K44" s="180" t="s">
        <v>945</v>
      </c>
      <c r="L44" s="189"/>
      <c r="M44" s="183"/>
      <c r="N44" s="183"/>
      <c r="O44" s="176"/>
      <c r="P44" s="183"/>
      <c r="Q44" s="183"/>
      <c r="R44" s="184" t="s">
        <v>946</v>
      </c>
      <c r="S44" s="176"/>
      <c r="T44" s="175" t="s">
        <v>810</v>
      </c>
      <c r="U44" s="185">
        <v>44218</v>
      </c>
      <c r="V44" s="186" t="s">
        <v>810</v>
      </c>
      <c r="W44" s="185">
        <v>44236</v>
      </c>
      <c r="X44" s="187"/>
      <c r="Y44" s="188"/>
      <c r="Z44" s="188"/>
      <c r="AA44" s="188"/>
    </row>
    <row r="45" spans="1:27" ht="162.75" hidden="1" customHeight="1">
      <c r="A45" s="138"/>
      <c r="B45" s="138" t="s">
        <v>17</v>
      </c>
      <c r="C45" s="138"/>
      <c r="D45" s="138" t="s">
        <v>947</v>
      </c>
      <c r="E45" s="138"/>
      <c r="F45" s="138"/>
      <c r="G45" s="139" t="s">
        <v>948</v>
      </c>
      <c r="H45" s="139" t="s">
        <v>949</v>
      </c>
      <c r="I45" s="139"/>
      <c r="J45" s="138" t="s">
        <v>950</v>
      </c>
      <c r="K45" s="141" t="s">
        <v>703</v>
      </c>
      <c r="L45" s="142"/>
      <c r="M45" s="143"/>
      <c r="N45" s="143"/>
      <c r="O45" s="138"/>
      <c r="P45" s="143">
        <v>1</v>
      </c>
      <c r="Q45" s="143">
        <v>15</v>
      </c>
      <c r="R45" s="144" t="s">
        <v>705</v>
      </c>
      <c r="S45" s="145" t="s">
        <v>706</v>
      </c>
      <c r="T45" s="145" t="s">
        <v>688</v>
      </c>
      <c r="U45" s="146">
        <v>44204</v>
      </c>
      <c r="V45" s="147" t="s">
        <v>689</v>
      </c>
      <c r="W45" s="148">
        <v>44206</v>
      </c>
      <c r="X45" s="152"/>
      <c r="Y45" s="150"/>
      <c r="Z45" s="150"/>
      <c r="AA45" s="150"/>
    </row>
    <row r="46" spans="1:27" ht="162.75" hidden="1" customHeight="1">
      <c r="A46" s="175" t="s">
        <v>951</v>
      </c>
      <c r="B46" s="175" t="s">
        <v>9</v>
      </c>
      <c r="C46" s="176"/>
      <c r="D46" s="175" t="s">
        <v>827</v>
      </c>
      <c r="E46" s="175" t="s">
        <v>952</v>
      </c>
      <c r="F46" s="176"/>
      <c r="G46" s="177" t="s">
        <v>953</v>
      </c>
      <c r="H46" s="205" t="s">
        <v>954</v>
      </c>
      <c r="I46" s="179"/>
      <c r="J46" s="221" t="s">
        <v>955</v>
      </c>
      <c r="K46" s="180" t="s">
        <v>823</v>
      </c>
      <c r="L46" s="189"/>
      <c r="M46" s="183"/>
      <c r="N46" s="183"/>
      <c r="O46" s="176"/>
      <c r="P46" s="183"/>
      <c r="Q46" s="183"/>
      <c r="R46" s="184" t="s">
        <v>956</v>
      </c>
      <c r="S46" s="176"/>
      <c r="T46" s="175" t="s">
        <v>810</v>
      </c>
      <c r="U46" s="185">
        <v>44218</v>
      </c>
      <c r="V46" s="186" t="s">
        <v>810</v>
      </c>
      <c r="W46" s="185">
        <v>44236</v>
      </c>
      <c r="X46" s="187"/>
      <c r="Y46" s="188"/>
      <c r="Z46" s="188"/>
      <c r="AA46" s="188"/>
    </row>
    <row r="47" spans="1:27" ht="162.75" hidden="1" customHeight="1">
      <c r="A47" s="175" t="s">
        <v>957</v>
      </c>
      <c r="B47" s="175" t="s">
        <v>9</v>
      </c>
      <c r="C47" s="176"/>
      <c r="D47" s="175" t="s">
        <v>827</v>
      </c>
      <c r="E47" s="175" t="s">
        <v>958</v>
      </c>
      <c r="F47" s="176"/>
      <c r="G47" s="177" t="s">
        <v>959</v>
      </c>
      <c r="H47" s="205" t="s">
        <v>960</v>
      </c>
      <c r="I47" s="179"/>
      <c r="J47" s="221" t="s">
        <v>961</v>
      </c>
      <c r="K47" s="180" t="s">
        <v>823</v>
      </c>
      <c r="L47" s="189"/>
      <c r="M47" s="183"/>
      <c r="N47" s="183"/>
      <c r="O47" s="176"/>
      <c r="P47" s="183"/>
      <c r="Q47" s="183"/>
      <c r="R47" s="184" t="s">
        <v>956</v>
      </c>
      <c r="S47" s="176"/>
      <c r="T47" s="175" t="s">
        <v>810</v>
      </c>
      <c r="U47" s="185">
        <v>44218</v>
      </c>
      <c r="V47" s="186" t="s">
        <v>810</v>
      </c>
      <c r="W47" s="185">
        <v>44236</v>
      </c>
      <c r="X47" s="187"/>
      <c r="Y47" s="188"/>
      <c r="Z47" s="188"/>
      <c r="AA47" s="188"/>
    </row>
    <row r="48" spans="1:27" ht="162.75" hidden="1" customHeight="1">
      <c r="A48" s="175" t="s">
        <v>962</v>
      </c>
      <c r="B48" s="175" t="s">
        <v>9</v>
      </c>
      <c r="C48" s="176"/>
      <c r="D48" s="175" t="s">
        <v>827</v>
      </c>
      <c r="E48" s="175" t="s">
        <v>963</v>
      </c>
      <c r="F48" s="175" t="s">
        <v>964</v>
      </c>
      <c r="G48" s="177" t="s">
        <v>805</v>
      </c>
      <c r="H48" s="178" t="s">
        <v>965</v>
      </c>
      <c r="I48" s="179"/>
      <c r="J48" s="221" t="s">
        <v>966</v>
      </c>
      <c r="K48" s="180" t="s">
        <v>967</v>
      </c>
      <c r="L48" s="189"/>
      <c r="M48" s="183"/>
      <c r="N48" s="183"/>
      <c r="O48" s="176"/>
      <c r="P48" s="183"/>
      <c r="Q48" s="183"/>
      <c r="R48" s="184" t="s">
        <v>968</v>
      </c>
      <c r="S48" s="176"/>
      <c r="T48" s="175" t="s">
        <v>810</v>
      </c>
      <c r="U48" s="185">
        <v>44218</v>
      </c>
      <c r="V48" s="186" t="s">
        <v>810</v>
      </c>
      <c r="W48" s="185">
        <v>44236</v>
      </c>
      <c r="X48" s="187"/>
      <c r="Y48" s="188"/>
      <c r="Z48" s="188"/>
      <c r="AA48" s="188"/>
    </row>
    <row r="49" spans="1:27" ht="162.75" hidden="1" customHeight="1">
      <c r="A49" s="175" t="s">
        <v>969</v>
      </c>
      <c r="B49" s="175" t="s">
        <v>9</v>
      </c>
      <c r="C49" s="176"/>
      <c r="D49" s="175" t="s">
        <v>827</v>
      </c>
      <c r="E49" s="175" t="s">
        <v>970</v>
      </c>
      <c r="F49" s="176"/>
      <c r="G49" s="177" t="s">
        <v>971</v>
      </c>
      <c r="H49" s="205" t="s">
        <v>972</v>
      </c>
      <c r="I49" s="179"/>
      <c r="J49" s="221" t="s">
        <v>973</v>
      </c>
      <c r="K49" s="180" t="s">
        <v>823</v>
      </c>
      <c r="L49" s="189"/>
      <c r="M49" s="183"/>
      <c r="N49" s="183"/>
      <c r="O49" s="176"/>
      <c r="P49" s="183"/>
      <c r="Q49" s="183"/>
      <c r="R49" s="184" t="s">
        <v>974</v>
      </c>
      <c r="S49" s="176"/>
      <c r="T49" s="175" t="s">
        <v>810</v>
      </c>
      <c r="U49" s="185">
        <v>44218</v>
      </c>
      <c r="V49" s="186" t="s">
        <v>810</v>
      </c>
      <c r="W49" s="185">
        <v>44236</v>
      </c>
      <c r="X49" s="187"/>
      <c r="Y49" s="188"/>
      <c r="Z49" s="188"/>
      <c r="AA49" s="188"/>
    </row>
    <row r="50" spans="1:27" ht="162.75" hidden="1" customHeight="1">
      <c r="A50" s="138"/>
      <c r="B50" s="138" t="s">
        <v>14</v>
      </c>
      <c r="C50" s="138" t="s">
        <v>576</v>
      </c>
      <c r="D50" s="138" t="s">
        <v>975</v>
      </c>
      <c r="E50" s="138"/>
      <c r="F50" s="138"/>
      <c r="G50" s="139" t="s">
        <v>976</v>
      </c>
      <c r="H50" s="151" t="s">
        <v>977</v>
      </c>
      <c r="I50" s="139" t="s">
        <v>978</v>
      </c>
      <c r="J50" s="222" t="s">
        <v>979</v>
      </c>
      <c r="K50" s="141" t="s">
        <v>980</v>
      </c>
      <c r="L50" s="142">
        <v>2001</v>
      </c>
      <c r="M50" s="143"/>
      <c r="N50" s="143"/>
      <c r="O50" s="138" t="s">
        <v>981</v>
      </c>
      <c r="P50" s="143">
        <v>2</v>
      </c>
      <c r="Q50" s="143">
        <v>5</v>
      </c>
      <c r="R50" s="144" t="s">
        <v>982</v>
      </c>
      <c r="S50" s="145" t="s">
        <v>978</v>
      </c>
      <c r="T50" s="145" t="s">
        <v>688</v>
      </c>
      <c r="U50" s="146">
        <v>44204</v>
      </c>
      <c r="V50" s="147" t="s">
        <v>689</v>
      </c>
      <c r="W50" s="148">
        <v>44208</v>
      </c>
      <c r="X50" s="149" t="s">
        <v>983</v>
      </c>
      <c r="Y50" s="150"/>
      <c r="Z50" s="150"/>
      <c r="AA50" s="150"/>
    </row>
    <row r="51" spans="1:27" ht="162.75" hidden="1" customHeight="1">
      <c r="A51" s="175" t="s">
        <v>984</v>
      </c>
      <c r="B51" s="175" t="s">
        <v>9</v>
      </c>
      <c r="C51" s="176"/>
      <c r="D51" s="175" t="s">
        <v>827</v>
      </c>
      <c r="E51" s="175" t="s">
        <v>985</v>
      </c>
      <c r="F51" s="176"/>
      <c r="G51" s="177" t="s">
        <v>986</v>
      </c>
      <c r="H51" s="205" t="s">
        <v>987</v>
      </c>
      <c r="I51" s="177" t="s">
        <v>988</v>
      </c>
      <c r="J51" s="176"/>
      <c r="K51" s="180" t="s">
        <v>823</v>
      </c>
      <c r="L51" s="189"/>
      <c r="M51" s="183"/>
      <c r="N51" s="183"/>
      <c r="O51" s="176"/>
      <c r="P51" s="183"/>
      <c r="Q51" s="183"/>
      <c r="R51" s="184" t="s">
        <v>989</v>
      </c>
      <c r="S51" s="176"/>
      <c r="T51" s="175" t="s">
        <v>810</v>
      </c>
      <c r="U51" s="185">
        <v>44218</v>
      </c>
      <c r="V51" s="186" t="s">
        <v>810</v>
      </c>
      <c r="W51" s="185">
        <v>44236</v>
      </c>
      <c r="X51" s="206" t="s">
        <v>990</v>
      </c>
      <c r="Y51" s="188"/>
      <c r="Z51" s="188"/>
      <c r="AA51" s="188"/>
    </row>
    <row r="52" spans="1:27" ht="162.75" hidden="1" customHeight="1">
      <c r="A52" s="175" t="s">
        <v>991</v>
      </c>
      <c r="B52" s="175" t="s">
        <v>9</v>
      </c>
      <c r="C52" s="176"/>
      <c r="D52" s="175" t="s">
        <v>827</v>
      </c>
      <c r="E52" s="175" t="s">
        <v>992</v>
      </c>
      <c r="F52" s="176"/>
      <c r="G52" s="177" t="s">
        <v>993</v>
      </c>
      <c r="H52" s="205" t="s">
        <v>994</v>
      </c>
      <c r="I52" s="179"/>
      <c r="J52" s="221" t="s">
        <v>995</v>
      </c>
      <c r="K52" s="180" t="s">
        <v>823</v>
      </c>
      <c r="L52" s="189"/>
      <c r="M52" s="183"/>
      <c r="N52" s="183"/>
      <c r="O52" s="176"/>
      <c r="P52" s="183"/>
      <c r="Q52" s="183"/>
      <c r="R52" s="184" t="s">
        <v>996</v>
      </c>
      <c r="S52" s="176"/>
      <c r="T52" s="175" t="s">
        <v>810</v>
      </c>
      <c r="U52" s="185">
        <v>44218</v>
      </c>
      <c r="V52" s="186" t="s">
        <v>810</v>
      </c>
      <c r="W52" s="185">
        <v>44236</v>
      </c>
      <c r="X52" s="187"/>
      <c r="Y52" s="188"/>
      <c r="Z52" s="188"/>
      <c r="AA52" s="188"/>
    </row>
    <row r="53" spans="1:27" ht="162.75" hidden="1" customHeight="1">
      <c r="A53" s="175" t="s">
        <v>997</v>
      </c>
      <c r="B53" s="175" t="s">
        <v>9</v>
      </c>
      <c r="C53" s="176"/>
      <c r="D53" s="175" t="s">
        <v>827</v>
      </c>
      <c r="E53" s="175" t="s">
        <v>998</v>
      </c>
      <c r="F53" s="176"/>
      <c r="G53" s="177" t="s">
        <v>999</v>
      </c>
      <c r="H53" s="205" t="s">
        <v>1000</v>
      </c>
      <c r="I53" s="179"/>
      <c r="J53" s="221" t="s">
        <v>1001</v>
      </c>
      <c r="K53" s="180" t="s">
        <v>823</v>
      </c>
      <c r="L53" s="189"/>
      <c r="M53" s="183"/>
      <c r="N53" s="183"/>
      <c r="O53" s="176"/>
      <c r="P53" s="183"/>
      <c r="Q53" s="183"/>
      <c r="R53" s="184" t="s">
        <v>1002</v>
      </c>
      <c r="S53" s="176"/>
      <c r="T53" s="175" t="s">
        <v>810</v>
      </c>
      <c r="U53" s="185">
        <v>44218</v>
      </c>
      <c r="V53" s="186" t="s">
        <v>810</v>
      </c>
      <c r="W53" s="185">
        <v>44236</v>
      </c>
      <c r="X53" s="187"/>
      <c r="Y53" s="188"/>
      <c r="Z53" s="188"/>
      <c r="AA53" s="188"/>
    </row>
    <row r="54" spans="1:27" ht="162.75" hidden="1" customHeight="1">
      <c r="A54" s="175" t="s">
        <v>1003</v>
      </c>
      <c r="B54" s="175" t="s">
        <v>9</v>
      </c>
      <c r="C54" s="176"/>
      <c r="D54" s="175" t="s">
        <v>827</v>
      </c>
      <c r="E54" s="175" t="s">
        <v>1004</v>
      </c>
      <c r="F54" s="176"/>
      <c r="G54" s="177" t="s">
        <v>1005</v>
      </c>
      <c r="H54" s="205" t="s">
        <v>1006</v>
      </c>
      <c r="I54" s="179"/>
      <c r="J54" s="176"/>
      <c r="K54" s="180" t="s">
        <v>823</v>
      </c>
      <c r="L54" s="189"/>
      <c r="M54" s="183"/>
      <c r="N54" s="183"/>
      <c r="O54" s="176"/>
      <c r="P54" s="183"/>
      <c r="Q54" s="183"/>
      <c r="R54" s="184" t="s">
        <v>1007</v>
      </c>
      <c r="S54" s="176"/>
      <c r="T54" s="175" t="s">
        <v>810</v>
      </c>
      <c r="U54" s="185">
        <v>44218</v>
      </c>
      <c r="V54" s="186" t="s">
        <v>810</v>
      </c>
      <c r="W54" s="185">
        <v>44236</v>
      </c>
      <c r="X54" s="187"/>
      <c r="Y54" s="188"/>
      <c r="Z54" s="188"/>
      <c r="AA54" s="188"/>
    </row>
    <row r="55" spans="1:27" ht="162.75" hidden="1" customHeight="1">
      <c r="A55" s="175" t="s">
        <v>1008</v>
      </c>
      <c r="B55" s="175" t="s">
        <v>9</v>
      </c>
      <c r="C55" s="176"/>
      <c r="D55" s="175" t="s">
        <v>827</v>
      </c>
      <c r="E55" s="175" t="s">
        <v>1009</v>
      </c>
      <c r="F55" s="176"/>
      <c r="G55" s="177" t="s">
        <v>1010</v>
      </c>
      <c r="H55" s="205" t="s">
        <v>1011</v>
      </c>
      <c r="I55" s="179"/>
      <c r="J55" s="176"/>
      <c r="K55" s="180" t="s">
        <v>823</v>
      </c>
      <c r="L55" s="189"/>
      <c r="M55" s="183"/>
      <c r="N55" s="183"/>
      <c r="O55" s="176"/>
      <c r="P55" s="183"/>
      <c r="Q55" s="183"/>
      <c r="R55" s="184" t="s">
        <v>1012</v>
      </c>
      <c r="S55" s="176"/>
      <c r="T55" s="175" t="s">
        <v>810</v>
      </c>
      <c r="U55" s="185">
        <v>44218</v>
      </c>
      <c r="V55" s="186" t="s">
        <v>810</v>
      </c>
      <c r="W55" s="185">
        <v>44236</v>
      </c>
      <c r="X55" s="187"/>
      <c r="Y55" s="188"/>
      <c r="Z55" s="188"/>
      <c r="AA55" s="188"/>
    </row>
    <row r="56" spans="1:27" ht="162.75" hidden="1" customHeight="1">
      <c r="A56" s="175" t="s">
        <v>1013</v>
      </c>
      <c r="B56" s="175" t="s">
        <v>9</v>
      </c>
      <c r="C56" s="176"/>
      <c r="D56" s="175" t="s">
        <v>827</v>
      </c>
      <c r="E56" s="175" t="s">
        <v>1014</v>
      </c>
      <c r="F56" s="176"/>
      <c r="G56" s="177" t="s">
        <v>1015</v>
      </c>
      <c r="H56" s="205" t="s">
        <v>1016</v>
      </c>
      <c r="I56" s="177" t="s">
        <v>1017</v>
      </c>
      <c r="J56" s="176"/>
      <c r="K56" s="180" t="s">
        <v>823</v>
      </c>
      <c r="L56" s="189"/>
      <c r="M56" s="183"/>
      <c r="N56" s="183"/>
      <c r="O56" s="176"/>
      <c r="P56" s="183"/>
      <c r="Q56" s="183"/>
      <c r="R56" s="184" t="s">
        <v>1012</v>
      </c>
      <c r="S56" s="176"/>
      <c r="T56" s="175" t="s">
        <v>810</v>
      </c>
      <c r="U56" s="185">
        <v>44218</v>
      </c>
      <c r="V56" s="186" t="s">
        <v>810</v>
      </c>
      <c r="W56" s="185">
        <v>44236</v>
      </c>
      <c r="X56" s="187"/>
      <c r="Y56" s="188"/>
      <c r="Z56" s="188"/>
      <c r="AA56" s="188"/>
    </row>
    <row r="57" spans="1:27" ht="162.75" hidden="1" customHeight="1">
      <c r="A57" s="175" t="s">
        <v>1018</v>
      </c>
      <c r="B57" s="175" t="s">
        <v>9</v>
      </c>
      <c r="C57" s="176"/>
      <c r="D57" s="175" t="s">
        <v>827</v>
      </c>
      <c r="E57" s="175" t="s">
        <v>1019</v>
      </c>
      <c r="F57" s="176"/>
      <c r="G57" s="177" t="s">
        <v>1020</v>
      </c>
      <c r="H57" s="205" t="s">
        <v>1021</v>
      </c>
      <c r="I57" s="179"/>
      <c r="J57" s="220" t="s">
        <v>1022</v>
      </c>
      <c r="K57" s="180" t="s">
        <v>823</v>
      </c>
      <c r="L57" s="189"/>
      <c r="M57" s="183"/>
      <c r="N57" s="183"/>
      <c r="O57" s="176"/>
      <c r="P57" s="183"/>
      <c r="Q57" s="183"/>
      <c r="R57" s="184" t="s">
        <v>1012</v>
      </c>
      <c r="S57" s="176"/>
      <c r="T57" s="175" t="s">
        <v>810</v>
      </c>
      <c r="U57" s="185">
        <v>44218</v>
      </c>
      <c r="V57" s="186" t="s">
        <v>810</v>
      </c>
      <c r="W57" s="185">
        <v>44236</v>
      </c>
      <c r="X57" s="187"/>
      <c r="Y57" s="188"/>
      <c r="Z57" s="188"/>
      <c r="AA57" s="188"/>
    </row>
    <row r="58" spans="1:27" ht="162.75" hidden="1" customHeight="1">
      <c r="A58" s="175" t="s">
        <v>1023</v>
      </c>
      <c r="B58" s="175" t="s">
        <v>9</v>
      </c>
      <c r="C58" s="176"/>
      <c r="D58" s="175" t="s">
        <v>827</v>
      </c>
      <c r="E58" s="175" t="s">
        <v>1024</v>
      </c>
      <c r="F58" s="176"/>
      <c r="G58" s="177" t="s">
        <v>1025</v>
      </c>
      <c r="H58" s="205" t="s">
        <v>1026</v>
      </c>
      <c r="I58" s="179"/>
      <c r="J58" s="176"/>
      <c r="K58" s="180" t="s">
        <v>823</v>
      </c>
      <c r="L58" s="189"/>
      <c r="M58" s="183"/>
      <c r="N58" s="183"/>
      <c r="O58" s="176"/>
      <c r="P58" s="183"/>
      <c r="Q58" s="183"/>
      <c r="R58" s="184" t="s">
        <v>1027</v>
      </c>
      <c r="S58" s="176"/>
      <c r="T58" s="175" t="s">
        <v>810</v>
      </c>
      <c r="U58" s="185">
        <v>44218</v>
      </c>
      <c r="V58" s="186" t="s">
        <v>810</v>
      </c>
      <c r="W58" s="185">
        <v>44236</v>
      </c>
      <c r="X58" s="187"/>
      <c r="Y58" s="188"/>
      <c r="Z58" s="188"/>
      <c r="AA58" s="188"/>
    </row>
    <row r="59" spans="1:27" ht="162.75" hidden="1" customHeight="1">
      <c r="A59" s="175" t="s">
        <v>1028</v>
      </c>
      <c r="B59" s="175" t="s">
        <v>9</v>
      </c>
      <c r="C59" s="176"/>
      <c r="D59" s="175" t="s">
        <v>827</v>
      </c>
      <c r="E59" s="175" t="s">
        <v>1029</v>
      </c>
      <c r="F59" s="176"/>
      <c r="G59" s="177" t="s">
        <v>805</v>
      </c>
      <c r="H59" s="205" t="s">
        <v>1030</v>
      </c>
      <c r="I59" s="179"/>
      <c r="J59" s="176"/>
      <c r="K59" s="180" t="s">
        <v>823</v>
      </c>
      <c r="L59" s="189"/>
      <c r="M59" s="183"/>
      <c r="N59" s="183"/>
      <c r="O59" s="176"/>
      <c r="P59" s="183"/>
      <c r="Q59" s="183"/>
      <c r="R59" s="184" t="s">
        <v>1031</v>
      </c>
      <c r="S59" s="176"/>
      <c r="T59" s="175" t="s">
        <v>810</v>
      </c>
      <c r="U59" s="185">
        <v>44218</v>
      </c>
      <c r="V59" s="186" t="s">
        <v>810</v>
      </c>
      <c r="W59" s="185">
        <v>44236</v>
      </c>
      <c r="X59" s="187"/>
      <c r="Y59" s="188"/>
      <c r="Z59" s="188"/>
      <c r="AA59" s="188"/>
    </row>
    <row r="60" spans="1:27" ht="162.75" hidden="1" customHeight="1">
      <c r="A60" s="175" t="s">
        <v>1032</v>
      </c>
      <c r="B60" s="175" t="s">
        <v>9</v>
      </c>
      <c r="C60" s="176"/>
      <c r="D60" s="175" t="s">
        <v>827</v>
      </c>
      <c r="E60" s="175" t="s">
        <v>1033</v>
      </c>
      <c r="F60" s="176"/>
      <c r="G60" s="177" t="s">
        <v>1034</v>
      </c>
      <c r="H60" s="205" t="s">
        <v>1035</v>
      </c>
      <c r="I60" s="179"/>
      <c r="J60" s="176"/>
      <c r="K60" s="180" t="s">
        <v>823</v>
      </c>
      <c r="L60" s="189"/>
      <c r="M60" s="183"/>
      <c r="N60" s="183"/>
      <c r="O60" s="176"/>
      <c r="P60" s="183"/>
      <c r="Q60" s="183"/>
      <c r="R60" s="184" t="s">
        <v>1036</v>
      </c>
      <c r="S60" s="176"/>
      <c r="T60" s="175" t="s">
        <v>810</v>
      </c>
      <c r="U60" s="185">
        <v>44218</v>
      </c>
      <c r="V60" s="186" t="s">
        <v>810</v>
      </c>
      <c r="W60" s="185">
        <v>44236</v>
      </c>
      <c r="X60" s="187"/>
      <c r="Y60" s="188"/>
      <c r="Z60" s="188"/>
      <c r="AA60" s="188"/>
    </row>
    <row r="61" spans="1:27" ht="162.75" hidden="1" customHeight="1">
      <c r="A61" s="175" t="s">
        <v>1037</v>
      </c>
      <c r="B61" s="175" t="s">
        <v>9</v>
      </c>
      <c r="C61" s="176"/>
      <c r="D61" s="175" t="s">
        <v>827</v>
      </c>
      <c r="E61" s="175" t="s">
        <v>1038</v>
      </c>
      <c r="F61" s="176"/>
      <c r="G61" s="177" t="s">
        <v>805</v>
      </c>
      <c r="H61" s="205" t="s">
        <v>1039</v>
      </c>
      <c r="I61" s="179"/>
      <c r="J61" s="176"/>
      <c r="K61" s="180" t="s">
        <v>1040</v>
      </c>
      <c r="L61" s="189"/>
      <c r="M61" s="183"/>
      <c r="N61" s="183"/>
      <c r="O61" s="176"/>
      <c r="P61" s="183"/>
      <c r="Q61" s="183"/>
      <c r="R61" s="184" t="s">
        <v>1031</v>
      </c>
      <c r="S61" s="176"/>
      <c r="T61" s="175" t="s">
        <v>810</v>
      </c>
      <c r="U61" s="185">
        <v>44218</v>
      </c>
      <c r="V61" s="186" t="s">
        <v>810</v>
      </c>
      <c r="W61" s="185">
        <v>44236</v>
      </c>
      <c r="X61" s="187"/>
      <c r="Y61" s="188"/>
      <c r="Z61" s="188"/>
      <c r="AA61" s="188"/>
    </row>
    <row r="62" spans="1:27" ht="162.75" hidden="1" customHeight="1">
      <c r="A62" s="175" t="s">
        <v>1041</v>
      </c>
      <c r="B62" s="175" t="s">
        <v>9</v>
      </c>
      <c r="C62" s="176"/>
      <c r="D62" s="175" t="s">
        <v>827</v>
      </c>
      <c r="E62" s="175" t="s">
        <v>1042</v>
      </c>
      <c r="F62" s="176"/>
      <c r="G62" s="177" t="s">
        <v>805</v>
      </c>
      <c r="H62" s="205" t="s">
        <v>1043</v>
      </c>
      <c r="I62" s="179"/>
      <c r="J62" s="176"/>
      <c r="K62" s="180" t="s">
        <v>1040</v>
      </c>
      <c r="L62" s="189"/>
      <c r="M62" s="183"/>
      <c r="N62" s="183"/>
      <c r="O62" s="176"/>
      <c r="P62" s="183"/>
      <c r="Q62" s="183"/>
      <c r="R62" s="184" t="s">
        <v>1044</v>
      </c>
      <c r="S62" s="176"/>
      <c r="T62" s="175" t="s">
        <v>810</v>
      </c>
      <c r="U62" s="185">
        <v>44218</v>
      </c>
      <c r="V62" s="186" t="s">
        <v>810</v>
      </c>
      <c r="W62" s="185">
        <v>44236</v>
      </c>
      <c r="X62" s="187"/>
      <c r="Y62" s="188"/>
      <c r="Z62" s="188"/>
      <c r="AA62" s="188"/>
    </row>
    <row r="63" spans="1:27" ht="162.75" hidden="1" customHeight="1">
      <c r="A63" s="175" t="s">
        <v>1045</v>
      </c>
      <c r="B63" s="175" t="s">
        <v>9</v>
      </c>
      <c r="C63" s="176"/>
      <c r="D63" s="175" t="s">
        <v>1046</v>
      </c>
      <c r="E63" s="175" t="s">
        <v>1047</v>
      </c>
      <c r="F63" s="176"/>
      <c r="G63" s="177" t="s">
        <v>1048</v>
      </c>
      <c r="H63" s="205" t="s">
        <v>1049</v>
      </c>
      <c r="I63" s="179"/>
      <c r="J63" s="176"/>
      <c r="K63" s="180" t="s">
        <v>1050</v>
      </c>
      <c r="L63" s="189"/>
      <c r="M63" s="183"/>
      <c r="N63" s="183"/>
      <c r="O63" s="176"/>
      <c r="P63" s="183"/>
      <c r="Q63" s="183"/>
      <c r="R63" s="184" t="s">
        <v>1051</v>
      </c>
      <c r="S63" s="176"/>
      <c r="T63" s="175" t="s">
        <v>810</v>
      </c>
      <c r="U63" s="185">
        <v>44221</v>
      </c>
      <c r="V63" s="186" t="s">
        <v>810</v>
      </c>
      <c r="W63" s="185">
        <v>44236</v>
      </c>
      <c r="X63" s="187"/>
      <c r="Y63" s="188"/>
      <c r="Z63" s="188"/>
      <c r="AA63" s="188"/>
    </row>
    <row r="64" spans="1:27" ht="162.75" hidden="1" customHeight="1">
      <c r="A64" s="175" t="s">
        <v>1052</v>
      </c>
      <c r="B64" s="175" t="s">
        <v>9</v>
      </c>
      <c r="C64" s="176"/>
      <c r="D64" s="175" t="s">
        <v>827</v>
      </c>
      <c r="E64" s="175" t="s">
        <v>1053</v>
      </c>
      <c r="F64" s="176"/>
      <c r="G64" s="177" t="s">
        <v>1054</v>
      </c>
      <c r="H64" s="205" t="s">
        <v>1055</v>
      </c>
      <c r="I64" s="177" t="s">
        <v>1056</v>
      </c>
      <c r="J64" s="176"/>
      <c r="K64" s="180" t="s">
        <v>1057</v>
      </c>
      <c r="L64" s="189"/>
      <c r="M64" s="183"/>
      <c r="N64" s="183"/>
      <c r="O64" s="176"/>
      <c r="P64" s="183"/>
      <c r="Q64" s="183"/>
      <c r="R64" s="184" t="s">
        <v>1058</v>
      </c>
      <c r="S64" s="176"/>
      <c r="T64" s="175" t="s">
        <v>810</v>
      </c>
      <c r="U64" s="185">
        <v>44221</v>
      </c>
      <c r="V64" s="186" t="s">
        <v>810</v>
      </c>
      <c r="W64" s="185">
        <v>44236</v>
      </c>
      <c r="X64" s="187"/>
      <c r="Y64" s="188"/>
      <c r="Z64" s="188"/>
      <c r="AA64" s="188"/>
    </row>
    <row r="65" spans="1:27" ht="162.75" hidden="1" customHeight="1">
      <c r="A65" s="175" t="s">
        <v>1059</v>
      </c>
      <c r="B65" s="175" t="s">
        <v>9</v>
      </c>
      <c r="C65" s="176"/>
      <c r="D65" s="175" t="s">
        <v>827</v>
      </c>
      <c r="E65" s="175" t="s">
        <v>1060</v>
      </c>
      <c r="F65" s="176"/>
      <c r="G65" s="177" t="s">
        <v>1061</v>
      </c>
      <c r="H65" s="205" t="s">
        <v>1062</v>
      </c>
      <c r="I65" s="177" t="s">
        <v>1063</v>
      </c>
      <c r="J65" s="176"/>
      <c r="K65" s="180" t="s">
        <v>1064</v>
      </c>
      <c r="L65" s="189"/>
      <c r="M65" s="183"/>
      <c r="N65" s="183"/>
      <c r="O65" s="176"/>
      <c r="P65" s="183"/>
      <c r="Q65" s="183"/>
      <c r="R65" s="184" t="s">
        <v>1065</v>
      </c>
      <c r="S65" s="176"/>
      <c r="T65" s="175" t="s">
        <v>810</v>
      </c>
      <c r="U65" s="185">
        <v>44221</v>
      </c>
      <c r="V65" s="186" t="s">
        <v>810</v>
      </c>
      <c r="W65" s="185">
        <v>44236</v>
      </c>
      <c r="X65" s="187"/>
      <c r="Y65" s="188"/>
      <c r="Z65" s="188"/>
      <c r="AA65" s="188"/>
    </row>
    <row r="66" spans="1:27" ht="162.75" customHeight="1">
      <c r="A66" s="209" t="s">
        <v>1066</v>
      </c>
      <c r="B66" s="209" t="s">
        <v>9</v>
      </c>
      <c r="C66" s="210"/>
      <c r="D66" s="209" t="s">
        <v>1067</v>
      </c>
      <c r="E66" s="209" t="s">
        <v>1068</v>
      </c>
      <c r="F66" s="210"/>
      <c r="G66" s="211" t="s">
        <v>1069</v>
      </c>
      <c r="H66" s="212" t="s">
        <v>1070</v>
      </c>
      <c r="I66" s="211" t="s">
        <v>1071</v>
      </c>
      <c r="J66" s="210"/>
      <c r="K66" s="213" t="s">
        <v>902</v>
      </c>
      <c r="L66" s="214"/>
      <c r="M66" s="215"/>
      <c r="N66" s="215"/>
      <c r="O66" s="209" t="s">
        <v>717</v>
      </c>
      <c r="P66" s="223">
        <v>3</v>
      </c>
      <c r="Q66" s="223">
        <v>4</v>
      </c>
      <c r="R66" s="216" t="s">
        <v>1072</v>
      </c>
      <c r="S66" s="210"/>
      <c r="T66" s="209" t="s">
        <v>810</v>
      </c>
      <c r="U66" s="217">
        <v>44221</v>
      </c>
      <c r="V66" s="218" t="s">
        <v>810</v>
      </c>
      <c r="W66" s="218" t="s">
        <v>1073</v>
      </c>
      <c r="X66" s="15" t="s">
        <v>1074</v>
      </c>
      <c r="Y66" s="219"/>
      <c r="Z66" s="219"/>
      <c r="AA66" s="219"/>
    </row>
    <row r="67" spans="1:27" ht="162.75" customHeight="1">
      <c r="A67" s="209" t="s">
        <v>1075</v>
      </c>
      <c r="B67" s="209" t="s">
        <v>9</v>
      </c>
      <c r="C67" s="210"/>
      <c r="D67" s="209" t="s">
        <v>1076</v>
      </c>
      <c r="E67" s="209" t="s">
        <v>1077</v>
      </c>
      <c r="F67" s="210"/>
      <c r="G67" s="211" t="s">
        <v>1078</v>
      </c>
      <c r="H67" s="212" t="s">
        <v>1079</v>
      </c>
      <c r="I67" s="211" t="s">
        <v>1080</v>
      </c>
      <c r="J67" s="210"/>
      <c r="K67" s="213" t="s">
        <v>902</v>
      </c>
      <c r="L67" s="214"/>
      <c r="M67" s="215"/>
      <c r="N67" s="215"/>
      <c r="O67" s="209" t="s">
        <v>717</v>
      </c>
      <c r="P67" s="223">
        <v>3</v>
      </c>
      <c r="Q67" s="223">
        <v>3</v>
      </c>
      <c r="R67" s="216" t="s">
        <v>1081</v>
      </c>
      <c r="S67" s="210"/>
      <c r="T67" s="209" t="s">
        <v>810</v>
      </c>
      <c r="U67" s="217">
        <v>44221</v>
      </c>
      <c r="V67" s="15" t="s">
        <v>1082</v>
      </c>
      <c r="W67" s="15" t="s">
        <v>1083</v>
      </c>
      <c r="X67" s="15" t="s">
        <v>1084</v>
      </c>
      <c r="Y67" s="219"/>
      <c r="Z67" s="219"/>
      <c r="AA67" s="219"/>
    </row>
    <row r="68" spans="1:27" ht="162.75" hidden="1" customHeight="1">
      <c r="A68" s="175" t="s">
        <v>1085</v>
      </c>
      <c r="B68" s="175" t="s">
        <v>9</v>
      </c>
      <c r="C68" s="176"/>
      <c r="D68" s="175" t="s">
        <v>1086</v>
      </c>
      <c r="E68" s="175" t="s">
        <v>1087</v>
      </c>
      <c r="F68" s="176"/>
      <c r="G68" s="177" t="s">
        <v>1088</v>
      </c>
      <c r="H68" s="205" t="s">
        <v>1089</v>
      </c>
      <c r="I68" s="179"/>
      <c r="J68" s="176"/>
      <c r="K68" s="180" t="s">
        <v>1090</v>
      </c>
      <c r="L68" s="189"/>
      <c r="M68" s="182">
        <v>3670</v>
      </c>
      <c r="N68" s="182">
        <v>900</v>
      </c>
      <c r="O68" s="176"/>
      <c r="P68" s="183"/>
      <c r="Q68" s="183"/>
      <c r="R68" s="184" t="s">
        <v>1091</v>
      </c>
      <c r="S68" s="176"/>
      <c r="T68" s="175" t="s">
        <v>810</v>
      </c>
      <c r="U68" s="185">
        <v>44221</v>
      </c>
      <c r="V68" s="186" t="s">
        <v>810</v>
      </c>
      <c r="W68" s="185">
        <v>44236</v>
      </c>
      <c r="X68" s="187"/>
      <c r="Y68" s="188"/>
      <c r="Z68" s="188"/>
      <c r="AA68" s="188"/>
    </row>
    <row r="69" spans="1:27" ht="162.75" hidden="1" customHeight="1">
      <c r="A69" s="175" t="s">
        <v>1092</v>
      </c>
      <c r="B69" s="175" t="s">
        <v>9</v>
      </c>
      <c r="C69" s="176"/>
      <c r="D69" s="175" t="s">
        <v>827</v>
      </c>
      <c r="E69" s="175" t="s">
        <v>1087</v>
      </c>
      <c r="F69" s="176"/>
      <c r="G69" s="177" t="s">
        <v>1093</v>
      </c>
      <c r="H69" s="205" t="s">
        <v>1094</v>
      </c>
      <c r="I69" s="177" t="s">
        <v>1095</v>
      </c>
      <c r="J69" s="176"/>
      <c r="K69" s="180" t="s">
        <v>823</v>
      </c>
      <c r="L69" s="189"/>
      <c r="M69" s="182">
        <v>3810</v>
      </c>
      <c r="N69" s="182">
        <v>924</v>
      </c>
      <c r="O69" s="176"/>
      <c r="P69" s="183"/>
      <c r="Q69" s="183"/>
      <c r="R69" s="184" t="s">
        <v>1096</v>
      </c>
      <c r="S69" s="176"/>
      <c r="T69" s="175" t="s">
        <v>810</v>
      </c>
      <c r="U69" s="185">
        <v>44221</v>
      </c>
      <c r="V69" s="186" t="s">
        <v>810</v>
      </c>
      <c r="W69" s="185">
        <v>44236</v>
      </c>
      <c r="X69" s="187"/>
      <c r="Y69" s="188"/>
      <c r="Z69" s="188"/>
      <c r="AA69" s="188"/>
    </row>
    <row r="70" spans="1:27" ht="162.75" hidden="1" customHeight="1">
      <c r="A70" s="175" t="s">
        <v>1097</v>
      </c>
      <c r="B70" s="175" t="s">
        <v>9</v>
      </c>
      <c r="C70" s="176"/>
      <c r="D70" s="175" t="s">
        <v>827</v>
      </c>
      <c r="E70" s="175" t="s">
        <v>1087</v>
      </c>
      <c r="F70" s="176"/>
      <c r="G70" s="177" t="s">
        <v>1098</v>
      </c>
      <c r="H70" s="205" t="s">
        <v>1099</v>
      </c>
      <c r="I70" s="177" t="s">
        <v>1100</v>
      </c>
      <c r="J70" s="176"/>
      <c r="K70" s="180" t="s">
        <v>1101</v>
      </c>
      <c r="L70" s="189"/>
      <c r="M70" s="183"/>
      <c r="N70" s="183"/>
      <c r="O70" s="176"/>
      <c r="P70" s="183"/>
      <c r="Q70" s="183"/>
      <c r="R70" s="184" t="s">
        <v>1102</v>
      </c>
      <c r="S70" s="176"/>
      <c r="T70" s="175" t="s">
        <v>810</v>
      </c>
      <c r="U70" s="185">
        <v>44221</v>
      </c>
      <c r="V70" s="186" t="s">
        <v>810</v>
      </c>
      <c r="W70" s="185">
        <v>44236</v>
      </c>
      <c r="X70" s="187"/>
      <c r="Y70" s="188"/>
      <c r="Z70" s="188"/>
      <c r="AA70" s="188"/>
    </row>
    <row r="71" spans="1:27" ht="162.75" hidden="1" customHeight="1">
      <c r="A71" s="175" t="s">
        <v>1103</v>
      </c>
      <c r="B71" s="175" t="s">
        <v>9</v>
      </c>
      <c r="C71" s="176"/>
      <c r="D71" s="175" t="s">
        <v>827</v>
      </c>
      <c r="E71" s="175" t="s">
        <v>1104</v>
      </c>
      <c r="F71" s="175" t="s">
        <v>1105</v>
      </c>
      <c r="G71" s="177" t="s">
        <v>1106</v>
      </c>
      <c r="H71" s="205" t="s">
        <v>1107</v>
      </c>
      <c r="I71" s="177" t="s">
        <v>1108</v>
      </c>
      <c r="J71" s="176"/>
      <c r="K71" s="180" t="s">
        <v>1109</v>
      </c>
      <c r="L71" s="189"/>
      <c r="M71" s="183"/>
      <c r="N71" s="183"/>
      <c r="O71" s="176"/>
      <c r="P71" s="183"/>
      <c r="Q71" s="183"/>
      <c r="R71" s="184" t="s">
        <v>1110</v>
      </c>
      <c r="S71" s="176"/>
      <c r="T71" s="175" t="s">
        <v>810</v>
      </c>
      <c r="U71" s="185">
        <v>44221</v>
      </c>
      <c r="V71" s="186" t="s">
        <v>810</v>
      </c>
      <c r="W71" s="185">
        <v>44236</v>
      </c>
      <c r="X71" s="187"/>
      <c r="Y71" s="188"/>
      <c r="Z71" s="188"/>
      <c r="AA71" s="188"/>
    </row>
    <row r="72" spans="1:27" ht="162.75" hidden="1" customHeight="1">
      <c r="A72" s="175" t="s">
        <v>1111</v>
      </c>
      <c r="B72" s="175" t="s">
        <v>9</v>
      </c>
      <c r="C72" s="176"/>
      <c r="D72" s="175" t="s">
        <v>827</v>
      </c>
      <c r="E72" s="175" t="s">
        <v>1112</v>
      </c>
      <c r="F72" s="176"/>
      <c r="G72" s="177" t="s">
        <v>1113</v>
      </c>
      <c r="H72" s="205" t="s">
        <v>1114</v>
      </c>
      <c r="I72" s="179"/>
      <c r="J72" s="176"/>
      <c r="K72" s="180" t="s">
        <v>823</v>
      </c>
      <c r="L72" s="189"/>
      <c r="M72" s="183"/>
      <c r="N72" s="183"/>
      <c r="O72" s="176"/>
      <c r="P72" s="183"/>
      <c r="Q72" s="183"/>
      <c r="R72" s="184" t="s">
        <v>1115</v>
      </c>
      <c r="S72" s="176"/>
      <c r="T72" s="175" t="s">
        <v>810</v>
      </c>
      <c r="U72" s="185">
        <v>44221</v>
      </c>
      <c r="V72" s="186" t="s">
        <v>810</v>
      </c>
      <c r="W72" s="185">
        <v>44236</v>
      </c>
      <c r="X72" s="187"/>
      <c r="Y72" s="188"/>
      <c r="Z72" s="188"/>
      <c r="AA72" s="188"/>
    </row>
    <row r="73" spans="1:27" ht="162.75" hidden="1" customHeight="1">
      <c r="A73" s="175" t="s">
        <v>1116</v>
      </c>
      <c r="B73" s="175" t="s">
        <v>9</v>
      </c>
      <c r="C73" s="176"/>
      <c r="D73" s="175" t="s">
        <v>827</v>
      </c>
      <c r="E73" s="175" t="s">
        <v>1117</v>
      </c>
      <c r="F73" s="175" t="s">
        <v>1118</v>
      </c>
      <c r="G73" s="177" t="s">
        <v>1119</v>
      </c>
      <c r="H73" s="205" t="s">
        <v>1120</v>
      </c>
      <c r="I73" s="177" t="s">
        <v>1121</v>
      </c>
      <c r="J73" s="176"/>
      <c r="K73" s="180" t="s">
        <v>1109</v>
      </c>
      <c r="L73" s="189"/>
      <c r="M73" s="183"/>
      <c r="N73" s="183"/>
      <c r="O73" s="176"/>
      <c r="P73" s="183"/>
      <c r="Q73" s="183"/>
      <c r="R73" s="184" t="s">
        <v>1122</v>
      </c>
      <c r="S73" s="176"/>
      <c r="T73" s="175" t="s">
        <v>810</v>
      </c>
      <c r="U73" s="185">
        <v>44221</v>
      </c>
      <c r="V73" s="186" t="s">
        <v>810</v>
      </c>
      <c r="W73" s="185">
        <v>44236</v>
      </c>
      <c r="X73" s="187"/>
      <c r="Y73" s="188"/>
      <c r="Z73" s="188"/>
      <c r="AA73" s="188"/>
    </row>
    <row r="74" spans="1:27" ht="162.75" hidden="1" customHeight="1">
      <c r="A74" s="175" t="s">
        <v>1123</v>
      </c>
      <c r="B74" s="175" t="s">
        <v>9</v>
      </c>
      <c r="C74" s="176"/>
      <c r="D74" s="175" t="s">
        <v>1124</v>
      </c>
      <c r="E74" s="175" t="s">
        <v>1125</v>
      </c>
      <c r="F74" s="176"/>
      <c r="G74" s="177" t="s">
        <v>1126</v>
      </c>
      <c r="H74" s="205" t="s">
        <v>1127</v>
      </c>
      <c r="I74" s="177" t="s">
        <v>1128</v>
      </c>
      <c r="J74" s="176"/>
      <c r="K74" s="180" t="s">
        <v>871</v>
      </c>
      <c r="L74" s="189"/>
      <c r="M74" s="183"/>
      <c r="N74" s="183"/>
      <c r="O74" s="176"/>
      <c r="P74" s="183"/>
      <c r="Q74" s="183"/>
      <c r="R74" s="184" t="s">
        <v>1129</v>
      </c>
      <c r="S74" s="176"/>
      <c r="T74" s="175" t="s">
        <v>810</v>
      </c>
      <c r="U74" s="185">
        <v>44221</v>
      </c>
      <c r="V74" s="186" t="s">
        <v>810</v>
      </c>
      <c r="W74" s="185">
        <v>44236</v>
      </c>
      <c r="X74" s="206" t="s">
        <v>1130</v>
      </c>
      <c r="Y74" s="188"/>
      <c r="Z74" s="188"/>
      <c r="AA74" s="188"/>
    </row>
    <row r="75" spans="1:27" ht="162.75" hidden="1" customHeight="1">
      <c r="A75" s="175" t="s">
        <v>1131</v>
      </c>
      <c r="B75" s="175" t="s">
        <v>9</v>
      </c>
      <c r="C75" s="176"/>
      <c r="D75" s="175" t="s">
        <v>1132</v>
      </c>
      <c r="E75" s="175" t="s">
        <v>1133</v>
      </c>
      <c r="F75" s="176"/>
      <c r="G75" s="177" t="s">
        <v>1134</v>
      </c>
      <c r="H75" s="205" t="s">
        <v>1135</v>
      </c>
      <c r="I75" s="177" t="s">
        <v>1136</v>
      </c>
      <c r="J75" s="176"/>
      <c r="K75" s="180" t="s">
        <v>871</v>
      </c>
      <c r="L75" s="189"/>
      <c r="M75" s="183"/>
      <c r="N75" s="183"/>
      <c r="O75" s="176"/>
      <c r="P75" s="183"/>
      <c r="Q75" s="183"/>
      <c r="R75" s="184" t="s">
        <v>1137</v>
      </c>
      <c r="S75" s="176"/>
      <c r="T75" s="175" t="s">
        <v>810</v>
      </c>
      <c r="U75" s="185">
        <v>44221</v>
      </c>
      <c r="V75" s="186" t="s">
        <v>810</v>
      </c>
      <c r="W75" s="185">
        <v>44236</v>
      </c>
      <c r="X75" s="187"/>
      <c r="Y75" s="188"/>
      <c r="Z75" s="188"/>
      <c r="AA75" s="188"/>
    </row>
    <row r="76" spans="1:27" ht="162.75" hidden="1" customHeight="1">
      <c r="A76" s="175" t="s">
        <v>1138</v>
      </c>
      <c r="B76" s="175" t="s">
        <v>9</v>
      </c>
      <c r="C76" s="176"/>
      <c r="D76" s="175" t="s">
        <v>827</v>
      </c>
      <c r="E76" s="175" t="s">
        <v>1139</v>
      </c>
      <c r="F76" s="176"/>
      <c r="G76" s="177" t="s">
        <v>805</v>
      </c>
      <c r="H76" s="205" t="s">
        <v>1140</v>
      </c>
      <c r="I76" s="177" t="s">
        <v>1141</v>
      </c>
      <c r="J76" s="176"/>
      <c r="K76" s="180" t="s">
        <v>1142</v>
      </c>
      <c r="L76" s="189"/>
      <c r="M76" s="183"/>
      <c r="N76" s="183"/>
      <c r="O76" s="176"/>
      <c r="P76" s="183"/>
      <c r="Q76" s="183"/>
      <c r="R76" s="184" t="s">
        <v>1143</v>
      </c>
      <c r="S76" s="176"/>
      <c r="T76" s="175" t="s">
        <v>810</v>
      </c>
      <c r="U76" s="185">
        <v>44221</v>
      </c>
      <c r="V76" s="186" t="s">
        <v>810</v>
      </c>
      <c r="W76" s="185">
        <v>44236</v>
      </c>
      <c r="X76" s="187"/>
      <c r="Y76" s="188"/>
      <c r="Z76" s="188"/>
      <c r="AA76" s="188"/>
    </row>
    <row r="77" spans="1:27" ht="162.75" hidden="1" customHeight="1">
      <c r="A77" s="175" t="s">
        <v>1144</v>
      </c>
      <c r="B77" s="175" t="s">
        <v>9</v>
      </c>
      <c r="C77" s="176"/>
      <c r="D77" s="175" t="s">
        <v>1145</v>
      </c>
      <c r="E77" s="175" t="s">
        <v>1146</v>
      </c>
      <c r="F77" s="176"/>
      <c r="G77" s="177" t="s">
        <v>1147</v>
      </c>
      <c r="H77" s="205" t="s">
        <v>1148</v>
      </c>
      <c r="I77" s="177" t="s">
        <v>1149</v>
      </c>
      <c r="J77" s="176"/>
      <c r="K77" s="180" t="s">
        <v>902</v>
      </c>
      <c r="L77" s="189"/>
      <c r="M77" s="183"/>
      <c r="N77" s="183"/>
      <c r="O77" s="176"/>
      <c r="P77" s="183"/>
      <c r="Q77" s="183"/>
      <c r="R77" s="184" t="s">
        <v>1150</v>
      </c>
      <c r="S77" s="176"/>
      <c r="T77" s="175" t="s">
        <v>810</v>
      </c>
      <c r="U77" s="185">
        <v>44221</v>
      </c>
      <c r="V77" s="186" t="s">
        <v>810</v>
      </c>
      <c r="W77" s="185">
        <v>44236</v>
      </c>
      <c r="X77" s="206" t="s">
        <v>1151</v>
      </c>
      <c r="Y77" s="188"/>
      <c r="Z77" s="188"/>
      <c r="AA77" s="188"/>
    </row>
    <row r="78" spans="1:27" ht="162.75" hidden="1" customHeight="1">
      <c r="A78" s="175" t="s">
        <v>1152</v>
      </c>
      <c r="B78" s="175" t="s">
        <v>9</v>
      </c>
      <c r="C78" s="176"/>
      <c r="D78" s="175" t="s">
        <v>827</v>
      </c>
      <c r="E78" s="175" t="s">
        <v>1153</v>
      </c>
      <c r="F78" s="176"/>
      <c r="G78" s="177" t="s">
        <v>1154</v>
      </c>
      <c r="H78" s="205" t="s">
        <v>1155</v>
      </c>
      <c r="I78" s="177" t="s">
        <v>1156</v>
      </c>
      <c r="J78" s="176"/>
      <c r="K78" s="180" t="s">
        <v>1142</v>
      </c>
      <c r="L78" s="189"/>
      <c r="M78" s="183"/>
      <c r="N78" s="183"/>
      <c r="O78" s="176"/>
      <c r="P78" s="183"/>
      <c r="Q78" s="183"/>
      <c r="R78" s="184" t="s">
        <v>1157</v>
      </c>
      <c r="S78" s="176"/>
      <c r="T78" s="175" t="s">
        <v>810</v>
      </c>
      <c r="U78" s="185">
        <v>44221</v>
      </c>
      <c r="V78" s="186" t="s">
        <v>810</v>
      </c>
      <c r="W78" s="185">
        <v>44236</v>
      </c>
      <c r="X78" s="187"/>
      <c r="Y78" s="188"/>
      <c r="Z78" s="188"/>
      <c r="AA78" s="188"/>
    </row>
    <row r="79" spans="1:27" ht="162.75" hidden="1" customHeight="1">
      <c r="A79" s="175" t="s">
        <v>1158</v>
      </c>
      <c r="B79" s="175" t="s">
        <v>9</v>
      </c>
      <c r="C79" s="176"/>
      <c r="D79" s="175" t="s">
        <v>1159</v>
      </c>
      <c r="E79" s="175" t="s">
        <v>1160</v>
      </c>
      <c r="F79" s="175" t="s">
        <v>1161</v>
      </c>
      <c r="G79" s="177" t="s">
        <v>1162</v>
      </c>
      <c r="H79" s="205" t="s">
        <v>1163</v>
      </c>
      <c r="I79" s="179"/>
      <c r="J79" s="176"/>
      <c r="K79" s="180" t="s">
        <v>1164</v>
      </c>
      <c r="L79" s="189"/>
      <c r="M79" s="182">
        <v>57440</v>
      </c>
      <c r="N79" s="182">
        <v>2848</v>
      </c>
      <c r="O79" s="176"/>
      <c r="P79" s="183"/>
      <c r="Q79" s="183"/>
      <c r="R79" s="184" t="s">
        <v>1165</v>
      </c>
      <c r="S79" s="176"/>
      <c r="T79" s="175" t="s">
        <v>810</v>
      </c>
      <c r="U79" s="185">
        <v>44221</v>
      </c>
      <c r="V79" s="186" t="s">
        <v>810</v>
      </c>
      <c r="W79" s="185">
        <v>44236</v>
      </c>
      <c r="X79" s="187"/>
      <c r="Y79" s="188"/>
      <c r="Z79" s="188"/>
      <c r="AA79" s="188"/>
    </row>
    <row r="80" spans="1:27" ht="162.75" hidden="1" customHeight="1">
      <c r="A80" s="175" t="s">
        <v>1166</v>
      </c>
      <c r="B80" s="175" t="s">
        <v>9</v>
      </c>
      <c r="C80" s="176"/>
      <c r="D80" s="175" t="s">
        <v>1167</v>
      </c>
      <c r="E80" s="175" t="s">
        <v>1168</v>
      </c>
      <c r="F80" s="176"/>
      <c r="G80" s="177" t="s">
        <v>1169</v>
      </c>
      <c r="H80" s="205" t="s">
        <v>1170</v>
      </c>
      <c r="I80" s="177" t="s">
        <v>1171</v>
      </c>
      <c r="J80" s="224" t="s">
        <v>1172</v>
      </c>
      <c r="K80" s="180" t="s">
        <v>1173</v>
      </c>
      <c r="L80" s="189"/>
      <c r="M80" s="183"/>
      <c r="N80" s="183"/>
      <c r="O80" s="175" t="s">
        <v>717</v>
      </c>
      <c r="P80" s="182">
        <v>3</v>
      </c>
      <c r="Q80" s="182">
        <v>8</v>
      </c>
      <c r="R80" s="184" t="s">
        <v>1174</v>
      </c>
      <c r="S80" s="176"/>
      <c r="T80" s="175" t="s">
        <v>810</v>
      </c>
      <c r="U80" s="185">
        <v>44222</v>
      </c>
      <c r="V80" s="186" t="s">
        <v>810</v>
      </c>
      <c r="W80" s="185">
        <v>44236</v>
      </c>
      <c r="X80" s="187"/>
      <c r="Y80" s="188"/>
      <c r="Z80" s="188"/>
      <c r="AA80" s="188"/>
    </row>
    <row r="81" spans="1:27" ht="162.75" hidden="1" customHeight="1">
      <c r="A81" s="175" t="s">
        <v>1175</v>
      </c>
      <c r="B81" s="175" t="s">
        <v>9</v>
      </c>
      <c r="C81" s="176"/>
      <c r="D81" s="175" t="s">
        <v>827</v>
      </c>
      <c r="E81" s="175" t="s">
        <v>1176</v>
      </c>
      <c r="F81" s="176"/>
      <c r="G81" s="177" t="s">
        <v>1177</v>
      </c>
      <c r="H81" s="205" t="s">
        <v>1178</v>
      </c>
      <c r="I81" s="177" t="s">
        <v>1179</v>
      </c>
      <c r="J81" s="176"/>
      <c r="K81" s="180" t="s">
        <v>1180</v>
      </c>
      <c r="L81" s="189"/>
      <c r="M81" s="183"/>
      <c r="N81" s="183"/>
      <c r="O81" s="176"/>
      <c r="P81" s="183"/>
      <c r="Q81" s="183"/>
      <c r="R81" s="184" t="s">
        <v>1181</v>
      </c>
      <c r="S81" s="176"/>
      <c r="T81" s="175" t="s">
        <v>810</v>
      </c>
      <c r="U81" s="185">
        <v>44222</v>
      </c>
      <c r="V81" s="186" t="s">
        <v>810</v>
      </c>
      <c r="W81" s="185">
        <v>44236</v>
      </c>
      <c r="X81" s="187"/>
      <c r="Y81" s="188"/>
      <c r="Z81" s="188"/>
      <c r="AA81" s="188"/>
    </row>
    <row r="82" spans="1:27" ht="162.75" hidden="1" customHeight="1">
      <c r="A82" s="175" t="s">
        <v>1182</v>
      </c>
      <c r="B82" s="175" t="s">
        <v>9</v>
      </c>
      <c r="C82" s="176"/>
      <c r="D82" s="175" t="s">
        <v>827</v>
      </c>
      <c r="E82" s="176"/>
      <c r="F82" s="176"/>
      <c r="G82" s="177" t="s">
        <v>1183</v>
      </c>
      <c r="H82" s="205" t="s">
        <v>1184</v>
      </c>
      <c r="I82" s="177" t="s">
        <v>1185</v>
      </c>
      <c r="J82" s="176"/>
      <c r="K82" s="180" t="s">
        <v>893</v>
      </c>
      <c r="L82" s="189"/>
      <c r="M82" s="183"/>
      <c r="N82" s="183"/>
      <c r="O82" s="175" t="s">
        <v>1186</v>
      </c>
      <c r="P82" s="182">
        <v>2</v>
      </c>
      <c r="Q82" s="182">
        <v>3</v>
      </c>
      <c r="R82" s="184" t="s">
        <v>1187</v>
      </c>
      <c r="S82" s="176"/>
      <c r="T82" s="175" t="s">
        <v>810</v>
      </c>
      <c r="U82" s="185">
        <v>44222</v>
      </c>
      <c r="V82" s="186" t="s">
        <v>810</v>
      </c>
      <c r="W82" s="185">
        <v>44236</v>
      </c>
      <c r="X82" s="187"/>
      <c r="Y82" s="188"/>
      <c r="Z82" s="188"/>
      <c r="AA82" s="188"/>
    </row>
    <row r="83" spans="1:27" ht="162.75" hidden="1" customHeight="1">
      <c r="A83" s="175" t="s">
        <v>1188</v>
      </c>
      <c r="B83" s="175" t="s">
        <v>9</v>
      </c>
      <c r="C83" s="176"/>
      <c r="D83" s="175" t="s">
        <v>1189</v>
      </c>
      <c r="E83" s="175" t="s">
        <v>1190</v>
      </c>
      <c r="F83" s="176"/>
      <c r="G83" s="177" t="s">
        <v>1191</v>
      </c>
      <c r="H83" s="205" t="s">
        <v>1192</v>
      </c>
      <c r="I83" s="177" t="s">
        <v>1193</v>
      </c>
      <c r="J83" s="176"/>
      <c r="K83" s="180" t="s">
        <v>902</v>
      </c>
      <c r="L83" s="189"/>
      <c r="M83" s="183"/>
      <c r="N83" s="183"/>
      <c r="O83" s="175" t="s">
        <v>717</v>
      </c>
      <c r="P83" s="182">
        <v>3</v>
      </c>
      <c r="Q83" s="182">
        <v>6</v>
      </c>
      <c r="R83" s="184" t="s">
        <v>1194</v>
      </c>
      <c r="S83" s="176"/>
      <c r="T83" s="175" t="s">
        <v>810</v>
      </c>
      <c r="U83" s="185">
        <v>44222</v>
      </c>
      <c r="V83" s="186" t="s">
        <v>810</v>
      </c>
      <c r="W83" s="185">
        <v>44236</v>
      </c>
      <c r="X83" s="187"/>
      <c r="Y83" s="188"/>
      <c r="Z83" s="188"/>
      <c r="AA83" s="188"/>
    </row>
    <row r="84" spans="1:27" ht="162.75" hidden="1" customHeight="1">
      <c r="A84" s="175" t="s">
        <v>1195</v>
      </c>
      <c r="B84" s="175" t="s">
        <v>9</v>
      </c>
      <c r="C84" s="176"/>
      <c r="D84" s="175" t="s">
        <v>827</v>
      </c>
      <c r="E84" s="175" t="s">
        <v>1196</v>
      </c>
      <c r="F84" s="176"/>
      <c r="G84" s="177" t="s">
        <v>805</v>
      </c>
      <c r="H84" s="205" t="s">
        <v>1197</v>
      </c>
      <c r="I84" s="177" t="s">
        <v>1198</v>
      </c>
      <c r="J84" s="176"/>
      <c r="K84" s="180" t="s">
        <v>1142</v>
      </c>
      <c r="L84" s="189"/>
      <c r="M84" s="183"/>
      <c r="N84" s="183"/>
      <c r="O84" s="176"/>
      <c r="P84" s="183"/>
      <c r="Q84" s="183"/>
      <c r="R84" s="184" t="s">
        <v>1199</v>
      </c>
      <c r="S84" s="176"/>
      <c r="T84" s="175" t="s">
        <v>810</v>
      </c>
      <c r="U84" s="185">
        <v>44222</v>
      </c>
      <c r="V84" s="186" t="s">
        <v>810</v>
      </c>
      <c r="W84" s="185">
        <v>44236</v>
      </c>
      <c r="X84" s="187"/>
      <c r="Y84" s="188"/>
      <c r="Z84" s="188"/>
      <c r="AA84" s="188"/>
    </row>
    <row r="85" spans="1:27" ht="162.75" hidden="1" customHeight="1">
      <c r="A85" s="175" t="s">
        <v>1200</v>
      </c>
      <c r="B85" s="175" t="s">
        <v>9</v>
      </c>
      <c r="C85" s="176"/>
      <c r="D85" s="175" t="s">
        <v>1201</v>
      </c>
      <c r="E85" s="175" t="s">
        <v>1202</v>
      </c>
      <c r="F85" s="176"/>
      <c r="G85" s="177" t="s">
        <v>1203</v>
      </c>
      <c r="H85" s="205" t="s">
        <v>1204</v>
      </c>
      <c r="I85" s="179"/>
      <c r="J85" s="220" t="s">
        <v>1205</v>
      </c>
      <c r="K85" s="180" t="s">
        <v>1206</v>
      </c>
      <c r="L85" s="181">
        <v>1987</v>
      </c>
      <c r="M85" s="182">
        <v>49900</v>
      </c>
      <c r="N85" s="183"/>
      <c r="O85" s="176"/>
      <c r="P85" s="183"/>
      <c r="Q85" s="183"/>
      <c r="R85" s="184" t="s">
        <v>1207</v>
      </c>
      <c r="S85" s="176"/>
      <c r="T85" s="175" t="s">
        <v>810</v>
      </c>
      <c r="U85" s="185">
        <v>44222</v>
      </c>
      <c r="V85" s="186" t="s">
        <v>810</v>
      </c>
      <c r="W85" s="185">
        <v>44236</v>
      </c>
      <c r="X85" s="187"/>
      <c r="Y85" s="188"/>
      <c r="Z85" s="188"/>
      <c r="AA85" s="188"/>
    </row>
    <row r="86" spans="1:27" ht="162.75" hidden="1" customHeight="1">
      <c r="A86" s="175" t="s">
        <v>1208</v>
      </c>
      <c r="B86" s="175" t="s">
        <v>9</v>
      </c>
      <c r="C86" s="176"/>
      <c r="D86" s="175" t="s">
        <v>1209</v>
      </c>
      <c r="E86" s="175" t="s">
        <v>1202</v>
      </c>
      <c r="F86" s="176"/>
      <c r="G86" s="177" t="s">
        <v>1210</v>
      </c>
      <c r="H86" s="205" t="s">
        <v>1211</v>
      </c>
      <c r="I86" s="177" t="s">
        <v>1212</v>
      </c>
      <c r="J86" s="176"/>
      <c r="K86" s="180" t="s">
        <v>1213</v>
      </c>
      <c r="L86" s="181">
        <v>1940</v>
      </c>
      <c r="M86" s="182">
        <v>11100</v>
      </c>
      <c r="N86" s="183"/>
      <c r="O86" s="176"/>
      <c r="P86" s="183"/>
      <c r="Q86" s="183"/>
      <c r="R86" s="184" t="s">
        <v>1214</v>
      </c>
      <c r="S86" s="176"/>
      <c r="T86" s="175" t="s">
        <v>810</v>
      </c>
      <c r="U86" s="185">
        <v>44222</v>
      </c>
      <c r="V86" s="186" t="s">
        <v>810</v>
      </c>
      <c r="W86" s="185">
        <v>44236</v>
      </c>
      <c r="X86" s="187"/>
      <c r="Y86" s="188"/>
      <c r="Z86" s="188"/>
      <c r="AA86" s="188"/>
    </row>
    <row r="87" spans="1:27" ht="162.75" hidden="1" customHeight="1">
      <c r="A87" s="175" t="s">
        <v>1215</v>
      </c>
      <c r="B87" s="175" t="s">
        <v>9</v>
      </c>
      <c r="C87" s="176"/>
      <c r="D87" s="175" t="s">
        <v>1216</v>
      </c>
      <c r="E87" s="175" t="s">
        <v>1217</v>
      </c>
      <c r="F87" s="176"/>
      <c r="G87" s="177" t="s">
        <v>1218</v>
      </c>
      <c r="H87" s="205" t="s">
        <v>1219</v>
      </c>
      <c r="I87" s="179"/>
      <c r="J87" s="176"/>
      <c r="K87" s="180" t="s">
        <v>1220</v>
      </c>
      <c r="L87" s="189"/>
      <c r="M87" s="183"/>
      <c r="N87" s="183"/>
      <c r="O87" s="176"/>
      <c r="P87" s="183"/>
      <c r="Q87" s="183"/>
      <c r="R87" s="184" t="s">
        <v>1221</v>
      </c>
      <c r="S87" s="176"/>
      <c r="T87" s="175" t="s">
        <v>810</v>
      </c>
      <c r="U87" s="185">
        <v>44222</v>
      </c>
      <c r="V87" s="186" t="s">
        <v>810</v>
      </c>
      <c r="W87" s="185">
        <v>44236</v>
      </c>
      <c r="X87" s="187"/>
      <c r="Y87" s="188"/>
      <c r="Z87" s="188"/>
      <c r="AA87" s="188"/>
    </row>
    <row r="88" spans="1:27" ht="162.75" hidden="1" customHeight="1">
      <c r="A88" s="175" t="s">
        <v>1222</v>
      </c>
      <c r="B88" s="175" t="s">
        <v>9</v>
      </c>
      <c r="C88" s="176"/>
      <c r="D88" s="175" t="s">
        <v>1223</v>
      </c>
      <c r="E88" s="175" t="s">
        <v>1217</v>
      </c>
      <c r="F88" s="176"/>
      <c r="G88" s="177" t="s">
        <v>1224</v>
      </c>
      <c r="H88" s="205" t="s">
        <v>1225</v>
      </c>
      <c r="I88" s="179"/>
      <c r="J88" s="176"/>
      <c r="K88" s="180" t="s">
        <v>1226</v>
      </c>
      <c r="L88" s="189"/>
      <c r="M88" s="183"/>
      <c r="N88" s="183"/>
      <c r="O88" s="176"/>
      <c r="P88" s="183"/>
      <c r="Q88" s="183"/>
      <c r="R88" s="184" t="s">
        <v>1227</v>
      </c>
      <c r="S88" s="176"/>
      <c r="T88" s="175" t="s">
        <v>810</v>
      </c>
      <c r="U88" s="185">
        <v>44222</v>
      </c>
      <c r="V88" s="186" t="s">
        <v>810</v>
      </c>
      <c r="W88" s="185">
        <v>44236</v>
      </c>
      <c r="X88" s="187"/>
      <c r="Y88" s="188"/>
      <c r="Z88" s="188"/>
      <c r="AA88" s="188"/>
    </row>
    <row r="89" spans="1:27" ht="162.75" hidden="1" customHeight="1">
      <c r="A89" s="175" t="s">
        <v>1228</v>
      </c>
      <c r="B89" s="175" t="s">
        <v>9</v>
      </c>
      <c r="C89" s="176"/>
      <c r="D89" s="175" t="s">
        <v>1229</v>
      </c>
      <c r="E89" s="175" t="s">
        <v>1217</v>
      </c>
      <c r="F89" s="176"/>
      <c r="G89" s="177" t="s">
        <v>1230</v>
      </c>
      <c r="H89" s="205" t="s">
        <v>1231</v>
      </c>
      <c r="I89" s="179"/>
      <c r="J89" s="176"/>
      <c r="K89" s="180" t="s">
        <v>1226</v>
      </c>
      <c r="L89" s="189"/>
      <c r="M89" s="183"/>
      <c r="N89" s="183"/>
      <c r="O89" s="176"/>
      <c r="P89" s="183"/>
      <c r="Q89" s="183"/>
      <c r="R89" s="184" t="s">
        <v>1227</v>
      </c>
      <c r="S89" s="176"/>
      <c r="T89" s="175" t="s">
        <v>810</v>
      </c>
      <c r="U89" s="185">
        <v>44222</v>
      </c>
      <c r="V89" s="186" t="s">
        <v>810</v>
      </c>
      <c r="W89" s="185">
        <v>44236</v>
      </c>
      <c r="X89" s="187"/>
      <c r="Y89" s="188"/>
      <c r="Z89" s="188"/>
      <c r="AA89" s="188"/>
    </row>
    <row r="90" spans="1:27" ht="162.75" hidden="1" customHeight="1">
      <c r="A90" s="175" t="s">
        <v>1232</v>
      </c>
      <c r="B90" s="175" t="s">
        <v>9</v>
      </c>
      <c r="C90" s="176"/>
      <c r="D90" s="175" t="s">
        <v>827</v>
      </c>
      <c r="E90" s="175" t="s">
        <v>1217</v>
      </c>
      <c r="F90" s="176"/>
      <c r="G90" s="177" t="s">
        <v>1233</v>
      </c>
      <c r="H90" s="205" t="s">
        <v>1234</v>
      </c>
      <c r="I90" s="177" t="s">
        <v>1235</v>
      </c>
      <c r="J90" s="176"/>
      <c r="K90" s="180" t="s">
        <v>1236</v>
      </c>
      <c r="L90" s="189"/>
      <c r="M90" s="182">
        <v>3800</v>
      </c>
      <c r="N90" s="183"/>
      <c r="O90" s="176"/>
      <c r="P90" s="183"/>
      <c r="Q90" s="183"/>
      <c r="R90" s="184" t="s">
        <v>1237</v>
      </c>
      <c r="S90" s="176"/>
      <c r="T90" s="175" t="s">
        <v>810</v>
      </c>
      <c r="U90" s="185">
        <v>44222</v>
      </c>
      <c r="V90" s="186" t="s">
        <v>810</v>
      </c>
      <c r="W90" s="185">
        <v>44236</v>
      </c>
      <c r="X90" s="187"/>
      <c r="Y90" s="188"/>
      <c r="Z90" s="188"/>
      <c r="AA90" s="188"/>
    </row>
    <row r="91" spans="1:27" ht="162.75" hidden="1" customHeight="1">
      <c r="A91" s="175" t="s">
        <v>1238</v>
      </c>
      <c r="B91" s="175" t="s">
        <v>9</v>
      </c>
      <c r="C91" s="176"/>
      <c r="D91" s="175" t="s">
        <v>827</v>
      </c>
      <c r="E91" s="175" t="s">
        <v>1202</v>
      </c>
      <c r="F91" s="176"/>
      <c r="G91" s="177" t="s">
        <v>1239</v>
      </c>
      <c r="H91" s="205" t="s">
        <v>1240</v>
      </c>
      <c r="I91" s="177" t="s">
        <v>1241</v>
      </c>
      <c r="J91" s="176"/>
      <c r="K91" s="180" t="s">
        <v>1142</v>
      </c>
      <c r="L91" s="189"/>
      <c r="M91" s="183"/>
      <c r="N91" s="183"/>
      <c r="O91" s="176"/>
      <c r="P91" s="183"/>
      <c r="Q91" s="183"/>
      <c r="R91" s="184" t="s">
        <v>1242</v>
      </c>
      <c r="S91" s="176"/>
      <c r="T91" s="175" t="s">
        <v>810</v>
      </c>
      <c r="U91" s="185">
        <v>44222</v>
      </c>
      <c r="V91" s="186" t="s">
        <v>810</v>
      </c>
      <c r="W91" s="185">
        <v>44236</v>
      </c>
      <c r="X91" s="187"/>
      <c r="Y91" s="188"/>
      <c r="Z91" s="188"/>
      <c r="AA91" s="188"/>
    </row>
    <row r="92" spans="1:27" ht="162.75" customHeight="1">
      <c r="A92" s="209" t="s">
        <v>1243</v>
      </c>
      <c r="B92" s="209" t="s">
        <v>9</v>
      </c>
      <c r="C92" s="210"/>
      <c r="D92" s="209" t="s">
        <v>1244</v>
      </c>
      <c r="E92" s="209" t="s">
        <v>1245</v>
      </c>
      <c r="F92" s="210"/>
      <c r="G92" s="211" t="s">
        <v>1246</v>
      </c>
      <c r="H92" s="212" t="s">
        <v>1247</v>
      </c>
      <c r="I92" s="211" t="s">
        <v>1248</v>
      </c>
      <c r="J92" s="225" t="s">
        <v>1249</v>
      </c>
      <c r="K92" s="213" t="s">
        <v>1250</v>
      </c>
      <c r="L92" s="214"/>
      <c r="M92" s="215"/>
      <c r="N92" s="215"/>
      <c r="O92" s="209" t="s">
        <v>717</v>
      </c>
      <c r="P92" s="223">
        <v>3</v>
      </c>
      <c r="Q92" s="223">
        <v>6</v>
      </c>
      <c r="R92" s="216" t="s">
        <v>1251</v>
      </c>
      <c r="S92" s="210"/>
      <c r="T92" s="209" t="s">
        <v>810</v>
      </c>
      <c r="U92" s="217">
        <v>44222</v>
      </c>
      <c r="V92" s="218" t="s">
        <v>810</v>
      </c>
      <c r="W92" s="217">
        <v>44236</v>
      </c>
      <c r="X92" s="15" t="s">
        <v>1252</v>
      </c>
      <c r="Y92" s="219"/>
      <c r="Z92" s="219"/>
      <c r="AA92" s="219"/>
    </row>
    <row r="93" spans="1:27" ht="162.75" hidden="1" customHeight="1">
      <c r="A93" s="175" t="s">
        <v>1253</v>
      </c>
      <c r="B93" s="175" t="s">
        <v>9</v>
      </c>
      <c r="C93" s="176"/>
      <c r="D93" s="175" t="s">
        <v>1254</v>
      </c>
      <c r="E93" s="175" t="s">
        <v>1255</v>
      </c>
      <c r="F93" s="176"/>
      <c r="G93" s="177" t="s">
        <v>1256</v>
      </c>
      <c r="H93" s="205" t="s">
        <v>1257</v>
      </c>
      <c r="I93" s="177" t="s">
        <v>1258</v>
      </c>
      <c r="J93" s="221" t="s">
        <v>1259</v>
      </c>
      <c r="K93" s="180" t="s">
        <v>902</v>
      </c>
      <c r="L93" s="189"/>
      <c r="M93" s="183"/>
      <c r="N93" s="183"/>
      <c r="O93" s="175" t="s">
        <v>1260</v>
      </c>
      <c r="P93" s="183"/>
      <c r="Q93" s="182">
        <v>5</v>
      </c>
      <c r="R93" s="184" t="s">
        <v>1261</v>
      </c>
      <c r="S93" s="176"/>
      <c r="T93" s="175" t="s">
        <v>810</v>
      </c>
      <c r="U93" s="185">
        <v>44222</v>
      </c>
      <c r="V93" s="186" t="s">
        <v>810</v>
      </c>
      <c r="W93" s="185">
        <v>44236</v>
      </c>
      <c r="X93" s="206" t="s">
        <v>1262</v>
      </c>
      <c r="Y93" s="188"/>
      <c r="Z93" s="188"/>
      <c r="AA93" s="188"/>
    </row>
    <row r="94" spans="1:27" ht="162.75" hidden="1" customHeight="1">
      <c r="A94" s="175" t="s">
        <v>1263</v>
      </c>
      <c r="B94" s="175" t="s">
        <v>9</v>
      </c>
      <c r="C94" s="176"/>
      <c r="D94" s="175" t="s">
        <v>827</v>
      </c>
      <c r="E94" s="175" t="s">
        <v>1264</v>
      </c>
      <c r="F94" s="175" t="s">
        <v>1265</v>
      </c>
      <c r="G94" s="177" t="s">
        <v>1266</v>
      </c>
      <c r="H94" s="205" t="s">
        <v>1267</v>
      </c>
      <c r="I94" s="179"/>
      <c r="J94" s="220" t="s">
        <v>1268</v>
      </c>
      <c r="K94" s="180" t="s">
        <v>1109</v>
      </c>
      <c r="L94" s="189"/>
      <c r="M94" s="183"/>
      <c r="N94" s="183"/>
      <c r="O94" s="176"/>
      <c r="P94" s="183"/>
      <c r="Q94" s="183"/>
      <c r="R94" s="184" t="s">
        <v>1269</v>
      </c>
      <c r="S94" s="176"/>
      <c r="T94" s="175" t="s">
        <v>810</v>
      </c>
      <c r="U94" s="185">
        <v>44222</v>
      </c>
      <c r="V94" s="186" t="s">
        <v>810</v>
      </c>
      <c r="W94" s="185">
        <v>44236</v>
      </c>
      <c r="X94" s="187"/>
      <c r="Y94" s="188"/>
      <c r="Z94" s="188"/>
      <c r="AA94" s="188"/>
    </row>
    <row r="95" spans="1:27" ht="162.75" hidden="1" customHeight="1">
      <c r="A95" s="175" t="s">
        <v>1270</v>
      </c>
      <c r="B95" s="175" t="s">
        <v>9</v>
      </c>
      <c r="C95" s="176"/>
      <c r="D95" s="175" t="s">
        <v>1271</v>
      </c>
      <c r="E95" s="175" t="s">
        <v>1272</v>
      </c>
      <c r="F95" s="176"/>
      <c r="G95" s="177" t="s">
        <v>1273</v>
      </c>
      <c r="H95" s="205" t="s">
        <v>1274</v>
      </c>
      <c r="I95" s="177" t="s">
        <v>1275</v>
      </c>
      <c r="J95" s="176"/>
      <c r="K95" s="180" t="s">
        <v>848</v>
      </c>
      <c r="L95" s="189"/>
      <c r="M95" s="182">
        <v>37700</v>
      </c>
      <c r="N95" s="182">
        <v>2544</v>
      </c>
      <c r="O95" s="176"/>
      <c r="P95" s="183"/>
      <c r="Q95" s="183"/>
      <c r="R95" s="184" t="s">
        <v>1276</v>
      </c>
      <c r="S95" s="176"/>
      <c r="T95" s="175" t="s">
        <v>810</v>
      </c>
      <c r="U95" s="185">
        <v>44222</v>
      </c>
      <c r="V95" s="186" t="s">
        <v>810</v>
      </c>
      <c r="W95" s="185">
        <v>44236</v>
      </c>
      <c r="X95" s="187"/>
      <c r="Y95" s="188"/>
      <c r="Z95" s="188"/>
      <c r="AA95" s="188"/>
    </row>
    <row r="96" spans="1:27" ht="162.75" hidden="1" customHeight="1">
      <c r="A96" s="175" t="s">
        <v>1277</v>
      </c>
      <c r="B96" s="175" t="s">
        <v>9</v>
      </c>
      <c r="C96" s="176"/>
      <c r="D96" s="175" t="s">
        <v>827</v>
      </c>
      <c r="E96" s="175" t="s">
        <v>1272</v>
      </c>
      <c r="F96" s="176"/>
      <c r="G96" s="177" t="s">
        <v>1278</v>
      </c>
      <c r="H96" s="205" t="s">
        <v>1279</v>
      </c>
      <c r="I96" s="177" t="s">
        <v>1280</v>
      </c>
      <c r="J96" s="176"/>
      <c r="K96" s="180" t="s">
        <v>1281</v>
      </c>
      <c r="L96" s="189"/>
      <c r="M96" s="182">
        <v>17800</v>
      </c>
      <c r="N96" s="182">
        <v>1440</v>
      </c>
      <c r="O96" s="176"/>
      <c r="P96" s="183"/>
      <c r="Q96" s="183"/>
      <c r="R96" s="184" t="s">
        <v>1282</v>
      </c>
      <c r="S96" s="176"/>
      <c r="T96" s="175" t="s">
        <v>810</v>
      </c>
      <c r="U96" s="185">
        <v>44222</v>
      </c>
      <c r="V96" s="186" t="s">
        <v>810</v>
      </c>
      <c r="W96" s="185">
        <v>44236</v>
      </c>
      <c r="X96" s="187"/>
      <c r="Y96" s="188"/>
      <c r="Z96" s="188"/>
      <c r="AA96" s="188"/>
    </row>
    <row r="97" spans="1:27" ht="162.75" hidden="1" customHeight="1">
      <c r="A97" s="175" t="s">
        <v>1283</v>
      </c>
      <c r="B97" s="175" t="s">
        <v>9</v>
      </c>
      <c r="C97" s="176"/>
      <c r="D97" s="175" t="s">
        <v>827</v>
      </c>
      <c r="E97" s="175" t="s">
        <v>1284</v>
      </c>
      <c r="F97" s="176"/>
      <c r="G97" s="177" t="s">
        <v>805</v>
      </c>
      <c r="H97" s="205" t="s">
        <v>1285</v>
      </c>
      <c r="I97" s="179"/>
      <c r="J97" s="221" t="s">
        <v>1286</v>
      </c>
      <c r="K97" s="180" t="s">
        <v>967</v>
      </c>
      <c r="L97" s="189"/>
      <c r="M97" s="183"/>
      <c r="N97" s="183"/>
      <c r="O97" s="176"/>
      <c r="P97" s="183"/>
      <c r="Q97" s="183"/>
      <c r="R97" s="184" t="s">
        <v>1287</v>
      </c>
      <c r="S97" s="176"/>
      <c r="T97" s="175" t="s">
        <v>810</v>
      </c>
      <c r="U97" s="185">
        <v>44222</v>
      </c>
      <c r="V97" s="186" t="s">
        <v>810</v>
      </c>
      <c r="W97" s="185">
        <v>44236</v>
      </c>
      <c r="X97" s="187"/>
      <c r="Y97" s="188"/>
      <c r="Z97" s="188"/>
      <c r="AA97" s="188"/>
    </row>
    <row r="98" spans="1:27" ht="162.75" hidden="1" customHeight="1">
      <c r="A98" s="175" t="s">
        <v>1288</v>
      </c>
      <c r="B98" s="175" t="s">
        <v>9</v>
      </c>
      <c r="C98" s="176"/>
      <c r="D98" s="175" t="s">
        <v>827</v>
      </c>
      <c r="E98" s="175" t="s">
        <v>1289</v>
      </c>
      <c r="F98" s="176"/>
      <c r="G98" s="177" t="s">
        <v>805</v>
      </c>
      <c r="H98" s="205" t="s">
        <v>1290</v>
      </c>
      <c r="I98" s="177" t="s">
        <v>1291</v>
      </c>
      <c r="J98" s="176"/>
      <c r="K98" s="180" t="s">
        <v>1292</v>
      </c>
      <c r="L98" s="189"/>
      <c r="M98" s="183"/>
      <c r="N98" s="183"/>
      <c r="O98" s="176"/>
      <c r="P98" s="183"/>
      <c r="Q98" s="183"/>
      <c r="R98" s="184" t="s">
        <v>1293</v>
      </c>
      <c r="S98" s="176"/>
      <c r="T98" s="175" t="s">
        <v>810</v>
      </c>
      <c r="U98" s="185">
        <v>44222</v>
      </c>
      <c r="V98" s="186" t="s">
        <v>810</v>
      </c>
      <c r="W98" s="185">
        <v>44236</v>
      </c>
      <c r="X98" s="187"/>
      <c r="Y98" s="188"/>
      <c r="Z98" s="188"/>
      <c r="AA98" s="188"/>
    </row>
    <row r="99" spans="1:27" ht="162.75" hidden="1" customHeight="1">
      <c r="A99" s="175" t="s">
        <v>1294</v>
      </c>
      <c r="B99" s="175" t="s">
        <v>9</v>
      </c>
      <c r="C99" s="176"/>
      <c r="D99" s="175" t="s">
        <v>1295</v>
      </c>
      <c r="E99" s="175" t="s">
        <v>1296</v>
      </c>
      <c r="F99" s="176"/>
      <c r="G99" s="177" t="s">
        <v>1297</v>
      </c>
      <c r="H99" s="205" t="s">
        <v>1298</v>
      </c>
      <c r="I99" s="179"/>
      <c r="J99" s="221" t="s">
        <v>1299</v>
      </c>
      <c r="K99" s="180" t="s">
        <v>932</v>
      </c>
      <c r="L99" s="189"/>
      <c r="M99" s="183"/>
      <c r="N99" s="183"/>
      <c r="O99" s="176"/>
      <c r="P99" s="183"/>
      <c r="Q99" s="183"/>
      <c r="R99" s="184" t="s">
        <v>1300</v>
      </c>
      <c r="S99" s="176"/>
      <c r="T99" s="175" t="s">
        <v>810</v>
      </c>
      <c r="U99" s="185">
        <v>44222</v>
      </c>
      <c r="V99" s="186" t="s">
        <v>810</v>
      </c>
      <c r="W99" s="185">
        <v>44236</v>
      </c>
      <c r="X99" s="187"/>
      <c r="Y99" s="188"/>
      <c r="Z99" s="188"/>
      <c r="AA99" s="188"/>
    </row>
    <row r="100" spans="1:27" ht="162.75" hidden="1" customHeight="1">
      <c r="A100" s="175" t="s">
        <v>1301</v>
      </c>
      <c r="B100" s="175" t="s">
        <v>9</v>
      </c>
      <c r="C100" s="176"/>
      <c r="D100" s="175" t="s">
        <v>1302</v>
      </c>
      <c r="E100" s="175" t="s">
        <v>1303</v>
      </c>
      <c r="F100" s="176"/>
      <c r="G100" s="177" t="s">
        <v>1304</v>
      </c>
      <c r="H100" s="205" t="s">
        <v>1305</v>
      </c>
      <c r="I100" s="177" t="s">
        <v>1306</v>
      </c>
      <c r="J100" s="176"/>
      <c r="K100" s="180" t="s">
        <v>1220</v>
      </c>
      <c r="L100" s="189"/>
      <c r="M100" s="183"/>
      <c r="N100" s="183"/>
      <c r="O100" s="176"/>
      <c r="P100" s="183"/>
      <c r="Q100" s="183"/>
      <c r="R100" s="184" t="s">
        <v>1307</v>
      </c>
      <c r="S100" s="176"/>
      <c r="T100" s="175" t="s">
        <v>810</v>
      </c>
      <c r="U100" s="185">
        <v>44222</v>
      </c>
      <c r="V100" s="186" t="s">
        <v>810</v>
      </c>
      <c r="W100" s="185">
        <v>44236</v>
      </c>
      <c r="X100" s="187"/>
      <c r="Y100" s="188"/>
      <c r="Z100" s="188"/>
      <c r="AA100" s="188"/>
    </row>
    <row r="101" spans="1:27" ht="162.75" hidden="1" customHeight="1">
      <c r="A101" s="175" t="s">
        <v>1308</v>
      </c>
      <c r="B101" s="175" t="s">
        <v>9</v>
      </c>
      <c r="C101" s="176"/>
      <c r="D101" s="175" t="s">
        <v>1309</v>
      </c>
      <c r="E101" s="175" t="s">
        <v>1310</v>
      </c>
      <c r="F101" s="176"/>
      <c r="G101" s="177" t="s">
        <v>1311</v>
      </c>
      <c r="H101" s="205" t="s">
        <v>1312</v>
      </c>
      <c r="I101" s="179"/>
      <c r="J101" s="176"/>
      <c r="K101" s="180" t="s">
        <v>1220</v>
      </c>
      <c r="L101" s="189"/>
      <c r="M101" s="183"/>
      <c r="N101" s="183"/>
      <c r="O101" s="176"/>
      <c r="P101" s="183"/>
      <c r="Q101" s="183"/>
      <c r="R101" s="184" t="s">
        <v>1313</v>
      </c>
      <c r="S101" s="176"/>
      <c r="T101" s="175" t="s">
        <v>810</v>
      </c>
      <c r="U101" s="185">
        <v>44222</v>
      </c>
      <c r="V101" s="186" t="s">
        <v>810</v>
      </c>
      <c r="W101" s="185">
        <v>44236</v>
      </c>
      <c r="X101" s="187"/>
      <c r="Y101" s="188"/>
      <c r="Z101" s="188"/>
      <c r="AA101" s="188"/>
    </row>
    <row r="102" spans="1:27" ht="162.75" hidden="1" customHeight="1">
      <c r="A102" s="175" t="s">
        <v>1314</v>
      </c>
      <c r="B102" s="175" t="s">
        <v>9</v>
      </c>
      <c r="C102" s="176"/>
      <c r="D102" s="175" t="s">
        <v>1315</v>
      </c>
      <c r="E102" s="175" t="s">
        <v>1316</v>
      </c>
      <c r="F102" s="176"/>
      <c r="G102" s="177" t="s">
        <v>1317</v>
      </c>
      <c r="H102" s="205" t="s">
        <v>1318</v>
      </c>
      <c r="I102" s="179"/>
      <c r="J102" s="176"/>
      <c r="K102" s="180" t="s">
        <v>1319</v>
      </c>
      <c r="L102" s="189"/>
      <c r="M102" s="183"/>
      <c r="N102" s="183"/>
      <c r="O102" s="176"/>
      <c r="P102" s="183"/>
      <c r="Q102" s="183"/>
      <c r="R102" s="184" t="s">
        <v>1320</v>
      </c>
      <c r="S102" s="176"/>
      <c r="T102" s="175" t="s">
        <v>810</v>
      </c>
      <c r="U102" s="185">
        <v>44222</v>
      </c>
      <c r="V102" s="186" t="s">
        <v>810</v>
      </c>
      <c r="W102" s="185">
        <v>44236</v>
      </c>
      <c r="X102" s="187"/>
      <c r="Y102" s="188"/>
      <c r="Z102" s="188"/>
      <c r="AA102" s="188"/>
    </row>
    <row r="103" spans="1:27" ht="162.75" hidden="1" customHeight="1">
      <c r="A103" s="175" t="s">
        <v>1321</v>
      </c>
      <c r="B103" s="175" t="s">
        <v>9</v>
      </c>
      <c r="C103" s="176"/>
      <c r="D103" s="175" t="s">
        <v>827</v>
      </c>
      <c r="E103" s="175" t="s">
        <v>1316</v>
      </c>
      <c r="F103" s="176"/>
      <c r="G103" s="177" t="s">
        <v>1322</v>
      </c>
      <c r="H103" s="205" t="s">
        <v>1323</v>
      </c>
      <c r="I103" s="179"/>
      <c r="J103" s="221" t="s">
        <v>1324</v>
      </c>
      <c r="K103" s="180" t="s">
        <v>823</v>
      </c>
      <c r="L103" s="189"/>
      <c r="M103" s="183"/>
      <c r="N103" s="183"/>
      <c r="O103" s="176"/>
      <c r="P103" s="183"/>
      <c r="Q103" s="183"/>
      <c r="R103" s="184" t="s">
        <v>1325</v>
      </c>
      <c r="S103" s="176"/>
      <c r="T103" s="175" t="s">
        <v>810</v>
      </c>
      <c r="U103" s="185">
        <v>44222</v>
      </c>
      <c r="V103" s="186" t="s">
        <v>810</v>
      </c>
      <c r="W103" s="185">
        <v>44236</v>
      </c>
      <c r="X103" s="187"/>
      <c r="Y103" s="188"/>
      <c r="Z103" s="188"/>
      <c r="AA103" s="188"/>
    </row>
    <row r="104" spans="1:27" ht="162.75" hidden="1" customHeight="1">
      <c r="A104" s="175" t="s">
        <v>1326</v>
      </c>
      <c r="B104" s="175" t="s">
        <v>9</v>
      </c>
      <c r="C104" s="176"/>
      <c r="D104" s="175" t="s">
        <v>827</v>
      </c>
      <c r="E104" s="175" t="s">
        <v>1327</v>
      </c>
      <c r="F104" s="176"/>
      <c r="G104" s="177" t="s">
        <v>805</v>
      </c>
      <c r="H104" s="205" t="s">
        <v>1328</v>
      </c>
      <c r="I104" s="179"/>
      <c r="J104" s="221" t="s">
        <v>1329</v>
      </c>
      <c r="K104" s="180" t="s">
        <v>1330</v>
      </c>
      <c r="L104" s="189"/>
      <c r="M104" s="183"/>
      <c r="N104" s="183"/>
      <c r="O104" s="176"/>
      <c r="P104" s="183"/>
      <c r="Q104" s="183"/>
      <c r="R104" s="184" t="s">
        <v>1331</v>
      </c>
      <c r="S104" s="176"/>
      <c r="T104" s="175" t="s">
        <v>810</v>
      </c>
      <c r="U104" s="185">
        <v>44222</v>
      </c>
      <c r="V104" s="186" t="s">
        <v>810</v>
      </c>
      <c r="W104" s="185">
        <v>44236</v>
      </c>
      <c r="X104" s="187"/>
      <c r="Y104" s="188"/>
      <c r="Z104" s="188"/>
      <c r="AA104" s="188"/>
    </row>
    <row r="105" spans="1:27" ht="162.75" hidden="1" customHeight="1">
      <c r="A105" s="175" t="s">
        <v>1332</v>
      </c>
      <c r="B105" s="175" t="s">
        <v>9</v>
      </c>
      <c r="C105" s="176"/>
      <c r="D105" s="175" t="s">
        <v>1333</v>
      </c>
      <c r="E105" s="175" t="s">
        <v>1334</v>
      </c>
      <c r="F105" s="176"/>
      <c r="G105" s="177" t="s">
        <v>1335</v>
      </c>
      <c r="H105" s="205" t="s">
        <v>1336</v>
      </c>
      <c r="I105" s="177" t="s">
        <v>1337</v>
      </c>
      <c r="J105" s="221" t="s">
        <v>1338</v>
      </c>
      <c r="K105" s="180" t="s">
        <v>902</v>
      </c>
      <c r="L105" s="189"/>
      <c r="M105" s="183"/>
      <c r="N105" s="183"/>
      <c r="O105" s="175" t="s">
        <v>717</v>
      </c>
      <c r="P105" s="182">
        <v>3</v>
      </c>
      <c r="Q105" s="182">
        <v>8</v>
      </c>
      <c r="R105" s="184" t="s">
        <v>1339</v>
      </c>
      <c r="S105" s="176"/>
      <c r="T105" s="175" t="s">
        <v>810</v>
      </c>
      <c r="U105" s="185">
        <v>44222</v>
      </c>
      <c r="V105" s="186" t="s">
        <v>810</v>
      </c>
      <c r="W105" s="185">
        <v>44236</v>
      </c>
      <c r="X105" s="187"/>
      <c r="Y105" s="188"/>
      <c r="Z105" s="188"/>
      <c r="AA105" s="188"/>
    </row>
    <row r="106" spans="1:27" ht="162.75" hidden="1" customHeight="1">
      <c r="A106" s="175" t="s">
        <v>1340</v>
      </c>
      <c r="B106" s="175" t="s">
        <v>9</v>
      </c>
      <c r="C106" s="176"/>
      <c r="D106" s="175" t="s">
        <v>1341</v>
      </c>
      <c r="E106" s="175" t="s">
        <v>1342</v>
      </c>
      <c r="F106" s="176"/>
      <c r="G106" s="177" t="s">
        <v>1343</v>
      </c>
      <c r="H106" s="205" t="s">
        <v>1344</v>
      </c>
      <c r="I106" s="179"/>
      <c r="J106" s="176"/>
      <c r="K106" s="180" t="s">
        <v>1220</v>
      </c>
      <c r="L106" s="189"/>
      <c r="M106" s="183"/>
      <c r="N106" s="183"/>
      <c r="O106" s="176"/>
      <c r="P106" s="183"/>
      <c r="Q106" s="183"/>
      <c r="R106" s="184" t="s">
        <v>1345</v>
      </c>
      <c r="S106" s="176"/>
      <c r="T106" s="175" t="s">
        <v>810</v>
      </c>
      <c r="U106" s="185">
        <v>44222</v>
      </c>
      <c r="V106" s="186" t="s">
        <v>810</v>
      </c>
      <c r="W106" s="185">
        <v>44236</v>
      </c>
      <c r="X106" s="187"/>
      <c r="Y106" s="188"/>
      <c r="Z106" s="188"/>
      <c r="AA106" s="188"/>
    </row>
    <row r="107" spans="1:27" ht="162.75" hidden="1" customHeight="1">
      <c r="A107" s="175" t="s">
        <v>1346</v>
      </c>
      <c r="B107" s="175" t="s">
        <v>9</v>
      </c>
      <c r="C107" s="176"/>
      <c r="D107" s="175" t="s">
        <v>827</v>
      </c>
      <c r="E107" s="175" t="s">
        <v>1342</v>
      </c>
      <c r="F107" s="176"/>
      <c r="G107" s="177" t="s">
        <v>1347</v>
      </c>
      <c r="H107" s="205" t="s">
        <v>1348</v>
      </c>
      <c r="I107" s="179"/>
      <c r="J107" s="176"/>
      <c r="K107" s="180" t="s">
        <v>823</v>
      </c>
      <c r="L107" s="189"/>
      <c r="M107" s="183"/>
      <c r="N107" s="183"/>
      <c r="O107" s="176"/>
      <c r="P107" s="183"/>
      <c r="Q107" s="183"/>
      <c r="R107" s="184" t="s">
        <v>1349</v>
      </c>
      <c r="S107" s="176"/>
      <c r="T107" s="175" t="s">
        <v>810</v>
      </c>
      <c r="U107" s="185">
        <v>44222</v>
      </c>
      <c r="V107" s="186" t="s">
        <v>810</v>
      </c>
      <c r="W107" s="185">
        <v>44236</v>
      </c>
      <c r="X107" s="187"/>
      <c r="Y107" s="188"/>
      <c r="Z107" s="188"/>
      <c r="AA107" s="188"/>
    </row>
    <row r="108" spans="1:27" ht="162.75" hidden="1" customHeight="1">
      <c r="A108" s="226" t="s">
        <v>1350</v>
      </c>
      <c r="B108" s="226" t="s">
        <v>9</v>
      </c>
      <c r="C108" s="227"/>
      <c r="D108" s="226" t="s">
        <v>1351</v>
      </c>
      <c r="E108" s="226" t="s">
        <v>1352</v>
      </c>
      <c r="F108" s="227"/>
      <c r="G108" s="228" t="s">
        <v>1353</v>
      </c>
      <c r="H108" s="229" t="s">
        <v>1354</v>
      </c>
      <c r="I108" s="230"/>
      <c r="J108" s="231" t="s">
        <v>1355</v>
      </c>
      <c r="K108" s="232" t="s">
        <v>1356</v>
      </c>
      <c r="L108" s="233"/>
      <c r="M108" s="234"/>
      <c r="N108" s="234"/>
      <c r="O108" s="227"/>
      <c r="P108" s="234"/>
      <c r="Q108" s="234"/>
      <c r="R108" s="235" t="s">
        <v>1357</v>
      </c>
      <c r="S108" s="227"/>
      <c r="T108" s="226" t="s">
        <v>810</v>
      </c>
      <c r="U108" s="6">
        <v>44222</v>
      </c>
      <c r="V108" s="5" t="s">
        <v>1358</v>
      </c>
      <c r="W108" s="6">
        <v>44354</v>
      </c>
      <c r="X108" s="236" t="s">
        <v>1359</v>
      </c>
      <c r="Y108" s="33"/>
      <c r="Z108" s="33"/>
      <c r="AA108" s="33"/>
    </row>
    <row r="109" spans="1:27" ht="162.75" hidden="1" customHeight="1">
      <c r="A109" s="175" t="s">
        <v>1360</v>
      </c>
      <c r="B109" s="175" t="s">
        <v>9</v>
      </c>
      <c r="C109" s="176"/>
      <c r="D109" s="175" t="s">
        <v>1361</v>
      </c>
      <c r="E109" s="175" t="s">
        <v>1362</v>
      </c>
      <c r="F109" s="176"/>
      <c r="G109" s="177" t="s">
        <v>1363</v>
      </c>
      <c r="H109" s="178" t="s">
        <v>1364</v>
      </c>
      <c r="I109" s="179"/>
      <c r="J109" s="221" t="s">
        <v>1365</v>
      </c>
      <c r="K109" s="180" t="s">
        <v>932</v>
      </c>
      <c r="L109" s="189"/>
      <c r="M109" s="183"/>
      <c r="N109" s="183"/>
      <c r="O109" s="176"/>
      <c r="P109" s="183"/>
      <c r="Q109" s="183"/>
      <c r="R109" s="184" t="s">
        <v>1366</v>
      </c>
      <c r="S109" s="176"/>
      <c r="T109" s="175" t="s">
        <v>810</v>
      </c>
      <c r="U109" s="185">
        <v>44222</v>
      </c>
      <c r="V109" s="186" t="s">
        <v>810</v>
      </c>
      <c r="W109" s="185">
        <v>44236</v>
      </c>
      <c r="X109" s="187"/>
      <c r="Y109" s="188"/>
      <c r="Z109" s="188"/>
      <c r="AA109" s="188"/>
    </row>
    <row r="110" spans="1:27" ht="162.75" hidden="1" customHeight="1">
      <c r="A110" s="175" t="s">
        <v>1367</v>
      </c>
      <c r="B110" s="175" t="s">
        <v>9</v>
      </c>
      <c r="C110" s="176"/>
      <c r="D110" s="175" t="s">
        <v>1368</v>
      </c>
      <c r="E110" s="175" t="s">
        <v>1369</v>
      </c>
      <c r="F110" s="175" t="s">
        <v>1362</v>
      </c>
      <c r="G110" s="177" t="s">
        <v>1370</v>
      </c>
      <c r="H110" s="178" t="s">
        <v>1371</v>
      </c>
      <c r="I110" s="179"/>
      <c r="J110" s="176"/>
      <c r="K110" s="180" t="s">
        <v>1164</v>
      </c>
      <c r="L110" s="189"/>
      <c r="M110" s="183"/>
      <c r="N110" s="183"/>
      <c r="O110" s="176"/>
      <c r="P110" s="183"/>
      <c r="Q110" s="183"/>
      <c r="R110" s="184" t="s">
        <v>1372</v>
      </c>
      <c r="S110" s="176"/>
      <c r="T110" s="175" t="s">
        <v>810</v>
      </c>
      <c r="U110" s="185">
        <v>44222</v>
      </c>
      <c r="V110" s="186" t="s">
        <v>810</v>
      </c>
      <c r="W110" s="185">
        <v>44236</v>
      </c>
      <c r="X110" s="187"/>
      <c r="Y110" s="188"/>
      <c r="Z110" s="188"/>
      <c r="AA110" s="188"/>
    </row>
    <row r="111" spans="1:27" ht="162.75" hidden="1" customHeight="1">
      <c r="A111" s="175" t="s">
        <v>1373</v>
      </c>
      <c r="B111" s="175" t="s">
        <v>9</v>
      </c>
      <c r="C111" s="176"/>
      <c r="D111" s="175" t="s">
        <v>1374</v>
      </c>
      <c r="E111" s="175" t="s">
        <v>1375</v>
      </c>
      <c r="F111" s="176"/>
      <c r="G111" s="177" t="s">
        <v>1376</v>
      </c>
      <c r="H111" s="205" t="s">
        <v>1377</v>
      </c>
      <c r="I111" s="177" t="s">
        <v>1378</v>
      </c>
      <c r="J111" s="221" t="s">
        <v>1379</v>
      </c>
      <c r="K111" s="180" t="s">
        <v>932</v>
      </c>
      <c r="L111" s="189"/>
      <c r="M111" s="183"/>
      <c r="N111" s="183"/>
      <c r="O111" s="176"/>
      <c r="P111" s="183"/>
      <c r="Q111" s="183"/>
      <c r="R111" s="184" t="s">
        <v>1380</v>
      </c>
      <c r="S111" s="176"/>
      <c r="T111" s="175" t="s">
        <v>810</v>
      </c>
      <c r="U111" s="185">
        <v>44222</v>
      </c>
      <c r="V111" s="186" t="s">
        <v>810</v>
      </c>
      <c r="W111" s="185">
        <v>44236</v>
      </c>
      <c r="X111" s="187"/>
      <c r="Y111" s="188"/>
      <c r="Z111" s="188"/>
      <c r="AA111" s="188"/>
    </row>
    <row r="112" spans="1:27" ht="162.75" hidden="1" customHeight="1">
      <c r="A112" s="175" t="s">
        <v>1381</v>
      </c>
      <c r="B112" s="175" t="s">
        <v>9</v>
      </c>
      <c r="C112" s="176"/>
      <c r="D112" s="175" t="s">
        <v>1382</v>
      </c>
      <c r="E112" s="175" t="s">
        <v>1383</v>
      </c>
      <c r="F112" s="176"/>
      <c r="G112" s="177" t="s">
        <v>1384</v>
      </c>
      <c r="H112" s="178" t="s">
        <v>1385</v>
      </c>
      <c r="I112" s="179"/>
      <c r="J112" s="176"/>
      <c r="K112" s="180" t="s">
        <v>1220</v>
      </c>
      <c r="L112" s="189"/>
      <c r="M112" s="183"/>
      <c r="N112" s="183"/>
      <c r="O112" s="176"/>
      <c r="P112" s="183"/>
      <c r="Q112" s="183"/>
      <c r="R112" s="184" t="s">
        <v>1386</v>
      </c>
      <c r="S112" s="176"/>
      <c r="T112" s="175" t="s">
        <v>810</v>
      </c>
      <c r="U112" s="185">
        <v>44222</v>
      </c>
      <c r="V112" s="186" t="s">
        <v>810</v>
      </c>
      <c r="W112" s="185">
        <v>44236</v>
      </c>
      <c r="X112" s="187"/>
      <c r="Y112" s="188"/>
      <c r="Z112" s="188"/>
      <c r="AA112" s="188"/>
    </row>
    <row r="113" spans="1:27" ht="162.75" hidden="1" customHeight="1">
      <c r="A113" s="175" t="s">
        <v>1387</v>
      </c>
      <c r="B113" s="175" t="s">
        <v>9</v>
      </c>
      <c r="C113" s="176"/>
      <c r="D113" s="175" t="s">
        <v>1388</v>
      </c>
      <c r="E113" s="175" t="s">
        <v>1389</v>
      </c>
      <c r="F113" s="176"/>
      <c r="G113" s="177" t="s">
        <v>1390</v>
      </c>
      <c r="H113" s="205" t="s">
        <v>1391</v>
      </c>
      <c r="I113" s="177" t="s">
        <v>1392</v>
      </c>
      <c r="J113" s="221" t="s">
        <v>1393</v>
      </c>
      <c r="K113" s="180" t="s">
        <v>1394</v>
      </c>
      <c r="L113" s="181">
        <v>1980</v>
      </c>
      <c r="M113" s="182">
        <v>42400</v>
      </c>
      <c r="N113" s="182">
        <v>6000</v>
      </c>
      <c r="O113" s="176"/>
      <c r="P113" s="183"/>
      <c r="Q113" s="183"/>
      <c r="R113" s="184" t="s">
        <v>1395</v>
      </c>
      <c r="S113" s="176"/>
      <c r="T113" s="175" t="s">
        <v>810</v>
      </c>
      <c r="U113" s="185">
        <v>44222</v>
      </c>
      <c r="V113" s="186" t="s">
        <v>810</v>
      </c>
      <c r="W113" s="185">
        <v>44236</v>
      </c>
      <c r="X113" s="187"/>
      <c r="Y113" s="188"/>
      <c r="Z113" s="188"/>
      <c r="AA113" s="188"/>
    </row>
    <row r="114" spans="1:27" ht="162.75" hidden="1" customHeight="1">
      <c r="A114" s="175" t="s">
        <v>1396</v>
      </c>
      <c r="B114" s="175" t="s">
        <v>9</v>
      </c>
      <c r="C114" s="176"/>
      <c r="D114" s="175" t="s">
        <v>827</v>
      </c>
      <c r="E114" s="175" t="s">
        <v>1389</v>
      </c>
      <c r="F114" s="176"/>
      <c r="G114" s="177" t="s">
        <v>1397</v>
      </c>
      <c r="H114" s="205" t="s">
        <v>1398</v>
      </c>
      <c r="I114" s="177" t="s">
        <v>1399</v>
      </c>
      <c r="J114" s="221" t="s">
        <v>1400</v>
      </c>
      <c r="K114" s="180" t="s">
        <v>1401</v>
      </c>
      <c r="L114" s="181">
        <v>1991</v>
      </c>
      <c r="M114" s="182">
        <v>77200</v>
      </c>
      <c r="N114" s="182">
        <v>3920</v>
      </c>
      <c r="O114" s="176"/>
      <c r="P114" s="183"/>
      <c r="Q114" s="183"/>
      <c r="R114" s="184" t="s">
        <v>1402</v>
      </c>
      <c r="S114" s="176"/>
      <c r="T114" s="175" t="s">
        <v>810</v>
      </c>
      <c r="U114" s="185">
        <v>44222</v>
      </c>
      <c r="V114" s="186" t="s">
        <v>810</v>
      </c>
      <c r="W114" s="185">
        <v>44236</v>
      </c>
      <c r="X114" s="187"/>
      <c r="Y114" s="188"/>
      <c r="Z114" s="188"/>
      <c r="AA114" s="188"/>
    </row>
    <row r="115" spans="1:27" ht="162.75" hidden="1" customHeight="1">
      <c r="A115" s="175" t="s">
        <v>1403</v>
      </c>
      <c r="B115" s="175" t="s">
        <v>9</v>
      </c>
      <c r="C115" s="176"/>
      <c r="D115" s="175" t="s">
        <v>827</v>
      </c>
      <c r="E115" s="175" t="s">
        <v>1404</v>
      </c>
      <c r="F115" s="176"/>
      <c r="G115" s="177" t="s">
        <v>1405</v>
      </c>
      <c r="H115" s="205" t="s">
        <v>1406</v>
      </c>
      <c r="I115" s="177" t="s">
        <v>1407</v>
      </c>
      <c r="J115" s="221" t="s">
        <v>1408</v>
      </c>
      <c r="K115" s="180" t="s">
        <v>1409</v>
      </c>
      <c r="L115" s="189"/>
      <c r="M115" s="183"/>
      <c r="N115" s="183"/>
      <c r="O115" s="176"/>
      <c r="P115" s="183"/>
      <c r="Q115" s="183"/>
      <c r="R115" s="184" t="s">
        <v>1410</v>
      </c>
      <c r="S115" s="176"/>
      <c r="T115" s="175" t="s">
        <v>810</v>
      </c>
      <c r="U115" s="185">
        <v>44222</v>
      </c>
      <c r="V115" s="186" t="s">
        <v>810</v>
      </c>
      <c r="W115" s="185">
        <v>44236</v>
      </c>
      <c r="X115" s="187"/>
      <c r="Y115" s="188"/>
      <c r="Z115" s="188"/>
      <c r="AA115" s="188"/>
    </row>
    <row r="116" spans="1:27" ht="162.75" hidden="1" customHeight="1">
      <c r="A116" s="175" t="s">
        <v>1411</v>
      </c>
      <c r="B116" s="175" t="s">
        <v>9</v>
      </c>
      <c r="C116" s="176"/>
      <c r="D116" s="175" t="s">
        <v>1412</v>
      </c>
      <c r="E116" s="175" t="s">
        <v>1413</v>
      </c>
      <c r="F116" s="176"/>
      <c r="G116" s="177" t="s">
        <v>1414</v>
      </c>
      <c r="H116" s="205" t="s">
        <v>1415</v>
      </c>
      <c r="I116" s="179"/>
      <c r="J116" s="176"/>
      <c r="K116" s="180" t="s">
        <v>1319</v>
      </c>
      <c r="L116" s="189"/>
      <c r="M116" s="182">
        <v>31200</v>
      </c>
      <c r="N116" s="183"/>
      <c r="O116" s="176"/>
      <c r="P116" s="183"/>
      <c r="Q116" s="183"/>
      <c r="R116" s="184" t="s">
        <v>1416</v>
      </c>
      <c r="S116" s="176"/>
      <c r="T116" s="175" t="s">
        <v>810</v>
      </c>
      <c r="U116" s="185">
        <v>44222</v>
      </c>
      <c r="V116" s="237"/>
      <c r="W116" s="237"/>
      <c r="X116" s="187"/>
      <c r="Y116" s="188"/>
      <c r="Z116" s="188"/>
      <c r="AA116" s="188"/>
    </row>
    <row r="117" spans="1:27" ht="162.75" hidden="1" customHeight="1">
      <c r="A117" s="226" t="s">
        <v>1417</v>
      </c>
      <c r="B117" s="226" t="s">
        <v>9</v>
      </c>
      <c r="C117" s="227"/>
      <c r="D117" s="226" t="s">
        <v>827</v>
      </c>
      <c r="E117" s="226" t="s">
        <v>1413</v>
      </c>
      <c r="F117" s="227"/>
      <c r="G117" s="228" t="s">
        <v>1418</v>
      </c>
      <c r="H117" s="229" t="s">
        <v>1419</v>
      </c>
      <c r="I117" s="230"/>
      <c r="J117" s="227"/>
      <c r="K117" s="232" t="s">
        <v>1420</v>
      </c>
      <c r="L117" s="233"/>
      <c r="M117" s="234"/>
      <c r="N117" s="234"/>
      <c r="O117" s="227"/>
      <c r="P117" s="234"/>
      <c r="Q117" s="234"/>
      <c r="R117" s="235" t="s">
        <v>1421</v>
      </c>
      <c r="S117" s="227"/>
      <c r="T117" s="226" t="s">
        <v>1358</v>
      </c>
      <c r="U117" s="6">
        <v>44354</v>
      </c>
      <c r="V117" s="11"/>
      <c r="W117" s="11"/>
      <c r="X117" s="236" t="s">
        <v>1422</v>
      </c>
      <c r="Y117" s="33"/>
      <c r="Z117" s="33"/>
      <c r="AA117" s="33"/>
    </row>
    <row r="118" spans="1:27" ht="162.75" hidden="1" customHeight="1">
      <c r="A118" s="226" t="s">
        <v>1423</v>
      </c>
      <c r="B118" s="226" t="s">
        <v>9</v>
      </c>
      <c r="C118" s="227"/>
      <c r="D118" s="226" t="s">
        <v>827</v>
      </c>
      <c r="E118" s="226" t="s">
        <v>1424</v>
      </c>
      <c r="F118" s="227"/>
      <c r="G118" s="228" t="s">
        <v>1425</v>
      </c>
      <c r="H118" s="229" t="s">
        <v>1426</v>
      </c>
      <c r="I118" s="230"/>
      <c r="J118" s="231" t="s">
        <v>1427</v>
      </c>
      <c r="K118" s="232" t="s">
        <v>1101</v>
      </c>
      <c r="L118" s="233"/>
      <c r="M118" s="234"/>
      <c r="N118" s="234"/>
      <c r="O118" s="227"/>
      <c r="P118" s="234"/>
      <c r="Q118" s="234"/>
      <c r="R118" s="235" t="s">
        <v>1428</v>
      </c>
      <c r="S118" s="227"/>
      <c r="T118" s="226" t="s">
        <v>1358</v>
      </c>
      <c r="U118" s="6">
        <v>44354</v>
      </c>
      <c r="V118" s="11"/>
      <c r="W118" s="11"/>
      <c r="X118" s="238"/>
      <c r="Y118" s="33"/>
      <c r="Z118" s="33"/>
      <c r="AA118" s="33"/>
    </row>
    <row r="119" spans="1:27" ht="162.75" hidden="1" customHeight="1">
      <c r="A119" s="226" t="s">
        <v>1429</v>
      </c>
      <c r="B119" s="226" t="s">
        <v>9</v>
      </c>
      <c r="C119" s="227"/>
      <c r="D119" s="226" t="s">
        <v>827</v>
      </c>
      <c r="E119" s="226" t="s">
        <v>1430</v>
      </c>
      <c r="F119" s="227"/>
      <c r="G119" s="228" t="s">
        <v>805</v>
      </c>
      <c r="H119" s="229" t="s">
        <v>1431</v>
      </c>
      <c r="I119" s="230"/>
      <c r="J119" s="231" t="s">
        <v>1432</v>
      </c>
      <c r="K119" s="232" t="s">
        <v>1433</v>
      </c>
      <c r="L119" s="233"/>
      <c r="M119" s="234"/>
      <c r="N119" s="234"/>
      <c r="O119" s="227"/>
      <c r="P119" s="234"/>
      <c r="Q119" s="234"/>
      <c r="R119" s="235" t="s">
        <v>1428</v>
      </c>
      <c r="S119" s="227"/>
      <c r="T119" s="226" t="s">
        <v>1358</v>
      </c>
      <c r="U119" s="6">
        <v>44354</v>
      </c>
      <c r="V119" s="11"/>
      <c r="W119" s="11"/>
      <c r="X119" s="236" t="s">
        <v>1434</v>
      </c>
      <c r="Y119" s="33"/>
      <c r="Z119" s="33"/>
      <c r="AA119" s="33"/>
    </row>
    <row r="120" spans="1:27" ht="162.75" hidden="1" customHeight="1">
      <c r="A120" s="175" t="s">
        <v>1435</v>
      </c>
      <c r="B120" s="175" t="s">
        <v>9</v>
      </c>
      <c r="C120" s="176"/>
      <c r="D120" s="175" t="s">
        <v>827</v>
      </c>
      <c r="E120" s="175" t="s">
        <v>1436</v>
      </c>
      <c r="F120" s="176"/>
      <c r="G120" s="177" t="s">
        <v>1437</v>
      </c>
      <c r="H120" s="178" t="s">
        <v>1438</v>
      </c>
      <c r="I120" s="177" t="s">
        <v>1439</v>
      </c>
      <c r="J120" s="176"/>
      <c r="K120" s="180" t="s">
        <v>1440</v>
      </c>
      <c r="L120" s="181">
        <v>2020</v>
      </c>
      <c r="M120" s="182">
        <v>9000</v>
      </c>
      <c r="N120" s="182">
        <v>1000</v>
      </c>
      <c r="O120" s="176"/>
      <c r="P120" s="183"/>
      <c r="Q120" s="183"/>
      <c r="R120" s="184" t="s">
        <v>1441</v>
      </c>
      <c r="S120" s="176"/>
      <c r="T120" s="175" t="s">
        <v>810</v>
      </c>
      <c r="U120" s="185">
        <v>44223</v>
      </c>
      <c r="V120" s="186" t="s">
        <v>810</v>
      </c>
      <c r="W120" s="185">
        <v>44239</v>
      </c>
      <c r="X120" s="187"/>
      <c r="Y120" s="188"/>
      <c r="Z120" s="188"/>
      <c r="AA120" s="188"/>
    </row>
    <row r="121" spans="1:27" ht="162.75" hidden="1" customHeight="1">
      <c r="A121" s="175" t="s">
        <v>1442</v>
      </c>
      <c r="B121" s="175" t="s">
        <v>9</v>
      </c>
      <c r="C121" s="176"/>
      <c r="D121" s="175" t="s">
        <v>1443</v>
      </c>
      <c r="E121" s="175" t="s">
        <v>1436</v>
      </c>
      <c r="F121" s="176"/>
      <c r="G121" s="177" t="s">
        <v>1444</v>
      </c>
      <c r="H121" s="205" t="s">
        <v>1445</v>
      </c>
      <c r="I121" s="177" t="s">
        <v>1446</v>
      </c>
      <c r="J121" s="176"/>
      <c r="K121" s="180" t="s">
        <v>1319</v>
      </c>
      <c r="L121" s="189"/>
      <c r="M121" s="182">
        <v>9000</v>
      </c>
      <c r="N121" s="182">
        <v>1000</v>
      </c>
      <c r="O121" s="176"/>
      <c r="P121" s="183"/>
      <c r="Q121" s="183"/>
      <c r="R121" s="184" t="s">
        <v>1447</v>
      </c>
      <c r="S121" s="176"/>
      <c r="T121" s="175" t="s">
        <v>810</v>
      </c>
      <c r="U121" s="185">
        <v>44223</v>
      </c>
      <c r="V121" s="186" t="s">
        <v>810</v>
      </c>
      <c r="W121" s="185">
        <v>44239</v>
      </c>
      <c r="X121" s="187"/>
      <c r="Y121" s="188"/>
      <c r="Z121" s="188"/>
      <c r="AA121" s="188"/>
    </row>
    <row r="122" spans="1:27" ht="162.75" hidden="1" customHeight="1">
      <c r="A122" s="175" t="s">
        <v>1448</v>
      </c>
      <c r="B122" s="175" t="s">
        <v>9</v>
      </c>
      <c r="C122" s="176"/>
      <c r="D122" s="175" t="s">
        <v>1449</v>
      </c>
      <c r="E122" s="175" t="s">
        <v>1436</v>
      </c>
      <c r="F122" s="176"/>
      <c r="G122" s="177" t="s">
        <v>1450</v>
      </c>
      <c r="H122" s="205" t="s">
        <v>1451</v>
      </c>
      <c r="I122" s="177" t="s">
        <v>1439</v>
      </c>
      <c r="J122" s="176"/>
      <c r="K122" s="180" t="s">
        <v>932</v>
      </c>
      <c r="L122" s="189"/>
      <c r="M122" s="183"/>
      <c r="N122" s="183"/>
      <c r="O122" s="176"/>
      <c r="P122" s="183"/>
      <c r="Q122" s="183"/>
      <c r="R122" s="184" t="s">
        <v>1380</v>
      </c>
      <c r="S122" s="176"/>
      <c r="T122" s="175" t="s">
        <v>810</v>
      </c>
      <c r="U122" s="185">
        <v>44223</v>
      </c>
      <c r="V122" s="186" t="s">
        <v>810</v>
      </c>
      <c r="W122" s="185">
        <v>44239</v>
      </c>
      <c r="X122" s="187"/>
      <c r="Y122" s="188"/>
      <c r="Z122" s="188"/>
      <c r="AA122" s="188"/>
    </row>
    <row r="123" spans="1:27" ht="162.75" hidden="1" customHeight="1">
      <c r="A123" s="175" t="s">
        <v>1452</v>
      </c>
      <c r="B123" s="175" t="s">
        <v>9</v>
      </c>
      <c r="C123" s="176"/>
      <c r="D123" s="175" t="s">
        <v>1453</v>
      </c>
      <c r="E123" s="175" t="s">
        <v>1436</v>
      </c>
      <c r="F123" s="176"/>
      <c r="G123" s="177" t="s">
        <v>1454</v>
      </c>
      <c r="H123" s="205" t="s">
        <v>1455</v>
      </c>
      <c r="I123" s="177" t="s">
        <v>1456</v>
      </c>
      <c r="J123" s="176"/>
      <c r="K123" s="180" t="s">
        <v>932</v>
      </c>
      <c r="L123" s="189"/>
      <c r="M123" s="183"/>
      <c r="N123" s="183"/>
      <c r="O123" s="176"/>
      <c r="P123" s="183"/>
      <c r="Q123" s="183"/>
      <c r="R123" s="184" t="s">
        <v>1380</v>
      </c>
      <c r="S123" s="176"/>
      <c r="T123" s="175" t="s">
        <v>810</v>
      </c>
      <c r="U123" s="185">
        <v>44223</v>
      </c>
      <c r="V123" s="186" t="s">
        <v>810</v>
      </c>
      <c r="W123" s="185">
        <v>44239</v>
      </c>
      <c r="X123" s="187"/>
      <c r="Y123" s="188"/>
      <c r="Z123" s="188"/>
      <c r="AA123" s="188"/>
    </row>
    <row r="124" spans="1:27" ht="162.75" hidden="1" customHeight="1">
      <c r="A124" s="175" t="s">
        <v>1457</v>
      </c>
      <c r="B124" s="175" t="s">
        <v>9</v>
      </c>
      <c r="C124" s="176"/>
      <c r="D124" s="175" t="s">
        <v>1458</v>
      </c>
      <c r="E124" s="175" t="s">
        <v>1436</v>
      </c>
      <c r="F124" s="176"/>
      <c r="G124" s="177" t="s">
        <v>1459</v>
      </c>
      <c r="H124" s="205" t="s">
        <v>1460</v>
      </c>
      <c r="I124" s="177" t="s">
        <v>1456</v>
      </c>
      <c r="J124" s="176"/>
      <c r="K124" s="180" t="s">
        <v>1319</v>
      </c>
      <c r="L124" s="189"/>
      <c r="M124" s="182">
        <v>9000</v>
      </c>
      <c r="N124" s="182">
        <v>1000</v>
      </c>
      <c r="O124" s="176"/>
      <c r="P124" s="183"/>
      <c r="Q124" s="183"/>
      <c r="R124" s="184" t="s">
        <v>1461</v>
      </c>
      <c r="S124" s="176"/>
      <c r="T124" s="175" t="s">
        <v>810</v>
      </c>
      <c r="U124" s="185">
        <v>44223</v>
      </c>
      <c r="V124" s="186" t="s">
        <v>810</v>
      </c>
      <c r="W124" s="185">
        <v>44239</v>
      </c>
      <c r="X124" s="187"/>
      <c r="Y124" s="188"/>
      <c r="Z124" s="188"/>
      <c r="AA124" s="188"/>
    </row>
    <row r="125" spans="1:27" ht="162.75" hidden="1" customHeight="1">
      <c r="A125" s="175" t="s">
        <v>1462</v>
      </c>
      <c r="B125" s="175" t="s">
        <v>9</v>
      </c>
      <c r="C125" s="176"/>
      <c r="D125" s="175" t="s">
        <v>1463</v>
      </c>
      <c r="E125" s="175" t="s">
        <v>1436</v>
      </c>
      <c r="F125" s="176"/>
      <c r="G125" s="177" t="s">
        <v>1464</v>
      </c>
      <c r="H125" s="205" t="s">
        <v>1465</v>
      </c>
      <c r="I125" s="177" t="s">
        <v>1456</v>
      </c>
      <c r="J125" s="176"/>
      <c r="K125" s="180" t="s">
        <v>1319</v>
      </c>
      <c r="L125" s="189"/>
      <c r="M125" s="182">
        <v>9000</v>
      </c>
      <c r="N125" s="182">
        <v>1000</v>
      </c>
      <c r="O125" s="176"/>
      <c r="P125" s="183"/>
      <c r="Q125" s="183"/>
      <c r="R125" s="184" t="s">
        <v>1461</v>
      </c>
      <c r="S125" s="176"/>
      <c r="T125" s="175" t="s">
        <v>810</v>
      </c>
      <c r="U125" s="185">
        <v>44223</v>
      </c>
      <c r="V125" s="186" t="s">
        <v>810</v>
      </c>
      <c r="W125" s="185">
        <v>44239</v>
      </c>
      <c r="X125" s="187"/>
      <c r="Y125" s="188"/>
      <c r="Z125" s="188"/>
      <c r="AA125" s="188"/>
    </row>
    <row r="126" spans="1:27" ht="162.75" hidden="1" customHeight="1">
      <c r="A126" s="175" t="s">
        <v>1466</v>
      </c>
      <c r="B126" s="175" t="s">
        <v>9</v>
      </c>
      <c r="C126" s="176"/>
      <c r="D126" s="175" t="s">
        <v>1467</v>
      </c>
      <c r="E126" s="175" t="s">
        <v>1436</v>
      </c>
      <c r="F126" s="176"/>
      <c r="G126" s="177" t="s">
        <v>1468</v>
      </c>
      <c r="H126" s="205" t="s">
        <v>1469</v>
      </c>
      <c r="I126" s="177" t="s">
        <v>1470</v>
      </c>
      <c r="J126" s="176"/>
      <c r="K126" s="180" t="s">
        <v>1319</v>
      </c>
      <c r="L126" s="189"/>
      <c r="M126" s="182">
        <v>9000</v>
      </c>
      <c r="N126" s="182">
        <v>1000</v>
      </c>
      <c r="O126" s="176"/>
      <c r="P126" s="183"/>
      <c r="Q126" s="183"/>
      <c r="R126" s="184" t="s">
        <v>1461</v>
      </c>
      <c r="S126" s="176"/>
      <c r="T126" s="175" t="s">
        <v>810</v>
      </c>
      <c r="U126" s="185">
        <v>44223</v>
      </c>
      <c r="V126" s="186" t="s">
        <v>810</v>
      </c>
      <c r="W126" s="185">
        <v>44239</v>
      </c>
      <c r="X126" s="187"/>
      <c r="Y126" s="188"/>
      <c r="Z126" s="188"/>
      <c r="AA126" s="188"/>
    </row>
    <row r="127" spans="1:27" ht="162.75" hidden="1" customHeight="1">
      <c r="A127" s="175" t="s">
        <v>1471</v>
      </c>
      <c r="B127" s="175" t="s">
        <v>9</v>
      </c>
      <c r="C127" s="176"/>
      <c r="D127" s="175" t="s">
        <v>1472</v>
      </c>
      <c r="E127" s="175" t="s">
        <v>1436</v>
      </c>
      <c r="F127" s="176"/>
      <c r="G127" s="177" t="s">
        <v>1473</v>
      </c>
      <c r="H127" s="205" t="s">
        <v>1474</v>
      </c>
      <c r="I127" s="177" t="s">
        <v>1470</v>
      </c>
      <c r="J127" s="176"/>
      <c r="K127" s="180" t="s">
        <v>1319</v>
      </c>
      <c r="L127" s="189"/>
      <c r="M127" s="182">
        <v>9000</v>
      </c>
      <c r="N127" s="182">
        <v>1000</v>
      </c>
      <c r="O127" s="176"/>
      <c r="P127" s="183"/>
      <c r="Q127" s="183"/>
      <c r="R127" s="184" t="s">
        <v>1461</v>
      </c>
      <c r="S127" s="176"/>
      <c r="T127" s="175" t="s">
        <v>810</v>
      </c>
      <c r="U127" s="185">
        <v>44223</v>
      </c>
      <c r="V127" s="186" t="s">
        <v>810</v>
      </c>
      <c r="W127" s="185">
        <v>44239</v>
      </c>
      <c r="X127" s="187"/>
      <c r="Y127" s="188"/>
      <c r="Z127" s="188"/>
      <c r="AA127" s="188"/>
    </row>
    <row r="128" spans="1:27" ht="162.75" hidden="1" customHeight="1">
      <c r="A128" s="175" t="s">
        <v>1475</v>
      </c>
      <c r="B128" s="175" t="s">
        <v>9</v>
      </c>
      <c r="C128" s="176"/>
      <c r="D128" s="175" t="s">
        <v>1476</v>
      </c>
      <c r="E128" s="175" t="s">
        <v>1436</v>
      </c>
      <c r="F128" s="176"/>
      <c r="G128" s="177" t="s">
        <v>1477</v>
      </c>
      <c r="H128" s="205" t="s">
        <v>1478</v>
      </c>
      <c r="I128" s="177" t="s">
        <v>1479</v>
      </c>
      <c r="J128" s="176"/>
      <c r="K128" s="180" t="s">
        <v>932</v>
      </c>
      <c r="L128" s="189"/>
      <c r="M128" s="183"/>
      <c r="N128" s="183"/>
      <c r="O128" s="176"/>
      <c r="P128" s="183"/>
      <c r="Q128" s="183"/>
      <c r="R128" s="184" t="s">
        <v>1380</v>
      </c>
      <c r="S128" s="176"/>
      <c r="T128" s="175" t="s">
        <v>810</v>
      </c>
      <c r="U128" s="185">
        <v>44223</v>
      </c>
      <c r="V128" s="186" t="s">
        <v>810</v>
      </c>
      <c r="W128" s="185">
        <v>44239</v>
      </c>
      <c r="X128" s="187"/>
      <c r="Y128" s="188"/>
      <c r="Z128" s="188"/>
      <c r="AA128" s="188"/>
    </row>
    <row r="129" spans="1:27" ht="162.75" hidden="1" customHeight="1">
      <c r="A129" s="175" t="s">
        <v>1480</v>
      </c>
      <c r="B129" s="175" t="s">
        <v>9</v>
      </c>
      <c r="C129" s="176"/>
      <c r="D129" s="175" t="s">
        <v>1481</v>
      </c>
      <c r="E129" s="175" t="s">
        <v>1436</v>
      </c>
      <c r="F129" s="176"/>
      <c r="G129" s="177" t="s">
        <v>1482</v>
      </c>
      <c r="H129" s="205" t="s">
        <v>1483</v>
      </c>
      <c r="I129" s="177" t="s">
        <v>1484</v>
      </c>
      <c r="J129" s="176"/>
      <c r="K129" s="180" t="s">
        <v>1319</v>
      </c>
      <c r="L129" s="189"/>
      <c r="M129" s="182">
        <v>9000</v>
      </c>
      <c r="N129" s="182">
        <v>1000</v>
      </c>
      <c r="O129" s="176"/>
      <c r="P129" s="183"/>
      <c r="Q129" s="183"/>
      <c r="R129" s="184" t="s">
        <v>1461</v>
      </c>
      <c r="S129" s="176"/>
      <c r="T129" s="175" t="s">
        <v>810</v>
      </c>
      <c r="U129" s="185">
        <v>44223</v>
      </c>
      <c r="V129" s="186" t="s">
        <v>810</v>
      </c>
      <c r="W129" s="185">
        <v>44239</v>
      </c>
      <c r="X129" s="187"/>
      <c r="Y129" s="188"/>
      <c r="Z129" s="188"/>
      <c r="AA129" s="188"/>
    </row>
    <row r="130" spans="1:27" ht="162.75" hidden="1" customHeight="1">
      <c r="A130" s="175" t="s">
        <v>1485</v>
      </c>
      <c r="B130" s="175" t="s">
        <v>9</v>
      </c>
      <c r="C130" s="176"/>
      <c r="D130" s="175" t="s">
        <v>1486</v>
      </c>
      <c r="E130" s="175" t="s">
        <v>1436</v>
      </c>
      <c r="F130" s="176"/>
      <c r="G130" s="177" t="s">
        <v>1487</v>
      </c>
      <c r="H130" s="205" t="s">
        <v>1488</v>
      </c>
      <c r="I130" s="177" t="s">
        <v>1489</v>
      </c>
      <c r="J130" s="176"/>
      <c r="K130" s="180" t="s">
        <v>1319</v>
      </c>
      <c r="L130" s="189"/>
      <c r="M130" s="182">
        <v>9000</v>
      </c>
      <c r="N130" s="182">
        <v>1000</v>
      </c>
      <c r="O130" s="176"/>
      <c r="P130" s="183"/>
      <c r="Q130" s="183"/>
      <c r="R130" s="184" t="s">
        <v>1490</v>
      </c>
      <c r="S130" s="176"/>
      <c r="T130" s="175" t="s">
        <v>810</v>
      </c>
      <c r="U130" s="185">
        <v>44223</v>
      </c>
      <c r="V130" s="186" t="s">
        <v>810</v>
      </c>
      <c r="W130" s="185">
        <v>44239</v>
      </c>
      <c r="X130" s="187"/>
      <c r="Y130" s="188"/>
      <c r="Z130" s="188"/>
      <c r="AA130" s="188"/>
    </row>
    <row r="131" spans="1:27" ht="162.75" hidden="1" customHeight="1">
      <c r="A131" s="175" t="s">
        <v>1491</v>
      </c>
      <c r="B131" s="175" t="s">
        <v>9</v>
      </c>
      <c r="C131" s="176"/>
      <c r="D131" s="175" t="s">
        <v>1492</v>
      </c>
      <c r="E131" s="175" t="s">
        <v>1436</v>
      </c>
      <c r="F131" s="176"/>
      <c r="G131" s="177" t="s">
        <v>1493</v>
      </c>
      <c r="H131" s="205" t="s">
        <v>1494</v>
      </c>
      <c r="I131" s="177" t="s">
        <v>1495</v>
      </c>
      <c r="J131" s="176"/>
      <c r="K131" s="180" t="s">
        <v>1319</v>
      </c>
      <c r="L131" s="189"/>
      <c r="M131" s="182">
        <v>9000</v>
      </c>
      <c r="N131" s="182">
        <v>1000</v>
      </c>
      <c r="O131" s="176"/>
      <c r="P131" s="183"/>
      <c r="Q131" s="183"/>
      <c r="R131" s="184" t="s">
        <v>1461</v>
      </c>
      <c r="S131" s="176"/>
      <c r="T131" s="175" t="s">
        <v>810</v>
      </c>
      <c r="U131" s="185">
        <v>44223</v>
      </c>
      <c r="V131" s="186" t="s">
        <v>810</v>
      </c>
      <c r="W131" s="185">
        <v>44239</v>
      </c>
      <c r="X131" s="187"/>
      <c r="Y131" s="188"/>
      <c r="Z131" s="188"/>
      <c r="AA131" s="188"/>
    </row>
    <row r="132" spans="1:27" ht="162.75" hidden="1" customHeight="1">
      <c r="A132" s="175" t="s">
        <v>1496</v>
      </c>
      <c r="B132" s="175" t="s">
        <v>9</v>
      </c>
      <c r="C132" s="176"/>
      <c r="D132" s="175" t="s">
        <v>1497</v>
      </c>
      <c r="E132" s="175" t="s">
        <v>1436</v>
      </c>
      <c r="F132" s="176"/>
      <c r="G132" s="177" t="s">
        <v>1498</v>
      </c>
      <c r="H132" s="205" t="s">
        <v>1499</v>
      </c>
      <c r="I132" s="177" t="s">
        <v>1500</v>
      </c>
      <c r="J132" s="176"/>
      <c r="K132" s="180" t="s">
        <v>932</v>
      </c>
      <c r="L132" s="189"/>
      <c r="M132" s="183"/>
      <c r="N132" s="183"/>
      <c r="O132" s="176"/>
      <c r="P132" s="183"/>
      <c r="Q132" s="183"/>
      <c r="R132" s="184" t="s">
        <v>1380</v>
      </c>
      <c r="S132" s="176"/>
      <c r="T132" s="175" t="s">
        <v>810</v>
      </c>
      <c r="U132" s="185">
        <v>44223</v>
      </c>
      <c r="V132" s="186" t="s">
        <v>810</v>
      </c>
      <c r="W132" s="185">
        <v>44239</v>
      </c>
      <c r="X132" s="187"/>
      <c r="Y132" s="188"/>
      <c r="Z132" s="188"/>
      <c r="AA132" s="188"/>
    </row>
    <row r="133" spans="1:27" ht="162.75" hidden="1" customHeight="1">
      <c r="A133" s="175" t="s">
        <v>1501</v>
      </c>
      <c r="B133" s="175" t="s">
        <v>9</v>
      </c>
      <c r="C133" s="176"/>
      <c r="D133" s="175" t="s">
        <v>1502</v>
      </c>
      <c r="E133" s="175" t="s">
        <v>1436</v>
      </c>
      <c r="F133" s="176"/>
      <c r="G133" s="177" t="s">
        <v>1503</v>
      </c>
      <c r="H133" s="205" t="s">
        <v>1504</v>
      </c>
      <c r="I133" s="177" t="s">
        <v>1500</v>
      </c>
      <c r="J133" s="176"/>
      <c r="K133" s="180" t="s">
        <v>932</v>
      </c>
      <c r="L133" s="189"/>
      <c r="M133" s="183"/>
      <c r="N133" s="183"/>
      <c r="O133" s="176"/>
      <c r="P133" s="183"/>
      <c r="Q133" s="183"/>
      <c r="R133" s="184" t="s">
        <v>1380</v>
      </c>
      <c r="S133" s="176"/>
      <c r="T133" s="175" t="s">
        <v>810</v>
      </c>
      <c r="U133" s="185">
        <v>44223</v>
      </c>
      <c r="V133" s="186" t="s">
        <v>810</v>
      </c>
      <c r="W133" s="185">
        <v>44239</v>
      </c>
      <c r="X133" s="187"/>
      <c r="Y133" s="188"/>
      <c r="Z133" s="188"/>
      <c r="AA133" s="188"/>
    </row>
    <row r="134" spans="1:27" ht="162.75" hidden="1" customHeight="1">
      <c r="A134" s="175" t="s">
        <v>1505</v>
      </c>
      <c r="B134" s="175" t="s">
        <v>9</v>
      </c>
      <c r="C134" s="176"/>
      <c r="D134" s="175" t="s">
        <v>1506</v>
      </c>
      <c r="E134" s="175" t="s">
        <v>1436</v>
      </c>
      <c r="F134" s="176"/>
      <c r="G134" s="177" t="s">
        <v>1507</v>
      </c>
      <c r="H134" s="205" t="s">
        <v>1508</v>
      </c>
      <c r="I134" s="177" t="s">
        <v>1500</v>
      </c>
      <c r="J134" s="176"/>
      <c r="K134" s="180" t="s">
        <v>932</v>
      </c>
      <c r="L134" s="189"/>
      <c r="M134" s="183"/>
      <c r="N134" s="183"/>
      <c r="O134" s="176"/>
      <c r="P134" s="183"/>
      <c r="Q134" s="183"/>
      <c r="R134" s="184" t="s">
        <v>1380</v>
      </c>
      <c r="S134" s="176"/>
      <c r="T134" s="175" t="s">
        <v>810</v>
      </c>
      <c r="U134" s="185">
        <v>44223</v>
      </c>
      <c r="V134" s="186" t="s">
        <v>810</v>
      </c>
      <c r="W134" s="185">
        <v>44239</v>
      </c>
      <c r="X134" s="187"/>
      <c r="Y134" s="188"/>
      <c r="Z134" s="188"/>
      <c r="AA134" s="188"/>
    </row>
    <row r="135" spans="1:27" ht="162.75" hidden="1" customHeight="1">
      <c r="A135" s="175" t="s">
        <v>1509</v>
      </c>
      <c r="B135" s="175" t="s">
        <v>9</v>
      </c>
      <c r="C135" s="176"/>
      <c r="D135" s="175" t="s">
        <v>1510</v>
      </c>
      <c r="E135" s="175" t="s">
        <v>1436</v>
      </c>
      <c r="F135" s="176"/>
      <c r="G135" s="177" t="s">
        <v>1511</v>
      </c>
      <c r="H135" s="205" t="s">
        <v>1512</v>
      </c>
      <c r="I135" s="177" t="s">
        <v>1479</v>
      </c>
      <c r="J135" s="176"/>
      <c r="K135" s="180" t="s">
        <v>932</v>
      </c>
      <c r="L135" s="189"/>
      <c r="M135" s="183"/>
      <c r="N135" s="183"/>
      <c r="O135" s="176"/>
      <c r="P135" s="183"/>
      <c r="Q135" s="183"/>
      <c r="R135" s="184" t="s">
        <v>1380</v>
      </c>
      <c r="S135" s="176"/>
      <c r="T135" s="175" t="s">
        <v>810</v>
      </c>
      <c r="U135" s="185">
        <v>44223</v>
      </c>
      <c r="V135" s="186" t="s">
        <v>810</v>
      </c>
      <c r="W135" s="185">
        <v>44239</v>
      </c>
      <c r="X135" s="187"/>
      <c r="Y135" s="188"/>
      <c r="Z135" s="188"/>
      <c r="AA135" s="188"/>
    </row>
    <row r="136" spans="1:27" ht="162.75" hidden="1" customHeight="1">
      <c r="A136" s="175" t="s">
        <v>1513</v>
      </c>
      <c r="B136" s="175" t="s">
        <v>9</v>
      </c>
      <c r="C136" s="176"/>
      <c r="D136" s="175" t="s">
        <v>1514</v>
      </c>
      <c r="E136" s="175" t="s">
        <v>1436</v>
      </c>
      <c r="F136" s="176"/>
      <c r="G136" s="177" t="s">
        <v>1515</v>
      </c>
      <c r="H136" s="205" t="s">
        <v>1516</v>
      </c>
      <c r="I136" s="179"/>
      <c r="J136" s="176"/>
      <c r="K136" s="180" t="s">
        <v>932</v>
      </c>
      <c r="L136" s="189"/>
      <c r="M136" s="183"/>
      <c r="N136" s="183"/>
      <c r="O136" s="176"/>
      <c r="P136" s="183"/>
      <c r="Q136" s="183"/>
      <c r="R136" s="184" t="s">
        <v>1380</v>
      </c>
      <c r="S136" s="176"/>
      <c r="T136" s="175" t="s">
        <v>810</v>
      </c>
      <c r="U136" s="185">
        <v>44223</v>
      </c>
      <c r="V136" s="186" t="s">
        <v>810</v>
      </c>
      <c r="W136" s="185">
        <v>44239</v>
      </c>
      <c r="X136" s="187"/>
      <c r="Y136" s="188"/>
      <c r="Z136" s="188"/>
      <c r="AA136" s="188"/>
    </row>
    <row r="137" spans="1:27" ht="162.75" hidden="1" customHeight="1">
      <c r="A137" s="226" t="s">
        <v>1517</v>
      </c>
      <c r="B137" s="226" t="s">
        <v>17</v>
      </c>
      <c r="C137" s="227"/>
      <c r="D137" s="226" t="s">
        <v>1518</v>
      </c>
      <c r="E137" s="226" t="s">
        <v>1519</v>
      </c>
      <c r="F137" s="227"/>
      <c r="G137" s="228" t="s">
        <v>1520</v>
      </c>
      <c r="H137" s="229" t="s">
        <v>1521</v>
      </c>
      <c r="I137" s="230"/>
      <c r="J137" s="227"/>
      <c r="K137" s="232" t="s">
        <v>932</v>
      </c>
      <c r="L137" s="233"/>
      <c r="M137" s="234"/>
      <c r="N137" s="234"/>
      <c r="O137" s="227"/>
      <c r="P137" s="234"/>
      <c r="Q137" s="234"/>
      <c r="R137" s="235" t="s">
        <v>1522</v>
      </c>
      <c r="S137" s="227"/>
      <c r="T137" s="226" t="s">
        <v>810</v>
      </c>
      <c r="U137" s="6">
        <v>44223</v>
      </c>
      <c r="V137" s="5" t="s">
        <v>1523</v>
      </c>
      <c r="W137" s="10">
        <v>44280</v>
      </c>
      <c r="X137" s="238"/>
      <c r="Y137" s="33"/>
      <c r="Z137" s="33"/>
      <c r="AA137" s="33"/>
    </row>
    <row r="138" spans="1:27" ht="162.75" hidden="1" customHeight="1">
      <c r="A138" s="226" t="s">
        <v>1524</v>
      </c>
      <c r="B138" s="226" t="s">
        <v>17</v>
      </c>
      <c r="C138" s="227"/>
      <c r="D138" s="226" t="s">
        <v>1525</v>
      </c>
      <c r="E138" s="226" t="s">
        <v>1526</v>
      </c>
      <c r="F138" s="226" t="s">
        <v>1527</v>
      </c>
      <c r="G138" s="228" t="s">
        <v>1528</v>
      </c>
      <c r="H138" s="229" t="s">
        <v>1529</v>
      </c>
      <c r="I138" s="230"/>
      <c r="J138" s="227"/>
      <c r="K138" s="232" t="s">
        <v>1220</v>
      </c>
      <c r="L138" s="233"/>
      <c r="M138" s="234"/>
      <c r="N138" s="234"/>
      <c r="O138" s="227"/>
      <c r="P138" s="234"/>
      <c r="Q138" s="234"/>
      <c r="R138" s="235" t="s">
        <v>1530</v>
      </c>
      <c r="S138" s="227"/>
      <c r="T138" s="226" t="s">
        <v>810</v>
      </c>
      <c r="U138" s="6">
        <v>44223</v>
      </c>
      <c r="V138" s="5" t="s">
        <v>1523</v>
      </c>
      <c r="W138" s="10">
        <v>44280</v>
      </c>
      <c r="X138" s="238"/>
      <c r="Y138" s="33"/>
      <c r="Z138" s="33"/>
      <c r="AA138" s="33"/>
    </row>
    <row r="139" spans="1:27" ht="162.75" hidden="1" customHeight="1">
      <c r="A139" s="226" t="s">
        <v>1531</v>
      </c>
      <c r="B139" s="226" t="s">
        <v>17</v>
      </c>
      <c r="C139" s="227"/>
      <c r="D139" s="226" t="s">
        <v>1532</v>
      </c>
      <c r="E139" s="226" t="s">
        <v>1526</v>
      </c>
      <c r="F139" s="226" t="s">
        <v>1527</v>
      </c>
      <c r="G139" s="228" t="s">
        <v>1533</v>
      </c>
      <c r="H139" s="229" t="s">
        <v>1534</v>
      </c>
      <c r="I139" s="230"/>
      <c r="J139" s="227"/>
      <c r="K139" s="232" t="s">
        <v>1220</v>
      </c>
      <c r="L139" s="233"/>
      <c r="M139" s="234"/>
      <c r="N139" s="234"/>
      <c r="O139" s="227"/>
      <c r="P139" s="234"/>
      <c r="Q139" s="234"/>
      <c r="R139" s="235" t="s">
        <v>1307</v>
      </c>
      <c r="S139" s="227"/>
      <c r="T139" s="226" t="s">
        <v>810</v>
      </c>
      <c r="U139" s="6">
        <v>44223</v>
      </c>
      <c r="V139" s="5" t="s">
        <v>1523</v>
      </c>
      <c r="W139" s="10">
        <v>44280</v>
      </c>
      <c r="X139" s="238"/>
      <c r="Y139" s="33"/>
      <c r="Z139" s="33"/>
      <c r="AA139" s="33"/>
    </row>
    <row r="140" spans="1:27" ht="162.75" hidden="1" customHeight="1">
      <c r="A140" s="226" t="s">
        <v>1535</v>
      </c>
      <c r="B140" s="226" t="s">
        <v>17</v>
      </c>
      <c r="C140" s="227"/>
      <c r="D140" s="226" t="s">
        <v>1536</v>
      </c>
      <c r="E140" s="226" t="s">
        <v>1537</v>
      </c>
      <c r="F140" s="226" t="s">
        <v>1538</v>
      </c>
      <c r="G140" s="228" t="s">
        <v>1539</v>
      </c>
      <c r="H140" s="229" t="s">
        <v>1540</v>
      </c>
      <c r="I140" s="230"/>
      <c r="J140" s="227"/>
      <c r="K140" s="232" t="s">
        <v>932</v>
      </c>
      <c r="L140" s="233"/>
      <c r="M140" s="234"/>
      <c r="N140" s="234"/>
      <c r="O140" s="227"/>
      <c r="P140" s="234"/>
      <c r="Q140" s="234"/>
      <c r="R140" s="235" t="s">
        <v>1522</v>
      </c>
      <c r="S140" s="227"/>
      <c r="T140" s="226" t="s">
        <v>810</v>
      </c>
      <c r="U140" s="6">
        <v>44223</v>
      </c>
      <c r="V140" s="5" t="s">
        <v>1523</v>
      </c>
      <c r="W140" s="10">
        <v>44280</v>
      </c>
      <c r="X140" s="238"/>
      <c r="Y140" s="33"/>
      <c r="Z140" s="33"/>
      <c r="AA140" s="33"/>
    </row>
    <row r="141" spans="1:27" ht="162.75" hidden="1" customHeight="1">
      <c r="A141" s="226" t="s">
        <v>1541</v>
      </c>
      <c r="B141" s="226" t="s">
        <v>17</v>
      </c>
      <c r="C141" s="227"/>
      <c r="D141" s="226" t="s">
        <v>1542</v>
      </c>
      <c r="E141" s="226" t="s">
        <v>1543</v>
      </c>
      <c r="F141" s="227"/>
      <c r="G141" s="228" t="s">
        <v>1544</v>
      </c>
      <c r="H141" s="229" t="s">
        <v>1545</v>
      </c>
      <c r="I141" s="230"/>
      <c r="J141" s="227"/>
      <c r="K141" s="232" t="s">
        <v>1546</v>
      </c>
      <c r="L141" s="239" t="s">
        <v>724</v>
      </c>
      <c r="M141" s="234"/>
      <c r="N141" s="234"/>
      <c r="O141" s="227"/>
      <c r="P141" s="234"/>
      <c r="Q141" s="234"/>
      <c r="R141" s="240" t="s">
        <v>1547</v>
      </c>
      <c r="S141" s="227"/>
      <c r="T141" s="226" t="s">
        <v>810</v>
      </c>
      <c r="U141" s="6">
        <v>44223</v>
      </c>
      <c r="V141" s="5" t="s">
        <v>1548</v>
      </c>
      <c r="W141" s="5" t="s">
        <v>1549</v>
      </c>
      <c r="X141" s="236" t="s">
        <v>1550</v>
      </c>
      <c r="Y141" s="33"/>
      <c r="Z141" s="33"/>
      <c r="AA141" s="33"/>
    </row>
    <row r="142" spans="1:27" ht="162.75" hidden="1" customHeight="1">
      <c r="A142" s="226" t="s">
        <v>1551</v>
      </c>
      <c r="B142" s="226" t="s">
        <v>17</v>
      </c>
      <c r="C142" s="227"/>
      <c r="D142" s="226" t="s">
        <v>1552</v>
      </c>
      <c r="E142" s="226" t="s">
        <v>1553</v>
      </c>
      <c r="F142" s="227"/>
      <c r="G142" s="228" t="s">
        <v>1554</v>
      </c>
      <c r="H142" s="229" t="s">
        <v>1555</v>
      </c>
      <c r="I142" s="230"/>
      <c r="J142" s="227"/>
      <c r="K142" s="232" t="s">
        <v>1546</v>
      </c>
      <c r="L142" s="239" t="s">
        <v>724</v>
      </c>
      <c r="M142" s="234"/>
      <c r="N142" s="234"/>
      <c r="O142" s="227"/>
      <c r="P142" s="234"/>
      <c r="Q142" s="234"/>
      <c r="R142" s="241" t="s">
        <v>1547</v>
      </c>
      <c r="S142" s="227"/>
      <c r="T142" s="226" t="s">
        <v>810</v>
      </c>
      <c r="U142" s="6">
        <v>44223</v>
      </c>
      <c r="V142" s="5" t="s">
        <v>1556</v>
      </c>
      <c r="W142" s="5" t="s">
        <v>1557</v>
      </c>
      <c r="X142" s="236" t="s">
        <v>1558</v>
      </c>
      <c r="Y142" s="33"/>
      <c r="Z142" s="33"/>
      <c r="AA142" s="33"/>
    </row>
    <row r="143" spans="1:27" ht="162.75" hidden="1" customHeight="1">
      <c r="A143" s="226" t="s">
        <v>1559</v>
      </c>
      <c r="B143" s="226" t="s">
        <v>17</v>
      </c>
      <c r="C143" s="227"/>
      <c r="D143" s="226" t="s">
        <v>1560</v>
      </c>
      <c r="E143" s="226" t="s">
        <v>1561</v>
      </c>
      <c r="F143" s="227"/>
      <c r="G143" s="228" t="s">
        <v>1562</v>
      </c>
      <c r="H143" s="229" t="s">
        <v>1563</v>
      </c>
      <c r="I143" s="230"/>
      <c r="J143" s="227"/>
      <c r="K143" s="232" t="s">
        <v>1564</v>
      </c>
      <c r="L143" s="239" t="s">
        <v>1565</v>
      </c>
      <c r="M143" s="234"/>
      <c r="N143" s="234"/>
      <c r="O143" s="227"/>
      <c r="P143" s="234"/>
      <c r="Q143" s="234"/>
      <c r="R143" s="235" t="s">
        <v>1566</v>
      </c>
      <c r="S143" s="227"/>
      <c r="T143" s="226" t="s">
        <v>810</v>
      </c>
      <c r="U143" s="6">
        <v>44223</v>
      </c>
      <c r="V143" s="5" t="s">
        <v>1523</v>
      </c>
      <c r="W143" s="10">
        <v>44280</v>
      </c>
      <c r="X143" s="238"/>
      <c r="Y143" s="33"/>
      <c r="Z143" s="33"/>
      <c r="AA143" s="33"/>
    </row>
    <row r="144" spans="1:27" ht="162.75" hidden="1" customHeight="1">
      <c r="A144" s="226" t="s">
        <v>1567</v>
      </c>
      <c r="B144" s="226" t="s">
        <v>17</v>
      </c>
      <c r="C144" s="227"/>
      <c r="D144" s="226" t="s">
        <v>1568</v>
      </c>
      <c r="E144" s="226" t="s">
        <v>1569</v>
      </c>
      <c r="F144" s="227"/>
      <c r="G144" s="228" t="s">
        <v>1570</v>
      </c>
      <c r="H144" s="229" t="s">
        <v>1571</v>
      </c>
      <c r="I144" s="230"/>
      <c r="J144" s="227"/>
      <c r="K144" s="232" t="s">
        <v>1546</v>
      </c>
      <c r="L144" s="239">
        <v>1994</v>
      </c>
      <c r="M144" s="234"/>
      <c r="N144" s="234"/>
      <c r="O144" s="227"/>
      <c r="P144" s="234"/>
      <c r="Q144" s="234"/>
      <c r="R144" s="235" t="s">
        <v>1572</v>
      </c>
      <c r="S144" s="227"/>
      <c r="T144" s="226" t="s">
        <v>810</v>
      </c>
      <c r="U144" s="6">
        <v>44223</v>
      </c>
      <c r="V144" s="5" t="s">
        <v>1523</v>
      </c>
      <c r="W144" s="10">
        <v>44280</v>
      </c>
      <c r="X144" s="238"/>
      <c r="Y144" s="33"/>
      <c r="Z144" s="33"/>
      <c r="AA144" s="33"/>
    </row>
    <row r="145" spans="1:27" ht="162.75" hidden="1" customHeight="1">
      <c r="A145" s="226" t="s">
        <v>1573</v>
      </c>
      <c r="B145" s="226" t="s">
        <v>17</v>
      </c>
      <c r="C145" s="227"/>
      <c r="D145" s="226" t="s">
        <v>827</v>
      </c>
      <c r="E145" s="226" t="s">
        <v>1569</v>
      </c>
      <c r="F145" s="227"/>
      <c r="G145" s="228" t="s">
        <v>1574</v>
      </c>
      <c r="H145" s="229" t="s">
        <v>1575</v>
      </c>
      <c r="I145" s="230"/>
      <c r="J145" s="231" t="s">
        <v>1576</v>
      </c>
      <c r="K145" s="232" t="s">
        <v>823</v>
      </c>
      <c r="L145" s="239">
        <v>1930</v>
      </c>
      <c r="M145" s="242">
        <v>75200</v>
      </c>
      <c r="N145" s="242">
        <v>1524</v>
      </c>
      <c r="O145" s="227"/>
      <c r="P145" s="234"/>
      <c r="Q145" s="234"/>
      <c r="R145" s="235" t="s">
        <v>1577</v>
      </c>
      <c r="S145" s="227"/>
      <c r="T145" s="226" t="s">
        <v>810</v>
      </c>
      <c r="U145" s="6">
        <v>44223</v>
      </c>
      <c r="V145" s="5" t="s">
        <v>1523</v>
      </c>
      <c r="W145" s="10">
        <v>44280</v>
      </c>
      <c r="X145" s="238"/>
      <c r="Y145" s="33"/>
      <c r="Z145" s="33"/>
      <c r="AA145" s="33"/>
    </row>
    <row r="146" spans="1:27" ht="162.75" hidden="1" customHeight="1">
      <c r="A146" s="226" t="s">
        <v>1578</v>
      </c>
      <c r="B146" s="226" t="s">
        <v>17</v>
      </c>
      <c r="C146" s="227"/>
      <c r="D146" s="226" t="s">
        <v>827</v>
      </c>
      <c r="E146" s="226" t="s">
        <v>1579</v>
      </c>
      <c r="F146" s="227"/>
      <c r="G146" s="228" t="s">
        <v>1580</v>
      </c>
      <c r="H146" s="229" t="s">
        <v>1581</v>
      </c>
      <c r="I146" s="230"/>
      <c r="J146" s="231" t="s">
        <v>1582</v>
      </c>
      <c r="K146" s="232" t="s">
        <v>823</v>
      </c>
      <c r="L146" s="233"/>
      <c r="M146" s="234"/>
      <c r="N146" s="234"/>
      <c r="O146" s="227"/>
      <c r="P146" s="234"/>
      <c r="Q146" s="234"/>
      <c r="R146" s="235" t="s">
        <v>1577</v>
      </c>
      <c r="S146" s="227"/>
      <c r="T146" s="226" t="s">
        <v>810</v>
      </c>
      <c r="U146" s="6">
        <v>44223</v>
      </c>
      <c r="V146" s="5" t="s">
        <v>1523</v>
      </c>
      <c r="W146" s="10">
        <v>44280</v>
      </c>
      <c r="X146" s="238"/>
      <c r="Y146" s="33"/>
      <c r="Z146" s="33"/>
      <c r="AA146" s="33"/>
    </row>
    <row r="147" spans="1:27" ht="162.75" hidden="1" customHeight="1">
      <c r="A147" s="226" t="s">
        <v>1583</v>
      </c>
      <c r="B147" s="226" t="s">
        <v>17</v>
      </c>
      <c r="C147" s="227"/>
      <c r="D147" s="226" t="s">
        <v>1584</v>
      </c>
      <c r="E147" s="226" t="s">
        <v>1585</v>
      </c>
      <c r="F147" s="227"/>
      <c r="G147" s="228" t="s">
        <v>1586</v>
      </c>
      <c r="H147" s="229" t="s">
        <v>1587</v>
      </c>
      <c r="I147" s="228" t="s">
        <v>1588</v>
      </c>
      <c r="J147" s="227"/>
      <c r="K147" s="232" t="s">
        <v>932</v>
      </c>
      <c r="L147" s="233"/>
      <c r="M147" s="234"/>
      <c r="N147" s="234"/>
      <c r="O147" s="227"/>
      <c r="P147" s="234"/>
      <c r="Q147" s="234"/>
      <c r="R147" s="235" t="s">
        <v>1589</v>
      </c>
      <c r="S147" s="227"/>
      <c r="T147" s="226" t="s">
        <v>810</v>
      </c>
      <c r="U147" s="6">
        <v>44223</v>
      </c>
      <c r="V147" s="5" t="s">
        <v>1523</v>
      </c>
      <c r="W147" s="10">
        <v>44280</v>
      </c>
      <c r="X147" s="238"/>
      <c r="Y147" s="33"/>
      <c r="Z147" s="33"/>
      <c r="AA147" s="33"/>
    </row>
    <row r="148" spans="1:27" ht="162.75" hidden="1" customHeight="1">
      <c r="A148" s="226" t="s">
        <v>1590</v>
      </c>
      <c r="B148" s="226" t="s">
        <v>17</v>
      </c>
      <c r="C148" s="227"/>
      <c r="D148" s="226" t="s">
        <v>1591</v>
      </c>
      <c r="E148" s="226" t="s">
        <v>1592</v>
      </c>
      <c r="F148" s="227"/>
      <c r="G148" s="228" t="s">
        <v>1593</v>
      </c>
      <c r="H148" s="229" t="s">
        <v>1594</v>
      </c>
      <c r="I148" s="228" t="s">
        <v>1595</v>
      </c>
      <c r="J148" s="231" t="s">
        <v>1596</v>
      </c>
      <c r="K148" s="232" t="s">
        <v>1597</v>
      </c>
      <c r="L148" s="239" t="s">
        <v>724</v>
      </c>
      <c r="M148" s="242">
        <v>10000</v>
      </c>
      <c r="N148" s="234"/>
      <c r="O148" s="227"/>
      <c r="P148" s="234"/>
      <c r="Q148" s="234"/>
      <c r="R148" s="235" t="s">
        <v>1598</v>
      </c>
      <c r="S148" s="227"/>
      <c r="T148" s="226" t="s">
        <v>810</v>
      </c>
      <c r="U148" s="5" t="s">
        <v>1599</v>
      </c>
      <c r="V148" s="5" t="s">
        <v>1556</v>
      </c>
      <c r="W148" s="10">
        <v>44280</v>
      </c>
      <c r="X148" s="236" t="s">
        <v>1600</v>
      </c>
      <c r="Y148" s="33"/>
      <c r="Z148" s="33"/>
      <c r="AA148" s="33"/>
    </row>
    <row r="149" spans="1:27" ht="162.75" hidden="1" customHeight="1">
      <c r="A149" s="226" t="s">
        <v>1601</v>
      </c>
      <c r="B149" s="226" t="s">
        <v>17</v>
      </c>
      <c r="C149" s="227"/>
      <c r="D149" s="226" t="s">
        <v>1602</v>
      </c>
      <c r="E149" s="226" t="s">
        <v>1592</v>
      </c>
      <c r="F149" s="227"/>
      <c r="G149" s="228" t="s">
        <v>1603</v>
      </c>
      <c r="H149" s="229" t="s">
        <v>1604</v>
      </c>
      <c r="I149" s="228" t="s">
        <v>1595</v>
      </c>
      <c r="J149" s="243" t="s">
        <v>1605</v>
      </c>
      <c r="K149" s="232" t="s">
        <v>1606</v>
      </c>
      <c r="L149" s="239" t="s">
        <v>724</v>
      </c>
      <c r="M149" s="242">
        <v>10000</v>
      </c>
      <c r="N149" s="234"/>
      <c r="O149" s="227"/>
      <c r="P149" s="234"/>
      <c r="Q149" s="234"/>
      <c r="R149" s="235" t="s">
        <v>1607</v>
      </c>
      <c r="S149" s="227"/>
      <c r="T149" s="226" t="s">
        <v>810</v>
      </c>
      <c r="U149" s="6">
        <v>44223</v>
      </c>
      <c r="V149" s="5" t="s">
        <v>1556</v>
      </c>
      <c r="W149" s="5" t="s">
        <v>1557</v>
      </c>
      <c r="X149" s="236" t="s">
        <v>1600</v>
      </c>
      <c r="Y149" s="33"/>
      <c r="Z149" s="33"/>
      <c r="AA149" s="33"/>
    </row>
    <row r="150" spans="1:27" ht="162.75" hidden="1" customHeight="1">
      <c r="A150" s="226" t="s">
        <v>1608</v>
      </c>
      <c r="B150" s="226" t="s">
        <v>17</v>
      </c>
      <c r="C150" s="227"/>
      <c r="D150" s="226" t="s">
        <v>1609</v>
      </c>
      <c r="E150" s="226" t="s">
        <v>1610</v>
      </c>
      <c r="F150" s="227"/>
      <c r="G150" s="228" t="s">
        <v>1611</v>
      </c>
      <c r="H150" s="229" t="s">
        <v>1612</v>
      </c>
      <c r="I150" s="230"/>
      <c r="J150" s="227"/>
      <c r="K150" s="232" t="s">
        <v>1564</v>
      </c>
      <c r="L150" s="239" t="s">
        <v>1613</v>
      </c>
      <c r="M150" s="234"/>
      <c r="N150" s="234"/>
      <c r="O150" s="227"/>
      <c r="P150" s="234"/>
      <c r="Q150" s="234"/>
      <c r="R150" s="235" t="s">
        <v>1614</v>
      </c>
      <c r="S150" s="227"/>
      <c r="T150" s="226" t="s">
        <v>810</v>
      </c>
      <c r="U150" s="6">
        <v>44223</v>
      </c>
      <c r="V150" s="5" t="s">
        <v>1523</v>
      </c>
      <c r="W150" s="10">
        <v>44280</v>
      </c>
      <c r="X150" s="238"/>
      <c r="Y150" s="33"/>
      <c r="Z150" s="33"/>
      <c r="AA150" s="33"/>
    </row>
    <row r="151" spans="1:27" ht="162.75" hidden="1" customHeight="1">
      <c r="A151" s="226" t="s">
        <v>1615</v>
      </c>
      <c r="B151" s="226" t="s">
        <v>17</v>
      </c>
      <c r="C151" s="227"/>
      <c r="D151" s="226" t="s">
        <v>1616</v>
      </c>
      <c r="E151" s="226" t="s">
        <v>1617</v>
      </c>
      <c r="F151" s="227"/>
      <c r="G151" s="228" t="s">
        <v>1618</v>
      </c>
      <c r="H151" s="229" t="s">
        <v>1619</v>
      </c>
      <c r="I151" s="230"/>
      <c r="J151" s="227"/>
      <c r="K151" s="232" t="s">
        <v>1564</v>
      </c>
      <c r="L151" s="239" t="s">
        <v>724</v>
      </c>
      <c r="M151" s="234"/>
      <c r="N151" s="234"/>
      <c r="O151" s="227"/>
      <c r="P151" s="234"/>
      <c r="Q151" s="234"/>
      <c r="R151" s="235" t="s">
        <v>1620</v>
      </c>
      <c r="S151" s="227"/>
      <c r="T151" s="226" t="s">
        <v>810</v>
      </c>
      <c r="U151" s="6">
        <v>44224</v>
      </c>
      <c r="V151" s="5" t="s">
        <v>1523</v>
      </c>
      <c r="W151" s="10">
        <v>44280</v>
      </c>
      <c r="X151" s="238"/>
      <c r="Y151" s="33"/>
      <c r="Z151" s="33"/>
      <c r="AA151" s="33"/>
    </row>
    <row r="152" spans="1:27" ht="162.75" hidden="1" customHeight="1">
      <c r="A152" s="226" t="s">
        <v>1621</v>
      </c>
      <c r="B152" s="226" t="s">
        <v>17</v>
      </c>
      <c r="C152" s="227"/>
      <c r="D152" s="226" t="s">
        <v>1622</v>
      </c>
      <c r="E152" s="226" t="s">
        <v>1623</v>
      </c>
      <c r="F152" s="227"/>
      <c r="G152" s="228" t="s">
        <v>1624</v>
      </c>
      <c r="H152" s="229" t="s">
        <v>1625</v>
      </c>
      <c r="I152" s="230"/>
      <c r="J152" s="227"/>
      <c r="K152" s="232" t="s">
        <v>932</v>
      </c>
      <c r="L152" s="233"/>
      <c r="M152" s="234"/>
      <c r="N152" s="234"/>
      <c r="O152" s="227"/>
      <c r="P152" s="234"/>
      <c r="Q152" s="234"/>
      <c r="R152" s="235" t="s">
        <v>1626</v>
      </c>
      <c r="S152" s="227"/>
      <c r="T152" s="226" t="s">
        <v>810</v>
      </c>
      <c r="U152" s="6">
        <v>44224</v>
      </c>
      <c r="V152" s="5" t="s">
        <v>1523</v>
      </c>
      <c r="W152" s="10">
        <v>44280</v>
      </c>
      <c r="X152" s="238"/>
      <c r="Y152" s="33"/>
      <c r="Z152" s="33"/>
      <c r="AA152" s="33"/>
    </row>
    <row r="153" spans="1:27" ht="162.75" hidden="1" customHeight="1">
      <c r="A153" s="226" t="s">
        <v>1627</v>
      </c>
      <c r="B153" s="226" t="s">
        <v>17</v>
      </c>
      <c r="C153" s="227"/>
      <c r="D153" s="226" t="s">
        <v>1628</v>
      </c>
      <c r="E153" s="226" t="s">
        <v>1629</v>
      </c>
      <c r="F153" s="227"/>
      <c r="G153" s="228" t="s">
        <v>1630</v>
      </c>
      <c r="H153" s="229" t="s">
        <v>1631</v>
      </c>
      <c r="I153" s="230"/>
      <c r="J153" s="227"/>
      <c r="K153" s="232" t="s">
        <v>1220</v>
      </c>
      <c r="L153" s="233"/>
      <c r="M153" s="234"/>
      <c r="N153" s="234"/>
      <c r="O153" s="227"/>
      <c r="P153" s="234"/>
      <c r="Q153" s="234"/>
      <c r="R153" s="235" t="s">
        <v>1307</v>
      </c>
      <c r="S153" s="227"/>
      <c r="T153" s="226" t="s">
        <v>810</v>
      </c>
      <c r="U153" s="6">
        <v>44224</v>
      </c>
      <c r="V153" s="5" t="s">
        <v>1523</v>
      </c>
      <c r="W153" s="10">
        <v>44280</v>
      </c>
      <c r="X153" s="238"/>
      <c r="Y153" s="33"/>
      <c r="Z153" s="33"/>
      <c r="AA153" s="33"/>
    </row>
    <row r="154" spans="1:27" ht="162.75" hidden="1" customHeight="1">
      <c r="A154" s="226" t="s">
        <v>1632</v>
      </c>
      <c r="B154" s="226" t="s">
        <v>17</v>
      </c>
      <c r="C154" s="227"/>
      <c r="D154" s="226" t="s">
        <v>1633</v>
      </c>
      <c r="E154" s="226" t="s">
        <v>1634</v>
      </c>
      <c r="F154" s="226" t="s">
        <v>1635</v>
      </c>
      <c r="G154" s="228" t="s">
        <v>1636</v>
      </c>
      <c r="H154" s="229" t="s">
        <v>1637</v>
      </c>
      <c r="I154" s="230"/>
      <c r="J154" s="227"/>
      <c r="K154" s="232" t="s">
        <v>1638</v>
      </c>
      <c r="L154" s="233"/>
      <c r="M154" s="242">
        <v>157800</v>
      </c>
      <c r="N154" s="234"/>
      <c r="O154" s="227"/>
      <c r="P154" s="234"/>
      <c r="Q154" s="234"/>
      <c r="R154" s="235" t="s">
        <v>1639</v>
      </c>
      <c r="S154" s="227"/>
      <c r="T154" s="226" t="s">
        <v>810</v>
      </c>
      <c r="U154" s="6">
        <v>44224</v>
      </c>
      <c r="V154" s="5" t="s">
        <v>1523</v>
      </c>
      <c r="W154" s="10">
        <v>44280</v>
      </c>
      <c r="X154" s="238"/>
      <c r="Y154" s="33"/>
      <c r="Z154" s="33"/>
      <c r="AA154" s="33"/>
    </row>
    <row r="155" spans="1:27" ht="162.75" hidden="1" customHeight="1">
      <c r="A155" s="226" t="s">
        <v>1640</v>
      </c>
      <c r="B155" s="226" t="s">
        <v>17</v>
      </c>
      <c r="C155" s="227"/>
      <c r="D155" s="226" t="s">
        <v>1641</v>
      </c>
      <c r="E155" s="226" t="s">
        <v>1635</v>
      </c>
      <c r="F155" s="227"/>
      <c r="G155" s="228" t="s">
        <v>1642</v>
      </c>
      <c r="H155" s="229" t="s">
        <v>1643</v>
      </c>
      <c r="I155" s="230"/>
      <c r="J155" s="227"/>
      <c r="K155" s="232" t="s">
        <v>848</v>
      </c>
      <c r="L155" s="233"/>
      <c r="M155" s="242">
        <v>65000</v>
      </c>
      <c r="N155" s="242">
        <v>2942</v>
      </c>
      <c r="O155" s="227"/>
      <c r="P155" s="234"/>
      <c r="Q155" s="234"/>
      <c r="R155" s="235" t="s">
        <v>1644</v>
      </c>
      <c r="S155" s="227"/>
      <c r="T155" s="226" t="s">
        <v>810</v>
      </c>
      <c r="U155" s="6">
        <v>44224</v>
      </c>
      <c r="V155" s="5" t="s">
        <v>1523</v>
      </c>
      <c r="W155" s="10">
        <v>44280</v>
      </c>
      <c r="X155" s="238"/>
      <c r="Y155" s="33"/>
      <c r="Z155" s="33"/>
      <c r="AA155" s="33"/>
    </row>
    <row r="156" spans="1:27" ht="162.75" customHeight="1">
      <c r="A156" s="209" t="s">
        <v>1645</v>
      </c>
      <c r="B156" s="209" t="s">
        <v>17</v>
      </c>
      <c r="C156" s="210"/>
      <c r="D156" s="209" t="s">
        <v>827</v>
      </c>
      <c r="E156" s="209" t="s">
        <v>1646</v>
      </c>
      <c r="F156" s="210"/>
      <c r="G156" s="211" t="s">
        <v>805</v>
      </c>
      <c r="H156" s="212" t="s">
        <v>1647</v>
      </c>
      <c r="I156" s="211" t="s">
        <v>1648</v>
      </c>
      <c r="J156" s="210"/>
      <c r="K156" s="213" t="s">
        <v>854</v>
      </c>
      <c r="L156" s="214"/>
      <c r="M156" s="215"/>
      <c r="N156" s="215"/>
      <c r="O156" s="210"/>
      <c r="P156" s="215"/>
      <c r="Q156" s="215"/>
      <c r="R156" s="216" t="s">
        <v>1649</v>
      </c>
      <c r="S156" s="210"/>
      <c r="T156" s="209" t="s">
        <v>810</v>
      </c>
      <c r="U156" s="217">
        <v>44224</v>
      </c>
      <c r="V156" s="244"/>
      <c r="W156" s="244"/>
      <c r="X156" s="15" t="s">
        <v>1650</v>
      </c>
      <c r="Y156" s="219"/>
      <c r="Z156" s="219"/>
      <c r="AA156" s="219"/>
    </row>
    <row r="157" spans="1:27" ht="162.75" customHeight="1">
      <c r="A157" s="209" t="s">
        <v>1651</v>
      </c>
      <c r="B157" s="209" t="s">
        <v>17</v>
      </c>
      <c r="C157" s="210"/>
      <c r="D157" s="209" t="s">
        <v>827</v>
      </c>
      <c r="E157" s="209" t="s">
        <v>1646</v>
      </c>
      <c r="F157" s="210"/>
      <c r="G157" s="211" t="s">
        <v>805</v>
      </c>
      <c r="H157" s="212" t="s">
        <v>1652</v>
      </c>
      <c r="I157" s="211" t="s">
        <v>1653</v>
      </c>
      <c r="J157" s="210"/>
      <c r="K157" s="213" t="s">
        <v>854</v>
      </c>
      <c r="L157" s="214"/>
      <c r="M157" s="215"/>
      <c r="N157" s="215"/>
      <c r="O157" s="210"/>
      <c r="P157" s="215"/>
      <c r="Q157" s="215"/>
      <c r="R157" s="216" t="s">
        <v>1649</v>
      </c>
      <c r="S157" s="210"/>
      <c r="T157" s="209" t="s">
        <v>810</v>
      </c>
      <c r="U157" s="217">
        <v>44224</v>
      </c>
      <c r="V157" s="244"/>
      <c r="W157" s="244"/>
      <c r="X157" s="15" t="s">
        <v>1654</v>
      </c>
      <c r="Y157" s="219"/>
      <c r="Z157" s="219"/>
      <c r="AA157" s="219"/>
    </row>
    <row r="158" spans="1:27" ht="162.75" customHeight="1">
      <c r="A158" s="209" t="s">
        <v>1655</v>
      </c>
      <c r="B158" s="209" t="s">
        <v>17</v>
      </c>
      <c r="C158" s="210"/>
      <c r="D158" s="209" t="s">
        <v>827</v>
      </c>
      <c r="E158" s="209" t="s">
        <v>1646</v>
      </c>
      <c r="F158" s="210"/>
      <c r="G158" s="211" t="s">
        <v>805</v>
      </c>
      <c r="H158" s="212" t="s">
        <v>1656</v>
      </c>
      <c r="I158" s="211" t="s">
        <v>1657</v>
      </c>
      <c r="J158" s="210"/>
      <c r="K158" s="213" t="s">
        <v>854</v>
      </c>
      <c r="L158" s="214"/>
      <c r="M158" s="215"/>
      <c r="N158" s="215"/>
      <c r="O158" s="210"/>
      <c r="P158" s="215"/>
      <c r="Q158" s="215"/>
      <c r="R158" s="216" t="s">
        <v>1649</v>
      </c>
      <c r="S158" s="210"/>
      <c r="T158" s="209" t="s">
        <v>810</v>
      </c>
      <c r="U158" s="217">
        <v>44224</v>
      </c>
      <c r="V158" s="244"/>
      <c r="W158" s="244"/>
      <c r="X158" s="245"/>
      <c r="Y158" s="219"/>
      <c r="Z158" s="219"/>
      <c r="AA158" s="219"/>
    </row>
    <row r="159" spans="1:27" ht="162.75" customHeight="1">
      <c r="A159" s="209" t="s">
        <v>1658</v>
      </c>
      <c r="B159" s="209" t="s">
        <v>17</v>
      </c>
      <c r="C159" s="210"/>
      <c r="D159" s="209" t="s">
        <v>827</v>
      </c>
      <c r="E159" s="209" t="s">
        <v>1646</v>
      </c>
      <c r="F159" s="210"/>
      <c r="G159" s="211" t="s">
        <v>805</v>
      </c>
      <c r="H159" s="212" t="s">
        <v>1659</v>
      </c>
      <c r="I159" s="211" t="s">
        <v>1660</v>
      </c>
      <c r="J159" s="210"/>
      <c r="K159" s="213" t="s">
        <v>854</v>
      </c>
      <c r="L159" s="214"/>
      <c r="M159" s="215"/>
      <c r="N159" s="215"/>
      <c r="O159" s="210"/>
      <c r="P159" s="215"/>
      <c r="Q159" s="215"/>
      <c r="R159" s="216" t="s">
        <v>1649</v>
      </c>
      <c r="S159" s="210"/>
      <c r="T159" s="209" t="s">
        <v>810</v>
      </c>
      <c r="U159" s="217">
        <v>44224</v>
      </c>
      <c r="V159" s="244"/>
      <c r="W159" s="244"/>
      <c r="X159" s="245"/>
      <c r="Y159" s="219"/>
      <c r="Z159" s="219"/>
      <c r="AA159" s="219"/>
    </row>
    <row r="160" spans="1:27" ht="162.75" customHeight="1">
      <c r="A160" s="209" t="s">
        <v>1661</v>
      </c>
      <c r="B160" s="209" t="s">
        <v>17</v>
      </c>
      <c r="C160" s="210"/>
      <c r="D160" s="209" t="s">
        <v>827</v>
      </c>
      <c r="E160" s="209" t="s">
        <v>1646</v>
      </c>
      <c r="F160" s="210"/>
      <c r="G160" s="211" t="s">
        <v>805</v>
      </c>
      <c r="H160" s="212" t="s">
        <v>1662</v>
      </c>
      <c r="I160" s="211" t="s">
        <v>1663</v>
      </c>
      <c r="J160" s="210"/>
      <c r="K160" s="213" t="s">
        <v>854</v>
      </c>
      <c r="L160" s="214"/>
      <c r="M160" s="215"/>
      <c r="N160" s="215"/>
      <c r="O160" s="210"/>
      <c r="P160" s="215"/>
      <c r="Q160" s="215"/>
      <c r="R160" s="216" t="s">
        <v>1649</v>
      </c>
      <c r="S160" s="210"/>
      <c r="T160" s="209" t="s">
        <v>810</v>
      </c>
      <c r="U160" s="217">
        <v>44224</v>
      </c>
      <c r="V160" s="244"/>
      <c r="W160" s="244"/>
      <c r="X160" s="245"/>
      <c r="Y160" s="219"/>
      <c r="Z160" s="219"/>
      <c r="AA160" s="219"/>
    </row>
    <row r="161" spans="1:27" ht="162.75" customHeight="1">
      <c r="A161" s="209" t="s">
        <v>1664</v>
      </c>
      <c r="B161" s="209" t="s">
        <v>17</v>
      </c>
      <c r="C161" s="210"/>
      <c r="D161" s="209" t="s">
        <v>827</v>
      </c>
      <c r="E161" s="209" t="s">
        <v>1646</v>
      </c>
      <c r="F161" s="210"/>
      <c r="G161" s="211" t="s">
        <v>805</v>
      </c>
      <c r="H161" s="212" t="s">
        <v>1665</v>
      </c>
      <c r="I161" s="211" t="s">
        <v>1666</v>
      </c>
      <c r="J161" s="210"/>
      <c r="K161" s="213" t="s">
        <v>854</v>
      </c>
      <c r="L161" s="214"/>
      <c r="M161" s="215"/>
      <c r="N161" s="215"/>
      <c r="O161" s="210"/>
      <c r="P161" s="215"/>
      <c r="Q161" s="215"/>
      <c r="R161" s="216" t="s">
        <v>1649</v>
      </c>
      <c r="S161" s="210"/>
      <c r="T161" s="209" t="s">
        <v>810</v>
      </c>
      <c r="U161" s="217">
        <v>44224</v>
      </c>
      <c r="V161" s="244"/>
      <c r="W161" s="244"/>
      <c r="X161" s="245"/>
      <c r="Y161" s="219"/>
      <c r="Z161" s="219"/>
      <c r="AA161" s="219"/>
    </row>
    <row r="162" spans="1:27" ht="162.75" hidden="1" customHeight="1">
      <c r="A162" s="226" t="s">
        <v>1667</v>
      </c>
      <c r="B162" s="226" t="s">
        <v>17</v>
      </c>
      <c r="C162" s="226" t="s">
        <v>602</v>
      </c>
      <c r="D162" s="226" t="s">
        <v>1668</v>
      </c>
      <c r="E162" s="226" t="s">
        <v>1669</v>
      </c>
      <c r="F162" s="227"/>
      <c r="G162" s="228" t="s">
        <v>1670</v>
      </c>
      <c r="H162" s="229" t="s">
        <v>1671</v>
      </c>
      <c r="I162" s="230"/>
      <c r="J162" s="227"/>
      <c r="K162" s="232" t="s">
        <v>932</v>
      </c>
      <c r="L162" s="233"/>
      <c r="M162" s="234"/>
      <c r="N162" s="234"/>
      <c r="O162" s="227"/>
      <c r="P162" s="234"/>
      <c r="Q162" s="234"/>
      <c r="R162" s="235" t="s">
        <v>1626</v>
      </c>
      <c r="S162" s="227"/>
      <c r="T162" s="226" t="s">
        <v>810</v>
      </c>
      <c r="U162" s="6">
        <v>44224</v>
      </c>
      <c r="V162" s="5" t="s">
        <v>1523</v>
      </c>
      <c r="W162" s="10">
        <v>44280</v>
      </c>
      <c r="X162" s="238"/>
      <c r="Y162" s="33"/>
      <c r="Z162" s="33"/>
      <c r="AA162" s="33"/>
    </row>
    <row r="163" spans="1:27" ht="162.75" hidden="1" customHeight="1">
      <c r="A163" s="226" t="s">
        <v>1672</v>
      </c>
      <c r="B163" s="226" t="s">
        <v>17</v>
      </c>
      <c r="C163" s="226" t="s">
        <v>602</v>
      </c>
      <c r="D163" s="226" t="s">
        <v>1673</v>
      </c>
      <c r="E163" s="226" t="s">
        <v>1669</v>
      </c>
      <c r="F163" s="227"/>
      <c r="G163" s="228" t="s">
        <v>1674</v>
      </c>
      <c r="H163" s="229" t="s">
        <v>1675</v>
      </c>
      <c r="I163" s="230"/>
      <c r="J163" s="227"/>
      <c r="K163" s="232" t="s">
        <v>1564</v>
      </c>
      <c r="L163" s="239" t="s">
        <v>1676</v>
      </c>
      <c r="M163" s="234"/>
      <c r="N163" s="234"/>
      <c r="O163" s="227"/>
      <c r="P163" s="234"/>
      <c r="Q163" s="234"/>
      <c r="R163" s="235" t="s">
        <v>1677</v>
      </c>
      <c r="S163" s="227"/>
      <c r="T163" s="226" t="s">
        <v>810</v>
      </c>
      <c r="U163" s="6">
        <v>44224</v>
      </c>
      <c r="V163" s="5" t="s">
        <v>1523</v>
      </c>
      <c r="W163" s="10">
        <v>44280</v>
      </c>
      <c r="X163" s="238"/>
      <c r="Y163" s="33"/>
      <c r="Z163" s="33"/>
      <c r="AA163" s="33"/>
    </row>
    <row r="164" spans="1:27" ht="162.75" hidden="1" customHeight="1">
      <c r="A164" s="226" t="s">
        <v>1678</v>
      </c>
      <c r="B164" s="226" t="s">
        <v>17</v>
      </c>
      <c r="C164" s="226" t="s">
        <v>602</v>
      </c>
      <c r="D164" s="226" t="s">
        <v>1679</v>
      </c>
      <c r="E164" s="226" t="s">
        <v>1669</v>
      </c>
      <c r="F164" s="227"/>
      <c r="G164" s="228" t="s">
        <v>1680</v>
      </c>
      <c r="H164" s="229" t="s">
        <v>1681</v>
      </c>
      <c r="I164" s="230"/>
      <c r="J164" s="227"/>
      <c r="K164" s="232" t="s">
        <v>1564</v>
      </c>
      <c r="L164" s="239" t="s">
        <v>1676</v>
      </c>
      <c r="M164" s="234"/>
      <c r="N164" s="234"/>
      <c r="O164" s="227"/>
      <c r="P164" s="234"/>
      <c r="Q164" s="234"/>
      <c r="R164" s="235" t="s">
        <v>1677</v>
      </c>
      <c r="S164" s="227"/>
      <c r="T164" s="226" t="s">
        <v>810</v>
      </c>
      <c r="U164" s="6">
        <v>44224</v>
      </c>
      <c r="V164" s="5" t="s">
        <v>1523</v>
      </c>
      <c r="W164" s="10">
        <v>44280</v>
      </c>
      <c r="X164" s="238"/>
      <c r="Y164" s="33"/>
      <c r="Z164" s="33"/>
      <c r="AA164" s="33"/>
    </row>
    <row r="165" spans="1:27" ht="162.75" hidden="1" customHeight="1">
      <c r="A165" s="226" t="s">
        <v>1682</v>
      </c>
      <c r="B165" s="226" t="s">
        <v>17</v>
      </c>
      <c r="C165" s="226" t="s">
        <v>602</v>
      </c>
      <c r="D165" s="226" t="s">
        <v>1683</v>
      </c>
      <c r="E165" s="226" t="s">
        <v>1669</v>
      </c>
      <c r="F165" s="227"/>
      <c r="G165" s="228" t="s">
        <v>1684</v>
      </c>
      <c r="H165" s="229" t="s">
        <v>1685</v>
      </c>
      <c r="I165" s="230"/>
      <c r="J165" s="227"/>
      <c r="K165" s="232" t="s">
        <v>1564</v>
      </c>
      <c r="L165" s="239" t="s">
        <v>1676</v>
      </c>
      <c r="M165" s="234"/>
      <c r="N165" s="234"/>
      <c r="O165" s="227"/>
      <c r="P165" s="234"/>
      <c r="Q165" s="234"/>
      <c r="R165" s="235" t="s">
        <v>1677</v>
      </c>
      <c r="S165" s="227"/>
      <c r="T165" s="226" t="s">
        <v>810</v>
      </c>
      <c r="U165" s="6">
        <v>44224</v>
      </c>
      <c r="V165" s="5" t="s">
        <v>1523</v>
      </c>
      <c r="W165" s="10">
        <v>44280</v>
      </c>
      <c r="X165" s="238"/>
      <c r="Y165" s="33"/>
      <c r="Z165" s="33"/>
      <c r="AA165" s="33"/>
    </row>
    <row r="166" spans="1:27" ht="162.75" hidden="1" customHeight="1">
      <c r="A166" s="226" t="s">
        <v>1686</v>
      </c>
      <c r="B166" s="226" t="s">
        <v>17</v>
      </c>
      <c r="C166" s="226" t="s">
        <v>602</v>
      </c>
      <c r="D166" s="226" t="s">
        <v>1687</v>
      </c>
      <c r="E166" s="226" t="s">
        <v>1669</v>
      </c>
      <c r="F166" s="227"/>
      <c r="G166" s="228" t="s">
        <v>1688</v>
      </c>
      <c r="H166" s="229" t="s">
        <v>1689</v>
      </c>
      <c r="I166" s="230"/>
      <c r="J166" s="227"/>
      <c r="K166" s="232" t="s">
        <v>1564</v>
      </c>
      <c r="L166" s="239" t="s">
        <v>1676</v>
      </c>
      <c r="M166" s="234"/>
      <c r="N166" s="234"/>
      <c r="O166" s="227"/>
      <c r="P166" s="234"/>
      <c r="Q166" s="234"/>
      <c r="R166" s="235" t="s">
        <v>1677</v>
      </c>
      <c r="S166" s="227"/>
      <c r="T166" s="226" t="s">
        <v>810</v>
      </c>
      <c r="U166" s="6">
        <v>44224</v>
      </c>
      <c r="V166" s="5" t="s">
        <v>1523</v>
      </c>
      <c r="W166" s="10">
        <v>44280</v>
      </c>
      <c r="X166" s="238"/>
      <c r="Y166" s="33"/>
      <c r="Z166" s="33"/>
      <c r="AA166" s="33"/>
    </row>
    <row r="167" spans="1:27" ht="162.75" hidden="1" customHeight="1">
      <c r="A167" s="226" t="s">
        <v>1690</v>
      </c>
      <c r="B167" s="226" t="s">
        <v>17</v>
      </c>
      <c r="C167" s="226" t="s">
        <v>602</v>
      </c>
      <c r="D167" s="226" t="s">
        <v>1691</v>
      </c>
      <c r="E167" s="226" t="s">
        <v>1669</v>
      </c>
      <c r="F167" s="227"/>
      <c r="G167" s="228" t="s">
        <v>1692</v>
      </c>
      <c r="H167" s="229" t="s">
        <v>1693</v>
      </c>
      <c r="I167" s="230"/>
      <c r="J167" s="227"/>
      <c r="K167" s="232" t="s">
        <v>1564</v>
      </c>
      <c r="L167" s="239" t="s">
        <v>1676</v>
      </c>
      <c r="M167" s="234"/>
      <c r="N167" s="234"/>
      <c r="O167" s="227"/>
      <c r="P167" s="234"/>
      <c r="Q167" s="234"/>
      <c r="R167" s="235" t="s">
        <v>1677</v>
      </c>
      <c r="S167" s="227"/>
      <c r="T167" s="226" t="s">
        <v>810</v>
      </c>
      <c r="U167" s="6">
        <v>44224</v>
      </c>
      <c r="V167" s="5" t="s">
        <v>1523</v>
      </c>
      <c r="W167" s="10">
        <v>44280</v>
      </c>
      <c r="X167" s="238"/>
      <c r="Y167" s="33"/>
      <c r="Z167" s="33"/>
      <c r="AA167" s="33"/>
    </row>
    <row r="168" spans="1:27" ht="162.75" hidden="1" customHeight="1">
      <c r="A168" s="226" t="s">
        <v>1694</v>
      </c>
      <c r="B168" s="226" t="s">
        <v>17</v>
      </c>
      <c r="C168" s="226" t="s">
        <v>602</v>
      </c>
      <c r="D168" s="226" t="s">
        <v>1695</v>
      </c>
      <c r="E168" s="226" t="s">
        <v>1669</v>
      </c>
      <c r="F168" s="227"/>
      <c r="G168" s="228" t="s">
        <v>1696</v>
      </c>
      <c r="H168" s="229" t="s">
        <v>1697</v>
      </c>
      <c r="I168" s="230"/>
      <c r="J168" s="227"/>
      <c r="K168" s="232" t="s">
        <v>1564</v>
      </c>
      <c r="L168" s="239" t="s">
        <v>1676</v>
      </c>
      <c r="M168" s="234"/>
      <c r="N168" s="234"/>
      <c r="O168" s="227"/>
      <c r="P168" s="234"/>
      <c r="Q168" s="234"/>
      <c r="R168" s="235" t="s">
        <v>1677</v>
      </c>
      <c r="S168" s="227"/>
      <c r="T168" s="226" t="s">
        <v>810</v>
      </c>
      <c r="U168" s="6">
        <v>44224</v>
      </c>
      <c r="V168" s="5" t="s">
        <v>1523</v>
      </c>
      <c r="W168" s="10">
        <v>44280</v>
      </c>
      <c r="X168" s="238"/>
      <c r="Y168" s="33"/>
      <c r="Z168" s="33"/>
      <c r="AA168" s="33"/>
    </row>
    <row r="169" spans="1:27" ht="162.75" hidden="1" customHeight="1">
      <c r="A169" s="226" t="s">
        <v>1698</v>
      </c>
      <c r="B169" s="226" t="s">
        <v>17</v>
      </c>
      <c r="C169" s="226" t="s">
        <v>602</v>
      </c>
      <c r="D169" s="226" t="s">
        <v>1699</v>
      </c>
      <c r="E169" s="226" t="s">
        <v>1669</v>
      </c>
      <c r="F169" s="227"/>
      <c r="G169" s="228" t="s">
        <v>1700</v>
      </c>
      <c r="H169" s="229" t="s">
        <v>1701</v>
      </c>
      <c r="I169" s="230"/>
      <c r="J169" s="227"/>
      <c r="K169" s="232" t="s">
        <v>1564</v>
      </c>
      <c r="L169" s="239" t="s">
        <v>1676</v>
      </c>
      <c r="M169" s="234"/>
      <c r="N169" s="234"/>
      <c r="O169" s="227"/>
      <c r="P169" s="234"/>
      <c r="Q169" s="234"/>
      <c r="R169" s="235" t="s">
        <v>1677</v>
      </c>
      <c r="S169" s="227"/>
      <c r="T169" s="226" t="s">
        <v>810</v>
      </c>
      <c r="U169" s="6">
        <v>44224</v>
      </c>
      <c r="V169" s="5" t="s">
        <v>1523</v>
      </c>
      <c r="W169" s="10">
        <v>44280</v>
      </c>
      <c r="X169" s="238"/>
      <c r="Y169" s="33"/>
      <c r="Z169" s="33"/>
      <c r="AA169" s="33"/>
    </row>
    <row r="170" spans="1:27" ht="162.75" hidden="1" customHeight="1">
      <c r="A170" s="226" t="s">
        <v>1702</v>
      </c>
      <c r="B170" s="226" t="s">
        <v>17</v>
      </c>
      <c r="C170" s="226" t="s">
        <v>602</v>
      </c>
      <c r="D170" s="226" t="s">
        <v>1703</v>
      </c>
      <c r="E170" s="226" t="s">
        <v>1669</v>
      </c>
      <c r="F170" s="227"/>
      <c r="G170" s="228" t="s">
        <v>1704</v>
      </c>
      <c r="H170" s="229" t="s">
        <v>1705</v>
      </c>
      <c r="I170" s="230"/>
      <c r="J170" s="227"/>
      <c r="K170" s="232" t="s">
        <v>1564</v>
      </c>
      <c r="L170" s="239" t="s">
        <v>1676</v>
      </c>
      <c r="M170" s="234"/>
      <c r="N170" s="234"/>
      <c r="O170" s="227"/>
      <c r="P170" s="234"/>
      <c r="Q170" s="234"/>
      <c r="R170" s="235" t="s">
        <v>1677</v>
      </c>
      <c r="S170" s="227"/>
      <c r="T170" s="226" t="s">
        <v>810</v>
      </c>
      <c r="U170" s="6">
        <v>44224</v>
      </c>
      <c r="V170" s="5" t="s">
        <v>1523</v>
      </c>
      <c r="W170" s="10">
        <v>44280</v>
      </c>
      <c r="X170" s="238"/>
      <c r="Y170" s="33"/>
      <c r="Z170" s="33"/>
      <c r="AA170" s="33"/>
    </row>
    <row r="171" spans="1:27" ht="162.75" hidden="1" customHeight="1">
      <c r="A171" s="226" t="s">
        <v>1706</v>
      </c>
      <c r="B171" s="226" t="s">
        <v>17</v>
      </c>
      <c r="C171" s="226" t="s">
        <v>602</v>
      </c>
      <c r="D171" s="226" t="s">
        <v>1707</v>
      </c>
      <c r="E171" s="226" t="s">
        <v>1669</v>
      </c>
      <c r="F171" s="227"/>
      <c r="G171" s="228" t="s">
        <v>1708</v>
      </c>
      <c r="H171" s="229" t="s">
        <v>1709</v>
      </c>
      <c r="I171" s="230"/>
      <c r="J171" s="227"/>
      <c r="K171" s="232" t="s">
        <v>1564</v>
      </c>
      <c r="L171" s="239" t="s">
        <v>1676</v>
      </c>
      <c r="M171" s="234"/>
      <c r="N171" s="234"/>
      <c r="O171" s="227"/>
      <c r="P171" s="234"/>
      <c r="Q171" s="234"/>
      <c r="R171" s="235" t="s">
        <v>1677</v>
      </c>
      <c r="S171" s="227"/>
      <c r="T171" s="226" t="s">
        <v>810</v>
      </c>
      <c r="U171" s="6">
        <v>44224</v>
      </c>
      <c r="V171" s="5" t="s">
        <v>1523</v>
      </c>
      <c r="W171" s="10">
        <v>44280</v>
      </c>
      <c r="X171" s="238"/>
      <c r="Y171" s="33"/>
      <c r="Z171" s="33"/>
      <c r="AA171" s="33"/>
    </row>
    <row r="172" spans="1:27" ht="162.75" hidden="1" customHeight="1">
      <c r="A172" s="226" t="s">
        <v>1710</v>
      </c>
      <c r="B172" s="226" t="s">
        <v>17</v>
      </c>
      <c r="C172" s="226" t="s">
        <v>602</v>
      </c>
      <c r="D172" s="226" t="s">
        <v>1711</v>
      </c>
      <c r="E172" s="226" t="s">
        <v>1669</v>
      </c>
      <c r="F172" s="227"/>
      <c r="G172" s="228" t="s">
        <v>1712</v>
      </c>
      <c r="H172" s="229" t="s">
        <v>1713</v>
      </c>
      <c r="I172" s="230"/>
      <c r="J172" s="227"/>
      <c r="K172" s="232" t="s">
        <v>1564</v>
      </c>
      <c r="L172" s="239" t="s">
        <v>1676</v>
      </c>
      <c r="M172" s="234"/>
      <c r="N172" s="234"/>
      <c r="O172" s="227"/>
      <c r="P172" s="234"/>
      <c r="Q172" s="234"/>
      <c r="R172" s="235" t="s">
        <v>1677</v>
      </c>
      <c r="S172" s="227"/>
      <c r="T172" s="226" t="s">
        <v>810</v>
      </c>
      <c r="U172" s="6">
        <v>44224</v>
      </c>
      <c r="V172" s="5" t="s">
        <v>1523</v>
      </c>
      <c r="W172" s="10">
        <v>44280</v>
      </c>
      <c r="X172" s="238"/>
      <c r="Y172" s="33"/>
      <c r="Z172" s="33"/>
      <c r="AA172" s="33"/>
    </row>
    <row r="173" spans="1:27" ht="162.75" hidden="1" customHeight="1">
      <c r="A173" s="226" t="s">
        <v>1714</v>
      </c>
      <c r="B173" s="226" t="s">
        <v>17</v>
      </c>
      <c r="C173" s="226" t="s">
        <v>602</v>
      </c>
      <c r="D173" s="226" t="s">
        <v>1715</v>
      </c>
      <c r="E173" s="226" t="s">
        <v>1669</v>
      </c>
      <c r="F173" s="227"/>
      <c r="G173" s="228" t="s">
        <v>1716</v>
      </c>
      <c r="H173" s="229" t="s">
        <v>1717</v>
      </c>
      <c r="I173" s="230"/>
      <c r="J173" s="227"/>
      <c r="K173" s="232" t="s">
        <v>1564</v>
      </c>
      <c r="L173" s="239" t="s">
        <v>1676</v>
      </c>
      <c r="M173" s="234"/>
      <c r="N173" s="234"/>
      <c r="O173" s="227"/>
      <c r="P173" s="234"/>
      <c r="Q173" s="234"/>
      <c r="R173" s="235" t="s">
        <v>1677</v>
      </c>
      <c r="S173" s="227"/>
      <c r="T173" s="226" t="s">
        <v>810</v>
      </c>
      <c r="U173" s="6">
        <v>44224</v>
      </c>
      <c r="V173" s="5" t="s">
        <v>1523</v>
      </c>
      <c r="W173" s="10">
        <v>44280</v>
      </c>
      <c r="X173" s="238"/>
      <c r="Y173" s="33"/>
      <c r="Z173" s="33"/>
      <c r="AA173" s="33"/>
    </row>
    <row r="174" spans="1:27" ht="162.75" hidden="1" customHeight="1">
      <c r="A174" s="226" t="s">
        <v>1718</v>
      </c>
      <c r="B174" s="226" t="s">
        <v>17</v>
      </c>
      <c r="C174" s="226" t="s">
        <v>602</v>
      </c>
      <c r="D174" s="226" t="s">
        <v>1719</v>
      </c>
      <c r="E174" s="226" t="s">
        <v>1669</v>
      </c>
      <c r="F174" s="227"/>
      <c r="G174" s="228" t="s">
        <v>1720</v>
      </c>
      <c r="H174" s="229" t="s">
        <v>1721</v>
      </c>
      <c r="I174" s="230"/>
      <c r="J174" s="227"/>
      <c r="K174" s="232" t="s">
        <v>1564</v>
      </c>
      <c r="L174" s="239" t="s">
        <v>1676</v>
      </c>
      <c r="M174" s="234"/>
      <c r="N174" s="234"/>
      <c r="O174" s="227"/>
      <c r="P174" s="234"/>
      <c r="Q174" s="234"/>
      <c r="R174" s="235" t="s">
        <v>1677</v>
      </c>
      <c r="S174" s="227"/>
      <c r="T174" s="226" t="s">
        <v>810</v>
      </c>
      <c r="U174" s="6">
        <v>44224</v>
      </c>
      <c r="V174" s="5" t="s">
        <v>1523</v>
      </c>
      <c r="W174" s="10">
        <v>44280</v>
      </c>
      <c r="X174" s="238"/>
      <c r="Y174" s="33"/>
      <c r="Z174" s="33"/>
      <c r="AA174" s="33"/>
    </row>
    <row r="175" spans="1:27" ht="162.75" hidden="1" customHeight="1">
      <c r="A175" s="226" t="s">
        <v>1722</v>
      </c>
      <c r="B175" s="226" t="s">
        <v>17</v>
      </c>
      <c r="C175" s="226" t="s">
        <v>602</v>
      </c>
      <c r="D175" s="226" t="s">
        <v>1723</v>
      </c>
      <c r="E175" s="226" t="s">
        <v>1669</v>
      </c>
      <c r="F175" s="227"/>
      <c r="G175" s="228" t="s">
        <v>1724</v>
      </c>
      <c r="H175" s="229" t="s">
        <v>1725</v>
      </c>
      <c r="I175" s="230"/>
      <c r="J175" s="227"/>
      <c r="K175" s="232" t="s">
        <v>1564</v>
      </c>
      <c r="L175" s="239" t="s">
        <v>1676</v>
      </c>
      <c r="M175" s="234"/>
      <c r="N175" s="234"/>
      <c r="O175" s="227"/>
      <c r="P175" s="234"/>
      <c r="Q175" s="234"/>
      <c r="R175" s="235" t="s">
        <v>1677</v>
      </c>
      <c r="S175" s="227"/>
      <c r="T175" s="226" t="s">
        <v>810</v>
      </c>
      <c r="U175" s="6">
        <v>44224</v>
      </c>
      <c r="V175" s="5" t="s">
        <v>1523</v>
      </c>
      <c r="W175" s="10">
        <v>44280</v>
      </c>
      <c r="X175" s="238"/>
      <c r="Y175" s="33"/>
      <c r="Z175" s="33"/>
      <c r="AA175" s="33"/>
    </row>
    <row r="176" spans="1:27" ht="162.75" hidden="1" customHeight="1">
      <c r="A176" s="226" t="s">
        <v>1726</v>
      </c>
      <c r="B176" s="226" t="s">
        <v>17</v>
      </c>
      <c r="C176" s="226" t="s">
        <v>602</v>
      </c>
      <c r="D176" s="226" t="s">
        <v>1727</v>
      </c>
      <c r="E176" s="226" t="s">
        <v>1669</v>
      </c>
      <c r="F176" s="227"/>
      <c r="G176" s="228" t="s">
        <v>1728</v>
      </c>
      <c r="H176" s="229" t="s">
        <v>1729</v>
      </c>
      <c r="I176" s="230"/>
      <c r="J176" s="227"/>
      <c r="K176" s="232" t="s">
        <v>1564</v>
      </c>
      <c r="L176" s="239" t="s">
        <v>1676</v>
      </c>
      <c r="M176" s="234"/>
      <c r="N176" s="234"/>
      <c r="O176" s="227"/>
      <c r="P176" s="234"/>
      <c r="Q176" s="234"/>
      <c r="R176" s="235" t="s">
        <v>1677</v>
      </c>
      <c r="S176" s="227"/>
      <c r="T176" s="226" t="s">
        <v>810</v>
      </c>
      <c r="U176" s="6">
        <v>44224</v>
      </c>
      <c r="V176" s="5" t="s">
        <v>1523</v>
      </c>
      <c r="W176" s="10">
        <v>44280</v>
      </c>
      <c r="X176" s="238"/>
      <c r="Y176" s="33"/>
      <c r="Z176" s="33"/>
      <c r="AA176" s="33"/>
    </row>
    <row r="177" spans="1:27" ht="162.75" hidden="1" customHeight="1">
      <c r="A177" s="226" t="s">
        <v>1730</v>
      </c>
      <c r="B177" s="226" t="s">
        <v>17</v>
      </c>
      <c r="C177" s="226" t="s">
        <v>602</v>
      </c>
      <c r="D177" s="226" t="s">
        <v>1731</v>
      </c>
      <c r="E177" s="226" t="s">
        <v>1732</v>
      </c>
      <c r="F177" s="227"/>
      <c r="G177" s="228" t="s">
        <v>1733</v>
      </c>
      <c r="H177" s="229" t="s">
        <v>1734</v>
      </c>
      <c r="I177" s="230"/>
      <c r="J177" s="227"/>
      <c r="K177" s="232" t="s">
        <v>1206</v>
      </c>
      <c r="L177" s="239" t="s">
        <v>724</v>
      </c>
      <c r="M177" s="242" t="s">
        <v>1735</v>
      </c>
      <c r="N177" s="234"/>
      <c r="O177" s="227"/>
      <c r="P177" s="234"/>
      <c r="Q177" s="234"/>
      <c r="R177" s="235" t="s">
        <v>1736</v>
      </c>
      <c r="S177" s="227"/>
      <c r="T177" s="226" t="s">
        <v>810</v>
      </c>
      <c r="U177" s="6">
        <v>44224</v>
      </c>
      <c r="V177" s="5" t="s">
        <v>1737</v>
      </c>
      <c r="W177" s="10">
        <v>44300</v>
      </c>
      <c r="X177" s="236" t="s">
        <v>1738</v>
      </c>
      <c r="Y177" s="33"/>
      <c r="Z177" s="33"/>
      <c r="AA177" s="33"/>
    </row>
    <row r="178" spans="1:27" ht="162.75" hidden="1" customHeight="1">
      <c r="A178" s="226" t="s">
        <v>1739</v>
      </c>
      <c r="B178" s="226" t="s">
        <v>17</v>
      </c>
      <c r="C178" s="226" t="s">
        <v>602</v>
      </c>
      <c r="D178" s="226" t="s">
        <v>1740</v>
      </c>
      <c r="E178" s="226" t="s">
        <v>1741</v>
      </c>
      <c r="F178" s="227"/>
      <c r="G178" s="228" t="s">
        <v>1742</v>
      </c>
      <c r="H178" s="229" t="s">
        <v>1743</v>
      </c>
      <c r="I178" s="230"/>
      <c r="J178" s="227"/>
      <c r="K178" s="232" t="s">
        <v>1564</v>
      </c>
      <c r="L178" s="239" t="s">
        <v>1744</v>
      </c>
      <c r="M178" s="234"/>
      <c r="N178" s="234"/>
      <c r="O178" s="227"/>
      <c r="P178" s="234"/>
      <c r="Q178" s="234"/>
      <c r="R178" s="235" t="s">
        <v>1745</v>
      </c>
      <c r="S178" s="227"/>
      <c r="T178" s="226" t="s">
        <v>810</v>
      </c>
      <c r="U178" s="6">
        <v>44224</v>
      </c>
      <c r="V178" s="5" t="s">
        <v>1523</v>
      </c>
      <c r="W178" s="10">
        <v>44280</v>
      </c>
      <c r="X178" s="238"/>
      <c r="Y178" s="33"/>
      <c r="Z178" s="33"/>
      <c r="AA178" s="33"/>
    </row>
    <row r="179" spans="1:27" ht="162.75" hidden="1" customHeight="1">
      <c r="A179" s="226" t="s">
        <v>1746</v>
      </c>
      <c r="B179" s="226" t="s">
        <v>17</v>
      </c>
      <c r="C179" s="226"/>
      <c r="D179" s="226" t="s">
        <v>1747</v>
      </c>
      <c r="E179" s="226" t="s">
        <v>1748</v>
      </c>
      <c r="F179" s="227"/>
      <c r="G179" s="228" t="s">
        <v>1749</v>
      </c>
      <c r="H179" s="229" t="s">
        <v>1750</v>
      </c>
      <c r="I179" s="230"/>
      <c r="J179" s="227"/>
      <c r="K179" s="232" t="s">
        <v>1751</v>
      </c>
      <c r="L179" s="239" t="s">
        <v>1752</v>
      </c>
      <c r="M179" s="234"/>
      <c r="N179" s="234"/>
      <c r="O179" s="227"/>
      <c r="P179" s="234"/>
      <c r="Q179" s="234"/>
      <c r="R179" s="235" t="s">
        <v>1753</v>
      </c>
      <c r="S179" s="227"/>
      <c r="T179" s="226" t="s">
        <v>810</v>
      </c>
      <c r="U179" s="6">
        <v>44224</v>
      </c>
      <c r="V179" s="5" t="s">
        <v>1523</v>
      </c>
      <c r="W179" s="10">
        <v>44280</v>
      </c>
      <c r="X179" s="236" t="s">
        <v>1754</v>
      </c>
      <c r="Y179" s="33"/>
      <c r="Z179" s="33"/>
      <c r="AA179" s="33"/>
    </row>
    <row r="180" spans="1:27" ht="162.75" hidden="1" customHeight="1">
      <c r="A180" s="226" t="s">
        <v>1755</v>
      </c>
      <c r="B180" s="226" t="s">
        <v>17</v>
      </c>
      <c r="C180" s="227"/>
      <c r="D180" s="226" t="s">
        <v>1756</v>
      </c>
      <c r="E180" s="226" t="s">
        <v>1757</v>
      </c>
      <c r="F180" s="227"/>
      <c r="G180" s="228" t="s">
        <v>1758</v>
      </c>
      <c r="H180" s="229" t="s">
        <v>1759</v>
      </c>
      <c r="I180" s="230"/>
      <c r="J180" s="227"/>
      <c r="K180" s="232" t="s">
        <v>1564</v>
      </c>
      <c r="L180" s="239" t="s">
        <v>724</v>
      </c>
      <c r="M180" s="234"/>
      <c r="N180" s="234"/>
      <c r="O180" s="227"/>
      <c r="P180" s="234"/>
      <c r="Q180" s="234"/>
      <c r="R180" s="235" t="s">
        <v>1760</v>
      </c>
      <c r="S180" s="227"/>
      <c r="T180" s="226" t="s">
        <v>810</v>
      </c>
      <c r="U180" s="6">
        <v>44224</v>
      </c>
      <c r="V180" s="5" t="s">
        <v>1523</v>
      </c>
      <c r="W180" s="10">
        <v>44280</v>
      </c>
      <c r="X180" s="238"/>
      <c r="Y180" s="33"/>
      <c r="Z180" s="33"/>
      <c r="AA180" s="33"/>
    </row>
    <row r="181" spans="1:27" ht="162.75" hidden="1" customHeight="1">
      <c r="A181" s="226" t="s">
        <v>1761</v>
      </c>
      <c r="B181" s="226" t="s">
        <v>17</v>
      </c>
      <c r="C181" s="227"/>
      <c r="D181" s="226" t="s">
        <v>827</v>
      </c>
      <c r="E181" s="226" t="s">
        <v>1762</v>
      </c>
      <c r="F181" s="227"/>
      <c r="G181" s="228" t="s">
        <v>1763</v>
      </c>
      <c r="H181" s="229" t="s">
        <v>1764</v>
      </c>
      <c r="I181" s="230"/>
      <c r="J181" s="227"/>
      <c r="K181" s="232" t="s">
        <v>823</v>
      </c>
      <c r="L181" s="233"/>
      <c r="M181" s="234"/>
      <c r="N181" s="234"/>
      <c r="O181" s="227"/>
      <c r="P181" s="234"/>
      <c r="Q181" s="234"/>
      <c r="R181" s="235" t="s">
        <v>1765</v>
      </c>
      <c r="S181" s="227"/>
      <c r="T181" s="226" t="s">
        <v>810</v>
      </c>
      <c r="U181" s="6">
        <v>44224</v>
      </c>
      <c r="V181" s="5" t="s">
        <v>1523</v>
      </c>
      <c r="W181" s="10">
        <v>44280</v>
      </c>
      <c r="X181" s="238"/>
      <c r="Y181" s="33"/>
      <c r="Z181" s="33"/>
      <c r="AA181" s="33"/>
    </row>
    <row r="182" spans="1:27" ht="162.75" hidden="1" customHeight="1">
      <c r="A182" s="226" t="s">
        <v>1766</v>
      </c>
      <c r="B182" s="226" t="s">
        <v>17</v>
      </c>
      <c r="C182" s="227"/>
      <c r="D182" s="226" t="s">
        <v>1767</v>
      </c>
      <c r="E182" s="226" t="s">
        <v>1768</v>
      </c>
      <c r="F182" s="227"/>
      <c r="G182" s="228" t="s">
        <v>1769</v>
      </c>
      <c r="H182" s="229" t="s">
        <v>1770</v>
      </c>
      <c r="I182" s="230"/>
      <c r="J182" s="227"/>
      <c r="K182" s="232" t="s">
        <v>1564</v>
      </c>
      <c r="L182" s="239" t="s">
        <v>724</v>
      </c>
      <c r="M182" s="234"/>
      <c r="N182" s="234"/>
      <c r="O182" s="227"/>
      <c r="P182" s="234"/>
      <c r="Q182" s="234"/>
      <c r="R182" s="235" t="s">
        <v>1760</v>
      </c>
      <c r="S182" s="227"/>
      <c r="T182" s="226" t="s">
        <v>810</v>
      </c>
      <c r="U182" s="6">
        <v>44224</v>
      </c>
      <c r="V182" s="5" t="s">
        <v>1523</v>
      </c>
      <c r="W182" s="10">
        <v>44280</v>
      </c>
      <c r="X182" s="238"/>
      <c r="Y182" s="33"/>
      <c r="Z182" s="33"/>
      <c r="AA182" s="33"/>
    </row>
    <row r="183" spans="1:27" ht="162.75" hidden="1" customHeight="1">
      <c r="A183" s="226" t="s">
        <v>1771</v>
      </c>
      <c r="B183" s="226" t="s">
        <v>17</v>
      </c>
      <c r="C183" s="227"/>
      <c r="D183" s="226" t="s">
        <v>1772</v>
      </c>
      <c r="E183" s="226" t="s">
        <v>1773</v>
      </c>
      <c r="F183" s="227"/>
      <c r="G183" s="228" t="s">
        <v>1774</v>
      </c>
      <c r="H183" s="229" t="s">
        <v>1775</v>
      </c>
      <c r="I183" s="230"/>
      <c r="J183" s="227"/>
      <c r="K183" s="232" t="s">
        <v>1220</v>
      </c>
      <c r="L183" s="233"/>
      <c r="M183" s="234"/>
      <c r="N183" s="234"/>
      <c r="O183" s="227"/>
      <c r="P183" s="234"/>
      <c r="Q183" s="234"/>
      <c r="R183" s="235" t="s">
        <v>1307</v>
      </c>
      <c r="S183" s="227"/>
      <c r="T183" s="226" t="s">
        <v>810</v>
      </c>
      <c r="U183" s="6">
        <v>44224</v>
      </c>
      <c r="V183" s="5" t="s">
        <v>1523</v>
      </c>
      <c r="W183" s="10">
        <v>44280</v>
      </c>
      <c r="X183" s="238"/>
      <c r="Y183" s="33"/>
      <c r="Z183" s="33"/>
      <c r="AA183" s="33"/>
    </row>
    <row r="184" spans="1:27" ht="162.75" hidden="1" customHeight="1">
      <c r="A184" s="226" t="s">
        <v>1776</v>
      </c>
      <c r="B184" s="226" t="s">
        <v>17</v>
      </c>
      <c r="C184" s="227"/>
      <c r="D184" s="226" t="s">
        <v>1777</v>
      </c>
      <c r="E184" s="226" t="s">
        <v>1778</v>
      </c>
      <c r="F184" s="227"/>
      <c r="G184" s="228" t="s">
        <v>1779</v>
      </c>
      <c r="H184" s="229" t="s">
        <v>1780</v>
      </c>
      <c r="I184" s="230"/>
      <c r="J184" s="227"/>
      <c r="K184" s="232" t="s">
        <v>1564</v>
      </c>
      <c r="L184" s="239" t="s">
        <v>1752</v>
      </c>
      <c r="M184" s="234"/>
      <c r="N184" s="234"/>
      <c r="O184" s="227"/>
      <c r="P184" s="234"/>
      <c r="Q184" s="234"/>
      <c r="R184" s="235" t="s">
        <v>1781</v>
      </c>
      <c r="S184" s="227"/>
      <c r="T184" s="226" t="s">
        <v>810</v>
      </c>
      <c r="U184" s="6">
        <v>44224</v>
      </c>
      <c r="V184" s="5" t="s">
        <v>1523</v>
      </c>
      <c r="W184" s="10">
        <v>44280</v>
      </c>
      <c r="X184" s="238"/>
      <c r="Y184" s="33"/>
      <c r="Z184" s="33"/>
      <c r="AA184" s="33"/>
    </row>
    <row r="185" spans="1:27" ht="162.75" hidden="1" customHeight="1">
      <c r="A185" s="226" t="s">
        <v>1782</v>
      </c>
      <c r="B185" s="226" t="s">
        <v>17</v>
      </c>
      <c r="C185" s="227"/>
      <c r="D185" s="226" t="s">
        <v>827</v>
      </c>
      <c r="E185" s="226" t="s">
        <v>1783</v>
      </c>
      <c r="F185" s="226" t="s">
        <v>1784</v>
      </c>
      <c r="G185" s="228" t="s">
        <v>805</v>
      </c>
      <c r="H185" s="229" t="s">
        <v>1785</v>
      </c>
      <c r="I185" s="230"/>
      <c r="J185" s="227"/>
      <c r="K185" s="232" t="s">
        <v>1786</v>
      </c>
      <c r="L185" s="233"/>
      <c r="M185" s="234"/>
      <c r="N185" s="234"/>
      <c r="O185" s="227"/>
      <c r="P185" s="234"/>
      <c r="Q185" s="234"/>
      <c r="R185" s="235" t="s">
        <v>1237</v>
      </c>
      <c r="S185" s="227"/>
      <c r="T185" s="226" t="s">
        <v>810</v>
      </c>
      <c r="U185" s="6">
        <v>44224</v>
      </c>
      <c r="V185" s="5" t="s">
        <v>1523</v>
      </c>
      <c r="W185" s="10">
        <v>44280</v>
      </c>
      <c r="X185" s="238"/>
      <c r="Y185" s="33"/>
      <c r="Z185" s="33"/>
      <c r="AA185" s="33"/>
    </row>
    <row r="186" spans="1:27" ht="162.75" hidden="1" customHeight="1">
      <c r="A186" s="226" t="s">
        <v>1787</v>
      </c>
      <c r="B186" s="226" t="s">
        <v>17</v>
      </c>
      <c r="C186" s="227"/>
      <c r="D186" s="226" t="s">
        <v>827</v>
      </c>
      <c r="E186" s="226" t="s">
        <v>1783</v>
      </c>
      <c r="F186" s="227"/>
      <c r="G186" s="228" t="s">
        <v>1788</v>
      </c>
      <c r="H186" s="229" t="s">
        <v>1789</v>
      </c>
      <c r="I186" s="230"/>
      <c r="J186" s="227"/>
      <c r="K186" s="232" t="s">
        <v>823</v>
      </c>
      <c r="L186" s="233"/>
      <c r="M186" s="234"/>
      <c r="N186" s="234"/>
      <c r="O186" s="227"/>
      <c r="P186" s="234"/>
      <c r="Q186" s="234"/>
      <c r="R186" s="235" t="s">
        <v>1237</v>
      </c>
      <c r="S186" s="227"/>
      <c r="T186" s="226" t="s">
        <v>810</v>
      </c>
      <c r="U186" s="6">
        <v>44224</v>
      </c>
      <c r="V186" s="5" t="s">
        <v>1523</v>
      </c>
      <c r="W186" s="10">
        <v>44280</v>
      </c>
      <c r="X186" s="238"/>
      <c r="Y186" s="33"/>
      <c r="Z186" s="33"/>
      <c r="AA186" s="33"/>
    </row>
    <row r="187" spans="1:27" ht="162.75" hidden="1" customHeight="1">
      <c r="A187" s="226" t="s">
        <v>1790</v>
      </c>
      <c r="B187" s="226" t="s">
        <v>17</v>
      </c>
      <c r="C187" s="227"/>
      <c r="D187" s="226" t="s">
        <v>827</v>
      </c>
      <c r="E187" s="226" t="s">
        <v>1791</v>
      </c>
      <c r="F187" s="227"/>
      <c r="G187" s="228" t="s">
        <v>1792</v>
      </c>
      <c r="H187" s="229" t="s">
        <v>1793</v>
      </c>
      <c r="I187" s="230"/>
      <c r="J187" s="227"/>
      <c r="K187" s="232" t="s">
        <v>1794</v>
      </c>
      <c r="L187" s="239" t="s">
        <v>1752</v>
      </c>
      <c r="M187" s="234"/>
      <c r="N187" s="234"/>
      <c r="O187" s="227"/>
      <c r="P187" s="234"/>
      <c r="Q187" s="234"/>
      <c r="R187" s="235" t="s">
        <v>1795</v>
      </c>
      <c r="S187" s="227"/>
      <c r="T187" s="226" t="s">
        <v>810</v>
      </c>
      <c r="U187" s="6">
        <v>44224</v>
      </c>
      <c r="V187" s="5" t="s">
        <v>1523</v>
      </c>
      <c r="W187" s="10">
        <v>44280</v>
      </c>
      <c r="X187" s="236" t="s">
        <v>1796</v>
      </c>
      <c r="Y187" s="33"/>
      <c r="Z187" s="33"/>
      <c r="AA187" s="33"/>
    </row>
    <row r="188" spans="1:27" ht="162.75" hidden="1" customHeight="1">
      <c r="A188" s="226" t="s">
        <v>1797</v>
      </c>
      <c r="B188" s="226" t="s">
        <v>17</v>
      </c>
      <c r="C188" s="227"/>
      <c r="D188" s="226" t="s">
        <v>1798</v>
      </c>
      <c r="E188" s="226" t="s">
        <v>1799</v>
      </c>
      <c r="F188" s="227"/>
      <c r="G188" s="228" t="s">
        <v>1800</v>
      </c>
      <c r="H188" s="229" t="s">
        <v>1801</v>
      </c>
      <c r="I188" s="230"/>
      <c r="J188" s="227"/>
      <c r="K188" s="232" t="s">
        <v>1802</v>
      </c>
      <c r="L188" s="233"/>
      <c r="M188" s="234"/>
      <c r="N188" s="234"/>
      <c r="O188" s="227"/>
      <c r="P188" s="234"/>
      <c r="Q188" s="234"/>
      <c r="R188" s="235" t="s">
        <v>1803</v>
      </c>
      <c r="S188" s="227"/>
      <c r="T188" s="226" t="s">
        <v>810</v>
      </c>
      <c r="U188" s="6">
        <v>44224</v>
      </c>
      <c r="V188" s="5" t="s">
        <v>1523</v>
      </c>
      <c r="W188" s="10">
        <v>44280</v>
      </c>
      <c r="X188" s="238"/>
      <c r="Y188" s="33"/>
      <c r="Z188" s="33"/>
      <c r="AA188" s="33"/>
    </row>
    <row r="189" spans="1:27" ht="162.75" hidden="1" customHeight="1">
      <c r="A189" s="226" t="s">
        <v>1804</v>
      </c>
      <c r="B189" s="226" t="s">
        <v>17</v>
      </c>
      <c r="C189" s="227"/>
      <c r="D189" s="226" t="s">
        <v>1805</v>
      </c>
      <c r="E189" s="226" t="s">
        <v>1806</v>
      </c>
      <c r="F189" s="227"/>
      <c r="G189" s="228" t="s">
        <v>1807</v>
      </c>
      <c r="H189" s="229" t="s">
        <v>1808</v>
      </c>
      <c r="I189" s="230"/>
      <c r="J189" s="227"/>
      <c r="K189" s="232" t="s">
        <v>1564</v>
      </c>
      <c r="L189" s="239" t="s">
        <v>724</v>
      </c>
      <c r="M189" s="234"/>
      <c r="N189" s="234"/>
      <c r="O189" s="227"/>
      <c r="P189" s="234"/>
      <c r="Q189" s="234"/>
      <c r="R189" s="235" t="s">
        <v>1620</v>
      </c>
      <c r="S189" s="227"/>
      <c r="T189" s="226" t="s">
        <v>810</v>
      </c>
      <c r="U189" s="6">
        <v>44224</v>
      </c>
      <c r="V189" s="5" t="s">
        <v>1523</v>
      </c>
      <c r="W189" s="10">
        <v>44280</v>
      </c>
      <c r="X189" s="238"/>
      <c r="Y189" s="33"/>
      <c r="Z189" s="33"/>
      <c r="AA189" s="33"/>
    </row>
    <row r="190" spans="1:27" ht="162.75" hidden="1" customHeight="1">
      <c r="A190" s="226" t="s">
        <v>1809</v>
      </c>
      <c r="B190" s="226" t="s">
        <v>17</v>
      </c>
      <c r="C190" s="226" t="s">
        <v>602</v>
      </c>
      <c r="D190" s="226" t="s">
        <v>1810</v>
      </c>
      <c r="E190" s="226" t="s">
        <v>1811</v>
      </c>
      <c r="F190" s="226" t="s">
        <v>1812</v>
      </c>
      <c r="G190" s="228" t="s">
        <v>1813</v>
      </c>
      <c r="H190" s="229" t="s">
        <v>1814</v>
      </c>
      <c r="I190" s="230"/>
      <c r="J190" s="227"/>
      <c r="K190" s="232" t="s">
        <v>1815</v>
      </c>
      <c r="L190" s="239"/>
      <c r="M190" s="234"/>
      <c r="N190" s="234"/>
      <c r="O190" s="227"/>
      <c r="P190" s="234"/>
      <c r="Q190" s="234"/>
      <c r="R190" s="235" t="s">
        <v>1816</v>
      </c>
      <c r="S190" s="227"/>
      <c r="T190" s="226" t="s">
        <v>810</v>
      </c>
      <c r="U190" s="6">
        <v>44224</v>
      </c>
      <c r="V190" s="5" t="s">
        <v>1523</v>
      </c>
      <c r="W190" s="10">
        <v>44280</v>
      </c>
      <c r="X190" s="236"/>
      <c r="Y190" s="33"/>
      <c r="Z190" s="33"/>
      <c r="AA190" s="33"/>
    </row>
    <row r="191" spans="1:27" ht="162.75" hidden="1" customHeight="1">
      <c r="A191" s="226" t="s">
        <v>1817</v>
      </c>
      <c r="B191" s="226" t="s">
        <v>17</v>
      </c>
      <c r="C191" s="226" t="s">
        <v>602</v>
      </c>
      <c r="D191" s="226" t="s">
        <v>1818</v>
      </c>
      <c r="E191" s="226" t="s">
        <v>1812</v>
      </c>
      <c r="F191" s="226" t="s">
        <v>1819</v>
      </c>
      <c r="G191" s="228" t="s">
        <v>1820</v>
      </c>
      <c r="H191" s="229" t="s">
        <v>1821</v>
      </c>
      <c r="I191" s="230"/>
      <c r="J191" s="227"/>
      <c r="K191" s="232" t="s">
        <v>1822</v>
      </c>
      <c r="L191" s="239">
        <v>2001</v>
      </c>
      <c r="M191" s="242">
        <v>101600</v>
      </c>
      <c r="N191" s="242">
        <v>1188</v>
      </c>
      <c r="O191" s="227"/>
      <c r="P191" s="234"/>
      <c r="Q191" s="234"/>
      <c r="R191" s="235" t="s">
        <v>1823</v>
      </c>
      <c r="S191" s="227"/>
      <c r="T191" s="226" t="s">
        <v>810</v>
      </c>
      <c r="U191" s="6">
        <v>44224</v>
      </c>
      <c r="V191" s="5" t="s">
        <v>1523</v>
      </c>
      <c r="W191" s="10">
        <v>44280</v>
      </c>
      <c r="X191" s="236"/>
      <c r="Y191" s="33"/>
      <c r="Z191" s="33"/>
      <c r="AA191" s="33"/>
    </row>
    <row r="192" spans="1:27" ht="162.75" hidden="1" customHeight="1">
      <c r="A192" s="226" t="s">
        <v>1824</v>
      </c>
      <c r="B192" s="226" t="s">
        <v>17</v>
      </c>
      <c r="C192" s="226" t="s">
        <v>602</v>
      </c>
      <c r="D192" s="226" t="s">
        <v>1825</v>
      </c>
      <c r="E192" s="226" t="s">
        <v>1826</v>
      </c>
      <c r="F192" s="226" t="s">
        <v>1819</v>
      </c>
      <c r="G192" s="228" t="s">
        <v>1827</v>
      </c>
      <c r="H192" s="229" t="s">
        <v>1828</v>
      </c>
      <c r="I192" s="230"/>
      <c r="J192" s="227"/>
      <c r="K192" s="232" t="s">
        <v>1822</v>
      </c>
      <c r="L192" s="239">
        <v>2001</v>
      </c>
      <c r="M192" s="242">
        <v>101600</v>
      </c>
      <c r="N192" s="242">
        <v>1188</v>
      </c>
      <c r="O192" s="227"/>
      <c r="P192" s="234"/>
      <c r="Q192" s="234"/>
      <c r="R192" s="235" t="s">
        <v>1829</v>
      </c>
      <c r="S192" s="227"/>
      <c r="T192" s="226" t="s">
        <v>810</v>
      </c>
      <c r="U192" s="6">
        <v>44224</v>
      </c>
      <c r="V192" s="5" t="s">
        <v>1523</v>
      </c>
      <c r="W192" s="10">
        <v>44280</v>
      </c>
      <c r="X192" s="236"/>
      <c r="Y192" s="33"/>
      <c r="Z192" s="33"/>
      <c r="AA192" s="33"/>
    </row>
    <row r="193" spans="1:27" ht="162.75" hidden="1" customHeight="1">
      <c r="A193" s="226" t="s">
        <v>1830</v>
      </c>
      <c r="B193" s="226" t="s">
        <v>17</v>
      </c>
      <c r="C193" s="226" t="s">
        <v>602</v>
      </c>
      <c r="D193" s="226" t="s">
        <v>1831</v>
      </c>
      <c r="E193" s="226" t="s">
        <v>1826</v>
      </c>
      <c r="F193" s="226" t="s">
        <v>1819</v>
      </c>
      <c r="G193" s="228" t="s">
        <v>1832</v>
      </c>
      <c r="H193" s="229" t="s">
        <v>1833</v>
      </c>
      <c r="I193" s="230"/>
      <c r="J193" s="227"/>
      <c r="K193" s="232" t="s">
        <v>1834</v>
      </c>
      <c r="L193" s="239">
        <v>2013</v>
      </c>
      <c r="M193" s="242">
        <v>108300</v>
      </c>
      <c r="N193" s="242">
        <v>1188</v>
      </c>
      <c r="O193" s="227"/>
      <c r="P193" s="234"/>
      <c r="Q193" s="234"/>
      <c r="R193" s="235" t="s">
        <v>1835</v>
      </c>
      <c r="S193" s="227"/>
      <c r="T193" s="226" t="s">
        <v>810</v>
      </c>
      <c r="U193" s="6">
        <v>44224</v>
      </c>
      <c r="V193" s="5" t="s">
        <v>1523</v>
      </c>
      <c r="W193" s="10">
        <v>44280</v>
      </c>
      <c r="X193" s="238"/>
      <c r="Y193" s="33"/>
      <c r="Z193" s="33"/>
      <c r="AA193" s="33"/>
    </row>
    <row r="194" spans="1:27" ht="162.75" hidden="1" customHeight="1">
      <c r="A194" s="226" t="s">
        <v>1836</v>
      </c>
      <c r="B194" s="226" t="s">
        <v>17</v>
      </c>
      <c r="C194" s="226" t="s">
        <v>602</v>
      </c>
      <c r="D194" s="226" t="s">
        <v>1837</v>
      </c>
      <c r="E194" s="226" t="s">
        <v>1838</v>
      </c>
      <c r="F194" s="227"/>
      <c r="G194" s="228" t="s">
        <v>1839</v>
      </c>
      <c r="H194" s="229" t="s">
        <v>1840</v>
      </c>
      <c r="I194" s="230"/>
      <c r="J194" s="227"/>
      <c r="K194" s="232" t="s">
        <v>1220</v>
      </c>
      <c r="L194" s="233"/>
      <c r="M194" s="234"/>
      <c r="N194" s="234"/>
      <c r="O194" s="227"/>
      <c r="P194" s="234"/>
      <c r="Q194" s="234"/>
      <c r="R194" s="235" t="s">
        <v>1841</v>
      </c>
      <c r="S194" s="227"/>
      <c r="T194" s="226" t="s">
        <v>810</v>
      </c>
      <c r="U194" s="6">
        <v>44224</v>
      </c>
      <c r="V194" s="5" t="s">
        <v>1523</v>
      </c>
      <c r="W194" s="10">
        <v>44280</v>
      </c>
      <c r="X194" s="238"/>
      <c r="Y194" s="33"/>
      <c r="Z194" s="33"/>
      <c r="AA194" s="33"/>
    </row>
    <row r="195" spans="1:27" ht="162.75" hidden="1" customHeight="1">
      <c r="A195" s="226" t="s">
        <v>1842</v>
      </c>
      <c r="B195" s="226" t="s">
        <v>17</v>
      </c>
      <c r="C195" s="226" t="s">
        <v>602</v>
      </c>
      <c r="D195" s="226" t="s">
        <v>1843</v>
      </c>
      <c r="E195" s="226" t="s">
        <v>1844</v>
      </c>
      <c r="F195" s="227"/>
      <c r="G195" s="228" t="s">
        <v>1845</v>
      </c>
      <c r="H195" s="229" t="s">
        <v>1846</v>
      </c>
      <c r="I195" s="230"/>
      <c r="J195" s="227"/>
      <c r="K195" s="232" t="s">
        <v>1220</v>
      </c>
      <c r="L195" s="233"/>
      <c r="M195" s="234"/>
      <c r="N195" s="234"/>
      <c r="O195" s="227"/>
      <c r="P195" s="234"/>
      <c r="Q195" s="234"/>
      <c r="R195" s="235" t="s">
        <v>1841</v>
      </c>
      <c r="S195" s="227"/>
      <c r="T195" s="226" t="s">
        <v>810</v>
      </c>
      <c r="U195" s="6">
        <v>44224</v>
      </c>
      <c r="V195" s="5" t="s">
        <v>1523</v>
      </c>
      <c r="W195" s="10">
        <v>44280</v>
      </c>
      <c r="X195" s="238"/>
      <c r="Y195" s="33"/>
      <c r="Z195" s="33"/>
      <c r="AA195" s="33"/>
    </row>
    <row r="196" spans="1:27" ht="162.75" hidden="1" customHeight="1">
      <c r="A196" s="226" t="s">
        <v>1847</v>
      </c>
      <c r="B196" s="226" t="s">
        <v>17</v>
      </c>
      <c r="C196" s="226" t="s">
        <v>602</v>
      </c>
      <c r="D196" s="226" t="s">
        <v>1848</v>
      </c>
      <c r="E196" s="227"/>
      <c r="F196" s="227"/>
      <c r="G196" s="228" t="s">
        <v>1849</v>
      </c>
      <c r="H196" s="229" t="s">
        <v>1850</v>
      </c>
      <c r="I196" s="230"/>
      <c r="J196" s="227"/>
      <c r="K196" s="232" t="s">
        <v>1802</v>
      </c>
      <c r="L196" s="233"/>
      <c r="M196" s="234"/>
      <c r="N196" s="234"/>
      <c r="O196" s="227"/>
      <c r="P196" s="234"/>
      <c r="Q196" s="234"/>
      <c r="R196" s="235" t="s">
        <v>1851</v>
      </c>
      <c r="S196" s="227"/>
      <c r="T196" s="226" t="s">
        <v>810</v>
      </c>
      <c r="U196" s="6">
        <v>44224</v>
      </c>
      <c r="V196" s="5" t="s">
        <v>1523</v>
      </c>
      <c r="W196" s="10">
        <v>44280</v>
      </c>
      <c r="X196" s="238"/>
      <c r="Y196" s="33"/>
      <c r="Z196" s="33"/>
      <c r="AA196" s="33"/>
    </row>
    <row r="197" spans="1:27" ht="162.75" hidden="1" customHeight="1">
      <c r="A197" s="226" t="s">
        <v>1852</v>
      </c>
      <c r="B197" s="226" t="s">
        <v>17</v>
      </c>
      <c r="C197" s="226" t="s">
        <v>602</v>
      </c>
      <c r="D197" s="226" t="s">
        <v>827</v>
      </c>
      <c r="E197" s="226" t="s">
        <v>1853</v>
      </c>
      <c r="F197" s="227"/>
      <c r="G197" s="228" t="s">
        <v>1854</v>
      </c>
      <c r="H197" s="229" t="s">
        <v>1855</v>
      </c>
      <c r="I197" s="230"/>
      <c r="J197" s="227"/>
      <c r="K197" s="232" t="s">
        <v>823</v>
      </c>
      <c r="L197" s="233"/>
      <c r="M197" s="234"/>
      <c r="N197" s="234"/>
      <c r="O197" s="227"/>
      <c r="P197" s="234"/>
      <c r="Q197" s="234"/>
      <c r="R197" s="235" t="s">
        <v>1237</v>
      </c>
      <c r="S197" s="227"/>
      <c r="T197" s="226" t="s">
        <v>810</v>
      </c>
      <c r="U197" s="6">
        <v>44224</v>
      </c>
      <c r="V197" s="5" t="s">
        <v>1523</v>
      </c>
      <c r="W197" s="10">
        <v>44280</v>
      </c>
      <c r="X197" s="238"/>
      <c r="Y197" s="33"/>
      <c r="Z197" s="33"/>
      <c r="AA197" s="33"/>
    </row>
    <row r="198" spans="1:27" ht="162.75" hidden="1" customHeight="1">
      <c r="A198" s="226" t="s">
        <v>1856</v>
      </c>
      <c r="B198" s="226" t="s">
        <v>17</v>
      </c>
      <c r="C198" s="226" t="s">
        <v>602</v>
      </c>
      <c r="D198" s="226" t="s">
        <v>1857</v>
      </c>
      <c r="E198" s="226" t="s">
        <v>1858</v>
      </c>
      <c r="F198" s="227"/>
      <c r="G198" s="228" t="s">
        <v>1859</v>
      </c>
      <c r="H198" s="229" t="s">
        <v>1860</v>
      </c>
      <c r="I198" s="230"/>
      <c r="J198" s="227"/>
      <c r="K198" s="232" t="s">
        <v>1220</v>
      </c>
      <c r="L198" s="233"/>
      <c r="M198" s="234"/>
      <c r="N198" s="234"/>
      <c r="O198" s="227"/>
      <c r="P198" s="234"/>
      <c r="Q198" s="234"/>
      <c r="R198" s="235" t="s">
        <v>1841</v>
      </c>
      <c r="S198" s="227"/>
      <c r="T198" s="226" t="s">
        <v>810</v>
      </c>
      <c r="U198" s="6">
        <v>44224</v>
      </c>
      <c r="V198" s="5" t="s">
        <v>1523</v>
      </c>
      <c r="W198" s="10">
        <v>44280</v>
      </c>
      <c r="X198" s="238"/>
      <c r="Y198" s="33"/>
      <c r="Z198" s="33"/>
      <c r="AA198" s="33"/>
    </row>
    <row r="199" spans="1:27" ht="162.75" hidden="1" customHeight="1">
      <c r="A199" s="226" t="s">
        <v>1861</v>
      </c>
      <c r="B199" s="226" t="s">
        <v>17</v>
      </c>
      <c r="C199" s="226" t="s">
        <v>602</v>
      </c>
      <c r="D199" s="226" t="s">
        <v>1862</v>
      </c>
      <c r="E199" s="226" t="s">
        <v>1863</v>
      </c>
      <c r="F199" s="227"/>
      <c r="G199" s="228" t="s">
        <v>1864</v>
      </c>
      <c r="H199" s="229" t="s">
        <v>1865</v>
      </c>
      <c r="I199" s="230"/>
      <c r="J199" s="227"/>
      <c r="K199" s="232" t="s">
        <v>1220</v>
      </c>
      <c r="L199" s="233"/>
      <c r="M199" s="234"/>
      <c r="N199" s="234"/>
      <c r="O199" s="227"/>
      <c r="P199" s="234"/>
      <c r="Q199" s="234"/>
      <c r="R199" s="235" t="s">
        <v>1841</v>
      </c>
      <c r="S199" s="227"/>
      <c r="T199" s="226" t="s">
        <v>810</v>
      </c>
      <c r="U199" s="6">
        <v>44224</v>
      </c>
      <c r="V199" s="5" t="s">
        <v>1523</v>
      </c>
      <c r="W199" s="10">
        <v>44280</v>
      </c>
      <c r="X199" s="238"/>
      <c r="Y199" s="33"/>
      <c r="Z199" s="33"/>
      <c r="AA199" s="33"/>
    </row>
    <row r="200" spans="1:27" ht="162.75" hidden="1" customHeight="1">
      <c r="A200" s="226" t="s">
        <v>1866</v>
      </c>
      <c r="B200" s="226" t="s">
        <v>17</v>
      </c>
      <c r="C200" s="226" t="s">
        <v>602</v>
      </c>
      <c r="D200" s="226" t="s">
        <v>1867</v>
      </c>
      <c r="E200" s="226" t="s">
        <v>1868</v>
      </c>
      <c r="F200" s="227"/>
      <c r="G200" s="228" t="s">
        <v>1869</v>
      </c>
      <c r="H200" s="229" t="s">
        <v>1870</v>
      </c>
      <c r="I200" s="230"/>
      <c r="J200" s="227"/>
      <c r="K200" s="232" t="s">
        <v>1220</v>
      </c>
      <c r="L200" s="233"/>
      <c r="M200" s="234"/>
      <c r="N200" s="234"/>
      <c r="O200" s="227"/>
      <c r="P200" s="234"/>
      <c r="Q200" s="234"/>
      <c r="R200" s="235" t="s">
        <v>1841</v>
      </c>
      <c r="S200" s="227"/>
      <c r="T200" s="226" t="s">
        <v>810</v>
      </c>
      <c r="U200" s="6">
        <v>44224</v>
      </c>
      <c r="V200" s="5" t="s">
        <v>1523</v>
      </c>
      <c r="W200" s="10">
        <v>44280</v>
      </c>
      <c r="X200" s="238"/>
      <c r="Y200" s="33"/>
      <c r="Z200" s="33"/>
      <c r="AA200" s="33"/>
    </row>
    <row r="201" spans="1:27" ht="162.75" hidden="1" customHeight="1">
      <c r="A201" s="226" t="s">
        <v>1871</v>
      </c>
      <c r="B201" s="226" t="s">
        <v>17</v>
      </c>
      <c r="C201" s="226" t="s">
        <v>602</v>
      </c>
      <c r="D201" s="226" t="s">
        <v>1872</v>
      </c>
      <c r="E201" s="226" t="s">
        <v>1873</v>
      </c>
      <c r="F201" s="227"/>
      <c r="G201" s="228" t="s">
        <v>1874</v>
      </c>
      <c r="H201" s="229" t="s">
        <v>1875</v>
      </c>
      <c r="I201" s="230"/>
      <c r="J201" s="227"/>
      <c r="K201" s="232" t="s">
        <v>1876</v>
      </c>
      <c r="L201" s="239">
        <v>2014</v>
      </c>
      <c r="M201" s="234"/>
      <c r="N201" s="234"/>
      <c r="O201" s="227"/>
      <c r="P201" s="234"/>
      <c r="Q201" s="234"/>
      <c r="R201" s="235" t="s">
        <v>1877</v>
      </c>
      <c r="S201" s="227"/>
      <c r="T201" s="226" t="s">
        <v>810</v>
      </c>
      <c r="U201" s="6">
        <v>44224</v>
      </c>
      <c r="V201" s="5" t="s">
        <v>1523</v>
      </c>
      <c r="W201" s="10">
        <v>44280</v>
      </c>
      <c r="X201" s="238"/>
      <c r="Y201" s="33"/>
      <c r="Z201" s="33"/>
      <c r="AA201" s="33"/>
    </row>
    <row r="202" spans="1:27" ht="162.75" hidden="1" customHeight="1">
      <c r="A202" s="226" t="s">
        <v>1878</v>
      </c>
      <c r="B202" s="226" t="s">
        <v>17</v>
      </c>
      <c r="C202" s="226" t="s">
        <v>602</v>
      </c>
      <c r="D202" s="226" t="s">
        <v>1879</v>
      </c>
      <c r="E202" s="226" t="s">
        <v>1880</v>
      </c>
      <c r="F202" s="227"/>
      <c r="G202" s="228" t="s">
        <v>1881</v>
      </c>
      <c r="H202" s="229" t="s">
        <v>1882</v>
      </c>
      <c r="I202" s="230"/>
      <c r="J202" s="227"/>
      <c r="K202" s="232" t="s">
        <v>1564</v>
      </c>
      <c r="L202" s="239" t="s">
        <v>724</v>
      </c>
      <c r="M202" s="234"/>
      <c r="N202" s="234"/>
      <c r="O202" s="227"/>
      <c r="P202" s="234"/>
      <c r="Q202" s="234"/>
      <c r="R202" s="235" t="s">
        <v>1883</v>
      </c>
      <c r="S202" s="227"/>
      <c r="T202" s="226" t="s">
        <v>810</v>
      </c>
      <c r="U202" s="6">
        <v>44224</v>
      </c>
      <c r="V202" s="5" t="s">
        <v>1523</v>
      </c>
      <c r="W202" s="10">
        <v>44280</v>
      </c>
      <c r="X202" s="238"/>
      <c r="Y202" s="33"/>
      <c r="Z202" s="33"/>
      <c r="AA202" s="33"/>
    </row>
    <row r="203" spans="1:27" ht="162.75" hidden="1" customHeight="1">
      <c r="A203" s="226" t="s">
        <v>1884</v>
      </c>
      <c r="B203" s="226" t="s">
        <v>17</v>
      </c>
      <c r="C203" s="226" t="s">
        <v>602</v>
      </c>
      <c r="D203" s="226" t="s">
        <v>1885</v>
      </c>
      <c r="E203" s="226" t="s">
        <v>1886</v>
      </c>
      <c r="F203" s="227"/>
      <c r="G203" s="228" t="s">
        <v>1887</v>
      </c>
      <c r="H203" s="229" t="s">
        <v>1888</v>
      </c>
      <c r="I203" s="230"/>
      <c r="J203" s="227"/>
      <c r="K203" s="232" t="s">
        <v>1564</v>
      </c>
      <c r="L203" s="239">
        <v>2005</v>
      </c>
      <c r="M203" s="234"/>
      <c r="N203" s="234"/>
      <c r="O203" s="227"/>
      <c r="P203" s="234"/>
      <c r="Q203" s="234"/>
      <c r="R203" s="235" t="s">
        <v>1889</v>
      </c>
      <c r="S203" s="227"/>
      <c r="T203" s="226" t="s">
        <v>810</v>
      </c>
      <c r="U203" s="6">
        <v>44224</v>
      </c>
      <c r="V203" s="5" t="s">
        <v>1523</v>
      </c>
      <c r="W203" s="10">
        <v>44280</v>
      </c>
      <c r="X203" s="238"/>
      <c r="Y203" s="33"/>
      <c r="Z203" s="33"/>
      <c r="AA203" s="33"/>
    </row>
    <row r="204" spans="1:27" ht="162.75" hidden="1" customHeight="1">
      <c r="A204" s="226" t="s">
        <v>1890</v>
      </c>
      <c r="B204" s="226" t="s">
        <v>17</v>
      </c>
      <c r="C204" s="226" t="s">
        <v>602</v>
      </c>
      <c r="D204" s="226" t="s">
        <v>1891</v>
      </c>
      <c r="E204" s="226" t="s">
        <v>1892</v>
      </c>
      <c r="F204" s="227"/>
      <c r="G204" s="228" t="s">
        <v>1893</v>
      </c>
      <c r="H204" s="229" t="s">
        <v>1894</v>
      </c>
      <c r="I204" s="228" t="s">
        <v>1895</v>
      </c>
      <c r="J204" s="227"/>
      <c r="K204" s="232" t="s">
        <v>932</v>
      </c>
      <c r="L204" s="233"/>
      <c r="M204" s="234"/>
      <c r="N204" s="234"/>
      <c r="O204" s="227"/>
      <c r="P204" s="234"/>
      <c r="Q204" s="234"/>
      <c r="R204" s="235" t="s">
        <v>1896</v>
      </c>
      <c r="S204" s="227"/>
      <c r="T204" s="226" t="s">
        <v>810</v>
      </c>
      <c r="U204" s="6">
        <v>44224</v>
      </c>
      <c r="V204" s="5" t="s">
        <v>1523</v>
      </c>
      <c r="W204" s="10">
        <v>44280</v>
      </c>
      <c r="X204" s="238"/>
      <c r="Y204" s="33"/>
      <c r="Z204" s="33"/>
      <c r="AA204" s="33"/>
    </row>
    <row r="205" spans="1:27" ht="162.75" hidden="1" customHeight="1">
      <c r="A205" s="226" t="s">
        <v>1897</v>
      </c>
      <c r="B205" s="226" t="s">
        <v>17</v>
      </c>
      <c r="C205" s="226" t="s">
        <v>602</v>
      </c>
      <c r="D205" s="226" t="s">
        <v>1898</v>
      </c>
      <c r="E205" s="226" t="s">
        <v>1899</v>
      </c>
      <c r="F205" s="227"/>
      <c r="G205" s="228" t="s">
        <v>1900</v>
      </c>
      <c r="H205" s="229" t="s">
        <v>1901</v>
      </c>
      <c r="I205" s="230"/>
      <c r="J205" s="227"/>
      <c r="K205" s="232" t="s">
        <v>1802</v>
      </c>
      <c r="L205" s="233"/>
      <c r="M205" s="234"/>
      <c r="N205" s="234"/>
      <c r="O205" s="227"/>
      <c r="P205" s="234"/>
      <c r="Q205" s="234"/>
      <c r="R205" s="235" t="s">
        <v>1902</v>
      </c>
      <c r="S205" s="227"/>
      <c r="T205" s="226" t="s">
        <v>810</v>
      </c>
      <c r="U205" s="6">
        <v>44224</v>
      </c>
      <c r="V205" s="5" t="s">
        <v>1523</v>
      </c>
      <c r="W205" s="10">
        <v>44280</v>
      </c>
      <c r="X205" s="238"/>
      <c r="Y205" s="33"/>
      <c r="Z205" s="33"/>
      <c r="AA205" s="33"/>
    </row>
    <row r="206" spans="1:27" ht="162.75" hidden="1" customHeight="1">
      <c r="A206" s="226" t="s">
        <v>1903</v>
      </c>
      <c r="B206" s="226" t="s">
        <v>17</v>
      </c>
      <c r="C206" s="226" t="s">
        <v>602</v>
      </c>
      <c r="D206" s="226" t="s">
        <v>1904</v>
      </c>
      <c r="E206" s="226" t="s">
        <v>1905</v>
      </c>
      <c r="F206" s="227"/>
      <c r="G206" s="228" t="s">
        <v>1906</v>
      </c>
      <c r="H206" s="229" t="s">
        <v>1907</v>
      </c>
      <c r="I206" s="230"/>
      <c r="J206" s="227"/>
      <c r="K206" s="232" t="s">
        <v>1564</v>
      </c>
      <c r="L206" s="239" t="s">
        <v>1908</v>
      </c>
      <c r="M206" s="234"/>
      <c r="N206" s="234"/>
      <c r="O206" s="227"/>
      <c r="P206" s="234"/>
      <c r="Q206" s="234"/>
      <c r="R206" s="235" t="s">
        <v>1909</v>
      </c>
      <c r="S206" s="227"/>
      <c r="T206" s="226" t="s">
        <v>810</v>
      </c>
      <c r="U206" s="6">
        <v>44224</v>
      </c>
      <c r="V206" s="5" t="s">
        <v>1523</v>
      </c>
      <c r="W206" s="10">
        <v>44280</v>
      </c>
      <c r="X206" s="238"/>
      <c r="Y206" s="33"/>
      <c r="Z206" s="33"/>
      <c r="AA206" s="33"/>
    </row>
    <row r="207" spans="1:27" ht="162.75" hidden="1" customHeight="1">
      <c r="A207" s="226" t="s">
        <v>1910</v>
      </c>
      <c r="B207" s="226" t="s">
        <v>17</v>
      </c>
      <c r="C207" s="226" t="s">
        <v>602</v>
      </c>
      <c r="D207" s="226" t="s">
        <v>1911</v>
      </c>
      <c r="E207" s="226" t="s">
        <v>1912</v>
      </c>
      <c r="F207" s="227"/>
      <c r="G207" s="228" t="s">
        <v>1913</v>
      </c>
      <c r="H207" s="229" t="s">
        <v>1914</v>
      </c>
      <c r="I207" s="230"/>
      <c r="J207" s="227"/>
      <c r="K207" s="232" t="s">
        <v>1564</v>
      </c>
      <c r="L207" s="239" t="s">
        <v>1744</v>
      </c>
      <c r="M207" s="234"/>
      <c r="N207" s="234"/>
      <c r="O207" s="227"/>
      <c r="P207" s="234"/>
      <c r="Q207" s="234"/>
      <c r="R207" s="235" t="s">
        <v>1909</v>
      </c>
      <c r="S207" s="227"/>
      <c r="T207" s="226" t="s">
        <v>810</v>
      </c>
      <c r="U207" s="6">
        <v>44224</v>
      </c>
      <c r="V207" s="5" t="s">
        <v>1523</v>
      </c>
      <c r="W207" s="10">
        <v>44280</v>
      </c>
      <c r="X207" s="238"/>
      <c r="Y207" s="33"/>
      <c r="Z207" s="33"/>
      <c r="AA207" s="33"/>
    </row>
    <row r="208" spans="1:27" ht="162.75" hidden="1" customHeight="1">
      <c r="A208" s="226" t="s">
        <v>1910</v>
      </c>
      <c r="B208" s="226" t="s">
        <v>17</v>
      </c>
      <c r="C208" s="226" t="s">
        <v>602</v>
      </c>
      <c r="D208" s="226" t="s">
        <v>1915</v>
      </c>
      <c r="E208" s="226" t="s">
        <v>1912</v>
      </c>
      <c r="F208" s="227"/>
      <c r="G208" s="228" t="s">
        <v>1916</v>
      </c>
      <c r="H208" s="229" t="s">
        <v>1917</v>
      </c>
      <c r="I208" s="230"/>
      <c r="J208" s="227"/>
      <c r="K208" s="232" t="s">
        <v>1918</v>
      </c>
      <c r="L208" s="239" t="s">
        <v>724</v>
      </c>
      <c r="M208" s="234"/>
      <c r="N208" s="234"/>
      <c r="O208" s="227"/>
      <c r="P208" s="234"/>
      <c r="Q208" s="234"/>
      <c r="R208" s="235" t="s">
        <v>1919</v>
      </c>
      <c r="S208" s="227"/>
      <c r="T208" s="226" t="s">
        <v>810</v>
      </c>
      <c r="U208" s="6">
        <v>44224</v>
      </c>
      <c r="V208" s="5" t="s">
        <v>1523</v>
      </c>
      <c r="W208" s="10">
        <v>44280</v>
      </c>
      <c r="X208" s="238"/>
      <c r="Y208" s="33"/>
      <c r="Z208" s="33"/>
      <c r="AA208" s="33"/>
    </row>
    <row r="209" spans="1:27" ht="162.75" hidden="1" customHeight="1">
      <c r="A209" s="226" t="s">
        <v>1920</v>
      </c>
      <c r="B209" s="226" t="s">
        <v>17</v>
      </c>
      <c r="C209" s="226"/>
      <c r="D209" s="226" t="s">
        <v>1921</v>
      </c>
      <c r="E209" s="226" t="s">
        <v>1922</v>
      </c>
      <c r="F209" s="227"/>
      <c r="G209" s="228" t="s">
        <v>1923</v>
      </c>
      <c r="H209" s="229" t="s">
        <v>1924</v>
      </c>
      <c r="I209" s="228" t="s">
        <v>1925</v>
      </c>
      <c r="J209" s="227"/>
      <c r="K209" s="232" t="s">
        <v>932</v>
      </c>
      <c r="L209" s="233"/>
      <c r="M209" s="234"/>
      <c r="N209" s="234"/>
      <c r="O209" s="227"/>
      <c r="P209" s="234"/>
      <c r="Q209" s="234"/>
      <c r="R209" s="235" t="s">
        <v>1926</v>
      </c>
      <c r="S209" s="227"/>
      <c r="T209" s="226" t="s">
        <v>810</v>
      </c>
      <c r="U209" s="6">
        <v>44225</v>
      </c>
      <c r="V209" s="5" t="s">
        <v>1523</v>
      </c>
      <c r="W209" s="10">
        <v>44280</v>
      </c>
      <c r="X209" s="238"/>
      <c r="Y209" s="33"/>
      <c r="Z209" s="33"/>
      <c r="AA209" s="33"/>
    </row>
    <row r="210" spans="1:27" ht="162.75" hidden="1" customHeight="1">
      <c r="A210" s="226" t="s">
        <v>1927</v>
      </c>
      <c r="B210" s="226" t="s">
        <v>17</v>
      </c>
      <c r="C210" s="227"/>
      <c r="D210" s="226" t="s">
        <v>1928</v>
      </c>
      <c r="E210" s="226" t="s">
        <v>1922</v>
      </c>
      <c r="F210" s="226" t="s">
        <v>1929</v>
      </c>
      <c r="G210" s="228" t="s">
        <v>1930</v>
      </c>
      <c r="H210" s="229" t="s">
        <v>1931</v>
      </c>
      <c r="I210" s="230"/>
      <c r="J210" s="227"/>
      <c r="K210" s="232" t="s">
        <v>1164</v>
      </c>
      <c r="L210" s="239"/>
      <c r="M210" s="234"/>
      <c r="N210" s="234"/>
      <c r="O210" s="227"/>
      <c r="P210" s="234"/>
      <c r="Q210" s="234"/>
      <c r="R210" s="235" t="s">
        <v>1932</v>
      </c>
      <c r="S210" s="227"/>
      <c r="T210" s="226" t="s">
        <v>810</v>
      </c>
      <c r="U210" s="6">
        <v>44225</v>
      </c>
      <c r="V210" s="5" t="s">
        <v>1523</v>
      </c>
      <c r="W210" s="10">
        <v>44280</v>
      </c>
      <c r="X210" s="238"/>
      <c r="Y210" s="33"/>
      <c r="Z210" s="33"/>
      <c r="AA210" s="33"/>
    </row>
    <row r="211" spans="1:27" ht="162.75" hidden="1" customHeight="1">
      <c r="A211" s="226" t="s">
        <v>1933</v>
      </c>
      <c r="B211" s="226" t="s">
        <v>17</v>
      </c>
      <c r="C211" s="227"/>
      <c r="D211" s="226" t="s">
        <v>1934</v>
      </c>
      <c r="E211" s="226" t="s">
        <v>1922</v>
      </c>
      <c r="F211" s="226" t="s">
        <v>1935</v>
      </c>
      <c r="G211" s="228" t="s">
        <v>1936</v>
      </c>
      <c r="H211" s="229" t="s">
        <v>1937</v>
      </c>
      <c r="I211" s="228" t="s">
        <v>1938</v>
      </c>
      <c r="J211" s="227"/>
      <c r="K211" s="232" t="s">
        <v>1164</v>
      </c>
      <c r="L211" s="239"/>
      <c r="M211" s="234"/>
      <c r="N211" s="234"/>
      <c r="O211" s="227"/>
      <c r="P211" s="234"/>
      <c r="Q211" s="234"/>
      <c r="R211" s="235" t="s">
        <v>1932</v>
      </c>
      <c r="S211" s="227"/>
      <c r="T211" s="226" t="s">
        <v>810</v>
      </c>
      <c r="U211" s="6">
        <v>44225</v>
      </c>
      <c r="V211" s="5" t="s">
        <v>1523</v>
      </c>
      <c r="W211" s="10">
        <v>44280</v>
      </c>
      <c r="X211" s="238"/>
      <c r="Y211" s="33"/>
      <c r="Z211" s="33"/>
      <c r="AA211" s="33"/>
    </row>
    <row r="212" spans="1:27" ht="162.75" hidden="1" customHeight="1">
      <c r="A212" s="226" t="s">
        <v>1939</v>
      </c>
      <c r="B212" s="226" t="s">
        <v>17</v>
      </c>
      <c r="C212" s="227"/>
      <c r="D212" s="226" t="s">
        <v>1940</v>
      </c>
      <c r="E212" s="226" t="s">
        <v>1941</v>
      </c>
      <c r="F212" s="226" t="s">
        <v>1942</v>
      </c>
      <c r="G212" s="228" t="s">
        <v>1943</v>
      </c>
      <c r="H212" s="229" t="s">
        <v>1944</v>
      </c>
      <c r="I212" s="230"/>
      <c r="J212" s="227"/>
      <c r="K212" s="232" t="s">
        <v>1164</v>
      </c>
      <c r="L212" s="233"/>
      <c r="M212" s="234"/>
      <c r="N212" s="234"/>
      <c r="O212" s="227"/>
      <c r="P212" s="234"/>
      <c r="Q212" s="234"/>
      <c r="R212" s="235" t="s">
        <v>1945</v>
      </c>
      <c r="S212" s="227"/>
      <c r="T212" s="226" t="s">
        <v>810</v>
      </c>
      <c r="U212" s="6">
        <v>44225</v>
      </c>
      <c r="V212" s="5" t="s">
        <v>1523</v>
      </c>
      <c r="W212" s="10">
        <v>44280</v>
      </c>
      <c r="X212" s="238"/>
      <c r="Y212" s="33"/>
      <c r="Z212" s="33"/>
      <c r="AA212" s="33"/>
    </row>
    <row r="213" spans="1:27" ht="162.75" hidden="1" customHeight="1">
      <c r="A213" s="226" t="s">
        <v>1946</v>
      </c>
      <c r="B213" s="226" t="s">
        <v>17</v>
      </c>
      <c r="C213" s="227"/>
      <c r="D213" s="226" t="s">
        <v>1947</v>
      </c>
      <c r="E213" s="226" t="s">
        <v>1935</v>
      </c>
      <c r="F213" s="226" t="s">
        <v>1948</v>
      </c>
      <c r="G213" s="228" t="s">
        <v>1949</v>
      </c>
      <c r="H213" s="229" t="s">
        <v>1950</v>
      </c>
      <c r="I213" s="230"/>
      <c r="J213" s="227"/>
      <c r="K213" s="232" t="s">
        <v>1164</v>
      </c>
      <c r="L213" s="233"/>
      <c r="M213" s="234"/>
      <c r="N213" s="234"/>
      <c r="O213" s="227"/>
      <c r="P213" s="234"/>
      <c r="Q213" s="234"/>
      <c r="R213" s="235" t="s">
        <v>1945</v>
      </c>
      <c r="S213" s="227"/>
      <c r="T213" s="226" t="s">
        <v>810</v>
      </c>
      <c r="U213" s="6">
        <v>44225</v>
      </c>
      <c r="V213" s="5" t="s">
        <v>1523</v>
      </c>
      <c r="W213" s="10">
        <v>44280</v>
      </c>
      <c r="X213" s="238"/>
      <c r="Y213" s="33"/>
      <c r="Z213" s="33"/>
      <c r="AA213" s="33"/>
    </row>
    <row r="214" spans="1:27" ht="162.75" hidden="1" customHeight="1">
      <c r="A214" s="226" t="s">
        <v>1951</v>
      </c>
      <c r="B214" s="226" t="s">
        <v>17</v>
      </c>
      <c r="C214" s="227"/>
      <c r="D214" s="226" t="s">
        <v>827</v>
      </c>
      <c r="E214" s="226" t="s">
        <v>1942</v>
      </c>
      <c r="F214" s="226" t="s">
        <v>1952</v>
      </c>
      <c r="G214" s="228" t="s">
        <v>1953</v>
      </c>
      <c r="H214" s="229" t="s">
        <v>1954</v>
      </c>
      <c r="I214" s="230"/>
      <c r="J214" s="227"/>
      <c r="K214" s="232" t="s">
        <v>1109</v>
      </c>
      <c r="L214" s="233"/>
      <c r="M214" s="234"/>
      <c r="N214" s="234"/>
      <c r="O214" s="227"/>
      <c r="P214" s="234"/>
      <c r="Q214" s="234"/>
      <c r="R214" s="235" t="s">
        <v>1955</v>
      </c>
      <c r="S214" s="227"/>
      <c r="T214" s="226" t="s">
        <v>810</v>
      </c>
      <c r="U214" s="6">
        <v>44225</v>
      </c>
      <c r="V214" s="5" t="s">
        <v>1523</v>
      </c>
      <c r="W214" s="10">
        <v>44280</v>
      </c>
      <c r="X214" s="238"/>
      <c r="Y214" s="33"/>
      <c r="Z214" s="33"/>
      <c r="AA214" s="33"/>
    </row>
    <row r="215" spans="1:27" ht="162.75" hidden="1" customHeight="1">
      <c r="A215" s="226" t="s">
        <v>1956</v>
      </c>
      <c r="B215" s="226" t="s">
        <v>17</v>
      </c>
      <c r="C215" s="227"/>
      <c r="D215" s="226" t="s">
        <v>1957</v>
      </c>
      <c r="E215" s="226" t="s">
        <v>1942</v>
      </c>
      <c r="F215" s="226" t="s">
        <v>1958</v>
      </c>
      <c r="G215" s="228" t="s">
        <v>1959</v>
      </c>
      <c r="H215" s="229" t="s">
        <v>1960</v>
      </c>
      <c r="I215" s="230"/>
      <c r="J215" s="227"/>
      <c r="K215" s="232" t="s">
        <v>1164</v>
      </c>
      <c r="L215" s="233"/>
      <c r="M215" s="234"/>
      <c r="N215" s="234"/>
      <c r="O215" s="227"/>
      <c r="P215" s="234"/>
      <c r="Q215" s="234"/>
      <c r="R215" s="235" t="s">
        <v>1961</v>
      </c>
      <c r="S215" s="227"/>
      <c r="T215" s="226" t="s">
        <v>810</v>
      </c>
      <c r="U215" s="6">
        <v>44225</v>
      </c>
      <c r="V215" s="5" t="s">
        <v>1523</v>
      </c>
      <c r="W215" s="10">
        <v>44280</v>
      </c>
      <c r="X215" s="238"/>
      <c r="Y215" s="33"/>
      <c r="Z215" s="33"/>
      <c r="AA215" s="33"/>
    </row>
    <row r="216" spans="1:27" ht="162.75" hidden="1" customHeight="1">
      <c r="A216" s="226" t="s">
        <v>1962</v>
      </c>
      <c r="B216" s="226" t="s">
        <v>17</v>
      </c>
      <c r="C216" s="227"/>
      <c r="D216" s="226" t="s">
        <v>1963</v>
      </c>
      <c r="E216" s="226" t="s">
        <v>1948</v>
      </c>
      <c r="F216" s="226" t="s">
        <v>1964</v>
      </c>
      <c r="G216" s="228" t="s">
        <v>1965</v>
      </c>
      <c r="H216" s="229" t="s">
        <v>1966</v>
      </c>
      <c r="I216" s="228" t="s">
        <v>1967</v>
      </c>
      <c r="J216" s="227"/>
      <c r="K216" s="232" t="s">
        <v>1968</v>
      </c>
      <c r="L216" s="233"/>
      <c r="M216" s="234"/>
      <c r="N216" s="234"/>
      <c r="O216" s="226" t="s">
        <v>717</v>
      </c>
      <c r="P216" s="242">
        <v>3</v>
      </c>
      <c r="Q216" s="242">
        <v>5</v>
      </c>
      <c r="R216" s="235" t="s">
        <v>1969</v>
      </c>
      <c r="S216" s="227"/>
      <c r="T216" s="226" t="s">
        <v>810</v>
      </c>
      <c r="U216" s="6">
        <v>44225</v>
      </c>
      <c r="V216" s="5" t="s">
        <v>1523</v>
      </c>
      <c r="W216" s="10">
        <v>44280</v>
      </c>
      <c r="X216" s="238"/>
      <c r="Y216" s="33"/>
      <c r="Z216" s="33"/>
      <c r="AA216" s="33"/>
    </row>
    <row r="217" spans="1:27" ht="162.75" customHeight="1">
      <c r="A217" s="209" t="s">
        <v>1970</v>
      </c>
      <c r="B217" s="209" t="s">
        <v>17</v>
      </c>
      <c r="C217" s="210"/>
      <c r="D217" s="209" t="s">
        <v>1971</v>
      </c>
      <c r="E217" s="209" t="s">
        <v>1972</v>
      </c>
      <c r="F217" s="209" t="s">
        <v>1973</v>
      </c>
      <c r="G217" s="211" t="s">
        <v>1974</v>
      </c>
      <c r="H217" s="212" t="s">
        <v>1975</v>
      </c>
      <c r="I217" s="211" t="s">
        <v>1976</v>
      </c>
      <c r="J217" s="210"/>
      <c r="K217" s="213" t="s">
        <v>1968</v>
      </c>
      <c r="L217" s="214"/>
      <c r="M217" s="215"/>
      <c r="N217" s="215"/>
      <c r="O217" s="209" t="s">
        <v>981</v>
      </c>
      <c r="P217" s="223">
        <v>2</v>
      </c>
      <c r="Q217" s="223">
        <v>5</v>
      </c>
      <c r="R217" s="216" t="s">
        <v>1977</v>
      </c>
      <c r="S217" s="210"/>
      <c r="T217" s="209" t="s">
        <v>810</v>
      </c>
      <c r="U217" s="217">
        <v>44225</v>
      </c>
      <c r="V217" s="244"/>
      <c r="W217" s="244"/>
      <c r="X217" s="15" t="s">
        <v>1978</v>
      </c>
      <c r="Y217" s="219"/>
      <c r="Z217" s="219"/>
      <c r="AA217" s="219"/>
    </row>
    <row r="218" spans="1:27" ht="162.75" hidden="1" customHeight="1">
      <c r="A218" s="209" t="s">
        <v>1979</v>
      </c>
      <c r="B218" s="209" t="s">
        <v>17</v>
      </c>
      <c r="C218" s="210"/>
      <c r="D218" s="209" t="s">
        <v>1980</v>
      </c>
      <c r="E218" s="209" t="s">
        <v>1952</v>
      </c>
      <c r="F218" s="209" t="s">
        <v>1981</v>
      </c>
      <c r="G218" s="211" t="s">
        <v>1982</v>
      </c>
      <c r="H218" s="212" t="s">
        <v>1983</v>
      </c>
      <c r="I218" s="211" t="s">
        <v>1984</v>
      </c>
      <c r="J218" s="210"/>
      <c r="K218" s="213" t="s">
        <v>1968</v>
      </c>
      <c r="L218" s="214"/>
      <c r="M218" s="215"/>
      <c r="N218" s="215"/>
      <c r="O218" s="209" t="s">
        <v>704</v>
      </c>
      <c r="P218" s="223">
        <v>1</v>
      </c>
      <c r="Q218" s="223">
        <v>8</v>
      </c>
      <c r="R218" s="216" t="s">
        <v>1985</v>
      </c>
      <c r="S218" s="210"/>
      <c r="T218" s="209" t="s">
        <v>810</v>
      </c>
      <c r="U218" s="217">
        <v>44225</v>
      </c>
      <c r="V218" s="218" t="s">
        <v>1358</v>
      </c>
      <c r="W218" s="217">
        <v>44354</v>
      </c>
      <c r="X218" s="15" t="s">
        <v>1986</v>
      </c>
      <c r="Y218" s="219"/>
      <c r="Z218" s="219"/>
      <c r="AA218" s="219"/>
    </row>
    <row r="219" spans="1:27" ht="162.75" hidden="1" customHeight="1">
      <c r="A219" s="226" t="s">
        <v>1987</v>
      </c>
      <c r="B219" s="226" t="s">
        <v>17</v>
      </c>
      <c r="C219" s="227"/>
      <c r="D219" s="226" t="s">
        <v>1988</v>
      </c>
      <c r="E219" s="226" t="s">
        <v>1958</v>
      </c>
      <c r="F219" s="226" t="s">
        <v>1989</v>
      </c>
      <c r="G219" s="228" t="s">
        <v>1990</v>
      </c>
      <c r="H219" s="229" t="s">
        <v>1991</v>
      </c>
      <c r="I219" s="230"/>
      <c r="J219" s="227"/>
      <c r="K219" s="232" t="s">
        <v>1992</v>
      </c>
      <c r="L219" s="233"/>
      <c r="M219" s="234"/>
      <c r="N219" s="234"/>
      <c r="O219" s="227"/>
      <c r="P219" s="234"/>
      <c r="Q219" s="234"/>
      <c r="R219" s="235" t="s">
        <v>1993</v>
      </c>
      <c r="S219" s="227"/>
      <c r="T219" s="226" t="s">
        <v>810</v>
      </c>
      <c r="U219" s="6">
        <v>44225</v>
      </c>
      <c r="V219" s="11"/>
      <c r="W219" s="10">
        <v>44280</v>
      </c>
      <c r="X219" s="238"/>
      <c r="Y219" s="33"/>
      <c r="Z219" s="33"/>
      <c r="AA219" s="33"/>
    </row>
    <row r="220" spans="1:27" ht="162.75" hidden="1" customHeight="1">
      <c r="A220" s="226" t="s">
        <v>1994</v>
      </c>
      <c r="B220" s="226" t="s">
        <v>17</v>
      </c>
      <c r="C220" s="227"/>
      <c r="D220" s="226" t="s">
        <v>1995</v>
      </c>
      <c r="E220" s="226" t="s">
        <v>1996</v>
      </c>
      <c r="F220" s="226" t="s">
        <v>1997</v>
      </c>
      <c r="G220" s="228" t="s">
        <v>1998</v>
      </c>
      <c r="H220" s="229" t="s">
        <v>1999</v>
      </c>
      <c r="I220" s="230"/>
      <c r="J220" s="227"/>
      <c r="K220" s="232" t="s">
        <v>1992</v>
      </c>
      <c r="L220" s="233"/>
      <c r="M220" s="234"/>
      <c r="N220" s="234"/>
      <c r="O220" s="227"/>
      <c r="P220" s="234"/>
      <c r="Q220" s="234"/>
      <c r="R220" s="235" t="s">
        <v>1993</v>
      </c>
      <c r="S220" s="227"/>
      <c r="T220" s="226" t="s">
        <v>810</v>
      </c>
      <c r="U220" s="6">
        <v>44225</v>
      </c>
      <c r="V220" s="5" t="s">
        <v>1523</v>
      </c>
      <c r="W220" s="10">
        <v>44280</v>
      </c>
      <c r="X220" s="238"/>
      <c r="Y220" s="33"/>
      <c r="Z220" s="33"/>
      <c r="AA220" s="33"/>
    </row>
    <row r="221" spans="1:27" ht="162.75" hidden="1" customHeight="1">
      <c r="A221" s="226" t="s">
        <v>2000</v>
      </c>
      <c r="B221" s="226" t="s">
        <v>17</v>
      </c>
      <c r="C221" s="227"/>
      <c r="D221" s="226" t="s">
        <v>2001</v>
      </c>
      <c r="E221" s="226" t="s">
        <v>2002</v>
      </c>
      <c r="F221" s="226" t="s">
        <v>2003</v>
      </c>
      <c r="G221" s="228" t="s">
        <v>2004</v>
      </c>
      <c r="H221" s="229" t="s">
        <v>2005</v>
      </c>
      <c r="I221" s="228" t="s">
        <v>2006</v>
      </c>
      <c r="J221" s="227"/>
      <c r="K221" s="232" t="s">
        <v>902</v>
      </c>
      <c r="L221" s="233"/>
      <c r="M221" s="234"/>
      <c r="N221" s="234"/>
      <c r="O221" s="227"/>
      <c r="P221" s="234"/>
      <c r="Q221" s="234"/>
      <c r="R221" s="235" t="s">
        <v>2007</v>
      </c>
      <c r="S221" s="227"/>
      <c r="T221" s="226" t="s">
        <v>810</v>
      </c>
      <c r="U221" s="6">
        <v>44225</v>
      </c>
      <c r="V221" s="5" t="s">
        <v>1523</v>
      </c>
      <c r="W221" s="10">
        <v>44280</v>
      </c>
      <c r="X221" s="238"/>
      <c r="Y221" s="33"/>
      <c r="Z221" s="33"/>
      <c r="AA221" s="33"/>
    </row>
    <row r="222" spans="1:27" ht="162.75" customHeight="1">
      <c r="A222" s="209" t="s">
        <v>2008</v>
      </c>
      <c r="B222" s="209" t="s">
        <v>17</v>
      </c>
      <c r="C222" s="210"/>
      <c r="D222" s="209" t="s">
        <v>2009</v>
      </c>
      <c r="E222" s="209" t="s">
        <v>2010</v>
      </c>
      <c r="F222" s="210"/>
      <c r="G222" s="211" t="s">
        <v>2011</v>
      </c>
      <c r="H222" s="212" t="s">
        <v>2012</v>
      </c>
      <c r="I222" s="211" t="s">
        <v>2013</v>
      </c>
      <c r="J222" s="210"/>
      <c r="K222" s="213" t="s">
        <v>2014</v>
      </c>
      <c r="L222" s="214"/>
      <c r="M222" s="215"/>
      <c r="N222" s="215"/>
      <c r="O222" s="210"/>
      <c r="P222" s="215"/>
      <c r="Q222" s="215"/>
      <c r="R222" s="216" t="s">
        <v>2015</v>
      </c>
      <c r="S222" s="210"/>
      <c r="T222" s="209" t="s">
        <v>810</v>
      </c>
      <c r="U222" s="217">
        <v>44225</v>
      </c>
      <c r="V222" s="244"/>
      <c r="W222" s="244"/>
      <c r="X222" s="246" t="s">
        <v>2016</v>
      </c>
      <c r="Y222" s="219"/>
      <c r="Z222" s="219"/>
      <c r="AA222" s="219"/>
    </row>
    <row r="223" spans="1:27" ht="162.75" customHeight="1">
      <c r="A223" s="209" t="s">
        <v>2017</v>
      </c>
      <c r="B223" s="209" t="s">
        <v>17</v>
      </c>
      <c r="C223" s="210"/>
      <c r="D223" s="209" t="s">
        <v>2018</v>
      </c>
      <c r="E223" s="209" t="s">
        <v>2019</v>
      </c>
      <c r="F223" s="210"/>
      <c r="G223" s="211" t="s">
        <v>2020</v>
      </c>
      <c r="H223" s="212" t="s">
        <v>2021</v>
      </c>
      <c r="I223" s="211" t="s">
        <v>2022</v>
      </c>
      <c r="J223" s="210"/>
      <c r="K223" s="213" t="s">
        <v>2014</v>
      </c>
      <c r="L223" s="214"/>
      <c r="M223" s="215"/>
      <c r="N223" s="215"/>
      <c r="O223" s="210"/>
      <c r="P223" s="215"/>
      <c r="Q223" s="223">
        <v>6</v>
      </c>
      <c r="R223" s="216" t="s">
        <v>2023</v>
      </c>
      <c r="S223" s="210"/>
      <c r="T223" s="209" t="s">
        <v>810</v>
      </c>
      <c r="U223" s="217">
        <v>44225</v>
      </c>
      <c r="V223" s="244"/>
      <c r="W223" s="244"/>
      <c r="X223" s="246" t="s">
        <v>2024</v>
      </c>
      <c r="Y223" s="219"/>
      <c r="Z223" s="219"/>
      <c r="AA223" s="219"/>
    </row>
    <row r="224" spans="1:27" ht="162.75" hidden="1" customHeight="1">
      <c r="A224" s="226" t="s">
        <v>2025</v>
      </c>
      <c r="B224" s="226" t="s">
        <v>17</v>
      </c>
      <c r="C224" s="227"/>
      <c r="D224" s="226" t="s">
        <v>2026</v>
      </c>
      <c r="E224" s="226" t="s">
        <v>2027</v>
      </c>
      <c r="F224" s="227"/>
      <c r="G224" s="228" t="s">
        <v>2028</v>
      </c>
      <c r="H224" s="229" t="s">
        <v>2029</v>
      </c>
      <c r="I224" s="228" t="s">
        <v>2030</v>
      </c>
      <c r="J224" s="227"/>
      <c r="K224" s="232" t="s">
        <v>902</v>
      </c>
      <c r="L224" s="233"/>
      <c r="M224" s="234"/>
      <c r="N224" s="234"/>
      <c r="O224" s="226" t="s">
        <v>704</v>
      </c>
      <c r="P224" s="242">
        <v>1</v>
      </c>
      <c r="Q224" s="242">
        <v>10</v>
      </c>
      <c r="R224" s="235" t="s">
        <v>2031</v>
      </c>
      <c r="S224" s="227"/>
      <c r="T224" s="226" t="s">
        <v>810</v>
      </c>
      <c r="U224" s="6">
        <v>44228</v>
      </c>
      <c r="V224" s="5" t="s">
        <v>1523</v>
      </c>
      <c r="W224" s="10">
        <v>44280</v>
      </c>
      <c r="X224" s="238"/>
      <c r="Y224" s="33"/>
      <c r="Z224" s="33"/>
      <c r="AA224" s="33"/>
    </row>
    <row r="225" spans="1:27" ht="162.75" hidden="1" customHeight="1">
      <c r="A225" s="226" t="s">
        <v>2032</v>
      </c>
      <c r="B225" s="226" t="s">
        <v>17</v>
      </c>
      <c r="C225" s="227"/>
      <c r="D225" s="226" t="s">
        <v>2033</v>
      </c>
      <c r="E225" s="226" t="s">
        <v>2034</v>
      </c>
      <c r="F225" s="227"/>
      <c r="G225" s="228" t="s">
        <v>2035</v>
      </c>
      <c r="H225" s="229" t="s">
        <v>2036</v>
      </c>
      <c r="I225" s="228" t="s">
        <v>2037</v>
      </c>
      <c r="J225" s="227"/>
      <c r="K225" s="232" t="s">
        <v>2038</v>
      </c>
      <c r="L225" s="239">
        <v>2000</v>
      </c>
      <c r="M225" s="234"/>
      <c r="N225" s="234"/>
      <c r="O225" s="226" t="s">
        <v>704</v>
      </c>
      <c r="P225" s="242">
        <v>1</v>
      </c>
      <c r="Q225" s="242">
        <v>7</v>
      </c>
      <c r="R225" s="235" t="s">
        <v>2039</v>
      </c>
      <c r="S225" s="227"/>
      <c r="T225" s="226" t="s">
        <v>810</v>
      </c>
      <c r="U225" s="6">
        <v>44228</v>
      </c>
      <c r="V225" s="5" t="s">
        <v>1523</v>
      </c>
      <c r="W225" s="10">
        <v>44280</v>
      </c>
      <c r="X225" s="238"/>
      <c r="Y225" s="33"/>
      <c r="Z225" s="33"/>
      <c r="AA225" s="33"/>
    </row>
    <row r="226" spans="1:27" ht="162.75" hidden="1" customHeight="1">
      <c r="A226" s="226" t="s">
        <v>2040</v>
      </c>
      <c r="B226" s="226" t="s">
        <v>17</v>
      </c>
      <c r="C226" s="227"/>
      <c r="D226" s="226" t="s">
        <v>2041</v>
      </c>
      <c r="E226" s="226" t="s">
        <v>2042</v>
      </c>
      <c r="F226" s="227"/>
      <c r="G226" s="228" t="s">
        <v>2043</v>
      </c>
      <c r="H226" s="229" t="s">
        <v>2044</v>
      </c>
      <c r="I226" s="228" t="s">
        <v>2045</v>
      </c>
      <c r="J226" s="227"/>
      <c r="K226" s="232" t="s">
        <v>902</v>
      </c>
      <c r="L226" s="233"/>
      <c r="M226" s="234"/>
      <c r="N226" s="234"/>
      <c r="O226" s="226" t="s">
        <v>704</v>
      </c>
      <c r="P226" s="242">
        <v>1</v>
      </c>
      <c r="Q226" s="242">
        <v>10</v>
      </c>
      <c r="R226" s="235" t="s">
        <v>2031</v>
      </c>
      <c r="S226" s="226" t="s">
        <v>706</v>
      </c>
      <c r="T226" s="226" t="s">
        <v>810</v>
      </c>
      <c r="U226" s="6">
        <v>44228</v>
      </c>
      <c r="V226" s="5" t="s">
        <v>1523</v>
      </c>
      <c r="W226" s="10">
        <v>44280</v>
      </c>
      <c r="X226" s="238"/>
      <c r="Y226" s="33"/>
      <c r="Z226" s="33"/>
      <c r="AA226" s="33"/>
    </row>
    <row r="227" spans="1:27" ht="162.75" hidden="1" customHeight="1">
      <c r="A227" s="226" t="s">
        <v>2046</v>
      </c>
      <c r="B227" s="226" t="s">
        <v>17</v>
      </c>
      <c r="C227" s="227"/>
      <c r="D227" s="226" t="s">
        <v>2047</v>
      </c>
      <c r="E227" s="226" t="s">
        <v>2048</v>
      </c>
      <c r="F227" s="227"/>
      <c r="G227" s="228" t="s">
        <v>2049</v>
      </c>
      <c r="H227" s="229" t="s">
        <v>2050</v>
      </c>
      <c r="I227" s="228" t="s">
        <v>2051</v>
      </c>
      <c r="J227" s="227"/>
      <c r="K227" s="232" t="s">
        <v>902</v>
      </c>
      <c r="L227" s="233"/>
      <c r="M227" s="234"/>
      <c r="N227" s="234"/>
      <c r="O227" s="226" t="s">
        <v>717</v>
      </c>
      <c r="P227" s="242">
        <v>3</v>
      </c>
      <c r="Q227" s="242">
        <v>11</v>
      </c>
      <c r="R227" s="235" t="s">
        <v>2052</v>
      </c>
      <c r="S227" s="227"/>
      <c r="T227" s="226" t="s">
        <v>810</v>
      </c>
      <c r="U227" s="6">
        <v>44228</v>
      </c>
      <c r="V227" s="5" t="s">
        <v>1523</v>
      </c>
      <c r="W227" s="10">
        <v>44280</v>
      </c>
      <c r="X227" s="238"/>
      <c r="Y227" s="33"/>
      <c r="Z227" s="33"/>
      <c r="AA227" s="33"/>
    </row>
    <row r="228" spans="1:27" ht="162.75" customHeight="1">
      <c r="A228" s="209" t="s">
        <v>2053</v>
      </c>
      <c r="B228" s="209" t="s">
        <v>17</v>
      </c>
      <c r="C228" s="210"/>
      <c r="D228" s="209" t="s">
        <v>827</v>
      </c>
      <c r="E228" s="209" t="s">
        <v>2054</v>
      </c>
      <c r="F228" s="210"/>
      <c r="G228" s="211" t="s">
        <v>2055</v>
      </c>
      <c r="H228" s="212" t="s">
        <v>2056</v>
      </c>
      <c r="I228" s="211" t="s">
        <v>2057</v>
      </c>
      <c r="J228" s="210"/>
      <c r="K228" s="213" t="s">
        <v>2058</v>
      </c>
      <c r="L228" s="247" t="s">
        <v>724</v>
      </c>
      <c r="M228" s="215"/>
      <c r="N228" s="223">
        <v>1629</v>
      </c>
      <c r="O228" s="210"/>
      <c r="P228" s="215"/>
      <c r="Q228" s="215"/>
      <c r="R228" s="216" t="s">
        <v>2059</v>
      </c>
      <c r="S228" s="210"/>
      <c r="T228" s="209" t="s">
        <v>810</v>
      </c>
      <c r="U228" s="217">
        <v>44228</v>
      </c>
      <c r="V228" s="244"/>
      <c r="W228" s="244"/>
      <c r="X228" s="246" t="s">
        <v>2060</v>
      </c>
      <c r="Y228" s="219"/>
      <c r="Z228" s="219"/>
      <c r="AA228" s="219"/>
    </row>
    <row r="229" spans="1:27" ht="162.75" hidden="1" customHeight="1">
      <c r="A229" s="226" t="s">
        <v>2061</v>
      </c>
      <c r="B229" s="226" t="s">
        <v>17</v>
      </c>
      <c r="C229" s="227"/>
      <c r="D229" s="226" t="s">
        <v>2062</v>
      </c>
      <c r="E229" s="226" t="s">
        <v>2063</v>
      </c>
      <c r="F229" s="227"/>
      <c r="G229" s="228" t="s">
        <v>2064</v>
      </c>
      <c r="H229" s="229" t="s">
        <v>2065</v>
      </c>
      <c r="I229" s="228" t="s">
        <v>2066</v>
      </c>
      <c r="J229" s="227"/>
      <c r="K229" s="232" t="s">
        <v>902</v>
      </c>
      <c r="L229" s="233"/>
      <c r="M229" s="234"/>
      <c r="N229" s="234"/>
      <c r="O229" s="226" t="s">
        <v>704</v>
      </c>
      <c r="P229" s="242">
        <v>1</v>
      </c>
      <c r="Q229" s="242">
        <v>12</v>
      </c>
      <c r="R229" s="235" t="s">
        <v>2067</v>
      </c>
      <c r="S229" s="227"/>
      <c r="T229" s="226" t="s">
        <v>810</v>
      </c>
      <c r="U229" s="6">
        <v>44228</v>
      </c>
      <c r="V229" s="5" t="s">
        <v>1523</v>
      </c>
      <c r="W229" s="10">
        <v>44280</v>
      </c>
      <c r="X229" s="238"/>
      <c r="Y229" s="33"/>
      <c r="Z229" s="33"/>
      <c r="AA229" s="33"/>
    </row>
    <row r="230" spans="1:27" ht="162.75" hidden="1" customHeight="1">
      <c r="A230" s="226" t="s">
        <v>2068</v>
      </c>
      <c r="B230" s="226" t="s">
        <v>17</v>
      </c>
      <c r="C230" s="227"/>
      <c r="D230" s="226" t="s">
        <v>2069</v>
      </c>
      <c r="E230" s="226" t="s">
        <v>2070</v>
      </c>
      <c r="F230" s="227"/>
      <c r="G230" s="228" t="s">
        <v>2071</v>
      </c>
      <c r="H230" s="229" t="s">
        <v>2072</v>
      </c>
      <c r="I230" s="228" t="s">
        <v>2073</v>
      </c>
      <c r="J230" s="227"/>
      <c r="K230" s="232" t="s">
        <v>902</v>
      </c>
      <c r="L230" s="233"/>
      <c r="M230" s="234"/>
      <c r="N230" s="234"/>
      <c r="O230" s="226" t="s">
        <v>2074</v>
      </c>
      <c r="P230" s="242">
        <v>2</v>
      </c>
      <c r="Q230" s="242">
        <v>5</v>
      </c>
      <c r="R230" s="235" t="s">
        <v>2075</v>
      </c>
      <c r="S230" s="227"/>
      <c r="T230" s="226" t="s">
        <v>810</v>
      </c>
      <c r="U230" s="6">
        <v>44228</v>
      </c>
      <c r="V230" s="5" t="s">
        <v>1523</v>
      </c>
      <c r="W230" s="10">
        <v>44280</v>
      </c>
      <c r="X230" s="238"/>
      <c r="Y230" s="33"/>
      <c r="Z230" s="33"/>
      <c r="AA230" s="33"/>
    </row>
    <row r="231" spans="1:27" ht="162.75" hidden="1" customHeight="1">
      <c r="A231" s="226" t="s">
        <v>2076</v>
      </c>
      <c r="B231" s="226" t="s">
        <v>17</v>
      </c>
      <c r="C231" s="227"/>
      <c r="D231" s="226" t="s">
        <v>2077</v>
      </c>
      <c r="E231" s="226" t="s">
        <v>2078</v>
      </c>
      <c r="F231" s="227"/>
      <c r="G231" s="228" t="s">
        <v>2079</v>
      </c>
      <c r="H231" s="229" t="s">
        <v>2080</v>
      </c>
      <c r="I231" s="228" t="s">
        <v>2081</v>
      </c>
      <c r="J231" s="227"/>
      <c r="K231" s="232" t="s">
        <v>902</v>
      </c>
      <c r="L231" s="233"/>
      <c r="M231" s="234"/>
      <c r="N231" s="234"/>
      <c r="O231" s="226" t="s">
        <v>981</v>
      </c>
      <c r="P231" s="242">
        <v>2</v>
      </c>
      <c r="Q231" s="242">
        <v>7</v>
      </c>
      <c r="R231" s="235" t="s">
        <v>2082</v>
      </c>
      <c r="S231" s="227"/>
      <c r="T231" s="226" t="s">
        <v>810</v>
      </c>
      <c r="U231" s="6">
        <v>44228</v>
      </c>
      <c r="V231" s="5" t="s">
        <v>1523</v>
      </c>
      <c r="W231" s="10">
        <v>44280</v>
      </c>
      <c r="X231" s="238"/>
      <c r="Y231" s="33"/>
      <c r="Z231" s="33"/>
      <c r="AA231" s="33"/>
    </row>
    <row r="232" spans="1:27" ht="162.75" hidden="1" customHeight="1">
      <c r="A232" s="226" t="s">
        <v>2083</v>
      </c>
      <c r="B232" s="226" t="s">
        <v>17</v>
      </c>
      <c r="C232" s="227"/>
      <c r="D232" s="226" t="s">
        <v>2084</v>
      </c>
      <c r="E232" s="226" t="s">
        <v>2085</v>
      </c>
      <c r="F232" s="227"/>
      <c r="G232" s="228" t="s">
        <v>2086</v>
      </c>
      <c r="H232" s="229" t="s">
        <v>2087</v>
      </c>
      <c r="I232" s="228" t="s">
        <v>2088</v>
      </c>
      <c r="J232" s="227"/>
      <c r="K232" s="232" t="s">
        <v>902</v>
      </c>
      <c r="L232" s="233"/>
      <c r="M232" s="234"/>
      <c r="N232" s="234"/>
      <c r="O232" s="226" t="s">
        <v>981</v>
      </c>
      <c r="P232" s="242">
        <v>2</v>
      </c>
      <c r="Q232" s="242">
        <v>7</v>
      </c>
      <c r="R232" s="235" t="s">
        <v>2089</v>
      </c>
      <c r="S232" s="227"/>
      <c r="T232" s="226" t="s">
        <v>810</v>
      </c>
      <c r="U232" s="6">
        <v>44228</v>
      </c>
      <c r="V232" s="5" t="s">
        <v>1523</v>
      </c>
      <c r="W232" s="10">
        <v>44280</v>
      </c>
      <c r="X232" s="238"/>
      <c r="Y232" s="33"/>
      <c r="Z232" s="33"/>
      <c r="AA232" s="33"/>
    </row>
    <row r="233" spans="1:27" ht="162.75" hidden="1" customHeight="1">
      <c r="A233" s="226" t="s">
        <v>2090</v>
      </c>
      <c r="B233" s="226" t="s">
        <v>17</v>
      </c>
      <c r="C233" s="227"/>
      <c r="D233" s="226" t="s">
        <v>2091</v>
      </c>
      <c r="E233" s="226" t="s">
        <v>2092</v>
      </c>
      <c r="F233" s="227"/>
      <c r="G233" s="228" t="s">
        <v>2093</v>
      </c>
      <c r="H233" s="229" t="s">
        <v>2094</v>
      </c>
      <c r="I233" s="228" t="s">
        <v>2095</v>
      </c>
      <c r="J233" s="227"/>
      <c r="K233" s="232" t="s">
        <v>902</v>
      </c>
      <c r="L233" s="233"/>
      <c r="M233" s="234"/>
      <c r="N233" s="234"/>
      <c r="O233" s="226" t="s">
        <v>2096</v>
      </c>
      <c r="P233" s="242">
        <v>3</v>
      </c>
      <c r="Q233" s="242">
        <v>7</v>
      </c>
      <c r="R233" s="235" t="s">
        <v>2097</v>
      </c>
      <c r="S233" s="227"/>
      <c r="T233" s="226" t="s">
        <v>810</v>
      </c>
      <c r="U233" s="6">
        <v>44228</v>
      </c>
      <c r="V233" s="5" t="s">
        <v>1523</v>
      </c>
      <c r="W233" s="10">
        <v>44280</v>
      </c>
      <c r="X233" s="238"/>
      <c r="Y233" s="33"/>
      <c r="Z233" s="33"/>
      <c r="AA233" s="33"/>
    </row>
    <row r="234" spans="1:27" ht="162.75" hidden="1" customHeight="1">
      <c r="A234" s="226" t="s">
        <v>2098</v>
      </c>
      <c r="B234" s="226" t="s">
        <v>17</v>
      </c>
      <c r="C234" s="227"/>
      <c r="D234" s="226" t="s">
        <v>2099</v>
      </c>
      <c r="E234" s="226" t="s">
        <v>2100</v>
      </c>
      <c r="F234" s="227"/>
      <c r="G234" s="228" t="s">
        <v>2101</v>
      </c>
      <c r="H234" s="229" t="s">
        <v>2102</v>
      </c>
      <c r="I234" s="230"/>
      <c r="J234" s="227"/>
      <c r="K234" s="232" t="s">
        <v>1564</v>
      </c>
      <c r="L234" s="239" t="s">
        <v>724</v>
      </c>
      <c r="M234" s="234"/>
      <c r="N234" s="234"/>
      <c r="O234" s="227"/>
      <c r="P234" s="234"/>
      <c r="Q234" s="234"/>
      <c r="R234" s="235" t="s">
        <v>2103</v>
      </c>
      <c r="S234" s="227"/>
      <c r="T234" s="226" t="s">
        <v>810</v>
      </c>
      <c r="U234" s="6">
        <v>44228</v>
      </c>
      <c r="V234" s="5" t="s">
        <v>1523</v>
      </c>
      <c r="W234" s="10">
        <v>44280</v>
      </c>
      <c r="X234" s="238"/>
      <c r="Y234" s="33"/>
      <c r="Z234" s="33"/>
      <c r="AA234" s="33"/>
    </row>
    <row r="235" spans="1:27" ht="162.75" hidden="1" customHeight="1">
      <c r="A235" s="226" t="s">
        <v>2104</v>
      </c>
      <c r="B235" s="226" t="s">
        <v>17</v>
      </c>
      <c r="C235" s="227"/>
      <c r="D235" s="226" t="s">
        <v>2105</v>
      </c>
      <c r="E235" s="226" t="s">
        <v>2106</v>
      </c>
      <c r="F235" s="227"/>
      <c r="G235" s="228" t="s">
        <v>2107</v>
      </c>
      <c r="H235" s="248" t="s">
        <v>2108</v>
      </c>
      <c r="I235" s="230"/>
      <c r="J235" s="227"/>
      <c r="K235" s="232" t="s">
        <v>1564</v>
      </c>
      <c r="L235" s="239" t="s">
        <v>1908</v>
      </c>
      <c r="M235" s="234"/>
      <c r="N235" s="234"/>
      <c r="O235" s="227"/>
      <c r="P235" s="234"/>
      <c r="Q235" s="234"/>
      <c r="R235" s="235" t="s">
        <v>2109</v>
      </c>
      <c r="S235" s="227"/>
      <c r="T235" s="226" t="s">
        <v>810</v>
      </c>
      <c r="U235" s="6">
        <v>44228</v>
      </c>
      <c r="V235" s="5" t="s">
        <v>1523</v>
      </c>
      <c r="W235" s="10">
        <v>44280</v>
      </c>
      <c r="X235" s="238"/>
      <c r="Y235" s="33"/>
      <c r="Z235" s="33"/>
      <c r="AA235" s="33"/>
    </row>
    <row r="236" spans="1:27" ht="162.75" customHeight="1">
      <c r="A236" s="209" t="s">
        <v>2110</v>
      </c>
      <c r="B236" s="209" t="s">
        <v>17</v>
      </c>
      <c r="C236" s="210"/>
      <c r="D236" s="209" t="s">
        <v>2111</v>
      </c>
      <c r="E236" s="209" t="s">
        <v>2112</v>
      </c>
      <c r="F236" s="210"/>
      <c r="G236" s="211" t="s">
        <v>2113</v>
      </c>
      <c r="H236" s="212" t="s">
        <v>2114</v>
      </c>
      <c r="I236" s="249"/>
      <c r="J236" s="225" t="s">
        <v>2115</v>
      </c>
      <c r="K236" s="213" t="s">
        <v>902</v>
      </c>
      <c r="L236" s="214"/>
      <c r="M236" s="215"/>
      <c r="N236" s="215"/>
      <c r="O236" s="209" t="s">
        <v>2074</v>
      </c>
      <c r="P236" s="215"/>
      <c r="Q236" s="215"/>
      <c r="R236" s="216" t="s">
        <v>2116</v>
      </c>
      <c r="S236" s="210"/>
      <c r="T236" s="209" t="s">
        <v>810</v>
      </c>
      <c r="U236" s="217">
        <v>44228</v>
      </c>
      <c r="V236" s="244"/>
      <c r="W236" s="244"/>
      <c r="X236" s="246" t="s">
        <v>2117</v>
      </c>
      <c r="Y236" s="219"/>
      <c r="Z236" s="219"/>
      <c r="AA236" s="219"/>
    </row>
    <row r="237" spans="1:27" ht="162.75" customHeight="1">
      <c r="A237" s="209" t="s">
        <v>2118</v>
      </c>
      <c r="B237" s="209" t="s">
        <v>17</v>
      </c>
      <c r="C237" s="210"/>
      <c r="D237" s="209" t="s">
        <v>2119</v>
      </c>
      <c r="E237" s="209" t="s">
        <v>2120</v>
      </c>
      <c r="F237" s="210"/>
      <c r="G237" s="211" t="s">
        <v>2121</v>
      </c>
      <c r="H237" s="212" t="s">
        <v>2122</v>
      </c>
      <c r="I237" s="249"/>
      <c r="J237" s="225" t="s">
        <v>2123</v>
      </c>
      <c r="K237" s="213" t="s">
        <v>902</v>
      </c>
      <c r="L237" s="214"/>
      <c r="M237" s="215"/>
      <c r="N237" s="215"/>
      <c r="O237" s="209" t="s">
        <v>2124</v>
      </c>
      <c r="P237" s="215"/>
      <c r="Q237" s="215"/>
      <c r="R237" s="216" t="s">
        <v>2125</v>
      </c>
      <c r="S237" s="210"/>
      <c r="T237" s="209" t="s">
        <v>810</v>
      </c>
      <c r="U237" s="217">
        <v>44228</v>
      </c>
      <c r="V237" s="244"/>
      <c r="W237" s="244"/>
      <c r="X237" s="246" t="s">
        <v>2126</v>
      </c>
      <c r="Y237" s="219"/>
      <c r="Z237" s="219"/>
      <c r="AA237" s="219"/>
    </row>
    <row r="238" spans="1:27" ht="162.75" hidden="1" customHeight="1">
      <c r="A238" s="226" t="s">
        <v>2127</v>
      </c>
      <c r="B238" s="226" t="s">
        <v>17</v>
      </c>
      <c r="C238" s="227"/>
      <c r="D238" s="226" t="s">
        <v>827</v>
      </c>
      <c r="E238" s="226" t="s">
        <v>2128</v>
      </c>
      <c r="F238" s="227"/>
      <c r="G238" s="228" t="s">
        <v>2129</v>
      </c>
      <c r="H238" s="229" t="s">
        <v>2130</v>
      </c>
      <c r="I238" s="230"/>
      <c r="J238" s="231" t="s">
        <v>2131</v>
      </c>
      <c r="K238" s="232" t="s">
        <v>2132</v>
      </c>
      <c r="L238" s="239">
        <v>2009</v>
      </c>
      <c r="M238" s="234"/>
      <c r="N238" s="234"/>
      <c r="O238" s="227"/>
      <c r="P238" s="234"/>
      <c r="Q238" s="234"/>
      <c r="R238" s="235" t="s">
        <v>2133</v>
      </c>
      <c r="S238" s="227"/>
      <c r="T238" s="226" t="s">
        <v>810</v>
      </c>
      <c r="U238" s="6">
        <v>44228</v>
      </c>
      <c r="V238" s="5" t="s">
        <v>1523</v>
      </c>
      <c r="W238" s="10">
        <v>44280</v>
      </c>
      <c r="X238" s="238"/>
      <c r="Y238" s="33"/>
      <c r="Z238" s="33"/>
      <c r="AA238" s="33"/>
    </row>
    <row r="239" spans="1:27" ht="162.75" hidden="1" customHeight="1">
      <c r="A239" s="226" t="s">
        <v>2134</v>
      </c>
      <c r="B239" s="226" t="s">
        <v>17</v>
      </c>
      <c r="C239" s="227"/>
      <c r="D239" s="226" t="s">
        <v>827</v>
      </c>
      <c r="E239" s="226" t="s">
        <v>2135</v>
      </c>
      <c r="F239" s="227"/>
      <c r="G239" s="228" t="s">
        <v>2136</v>
      </c>
      <c r="H239" s="229" t="s">
        <v>2137</v>
      </c>
      <c r="I239" s="230"/>
      <c r="J239" s="231" t="s">
        <v>2138</v>
      </c>
      <c r="K239" s="232" t="s">
        <v>823</v>
      </c>
      <c r="L239" s="233"/>
      <c r="M239" s="234"/>
      <c r="N239" s="234"/>
      <c r="O239" s="227"/>
      <c r="P239" s="234"/>
      <c r="Q239" s="234"/>
      <c r="R239" s="235" t="s">
        <v>2139</v>
      </c>
      <c r="S239" s="227"/>
      <c r="T239" s="226" t="s">
        <v>810</v>
      </c>
      <c r="U239" s="6">
        <v>44228</v>
      </c>
      <c r="V239" s="5" t="s">
        <v>1523</v>
      </c>
      <c r="W239" s="10">
        <v>44280</v>
      </c>
      <c r="X239" s="238"/>
      <c r="Y239" s="33"/>
      <c r="Z239" s="33"/>
      <c r="AA239" s="33"/>
    </row>
    <row r="240" spans="1:27" ht="162.75" hidden="1" customHeight="1">
      <c r="A240" s="226" t="s">
        <v>2140</v>
      </c>
      <c r="B240" s="226" t="s">
        <v>17</v>
      </c>
      <c r="C240" s="227"/>
      <c r="D240" s="226" t="s">
        <v>2141</v>
      </c>
      <c r="E240" s="226" t="s">
        <v>2142</v>
      </c>
      <c r="F240" s="227"/>
      <c r="G240" s="228" t="s">
        <v>2143</v>
      </c>
      <c r="H240" s="229" t="s">
        <v>2144</v>
      </c>
      <c r="I240" s="230"/>
      <c r="J240" s="231" t="s">
        <v>2145</v>
      </c>
      <c r="K240" s="232" t="s">
        <v>2146</v>
      </c>
      <c r="L240" s="239" t="s">
        <v>724</v>
      </c>
      <c r="M240" s="234"/>
      <c r="N240" s="234"/>
      <c r="O240" s="227"/>
      <c r="P240" s="234"/>
      <c r="Q240" s="234"/>
      <c r="R240" s="235" t="s">
        <v>2147</v>
      </c>
      <c r="S240" s="227"/>
      <c r="T240" s="226" t="s">
        <v>810</v>
      </c>
      <c r="U240" s="6">
        <v>44228</v>
      </c>
      <c r="V240" s="5" t="s">
        <v>1523</v>
      </c>
      <c r="W240" s="10">
        <v>44280</v>
      </c>
      <c r="X240" s="238"/>
      <c r="Y240" s="33"/>
      <c r="Z240" s="33"/>
      <c r="AA240" s="33"/>
    </row>
    <row r="241" spans="1:27" ht="162.75" hidden="1" customHeight="1">
      <c r="A241" s="226" t="s">
        <v>2148</v>
      </c>
      <c r="B241" s="226" t="s">
        <v>17</v>
      </c>
      <c r="C241" s="227"/>
      <c r="D241" s="226" t="s">
        <v>2149</v>
      </c>
      <c r="E241" s="226" t="s">
        <v>2150</v>
      </c>
      <c r="F241" s="226" t="s">
        <v>2151</v>
      </c>
      <c r="G241" s="228" t="s">
        <v>2152</v>
      </c>
      <c r="H241" s="229" t="s">
        <v>2153</v>
      </c>
      <c r="I241" s="230"/>
      <c r="J241" s="227"/>
      <c r="K241" s="232" t="s">
        <v>2154</v>
      </c>
      <c r="L241" s="233"/>
      <c r="M241" s="234"/>
      <c r="N241" s="234"/>
      <c r="O241" s="227"/>
      <c r="P241" s="234"/>
      <c r="Q241" s="234"/>
      <c r="R241" s="235" t="s">
        <v>2155</v>
      </c>
      <c r="S241" s="227"/>
      <c r="T241" s="226" t="s">
        <v>810</v>
      </c>
      <c r="U241" s="6">
        <v>44228</v>
      </c>
      <c r="V241" s="5" t="s">
        <v>1523</v>
      </c>
      <c r="W241" s="10">
        <v>44280</v>
      </c>
      <c r="X241" s="238"/>
      <c r="Y241" s="33"/>
      <c r="Z241" s="33"/>
      <c r="AA241" s="33"/>
    </row>
    <row r="242" spans="1:27" ht="162.75" hidden="1" customHeight="1">
      <c r="A242" s="226" t="s">
        <v>2156</v>
      </c>
      <c r="B242" s="226" t="s">
        <v>17</v>
      </c>
      <c r="C242" s="227"/>
      <c r="D242" s="226" t="s">
        <v>2157</v>
      </c>
      <c r="E242" s="226" t="s">
        <v>2158</v>
      </c>
      <c r="F242" s="227"/>
      <c r="G242" s="228" t="s">
        <v>2159</v>
      </c>
      <c r="H242" s="229" t="s">
        <v>2160</v>
      </c>
      <c r="I242" s="228" t="s">
        <v>2161</v>
      </c>
      <c r="J242" s="227"/>
      <c r="K242" s="232" t="s">
        <v>902</v>
      </c>
      <c r="L242" s="233"/>
      <c r="M242" s="234"/>
      <c r="N242" s="234"/>
      <c r="O242" s="226" t="s">
        <v>704</v>
      </c>
      <c r="P242" s="242">
        <v>1</v>
      </c>
      <c r="Q242" s="242">
        <v>10</v>
      </c>
      <c r="R242" s="235" t="s">
        <v>2162</v>
      </c>
      <c r="S242" s="227"/>
      <c r="T242" s="226" t="s">
        <v>810</v>
      </c>
      <c r="U242" s="6">
        <v>44228</v>
      </c>
      <c r="V242" s="5" t="s">
        <v>1523</v>
      </c>
      <c r="W242" s="10">
        <v>44280</v>
      </c>
      <c r="X242" s="238"/>
      <c r="Y242" s="33"/>
      <c r="Z242" s="33"/>
      <c r="AA242" s="33"/>
    </row>
    <row r="243" spans="1:27" ht="162.75" hidden="1" customHeight="1">
      <c r="A243" s="226" t="s">
        <v>2163</v>
      </c>
      <c r="B243" s="226" t="s">
        <v>17</v>
      </c>
      <c r="C243" s="227"/>
      <c r="D243" s="226" t="s">
        <v>827</v>
      </c>
      <c r="E243" s="226" t="s">
        <v>2164</v>
      </c>
      <c r="F243" s="227"/>
      <c r="G243" s="228" t="s">
        <v>2165</v>
      </c>
      <c r="H243" s="229" t="s">
        <v>2166</v>
      </c>
      <c r="I243" s="228" t="s">
        <v>2167</v>
      </c>
      <c r="J243" s="227"/>
      <c r="K243" s="232" t="s">
        <v>2132</v>
      </c>
      <c r="L243" s="239" t="s">
        <v>2168</v>
      </c>
      <c r="M243" s="234"/>
      <c r="N243" s="234"/>
      <c r="O243" s="226" t="s">
        <v>981</v>
      </c>
      <c r="P243" s="242">
        <v>2</v>
      </c>
      <c r="Q243" s="242">
        <v>2</v>
      </c>
      <c r="R243" s="235" t="s">
        <v>2169</v>
      </c>
      <c r="S243" s="227"/>
      <c r="T243" s="226" t="s">
        <v>810</v>
      </c>
      <c r="U243" s="6">
        <v>44228</v>
      </c>
      <c r="V243" s="5" t="s">
        <v>1523</v>
      </c>
      <c r="W243" s="10">
        <v>44281</v>
      </c>
      <c r="X243" s="238"/>
      <c r="Y243" s="33"/>
      <c r="Z243" s="33"/>
      <c r="AA243" s="33"/>
    </row>
    <row r="244" spans="1:27" ht="162.75" hidden="1" customHeight="1">
      <c r="A244" s="226" t="s">
        <v>2170</v>
      </c>
      <c r="B244" s="226" t="s">
        <v>17</v>
      </c>
      <c r="C244" s="227"/>
      <c r="D244" s="226" t="s">
        <v>2171</v>
      </c>
      <c r="E244" s="226" t="s">
        <v>2172</v>
      </c>
      <c r="F244" s="226" t="s">
        <v>2164</v>
      </c>
      <c r="G244" s="228" t="s">
        <v>2173</v>
      </c>
      <c r="H244" s="229" t="s">
        <v>2174</v>
      </c>
      <c r="I244" s="228" t="s">
        <v>2175</v>
      </c>
      <c r="J244" s="227"/>
      <c r="K244" s="232" t="s">
        <v>902</v>
      </c>
      <c r="L244" s="233"/>
      <c r="M244" s="234"/>
      <c r="N244" s="234"/>
      <c r="O244" s="226" t="s">
        <v>717</v>
      </c>
      <c r="P244" s="242">
        <v>3</v>
      </c>
      <c r="Q244" s="242">
        <v>8</v>
      </c>
      <c r="R244" s="235" t="s">
        <v>2176</v>
      </c>
      <c r="S244" s="227"/>
      <c r="T244" s="226" t="s">
        <v>810</v>
      </c>
      <c r="U244" s="6">
        <v>44228</v>
      </c>
      <c r="V244" s="5" t="s">
        <v>1523</v>
      </c>
      <c r="W244" s="10">
        <v>44281</v>
      </c>
      <c r="X244" s="238"/>
      <c r="Y244" s="33"/>
      <c r="Z244" s="33"/>
      <c r="AA244" s="33"/>
    </row>
    <row r="245" spans="1:27" ht="162.75" hidden="1" customHeight="1">
      <c r="A245" s="226" t="s">
        <v>2177</v>
      </c>
      <c r="B245" s="226" t="s">
        <v>17</v>
      </c>
      <c r="C245" s="227"/>
      <c r="D245" s="226" t="s">
        <v>2178</v>
      </c>
      <c r="E245" s="226" t="s">
        <v>2179</v>
      </c>
      <c r="F245" s="226" t="s">
        <v>2180</v>
      </c>
      <c r="G245" s="228" t="s">
        <v>2181</v>
      </c>
      <c r="H245" s="229" t="s">
        <v>2182</v>
      </c>
      <c r="I245" s="228" t="s">
        <v>2183</v>
      </c>
      <c r="J245" s="227"/>
      <c r="K245" s="232" t="s">
        <v>902</v>
      </c>
      <c r="L245" s="233"/>
      <c r="M245" s="234"/>
      <c r="N245" s="234"/>
      <c r="O245" s="226" t="s">
        <v>717</v>
      </c>
      <c r="P245" s="242">
        <v>3</v>
      </c>
      <c r="Q245" s="242">
        <v>10</v>
      </c>
      <c r="R245" s="235" t="s">
        <v>2184</v>
      </c>
      <c r="S245" s="227"/>
      <c r="T245" s="226" t="s">
        <v>810</v>
      </c>
      <c r="U245" s="6">
        <v>44228</v>
      </c>
      <c r="V245" s="5" t="s">
        <v>1523</v>
      </c>
      <c r="W245" s="10">
        <v>44281</v>
      </c>
      <c r="X245" s="238"/>
      <c r="Y245" s="33"/>
      <c r="Z245" s="33"/>
      <c r="AA245" s="33"/>
    </row>
    <row r="246" spans="1:27" ht="162.75" hidden="1" customHeight="1">
      <c r="A246" s="226" t="s">
        <v>2185</v>
      </c>
      <c r="B246" s="226" t="s">
        <v>17</v>
      </c>
      <c r="C246" s="227"/>
      <c r="D246" s="226" t="s">
        <v>2186</v>
      </c>
      <c r="E246" s="226" t="s">
        <v>2187</v>
      </c>
      <c r="F246" s="226" t="s">
        <v>2188</v>
      </c>
      <c r="G246" s="228" t="s">
        <v>2189</v>
      </c>
      <c r="H246" s="229" t="s">
        <v>2190</v>
      </c>
      <c r="I246" s="228" t="s">
        <v>2191</v>
      </c>
      <c r="J246" s="227"/>
      <c r="K246" s="232" t="s">
        <v>2192</v>
      </c>
      <c r="L246" s="233"/>
      <c r="M246" s="234"/>
      <c r="N246" s="234"/>
      <c r="O246" s="226" t="s">
        <v>717</v>
      </c>
      <c r="P246" s="242">
        <v>3</v>
      </c>
      <c r="Q246" s="242">
        <v>12</v>
      </c>
      <c r="R246" s="235" t="s">
        <v>2193</v>
      </c>
      <c r="S246" s="227"/>
      <c r="T246" s="226" t="s">
        <v>810</v>
      </c>
      <c r="U246" s="6">
        <v>44228</v>
      </c>
      <c r="V246" s="5" t="s">
        <v>1523</v>
      </c>
      <c r="W246" s="10">
        <v>44281</v>
      </c>
      <c r="X246" s="238"/>
      <c r="Y246" s="33"/>
      <c r="Z246" s="33"/>
      <c r="AA246" s="33"/>
    </row>
    <row r="247" spans="1:27" ht="162.75" hidden="1" customHeight="1">
      <c r="A247" s="226" t="s">
        <v>2194</v>
      </c>
      <c r="B247" s="226" t="s">
        <v>17</v>
      </c>
      <c r="C247" s="227"/>
      <c r="D247" s="226" t="s">
        <v>2195</v>
      </c>
      <c r="E247" s="226" t="s">
        <v>2196</v>
      </c>
      <c r="F247" s="226" t="s">
        <v>2187</v>
      </c>
      <c r="G247" s="228" t="s">
        <v>2197</v>
      </c>
      <c r="H247" s="229" t="s">
        <v>2198</v>
      </c>
      <c r="I247" s="228" t="s">
        <v>2199</v>
      </c>
      <c r="J247" s="227"/>
      <c r="K247" s="232" t="s">
        <v>902</v>
      </c>
      <c r="L247" s="233"/>
      <c r="M247" s="234"/>
      <c r="N247" s="234"/>
      <c r="O247" s="226" t="s">
        <v>717</v>
      </c>
      <c r="P247" s="242">
        <v>3</v>
      </c>
      <c r="Q247" s="242">
        <v>10</v>
      </c>
      <c r="R247" s="235" t="s">
        <v>2200</v>
      </c>
      <c r="S247" s="227"/>
      <c r="T247" s="226" t="s">
        <v>810</v>
      </c>
      <c r="U247" s="6">
        <v>44228</v>
      </c>
      <c r="V247" s="5" t="s">
        <v>1523</v>
      </c>
      <c r="W247" s="10">
        <v>44281</v>
      </c>
      <c r="X247" s="238"/>
      <c r="Y247" s="33"/>
      <c r="Z247" s="33"/>
      <c r="AA247" s="33"/>
    </row>
    <row r="248" spans="1:27" ht="162.75" hidden="1" customHeight="1">
      <c r="A248" s="226" t="s">
        <v>2201</v>
      </c>
      <c r="B248" s="226" t="s">
        <v>17</v>
      </c>
      <c r="C248" s="227"/>
      <c r="D248" s="226" t="s">
        <v>2202</v>
      </c>
      <c r="E248" s="226" t="s">
        <v>2203</v>
      </c>
      <c r="F248" s="227"/>
      <c r="G248" s="228" t="s">
        <v>2204</v>
      </c>
      <c r="H248" s="229" t="s">
        <v>2205</v>
      </c>
      <c r="I248" s="230"/>
      <c r="J248" s="227"/>
      <c r="K248" s="232" t="s">
        <v>1220</v>
      </c>
      <c r="L248" s="233"/>
      <c r="M248" s="234"/>
      <c r="N248" s="234"/>
      <c r="O248" s="227"/>
      <c r="P248" s="234"/>
      <c r="Q248" s="234"/>
      <c r="R248" s="235" t="s">
        <v>2206</v>
      </c>
      <c r="S248" s="227"/>
      <c r="T248" s="226" t="s">
        <v>810</v>
      </c>
      <c r="U248" s="6">
        <v>44228</v>
      </c>
      <c r="V248" s="5" t="s">
        <v>1523</v>
      </c>
      <c r="W248" s="10">
        <v>44281</v>
      </c>
      <c r="X248" s="238"/>
      <c r="Y248" s="33"/>
      <c r="Z248" s="33"/>
      <c r="AA248" s="33"/>
    </row>
    <row r="249" spans="1:27" ht="162.75" hidden="1" customHeight="1">
      <c r="A249" s="226" t="s">
        <v>2207</v>
      </c>
      <c r="B249" s="226" t="s">
        <v>17</v>
      </c>
      <c r="C249" s="227"/>
      <c r="D249" s="226" t="s">
        <v>2208</v>
      </c>
      <c r="E249" s="226" t="s">
        <v>2209</v>
      </c>
      <c r="F249" s="227"/>
      <c r="G249" s="228" t="s">
        <v>2210</v>
      </c>
      <c r="H249" s="229" t="s">
        <v>2211</v>
      </c>
      <c r="I249" s="228" t="s">
        <v>2212</v>
      </c>
      <c r="J249" s="227"/>
      <c r="K249" s="232" t="s">
        <v>902</v>
      </c>
      <c r="L249" s="233"/>
      <c r="M249" s="234"/>
      <c r="N249" s="234"/>
      <c r="O249" s="226" t="s">
        <v>2213</v>
      </c>
      <c r="P249" s="242">
        <v>5</v>
      </c>
      <c r="Q249" s="242">
        <v>5</v>
      </c>
      <c r="R249" s="235" t="s">
        <v>2214</v>
      </c>
      <c r="S249" s="227"/>
      <c r="T249" s="226" t="s">
        <v>810</v>
      </c>
      <c r="U249" s="6">
        <v>44228</v>
      </c>
      <c r="V249" s="5" t="s">
        <v>1523</v>
      </c>
      <c r="W249" s="11"/>
      <c r="X249" s="238"/>
      <c r="Y249" s="33"/>
      <c r="Z249" s="33"/>
      <c r="AA249" s="33"/>
    </row>
    <row r="250" spans="1:27" ht="162.75" hidden="1" customHeight="1">
      <c r="A250" s="226" t="s">
        <v>2215</v>
      </c>
      <c r="B250" s="226" t="s">
        <v>17</v>
      </c>
      <c r="C250" s="227"/>
      <c r="D250" s="226" t="s">
        <v>2216</v>
      </c>
      <c r="E250" s="226" t="s">
        <v>2217</v>
      </c>
      <c r="F250" s="227"/>
      <c r="G250" s="228" t="s">
        <v>2218</v>
      </c>
      <c r="H250" s="229" t="s">
        <v>2219</v>
      </c>
      <c r="I250" s="230"/>
      <c r="J250" s="227"/>
      <c r="K250" s="232" t="s">
        <v>1564</v>
      </c>
      <c r="L250" s="239" t="s">
        <v>1908</v>
      </c>
      <c r="M250" s="234"/>
      <c r="N250" s="234"/>
      <c r="O250" s="227"/>
      <c r="P250" s="234"/>
      <c r="Q250" s="234"/>
      <c r="R250" s="235" t="s">
        <v>2220</v>
      </c>
      <c r="S250" s="227"/>
      <c r="T250" s="226" t="s">
        <v>810</v>
      </c>
      <c r="U250" s="6">
        <v>44229</v>
      </c>
      <c r="V250" s="5" t="s">
        <v>1523</v>
      </c>
      <c r="W250" s="11"/>
      <c r="X250" s="238"/>
      <c r="Y250" s="33"/>
      <c r="Z250" s="33"/>
      <c r="AA250" s="33"/>
    </row>
    <row r="251" spans="1:27" ht="162.75" hidden="1" customHeight="1">
      <c r="A251" s="226" t="s">
        <v>2221</v>
      </c>
      <c r="B251" s="226" t="s">
        <v>17</v>
      </c>
      <c r="C251" s="227"/>
      <c r="D251" s="226" t="s">
        <v>827</v>
      </c>
      <c r="E251" s="226" t="s">
        <v>2217</v>
      </c>
      <c r="F251" s="227"/>
      <c r="G251" s="228" t="s">
        <v>2222</v>
      </c>
      <c r="H251" s="229" t="s">
        <v>2223</v>
      </c>
      <c r="I251" s="228" t="s">
        <v>2224</v>
      </c>
      <c r="J251" s="227"/>
      <c r="K251" s="232" t="s">
        <v>2132</v>
      </c>
      <c r="L251" s="239" t="s">
        <v>2225</v>
      </c>
      <c r="M251" s="234"/>
      <c r="N251" s="234"/>
      <c r="O251" s="227"/>
      <c r="P251" s="234"/>
      <c r="Q251" s="234"/>
      <c r="R251" s="235" t="s">
        <v>2226</v>
      </c>
      <c r="S251" s="227"/>
      <c r="T251" s="226" t="s">
        <v>810</v>
      </c>
      <c r="U251" s="6">
        <v>44229</v>
      </c>
      <c r="V251" s="11"/>
      <c r="W251" s="11"/>
      <c r="X251" s="236" t="s">
        <v>2227</v>
      </c>
      <c r="Y251" s="33"/>
      <c r="Z251" s="33"/>
      <c r="AA251" s="33"/>
    </row>
    <row r="252" spans="1:27" ht="162.75" hidden="1" customHeight="1">
      <c r="A252" s="226" t="s">
        <v>2228</v>
      </c>
      <c r="B252" s="226" t="s">
        <v>17</v>
      </c>
      <c r="C252" s="227"/>
      <c r="D252" s="226" t="s">
        <v>2229</v>
      </c>
      <c r="E252" s="226" t="s">
        <v>2230</v>
      </c>
      <c r="F252" s="227"/>
      <c r="G252" s="228" t="s">
        <v>2231</v>
      </c>
      <c r="H252" s="229" t="s">
        <v>2232</v>
      </c>
      <c r="I252" s="230"/>
      <c r="J252" s="231" t="s">
        <v>2233</v>
      </c>
      <c r="K252" s="232" t="s">
        <v>1220</v>
      </c>
      <c r="L252" s="233"/>
      <c r="M252" s="234"/>
      <c r="N252" s="234"/>
      <c r="O252" s="227"/>
      <c r="P252" s="234"/>
      <c r="Q252" s="234"/>
      <c r="R252" s="235" t="s">
        <v>2234</v>
      </c>
      <c r="S252" s="227"/>
      <c r="T252" s="226" t="s">
        <v>810</v>
      </c>
      <c r="U252" s="6">
        <v>44229</v>
      </c>
      <c r="V252" s="5" t="s">
        <v>1523</v>
      </c>
      <c r="W252" s="11"/>
      <c r="X252" s="238"/>
      <c r="Y252" s="33"/>
      <c r="Z252" s="33"/>
      <c r="AA252" s="33"/>
    </row>
    <row r="253" spans="1:27" ht="162.75" hidden="1" customHeight="1">
      <c r="A253" s="226" t="s">
        <v>2235</v>
      </c>
      <c r="B253" s="226" t="s">
        <v>17</v>
      </c>
      <c r="C253" s="227"/>
      <c r="D253" s="226" t="s">
        <v>2236</v>
      </c>
      <c r="E253" s="226" t="s">
        <v>2237</v>
      </c>
      <c r="F253" s="227"/>
      <c r="G253" s="228" t="s">
        <v>2238</v>
      </c>
      <c r="H253" s="248" t="s">
        <v>2239</v>
      </c>
      <c r="I253" s="230"/>
      <c r="J253" s="227"/>
      <c r="K253" s="232" t="s">
        <v>1226</v>
      </c>
      <c r="L253" s="233"/>
      <c r="M253" s="234"/>
      <c r="N253" s="234"/>
      <c r="O253" s="227"/>
      <c r="P253" s="234"/>
      <c r="Q253" s="234"/>
      <c r="R253" s="235" t="s">
        <v>2240</v>
      </c>
      <c r="S253" s="227"/>
      <c r="T253" s="226" t="s">
        <v>810</v>
      </c>
      <c r="U253" s="6">
        <v>44229</v>
      </c>
      <c r="V253" s="5" t="s">
        <v>1523</v>
      </c>
      <c r="W253" s="11"/>
      <c r="X253" s="238"/>
      <c r="Y253" s="33"/>
      <c r="Z253" s="33"/>
      <c r="AA253" s="33"/>
    </row>
    <row r="254" spans="1:27" ht="162.75" hidden="1" customHeight="1">
      <c r="A254" s="226" t="s">
        <v>2241</v>
      </c>
      <c r="B254" s="226" t="s">
        <v>17</v>
      </c>
      <c r="C254" s="227"/>
      <c r="D254" s="226" t="s">
        <v>2242</v>
      </c>
      <c r="E254" s="226" t="s">
        <v>2243</v>
      </c>
      <c r="F254" s="227"/>
      <c r="G254" s="228" t="s">
        <v>2244</v>
      </c>
      <c r="H254" s="229" t="s">
        <v>2245</v>
      </c>
      <c r="I254" s="230"/>
      <c r="J254" s="227"/>
      <c r="K254" s="232" t="s">
        <v>1226</v>
      </c>
      <c r="L254" s="233"/>
      <c r="M254" s="234"/>
      <c r="N254" s="234"/>
      <c r="O254" s="227"/>
      <c r="P254" s="234"/>
      <c r="Q254" s="234"/>
      <c r="R254" s="235" t="s">
        <v>2240</v>
      </c>
      <c r="S254" s="227"/>
      <c r="T254" s="226" t="s">
        <v>810</v>
      </c>
      <c r="U254" s="6">
        <v>44229</v>
      </c>
      <c r="V254" s="5" t="s">
        <v>1523</v>
      </c>
      <c r="W254" s="11"/>
      <c r="X254" s="238"/>
      <c r="Y254" s="33"/>
      <c r="Z254" s="33"/>
      <c r="AA254" s="33"/>
    </row>
    <row r="255" spans="1:27" ht="162.75" hidden="1" customHeight="1">
      <c r="A255" s="226" t="s">
        <v>2246</v>
      </c>
      <c r="B255" s="226" t="s">
        <v>17</v>
      </c>
      <c r="C255" s="227"/>
      <c r="D255" s="226" t="s">
        <v>2247</v>
      </c>
      <c r="E255" s="226" t="s">
        <v>2248</v>
      </c>
      <c r="F255" s="227"/>
      <c r="G255" s="228" t="s">
        <v>2249</v>
      </c>
      <c r="H255" s="229" t="s">
        <v>2250</v>
      </c>
      <c r="I255" s="230"/>
      <c r="J255" s="227"/>
      <c r="K255" s="232" t="s">
        <v>1226</v>
      </c>
      <c r="L255" s="233"/>
      <c r="M255" s="234"/>
      <c r="N255" s="234"/>
      <c r="O255" s="227"/>
      <c r="P255" s="234"/>
      <c r="Q255" s="234"/>
      <c r="R255" s="235" t="s">
        <v>2240</v>
      </c>
      <c r="S255" s="227"/>
      <c r="T255" s="226" t="s">
        <v>810</v>
      </c>
      <c r="U255" s="6">
        <v>44229</v>
      </c>
      <c r="V255" s="5" t="s">
        <v>1523</v>
      </c>
      <c r="W255" s="11"/>
      <c r="X255" s="238"/>
      <c r="Y255" s="33"/>
      <c r="Z255" s="33"/>
      <c r="AA255" s="33"/>
    </row>
    <row r="256" spans="1:27" ht="162.75" hidden="1" customHeight="1">
      <c r="A256" s="226" t="s">
        <v>2251</v>
      </c>
      <c r="B256" s="226" t="s">
        <v>17</v>
      </c>
      <c r="C256" s="227"/>
      <c r="D256" s="226" t="s">
        <v>2252</v>
      </c>
      <c r="E256" s="226" t="s">
        <v>2253</v>
      </c>
      <c r="F256" s="227"/>
      <c r="G256" s="228" t="s">
        <v>2254</v>
      </c>
      <c r="H256" s="229" t="s">
        <v>2255</v>
      </c>
      <c r="I256" s="230"/>
      <c r="J256" s="227"/>
      <c r="K256" s="232" t="s">
        <v>932</v>
      </c>
      <c r="L256" s="233"/>
      <c r="M256" s="234"/>
      <c r="N256" s="234"/>
      <c r="O256" s="227"/>
      <c r="P256" s="234"/>
      <c r="Q256" s="234"/>
      <c r="R256" s="235" t="s">
        <v>2256</v>
      </c>
      <c r="S256" s="227"/>
      <c r="T256" s="226" t="s">
        <v>810</v>
      </c>
      <c r="U256" s="6">
        <v>44229</v>
      </c>
      <c r="V256" s="5" t="s">
        <v>1523</v>
      </c>
      <c r="W256" s="11"/>
      <c r="X256" s="238"/>
      <c r="Y256" s="33"/>
      <c r="Z256" s="33"/>
      <c r="AA256" s="33"/>
    </row>
    <row r="257" spans="1:27" ht="162.75" hidden="1" customHeight="1">
      <c r="A257" s="226" t="s">
        <v>2257</v>
      </c>
      <c r="B257" s="226" t="s">
        <v>17</v>
      </c>
      <c r="C257" s="227"/>
      <c r="D257" s="226" t="s">
        <v>2258</v>
      </c>
      <c r="E257" s="226" t="s">
        <v>2253</v>
      </c>
      <c r="F257" s="227"/>
      <c r="G257" s="228" t="s">
        <v>2259</v>
      </c>
      <c r="H257" s="229" t="s">
        <v>2260</v>
      </c>
      <c r="I257" s="228" t="s">
        <v>2261</v>
      </c>
      <c r="J257" s="227"/>
      <c r="K257" s="232" t="s">
        <v>1564</v>
      </c>
      <c r="L257" s="239" t="s">
        <v>724</v>
      </c>
      <c r="M257" s="234"/>
      <c r="N257" s="234"/>
      <c r="O257" s="227"/>
      <c r="P257" s="234"/>
      <c r="Q257" s="234"/>
      <c r="R257" s="235" t="s">
        <v>2262</v>
      </c>
      <c r="S257" s="227"/>
      <c r="T257" s="226" t="s">
        <v>810</v>
      </c>
      <c r="U257" s="6">
        <v>44229</v>
      </c>
      <c r="V257" s="5" t="s">
        <v>1523</v>
      </c>
      <c r="W257" s="11"/>
      <c r="X257" s="238"/>
      <c r="Y257" s="33"/>
      <c r="Z257" s="33"/>
      <c r="AA257" s="33"/>
    </row>
    <row r="258" spans="1:27" ht="162.75" hidden="1" customHeight="1">
      <c r="A258" s="226" t="s">
        <v>2263</v>
      </c>
      <c r="B258" s="226" t="s">
        <v>17</v>
      </c>
      <c r="C258" s="227"/>
      <c r="D258" s="226" t="s">
        <v>2264</v>
      </c>
      <c r="E258" s="226" t="s">
        <v>2253</v>
      </c>
      <c r="F258" s="227"/>
      <c r="G258" s="228" t="s">
        <v>2265</v>
      </c>
      <c r="H258" s="229" t="s">
        <v>2266</v>
      </c>
      <c r="I258" s="228" t="s">
        <v>2267</v>
      </c>
      <c r="J258" s="227"/>
      <c r="K258" s="232" t="s">
        <v>1564</v>
      </c>
      <c r="L258" s="239" t="s">
        <v>724</v>
      </c>
      <c r="M258" s="234"/>
      <c r="N258" s="234"/>
      <c r="O258" s="227"/>
      <c r="P258" s="234"/>
      <c r="Q258" s="234"/>
      <c r="R258" s="235" t="s">
        <v>2262</v>
      </c>
      <c r="S258" s="227"/>
      <c r="T258" s="226" t="s">
        <v>810</v>
      </c>
      <c r="U258" s="6">
        <v>44229</v>
      </c>
      <c r="V258" s="5" t="s">
        <v>1523</v>
      </c>
      <c r="W258" s="11"/>
      <c r="X258" s="238"/>
      <c r="Y258" s="33"/>
      <c r="Z258" s="33"/>
      <c r="AA258" s="33"/>
    </row>
    <row r="259" spans="1:27" ht="162.75" hidden="1" customHeight="1">
      <c r="A259" s="226" t="s">
        <v>2268</v>
      </c>
      <c r="B259" s="226" t="s">
        <v>17</v>
      </c>
      <c r="C259" s="227"/>
      <c r="D259" s="226" t="s">
        <v>2269</v>
      </c>
      <c r="E259" s="226" t="s">
        <v>2253</v>
      </c>
      <c r="F259" s="227"/>
      <c r="G259" s="228" t="s">
        <v>2270</v>
      </c>
      <c r="H259" s="229" t="s">
        <v>2271</v>
      </c>
      <c r="I259" s="228" t="s">
        <v>2272</v>
      </c>
      <c r="J259" s="227"/>
      <c r="K259" s="232" t="s">
        <v>1564</v>
      </c>
      <c r="L259" s="239" t="s">
        <v>2273</v>
      </c>
      <c r="M259" s="234"/>
      <c r="N259" s="234"/>
      <c r="O259" s="227"/>
      <c r="P259" s="234"/>
      <c r="Q259" s="234"/>
      <c r="R259" s="235" t="s">
        <v>2274</v>
      </c>
      <c r="S259" s="227"/>
      <c r="T259" s="226" t="s">
        <v>810</v>
      </c>
      <c r="U259" s="6">
        <v>44229</v>
      </c>
      <c r="V259" s="5" t="s">
        <v>1523</v>
      </c>
      <c r="W259" s="11"/>
      <c r="X259" s="238"/>
      <c r="Y259" s="33"/>
      <c r="Z259" s="33"/>
      <c r="AA259" s="33"/>
    </row>
    <row r="260" spans="1:27" ht="162.75" hidden="1" customHeight="1">
      <c r="A260" s="226" t="s">
        <v>2275</v>
      </c>
      <c r="B260" s="226" t="s">
        <v>17</v>
      </c>
      <c r="C260" s="227"/>
      <c r="D260" s="226" t="s">
        <v>2276</v>
      </c>
      <c r="E260" s="226" t="s">
        <v>2253</v>
      </c>
      <c r="F260" s="227"/>
      <c r="G260" s="228" t="s">
        <v>2277</v>
      </c>
      <c r="H260" s="229" t="s">
        <v>2278</v>
      </c>
      <c r="I260" s="228" t="s">
        <v>2279</v>
      </c>
      <c r="J260" s="227"/>
      <c r="K260" s="232" t="s">
        <v>1564</v>
      </c>
      <c r="L260" s="239" t="s">
        <v>2280</v>
      </c>
      <c r="M260" s="234"/>
      <c r="N260" s="234"/>
      <c r="O260" s="227"/>
      <c r="P260" s="234"/>
      <c r="Q260" s="234"/>
      <c r="R260" s="235" t="s">
        <v>2281</v>
      </c>
      <c r="S260" s="227"/>
      <c r="T260" s="226" t="s">
        <v>810</v>
      </c>
      <c r="U260" s="6">
        <v>44229</v>
      </c>
      <c r="V260" s="5" t="s">
        <v>1523</v>
      </c>
      <c r="W260" s="11"/>
      <c r="X260" s="238"/>
      <c r="Y260" s="33"/>
      <c r="Z260" s="33"/>
      <c r="AA260" s="33"/>
    </row>
    <row r="261" spans="1:27" ht="162.75" hidden="1" customHeight="1">
      <c r="A261" s="226" t="s">
        <v>2282</v>
      </c>
      <c r="B261" s="226" t="s">
        <v>17</v>
      </c>
      <c r="C261" s="227"/>
      <c r="D261" s="226" t="s">
        <v>2283</v>
      </c>
      <c r="E261" s="226" t="s">
        <v>2284</v>
      </c>
      <c r="F261" s="227"/>
      <c r="G261" s="228" t="s">
        <v>2285</v>
      </c>
      <c r="H261" s="229" t="s">
        <v>2286</v>
      </c>
      <c r="I261" s="228" t="s">
        <v>2287</v>
      </c>
      <c r="J261" s="227"/>
      <c r="K261" s="232" t="s">
        <v>1564</v>
      </c>
      <c r="L261" s="239" t="s">
        <v>2280</v>
      </c>
      <c r="M261" s="234"/>
      <c r="N261" s="234"/>
      <c r="O261" s="227"/>
      <c r="P261" s="234"/>
      <c r="Q261" s="234"/>
      <c r="R261" s="235" t="s">
        <v>2281</v>
      </c>
      <c r="S261" s="227"/>
      <c r="T261" s="226" t="s">
        <v>810</v>
      </c>
      <c r="U261" s="6">
        <v>44229</v>
      </c>
      <c r="V261" s="5" t="s">
        <v>1523</v>
      </c>
      <c r="W261" s="11"/>
      <c r="X261" s="238"/>
      <c r="Y261" s="33"/>
      <c r="Z261" s="33"/>
      <c r="AA261" s="33"/>
    </row>
    <row r="262" spans="1:27" ht="162.75" hidden="1" customHeight="1">
      <c r="A262" s="226" t="s">
        <v>2288</v>
      </c>
      <c r="B262" s="226" t="s">
        <v>17</v>
      </c>
      <c r="C262" s="227"/>
      <c r="D262" s="226" t="s">
        <v>2289</v>
      </c>
      <c r="E262" s="226" t="s">
        <v>2290</v>
      </c>
      <c r="F262" s="227"/>
      <c r="G262" s="228" t="s">
        <v>2291</v>
      </c>
      <c r="H262" s="229" t="s">
        <v>2292</v>
      </c>
      <c r="I262" s="230"/>
      <c r="J262" s="227"/>
      <c r="K262" s="232" t="s">
        <v>1220</v>
      </c>
      <c r="L262" s="233"/>
      <c r="M262" s="234"/>
      <c r="N262" s="234"/>
      <c r="O262" s="227"/>
      <c r="P262" s="234"/>
      <c r="Q262" s="234"/>
      <c r="R262" s="235" t="s">
        <v>2293</v>
      </c>
      <c r="S262" s="227"/>
      <c r="T262" s="226" t="s">
        <v>810</v>
      </c>
      <c r="U262" s="6">
        <v>44229</v>
      </c>
      <c r="V262" s="5" t="s">
        <v>1523</v>
      </c>
      <c r="W262" s="11"/>
      <c r="X262" s="238"/>
      <c r="Y262" s="33"/>
      <c r="Z262" s="33"/>
      <c r="AA262" s="33"/>
    </row>
    <row r="263" spans="1:27" ht="162.75" hidden="1" customHeight="1">
      <c r="A263" s="226" t="s">
        <v>2294</v>
      </c>
      <c r="B263" s="226" t="s">
        <v>17</v>
      </c>
      <c r="C263" s="227"/>
      <c r="D263" s="226" t="s">
        <v>2295</v>
      </c>
      <c r="E263" s="226" t="s">
        <v>2296</v>
      </c>
      <c r="F263" s="227"/>
      <c r="G263" s="228" t="s">
        <v>2297</v>
      </c>
      <c r="H263" s="229" t="s">
        <v>2298</v>
      </c>
      <c r="I263" s="230"/>
      <c r="J263" s="227"/>
      <c r="K263" s="232" t="s">
        <v>932</v>
      </c>
      <c r="L263" s="233"/>
      <c r="M263" s="234"/>
      <c r="N263" s="234"/>
      <c r="O263" s="227"/>
      <c r="P263" s="234"/>
      <c r="Q263" s="234"/>
      <c r="R263" s="235" t="s">
        <v>1380</v>
      </c>
      <c r="S263" s="227"/>
      <c r="T263" s="226" t="s">
        <v>810</v>
      </c>
      <c r="U263" s="6">
        <v>44229</v>
      </c>
      <c r="V263" s="5" t="s">
        <v>1523</v>
      </c>
      <c r="W263" s="11"/>
      <c r="X263" s="238"/>
      <c r="Y263" s="33"/>
      <c r="Z263" s="33"/>
      <c r="AA263" s="33"/>
    </row>
    <row r="264" spans="1:27" ht="162.75" hidden="1" customHeight="1">
      <c r="A264" s="226" t="s">
        <v>2299</v>
      </c>
      <c r="B264" s="226" t="s">
        <v>17</v>
      </c>
      <c r="C264" s="227"/>
      <c r="D264" s="226" t="s">
        <v>827</v>
      </c>
      <c r="E264" s="226" t="s">
        <v>2296</v>
      </c>
      <c r="F264" s="227"/>
      <c r="G264" s="228" t="s">
        <v>2300</v>
      </c>
      <c r="H264" s="229" t="s">
        <v>2301</v>
      </c>
      <c r="I264" s="230"/>
      <c r="J264" s="227"/>
      <c r="K264" s="232" t="s">
        <v>2132</v>
      </c>
      <c r="L264" s="239">
        <v>2020</v>
      </c>
      <c r="M264" s="234"/>
      <c r="N264" s="234"/>
      <c r="O264" s="227"/>
      <c r="P264" s="234"/>
      <c r="Q264" s="234"/>
      <c r="R264" s="235" t="s">
        <v>2302</v>
      </c>
      <c r="S264" s="227"/>
      <c r="T264" s="226" t="s">
        <v>810</v>
      </c>
      <c r="U264" s="6">
        <v>44229</v>
      </c>
      <c r="V264" s="5" t="s">
        <v>1523</v>
      </c>
      <c r="W264" s="11"/>
      <c r="X264" s="238"/>
      <c r="Y264" s="33"/>
      <c r="Z264" s="33"/>
      <c r="AA264" s="33"/>
    </row>
    <row r="265" spans="1:27" ht="162.75" hidden="1" customHeight="1">
      <c r="A265" s="226" t="s">
        <v>2303</v>
      </c>
      <c r="B265" s="226" t="s">
        <v>17</v>
      </c>
      <c r="C265" s="227"/>
      <c r="D265" s="226" t="s">
        <v>2304</v>
      </c>
      <c r="E265" s="226" t="s">
        <v>2305</v>
      </c>
      <c r="F265" s="227"/>
      <c r="G265" s="228" t="s">
        <v>2306</v>
      </c>
      <c r="H265" s="229" t="s">
        <v>2307</v>
      </c>
      <c r="I265" s="230"/>
      <c r="J265" s="231" t="s">
        <v>2308</v>
      </c>
      <c r="K265" s="232" t="s">
        <v>902</v>
      </c>
      <c r="L265" s="233"/>
      <c r="M265" s="234"/>
      <c r="N265" s="234"/>
      <c r="O265" s="226" t="s">
        <v>717</v>
      </c>
      <c r="P265" s="242">
        <v>3</v>
      </c>
      <c r="Q265" s="242">
        <v>10</v>
      </c>
      <c r="R265" s="235" t="s">
        <v>2309</v>
      </c>
      <c r="S265" s="227"/>
      <c r="T265" s="226" t="s">
        <v>810</v>
      </c>
      <c r="U265" s="6">
        <v>44229</v>
      </c>
      <c r="V265" s="5" t="s">
        <v>1523</v>
      </c>
      <c r="W265" s="11"/>
      <c r="X265" s="238"/>
      <c r="Y265" s="33"/>
      <c r="Z265" s="33"/>
      <c r="AA265" s="33"/>
    </row>
    <row r="266" spans="1:27" ht="162.75" hidden="1" customHeight="1">
      <c r="A266" s="226" t="s">
        <v>2310</v>
      </c>
      <c r="B266" s="226" t="s">
        <v>17</v>
      </c>
      <c r="C266" s="227"/>
      <c r="D266" s="226" t="s">
        <v>827</v>
      </c>
      <c r="E266" s="226" t="s">
        <v>2311</v>
      </c>
      <c r="F266" s="227"/>
      <c r="G266" s="228" t="s">
        <v>805</v>
      </c>
      <c r="H266" s="229" t="s">
        <v>2312</v>
      </c>
      <c r="I266" s="228" t="s">
        <v>2313</v>
      </c>
      <c r="J266" s="227"/>
      <c r="K266" s="232" t="s">
        <v>2314</v>
      </c>
      <c r="L266" s="239">
        <v>2020</v>
      </c>
      <c r="M266" s="234"/>
      <c r="N266" s="234"/>
      <c r="O266" s="226" t="s">
        <v>704</v>
      </c>
      <c r="P266" s="242">
        <v>1</v>
      </c>
      <c r="Q266" s="242">
        <v>10</v>
      </c>
      <c r="R266" s="235" t="s">
        <v>2315</v>
      </c>
      <c r="S266" s="227"/>
      <c r="T266" s="226" t="s">
        <v>810</v>
      </c>
      <c r="U266" s="6">
        <v>44229</v>
      </c>
      <c r="V266" s="5" t="s">
        <v>1523</v>
      </c>
      <c r="W266" s="11"/>
      <c r="X266" s="236" t="s">
        <v>2316</v>
      </c>
      <c r="Y266" s="33"/>
      <c r="Z266" s="33"/>
      <c r="AA266" s="33"/>
    </row>
    <row r="267" spans="1:27" ht="162.75" hidden="1" customHeight="1">
      <c r="A267" s="226" t="s">
        <v>2317</v>
      </c>
      <c r="B267" s="226" t="s">
        <v>17</v>
      </c>
      <c r="C267" s="227"/>
      <c r="D267" s="226" t="s">
        <v>827</v>
      </c>
      <c r="E267" s="226" t="s">
        <v>2311</v>
      </c>
      <c r="F267" s="227"/>
      <c r="G267" s="228" t="s">
        <v>805</v>
      </c>
      <c r="H267" s="229" t="s">
        <v>2318</v>
      </c>
      <c r="I267" s="228" t="s">
        <v>2313</v>
      </c>
      <c r="J267" s="227"/>
      <c r="K267" s="232" t="s">
        <v>2314</v>
      </c>
      <c r="L267" s="239">
        <v>2020</v>
      </c>
      <c r="M267" s="234"/>
      <c r="N267" s="234"/>
      <c r="O267" s="226" t="s">
        <v>704</v>
      </c>
      <c r="P267" s="242">
        <v>1</v>
      </c>
      <c r="Q267" s="242">
        <v>10</v>
      </c>
      <c r="R267" s="235" t="s">
        <v>2315</v>
      </c>
      <c r="S267" s="227"/>
      <c r="T267" s="226" t="s">
        <v>810</v>
      </c>
      <c r="U267" s="6">
        <v>44229</v>
      </c>
      <c r="V267" s="5" t="s">
        <v>1523</v>
      </c>
      <c r="W267" s="11"/>
      <c r="X267" s="238"/>
      <c r="Y267" s="33"/>
      <c r="Z267" s="33"/>
      <c r="AA267" s="33"/>
    </row>
    <row r="268" spans="1:27" ht="162.75" hidden="1" customHeight="1">
      <c r="A268" s="226" t="s">
        <v>2319</v>
      </c>
      <c r="B268" s="226" t="s">
        <v>17</v>
      </c>
      <c r="C268" s="227"/>
      <c r="D268" s="226" t="s">
        <v>2320</v>
      </c>
      <c r="E268" s="226" t="s">
        <v>2311</v>
      </c>
      <c r="F268" s="227"/>
      <c r="G268" s="228" t="s">
        <v>2321</v>
      </c>
      <c r="H268" s="229" t="s">
        <v>2322</v>
      </c>
      <c r="I268" s="230"/>
      <c r="J268" s="227"/>
      <c r="K268" s="232" t="s">
        <v>1564</v>
      </c>
      <c r="L268" s="239" t="s">
        <v>1908</v>
      </c>
      <c r="M268" s="234"/>
      <c r="N268" s="234"/>
      <c r="O268" s="227"/>
      <c r="P268" s="234"/>
      <c r="Q268" s="234"/>
      <c r="R268" s="235" t="s">
        <v>2323</v>
      </c>
      <c r="S268" s="227"/>
      <c r="T268" s="226" t="s">
        <v>810</v>
      </c>
      <c r="U268" s="6">
        <v>44229</v>
      </c>
      <c r="V268" s="5" t="s">
        <v>1523</v>
      </c>
      <c r="W268" s="11"/>
      <c r="X268" s="238"/>
      <c r="Y268" s="33"/>
      <c r="Z268" s="33"/>
      <c r="AA268" s="33"/>
    </row>
    <row r="269" spans="1:27" ht="162.75" hidden="1" customHeight="1">
      <c r="A269" s="226" t="s">
        <v>2324</v>
      </c>
      <c r="B269" s="226" t="s">
        <v>17</v>
      </c>
      <c r="C269" s="227"/>
      <c r="D269" s="226" t="s">
        <v>2325</v>
      </c>
      <c r="E269" s="226" t="s">
        <v>2326</v>
      </c>
      <c r="F269" s="227"/>
      <c r="G269" s="228" t="s">
        <v>2327</v>
      </c>
      <c r="H269" s="229" t="s">
        <v>2328</v>
      </c>
      <c r="I269" s="230"/>
      <c r="J269" s="227"/>
      <c r="K269" s="232" t="s">
        <v>932</v>
      </c>
      <c r="L269" s="233"/>
      <c r="M269" s="234"/>
      <c r="N269" s="234"/>
      <c r="O269" s="227"/>
      <c r="P269" s="234"/>
      <c r="Q269" s="234"/>
      <c r="R269" s="235" t="s">
        <v>2329</v>
      </c>
      <c r="S269" s="227"/>
      <c r="T269" s="226" t="s">
        <v>810</v>
      </c>
      <c r="U269" s="6">
        <v>44229</v>
      </c>
      <c r="V269" s="5" t="s">
        <v>1523</v>
      </c>
      <c r="W269" s="11"/>
      <c r="X269" s="238"/>
      <c r="Y269" s="33"/>
      <c r="Z269" s="33"/>
      <c r="AA269" s="33"/>
    </row>
    <row r="270" spans="1:27" ht="162.75" hidden="1" customHeight="1">
      <c r="A270" s="226" t="s">
        <v>2330</v>
      </c>
      <c r="B270" s="226" t="s">
        <v>17</v>
      </c>
      <c r="C270" s="227"/>
      <c r="D270" s="226" t="s">
        <v>2331</v>
      </c>
      <c r="E270" s="226" t="s">
        <v>2326</v>
      </c>
      <c r="F270" s="227"/>
      <c r="G270" s="228" t="s">
        <v>2332</v>
      </c>
      <c r="H270" s="229" t="s">
        <v>2333</v>
      </c>
      <c r="I270" s="230"/>
      <c r="J270" s="227"/>
      <c r="K270" s="232" t="s">
        <v>1564</v>
      </c>
      <c r="L270" s="239" t="s">
        <v>2334</v>
      </c>
      <c r="M270" s="234"/>
      <c r="N270" s="234"/>
      <c r="O270" s="227"/>
      <c r="P270" s="234"/>
      <c r="Q270" s="234"/>
      <c r="R270" s="235" t="s">
        <v>2335</v>
      </c>
      <c r="S270" s="227"/>
      <c r="T270" s="226" t="s">
        <v>810</v>
      </c>
      <c r="U270" s="6">
        <v>44229</v>
      </c>
      <c r="V270" s="5" t="s">
        <v>1523</v>
      </c>
      <c r="W270" s="11"/>
      <c r="X270" s="238"/>
      <c r="Y270" s="33"/>
      <c r="Z270" s="33"/>
      <c r="AA270" s="33"/>
    </row>
    <row r="271" spans="1:27" ht="162.75" hidden="1" customHeight="1">
      <c r="A271" s="226" t="s">
        <v>2336</v>
      </c>
      <c r="B271" s="226" t="s">
        <v>17</v>
      </c>
      <c r="C271" s="227"/>
      <c r="D271" s="226" t="s">
        <v>2337</v>
      </c>
      <c r="E271" s="226" t="s">
        <v>2326</v>
      </c>
      <c r="F271" s="227"/>
      <c r="G271" s="228" t="s">
        <v>2338</v>
      </c>
      <c r="H271" s="229" t="s">
        <v>2339</v>
      </c>
      <c r="I271" s="230"/>
      <c r="J271" s="227"/>
      <c r="K271" s="232" t="s">
        <v>2340</v>
      </c>
      <c r="L271" s="239" t="s">
        <v>2341</v>
      </c>
      <c r="M271" s="234"/>
      <c r="N271" s="234"/>
      <c r="O271" s="227"/>
      <c r="P271" s="234"/>
      <c r="Q271" s="234"/>
      <c r="R271" s="235" t="s">
        <v>2342</v>
      </c>
      <c r="S271" s="227"/>
      <c r="T271" s="226" t="s">
        <v>810</v>
      </c>
      <c r="U271" s="6">
        <v>44229</v>
      </c>
      <c r="V271" s="5" t="s">
        <v>1523</v>
      </c>
      <c r="W271" s="11"/>
      <c r="X271" s="238"/>
      <c r="Y271" s="33"/>
      <c r="Z271" s="33"/>
      <c r="AA271" s="33"/>
    </row>
    <row r="272" spans="1:27" ht="162.75" hidden="1" customHeight="1">
      <c r="A272" s="226" t="s">
        <v>2343</v>
      </c>
      <c r="B272" s="226" t="s">
        <v>17</v>
      </c>
      <c r="C272" s="227"/>
      <c r="D272" s="226" t="s">
        <v>2344</v>
      </c>
      <c r="E272" s="226" t="s">
        <v>2345</v>
      </c>
      <c r="F272" s="227"/>
      <c r="G272" s="228" t="s">
        <v>2346</v>
      </c>
      <c r="H272" s="229" t="s">
        <v>2347</v>
      </c>
      <c r="I272" s="228" t="s">
        <v>2348</v>
      </c>
      <c r="J272" s="227"/>
      <c r="K272" s="232" t="s">
        <v>902</v>
      </c>
      <c r="L272" s="233"/>
      <c r="M272" s="234"/>
      <c r="N272" s="234"/>
      <c r="O272" s="226" t="s">
        <v>704</v>
      </c>
      <c r="P272" s="242">
        <v>1</v>
      </c>
      <c r="Q272" s="242">
        <v>10</v>
      </c>
      <c r="R272" s="235" t="s">
        <v>2349</v>
      </c>
      <c r="S272" s="227"/>
      <c r="T272" s="226" t="s">
        <v>810</v>
      </c>
      <c r="U272" s="6">
        <v>44229</v>
      </c>
      <c r="V272" s="5" t="s">
        <v>1523</v>
      </c>
      <c r="W272" s="11"/>
      <c r="X272" s="238"/>
      <c r="Y272" s="33"/>
      <c r="Z272" s="33"/>
      <c r="AA272" s="33"/>
    </row>
    <row r="273" spans="1:27" ht="162.75" hidden="1" customHeight="1">
      <c r="A273" s="226" t="s">
        <v>2350</v>
      </c>
      <c r="B273" s="226" t="s">
        <v>17</v>
      </c>
      <c r="C273" s="227"/>
      <c r="D273" s="226" t="s">
        <v>2351</v>
      </c>
      <c r="E273" s="226" t="s">
        <v>2352</v>
      </c>
      <c r="F273" s="227"/>
      <c r="G273" s="228" t="s">
        <v>2353</v>
      </c>
      <c r="H273" s="229" t="s">
        <v>2354</v>
      </c>
      <c r="I273" s="228" t="s">
        <v>2355</v>
      </c>
      <c r="J273" s="227"/>
      <c r="K273" s="232" t="s">
        <v>902</v>
      </c>
      <c r="L273" s="233"/>
      <c r="M273" s="234"/>
      <c r="N273" s="234"/>
      <c r="O273" s="226" t="s">
        <v>704</v>
      </c>
      <c r="P273" s="242">
        <v>1</v>
      </c>
      <c r="Q273" s="242">
        <v>10</v>
      </c>
      <c r="R273" s="235" t="s">
        <v>2349</v>
      </c>
      <c r="S273" s="227"/>
      <c r="T273" s="226" t="s">
        <v>810</v>
      </c>
      <c r="U273" s="6">
        <v>44229</v>
      </c>
      <c r="V273" s="5" t="s">
        <v>1523</v>
      </c>
      <c r="W273" s="11"/>
      <c r="X273" s="238"/>
      <c r="Y273" s="33"/>
      <c r="Z273" s="33"/>
      <c r="AA273" s="33"/>
    </row>
    <row r="274" spans="1:27" ht="162.75" hidden="1" customHeight="1">
      <c r="A274" s="226" t="s">
        <v>2356</v>
      </c>
      <c r="B274" s="226" t="s">
        <v>17</v>
      </c>
      <c r="C274" s="227"/>
      <c r="D274" s="226" t="s">
        <v>2357</v>
      </c>
      <c r="E274" s="226" t="s">
        <v>2326</v>
      </c>
      <c r="F274" s="227"/>
      <c r="G274" s="228" t="s">
        <v>2358</v>
      </c>
      <c r="H274" s="229" t="s">
        <v>2359</v>
      </c>
      <c r="I274" s="230"/>
      <c r="J274" s="227"/>
      <c r="K274" s="232" t="s">
        <v>1564</v>
      </c>
      <c r="L274" s="239" t="s">
        <v>2360</v>
      </c>
      <c r="M274" s="234"/>
      <c r="N274" s="234"/>
      <c r="O274" s="227"/>
      <c r="P274" s="234"/>
      <c r="Q274" s="234"/>
      <c r="R274" s="235" t="s">
        <v>2361</v>
      </c>
      <c r="S274" s="227"/>
      <c r="T274" s="226" t="s">
        <v>810</v>
      </c>
      <c r="U274" s="6">
        <v>44229</v>
      </c>
      <c r="V274" s="5" t="s">
        <v>1523</v>
      </c>
      <c r="W274" s="11"/>
      <c r="X274" s="238"/>
      <c r="Y274" s="33"/>
      <c r="Z274" s="33"/>
      <c r="AA274" s="33"/>
    </row>
    <row r="275" spans="1:27" ht="162.75" hidden="1" customHeight="1">
      <c r="A275" s="226" t="s">
        <v>2362</v>
      </c>
      <c r="B275" s="226" t="s">
        <v>17</v>
      </c>
      <c r="C275" s="227"/>
      <c r="D275" s="226" t="s">
        <v>2363</v>
      </c>
      <c r="E275" s="226" t="s">
        <v>2326</v>
      </c>
      <c r="F275" s="227"/>
      <c r="G275" s="228" t="s">
        <v>2364</v>
      </c>
      <c r="H275" s="229" t="s">
        <v>2365</v>
      </c>
      <c r="I275" s="230"/>
      <c r="J275" s="227"/>
      <c r="K275" s="232" t="s">
        <v>1564</v>
      </c>
      <c r="L275" s="239" t="s">
        <v>2366</v>
      </c>
      <c r="M275" s="234"/>
      <c r="N275" s="234"/>
      <c r="O275" s="227"/>
      <c r="P275" s="234"/>
      <c r="Q275" s="234"/>
      <c r="R275" s="235" t="s">
        <v>2361</v>
      </c>
      <c r="S275" s="227"/>
      <c r="T275" s="226" t="s">
        <v>810</v>
      </c>
      <c r="U275" s="6">
        <v>44229</v>
      </c>
      <c r="V275" s="5" t="s">
        <v>1523</v>
      </c>
      <c r="W275" s="11"/>
      <c r="X275" s="238"/>
      <c r="Y275" s="33"/>
      <c r="Z275" s="33"/>
      <c r="AA275" s="33"/>
    </row>
    <row r="276" spans="1:27" ht="162.75" hidden="1" customHeight="1">
      <c r="A276" s="226" t="s">
        <v>2367</v>
      </c>
      <c r="B276" s="226" t="s">
        <v>17</v>
      </c>
      <c r="C276" s="227"/>
      <c r="D276" s="226" t="s">
        <v>2368</v>
      </c>
      <c r="E276" s="226" t="s">
        <v>2326</v>
      </c>
      <c r="F276" s="227"/>
      <c r="G276" s="228" t="s">
        <v>2369</v>
      </c>
      <c r="H276" s="229" t="s">
        <v>2370</v>
      </c>
      <c r="I276" s="230"/>
      <c r="J276" s="227"/>
      <c r="K276" s="232" t="s">
        <v>1564</v>
      </c>
      <c r="L276" s="239" t="s">
        <v>2371</v>
      </c>
      <c r="M276" s="234"/>
      <c r="N276" s="234"/>
      <c r="O276" s="227"/>
      <c r="P276" s="234"/>
      <c r="Q276" s="234"/>
      <c r="R276" s="235" t="s">
        <v>2361</v>
      </c>
      <c r="S276" s="227"/>
      <c r="T276" s="226" t="s">
        <v>810</v>
      </c>
      <c r="U276" s="6">
        <v>44229</v>
      </c>
      <c r="V276" s="5" t="s">
        <v>1523</v>
      </c>
      <c r="W276" s="11"/>
      <c r="X276" s="238"/>
      <c r="Y276" s="33"/>
      <c r="Z276" s="33"/>
      <c r="AA276" s="33"/>
    </row>
    <row r="277" spans="1:27" ht="162.75" hidden="1" customHeight="1">
      <c r="A277" s="226" t="s">
        <v>2372</v>
      </c>
      <c r="B277" s="226" t="s">
        <v>17</v>
      </c>
      <c r="C277" s="227"/>
      <c r="D277" s="226" t="s">
        <v>2373</v>
      </c>
      <c r="E277" s="226" t="s">
        <v>2326</v>
      </c>
      <c r="F277" s="227"/>
      <c r="G277" s="228" t="s">
        <v>2374</v>
      </c>
      <c r="H277" s="229" t="s">
        <v>2375</v>
      </c>
      <c r="I277" s="230"/>
      <c r="J277" s="227"/>
      <c r="K277" s="232" t="s">
        <v>1564</v>
      </c>
      <c r="L277" s="239" t="s">
        <v>2376</v>
      </c>
      <c r="M277" s="234"/>
      <c r="N277" s="234"/>
      <c r="O277" s="227"/>
      <c r="P277" s="234"/>
      <c r="Q277" s="234"/>
      <c r="R277" s="235" t="s">
        <v>2377</v>
      </c>
      <c r="S277" s="227"/>
      <c r="T277" s="226" t="s">
        <v>810</v>
      </c>
      <c r="U277" s="6">
        <v>44229</v>
      </c>
      <c r="V277" s="5" t="s">
        <v>1523</v>
      </c>
      <c r="W277" s="11"/>
      <c r="X277" s="238"/>
      <c r="Y277" s="33"/>
      <c r="Z277" s="33"/>
      <c r="AA277" s="33"/>
    </row>
    <row r="278" spans="1:27" ht="162.75" hidden="1" customHeight="1">
      <c r="A278" s="226" t="s">
        <v>2378</v>
      </c>
      <c r="B278" s="226" t="s">
        <v>17</v>
      </c>
      <c r="C278" s="227"/>
      <c r="D278" s="226" t="s">
        <v>2379</v>
      </c>
      <c r="E278" s="226" t="s">
        <v>2326</v>
      </c>
      <c r="F278" s="227"/>
      <c r="G278" s="228" t="s">
        <v>2380</v>
      </c>
      <c r="H278" s="229" t="s">
        <v>2381</v>
      </c>
      <c r="I278" s="230"/>
      <c r="J278" s="227"/>
      <c r="K278" s="232" t="s">
        <v>1564</v>
      </c>
      <c r="L278" s="239" t="s">
        <v>2382</v>
      </c>
      <c r="M278" s="234"/>
      <c r="N278" s="234"/>
      <c r="O278" s="227"/>
      <c r="P278" s="234"/>
      <c r="Q278" s="234"/>
      <c r="R278" s="235" t="s">
        <v>2383</v>
      </c>
      <c r="S278" s="227"/>
      <c r="T278" s="226" t="s">
        <v>810</v>
      </c>
      <c r="U278" s="6">
        <v>44229</v>
      </c>
      <c r="V278" s="5" t="s">
        <v>1523</v>
      </c>
      <c r="W278" s="11"/>
      <c r="X278" s="238"/>
      <c r="Y278" s="33"/>
      <c r="Z278" s="33"/>
      <c r="AA278" s="33"/>
    </row>
    <row r="279" spans="1:27" ht="162.75" hidden="1" customHeight="1">
      <c r="A279" s="226" t="s">
        <v>2384</v>
      </c>
      <c r="B279" s="226" t="s">
        <v>17</v>
      </c>
      <c r="C279" s="227"/>
      <c r="D279" s="226" t="s">
        <v>2385</v>
      </c>
      <c r="E279" s="226" t="s">
        <v>2326</v>
      </c>
      <c r="F279" s="227"/>
      <c r="G279" s="228" t="s">
        <v>2386</v>
      </c>
      <c r="H279" s="229" t="s">
        <v>2387</v>
      </c>
      <c r="I279" s="230"/>
      <c r="J279" s="227"/>
      <c r="K279" s="232" t="s">
        <v>1564</v>
      </c>
      <c r="L279" s="239" t="s">
        <v>2382</v>
      </c>
      <c r="M279" s="234"/>
      <c r="N279" s="234"/>
      <c r="O279" s="227"/>
      <c r="P279" s="234"/>
      <c r="Q279" s="234"/>
      <c r="R279" s="235" t="s">
        <v>2383</v>
      </c>
      <c r="S279" s="227"/>
      <c r="T279" s="226" t="s">
        <v>810</v>
      </c>
      <c r="U279" s="6">
        <v>44229</v>
      </c>
      <c r="V279" s="5" t="s">
        <v>1523</v>
      </c>
      <c r="W279" s="11"/>
      <c r="X279" s="238"/>
      <c r="Y279" s="33"/>
      <c r="Z279" s="33"/>
      <c r="AA279" s="33"/>
    </row>
    <row r="280" spans="1:27" ht="162.75" hidden="1" customHeight="1">
      <c r="A280" s="226" t="s">
        <v>2388</v>
      </c>
      <c r="B280" s="226" t="s">
        <v>17</v>
      </c>
      <c r="C280" s="227"/>
      <c r="D280" s="226" t="s">
        <v>2389</v>
      </c>
      <c r="E280" s="226" t="s">
        <v>2326</v>
      </c>
      <c r="F280" s="227"/>
      <c r="G280" s="228" t="s">
        <v>2390</v>
      </c>
      <c r="H280" s="229" t="s">
        <v>2391</v>
      </c>
      <c r="I280" s="230"/>
      <c r="J280" s="227"/>
      <c r="K280" s="232" t="s">
        <v>1564</v>
      </c>
      <c r="L280" s="239" t="s">
        <v>2382</v>
      </c>
      <c r="M280" s="234"/>
      <c r="N280" s="234"/>
      <c r="O280" s="227"/>
      <c r="P280" s="234"/>
      <c r="Q280" s="234"/>
      <c r="R280" s="235" t="s">
        <v>2383</v>
      </c>
      <c r="S280" s="227"/>
      <c r="T280" s="226" t="s">
        <v>810</v>
      </c>
      <c r="U280" s="6">
        <v>44229</v>
      </c>
      <c r="V280" s="5" t="s">
        <v>1523</v>
      </c>
      <c r="W280" s="11"/>
      <c r="X280" s="238"/>
      <c r="Y280" s="33"/>
      <c r="Z280" s="33"/>
      <c r="AA280" s="33"/>
    </row>
    <row r="281" spans="1:27" ht="162.75" hidden="1" customHeight="1">
      <c r="A281" s="226" t="s">
        <v>2392</v>
      </c>
      <c r="B281" s="226" t="s">
        <v>17</v>
      </c>
      <c r="C281" s="227"/>
      <c r="D281" s="226" t="s">
        <v>2393</v>
      </c>
      <c r="E281" s="226" t="s">
        <v>2326</v>
      </c>
      <c r="F281" s="227"/>
      <c r="G281" s="228" t="s">
        <v>2394</v>
      </c>
      <c r="H281" s="229" t="s">
        <v>2395</v>
      </c>
      <c r="I281" s="230"/>
      <c r="J281" s="227"/>
      <c r="K281" s="232" t="s">
        <v>1564</v>
      </c>
      <c r="L281" s="239" t="s">
        <v>2382</v>
      </c>
      <c r="M281" s="234"/>
      <c r="N281" s="234"/>
      <c r="O281" s="227"/>
      <c r="P281" s="234"/>
      <c r="Q281" s="234"/>
      <c r="R281" s="235" t="s">
        <v>2383</v>
      </c>
      <c r="S281" s="227"/>
      <c r="T281" s="226" t="s">
        <v>810</v>
      </c>
      <c r="U281" s="6">
        <v>44229</v>
      </c>
      <c r="V281" s="5" t="s">
        <v>1523</v>
      </c>
      <c r="W281" s="11"/>
      <c r="X281" s="238"/>
      <c r="Y281" s="33"/>
      <c r="Z281" s="33"/>
      <c r="AA281" s="33"/>
    </row>
    <row r="282" spans="1:27" ht="162.75" hidden="1" customHeight="1">
      <c r="A282" s="226" t="s">
        <v>2396</v>
      </c>
      <c r="B282" s="226" t="s">
        <v>17</v>
      </c>
      <c r="C282" s="227"/>
      <c r="D282" s="226" t="s">
        <v>2397</v>
      </c>
      <c r="E282" s="226" t="s">
        <v>2326</v>
      </c>
      <c r="F282" s="227"/>
      <c r="G282" s="228" t="s">
        <v>2398</v>
      </c>
      <c r="H282" s="229" t="s">
        <v>2399</v>
      </c>
      <c r="I282" s="230"/>
      <c r="J282" s="227"/>
      <c r="K282" s="232" t="s">
        <v>1564</v>
      </c>
      <c r="L282" s="239" t="s">
        <v>2382</v>
      </c>
      <c r="M282" s="234"/>
      <c r="N282" s="234"/>
      <c r="O282" s="227"/>
      <c r="P282" s="234"/>
      <c r="Q282" s="234"/>
      <c r="R282" s="235" t="s">
        <v>2383</v>
      </c>
      <c r="S282" s="227"/>
      <c r="T282" s="226" t="s">
        <v>810</v>
      </c>
      <c r="U282" s="6">
        <v>44229</v>
      </c>
      <c r="V282" s="5" t="s">
        <v>1523</v>
      </c>
      <c r="W282" s="11"/>
      <c r="X282" s="238"/>
      <c r="Y282" s="33"/>
      <c r="Z282" s="33"/>
      <c r="AA282" s="33"/>
    </row>
    <row r="283" spans="1:27" ht="162.75" hidden="1" customHeight="1">
      <c r="A283" s="226" t="s">
        <v>2400</v>
      </c>
      <c r="B283" s="226" t="s">
        <v>17</v>
      </c>
      <c r="C283" s="227"/>
      <c r="D283" s="226" t="s">
        <v>2401</v>
      </c>
      <c r="E283" s="226" t="s">
        <v>2326</v>
      </c>
      <c r="F283" s="227"/>
      <c r="G283" s="228" t="s">
        <v>2402</v>
      </c>
      <c r="H283" s="229" t="s">
        <v>2403</v>
      </c>
      <c r="I283" s="230"/>
      <c r="J283" s="227"/>
      <c r="K283" s="232" t="s">
        <v>1564</v>
      </c>
      <c r="L283" s="239" t="s">
        <v>2382</v>
      </c>
      <c r="M283" s="234"/>
      <c r="N283" s="234"/>
      <c r="O283" s="227"/>
      <c r="P283" s="234"/>
      <c r="Q283" s="234"/>
      <c r="R283" s="235" t="s">
        <v>2383</v>
      </c>
      <c r="S283" s="227"/>
      <c r="T283" s="226" t="s">
        <v>810</v>
      </c>
      <c r="U283" s="6">
        <v>44229</v>
      </c>
      <c r="V283" s="5" t="s">
        <v>1523</v>
      </c>
      <c r="W283" s="11"/>
      <c r="X283" s="238"/>
      <c r="Y283" s="33"/>
      <c r="Z283" s="33"/>
      <c r="AA283" s="33"/>
    </row>
    <row r="284" spans="1:27" ht="162.75" hidden="1" customHeight="1">
      <c r="A284" s="226" t="s">
        <v>2404</v>
      </c>
      <c r="B284" s="226" t="s">
        <v>17</v>
      </c>
      <c r="C284" s="227"/>
      <c r="D284" s="226" t="s">
        <v>2405</v>
      </c>
      <c r="E284" s="226" t="s">
        <v>2326</v>
      </c>
      <c r="F284" s="227"/>
      <c r="G284" s="228" t="s">
        <v>2406</v>
      </c>
      <c r="H284" s="229" t="s">
        <v>2407</v>
      </c>
      <c r="I284" s="230"/>
      <c r="J284" s="227"/>
      <c r="K284" s="232" t="s">
        <v>1564</v>
      </c>
      <c r="L284" s="239" t="s">
        <v>2382</v>
      </c>
      <c r="M284" s="234"/>
      <c r="N284" s="234"/>
      <c r="O284" s="227"/>
      <c r="P284" s="234"/>
      <c r="Q284" s="234"/>
      <c r="R284" s="235" t="s">
        <v>2383</v>
      </c>
      <c r="S284" s="227"/>
      <c r="T284" s="226" t="s">
        <v>810</v>
      </c>
      <c r="U284" s="6">
        <v>44229</v>
      </c>
      <c r="V284" s="5" t="s">
        <v>1523</v>
      </c>
      <c r="W284" s="11"/>
      <c r="X284" s="238"/>
      <c r="Y284" s="33"/>
      <c r="Z284" s="33"/>
      <c r="AA284" s="33"/>
    </row>
    <row r="285" spans="1:27" ht="162.75" hidden="1" customHeight="1">
      <c r="A285" s="226" t="s">
        <v>2408</v>
      </c>
      <c r="B285" s="226" t="s">
        <v>17</v>
      </c>
      <c r="C285" s="227"/>
      <c r="D285" s="226" t="s">
        <v>2409</v>
      </c>
      <c r="E285" s="226" t="s">
        <v>2410</v>
      </c>
      <c r="F285" s="227"/>
      <c r="G285" s="228" t="s">
        <v>2411</v>
      </c>
      <c r="H285" s="229" t="s">
        <v>2412</v>
      </c>
      <c r="I285" s="230"/>
      <c r="J285" s="231" t="s">
        <v>2413</v>
      </c>
      <c r="K285" s="232" t="s">
        <v>2414</v>
      </c>
      <c r="L285" s="239" t="s">
        <v>724</v>
      </c>
      <c r="M285" s="234"/>
      <c r="N285" s="234"/>
      <c r="O285" s="226" t="s">
        <v>704</v>
      </c>
      <c r="P285" s="242">
        <v>1</v>
      </c>
      <c r="Q285" s="250">
        <v>44481</v>
      </c>
      <c r="R285" s="235" t="s">
        <v>2415</v>
      </c>
      <c r="S285" s="227"/>
      <c r="T285" s="226" t="s">
        <v>810</v>
      </c>
      <c r="U285" s="6">
        <v>44229</v>
      </c>
      <c r="V285" s="5" t="s">
        <v>1523</v>
      </c>
      <c r="W285" s="11"/>
      <c r="X285" s="238"/>
      <c r="Y285" s="33"/>
      <c r="Z285" s="33"/>
      <c r="AA285" s="33"/>
    </row>
    <row r="286" spans="1:27" ht="162.75" customHeight="1">
      <c r="A286" s="209" t="s">
        <v>2416</v>
      </c>
      <c r="B286" s="209" t="s">
        <v>17</v>
      </c>
      <c r="C286" s="210"/>
      <c r="D286" s="209" t="s">
        <v>827</v>
      </c>
      <c r="E286" s="209" t="s">
        <v>2417</v>
      </c>
      <c r="F286" s="210"/>
      <c r="G286" s="211" t="s">
        <v>2418</v>
      </c>
      <c r="H286" s="212" t="s">
        <v>2419</v>
      </c>
      <c r="I286" s="249"/>
      <c r="J286" s="225" t="s">
        <v>2420</v>
      </c>
      <c r="K286" s="213" t="s">
        <v>1794</v>
      </c>
      <c r="L286" s="247" t="s">
        <v>2421</v>
      </c>
      <c r="M286" s="215"/>
      <c r="N286" s="215"/>
      <c r="O286" s="210"/>
      <c r="P286" s="215"/>
      <c r="Q286" s="215"/>
      <c r="R286" s="216" t="s">
        <v>2422</v>
      </c>
      <c r="S286" s="210"/>
      <c r="T286" s="209" t="s">
        <v>810</v>
      </c>
      <c r="U286" s="217">
        <v>44229</v>
      </c>
      <c r="V286" s="218" t="s">
        <v>1523</v>
      </c>
      <c r="W286" s="251">
        <v>44281</v>
      </c>
      <c r="X286" s="15" t="s">
        <v>2423</v>
      </c>
      <c r="Y286" s="219"/>
      <c r="Z286" s="219"/>
      <c r="AA286" s="219"/>
    </row>
    <row r="287" spans="1:27" ht="162.75" hidden="1" customHeight="1">
      <c r="A287" s="226" t="s">
        <v>2424</v>
      </c>
      <c r="B287" s="226" t="s">
        <v>17</v>
      </c>
      <c r="C287" s="227"/>
      <c r="D287" s="226" t="s">
        <v>2425</v>
      </c>
      <c r="E287" s="226" t="s">
        <v>2426</v>
      </c>
      <c r="F287" s="227"/>
      <c r="G287" s="228" t="s">
        <v>2427</v>
      </c>
      <c r="H287" s="229" t="s">
        <v>2428</v>
      </c>
      <c r="I287" s="228" t="s">
        <v>2429</v>
      </c>
      <c r="J287" s="231" t="s">
        <v>2430</v>
      </c>
      <c r="K287" s="232" t="s">
        <v>902</v>
      </c>
      <c r="L287" s="233"/>
      <c r="M287" s="234"/>
      <c r="N287" s="234"/>
      <c r="O287" s="226" t="s">
        <v>704</v>
      </c>
      <c r="P287" s="242">
        <v>1</v>
      </c>
      <c r="Q287" s="242" t="s">
        <v>2431</v>
      </c>
      <c r="R287" s="235" t="s">
        <v>2432</v>
      </c>
      <c r="S287" s="227"/>
      <c r="T287" s="226" t="s">
        <v>810</v>
      </c>
      <c r="U287" s="6">
        <v>44229</v>
      </c>
      <c r="V287" s="5" t="s">
        <v>1523</v>
      </c>
      <c r="W287" s="10">
        <v>44281</v>
      </c>
      <c r="X287" s="238"/>
      <c r="Y287" s="33"/>
      <c r="Z287" s="33"/>
      <c r="AA287" s="33"/>
    </row>
    <row r="288" spans="1:27" ht="162.75" hidden="1" customHeight="1">
      <c r="A288" s="226" t="s">
        <v>2433</v>
      </c>
      <c r="B288" s="226" t="s">
        <v>17</v>
      </c>
      <c r="C288" s="227"/>
      <c r="D288" s="226" t="s">
        <v>2434</v>
      </c>
      <c r="E288" s="226" t="s">
        <v>2435</v>
      </c>
      <c r="F288" s="227"/>
      <c r="G288" s="228" t="s">
        <v>2436</v>
      </c>
      <c r="H288" s="229" t="s">
        <v>2437</v>
      </c>
      <c r="I288" s="228" t="s">
        <v>2438</v>
      </c>
      <c r="J288" s="231" t="s">
        <v>2439</v>
      </c>
      <c r="K288" s="232" t="s">
        <v>902</v>
      </c>
      <c r="L288" s="233"/>
      <c r="M288" s="234"/>
      <c r="N288" s="234"/>
      <c r="O288" s="226" t="s">
        <v>704</v>
      </c>
      <c r="P288" s="242">
        <v>1</v>
      </c>
      <c r="Q288" s="242" t="s">
        <v>2440</v>
      </c>
      <c r="R288" s="235" t="s">
        <v>2441</v>
      </c>
      <c r="S288" s="227"/>
      <c r="T288" s="226" t="s">
        <v>810</v>
      </c>
      <c r="U288" s="6">
        <v>44229</v>
      </c>
      <c r="V288" s="5" t="s">
        <v>1523</v>
      </c>
      <c r="W288" s="10">
        <v>44281</v>
      </c>
      <c r="X288" s="238"/>
      <c r="Y288" s="33"/>
      <c r="Z288" s="33"/>
      <c r="AA288" s="33"/>
    </row>
    <row r="289" spans="1:27" ht="162.75" hidden="1" customHeight="1">
      <c r="A289" s="209" t="s">
        <v>2442</v>
      </c>
      <c r="B289" s="209" t="s">
        <v>17</v>
      </c>
      <c r="C289" s="210"/>
      <c r="D289" s="209" t="s">
        <v>2443</v>
      </c>
      <c r="E289" s="209" t="s">
        <v>2444</v>
      </c>
      <c r="F289" s="210"/>
      <c r="G289" s="211" t="s">
        <v>2445</v>
      </c>
      <c r="H289" s="212" t="s">
        <v>2446</v>
      </c>
      <c r="I289" s="249"/>
      <c r="J289" s="225" t="s">
        <v>2447</v>
      </c>
      <c r="K289" s="213" t="s">
        <v>2448</v>
      </c>
      <c r="L289" s="214"/>
      <c r="M289" s="223">
        <v>77000</v>
      </c>
      <c r="N289" s="215"/>
      <c r="O289" s="210"/>
      <c r="P289" s="215"/>
      <c r="Q289" s="252">
        <v>44291</v>
      </c>
      <c r="R289" s="216" t="s">
        <v>2449</v>
      </c>
      <c r="S289" s="210"/>
      <c r="T289" s="209" t="s">
        <v>810</v>
      </c>
      <c r="U289" s="217">
        <v>44229</v>
      </c>
      <c r="V289" s="218" t="s">
        <v>1523</v>
      </c>
      <c r="W289" s="251">
        <v>44281</v>
      </c>
      <c r="X289" s="15" t="s">
        <v>2450</v>
      </c>
      <c r="Y289" s="219"/>
      <c r="Z289" s="219"/>
      <c r="AA289" s="219"/>
    </row>
    <row r="290" spans="1:27" ht="162.75" hidden="1" customHeight="1">
      <c r="A290" s="226" t="s">
        <v>2451</v>
      </c>
      <c r="B290" s="226" t="s">
        <v>17</v>
      </c>
      <c r="C290" s="227"/>
      <c r="D290" s="226" t="s">
        <v>2452</v>
      </c>
      <c r="E290" s="226" t="s">
        <v>2444</v>
      </c>
      <c r="F290" s="227"/>
      <c r="G290" s="228" t="s">
        <v>2453</v>
      </c>
      <c r="H290" s="248" t="s">
        <v>2454</v>
      </c>
      <c r="I290" s="230"/>
      <c r="J290" s="231" t="s">
        <v>2455</v>
      </c>
      <c r="K290" s="232" t="s">
        <v>1564</v>
      </c>
      <c r="L290" s="239">
        <v>1944</v>
      </c>
      <c r="M290" s="234"/>
      <c r="N290" s="234"/>
      <c r="O290" s="227"/>
      <c r="P290" s="234"/>
      <c r="Q290" s="234"/>
      <c r="R290" s="235" t="s">
        <v>2456</v>
      </c>
      <c r="S290" s="227"/>
      <c r="T290" s="226" t="s">
        <v>810</v>
      </c>
      <c r="U290" s="6">
        <v>44229</v>
      </c>
      <c r="V290" s="5" t="s">
        <v>1523</v>
      </c>
      <c r="W290" s="10">
        <v>44281</v>
      </c>
      <c r="X290" s="238"/>
      <c r="Y290" s="33"/>
      <c r="Z290" s="33"/>
      <c r="AA290" s="33"/>
    </row>
    <row r="291" spans="1:27" ht="162.75" hidden="1" customHeight="1">
      <c r="A291" s="226" t="s">
        <v>2457</v>
      </c>
      <c r="B291" s="226" t="s">
        <v>17</v>
      </c>
      <c r="C291" s="227"/>
      <c r="D291" s="226" t="s">
        <v>2458</v>
      </c>
      <c r="E291" s="226" t="s">
        <v>2444</v>
      </c>
      <c r="F291" s="227"/>
      <c r="G291" s="228" t="s">
        <v>2459</v>
      </c>
      <c r="H291" s="229" t="s">
        <v>2460</v>
      </c>
      <c r="I291" s="230"/>
      <c r="J291" s="231" t="s">
        <v>2461</v>
      </c>
      <c r="K291" s="232" t="s">
        <v>1564</v>
      </c>
      <c r="L291" s="239">
        <v>1946</v>
      </c>
      <c r="M291" s="234"/>
      <c r="N291" s="234"/>
      <c r="O291" s="227"/>
      <c r="P291" s="234"/>
      <c r="Q291" s="234"/>
      <c r="R291" s="235" t="s">
        <v>2456</v>
      </c>
      <c r="S291" s="227"/>
      <c r="T291" s="226" t="s">
        <v>810</v>
      </c>
      <c r="U291" s="6">
        <v>44229</v>
      </c>
      <c r="V291" s="5" t="s">
        <v>1523</v>
      </c>
      <c r="W291" s="10">
        <v>44281</v>
      </c>
      <c r="X291" s="238"/>
      <c r="Y291" s="33"/>
      <c r="Z291" s="33"/>
      <c r="AA291" s="33"/>
    </row>
    <row r="292" spans="1:27" ht="162.75" hidden="1" customHeight="1">
      <c r="A292" s="226" t="s">
        <v>2462</v>
      </c>
      <c r="B292" s="226" t="s">
        <v>17</v>
      </c>
      <c r="C292" s="227"/>
      <c r="D292" s="226" t="s">
        <v>827</v>
      </c>
      <c r="E292" s="226" t="s">
        <v>2463</v>
      </c>
      <c r="F292" s="227"/>
      <c r="G292" s="228" t="s">
        <v>805</v>
      </c>
      <c r="H292" s="229" t="s">
        <v>2464</v>
      </c>
      <c r="I292" s="230"/>
      <c r="J292" s="227"/>
      <c r="K292" s="232" t="s">
        <v>2465</v>
      </c>
      <c r="L292" s="239">
        <v>2016</v>
      </c>
      <c r="M292" s="234"/>
      <c r="N292" s="234"/>
      <c r="O292" s="227"/>
      <c r="P292" s="234"/>
      <c r="Q292" s="234"/>
      <c r="R292" s="235" t="s">
        <v>2466</v>
      </c>
      <c r="S292" s="227"/>
      <c r="T292" s="226" t="s">
        <v>810</v>
      </c>
      <c r="U292" s="6">
        <v>44229</v>
      </c>
      <c r="V292" s="5" t="s">
        <v>1523</v>
      </c>
      <c r="W292" s="10">
        <v>44281</v>
      </c>
      <c r="X292" s="238"/>
      <c r="Y292" s="33"/>
      <c r="Z292" s="33"/>
      <c r="AA292" s="33"/>
    </row>
    <row r="293" spans="1:27" ht="162.75" hidden="1" customHeight="1">
      <c r="A293" s="226" t="s">
        <v>2467</v>
      </c>
      <c r="B293" s="226" t="s">
        <v>17</v>
      </c>
      <c r="C293" s="227"/>
      <c r="D293" s="226" t="s">
        <v>2468</v>
      </c>
      <c r="E293" s="226" t="s">
        <v>2469</v>
      </c>
      <c r="F293" s="227"/>
      <c r="G293" s="228" t="s">
        <v>2470</v>
      </c>
      <c r="H293" s="229" t="s">
        <v>2471</v>
      </c>
      <c r="I293" s="230"/>
      <c r="J293" s="227"/>
      <c r="K293" s="232" t="s">
        <v>1564</v>
      </c>
      <c r="L293" s="239" t="s">
        <v>724</v>
      </c>
      <c r="M293" s="234"/>
      <c r="N293" s="234"/>
      <c r="O293" s="227"/>
      <c r="P293" s="234"/>
      <c r="Q293" s="234"/>
      <c r="R293" s="235" t="s">
        <v>2472</v>
      </c>
      <c r="S293" s="227"/>
      <c r="T293" s="226" t="s">
        <v>810</v>
      </c>
      <c r="U293" s="5" t="s">
        <v>2473</v>
      </c>
      <c r="V293" s="5" t="s">
        <v>1523</v>
      </c>
      <c r="W293" s="10">
        <v>44281</v>
      </c>
      <c r="X293" s="238"/>
      <c r="Y293" s="33"/>
      <c r="Z293" s="33"/>
      <c r="AA293" s="33"/>
    </row>
    <row r="294" spans="1:27" ht="162.75" hidden="1" customHeight="1">
      <c r="A294" s="226" t="s">
        <v>2474</v>
      </c>
      <c r="B294" s="226" t="s">
        <v>17</v>
      </c>
      <c r="C294" s="227"/>
      <c r="D294" s="226" t="s">
        <v>2475</v>
      </c>
      <c r="E294" s="226" t="s">
        <v>2476</v>
      </c>
      <c r="F294" s="227"/>
      <c r="G294" s="228" t="s">
        <v>2477</v>
      </c>
      <c r="H294" s="229" t="s">
        <v>2478</v>
      </c>
      <c r="I294" s="230"/>
      <c r="J294" s="227"/>
      <c r="K294" s="232" t="s">
        <v>1564</v>
      </c>
      <c r="L294" s="239" t="s">
        <v>2479</v>
      </c>
      <c r="M294" s="234"/>
      <c r="N294" s="234"/>
      <c r="O294" s="227"/>
      <c r="P294" s="234"/>
      <c r="Q294" s="234"/>
      <c r="R294" s="235" t="s">
        <v>2480</v>
      </c>
      <c r="S294" s="227"/>
      <c r="T294" s="226" t="s">
        <v>810</v>
      </c>
      <c r="U294" s="6">
        <v>44229</v>
      </c>
      <c r="V294" s="5" t="s">
        <v>1523</v>
      </c>
      <c r="W294" s="10">
        <v>44281</v>
      </c>
      <c r="X294" s="238"/>
      <c r="Y294" s="33"/>
      <c r="Z294" s="33"/>
      <c r="AA294" s="33"/>
    </row>
    <row r="295" spans="1:27" ht="162.75" hidden="1" customHeight="1">
      <c r="A295" s="226" t="s">
        <v>2481</v>
      </c>
      <c r="B295" s="226" t="s">
        <v>17</v>
      </c>
      <c r="C295" s="227"/>
      <c r="D295" s="226" t="s">
        <v>2482</v>
      </c>
      <c r="E295" s="226" t="s">
        <v>2483</v>
      </c>
      <c r="F295" s="227"/>
      <c r="G295" s="228" t="s">
        <v>2484</v>
      </c>
      <c r="H295" s="229" t="s">
        <v>2485</v>
      </c>
      <c r="I295" s="230"/>
      <c r="J295" s="227"/>
      <c r="K295" s="232" t="s">
        <v>1564</v>
      </c>
      <c r="L295" s="239" t="s">
        <v>2376</v>
      </c>
      <c r="M295" s="234"/>
      <c r="N295" s="234"/>
      <c r="O295" s="227"/>
      <c r="P295" s="234"/>
      <c r="Q295" s="234"/>
      <c r="R295" s="235" t="s">
        <v>2480</v>
      </c>
      <c r="S295" s="227"/>
      <c r="T295" s="226" t="s">
        <v>810</v>
      </c>
      <c r="U295" s="6">
        <v>44229</v>
      </c>
      <c r="V295" s="5" t="s">
        <v>1523</v>
      </c>
      <c r="W295" s="10">
        <v>44281</v>
      </c>
      <c r="X295" s="238"/>
      <c r="Y295" s="33"/>
      <c r="Z295" s="33"/>
      <c r="AA295" s="33"/>
    </row>
    <row r="296" spans="1:27" ht="162.75" hidden="1" customHeight="1">
      <c r="A296" s="226" t="s">
        <v>2486</v>
      </c>
      <c r="B296" s="226" t="s">
        <v>17</v>
      </c>
      <c r="C296" s="227"/>
      <c r="D296" s="226" t="s">
        <v>2487</v>
      </c>
      <c r="E296" s="226" t="s">
        <v>2488</v>
      </c>
      <c r="F296" s="227"/>
      <c r="G296" s="228" t="s">
        <v>2489</v>
      </c>
      <c r="H296" s="229" t="s">
        <v>2490</v>
      </c>
      <c r="I296" s="228" t="s">
        <v>2491</v>
      </c>
      <c r="J296" s="227"/>
      <c r="K296" s="232" t="s">
        <v>902</v>
      </c>
      <c r="L296" s="233"/>
      <c r="M296" s="234"/>
      <c r="N296" s="234"/>
      <c r="O296" s="226" t="s">
        <v>704</v>
      </c>
      <c r="P296" s="242">
        <v>1</v>
      </c>
      <c r="Q296" s="242" t="s">
        <v>2492</v>
      </c>
      <c r="R296" s="235" t="s">
        <v>2441</v>
      </c>
      <c r="S296" s="227"/>
      <c r="T296" s="226" t="s">
        <v>810</v>
      </c>
      <c r="U296" s="6">
        <v>44230</v>
      </c>
      <c r="V296" s="5" t="s">
        <v>1523</v>
      </c>
      <c r="W296" s="10">
        <v>44281</v>
      </c>
      <c r="X296" s="238"/>
      <c r="Y296" s="33"/>
      <c r="Z296" s="33"/>
      <c r="AA296" s="33"/>
    </row>
    <row r="297" spans="1:27" ht="162.75" hidden="1" customHeight="1">
      <c r="A297" s="226" t="s">
        <v>2493</v>
      </c>
      <c r="B297" s="226" t="s">
        <v>17</v>
      </c>
      <c r="C297" s="227"/>
      <c r="D297" s="226" t="s">
        <v>2494</v>
      </c>
      <c r="E297" s="226" t="s">
        <v>2495</v>
      </c>
      <c r="F297" s="227"/>
      <c r="G297" s="228" t="s">
        <v>2496</v>
      </c>
      <c r="H297" s="229" t="s">
        <v>2497</v>
      </c>
      <c r="I297" s="228" t="s">
        <v>2498</v>
      </c>
      <c r="J297" s="227"/>
      <c r="K297" s="232" t="s">
        <v>902</v>
      </c>
      <c r="L297" s="233"/>
      <c r="M297" s="234"/>
      <c r="N297" s="234"/>
      <c r="O297" s="226" t="s">
        <v>717</v>
      </c>
      <c r="P297" s="242">
        <v>3</v>
      </c>
      <c r="Q297" s="242" t="s">
        <v>2492</v>
      </c>
      <c r="R297" s="235" t="s">
        <v>2499</v>
      </c>
      <c r="S297" s="227"/>
      <c r="T297" s="226" t="s">
        <v>810</v>
      </c>
      <c r="U297" s="6">
        <v>44230</v>
      </c>
      <c r="V297" s="5" t="s">
        <v>1523</v>
      </c>
      <c r="W297" s="10">
        <v>44281</v>
      </c>
      <c r="X297" s="238"/>
      <c r="Y297" s="33"/>
      <c r="Z297" s="33"/>
      <c r="AA297" s="33"/>
    </row>
    <row r="298" spans="1:27" ht="162.75" hidden="1" customHeight="1">
      <c r="A298" s="226" t="s">
        <v>2500</v>
      </c>
      <c r="B298" s="226" t="s">
        <v>17</v>
      </c>
      <c r="C298" s="227"/>
      <c r="D298" s="226" t="s">
        <v>2501</v>
      </c>
      <c r="E298" s="226" t="s">
        <v>2502</v>
      </c>
      <c r="F298" s="227"/>
      <c r="G298" s="228" t="s">
        <v>2503</v>
      </c>
      <c r="H298" s="229" t="s">
        <v>2504</v>
      </c>
      <c r="I298" s="230"/>
      <c r="J298" s="227"/>
      <c r="K298" s="232" t="s">
        <v>932</v>
      </c>
      <c r="L298" s="233"/>
      <c r="M298" s="234"/>
      <c r="N298" s="234"/>
      <c r="O298" s="227"/>
      <c r="P298" s="234"/>
      <c r="Q298" s="234"/>
      <c r="R298" s="235" t="s">
        <v>2505</v>
      </c>
      <c r="S298" s="227"/>
      <c r="T298" s="226" t="s">
        <v>810</v>
      </c>
      <c r="U298" s="6">
        <v>44230</v>
      </c>
      <c r="V298" s="5" t="s">
        <v>1523</v>
      </c>
      <c r="W298" s="10">
        <v>44281</v>
      </c>
      <c r="X298" s="238"/>
      <c r="Y298" s="33"/>
      <c r="Z298" s="33"/>
      <c r="AA298" s="33"/>
    </row>
    <row r="299" spans="1:27" ht="162.75" hidden="1" customHeight="1">
      <c r="A299" s="226" t="s">
        <v>2506</v>
      </c>
      <c r="B299" s="226" t="s">
        <v>17</v>
      </c>
      <c r="C299" s="227"/>
      <c r="D299" s="226" t="s">
        <v>2507</v>
      </c>
      <c r="E299" s="226" t="s">
        <v>2508</v>
      </c>
      <c r="F299" s="227"/>
      <c r="G299" s="228" t="s">
        <v>2509</v>
      </c>
      <c r="H299" s="229" t="s">
        <v>2510</v>
      </c>
      <c r="I299" s="228" t="s">
        <v>2511</v>
      </c>
      <c r="J299" s="227"/>
      <c r="K299" s="232" t="s">
        <v>2512</v>
      </c>
      <c r="L299" s="239">
        <v>2020</v>
      </c>
      <c r="M299" s="234"/>
      <c r="N299" s="234"/>
      <c r="O299" s="227"/>
      <c r="P299" s="234"/>
      <c r="Q299" s="234"/>
      <c r="R299" s="235" t="s">
        <v>2513</v>
      </c>
      <c r="S299" s="227"/>
      <c r="T299" s="226" t="s">
        <v>810</v>
      </c>
      <c r="U299" s="6">
        <v>44230</v>
      </c>
      <c r="V299" s="5" t="s">
        <v>1523</v>
      </c>
      <c r="W299" s="10">
        <v>44281</v>
      </c>
      <c r="X299" s="238"/>
      <c r="Y299" s="33"/>
      <c r="Z299" s="33"/>
      <c r="AA299" s="33"/>
    </row>
    <row r="300" spans="1:27" ht="162.75" hidden="1" customHeight="1">
      <c r="A300" s="226" t="s">
        <v>2514</v>
      </c>
      <c r="B300" s="226" t="s">
        <v>17</v>
      </c>
      <c r="C300" s="227"/>
      <c r="D300" s="226" t="s">
        <v>827</v>
      </c>
      <c r="E300" s="226" t="s">
        <v>2515</v>
      </c>
      <c r="F300" s="227"/>
      <c r="G300" s="228" t="s">
        <v>2516</v>
      </c>
      <c r="H300" s="229" t="s">
        <v>2517</v>
      </c>
      <c r="I300" s="230"/>
      <c r="J300" s="227"/>
      <c r="K300" s="232" t="s">
        <v>2465</v>
      </c>
      <c r="L300" s="239">
        <v>2020</v>
      </c>
      <c r="M300" s="234"/>
      <c r="N300" s="234"/>
      <c r="O300" s="227"/>
      <c r="P300" s="234"/>
      <c r="Q300" s="234"/>
      <c r="R300" s="235" t="s">
        <v>2518</v>
      </c>
      <c r="S300" s="227"/>
      <c r="T300" s="226" t="s">
        <v>810</v>
      </c>
      <c r="U300" s="6">
        <v>44230</v>
      </c>
      <c r="V300" s="5" t="s">
        <v>1523</v>
      </c>
      <c r="W300" s="10">
        <v>44281</v>
      </c>
      <c r="X300" s="236" t="s">
        <v>2519</v>
      </c>
      <c r="Y300" s="33"/>
      <c r="Z300" s="33"/>
      <c r="AA300" s="33"/>
    </row>
    <row r="301" spans="1:27" ht="162.75" hidden="1" customHeight="1">
      <c r="A301" s="226" t="s">
        <v>2520</v>
      </c>
      <c r="B301" s="226" t="s">
        <v>17</v>
      </c>
      <c r="C301" s="227"/>
      <c r="D301" s="226" t="s">
        <v>2521</v>
      </c>
      <c r="E301" s="226" t="s">
        <v>2522</v>
      </c>
      <c r="F301" s="227"/>
      <c r="G301" s="228" t="s">
        <v>2523</v>
      </c>
      <c r="H301" s="229" t="s">
        <v>2524</v>
      </c>
      <c r="I301" s="230"/>
      <c r="J301" s="227"/>
      <c r="K301" s="232" t="s">
        <v>1564</v>
      </c>
      <c r="L301" s="239" t="s">
        <v>1908</v>
      </c>
      <c r="M301" s="234"/>
      <c r="N301" s="234"/>
      <c r="O301" s="227"/>
      <c r="P301" s="234"/>
      <c r="Q301" s="234"/>
      <c r="R301" s="235" t="s">
        <v>2323</v>
      </c>
      <c r="S301" s="227"/>
      <c r="T301" s="226" t="s">
        <v>810</v>
      </c>
      <c r="U301" s="6">
        <v>44230</v>
      </c>
      <c r="V301" s="5" t="s">
        <v>1523</v>
      </c>
      <c r="W301" s="10">
        <v>44281</v>
      </c>
      <c r="X301" s="238"/>
      <c r="Y301" s="33"/>
      <c r="Z301" s="33"/>
      <c r="AA301" s="33"/>
    </row>
    <row r="302" spans="1:27" ht="162.75" hidden="1" customHeight="1">
      <c r="A302" s="226" t="s">
        <v>2525</v>
      </c>
      <c r="B302" s="226" t="s">
        <v>17</v>
      </c>
      <c r="C302" s="227"/>
      <c r="D302" s="226" t="s">
        <v>2526</v>
      </c>
      <c r="E302" s="226" t="s">
        <v>2527</v>
      </c>
      <c r="F302" s="227"/>
      <c r="G302" s="228" t="s">
        <v>2528</v>
      </c>
      <c r="H302" s="229" t="s">
        <v>2529</v>
      </c>
      <c r="I302" s="228" t="s">
        <v>2530</v>
      </c>
      <c r="J302" s="227"/>
      <c r="K302" s="232" t="s">
        <v>902</v>
      </c>
      <c r="L302" s="233"/>
      <c r="M302" s="234"/>
      <c r="N302" s="234"/>
      <c r="O302" s="226" t="s">
        <v>717</v>
      </c>
      <c r="P302" s="242">
        <v>3</v>
      </c>
      <c r="Q302" s="242">
        <v>15</v>
      </c>
      <c r="R302" s="235" t="s">
        <v>2531</v>
      </c>
      <c r="S302" s="227"/>
      <c r="T302" s="226" t="s">
        <v>810</v>
      </c>
      <c r="U302" s="6">
        <v>44230</v>
      </c>
      <c r="V302" s="5" t="s">
        <v>1523</v>
      </c>
      <c r="W302" s="10">
        <v>44281</v>
      </c>
      <c r="X302" s="238"/>
      <c r="Y302" s="33"/>
      <c r="Z302" s="33"/>
      <c r="AA302" s="33"/>
    </row>
    <row r="303" spans="1:27" ht="162.75" hidden="1" customHeight="1">
      <c r="A303" s="226" t="s">
        <v>2532</v>
      </c>
      <c r="B303" s="226" t="s">
        <v>17</v>
      </c>
      <c r="C303" s="227"/>
      <c r="D303" s="226" t="s">
        <v>827</v>
      </c>
      <c r="E303" s="226" t="s">
        <v>2533</v>
      </c>
      <c r="F303" s="227"/>
      <c r="G303" s="228" t="s">
        <v>805</v>
      </c>
      <c r="H303" s="229" t="s">
        <v>2534</v>
      </c>
      <c r="I303" s="228" t="s">
        <v>2535</v>
      </c>
      <c r="J303" s="227"/>
      <c r="K303" s="232" t="s">
        <v>2536</v>
      </c>
      <c r="L303" s="233"/>
      <c r="M303" s="234"/>
      <c r="N303" s="234"/>
      <c r="O303" s="227"/>
      <c r="P303" s="234"/>
      <c r="Q303" s="242">
        <v>5</v>
      </c>
      <c r="R303" s="235" t="s">
        <v>2537</v>
      </c>
      <c r="S303" s="227"/>
      <c r="T303" s="226" t="s">
        <v>810</v>
      </c>
      <c r="U303" s="6">
        <v>44235</v>
      </c>
      <c r="V303" s="5" t="s">
        <v>1523</v>
      </c>
      <c r="W303" s="10">
        <v>44281</v>
      </c>
      <c r="X303" s="238"/>
      <c r="Y303" s="33"/>
      <c r="Z303" s="33"/>
      <c r="AA303" s="33"/>
    </row>
    <row r="304" spans="1:27" ht="162.75" hidden="1" customHeight="1">
      <c r="A304" s="226" t="s">
        <v>2538</v>
      </c>
      <c r="B304" s="226" t="s">
        <v>17</v>
      </c>
      <c r="C304" s="227"/>
      <c r="D304" s="226" t="s">
        <v>2539</v>
      </c>
      <c r="E304" s="226" t="s">
        <v>2540</v>
      </c>
      <c r="F304" s="226" t="s">
        <v>2541</v>
      </c>
      <c r="G304" s="228" t="s">
        <v>2542</v>
      </c>
      <c r="H304" s="229" t="s">
        <v>2543</v>
      </c>
      <c r="I304" s="228" t="s">
        <v>2544</v>
      </c>
      <c r="J304" s="227"/>
      <c r="K304" s="232" t="s">
        <v>2038</v>
      </c>
      <c r="L304" s="239">
        <v>2014</v>
      </c>
      <c r="M304" s="234"/>
      <c r="N304" s="234"/>
      <c r="O304" s="226" t="s">
        <v>704</v>
      </c>
      <c r="P304" s="234"/>
      <c r="Q304" s="242">
        <v>8</v>
      </c>
      <c r="R304" s="235" t="s">
        <v>2545</v>
      </c>
      <c r="S304" s="227"/>
      <c r="T304" s="226" t="s">
        <v>810</v>
      </c>
      <c r="U304" s="6">
        <v>44235</v>
      </c>
      <c r="V304" s="5" t="s">
        <v>1523</v>
      </c>
      <c r="W304" s="10">
        <v>44281</v>
      </c>
      <c r="X304" s="238"/>
      <c r="Y304" s="33"/>
      <c r="Z304" s="33"/>
      <c r="AA304" s="33"/>
    </row>
    <row r="305" spans="1:27" ht="162.75" hidden="1" customHeight="1">
      <c r="A305" s="253" t="s">
        <v>2546</v>
      </c>
      <c r="B305" s="226" t="s">
        <v>2547</v>
      </c>
      <c r="C305" s="227"/>
      <c r="D305" s="254" t="s">
        <v>2548</v>
      </c>
      <c r="E305" s="227"/>
      <c r="F305" s="227"/>
      <c r="G305" s="230"/>
      <c r="H305" s="255" t="s">
        <v>2549</v>
      </c>
      <c r="I305" s="230"/>
      <c r="J305" s="227"/>
      <c r="K305" s="232" t="s">
        <v>2550</v>
      </c>
      <c r="L305" s="233"/>
      <c r="M305" s="234"/>
      <c r="N305" s="234"/>
      <c r="O305" s="227"/>
      <c r="P305" s="234"/>
      <c r="Q305" s="234"/>
      <c r="R305" s="256"/>
      <c r="S305" s="227"/>
      <c r="T305" s="227"/>
      <c r="U305" s="11"/>
      <c r="V305" s="5" t="s">
        <v>1358</v>
      </c>
      <c r="W305" s="10">
        <v>44354</v>
      </c>
      <c r="X305" s="236" t="s">
        <v>2551</v>
      </c>
      <c r="Y305" s="33"/>
      <c r="Z305" s="33"/>
      <c r="AA305" s="33"/>
    </row>
    <row r="306" spans="1:27" ht="162.75" hidden="1" customHeight="1">
      <c r="A306" s="227"/>
      <c r="B306" s="226" t="s">
        <v>9</v>
      </c>
      <c r="C306" s="226" t="s">
        <v>489</v>
      </c>
      <c r="D306" s="227"/>
      <c r="E306" s="27" t="s">
        <v>2552</v>
      </c>
      <c r="F306" s="227"/>
      <c r="G306" s="230"/>
      <c r="H306" s="230"/>
      <c r="I306" s="230"/>
      <c r="J306" s="227"/>
      <c r="K306" s="27" t="s">
        <v>2553</v>
      </c>
      <c r="L306" s="233"/>
      <c r="M306" s="234"/>
      <c r="N306" s="234"/>
      <c r="O306" s="227"/>
      <c r="P306" s="234"/>
      <c r="Q306" s="234"/>
      <c r="R306" s="256"/>
      <c r="S306" s="227"/>
      <c r="T306" s="227"/>
      <c r="U306" s="11"/>
      <c r="V306" s="5" t="s">
        <v>1358</v>
      </c>
      <c r="W306" s="10">
        <v>44354</v>
      </c>
      <c r="X306" s="236" t="s">
        <v>2554</v>
      </c>
      <c r="Y306" s="33"/>
      <c r="Z306" s="33"/>
      <c r="AA306" s="33"/>
    </row>
    <row r="307" spans="1:27" ht="151.5" hidden="1" customHeight="1">
      <c r="A307" s="227"/>
      <c r="B307" s="226" t="s">
        <v>66</v>
      </c>
      <c r="C307" s="226" t="s">
        <v>310</v>
      </c>
      <c r="D307" s="226" t="s">
        <v>2555</v>
      </c>
      <c r="E307" s="226" t="s">
        <v>2555</v>
      </c>
      <c r="F307" s="227"/>
      <c r="G307" s="257" t="s">
        <v>2556</v>
      </c>
      <c r="H307" s="258" t="s">
        <v>2557</v>
      </c>
      <c r="I307" s="230"/>
      <c r="J307" s="227"/>
      <c r="K307" s="259" t="s">
        <v>2558</v>
      </c>
      <c r="L307" s="233"/>
      <c r="M307" s="234"/>
      <c r="N307" s="234"/>
      <c r="O307" s="227"/>
      <c r="P307" s="234"/>
      <c r="Q307" s="234"/>
      <c r="R307" s="256"/>
      <c r="S307" s="227"/>
      <c r="T307" s="226" t="s">
        <v>2559</v>
      </c>
      <c r="U307" s="6">
        <v>44322</v>
      </c>
      <c r="V307" s="5" t="s">
        <v>2559</v>
      </c>
      <c r="W307" s="6">
        <v>44322</v>
      </c>
      <c r="X307" s="238"/>
      <c r="Y307" s="33"/>
      <c r="Z307" s="33"/>
      <c r="AA307" s="33"/>
    </row>
    <row r="308" spans="1:27" ht="162.75" hidden="1" customHeight="1">
      <c r="A308" s="227"/>
      <c r="B308" s="226" t="s">
        <v>66</v>
      </c>
      <c r="C308" s="226" t="s">
        <v>310</v>
      </c>
      <c r="D308" s="226" t="s">
        <v>2560</v>
      </c>
      <c r="E308" s="260" t="s">
        <v>2561</v>
      </c>
      <c r="F308" s="227"/>
      <c r="G308" s="228" t="s">
        <v>2562</v>
      </c>
      <c r="H308" s="248" t="s">
        <v>2563</v>
      </c>
      <c r="I308" s="230"/>
      <c r="J308" s="227"/>
      <c r="K308" s="259" t="s">
        <v>2564</v>
      </c>
      <c r="L308" s="233"/>
      <c r="M308" s="234"/>
      <c r="N308" s="234"/>
      <c r="O308" s="227"/>
      <c r="P308" s="234"/>
      <c r="Q308" s="234"/>
      <c r="R308" s="256"/>
      <c r="S308" s="227"/>
      <c r="T308" s="226" t="s">
        <v>2559</v>
      </c>
      <c r="U308" s="6">
        <v>44327</v>
      </c>
      <c r="V308" s="5" t="s">
        <v>2559</v>
      </c>
      <c r="W308" s="6">
        <v>44327</v>
      </c>
      <c r="X308" s="238"/>
      <c r="Y308" s="33"/>
      <c r="Z308" s="33"/>
      <c r="AA308" s="33"/>
    </row>
    <row r="309" spans="1:27" ht="162.75" hidden="1" customHeight="1">
      <c r="A309" s="227"/>
      <c r="B309" s="226" t="s">
        <v>66</v>
      </c>
      <c r="C309" s="226" t="s">
        <v>2565</v>
      </c>
      <c r="D309" s="226" t="s">
        <v>2565</v>
      </c>
      <c r="E309" s="226" t="s">
        <v>2565</v>
      </c>
      <c r="F309" s="227"/>
      <c r="G309" s="228" t="s">
        <v>2565</v>
      </c>
      <c r="H309" s="230"/>
      <c r="I309" s="230"/>
      <c r="J309" s="227"/>
      <c r="K309" s="259" t="s">
        <v>2566</v>
      </c>
      <c r="L309" s="233"/>
      <c r="M309" s="234"/>
      <c r="N309" s="234"/>
      <c r="O309" s="227"/>
      <c r="P309" s="234"/>
      <c r="Q309" s="234"/>
      <c r="R309" s="256"/>
      <c r="S309" s="227"/>
      <c r="T309" s="226" t="s">
        <v>2559</v>
      </c>
      <c r="U309" s="6">
        <v>44351</v>
      </c>
      <c r="V309" s="5" t="s">
        <v>2567</v>
      </c>
      <c r="W309" s="6">
        <v>44351</v>
      </c>
      <c r="X309" s="236" t="s">
        <v>2568</v>
      </c>
      <c r="Y309" s="33"/>
      <c r="Z309" s="33"/>
      <c r="AA309" s="33"/>
    </row>
    <row r="310" spans="1:27" ht="162.75" customHeight="1">
      <c r="A310" s="123"/>
      <c r="B310" s="123"/>
      <c r="C310" s="123"/>
      <c r="D310" s="123"/>
      <c r="E310" s="123"/>
      <c r="F310" s="123"/>
      <c r="G310" s="261"/>
      <c r="H310" s="261"/>
      <c r="I310" s="261"/>
      <c r="J310" s="123"/>
      <c r="K310" s="262"/>
      <c r="L310" s="263"/>
      <c r="M310" s="264"/>
      <c r="N310" s="264"/>
      <c r="O310" s="123"/>
      <c r="P310" s="264"/>
      <c r="Q310" s="264"/>
      <c r="R310" s="265"/>
      <c r="S310" s="123"/>
      <c r="T310" s="123"/>
      <c r="U310" s="7"/>
      <c r="V310" s="7"/>
      <c r="W310" s="7"/>
      <c r="X310" s="8"/>
    </row>
    <row r="311" spans="1:27" ht="162.75" customHeight="1">
      <c r="A311" s="123"/>
      <c r="B311" s="123"/>
      <c r="C311" s="123"/>
      <c r="D311" s="123"/>
      <c r="E311" s="123"/>
      <c r="F311" s="123"/>
      <c r="G311" s="261"/>
      <c r="H311" s="261"/>
      <c r="I311" s="261"/>
      <c r="J311" s="123"/>
      <c r="K311" s="262"/>
      <c r="L311" s="263"/>
      <c r="M311" s="264"/>
      <c r="N311" s="264"/>
      <c r="O311" s="123"/>
      <c r="P311" s="264"/>
      <c r="Q311" s="264"/>
      <c r="R311" s="265"/>
      <c r="S311" s="123"/>
      <c r="T311" s="123"/>
      <c r="U311" s="7"/>
      <c r="V311" s="7"/>
      <c r="W311" s="7"/>
      <c r="X311" s="8"/>
    </row>
    <row r="312" spans="1:27" ht="162.75" customHeight="1">
      <c r="A312" s="123"/>
      <c r="B312" s="123"/>
      <c r="C312" s="123"/>
      <c r="D312" s="123"/>
      <c r="E312" s="123"/>
      <c r="F312" s="123"/>
      <c r="G312" s="261"/>
      <c r="H312" s="261"/>
      <c r="I312" s="261"/>
      <c r="J312" s="123"/>
      <c r="K312" s="262"/>
      <c r="L312" s="263"/>
      <c r="M312" s="264"/>
      <c r="N312" s="264"/>
      <c r="O312" s="123"/>
      <c r="P312" s="264"/>
      <c r="Q312" s="264"/>
      <c r="R312" s="265"/>
      <c r="S312" s="123"/>
      <c r="T312" s="123"/>
      <c r="U312" s="7"/>
      <c r="V312" s="7"/>
      <c r="W312" s="7"/>
      <c r="X312" s="8"/>
    </row>
    <row r="313" spans="1:27" ht="162.75" customHeight="1">
      <c r="A313" s="123"/>
      <c r="B313" s="123"/>
      <c r="C313" s="123"/>
      <c r="D313" s="123"/>
      <c r="E313" s="123"/>
      <c r="F313" s="123"/>
      <c r="G313" s="261"/>
      <c r="H313" s="261"/>
      <c r="I313" s="261"/>
      <c r="J313" s="123"/>
      <c r="K313" s="262"/>
      <c r="L313" s="263"/>
      <c r="M313" s="264"/>
      <c r="N313" s="264"/>
      <c r="O313" s="123"/>
      <c r="P313" s="264"/>
      <c r="Q313" s="264"/>
      <c r="R313" s="265"/>
      <c r="S313" s="123"/>
      <c r="T313" s="123"/>
      <c r="U313" s="7"/>
      <c r="V313" s="7"/>
      <c r="W313" s="7"/>
      <c r="X313" s="8"/>
    </row>
    <row r="314" spans="1:27" ht="162.75" customHeight="1">
      <c r="A314" s="123"/>
      <c r="B314" s="123"/>
      <c r="C314" s="123"/>
      <c r="D314" s="123"/>
      <c r="E314" s="123"/>
      <c r="F314" s="123"/>
      <c r="G314" s="261"/>
      <c r="H314" s="261"/>
      <c r="I314" s="261"/>
      <c r="J314" s="123"/>
      <c r="K314" s="262"/>
      <c r="L314" s="263"/>
      <c r="M314" s="264"/>
      <c r="N314" s="264"/>
      <c r="O314" s="123"/>
      <c r="P314" s="264"/>
      <c r="Q314" s="264"/>
      <c r="R314" s="265"/>
      <c r="S314" s="123"/>
      <c r="T314" s="123"/>
      <c r="U314" s="7"/>
      <c r="V314" s="7"/>
      <c r="W314" s="7"/>
      <c r="X314" s="8"/>
    </row>
    <row r="315" spans="1:27" ht="162.75" customHeight="1">
      <c r="A315" s="123"/>
      <c r="B315" s="123"/>
      <c r="C315" s="123"/>
      <c r="D315" s="123"/>
      <c r="E315" s="123"/>
      <c r="F315" s="123"/>
      <c r="G315" s="261"/>
      <c r="H315" s="261"/>
      <c r="I315" s="261"/>
      <c r="J315" s="123"/>
      <c r="K315" s="262"/>
      <c r="L315" s="263"/>
      <c r="M315" s="264"/>
      <c r="N315" s="264"/>
      <c r="O315" s="123"/>
      <c r="P315" s="264"/>
      <c r="Q315" s="264"/>
      <c r="R315" s="265"/>
      <c r="S315" s="123"/>
      <c r="T315" s="123"/>
      <c r="U315" s="7"/>
      <c r="V315" s="7"/>
      <c r="W315" s="7"/>
      <c r="X315" s="8"/>
    </row>
    <row r="316" spans="1:27" ht="162.75" customHeight="1">
      <c r="A316" s="123"/>
      <c r="B316" s="123"/>
      <c r="C316" s="123"/>
      <c r="D316" s="123"/>
      <c r="E316" s="123"/>
      <c r="F316" s="123"/>
      <c r="G316" s="261"/>
      <c r="H316" s="261"/>
      <c r="I316" s="261"/>
      <c r="J316" s="123"/>
      <c r="K316" s="262"/>
      <c r="L316" s="263"/>
      <c r="M316" s="264"/>
      <c r="N316" s="264"/>
      <c r="O316" s="123"/>
      <c r="P316" s="264"/>
      <c r="Q316" s="264"/>
      <c r="R316" s="265"/>
      <c r="S316" s="123"/>
      <c r="T316" s="123"/>
      <c r="U316" s="7"/>
      <c r="V316" s="7"/>
      <c r="W316" s="7"/>
      <c r="X316" s="8"/>
    </row>
    <row r="317" spans="1:27" ht="162.75" customHeight="1">
      <c r="A317" s="123"/>
      <c r="B317" s="123"/>
      <c r="C317" s="123"/>
      <c r="D317" s="123"/>
      <c r="E317" s="123"/>
      <c r="F317" s="123"/>
      <c r="G317" s="261"/>
      <c r="H317" s="261"/>
      <c r="I317" s="261"/>
      <c r="J317" s="123"/>
      <c r="K317" s="262"/>
      <c r="L317" s="263"/>
      <c r="M317" s="264"/>
      <c r="N317" s="264"/>
      <c r="O317" s="123"/>
      <c r="P317" s="264"/>
      <c r="Q317" s="264"/>
      <c r="R317" s="265"/>
      <c r="S317" s="123"/>
      <c r="T317" s="123"/>
      <c r="U317" s="7"/>
      <c r="V317" s="7"/>
      <c r="W317" s="7"/>
      <c r="X317" s="8"/>
    </row>
    <row r="318" spans="1:27" ht="162.75" customHeight="1">
      <c r="A318" s="123"/>
      <c r="B318" s="123"/>
      <c r="C318" s="123"/>
      <c r="D318" s="123"/>
      <c r="E318" s="123"/>
      <c r="F318" s="123"/>
      <c r="G318" s="261"/>
      <c r="H318" s="261"/>
      <c r="I318" s="261"/>
      <c r="J318" s="123"/>
      <c r="K318" s="262"/>
      <c r="L318" s="263"/>
      <c r="M318" s="264"/>
      <c r="N318" s="264"/>
      <c r="O318" s="123"/>
      <c r="P318" s="264"/>
      <c r="Q318" s="264"/>
      <c r="R318" s="265"/>
      <c r="S318" s="123"/>
      <c r="T318" s="123"/>
      <c r="U318" s="7"/>
      <c r="V318" s="7"/>
      <c r="W318" s="7"/>
      <c r="X318" s="8"/>
    </row>
    <row r="319" spans="1:27" ht="162.75" customHeight="1">
      <c r="A319" s="123"/>
      <c r="B319" s="123"/>
      <c r="C319" s="123"/>
      <c r="D319" s="123"/>
      <c r="E319" s="123"/>
      <c r="F319" s="123"/>
      <c r="G319" s="261"/>
      <c r="H319" s="261"/>
      <c r="I319" s="261"/>
      <c r="J319" s="123"/>
      <c r="K319" s="262"/>
      <c r="L319" s="263"/>
      <c r="M319" s="264"/>
      <c r="N319" s="264"/>
      <c r="O319" s="123"/>
      <c r="P319" s="264"/>
      <c r="Q319" s="264"/>
      <c r="R319" s="265"/>
      <c r="S319" s="123"/>
      <c r="T319" s="123"/>
      <c r="U319" s="7"/>
      <c r="V319" s="7"/>
      <c r="W319" s="7"/>
      <c r="X319" s="8"/>
    </row>
    <row r="320" spans="1:27" ht="162.75" customHeight="1">
      <c r="A320" s="123"/>
      <c r="B320" s="123"/>
      <c r="C320" s="123"/>
      <c r="D320" s="123"/>
      <c r="E320" s="123"/>
      <c r="F320" s="123"/>
      <c r="G320" s="261"/>
      <c r="H320" s="261"/>
      <c r="I320" s="261"/>
      <c r="J320" s="123"/>
      <c r="K320" s="262"/>
      <c r="L320" s="263"/>
      <c r="M320" s="264"/>
      <c r="N320" s="264"/>
      <c r="O320" s="123"/>
      <c r="P320" s="264"/>
      <c r="Q320" s="264"/>
      <c r="R320" s="265"/>
      <c r="S320" s="123"/>
      <c r="T320" s="123"/>
      <c r="U320" s="7"/>
      <c r="V320" s="7"/>
      <c r="W320" s="7"/>
      <c r="X320" s="8"/>
    </row>
    <row r="321" spans="1:24" ht="162.75" customHeight="1">
      <c r="A321" s="123"/>
      <c r="B321" s="123"/>
      <c r="C321" s="123"/>
      <c r="D321" s="123"/>
      <c r="E321" s="123"/>
      <c r="F321" s="123"/>
      <c r="G321" s="261"/>
      <c r="H321" s="261"/>
      <c r="I321" s="261"/>
      <c r="J321" s="123"/>
      <c r="K321" s="262"/>
      <c r="L321" s="263"/>
      <c r="M321" s="264"/>
      <c r="N321" s="264"/>
      <c r="O321" s="123"/>
      <c r="P321" s="264"/>
      <c r="Q321" s="264"/>
      <c r="R321" s="265"/>
      <c r="S321" s="123"/>
      <c r="T321" s="123"/>
      <c r="U321" s="7"/>
      <c r="V321" s="7"/>
      <c r="W321" s="7"/>
      <c r="X321" s="8"/>
    </row>
    <row r="322" spans="1:24" ht="162.75" customHeight="1">
      <c r="A322" s="123"/>
      <c r="B322" s="123"/>
      <c r="C322" s="123"/>
      <c r="D322" s="123"/>
      <c r="E322" s="123"/>
      <c r="F322" s="123"/>
      <c r="G322" s="261"/>
      <c r="H322" s="261"/>
      <c r="I322" s="261"/>
      <c r="J322" s="123"/>
      <c r="K322" s="262"/>
      <c r="L322" s="263"/>
      <c r="M322" s="264"/>
      <c r="N322" s="264"/>
      <c r="O322" s="123"/>
      <c r="P322" s="264"/>
      <c r="Q322" s="264"/>
      <c r="R322" s="265"/>
      <c r="S322" s="123"/>
      <c r="T322" s="123"/>
      <c r="U322" s="7"/>
      <c r="V322" s="7"/>
      <c r="W322" s="7"/>
      <c r="X322" s="8"/>
    </row>
    <row r="323" spans="1:24" ht="162.75" customHeight="1">
      <c r="A323" s="123"/>
      <c r="B323" s="123"/>
      <c r="C323" s="123"/>
      <c r="D323" s="123"/>
      <c r="E323" s="123"/>
      <c r="F323" s="123"/>
      <c r="G323" s="261"/>
      <c r="H323" s="261"/>
      <c r="I323" s="261"/>
      <c r="J323" s="123"/>
      <c r="K323" s="262"/>
      <c r="L323" s="263"/>
      <c r="M323" s="264"/>
      <c r="N323" s="264"/>
      <c r="O323" s="123"/>
      <c r="P323" s="264"/>
      <c r="Q323" s="264"/>
      <c r="R323" s="265"/>
      <c r="S323" s="123"/>
      <c r="T323" s="123"/>
      <c r="U323" s="7"/>
      <c r="V323" s="7"/>
      <c r="W323" s="7"/>
      <c r="X323" s="8"/>
    </row>
    <row r="324" spans="1:24" ht="162.75" customHeight="1">
      <c r="A324" s="123"/>
      <c r="B324" s="123"/>
      <c r="C324" s="123"/>
      <c r="D324" s="123"/>
      <c r="E324" s="123"/>
      <c r="F324" s="123"/>
      <c r="G324" s="261"/>
      <c r="H324" s="261"/>
      <c r="I324" s="261"/>
      <c r="J324" s="123"/>
      <c r="K324" s="262"/>
      <c r="L324" s="263"/>
      <c r="M324" s="264"/>
      <c r="N324" s="264"/>
      <c r="O324" s="123"/>
      <c r="P324" s="264"/>
      <c r="Q324" s="264"/>
      <c r="R324" s="265"/>
      <c r="S324" s="123"/>
      <c r="T324" s="123"/>
      <c r="U324" s="7"/>
      <c r="V324" s="7"/>
      <c r="W324" s="7"/>
      <c r="X324" s="8"/>
    </row>
    <row r="325" spans="1:24" ht="162.75" customHeight="1">
      <c r="A325" s="123"/>
      <c r="B325" s="123"/>
      <c r="C325" s="123"/>
      <c r="D325" s="123"/>
      <c r="E325" s="123"/>
      <c r="F325" s="123"/>
      <c r="G325" s="261"/>
      <c r="H325" s="261"/>
      <c r="I325" s="261"/>
      <c r="J325" s="123"/>
      <c r="K325" s="262"/>
      <c r="L325" s="263"/>
      <c r="M325" s="264"/>
      <c r="N325" s="264"/>
      <c r="O325" s="123"/>
      <c r="P325" s="264"/>
      <c r="Q325" s="264"/>
      <c r="R325" s="265"/>
      <c r="S325" s="123"/>
      <c r="T325" s="123"/>
      <c r="U325" s="7"/>
      <c r="V325" s="7"/>
      <c r="W325" s="7"/>
      <c r="X325" s="8"/>
    </row>
    <row r="326" spans="1:24" ht="162.75" customHeight="1">
      <c r="A326" s="123"/>
      <c r="B326" s="123"/>
      <c r="C326" s="123"/>
      <c r="D326" s="123"/>
      <c r="E326" s="123"/>
      <c r="F326" s="123"/>
      <c r="G326" s="261"/>
      <c r="H326" s="261"/>
      <c r="I326" s="261"/>
      <c r="J326" s="123"/>
      <c r="K326" s="262"/>
      <c r="L326" s="263"/>
      <c r="M326" s="264"/>
      <c r="N326" s="264"/>
      <c r="O326" s="123"/>
      <c r="P326" s="264"/>
      <c r="Q326" s="264"/>
      <c r="R326" s="265"/>
      <c r="S326" s="123"/>
      <c r="T326" s="123"/>
      <c r="U326" s="7"/>
      <c r="V326" s="7"/>
      <c r="W326" s="7"/>
      <c r="X326" s="8"/>
    </row>
    <row r="327" spans="1:24" ht="162.75" customHeight="1">
      <c r="A327" s="123"/>
      <c r="B327" s="123"/>
      <c r="C327" s="123"/>
      <c r="D327" s="123"/>
      <c r="E327" s="123"/>
      <c r="F327" s="123"/>
      <c r="G327" s="261"/>
      <c r="H327" s="261"/>
      <c r="I327" s="261"/>
      <c r="J327" s="123"/>
      <c r="K327" s="262"/>
      <c r="L327" s="263"/>
      <c r="M327" s="264"/>
      <c r="N327" s="264"/>
      <c r="O327" s="123"/>
      <c r="P327" s="264"/>
      <c r="Q327" s="264"/>
      <c r="R327" s="265"/>
      <c r="S327" s="123"/>
      <c r="T327" s="123"/>
      <c r="U327" s="7"/>
      <c r="V327" s="7"/>
      <c r="W327" s="7"/>
      <c r="X327" s="8"/>
    </row>
    <row r="328" spans="1:24" ht="162.75" customHeight="1">
      <c r="A328" s="123"/>
      <c r="B328" s="123"/>
      <c r="C328" s="123"/>
      <c r="D328" s="123"/>
      <c r="E328" s="123"/>
      <c r="F328" s="123"/>
      <c r="G328" s="261"/>
      <c r="H328" s="261"/>
      <c r="I328" s="261"/>
      <c r="J328" s="123"/>
      <c r="K328" s="262"/>
      <c r="L328" s="263"/>
      <c r="M328" s="264"/>
      <c r="N328" s="264"/>
      <c r="O328" s="123"/>
      <c r="P328" s="264"/>
      <c r="Q328" s="264"/>
      <c r="R328" s="265"/>
      <c r="S328" s="123"/>
      <c r="T328" s="123"/>
      <c r="U328" s="7"/>
      <c r="V328" s="7"/>
      <c r="W328" s="7"/>
      <c r="X328" s="8"/>
    </row>
    <row r="329" spans="1:24" ht="162.75" customHeight="1">
      <c r="A329" s="123"/>
      <c r="B329" s="123"/>
      <c r="C329" s="123"/>
      <c r="D329" s="123"/>
      <c r="E329" s="123"/>
      <c r="F329" s="123"/>
      <c r="G329" s="261"/>
      <c r="H329" s="261"/>
      <c r="I329" s="261"/>
      <c r="J329" s="123"/>
      <c r="K329" s="262"/>
      <c r="L329" s="263"/>
      <c r="M329" s="264"/>
      <c r="N329" s="264"/>
      <c r="O329" s="123"/>
      <c r="P329" s="264"/>
      <c r="Q329" s="264"/>
      <c r="R329" s="265"/>
      <c r="S329" s="123"/>
      <c r="T329" s="123"/>
      <c r="U329" s="7"/>
      <c r="V329" s="7"/>
      <c r="W329" s="7"/>
      <c r="X329" s="8"/>
    </row>
    <row r="330" spans="1:24" ht="162.75" customHeight="1">
      <c r="A330" s="123"/>
      <c r="B330" s="123"/>
      <c r="C330" s="123"/>
      <c r="D330" s="123"/>
      <c r="E330" s="123"/>
      <c r="F330" s="123"/>
      <c r="G330" s="261"/>
      <c r="H330" s="261"/>
      <c r="I330" s="261"/>
      <c r="J330" s="123"/>
      <c r="K330" s="262"/>
      <c r="L330" s="263"/>
      <c r="M330" s="264"/>
      <c r="N330" s="264"/>
      <c r="O330" s="123"/>
      <c r="P330" s="264"/>
      <c r="Q330" s="264"/>
      <c r="R330" s="265"/>
      <c r="S330" s="123"/>
      <c r="T330" s="123"/>
      <c r="U330" s="7"/>
      <c r="V330" s="7"/>
      <c r="W330" s="7"/>
      <c r="X330" s="8"/>
    </row>
    <row r="331" spans="1:24" ht="162.75" customHeight="1">
      <c r="A331" s="123"/>
      <c r="B331" s="123"/>
      <c r="C331" s="123"/>
      <c r="D331" s="123"/>
      <c r="E331" s="123"/>
      <c r="F331" s="123"/>
      <c r="G331" s="261"/>
      <c r="H331" s="261"/>
      <c r="I331" s="261"/>
      <c r="J331" s="123"/>
      <c r="K331" s="262"/>
      <c r="L331" s="263"/>
      <c r="M331" s="264"/>
      <c r="N331" s="264"/>
      <c r="O331" s="123"/>
      <c r="P331" s="264"/>
      <c r="Q331" s="264"/>
      <c r="R331" s="265"/>
      <c r="S331" s="123"/>
      <c r="T331" s="123"/>
      <c r="U331" s="7"/>
      <c r="V331" s="7"/>
      <c r="W331" s="7"/>
      <c r="X331" s="8"/>
    </row>
    <row r="332" spans="1:24" ht="162.75" customHeight="1">
      <c r="A332" s="123"/>
      <c r="B332" s="123"/>
      <c r="C332" s="123"/>
      <c r="D332" s="123"/>
      <c r="E332" s="123"/>
      <c r="F332" s="123"/>
      <c r="G332" s="261"/>
      <c r="H332" s="261"/>
      <c r="I332" s="261"/>
      <c r="J332" s="123"/>
      <c r="K332" s="262"/>
      <c r="L332" s="263"/>
      <c r="M332" s="264"/>
      <c r="N332" s="264"/>
      <c r="O332" s="123"/>
      <c r="P332" s="264"/>
      <c r="Q332" s="264"/>
      <c r="R332" s="265"/>
      <c r="S332" s="123"/>
      <c r="T332" s="123"/>
      <c r="U332" s="7"/>
      <c r="V332" s="7"/>
      <c r="W332" s="7"/>
      <c r="X332" s="8"/>
    </row>
    <row r="333" spans="1:24" ht="162.75" customHeight="1">
      <c r="A333" s="123"/>
      <c r="B333" s="123"/>
      <c r="C333" s="123"/>
      <c r="D333" s="123"/>
      <c r="E333" s="123"/>
      <c r="F333" s="123"/>
      <c r="G333" s="261"/>
      <c r="H333" s="261"/>
      <c r="I333" s="261"/>
      <c r="J333" s="123"/>
      <c r="K333" s="262"/>
      <c r="L333" s="263"/>
      <c r="M333" s="264"/>
      <c r="N333" s="264"/>
      <c r="O333" s="123"/>
      <c r="P333" s="264"/>
      <c r="Q333" s="264"/>
      <c r="R333" s="265"/>
      <c r="S333" s="123"/>
      <c r="T333" s="123"/>
      <c r="U333" s="7"/>
      <c r="V333" s="7"/>
      <c r="W333" s="7"/>
      <c r="X333" s="8"/>
    </row>
    <row r="334" spans="1:24" ht="162.75" customHeight="1">
      <c r="A334" s="123"/>
      <c r="B334" s="123"/>
      <c r="C334" s="123"/>
      <c r="D334" s="123"/>
      <c r="E334" s="123"/>
      <c r="F334" s="123"/>
      <c r="G334" s="261"/>
      <c r="H334" s="261"/>
      <c r="I334" s="261"/>
      <c r="J334" s="123"/>
      <c r="K334" s="262"/>
      <c r="L334" s="263"/>
      <c r="M334" s="264"/>
      <c r="N334" s="264"/>
      <c r="O334" s="123"/>
      <c r="P334" s="264"/>
      <c r="Q334" s="264"/>
      <c r="R334" s="265"/>
      <c r="S334" s="123"/>
      <c r="T334" s="123"/>
      <c r="U334" s="7"/>
      <c r="V334" s="7"/>
      <c r="W334" s="7"/>
      <c r="X334" s="8"/>
    </row>
    <row r="335" spans="1:24" ht="162.75" customHeight="1">
      <c r="A335" s="123"/>
      <c r="B335" s="123"/>
      <c r="C335" s="123"/>
      <c r="D335" s="123"/>
      <c r="E335" s="123"/>
      <c r="F335" s="123"/>
      <c r="G335" s="261"/>
      <c r="H335" s="261"/>
      <c r="I335" s="261"/>
      <c r="J335" s="123"/>
      <c r="K335" s="262"/>
      <c r="L335" s="263"/>
      <c r="M335" s="264"/>
      <c r="N335" s="264"/>
      <c r="O335" s="123"/>
      <c r="P335" s="264"/>
      <c r="Q335" s="264"/>
      <c r="R335" s="265"/>
      <c r="S335" s="123"/>
      <c r="T335" s="123"/>
      <c r="U335" s="7"/>
      <c r="V335" s="7"/>
      <c r="W335" s="7"/>
      <c r="X335" s="8"/>
    </row>
    <row r="336" spans="1:24" ht="162.75" customHeight="1">
      <c r="A336" s="123"/>
      <c r="B336" s="123"/>
      <c r="C336" s="123"/>
      <c r="D336" s="123"/>
      <c r="E336" s="123"/>
      <c r="F336" s="123"/>
      <c r="G336" s="261"/>
      <c r="H336" s="261"/>
      <c r="I336" s="261"/>
      <c r="J336" s="123"/>
      <c r="K336" s="262"/>
      <c r="L336" s="263"/>
      <c r="M336" s="264"/>
      <c r="N336" s="264"/>
      <c r="O336" s="123"/>
      <c r="P336" s="264"/>
      <c r="Q336" s="264"/>
      <c r="R336" s="265"/>
      <c r="S336" s="123"/>
      <c r="T336" s="123"/>
      <c r="U336" s="7"/>
      <c r="V336" s="7"/>
      <c r="W336" s="7"/>
      <c r="X336" s="8"/>
    </row>
    <row r="337" spans="1:24" ht="162.75" customHeight="1">
      <c r="A337" s="123"/>
      <c r="B337" s="123"/>
      <c r="C337" s="123"/>
      <c r="D337" s="123"/>
      <c r="E337" s="123"/>
      <c r="F337" s="123"/>
      <c r="G337" s="261"/>
      <c r="H337" s="261"/>
      <c r="I337" s="261"/>
      <c r="J337" s="123"/>
      <c r="K337" s="262"/>
      <c r="L337" s="263"/>
      <c r="M337" s="264"/>
      <c r="N337" s="264"/>
      <c r="O337" s="123"/>
      <c r="P337" s="264"/>
      <c r="Q337" s="264"/>
      <c r="R337" s="265"/>
      <c r="S337" s="123"/>
      <c r="T337" s="123"/>
      <c r="U337" s="7"/>
      <c r="V337" s="7"/>
      <c r="W337" s="7"/>
      <c r="X337" s="8"/>
    </row>
    <row r="338" spans="1:24" ht="162.75" customHeight="1">
      <c r="A338" s="123"/>
      <c r="B338" s="123"/>
      <c r="C338" s="123"/>
      <c r="D338" s="123"/>
      <c r="E338" s="123"/>
      <c r="F338" s="123"/>
      <c r="G338" s="261"/>
      <c r="H338" s="261"/>
      <c r="I338" s="261"/>
      <c r="J338" s="123"/>
      <c r="K338" s="262"/>
      <c r="L338" s="263"/>
      <c r="M338" s="264"/>
      <c r="N338" s="264"/>
      <c r="O338" s="123"/>
      <c r="P338" s="264"/>
      <c r="Q338" s="264"/>
      <c r="R338" s="265"/>
      <c r="S338" s="123"/>
      <c r="T338" s="123"/>
      <c r="U338" s="7"/>
      <c r="V338" s="7"/>
      <c r="W338" s="7"/>
      <c r="X338" s="8"/>
    </row>
    <row r="339" spans="1:24" ht="162.75" customHeight="1">
      <c r="A339" s="123"/>
      <c r="B339" s="123"/>
      <c r="C339" s="123"/>
      <c r="D339" s="123"/>
      <c r="E339" s="123"/>
      <c r="F339" s="123"/>
      <c r="G339" s="261"/>
      <c r="H339" s="261"/>
      <c r="I339" s="261"/>
      <c r="J339" s="123"/>
      <c r="K339" s="262"/>
      <c r="L339" s="263"/>
      <c r="M339" s="264"/>
      <c r="N339" s="264"/>
      <c r="O339" s="123"/>
      <c r="P339" s="264"/>
      <c r="Q339" s="264"/>
      <c r="R339" s="265"/>
      <c r="S339" s="123"/>
      <c r="T339" s="123"/>
      <c r="U339" s="7"/>
      <c r="V339" s="7"/>
      <c r="W339" s="7"/>
      <c r="X339" s="8"/>
    </row>
    <row r="340" spans="1:24" ht="162.75" customHeight="1">
      <c r="A340" s="123"/>
      <c r="B340" s="123"/>
      <c r="C340" s="123"/>
      <c r="D340" s="123"/>
      <c r="E340" s="123"/>
      <c r="F340" s="123"/>
      <c r="G340" s="261"/>
      <c r="H340" s="261"/>
      <c r="I340" s="261"/>
      <c r="J340" s="123"/>
      <c r="K340" s="262"/>
      <c r="L340" s="263"/>
      <c r="M340" s="264"/>
      <c r="N340" s="264"/>
      <c r="O340" s="123"/>
      <c r="P340" s="264"/>
      <c r="Q340" s="264"/>
      <c r="R340" s="265"/>
      <c r="S340" s="123"/>
      <c r="T340" s="123"/>
      <c r="U340" s="7"/>
      <c r="V340" s="7"/>
      <c r="W340" s="7"/>
      <c r="X340" s="8"/>
    </row>
    <row r="341" spans="1:24" ht="162.75" customHeight="1">
      <c r="A341" s="123"/>
      <c r="B341" s="123"/>
      <c r="C341" s="123"/>
      <c r="D341" s="123"/>
      <c r="E341" s="123"/>
      <c r="F341" s="123"/>
      <c r="G341" s="261"/>
      <c r="H341" s="261"/>
      <c r="I341" s="261"/>
      <c r="J341" s="123"/>
      <c r="K341" s="262"/>
      <c r="L341" s="263"/>
      <c r="M341" s="264"/>
      <c r="N341" s="264"/>
      <c r="O341" s="123"/>
      <c r="P341" s="264"/>
      <c r="Q341" s="264"/>
      <c r="R341" s="265"/>
      <c r="S341" s="123"/>
      <c r="T341" s="123"/>
      <c r="U341" s="7"/>
      <c r="V341" s="7"/>
      <c r="W341" s="7"/>
      <c r="X341" s="8"/>
    </row>
    <row r="342" spans="1:24" ht="162.75" customHeight="1">
      <c r="A342" s="123"/>
      <c r="B342" s="123"/>
      <c r="C342" s="123"/>
      <c r="D342" s="123"/>
      <c r="E342" s="123"/>
      <c r="F342" s="123"/>
      <c r="G342" s="261"/>
      <c r="H342" s="261"/>
      <c r="I342" s="261"/>
      <c r="J342" s="123"/>
      <c r="K342" s="262"/>
      <c r="L342" s="263"/>
      <c r="M342" s="264"/>
      <c r="N342" s="264"/>
      <c r="O342" s="123"/>
      <c r="P342" s="264"/>
      <c r="Q342" s="264"/>
      <c r="R342" s="265"/>
      <c r="S342" s="123"/>
      <c r="T342" s="123"/>
      <c r="U342" s="7"/>
      <c r="V342" s="7"/>
      <c r="W342" s="7"/>
      <c r="X342" s="8"/>
    </row>
    <row r="343" spans="1:24" ht="162.75" customHeight="1">
      <c r="A343" s="123"/>
      <c r="B343" s="123"/>
      <c r="C343" s="123"/>
      <c r="D343" s="123"/>
      <c r="E343" s="123"/>
      <c r="F343" s="123"/>
      <c r="G343" s="261"/>
      <c r="H343" s="261"/>
      <c r="I343" s="261"/>
      <c r="J343" s="123"/>
      <c r="K343" s="262"/>
      <c r="L343" s="263"/>
      <c r="M343" s="264"/>
      <c r="N343" s="264"/>
      <c r="O343" s="123"/>
      <c r="P343" s="264"/>
      <c r="Q343" s="264"/>
      <c r="R343" s="265"/>
      <c r="S343" s="123"/>
      <c r="T343" s="123"/>
      <c r="U343" s="7"/>
      <c r="V343" s="7"/>
      <c r="W343" s="7"/>
      <c r="X343" s="8"/>
    </row>
    <row r="344" spans="1:24" ht="162.75" customHeight="1">
      <c r="A344" s="123"/>
      <c r="B344" s="123"/>
      <c r="C344" s="123"/>
      <c r="D344" s="123"/>
      <c r="E344" s="123"/>
      <c r="F344" s="123"/>
      <c r="G344" s="261"/>
      <c r="H344" s="261"/>
      <c r="I344" s="261"/>
      <c r="J344" s="123"/>
      <c r="K344" s="262"/>
      <c r="L344" s="263"/>
      <c r="M344" s="264"/>
      <c r="N344" s="264"/>
      <c r="O344" s="123"/>
      <c r="P344" s="264"/>
      <c r="Q344" s="264"/>
      <c r="R344" s="265"/>
      <c r="S344" s="123"/>
      <c r="T344" s="123"/>
      <c r="U344" s="7"/>
      <c r="V344" s="7"/>
      <c r="W344" s="7"/>
      <c r="X344" s="8"/>
    </row>
    <row r="345" spans="1:24" ht="162.75" customHeight="1">
      <c r="A345" s="123"/>
      <c r="B345" s="123"/>
      <c r="C345" s="123"/>
      <c r="D345" s="123"/>
      <c r="E345" s="123"/>
      <c r="F345" s="123"/>
      <c r="G345" s="261"/>
      <c r="H345" s="261"/>
      <c r="I345" s="261"/>
      <c r="J345" s="123"/>
      <c r="K345" s="262"/>
      <c r="L345" s="263"/>
      <c r="M345" s="264"/>
      <c r="N345" s="264"/>
      <c r="O345" s="123"/>
      <c r="P345" s="264"/>
      <c r="Q345" s="264"/>
      <c r="R345" s="265"/>
      <c r="S345" s="123"/>
      <c r="T345" s="123"/>
      <c r="U345" s="7"/>
      <c r="V345" s="7"/>
      <c r="W345" s="7"/>
      <c r="X345" s="8"/>
    </row>
    <row r="346" spans="1:24" ht="162.75" customHeight="1">
      <c r="A346" s="123"/>
      <c r="B346" s="123"/>
      <c r="C346" s="123"/>
      <c r="D346" s="123"/>
      <c r="E346" s="123"/>
      <c r="F346" s="123"/>
      <c r="G346" s="261"/>
      <c r="H346" s="261"/>
      <c r="I346" s="261"/>
      <c r="J346" s="123"/>
      <c r="K346" s="262"/>
      <c r="L346" s="263"/>
      <c r="M346" s="264"/>
      <c r="N346" s="264"/>
      <c r="O346" s="123"/>
      <c r="P346" s="264"/>
      <c r="Q346" s="264"/>
      <c r="R346" s="265"/>
      <c r="S346" s="123"/>
      <c r="T346" s="123"/>
      <c r="U346" s="7"/>
      <c r="V346" s="7"/>
      <c r="W346" s="7"/>
      <c r="X346" s="8"/>
    </row>
    <row r="347" spans="1:24" ht="162.75" customHeight="1">
      <c r="A347" s="123"/>
      <c r="B347" s="123"/>
      <c r="C347" s="123"/>
      <c r="D347" s="123"/>
      <c r="E347" s="123"/>
      <c r="F347" s="123"/>
      <c r="G347" s="261"/>
      <c r="H347" s="261"/>
      <c r="I347" s="261"/>
      <c r="J347" s="123"/>
      <c r="K347" s="262"/>
      <c r="L347" s="263"/>
      <c r="M347" s="264"/>
      <c r="N347" s="264"/>
      <c r="O347" s="123"/>
      <c r="P347" s="264"/>
      <c r="Q347" s="264"/>
      <c r="R347" s="265"/>
      <c r="S347" s="123"/>
      <c r="T347" s="123"/>
      <c r="U347" s="7"/>
      <c r="V347" s="7"/>
      <c r="W347" s="7"/>
      <c r="X347" s="8"/>
    </row>
    <row r="348" spans="1:24" ht="162.75" customHeight="1">
      <c r="A348" s="123"/>
      <c r="B348" s="123"/>
      <c r="C348" s="123"/>
      <c r="D348" s="123"/>
      <c r="E348" s="123"/>
      <c r="F348" s="123"/>
      <c r="G348" s="261"/>
      <c r="H348" s="261"/>
      <c r="I348" s="261"/>
      <c r="J348" s="123"/>
      <c r="K348" s="262"/>
      <c r="L348" s="263"/>
      <c r="M348" s="264"/>
      <c r="N348" s="264"/>
      <c r="O348" s="123"/>
      <c r="P348" s="264"/>
      <c r="Q348" s="264"/>
      <c r="R348" s="265"/>
      <c r="S348" s="123"/>
      <c r="T348" s="123"/>
      <c r="U348" s="7"/>
      <c r="V348" s="7"/>
      <c r="W348" s="7"/>
      <c r="X348" s="8"/>
    </row>
    <row r="349" spans="1:24" ht="162.75" customHeight="1">
      <c r="A349" s="123"/>
      <c r="B349" s="123"/>
      <c r="C349" s="123"/>
      <c r="D349" s="123"/>
      <c r="E349" s="123"/>
      <c r="F349" s="123"/>
      <c r="G349" s="261"/>
      <c r="H349" s="261"/>
      <c r="I349" s="261"/>
      <c r="J349" s="123"/>
      <c r="K349" s="262"/>
      <c r="L349" s="263"/>
      <c r="M349" s="264"/>
      <c r="N349" s="264"/>
      <c r="O349" s="123"/>
      <c r="P349" s="264"/>
      <c r="Q349" s="264"/>
      <c r="R349" s="265"/>
      <c r="S349" s="123"/>
      <c r="T349" s="123"/>
      <c r="U349" s="7"/>
      <c r="V349" s="7"/>
      <c r="W349" s="7"/>
      <c r="X349" s="8"/>
    </row>
    <row r="350" spans="1:24" ht="162.75" customHeight="1">
      <c r="A350" s="123"/>
      <c r="B350" s="123"/>
      <c r="C350" s="123"/>
      <c r="D350" s="123"/>
      <c r="E350" s="123"/>
      <c r="F350" s="123"/>
      <c r="G350" s="261"/>
      <c r="H350" s="261"/>
      <c r="I350" s="261"/>
      <c r="J350" s="123"/>
      <c r="K350" s="262"/>
      <c r="L350" s="263"/>
      <c r="M350" s="264"/>
      <c r="N350" s="264"/>
      <c r="O350" s="123"/>
      <c r="P350" s="264"/>
      <c r="Q350" s="264"/>
      <c r="R350" s="265"/>
      <c r="S350" s="123"/>
      <c r="T350" s="123"/>
      <c r="U350" s="7"/>
      <c r="V350" s="7"/>
      <c r="W350" s="7"/>
      <c r="X350" s="8"/>
    </row>
    <row r="351" spans="1:24" ht="162.75" customHeight="1">
      <c r="A351" s="123"/>
      <c r="B351" s="123"/>
      <c r="C351" s="123"/>
      <c r="D351" s="123"/>
      <c r="E351" s="123"/>
      <c r="F351" s="123"/>
      <c r="G351" s="261"/>
      <c r="H351" s="261"/>
      <c r="I351" s="261"/>
      <c r="J351" s="123"/>
      <c r="K351" s="262"/>
      <c r="L351" s="263"/>
      <c r="M351" s="264"/>
      <c r="N351" s="264"/>
      <c r="O351" s="123"/>
      <c r="P351" s="264"/>
      <c r="Q351" s="264"/>
      <c r="R351" s="265"/>
      <c r="S351" s="123"/>
      <c r="T351" s="123"/>
      <c r="U351" s="7"/>
      <c r="V351" s="7"/>
      <c r="W351" s="7"/>
      <c r="X351" s="8"/>
    </row>
    <row r="352" spans="1:24" ht="162.75" customHeight="1">
      <c r="A352" s="123"/>
      <c r="B352" s="123"/>
      <c r="C352" s="123"/>
      <c r="D352" s="123"/>
      <c r="E352" s="123"/>
      <c r="F352" s="123"/>
      <c r="G352" s="261"/>
      <c r="H352" s="261"/>
      <c r="I352" s="261"/>
      <c r="J352" s="123"/>
      <c r="K352" s="262"/>
      <c r="L352" s="263"/>
      <c r="M352" s="264"/>
      <c r="N352" s="264"/>
      <c r="O352" s="123"/>
      <c r="P352" s="264"/>
      <c r="Q352" s="264"/>
      <c r="R352" s="265"/>
      <c r="S352" s="123"/>
      <c r="T352" s="123"/>
      <c r="U352" s="7"/>
      <c r="V352" s="7"/>
      <c r="W352" s="7"/>
      <c r="X352" s="8"/>
    </row>
    <row r="353" spans="1:24" ht="162.75" customHeight="1">
      <c r="A353" s="123"/>
      <c r="B353" s="123"/>
      <c r="C353" s="123"/>
      <c r="D353" s="123"/>
      <c r="E353" s="123"/>
      <c r="F353" s="123"/>
      <c r="G353" s="261"/>
      <c r="H353" s="261"/>
      <c r="I353" s="261"/>
      <c r="J353" s="123"/>
      <c r="K353" s="262"/>
      <c r="L353" s="263"/>
      <c r="M353" s="264"/>
      <c r="N353" s="264"/>
      <c r="O353" s="123"/>
      <c r="P353" s="264"/>
      <c r="Q353" s="264"/>
      <c r="R353" s="265"/>
      <c r="S353" s="123"/>
      <c r="T353" s="123"/>
      <c r="U353" s="7"/>
      <c r="V353" s="7"/>
      <c r="W353" s="7"/>
      <c r="X353" s="8"/>
    </row>
    <row r="354" spans="1:24" ht="162.75" customHeight="1">
      <c r="A354" s="123"/>
      <c r="B354" s="123"/>
      <c r="C354" s="123"/>
      <c r="D354" s="123"/>
      <c r="E354" s="123"/>
      <c r="F354" s="123"/>
      <c r="G354" s="261"/>
      <c r="H354" s="261"/>
      <c r="I354" s="261"/>
      <c r="J354" s="123"/>
      <c r="K354" s="262"/>
      <c r="L354" s="263"/>
      <c r="M354" s="264"/>
      <c r="N354" s="264"/>
      <c r="O354" s="123"/>
      <c r="P354" s="264"/>
      <c r="Q354" s="264"/>
      <c r="R354" s="265"/>
      <c r="S354" s="123"/>
      <c r="T354" s="123"/>
      <c r="U354" s="7"/>
      <c r="V354" s="7"/>
      <c r="W354" s="7"/>
      <c r="X354" s="8"/>
    </row>
    <row r="355" spans="1:24" ht="162.75" customHeight="1">
      <c r="A355" s="123"/>
      <c r="B355" s="123"/>
      <c r="C355" s="123"/>
      <c r="D355" s="123"/>
      <c r="E355" s="123"/>
      <c r="F355" s="123"/>
      <c r="G355" s="261"/>
      <c r="H355" s="261"/>
      <c r="I355" s="261"/>
      <c r="J355" s="123"/>
      <c r="K355" s="262"/>
      <c r="L355" s="263"/>
      <c r="M355" s="264"/>
      <c r="N355" s="264"/>
      <c r="O355" s="123"/>
      <c r="P355" s="264"/>
      <c r="Q355" s="264"/>
      <c r="R355" s="265"/>
      <c r="S355" s="123"/>
      <c r="T355" s="123"/>
      <c r="U355" s="7"/>
      <c r="V355" s="7"/>
      <c r="W355" s="7"/>
      <c r="X355" s="8"/>
    </row>
    <row r="356" spans="1:24" ht="162.75" customHeight="1">
      <c r="A356" s="123"/>
      <c r="B356" s="123"/>
      <c r="C356" s="123"/>
      <c r="D356" s="123"/>
      <c r="E356" s="123"/>
      <c r="F356" s="123"/>
      <c r="G356" s="261"/>
      <c r="H356" s="261"/>
      <c r="I356" s="261"/>
      <c r="J356" s="123"/>
      <c r="K356" s="262"/>
      <c r="L356" s="263"/>
      <c r="M356" s="264"/>
      <c r="N356" s="264"/>
      <c r="O356" s="123"/>
      <c r="P356" s="264"/>
      <c r="Q356" s="264"/>
      <c r="R356" s="265"/>
      <c r="S356" s="123"/>
      <c r="T356" s="123"/>
      <c r="U356" s="7"/>
      <c r="V356" s="7"/>
      <c r="W356" s="7"/>
      <c r="X356" s="8"/>
    </row>
    <row r="357" spans="1:24" ht="162.75" customHeight="1">
      <c r="A357" s="123"/>
      <c r="B357" s="123"/>
      <c r="C357" s="123"/>
      <c r="D357" s="123"/>
      <c r="E357" s="123"/>
      <c r="F357" s="123"/>
      <c r="G357" s="261"/>
      <c r="H357" s="261"/>
      <c r="I357" s="261"/>
      <c r="J357" s="123"/>
      <c r="K357" s="262"/>
      <c r="L357" s="263"/>
      <c r="M357" s="264"/>
      <c r="N357" s="264"/>
      <c r="O357" s="123"/>
      <c r="P357" s="264"/>
      <c r="Q357" s="264"/>
      <c r="R357" s="265"/>
      <c r="S357" s="123"/>
      <c r="T357" s="123"/>
      <c r="U357" s="7"/>
      <c r="V357" s="7"/>
      <c r="W357" s="7"/>
      <c r="X357" s="8"/>
    </row>
    <row r="358" spans="1:24" ht="162.75" customHeight="1">
      <c r="A358" s="123"/>
      <c r="B358" s="123"/>
      <c r="C358" s="123"/>
      <c r="D358" s="123"/>
      <c r="E358" s="123"/>
      <c r="F358" s="123"/>
      <c r="G358" s="261"/>
      <c r="H358" s="261"/>
      <c r="I358" s="261"/>
      <c r="J358" s="123"/>
      <c r="K358" s="262"/>
      <c r="L358" s="263"/>
      <c r="M358" s="264"/>
      <c r="N358" s="264"/>
      <c r="O358" s="123"/>
      <c r="P358" s="264"/>
      <c r="Q358" s="264"/>
      <c r="R358" s="265"/>
      <c r="S358" s="123"/>
      <c r="T358" s="123"/>
      <c r="U358" s="7"/>
      <c r="V358" s="7"/>
      <c r="W358" s="7"/>
      <c r="X358" s="8"/>
    </row>
    <row r="359" spans="1:24" ht="162.75" customHeight="1">
      <c r="A359" s="123"/>
      <c r="B359" s="123"/>
      <c r="C359" s="123"/>
      <c r="D359" s="123"/>
      <c r="E359" s="123"/>
      <c r="F359" s="123"/>
      <c r="G359" s="261"/>
      <c r="H359" s="261"/>
      <c r="I359" s="261"/>
      <c r="J359" s="123"/>
      <c r="K359" s="262"/>
      <c r="L359" s="263"/>
      <c r="M359" s="264"/>
      <c r="N359" s="264"/>
      <c r="O359" s="123"/>
      <c r="P359" s="264"/>
      <c r="Q359" s="264"/>
      <c r="R359" s="265"/>
      <c r="S359" s="123"/>
      <c r="T359" s="123"/>
      <c r="U359" s="7"/>
      <c r="V359" s="7"/>
      <c r="W359" s="7"/>
      <c r="X359" s="8"/>
    </row>
    <row r="360" spans="1:24" ht="162.75" customHeight="1">
      <c r="A360" s="123"/>
      <c r="B360" s="123"/>
      <c r="C360" s="123"/>
      <c r="D360" s="123"/>
      <c r="E360" s="123"/>
      <c r="F360" s="123"/>
      <c r="G360" s="261"/>
      <c r="H360" s="261"/>
      <c r="I360" s="261"/>
      <c r="J360" s="123"/>
      <c r="K360" s="262"/>
      <c r="L360" s="263"/>
      <c r="M360" s="264"/>
      <c r="N360" s="264"/>
      <c r="O360" s="123"/>
      <c r="P360" s="264"/>
      <c r="Q360" s="264"/>
      <c r="R360" s="265"/>
      <c r="S360" s="123"/>
      <c r="T360" s="123"/>
      <c r="U360" s="7"/>
      <c r="V360" s="7"/>
      <c r="W360" s="7"/>
      <c r="X360" s="8"/>
    </row>
    <row r="361" spans="1:24" ht="162.75" customHeight="1">
      <c r="A361" s="123"/>
      <c r="B361" s="123"/>
      <c r="C361" s="123"/>
      <c r="D361" s="123"/>
      <c r="E361" s="123"/>
      <c r="F361" s="123"/>
      <c r="G361" s="261"/>
      <c r="H361" s="261"/>
      <c r="I361" s="261"/>
      <c r="J361" s="123"/>
      <c r="K361" s="262"/>
      <c r="L361" s="263"/>
      <c r="M361" s="264"/>
      <c r="N361" s="264"/>
      <c r="O361" s="123"/>
      <c r="P361" s="264"/>
      <c r="Q361" s="264"/>
      <c r="R361" s="265"/>
      <c r="S361" s="123"/>
      <c r="T361" s="123"/>
      <c r="U361" s="7"/>
      <c r="V361" s="7"/>
      <c r="W361" s="7"/>
      <c r="X361" s="8"/>
    </row>
    <row r="362" spans="1:24" ht="162.75" customHeight="1">
      <c r="A362" s="123"/>
      <c r="B362" s="123"/>
      <c r="C362" s="123"/>
      <c r="D362" s="123"/>
      <c r="E362" s="123"/>
      <c r="F362" s="123"/>
      <c r="G362" s="261"/>
      <c r="H362" s="261"/>
      <c r="I362" s="261"/>
      <c r="J362" s="123"/>
      <c r="K362" s="262"/>
      <c r="L362" s="263"/>
      <c r="M362" s="264"/>
      <c r="N362" s="264"/>
      <c r="O362" s="123"/>
      <c r="P362" s="264"/>
      <c r="Q362" s="264"/>
      <c r="R362" s="265"/>
      <c r="S362" s="123"/>
      <c r="T362" s="123"/>
      <c r="U362" s="7"/>
      <c r="V362" s="7"/>
      <c r="W362" s="7"/>
      <c r="X362" s="8"/>
    </row>
    <row r="363" spans="1:24" ht="162.75" customHeight="1">
      <c r="A363" s="123"/>
      <c r="B363" s="123"/>
      <c r="C363" s="123"/>
      <c r="D363" s="123"/>
      <c r="E363" s="123"/>
      <c r="F363" s="123"/>
      <c r="G363" s="261"/>
      <c r="H363" s="261"/>
      <c r="I363" s="261"/>
      <c r="J363" s="123"/>
      <c r="K363" s="262"/>
      <c r="L363" s="263"/>
      <c r="M363" s="264"/>
      <c r="N363" s="264"/>
      <c r="O363" s="123"/>
      <c r="P363" s="264"/>
      <c r="Q363" s="264"/>
      <c r="R363" s="265"/>
      <c r="S363" s="123"/>
      <c r="T363" s="123"/>
      <c r="U363" s="7"/>
      <c r="V363" s="7"/>
      <c r="W363" s="7"/>
      <c r="X363" s="8"/>
    </row>
    <row r="364" spans="1:24" ht="162.75" customHeight="1">
      <c r="A364" s="123"/>
      <c r="B364" s="123"/>
      <c r="C364" s="123"/>
      <c r="D364" s="123"/>
      <c r="E364" s="123"/>
      <c r="F364" s="123"/>
      <c r="G364" s="261"/>
      <c r="H364" s="261"/>
      <c r="I364" s="261"/>
      <c r="J364" s="123"/>
      <c r="K364" s="262"/>
      <c r="L364" s="263"/>
      <c r="M364" s="264"/>
      <c r="N364" s="264"/>
      <c r="O364" s="123"/>
      <c r="P364" s="264"/>
      <c r="Q364" s="264"/>
      <c r="R364" s="265"/>
      <c r="S364" s="123"/>
      <c r="T364" s="123"/>
      <c r="U364" s="7"/>
      <c r="V364" s="7"/>
      <c r="W364" s="7"/>
      <c r="X364" s="8"/>
    </row>
    <row r="365" spans="1:24" ht="162.75" customHeight="1">
      <c r="A365" s="123"/>
      <c r="B365" s="123"/>
      <c r="C365" s="123"/>
      <c r="D365" s="123"/>
      <c r="E365" s="123"/>
      <c r="F365" s="123"/>
      <c r="G365" s="261"/>
      <c r="H365" s="261"/>
      <c r="I365" s="261"/>
      <c r="J365" s="123"/>
      <c r="K365" s="262"/>
      <c r="L365" s="263"/>
      <c r="M365" s="264"/>
      <c r="N365" s="264"/>
      <c r="O365" s="123"/>
      <c r="P365" s="264"/>
      <c r="Q365" s="264"/>
      <c r="R365" s="265"/>
      <c r="S365" s="123"/>
      <c r="T365" s="123"/>
      <c r="U365" s="7"/>
      <c r="V365" s="7"/>
      <c r="W365" s="7"/>
      <c r="X365" s="8"/>
    </row>
    <row r="366" spans="1:24" ht="162.75" customHeight="1">
      <c r="A366" s="123"/>
      <c r="B366" s="123"/>
      <c r="C366" s="123"/>
      <c r="D366" s="123"/>
      <c r="E366" s="123"/>
      <c r="F366" s="123"/>
      <c r="G366" s="261"/>
      <c r="H366" s="261"/>
      <c r="I366" s="261"/>
      <c r="J366" s="123"/>
      <c r="K366" s="262"/>
      <c r="L366" s="263"/>
      <c r="M366" s="264"/>
      <c r="N366" s="264"/>
      <c r="O366" s="123"/>
      <c r="P366" s="264"/>
      <c r="Q366" s="264"/>
      <c r="R366" s="265"/>
      <c r="S366" s="123"/>
      <c r="T366" s="123"/>
      <c r="U366" s="7"/>
      <c r="V366" s="7"/>
      <c r="W366" s="7"/>
      <c r="X366" s="8"/>
    </row>
    <row r="367" spans="1:24" ht="162.75" customHeight="1">
      <c r="A367" s="123"/>
      <c r="B367" s="123"/>
      <c r="C367" s="123"/>
      <c r="D367" s="123"/>
      <c r="E367" s="123"/>
      <c r="F367" s="123"/>
      <c r="G367" s="261"/>
      <c r="H367" s="261"/>
      <c r="I367" s="261"/>
      <c r="J367" s="123"/>
      <c r="K367" s="262"/>
      <c r="L367" s="263"/>
      <c r="M367" s="264"/>
      <c r="N367" s="264"/>
      <c r="O367" s="123"/>
      <c r="P367" s="264"/>
      <c r="Q367" s="264"/>
      <c r="R367" s="265"/>
      <c r="S367" s="123"/>
      <c r="T367" s="123"/>
      <c r="U367" s="7"/>
      <c r="V367" s="7"/>
      <c r="W367" s="7"/>
      <c r="X367" s="8"/>
    </row>
    <row r="368" spans="1:24" ht="162.75" customHeight="1">
      <c r="A368" s="123"/>
      <c r="B368" s="123"/>
      <c r="C368" s="123"/>
      <c r="D368" s="123"/>
      <c r="E368" s="123"/>
      <c r="F368" s="123"/>
      <c r="G368" s="261"/>
      <c r="H368" s="261"/>
      <c r="I368" s="261"/>
      <c r="J368" s="123"/>
      <c r="K368" s="262"/>
      <c r="L368" s="263"/>
      <c r="M368" s="264"/>
      <c r="N368" s="264"/>
      <c r="O368" s="123"/>
      <c r="P368" s="264"/>
      <c r="Q368" s="264"/>
      <c r="R368" s="265"/>
      <c r="S368" s="123"/>
      <c r="T368" s="123"/>
      <c r="U368" s="7"/>
      <c r="V368" s="7"/>
      <c r="W368" s="7"/>
      <c r="X368" s="8"/>
    </row>
    <row r="369" spans="1:24" ht="162.75" customHeight="1">
      <c r="A369" s="123"/>
      <c r="B369" s="123"/>
      <c r="C369" s="123"/>
      <c r="D369" s="123"/>
      <c r="E369" s="123"/>
      <c r="F369" s="123"/>
      <c r="G369" s="261"/>
      <c r="H369" s="261"/>
      <c r="I369" s="261"/>
      <c r="J369" s="123"/>
      <c r="K369" s="262"/>
      <c r="L369" s="263"/>
      <c r="M369" s="264"/>
      <c r="N369" s="264"/>
      <c r="O369" s="123"/>
      <c r="P369" s="264"/>
      <c r="Q369" s="264"/>
      <c r="R369" s="265"/>
      <c r="S369" s="123"/>
      <c r="T369" s="123"/>
      <c r="U369" s="7"/>
      <c r="V369" s="7"/>
      <c r="W369" s="7"/>
      <c r="X369" s="8"/>
    </row>
    <row r="370" spans="1:24" ht="162.75" customHeight="1">
      <c r="A370" s="123"/>
      <c r="B370" s="123"/>
      <c r="C370" s="123"/>
      <c r="D370" s="123"/>
      <c r="E370" s="123"/>
      <c r="F370" s="123"/>
      <c r="G370" s="261"/>
      <c r="H370" s="261"/>
      <c r="I370" s="261"/>
      <c r="J370" s="123"/>
      <c r="K370" s="262"/>
      <c r="L370" s="263"/>
      <c r="M370" s="264"/>
      <c r="N370" s="264"/>
      <c r="O370" s="123"/>
      <c r="P370" s="264"/>
      <c r="Q370" s="264"/>
      <c r="R370" s="265"/>
      <c r="S370" s="123"/>
      <c r="T370" s="123"/>
      <c r="U370" s="7"/>
      <c r="V370" s="7"/>
      <c r="W370" s="7"/>
      <c r="X370" s="8"/>
    </row>
    <row r="371" spans="1:24" ht="162.75" customHeight="1">
      <c r="A371" s="123"/>
      <c r="B371" s="123"/>
      <c r="C371" s="123"/>
      <c r="D371" s="123"/>
      <c r="E371" s="123"/>
      <c r="F371" s="123"/>
      <c r="G371" s="261"/>
      <c r="H371" s="261"/>
      <c r="I371" s="261"/>
      <c r="J371" s="123"/>
      <c r="K371" s="262"/>
      <c r="L371" s="263"/>
      <c r="M371" s="264"/>
      <c r="N371" s="264"/>
      <c r="O371" s="123"/>
      <c r="P371" s="264"/>
      <c r="Q371" s="264"/>
      <c r="R371" s="265"/>
      <c r="S371" s="123"/>
      <c r="T371" s="123"/>
      <c r="U371" s="7"/>
      <c r="V371" s="7"/>
      <c r="W371" s="7"/>
      <c r="X371" s="8"/>
    </row>
    <row r="372" spans="1:24" ht="162.75" customHeight="1">
      <c r="A372" s="123"/>
      <c r="B372" s="123"/>
      <c r="C372" s="123"/>
      <c r="D372" s="123"/>
      <c r="E372" s="123"/>
      <c r="F372" s="123"/>
      <c r="G372" s="261"/>
      <c r="H372" s="261"/>
      <c r="I372" s="261"/>
      <c r="J372" s="123"/>
      <c r="K372" s="262"/>
      <c r="L372" s="263"/>
      <c r="M372" s="264"/>
      <c r="N372" s="264"/>
      <c r="O372" s="123"/>
      <c r="P372" s="264"/>
      <c r="Q372" s="264"/>
      <c r="R372" s="265"/>
      <c r="S372" s="123"/>
      <c r="T372" s="123"/>
      <c r="U372" s="7"/>
      <c r="V372" s="7"/>
      <c r="W372" s="7"/>
      <c r="X372" s="8"/>
    </row>
    <row r="373" spans="1:24" ht="162.75" customHeight="1">
      <c r="A373" s="123"/>
      <c r="B373" s="123"/>
      <c r="C373" s="123"/>
      <c r="D373" s="123"/>
      <c r="E373" s="123"/>
      <c r="F373" s="123"/>
      <c r="G373" s="261"/>
      <c r="H373" s="261"/>
      <c r="I373" s="261"/>
      <c r="J373" s="123"/>
      <c r="K373" s="262"/>
      <c r="L373" s="263"/>
      <c r="M373" s="264"/>
      <c r="N373" s="264"/>
      <c r="O373" s="123"/>
      <c r="P373" s="264"/>
      <c r="Q373" s="264"/>
      <c r="R373" s="265"/>
      <c r="S373" s="123"/>
      <c r="T373" s="123"/>
      <c r="U373" s="7"/>
      <c r="V373" s="7"/>
      <c r="W373" s="7"/>
      <c r="X373" s="8"/>
    </row>
    <row r="374" spans="1:24" ht="162.75" customHeight="1">
      <c r="A374" s="123"/>
      <c r="B374" s="123"/>
      <c r="C374" s="123"/>
      <c r="D374" s="123"/>
      <c r="E374" s="123"/>
      <c r="F374" s="123"/>
      <c r="G374" s="261"/>
      <c r="H374" s="261"/>
      <c r="I374" s="261"/>
      <c r="J374" s="123"/>
      <c r="K374" s="262"/>
      <c r="L374" s="263"/>
      <c r="M374" s="264"/>
      <c r="N374" s="264"/>
      <c r="O374" s="123"/>
      <c r="P374" s="264"/>
      <c r="Q374" s="264"/>
      <c r="R374" s="265"/>
      <c r="S374" s="123"/>
      <c r="T374" s="123"/>
      <c r="U374" s="7"/>
      <c r="V374" s="7"/>
      <c r="W374" s="7"/>
      <c r="X374" s="8"/>
    </row>
    <row r="375" spans="1:24" ht="162.75" customHeight="1">
      <c r="A375" s="123"/>
      <c r="B375" s="123"/>
      <c r="C375" s="123"/>
      <c r="D375" s="123"/>
      <c r="E375" s="123"/>
      <c r="F375" s="123"/>
      <c r="G375" s="261"/>
      <c r="H375" s="261"/>
      <c r="I375" s="261"/>
      <c r="J375" s="123"/>
      <c r="K375" s="262"/>
      <c r="L375" s="263"/>
      <c r="M375" s="264"/>
      <c r="N375" s="264"/>
      <c r="O375" s="123"/>
      <c r="P375" s="264"/>
      <c r="Q375" s="264"/>
      <c r="R375" s="265"/>
      <c r="S375" s="123"/>
      <c r="T375" s="123"/>
      <c r="U375" s="7"/>
      <c r="V375" s="7"/>
      <c r="W375" s="7"/>
      <c r="X375" s="8"/>
    </row>
    <row r="376" spans="1:24" ht="162.75" customHeight="1">
      <c r="A376" s="123"/>
      <c r="B376" s="123"/>
      <c r="C376" s="123"/>
      <c r="D376" s="123"/>
      <c r="E376" s="123"/>
      <c r="F376" s="123"/>
      <c r="G376" s="261"/>
      <c r="H376" s="261"/>
      <c r="I376" s="261"/>
      <c r="J376" s="123"/>
      <c r="K376" s="262"/>
      <c r="L376" s="263"/>
      <c r="M376" s="264"/>
      <c r="N376" s="264"/>
      <c r="O376" s="123"/>
      <c r="P376" s="264"/>
      <c r="Q376" s="264"/>
      <c r="R376" s="265"/>
      <c r="S376" s="123"/>
      <c r="T376" s="123"/>
      <c r="U376" s="7"/>
      <c r="V376" s="7"/>
      <c r="W376" s="7"/>
      <c r="X376" s="8"/>
    </row>
    <row r="377" spans="1:24" ht="162.75" customHeight="1">
      <c r="A377" s="123"/>
      <c r="B377" s="123"/>
      <c r="C377" s="123"/>
      <c r="D377" s="123"/>
      <c r="E377" s="123"/>
      <c r="F377" s="123"/>
      <c r="G377" s="261"/>
      <c r="H377" s="261"/>
      <c r="I377" s="261"/>
      <c r="J377" s="123"/>
      <c r="K377" s="262"/>
      <c r="L377" s="263"/>
      <c r="M377" s="264"/>
      <c r="N377" s="264"/>
      <c r="O377" s="123"/>
      <c r="P377" s="264"/>
      <c r="Q377" s="264"/>
      <c r="R377" s="265"/>
      <c r="S377" s="123"/>
      <c r="T377" s="123"/>
      <c r="U377" s="7"/>
      <c r="V377" s="7"/>
      <c r="W377" s="7"/>
      <c r="X377" s="8"/>
    </row>
    <row r="378" spans="1:24" ht="162.75" customHeight="1">
      <c r="A378" s="123"/>
      <c r="B378" s="123"/>
      <c r="C378" s="123"/>
      <c r="D378" s="123"/>
      <c r="E378" s="123"/>
      <c r="F378" s="123"/>
      <c r="G378" s="261"/>
      <c r="H378" s="261"/>
      <c r="I378" s="261"/>
      <c r="J378" s="123"/>
      <c r="K378" s="262"/>
      <c r="L378" s="263"/>
      <c r="M378" s="264"/>
      <c r="N378" s="264"/>
      <c r="O378" s="123"/>
      <c r="P378" s="264"/>
      <c r="Q378" s="264"/>
      <c r="R378" s="265"/>
      <c r="S378" s="123"/>
      <c r="T378" s="123"/>
      <c r="U378" s="7"/>
      <c r="V378" s="7"/>
      <c r="W378" s="7"/>
      <c r="X378" s="8"/>
    </row>
    <row r="379" spans="1:24" ht="162.75" customHeight="1">
      <c r="A379" s="123"/>
      <c r="B379" s="123"/>
      <c r="C379" s="123"/>
      <c r="D379" s="123"/>
      <c r="E379" s="123"/>
      <c r="F379" s="123"/>
      <c r="G379" s="261"/>
      <c r="H379" s="261"/>
      <c r="I379" s="261"/>
      <c r="J379" s="123"/>
      <c r="K379" s="262"/>
      <c r="L379" s="263"/>
      <c r="M379" s="264"/>
      <c r="N379" s="264"/>
      <c r="O379" s="123"/>
      <c r="P379" s="264"/>
      <c r="Q379" s="264"/>
      <c r="R379" s="265"/>
      <c r="S379" s="123"/>
      <c r="T379" s="123"/>
      <c r="U379" s="7"/>
      <c r="V379" s="7"/>
      <c r="W379" s="7"/>
      <c r="X379" s="8"/>
    </row>
    <row r="380" spans="1:24" ht="162.75" customHeight="1">
      <c r="A380" s="123"/>
      <c r="B380" s="123"/>
      <c r="C380" s="123"/>
      <c r="D380" s="123"/>
      <c r="E380" s="123"/>
      <c r="F380" s="123"/>
      <c r="G380" s="261"/>
      <c r="H380" s="261"/>
      <c r="I380" s="261"/>
      <c r="J380" s="123"/>
      <c r="K380" s="262"/>
      <c r="L380" s="263"/>
      <c r="M380" s="264"/>
      <c r="N380" s="264"/>
      <c r="O380" s="123"/>
      <c r="P380" s="264"/>
      <c r="Q380" s="264"/>
      <c r="R380" s="265"/>
      <c r="S380" s="123"/>
      <c r="T380" s="123"/>
      <c r="U380" s="7"/>
      <c r="V380" s="7"/>
      <c r="W380" s="7"/>
      <c r="X380" s="8"/>
    </row>
    <row r="381" spans="1:24" ht="162.75" customHeight="1">
      <c r="A381" s="123"/>
      <c r="B381" s="123"/>
      <c r="C381" s="123"/>
      <c r="D381" s="123"/>
      <c r="E381" s="123"/>
      <c r="F381" s="123"/>
      <c r="G381" s="261"/>
      <c r="H381" s="261"/>
      <c r="I381" s="261"/>
      <c r="J381" s="123"/>
      <c r="K381" s="262"/>
      <c r="L381" s="263"/>
      <c r="M381" s="264"/>
      <c r="N381" s="264"/>
      <c r="O381" s="123"/>
      <c r="P381" s="264"/>
      <c r="Q381" s="264"/>
      <c r="R381" s="265"/>
      <c r="S381" s="123"/>
      <c r="T381" s="123"/>
      <c r="U381" s="7"/>
      <c r="V381" s="7"/>
      <c r="W381" s="7"/>
      <c r="X381" s="8"/>
    </row>
    <row r="382" spans="1:24" ht="162.75" customHeight="1">
      <c r="A382" s="123"/>
      <c r="B382" s="123"/>
      <c r="C382" s="123"/>
      <c r="D382" s="123"/>
      <c r="E382" s="123"/>
      <c r="F382" s="123"/>
      <c r="G382" s="261"/>
      <c r="H382" s="261"/>
      <c r="I382" s="261"/>
      <c r="J382" s="123"/>
      <c r="K382" s="262"/>
      <c r="L382" s="263"/>
      <c r="M382" s="264"/>
      <c r="N382" s="264"/>
      <c r="O382" s="123"/>
      <c r="P382" s="264"/>
      <c r="Q382" s="264"/>
      <c r="R382" s="265"/>
      <c r="S382" s="123"/>
      <c r="T382" s="123"/>
      <c r="U382" s="7"/>
      <c r="V382" s="7"/>
      <c r="W382" s="7"/>
      <c r="X382" s="8"/>
    </row>
    <row r="383" spans="1:24" ht="162.75" customHeight="1">
      <c r="A383" s="123"/>
      <c r="B383" s="123"/>
      <c r="C383" s="123"/>
      <c r="D383" s="123"/>
      <c r="E383" s="123"/>
      <c r="F383" s="123"/>
      <c r="G383" s="261"/>
      <c r="H383" s="261"/>
      <c r="I383" s="261"/>
      <c r="J383" s="123"/>
      <c r="K383" s="262"/>
      <c r="L383" s="263"/>
      <c r="M383" s="264"/>
      <c r="N383" s="264"/>
      <c r="O383" s="123"/>
      <c r="P383" s="264"/>
      <c r="Q383" s="264"/>
      <c r="R383" s="265"/>
      <c r="S383" s="123"/>
      <c r="T383" s="123"/>
      <c r="U383" s="7"/>
      <c r="V383" s="7"/>
      <c r="W383" s="7"/>
      <c r="X383" s="8"/>
    </row>
    <row r="384" spans="1:24" ht="162.75" customHeight="1">
      <c r="A384" s="123"/>
      <c r="B384" s="123"/>
      <c r="C384" s="123"/>
      <c r="D384" s="123"/>
      <c r="E384" s="123"/>
      <c r="F384" s="123"/>
      <c r="G384" s="261"/>
      <c r="H384" s="261"/>
      <c r="I384" s="261"/>
      <c r="J384" s="123"/>
      <c r="K384" s="262"/>
      <c r="L384" s="263"/>
      <c r="M384" s="264"/>
      <c r="N384" s="264"/>
      <c r="O384" s="123"/>
      <c r="P384" s="264"/>
      <c r="Q384" s="264"/>
      <c r="R384" s="265"/>
      <c r="S384" s="123"/>
      <c r="T384" s="123"/>
      <c r="U384" s="7"/>
      <c r="V384" s="7"/>
      <c r="W384" s="7"/>
      <c r="X384" s="8"/>
    </row>
    <row r="385" spans="1:24" ht="162.75" customHeight="1">
      <c r="A385" s="123"/>
      <c r="B385" s="123"/>
      <c r="C385" s="123"/>
      <c r="D385" s="123"/>
      <c r="E385" s="123"/>
      <c r="F385" s="123"/>
      <c r="G385" s="261"/>
      <c r="H385" s="261"/>
      <c r="I385" s="261"/>
      <c r="J385" s="123"/>
      <c r="K385" s="262"/>
      <c r="L385" s="263"/>
      <c r="M385" s="264"/>
      <c r="N385" s="264"/>
      <c r="O385" s="123"/>
      <c r="P385" s="264"/>
      <c r="Q385" s="264"/>
      <c r="R385" s="265"/>
      <c r="S385" s="123"/>
      <c r="T385" s="123"/>
      <c r="U385" s="7"/>
      <c r="V385" s="7"/>
      <c r="W385" s="7"/>
      <c r="X385" s="8"/>
    </row>
    <row r="386" spans="1:24" ht="162.75" customHeight="1">
      <c r="A386" s="123"/>
      <c r="B386" s="123"/>
      <c r="C386" s="123"/>
      <c r="D386" s="123"/>
      <c r="E386" s="123"/>
      <c r="F386" s="123"/>
      <c r="G386" s="261"/>
      <c r="H386" s="261"/>
      <c r="I386" s="261"/>
      <c r="J386" s="123"/>
      <c r="K386" s="262"/>
      <c r="L386" s="263"/>
      <c r="M386" s="264"/>
      <c r="N386" s="264"/>
      <c r="O386" s="123"/>
      <c r="P386" s="264"/>
      <c r="Q386" s="264"/>
      <c r="R386" s="265"/>
      <c r="S386" s="123"/>
      <c r="T386" s="123"/>
      <c r="U386" s="7"/>
      <c r="V386" s="7"/>
      <c r="W386" s="7"/>
      <c r="X386" s="8"/>
    </row>
    <row r="387" spans="1:24" ht="162.75" customHeight="1">
      <c r="A387" s="123"/>
      <c r="B387" s="123"/>
      <c r="C387" s="123"/>
      <c r="D387" s="123"/>
      <c r="E387" s="123"/>
      <c r="F387" s="123"/>
      <c r="G387" s="261"/>
      <c r="H387" s="261"/>
      <c r="I387" s="261"/>
      <c r="J387" s="123"/>
      <c r="K387" s="262"/>
      <c r="L387" s="263"/>
      <c r="M387" s="264"/>
      <c r="N387" s="264"/>
      <c r="O387" s="123"/>
      <c r="P387" s="264"/>
      <c r="Q387" s="264"/>
      <c r="R387" s="265"/>
      <c r="S387" s="123"/>
      <c r="T387" s="123"/>
      <c r="U387" s="7"/>
      <c r="V387" s="7"/>
      <c r="W387" s="7"/>
      <c r="X387" s="8"/>
    </row>
    <row r="388" spans="1:24" ht="162.75" customHeight="1">
      <c r="A388" s="123"/>
      <c r="B388" s="123"/>
      <c r="C388" s="123"/>
      <c r="D388" s="123"/>
      <c r="E388" s="123"/>
      <c r="F388" s="123"/>
      <c r="G388" s="261"/>
      <c r="H388" s="261"/>
      <c r="I388" s="261"/>
      <c r="J388" s="123"/>
      <c r="K388" s="262"/>
      <c r="L388" s="263"/>
      <c r="M388" s="264"/>
      <c r="N388" s="264"/>
      <c r="O388" s="123"/>
      <c r="P388" s="264"/>
      <c r="Q388" s="264"/>
      <c r="R388" s="265"/>
      <c r="S388" s="123"/>
      <c r="T388" s="123"/>
      <c r="U388" s="7"/>
      <c r="V388" s="7"/>
      <c r="W388" s="7"/>
      <c r="X388" s="8"/>
    </row>
    <row r="389" spans="1:24" ht="162.75" customHeight="1">
      <c r="A389" s="123"/>
      <c r="B389" s="123"/>
      <c r="C389" s="123"/>
      <c r="D389" s="123"/>
      <c r="E389" s="123"/>
      <c r="F389" s="123"/>
      <c r="G389" s="261"/>
      <c r="H389" s="261"/>
      <c r="I389" s="261"/>
      <c r="J389" s="123"/>
      <c r="K389" s="262"/>
      <c r="L389" s="263"/>
      <c r="M389" s="264"/>
      <c r="N389" s="264"/>
      <c r="O389" s="123"/>
      <c r="P389" s="264"/>
      <c r="Q389" s="264"/>
      <c r="R389" s="265"/>
      <c r="S389" s="123"/>
      <c r="T389" s="123"/>
      <c r="U389" s="7"/>
      <c r="V389" s="7"/>
      <c r="W389" s="7"/>
      <c r="X389" s="8"/>
    </row>
    <row r="390" spans="1:24" ht="162.75" customHeight="1">
      <c r="A390" s="123"/>
      <c r="B390" s="123"/>
      <c r="C390" s="123"/>
      <c r="D390" s="123"/>
      <c r="E390" s="123"/>
      <c r="F390" s="123"/>
      <c r="G390" s="261"/>
      <c r="H390" s="261"/>
      <c r="I390" s="261"/>
      <c r="J390" s="123"/>
      <c r="K390" s="262"/>
      <c r="L390" s="263"/>
      <c r="M390" s="264"/>
      <c r="N390" s="264"/>
      <c r="O390" s="123"/>
      <c r="P390" s="264"/>
      <c r="Q390" s="264"/>
      <c r="R390" s="265"/>
      <c r="S390" s="123"/>
      <c r="T390" s="123"/>
      <c r="U390" s="7"/>
      <c r="V390" s="7"/>
      <c r="W390" s="7"/>
      <c r="X390" s="8"/>
    </row>
    <row r="391" spans="1:24" ht="162.75" customHeight="1">
      <c r="A391" s="123"/>
      <c r="B391" s="123"/>
      <c r="C391" s="123"/>
      <c r="D391" s="123"/>
      <c r="E391" s="123"/>
      <c r="F391" s="123"/>
      <c r="G391" s="261"/>
      <c r="H391" s="261"/>
      <c r="I391" s="261"/>
      <c r="J391" s="123"/>
      <c r="K391" s="262"/>
      <c r="L391" s="263"/>
      <c r="M391" s="264"/>
      <c r="N391" s="264"/>
      <c r="O391" s="123"/>
      <c r="P391" s="264"/>
      <c r="Q391" s="264"/>
      <c r="R391" s="265"/>
      <c r="S391" s="123"/>
      <c r="T391" s="123"/>
      <c r="U391" s="7"/>
      <c r="V391" s="7"/>
      <c r="W391" s="7"/>
      <c r="X391" s="8"/>
    </row>
    <row r="392" spans="1:24" ht="162.75" customHeight="1">
      <c r="A392" s="123"/>
      <c r="B392" s="123"/>
      <c r="C392" s="123"/>
      <c r="D392" s="123"/>
      <c r="E392" s="123"/>
      <c r="F392" s="123"/>
      <c r="G392" s="261"/>
      <c r="H392" s="261"/>
      <c r="I392" s="261"/>
      <c r="J392" s="123"/>
      <c r="K392" s="262"/>
      <c r="L392" s="263"/>
      <c r="M392" s="264"/>
      <c r="N392" s="264"/>
      <c r="O392" s="123"/>
      <c r="P392" s="264"/>
      <c r="Q392" s="264"/>
      <c r="R392" s="265"/>
      <c r="S392" s="123"/>
      <c r="T392" s="123"/>
      <c r="U392" s="7"/>
      <c r="V392" s="7"/>
      <c r="W392" s="7"/>
      <c r="X392" s="8"/>
    </row>
    <row r="393" spans="1:24" ht="162.75" customHeight="1">
      <c r="A393" s="123"/>
      <c r="B393" s="123"/>
      <c r="C393" s="123"/>
      <c r="D393" s="123"/>
      <c r="E393" s="123"/>
      <c r="F393" s="123"/>
      <c r="G393" s="261"/>
      <c r="H393" s="261"/>
      <c r="I393" s="261"/>
      <c r="J393" s="123"/>
      <c r="K393" s="262"/>
      <c r="L393" s="263"/>
      <c r="M393" s="264"/>
      <c r="N393" s="264"/>
      <c r="O393" s="123"/>
      <c r="P393" s="264"/>
      <c r="Q393" s="264"/>
      <c r="R393" s="265"/>
      <c r="S393" s="123"/>
      <c r="T393" s="123"/>
      <c r="U393" s="7"/>
      <c r="V393" s="7"/>
      <c r="W393" s="7"/>
      <c r="X393" s="8"/>
    </row>
    <row r="394" spans="1:24" ht="162.75" customHeight="1">
      <c r="A394" s="123"/>
      <c r="B394" s="123"/>
      <c r="C394" s="123"/>
      <c r="D394" s="123"/>
      <c r="E394" s="123"/>
      <c r="F394" s="123"/>
      <c r="G394" s="261"/>
      <c r="H394" s="261"/>
      <c r="I394" s="261"/>
      <c r="J394" s="123"/>
      <c r="K394" s="262"/>
      <c r="L394" s="263"/>
      <c r="M394" s="264"/>
      <c r="N394" s="264"/>
      <c r="O394" s="123"/>
      <c r="P394" s="264"/>
      <c r="Q394" s="264"/>
      <c r="R394" s="265"/>
      <c r="S394" s="123"/>
      <c r="T394" s="123"/>
      <c r="U394" s="7"/>
      <c r="V394" s="7"/>
      <c r="W394" s="7"/>
      <c r="X394" s="8"/>
    </row>
    <row r="395" spans="1:24" ht="162.75" customHeight="1">
      <c r="A395" s="123"/>
      <c r="B395" s="123"/>
      <c r="C395" s="123"/>
      <c r="D395" s="123"/>
      <c r="E395" s="123"/>
      <c r="F395" s="123"/>
      <c r="G395" s="261"/>
      <c r="H395" s="261"/>
      <c r="I395" s="261"/>
      <c r="J395" s="123"/>
      <c r="K395" s="262"/>
      <c r="L395" s="263"/>
      <c r="M395" s="264"/>
      <c r="N395" s="264"/>
      <c r="O395" s="123"/>
      <c r="P395" s="264"/>
      <c r="Q395" s="264"/>
      <c r="R395" s="265"/>
      <c r="S395" s="123"/>
      <c r="T395" s="123"/>
      <c r="U395" s="7"/>
      <c r="V395" s="7"/>
      <c r="W395" s="7"/>
      <c r="X395" s="8"/>
    </row>
    <row r="396" spans="1:24" ht="162.75" customHeight="1">
      <c r="A396" s="123"/>
      <c r="B396" s="123"/>
      <c r="C396" s="123"/>
      <c r="D396" s="123"/>
      <c r="E396" s="123"/>
      <c r="F396" s="123"/>
      <c r="G396" s="261"/>
      <c r="H396" s="261"/>
      <c r="I396" s="261"/>
      <c r="J396" s="123"/>
      <c r="K396" s="262"/>
      <c r="L396" s="263"/>
      <c r="M396" s="264"/>
      <c r="N396" s="264"/>
      <c r="O396" s="123"/>
      <c r="P396" s="264"/>
      <c r="Q396" s="264"/>
      <c r="R396" s="265"/>
      <c r="S396" s="123"/>
      <c r="T396" s="123"/>
      <c r="U396" s="7"/>
      <c r="V396" s="7"/>
      <c r="W396" s="7"/>
      <c r="X396" s="8"/>
    </row>
    <row r="397" spans="1:24" ht="162.75" customHeight="1">
      <c r="A397" s="123"/>
      <c r="B397" s="123"/>
      <c r="C397" s="123"/>
      <c r="D397" s="123"/>
      <c r="E397" s="123"/>
      <c r="F397" s="123"/>
      <c r="G397" s="261"/>
      <c r="H397" s="261"/>
      <c r="I397" s="261"/>
      <c r="J397" s="123"/>
      <c r="K397" s="262"/>
      <c r="L397" s="263"/>
      <c r="M397" s="264"/>
      <c r="N397" s="264"/>
      <c r="O397" s="123"/>
      <c r="P397" s="264"/>
      <c r="Q397" s="264"/>
      <c r="R397" s="265"/>
      <c r="S397" s="123"/>
      <c r="T397" s="123"/>
      <c r="U397" s="7"/>
      <c r="V397" s="7"/>
      <c r="W397" s="7"/>
      <c r="X397" s="8"/>
    </row>
    <row r="398" spans="1:24" ht="162.75" customHeight="1">
      <c r="A398" s="123"/>
      <c r="B398" s="123"/>
      <c r="C398" s="123"/>
      <c r="D398" s="123"/>
      <c r="E398" s="123"/>
      <c r="F398" s="123"/>
      <c r="G398" s="261"/>
      <c r="H398" s="261"/>
      <c r="I398" s="261"/>
      <c r="J398" s="123"/>
      <c r="K398" s="262"/>
      <c r="L398" s="263"/>
      <c r="M398" s="264"/>
      <c r="N398" s="264"/>
      <c r="O398" s="123"/>
      <c r="P398" s="264"/>
      <c r="Q398" s="264"/>
      <c r="R398" s="265"/>
      <c r="S398" s="123"/>
      <c r="T398" s="123"/>
      <c r="U398" s="7"/>
      <c r="V398" s="7"/>
      <c r="W398" s="7"/>
      <c r="X398" s="8"/>
    </row>
    <row r="399" spans="1:24" ht="162.75" customHeight="1">
      <c r="A399" s="123"/>
      <c r="B399" s="123"/>
      <c r="C399" s="123"/>
      <c r="D399" s="123"/>
      <c r="E399" s="123"/>
      <c r="F399" s="123"/>
      <c r="G399" s="261"/>
      <c r="H399" s="261"/>
      <c r="I399" s="261"/>
      <c r="J399" s="123"/>
      <c r="K399" s="262"/>
      <c r="L399" s="263"/>
      <c r="M399" s="264"/>
      <c r="N399" s="264"/>
      <c r="O399" s="123"/>
      <c r="P399" s="264"/>
      <c r="Q399" s="264"/>
      <c r="R399" s="265"/>
      <c r="S399" s="123"/>
      <c r="T399" s="123"/>
      <c r="U399" s="7"/>
      <c r="V399" s="7"/>
      <c r="W399" s="7"/>
      <c r="X399" s="8"/>
    </row>
    <row r="400" spans="1:24" ht="162.75" customHeight="1">
      <c r="A400" s="123"/>
      <c r="B400" s="123"/>
      <c r="C400" s="123"/>
      <c r="D400" s="123"/>
      <c r="E400" s="123"/>
      <c r="F400" s="123"/>
      <c r="G400" s="261"/>
      <c r="H400" s="261"/>
      <c r="I400" s="261"/>
      <c r="J400" s="123"/>
      <c r="K400" s="262"/>
      <c r="L400" s="263"/>
      <c r="M400" s="264"/>
      <c r="N400" s="264"/>
      <c r="O400" s="123"/>
      <c r="P400" s="264"/>
      <c r="Q400" s="264"/>
      <c r="R400" s="265"/>
      <c r="S400" s="123"/>
      <c r="T400" s="123"/>
      <c r="U400" s="7"/>
      <c r="V400" s="7"/>
      <c r="W400" s="7"/>
      <c r="X400" s="8"/>
    </row>
    <row r="401" spans="1:24" ht="162.75" customHeight="1">
      <c r="A401" s="123"/>
      <c r="B401" s="123"/>
      <c r="C401" s="123"/>
      <c r="D401" s="123"/>
      <c r="E401" s="123"/>
      <c r="F401" s="123"/>
      <c r="G401" s="261"/>
      <c r="H401" s="261"/>
      <c r="I401" s="261"/>
      <c r="J401" s="123"/>
      <c r="K401" s="262"/>
      <c r="L401" s="263"/>
      <c r="M401" s="264"/>
      <c r="N401" s="264"/>
      <c r="O401" s="123"/>
      <c r="P401" s="264"/>
      <c r="Q401" s="264"/>
      <c r="R401" s="265"/>
      <c r="S401" s="123"/>
      <c r="T401" s="123"/>
      <c r="U401" s="7"/>
      <c r="V401" s="7"/>
      <c r="W401" s="7"/>
      <c r="X401" s="8"/>
    </row>
    <row r="402" spans="1:24" ht="162.75" customHeight="1">
      <c r="A402" s="123"/>
      <c r="B402" s="123"/>
      <c r="C402" s="123"/>
      <c r="D402" s="123"/>
      <c r="E402" s="123"/>
      <c r="F402" s="123"/>
      <c r="G402" s="261"/>
      <c r="H402" s="261"/>
      <c r="I402" s="261"/>
      <c r="J402" s="123"/>
      <c r="K402" s="262"/>
      <c r="L402" s="263"/>
      <c r="M402" s="264"/>
      <c r="N402" s="264"/>
      <c r="O402" s="123"/>
      <c r="P402" s="264"/>
      <c r="Q402" s="264"/>
      <c r="R402" s="265"/>
      <c r="S402" s="123"/>
      <c r="T402" s="123"/>
      <c r="U402" s="7"/>
      <c r="V402" s="7"/>
      <c r="W402" s="7"/>
      <c r="X402" s="8"/>
    </row>
    <row r="403" spans="1:24" ht="162.75" customHeight="1">
      <c r="A403" s="123"/>
      <c r="B403" s="123"/>
      <c r="C403" s="123"/>
      <c r="D403" s="123"/>
      <c r="E403" s="123"/>
      <c r="F403" s="123"/>
      <c r="G403" s="261"/>
      <c r="H403" s="261"/>
      <c r="I403" s="261"/>
      <c r="J403" s="123"/>
      <c r="K403" s="262"/>
      <c r="L403" s="263"/>
      <c r="M403" s="264"/>
      <c r="N403" s="264"/>
      <c r="O403" s="123"/>
      <c r="P403" s="264"/>
      <c r="Q403" s="264"/>
      <c r="R403" s="265"/>
      <c r="S403" s="123"/>
      <c r="T403" s="123"/>
      <c r="U403" s="7"/>
      <c r="V403" s="7"/>
      <c r="W403" s="7"/>
      <c r="X403" s="8"/>
    </row>
    <row r="404" spans="1:24" ht="162.75" customHeight="1">
      <c r="A404" s="123"/>
      <c r="B404" s="123"/>
      <c r="C404" s="123"/>
      <c r="D404" s="123"/>
      <c r="E404" s="123"/>
      <c r="F404" s="123"/>
      <c r="G404" s="261"/>
      <c r="H404" s="261"/>
      <c r="I404" s="261"/>
      <c r="J404" s="123"/>
      <c r="K404" s="262"/>
      <c r="L404" s="263"/>
      <c r="M404" s="264"/>
      <c r="N404" s="264"/>
      <c r="O404" s="123"/>
      <c r="P404" s="264"/>
      <c r="Q404" s="264"/>
      <c r="R404" s="265"/>
      <c r="S404" s="123"/>
      <c r="T404" s="123"/>
      <c r="U404" s="7"/>
      <c r="V404" s="7"/>
      <c r="W404" s="7"/>
      <c r="X404" s="8"/>
    </row>
    <row r="405" spans="1:24" ht="162.75" customHeight="1">
      <c r="A405" s="123"/>
      <c r="B405" s="123"/>
      <c r="C405" s="123"/>
      <c r="D405" s="123"/>
      <c r="E405" s="123"/>
      <c r="F405" s="123"/>
      <c r="G405" s="261"/>
      <c r="H405" s="261"/>
      <c r="I405" s="261"/>
      <c r="J405" s="123"/>
      <c r="K405" s="262"/>
      <c r="L405" s="263"/>
      <c r="M405" s="264"/>
      <c r="N405" s="264"/>
      <c r="O405" s="123"/>
      <c r="P405" s="264"/>
      <c r="Q405" s="264"/>
      <c r="R405" s="265"/>
      <c r="S405" s="123"/>
      <c r="T405" s="123"/>
      <c r="U405" s="7"/>
      <c r="V405" s="7"/>
      <c r="W405" s="7"/>
      <c r="X405" s="8"/>
    </row>
    <row r="406" spans="1:24" ht="162.75" customHeight="1">
      <c r="A406" s="123"/>
      <c r="B406" s="123"/>
      <c r="C406" s="123"/>
      <c r="D406" s="123"/>
      <c r="E406" s="123"/>
      <c r="F406" s="123"/>
      <c r="G406" s="261"/>
      <c r="H406" s="261"/>
      <c r="I406" s="261"/>
      <c r="J406" s="123"/>
      <c r="K406" s="262"/>
      <c r="L406" s="263"/>
      <c r="M406" s="264"/>
      <c r="N406" s="264"/>
      <c r="O406" s="123"/>
      <c r="P406" s="264"/>
      <c r="Q406" s="264"/>
      <c r="R406" s="265"/>
      <c r="S406" s="123"/>
      <c r="T406" s="123"/>
      <c r="U406" s="7"/>
      <c r="V406" s="7"/>
      <c r="W406" s="7"/>
      <c r="X406" s="8"/>
    </row>
    <row r="407" spans="1:24" ht="162.75" customHeight="1">
      <c r="A407" s="123"/>
      <c r="B407" s="123"/>
      <c r="C407" s="123"/>
      <c r="D407" s="123"/>
      <c r="E407" s="123"/>
      <c r="F407" s="123"/>
      <c r="G407" s="261"/>
      <c r="H407" s="261"/>
      <c r="I407" s="261"/>
      <c r="J407" s="123"/>
      <c r="K407" s="262"/>
      <c r="L407" s="263"/>
      <c r="M407" s="264"/>
      <c r="N407" s="264"/>
      <c r="O407" s="123"/>
      <c r="P407" s="264"/>
      <c r="Q407" s="264"/>
      <c r="R407" s="265"/>
      <c r="S407" s="123"/>
      <c r="T407" s="123"/>
      <c r="U407" s="7"/>
      <c r="V407" s="7"/>
      <c r="W407" s="7"/>
      <c r="X407" s="8"/>
    </row>
    <row r="408" spans="1:24" ht="162.75" customHeight="1">
      <c r="A408" s="123"/>
      <c r="B408" s="123"/>
      <c r="C408" s="123"/>
      <c r="D408" s="123"/>
      <c r="E408" s="123"/>
      <c r="F408" s="123"/>
      <c r="G408" s="261"/>
      <c r="H408" s="261"/>
      <c r="I408" s="261"/>
      <c r="J408" s="123"/>
      <c r="K408" s="262"/>
      <c r="L408" s="263"/>
      <c r="M408" s="264"/>
      <c r="N408" s="264"/>
      <c r="O408" s="123"/>
      <c r="P408" s="264"/>
      <c r="Q408" s="264"/>
      <c r="R408" s="265"/>
      <c r="S408" s="123"/>
      <c r="T408" s="123"/>
      <c r="U408" s="7"/>
      <c r="V408" s="7"/>
      <c r="W408" s="7"/>
      <c r="X408" s="8"/>
    </row>
    <row r="409" spans="1:24" ht="162.75" customHeight="1">
      <c r="A409" s="123"/>
      <c r="B409" s="123"/>
      <c r="C409" s="123"/>
      <c r="D409" s="123"/>
      <c r="E409" s="123"/>
      <c r="F409" s="123"/>
      <c r="G409" s="261"/>
      <c r="H409" s="261"/>
      <c r="I409" s="261"/>
      <c r="J409" s="123"/>
      <c r="K409" s="262"/>
      <c r="L409" s="263"/>
      <c r="M409" s="264"/>
      <c r="N409" s="264"/>
      <c r="O409" s="123"/>
      <c r="P409" s="264"/>
      <c r="Q409" s="264"/>
      <c r="R409" s="265"/>
      <c r="S409" s="123"/>
      <c r="T409" s="123"/>
      <c r="U409" s="7"/>
      <c r="V409" s="7"/>
      <c r="W409" s="7"/>
      <c r="X409" s="8"/>
    </row>
    <row r="410" spans="1:24" ht="162.75" customHeight="1">
      <c r="A410" s="123"/>
      <c r="B410" s="123"/>
      <c r="C410" s="123"/>
      <c r="D410" s="123"/>
      <c r="E410" s="123"/>
      <c r="F410" s="123"/>
      <c r="G410" s="261"/>
      <c r="H410" s="261"/>
      <c r="I410" s="261"/>
      <c r="J410" s="123"/>
      <c r="K410" s="262"/>
      <c r="L410" s="263"/>
      <c r="M410" s="264"/>
      <c r="N410" s="264"/>
      <c r="O410" s="123"/>
      <c r="P410" s="264"/>
      <c r="Q410" s="264"/>
      <c r="R410" s="265"/>
      <c r="S410" s="123"/>
      <c r="T410" s="123"/>
      <c r="U410" s="7"/>
      <c r="V410" s="7"/>
      <c r="W410" s="7"/>
      <c r="X410" s="8"/>
    </row>
    <row r="411" spans="1:24" ht="162.75" customHeight="1">
      <c r="A411" s="123"/>
      <c r="B411" s="123"/>
      <c r="C411" s="123"/>
      <c r="D411" s="123"/>
      <c r="E411" s="123"/>
      <c r="F411" s="123"/>
      <c r="G411" s="261"/>
      <c r="H411" s="261"/>
      <c r="I411" s="261"/>
      <c r="J411" s="123"/>
      <c r="K411" s="262"/>
      <c r="L411" s="263"/>
      <c r="M411" s="264"/>
      <c r="N411" s="264"/>
      <c r="O411" s="123"/>
      <c r="P411" s="264"/>
      <c r="Q411" s="264"/>
      <c r="R411" s="265"/>
      <c r="S411" s="123"/>
      <c r="T411" s="123"/>
      <c r="U411" s="7"/>
      <c r="V411" s="7"/>
      <c r="W411" s="7"/>
      <c r="X411" s="8"/>
    </row>
    <row r="412" spans="1:24" ht="162.75" customHeight="1">
      <c r="A412" s="123"/>
      <c r="B412" s="123"/>
      <c r="C412" s="123"/>
      <c r="D412" s="123"/>
      <c r="E412" s="123"/>
      <c r="F412" s="123"/>
      <c r="G412" s="261"/>
      <c r="H412" s="261"/>
      <c r="I412" s="261"/>
      <c r="J412" s="123"/>
      <c r="K412" s="262"/>
      <c r="L412" s="263"/>
      <c r="M412" s="264"/>
      <c r="N412" s="264"/>
      <c r="O412" s="123"/>
      <c r="P412" s="264"/>
      <c r="Q412" s="264"/>
      <c r="R412" s="265"/>
      <c r="S412" s="123"/>
      <c r="T412" s="123"/>
      <c r="U412" s="7"/>
      <c r="V412" s="7"/>
      <c r="W412" s="7"/>
      <c r="X412" s="8"/>
    </row>
    <row r="413" spans="1:24" ht="162.75" customHeight="1">
      <c r="A413" s="123"/>
      <c r="B413" s="123"/>
      <c r="C413" s="123"/>
      <c r="D413" s="123"/>
      <c r="E413" s="123"/>
      <c r="F413" s="123"/>
      <c r="G413" s="261"/>
      <c r="H413" s="261"/>
      <c r="I413" s="261"/>
      <c r="J413" s="123"/>
      <c r="K413" s="262"/>
      <c r="L413" s="263"/>
      <c r="M413" s="264"/>
      <c r="N413" s="264"/>
      <c r="O413" s="123"/>
      <c r="P413" s="264"/>
      <c r="Q413" s="264"/>
      <c r="R413" s="265"/>
      <c r="S413" s="123"/>
      <c r="T413" s="123"/>
      <c r="U413" s="7"/>
      <c r="V413" s="7"/>
      <c r="W413" s="7"/>
      <c r="X413" s="8"/>
    </row>
    <row r="414" spans="1:24" ht="162.75" customHeight="1">
      <c r="A414" s="123"/>
      <c r="B414" s="123"/>
      <c r="C414" s="123"/>
      <c r="D414" s="123"/>
      <c r="E414" s="123"/>
      <c r="F414" s="123"/>
      <c r="G414" s="261"/>
      <c r="H414" s="261"/>
      <c r="I414" s="261"/>
      <c r="J414" s="123"/>
      <c r="K414" s="262"/>
      <c r="L414" s="263"/>
      <c r="M414" s="264"/>
      <c r="N414" s="264"/>
      <c r="O414" s="123"/>
      <c r="P414" s="264"/>
      <c r="Q414" s="264"/>
      <c r="R414" s="265"/>
      <c r="S414" s="123"/>
      <c r="T414" s="123"/>
      <c r="U414" s="7"/>
      <c r="V414" s="7"/>
      <c r="W414" s="7"/>
      <c r="X414" s="8"/>
    </row>
    <row r="415" spans="1:24" ht="162.75" customHeight="1">
      <c r="A415" s="123"/>
      <c r="B415" s="123"/>
      <c r="C415" s="123"/>
      <c r="D415" s="123"/>
      <c r="E415" s="123"/>
      <c r="F415" s="123"/>
      <c r="G415" s="261"/>
      <c r="H415" s="261"/>
      <c r="I415" s="261"/>
      <c r="J415" s="123"/>
      <c r="K415" s="262"/>
      <c r="L415" s="263"/>
      <c r="M415" s="264"/>
      <c r="N415" s="264"/>
      <c r="O415" s="123"/>
      <c r="P415" s="264"/>
      <c r="Q415" s="264"/>
      <c r="R415" s="265"/>
      <c r="S415" s="123"/>
      <c r="T415" s="123"/>
      <c r="U415" s="7"/>
      <c r="V415" s="7"/>
      <c r="W415" s="7"/>
      <c r="X415" s="8"/>
    </row>
    <row r="416" spans="1:24" ht="162.75" customHeight="1">
      <c r="A416" s="123"/>
      <c r="B416" s="123"/>
      <c r="C416" s="123"/>
      <c r="D416" s="123"/>
      <c r="E416" s="123"/>
      <c r="F416" s="123"/>
      <c r="G416" s="261"/>
      <c r="H416" s="261"/>
      <c r="I416" s="261"/>
      <c r="J416" s="123"/>
      <c r="K416" s="262"/>
      <c r="L416" s="263"/>
      <c r="M416" s="264"/>
      <c r="N416" s="264"/>
      <c r="O416" s="123"/>
      <c r="P416" s="264"/>
      <c r="Q416" s="264"/>
      <c r="R416" s="265"/>
      <c r="S416" s="123"/>
      <c r="T416" s="123"/>
      <c r="U416" s="7"/>
      <c r="V416" s="7"/>
      <c r="W416" s="7"/>
      <c r="X416" s="8"/>
    </row>
    <row r="417" spans="1:24" ht="162.75" customHeight="1">
      <c r="A417" s="123"/>
      <c r="B417" s="123"/>
      <c r="C417" s="123"/>
      <c r="D417" s="123"/>
      <c r="E417" s="123"/>
      <c r="F417" s="123"/>
      <c r="G417" s="261"/>
      <c r="H417" s="261"/>
      <c r="I417" s="261"/>
      <c r="J417" s="123"/>
      <c r="K417" s="262"/>
      <c r="L417" s="263"/>
      <c r="M417" s="264"/>
      <c r="N417" s="264"/>
      <c r="O417" s="123"/>
      <c r="P417" s="264"/>
      <c r="Q417" s="264"/>
      <c r="R417" s="265"/>
      <c r="S417" s="123"/>
      <c r="T417" s="123"/>
      <c r="U417" s="7"/>
      <c r="V417" s="7"/>
      <c r="W417" s="7"/>
      <c r="X417" s="8"/>
    </row>
    <row r="418" spans="1:24" ht="162.75" customHeight="1">
      <c r="A418" s="123"/>
      <c r="B418" s="123"/>
      <c r="C418" s="123"/>
      <c r="D418" s="123"/>
      <c r="E418" s="123"/>
      <c r="F418" s="123"/>
      <c r="G418" s="261"/>
      <c r="H418" s="261"/>
      <c r="I418" s="261"/>
      <c r="J418" s="123"/>
      <c r="K418" s="262"/>
      <c r="L418" s="263"/>
      <c r="M418" s="264"/>
      <c r="N418" s="264"/>
      <c r="O418" s="123"/>
      <c r="P418" s="264"/>
      <c r="Q418" s="264"/>
      <c r="R418" s="265"/>
      <c r="S418" s="123"/>
      <c r="T418" s="123"/>
      <c r="U418" s="7"/>
      <c r="V418" s="7"/>
      <c r="W418" s="7"/>
      <c r="X418" s="8"/>
    </row>
    <row r="419" spans="1:24" ht="162.75" customHeight="1">
      <c r="A419" s="123"/>
      <c r="B419" s="123"/>
      <c r="C419" s="123"/>
      <c r="D419" s="123"/>
      <c r="E419" s="123"/>
      <c r="F419" s="123"/>
      <c r="G419" s="261"/>
      <c r="H419" s="261"/>
      <c r="I419" s="261"/>
      <c r="J419" s="123"/>
      <c r="K419" s="262"/>
      <c r="L419" s="263"/>
      <c r="M419" s="264"/>
      <c r="N419" s="264"/>
      <c r="O419" s="123"/>
      <c r="P419" s="264"/>
      <c r="Q419" s="264"/>
      <c r="R419" s="265"/>
      <c r="S419" s="123"/>
      <c r="T419" s="123"/>
      <c r="U419" s="7"/>
      <c r="V419" s="7"/>
      <c r="W419" s="7"/>
      <c r="X419" s="8"/>
    </row>
    <row r="420" spans="1:24" ht="162.75" customHeight="1">
      <c r="A420" s="123"/>
      <c r="B420" s="123"/>
      <c r="C420" s="123"/>
      <c r="D420" s="123"/>
      <c r="E420" s="123"/>
      <c r="F420" s="123"/>
      <c r="G420" s="261"/>
      <c r="H420" s="261"/>
      <c r="I420" s="261"/>
      <c r="J420" s="123"/>
      <c r="K420" s="262"/>
      <c r="L420" s="263"/>
      <c r="M420" s="264"/>
      <c r="N420" s="264"/>
      <c r="O420" s="123"/>
      <c r="P420" s="264"/>
      <c r="Q420" s="264"/>
      <c r="R420" s="265"/>
      <c r="S420" s="123"/>
      <c r="T420" s="123"/>
      <c r="U420" s="7"/>
      <c r="V420" s="7"/>
      <c r="W420" s="7"/>
      <c r="X420" s="8"/>
    </row>
    <row r="421" spans="1:24" ht="162.75" customHeight="1">
      <c r="A421" s="123"/>
      <c r="B421" s="123"/>
      <c r="C421" s="123"/>
      <c r="D421" s="123"/>
      <c r="E421" s="123"/>
      <c r="F421" s="123"/>
      <c r="G421" s="261"/>
      <c r="H421" s="261"/>
      <c r="I421" s="261"/>
      <c r="J421" s="123"/>
      <c r="K421" s="262"/>
      <c r="L421" s="263"/>
      <c r="M421" s="264"/>
      <c r="N421" s="264"/>
      <c r="O421" s="123"/>
      <c r="P421" s="264"/>
      <c r="Q421" s="264"/>
      <c r="R421" s="265"/>
      <c r="S421" s="123"/>
      <c r="T421" s="123"/>
      <c r="U421" s="7"/>
      <c r="V421" s="7"/>
      <c r="W421" s="7"/>
      <c r="X421" s="8"/>
    </row>
    <row r="422" spans="1:24" ht="162.75" customHeight="1">
      <c r="A422" s="123"/>
      <c r="B422" s="123"/>
      <c r="C422" s="123"/>
      <c r="D422" s="123"/>
      <c r="E422" s="123"/>
      <c r="F422" s="123"/>
      <c r="G422" s="261"/>
      <c r="H422" s="261"/>
      <c r="I422" s="261"/>
      <c r="J422" s="123"/>
      <c r="K422" s="262"/>
      <c r="L422" s="263"/>
      <c r="M422" s="264"/>
      <c r="N422" s="264"/>
      <c r="O422" s="123"/>
      <c r="P422" s="264"/>
      <c r="Q422" s="264"/>
      <c r="R422" s="265"/>
      <c r="S422" s="123"/>
      <c r="T422" s="123"/>
      <c r="U422" s="7"/>
      <c r="V422" s="7"/>
      <c r="W422" s="7"/>
      <c r="X422" s="8"/>
    </row>
    <row r="423" spans="1:24" ht="162.75" customHeight="1">
      <c r="A423" s="123"/>
      <c r="B423" s="123"/>
      <c r="C423" s="123"/>
      <c r="D423" s="123"/>
      <c r="E423" s="123"/>
      <c r="F423" s="123"/>
      <c r="G423" s="261"/>
      <c r="H423" s="261"/>
      <c r="I423" s="261"/>
      <c r="J423" s="123"/>
      <c r="K423" s="262"/>
      <c r="L423" s="263"/>
      <c r="M423" s="264"/>
      <c r="N423" s="264"/>
      <c r="O423" s="123"/>
      <c r="P423" s="264"/>
      <c r="Q423" s="264"/>
      <c r="R423" s="265"/>
      <c r="S423" s="123"/>
      <c r="T423" s="123"/>
      <c r="U423" s="7"/>
      <c r="V423" s="7"/>
      <c r="W423" s="7"/>
      <c r="X423" s="8"/>
    </row>
    <row r="424" spans="1:24" ht="162.75" customHeight="1">
      <c r="A424" s="123"/>
      <c r="B424" s="123"/>
      <c r="C424" s="123"/>
      <c r="D424" s="123"/>
      <c r="E424" s="123"/>
      <c r="F424" s="123"/>
      <c r="G424" s="261"/>
      <c r="H424" s="261"/>
      <c r="I424" s="261"/>
      <c r="J424" s="123"/>
      <c r="K424" s="262"/>
      <c r="L424" s="263"/>
      <c r="M424" s="264"/>
      <c r="N424" s="264"/>
      <c r="O424" s="123"/>
      <c r="P424" s="264"/>
      <c r="Q424" s="264"/>
      <c r="R424" s="265"/>
      <c r="S424" s="123"/>
      <c r="T424" s="123"/>
      <c r="U424" s="7"/>
      <c r="V424" s="7"/>
      <c r="W424" s="7"/>
      <c r="X424" s="8"/>
    </row>
    <row r="425" spans="1:24" ht="162.75" customHeight="1">
      <c r="A425" s="123"/>
      <c r="B425" s="123"/>
      <c r="C425" s="123"/>
      <c r="D425" s="123"/>
      <c r="E425" s="123"/>
      <c r="F425" s="123"/>
      <c r="G425" s="261"/>
      <c r="H425" s="261"/>
      <c r="I425" s="261"/>
      <c r="J425" s="123"/>
      <c r="K425" s="262"/>
      <c r="L425" s="263"/>
      <c r="M425" s="264"/>
      <c r="N425" s="264"/>
      <c r="O425" s="123"/>
      <c r="P425" s="264"/>
      <c r="Q425" s="264"/>
      <c r="R425" s="265"/>
      <c r="S425" s="123"/>
      <c r="T425" s="123"/>
      <c r="U425" s="7"/>
      <c r="V425" s="7"/>
      <c r="W425" s="7"/>
      <c r="X425" s="8"/>
    </row>
    <row r="426" spans="1:24" ht="162.75" customHeight="1">
      <c r="A426" s="123"/>
      <c r="B426" s="123"/>
      <c r="C426" s="123"/>
      <c r="D426" s="123"/>
      <c r="E426" s="123"/>
      <c r="F426" s="123"/>
      <c r="G426" s="261"/>
      <c r="H426" s="261"/>
      <c r="I426" s="261"/>
      <c r="J426" s="123"/>
      <c r="K426" s="262"/>
      <c r="L426" s="263"/>
      <c r="M426" s="264"/>
      <c r="N426" s="264"/>
      <c r="O426" s="123"/>
      <c r="P426" s="264"/>
      <c r="Q426" s="264"/>
      <c r="R426" s="265"/>
      <c r="S426" s="123"/>
      <c r="T426" s="123"/>
      <c r="U426" s="7"/>
      <c r="V426" s="7"/>
      <c r="W426" s="7"/>
      <c r="X426" s="8"/>
    </row>
    <row r="427" spans="1:24" ht="162.75" customHeight="1">
      <c r="A427" s="123"/>
      <c r="B427" s="123"/>
      <c r="C427" s="123"/>
      <c r="D427" s="123"/>
      <c r="E427" s="123"/>
      <c r="F427" s="123"/>
      <c r="G427" s="261"/>
      <c r="H427" s="261"/>
      <c r="I427" s="261"/>
      <c r="J427" s="123"/>
      <c r="K427" s="262"/>
      <c r="L427" s="263"/>
      <c r="M427" s="264"/>
      <c r="N427" s="264"/>
      <c r="O427" s="123"/>
      <c r="P427" s="264"/>
      <c r="Q427" s="264"/>
      <c r="R427" s="265"/>
      <c r="S427" s="123"/>
      <c r="T427" s="123"/>
      <c r="U427" s="7"/>
      <c r="V427" s="7"/>
      <c r="W427" s="7"/>
      <c r="X427" s="8"/>
    </row>
    <row r="428" spans="1:24" ht="162.75" customHeight="1">
      <c r="A428" s="123"/>
      <c r="B428" s="123"/>
      <c r="C428" s="123"/>
      <c r="D428" s="123"/>
      <c r="E428" s="123"/>
      <c r="F428" s="123"/>
      <c r="G428" s="261"/>
      <c r="H428" s="261"/>
      <c r="I428" s="261"/>
      <c r="J428" s="123"/>
      <c r="K428" s="262"/>
      <c r="L428" s="263"/>
      <c r="M428" s="264"/>
      <c r="N428" s="264"/>
      <c r="O428" s="123"/>
      <c r="P428" s="264"/>
      <c r="Q428" s="264"/>
      <c r="R428" s="265"/>
      <c r="S428" s="123"/>
      <c r="T428" s="123"/>
      <c r="U428" s="7"/>
      <c r="V428" s="7"/>
      <c r="W428" s="7"/>
      <c r="X428" s="8"/>
    </row>
    <row r="429" spans="1:24" ht="162.75" customHeight="1">
      <c r="A429" s="123"/>
      <c r="B429" s="123"/>
      <c r="C429" s="123"/>
      <c r="D429" s="123"/>
      <c r="E429" s="123"/>
      <c r="F429" s="123"/>
      <c r="G429" s="261"/>
      <c r="H429" s="261"/>
      <c r="I429" s="261"/>
      <c r="J429" s="123"/>
      <c r="K429" s="262"/>
      <c r="L429" s="263"/>
      <c r="M429" s="264"/>
      <c r="N429" s="264"/>
      <c r="O429" s="123"/>
      <c r="P429" s="264"/>
      <c r="Q429" s="264"/>
      <c r="R429" s="265"/>
      <c r="S429" s="123"/>
      <c r="T429" s="123"/>
      <c r="U429" s="7"/>
      <c r="V429" s="7"/>
      <c r="W429" s="7"/>
      <c r="X429" s="8"/>
    </row>
    <row r="430" spans="1:24" ht="162.75" customHeight="1">
      <c r="A430" s="123"/>
      <c r="B430" s="123"/>
      <c r="C430" s="123"/>
      <c r="D430" s="123"/>
      <c r="E430" s="123"/>
      <c r="F430" s="123"/>
      <c r="G430" s="261"/>
      <c r="H430" s="261"/>
      <c r="I430" s="261"/>
      <c r="J430" s="123"/>
      <c r="K430" s="262"/>
      <c r="L430" s="263"/>
      <c r="M430" s="264"/>
      <c r="N430" s="264"/>
      <c r="O430" s="123"/>
      <c r="P430" s="264"/>
      <c r="Q430" s="264"/>
      <c r="R430" s="265"/>
      <c r="S430" s="123"/>
      <c r="T430" s="123"/>
      <c r="U430" s="7"/>
      <c r="V430" s="7"/>
      <c r="W430" s="7"/>
      <c r="X430" s="8"/>
    </row>
    <row r="431" spans="1:24" ht="162.75" customHeight="1">
      <c r="A431" s="123"/>
      <c r="B431" s="123"/>
      <c r="C431" s="123"/>
      <c r="D431" s="123"/>
      <c r="E431" s="123"/>
      <c r="F431" s="123"/>
      <c r="G431" s="261"/>
      <c r="H431" s="261"/>
      <c r="I431" s="261"/>
      <c r="J431" s="123"/>
      <c r="K431" s="262"/>
      <c r="L431" s="263"/>
      <c r="M431" s="264"/>
      <c r="N431" s="264"/>
      <c r="O431" s="123"/>
      <c r="P431" s="264"/>
      <c r="Q431" s="264"/>
      <c r="R431" s="265"/>
      <c r="S431" s="123"/>
      <c r="T431" s="123"/>
      <c r="U431" s="7"/>
      <c r="V431" s="7"/>
      <c r="W431" s="7"/>
      <c r="X431" s="8"/>
    </row>
    <row r="432" spans="1:24" ht="162.75" customHeight="1">
      <c r="A432" s="123"/>
      <c r="B432" s="123"/>
      <c r="C432" s="123"/>
      <c r="D432" s="123"/>
      <c r="E432" s="123"/>
      <c r="F432" s="123"/>
      <c r="G432" s="261"/>
      <c r="H432" s="261"/>
      <c r="I432" s="261"/>
      <c r="J432" s="123"/>
      <c r="K432" s="262"/>
      <c r="L432" s="263"/>
      <c r="M432" s="264"/>
      <c r="N432" s="264"/>
      <c r="O432" s="123"/>
      <c r="P432" s="264"/>
      <c r="Q432" s="264"/>
      <c r="R432" s="265"/>
      <c r="S432" s="123"/>
      <c r="T432" s="123"/>
      <c r="U432" s="7"/>
      <c r="V432" s="7"/>
      <c r="W432" s="7"/>
      <c r="X432" s="8"/>
    </row>
    <row r="433" spans="1:24" ht="162.75" customHeight="1">
      <c r="A433" s="123"/>
      <c r="B433" s="123"/>
      <c r="C433" s="123"/>
      <c r="D433" s="123"/>
      <c r="E433" s="123"/>
      <c r="F433" s="123"/>
      <c r="G433" s="261"/>
      <c r="H433" s="261"/>
      <c r="I433" s="261"/>
      <c r="J433" s="123"/>
      <c r="K433" s="262"/>
      <c r="L433" s="263"/>
      <c r="M433" s="264"/>
      <c r="N433" s="264"/>
      <c r="O433" s="123"/>
      <c r="P433" s="264"/>
      <c r="Q433" s="264"/>
      <c r="R433" s="265"/>
      <c r="S433" s="123"/>
      <c r="T433" s="123"/>
      <c r="U433" s="7"/>
      <c r="V433" s="7"/>
      <c r="W433" s="7"/>
      <c r="X433" s="8"/>
    </row>
    <row r="434" spans="1:24" ht="162.75" customHeight="1">
      <c r="A434" s="123"/>
      <c r="B434" s="123"/>
      <c r="C434" s="123"/>
      <c r="D434" s="123"/>
      <c r="E434" s="123"/>
      <c r="F434" s="123"/>
      <c r="G434" s="261"/>
      <c r="H434" s="261"/>
      <c r="I434" s="261"/>
      <c r="J434" s="123"/>
      <c r="K434" s="262"/>
      <c r="L434" s="263"/>
      <c r="M434" s="264"/>
      <c r="N434" s="264"/>
      <c r="O434" s="123"/>
      <c r="P434" s="264"/>
      <c r="Q434" s="264"/>
      <c r="R434" s="265"/>
      <c r="S434" s="123"/>
      <c r="T434" s="123"/>
      <c r="U434" s="7"/>
      <c r="V434" s="7"/>
      <c r="W434" s="7"/>
      <c r="X434" s="8"/>
    </row>
    <row r="435" spans="1:24" ht="162.75" customHeight="1">
      <c r="A435" s="123"/>
      <c r="B435" s="123"/>
      <c r="C435" s="123"/>
      <c r="D435" s="123"/>
      <c r="E435" s="123"/>
      <c r="F435" s="123"/>
      <c r="G435" s="261"/>
      <c r="H435" s="261"/>
      <c r="I435" s="261"/>
      <c r="J435" s="123"/>
      <c r="K435" s="262"/>
      <c r="L435" s="263"/>
      <c r="M435" s="264"/>
      <c r="N435" s="264"/>
      <c r="O435" s="123"/>
      <c r="P435" s="264"/>
      <c r="Q435" s="264"/>
      <c r="R435" s="265"/>
      <c r="S435" s="123"/>
      <c r="T435" s="123"/>
      <c r="U435" s="7"/>
      <c r="V435" s="7"/>
      <c r="W435" s="7"/>
      <c r="X435" s="8"/>
    </row>
    <row r="436" spans="1:24" ht="162.75" customHeight="1">
      <c r="A436" s="123"/>
      <c r="B436" s="123"/>
      <c r="C436" s="123"/>
      <c r="D436" s="123"/>
      <c r="E436" s="123"/>
      <c r="F436" s="123"/>
      <c r="G436" s="261"/>
      <c r="H436" s="261"/>
      <c r="I436" s="261"/>
      <c r="J436" s="123"/>
      <c r="K436" s="262"/>
      <c r="L436" s="263"/>
      <c r="M436" s="264"/>
      <c r="N436" s="264"/>
      <c r="O436" s="123"/>
      <c r="P436" s="264"/>
      <c r="Q436" s="264"/>
      <c r="R436" s="265"/>
      <c r="S436" s="123"/>
      <c r="T436" s="123"/>
      <c r="U436" s="7"/>
      <c r="V436" s="7"/>
      <c r="W436" s="7"/>
      <c r="X436" s="8"/>
    </row>
    <row r="437" spans="1:24" ht="162.75" customHeight="1">
      <c r="A437" s="123"/>
      <c r="B437" s="123"/>
      <c r="C437" s="123"/>
      <c r="D437" s="123"/>
      <c r="E437" s="123"/>
      <c r="F437" s="123"/>
      <c r="G437" s="261"/>
      <c r="H437" s="261"/>
      <c r="I437" s="261"/>
      <c r="J437" s="123"/>
      <c r="K437" s="262"/>
      <c r="L437" s="263"/>
      <c r="M437" s="264"/>
      <c r="N437" s="264"/>
      <c r="O437" s="123"/>
      <c r="P437" s="264"/>
      <c r="Q437" s="264"/>
      <c r="R437" s="265"/>
      <c r="S437" s="123"/>
      <c r="T437" s="123"/>
      <c r="U437" s="7"/>
      <c r="V437" s="7"/>
      <c r="W437" s="7"/>
      <c r="X437" s="8"/>
    </row>
    <row r="438" spans="1:24" ht="162.75" customHeight="1">
      <c r="A438" s="123"/>
      <c r="B438" s="123"/>
      <c r="C438" s="123"/>
      <c r="D438" s="123"/>
      <c r="E438" s="123"/>
      <c r="F438" s="123"/>
      <c r="G438" s="261"/>
      <c r="H438" s="261"/>
      <c r="I438" s="261"/>
      <c r="J438" s="123"/>
      <c r="K438" s="262"/>
      <c r="L438" s="263"/>
      <c r="M438" s="264"/>
      <c r="N438" s="264"/>
      <c r="O438" s="123"/>
      <c r="P438" s="264"/>
      <c r="Q438" s="264"/>
      <c r="R438" s="265"/>
      <c r="S438" s="123"/>
      <c r="T438" s="123"/>
      <c r="U438" s="7"/>
      <c r="V438" s="7"/>
      <c r="W438" s="7"/>
      <c r="X438" s="8"/>
    </row>
    <row r="439" spans="1:24" ht="162.75" customHeight="1">
      <c r="A439" s="123"/>
      <c r="B439" s="123"/>
      <c r="C439" s="123"/>
      <c r="D439" s="123"/>
      <c r="E439" s="123"/>
      <c r="F439" s="123"/>
      <c r="G439" s="261"/>
      <c r="H439" s="261"/>
      <c r="I439" s="261"/>
      <c r="J439" s="123"/>
      <c r="K439" s="262"/>
      <c r="L439" s="263"/>
      <c r="M439" s="264"/>
      <c r="N439" s="264"/>
      <c r="O439" s="123"/>
      <c r="P439" s="264"/>
      <c r="Q439" s="264"/>
      <c r="R439" s="265"/>
      <c r="S439" s="123"/>
      <c r="T439" s="123"/>
      <c r="U439" s="7"/>
      <c r="V439" s="7"/>
      <c r="W439" s="7"/>
      <c r="X439" s="8"/>
    </row>
    <row r="440" spans="1:24" ht="162.75" customHeight="1">
      <c r="A440" s="123"/>
      <c r="B440" s="123"/>
      <c r="C440" s="123"/>
      <c r="D440" s="123"/>
      <c r="E440" s="123"/>
      <c r="F440" s="123"/>
      <c r="G440" s="261"/>
      <c r="H440" s="261"/>
      <c r="I440" s="261"/>
      <c r="J440" s="123"/>
      <c r="K440" s="262"/>
      <c r="L440" s="263"/>
      <c r="M440" s="264"/>
      <c r="N440" s="264"/>
      <c r="O440" s="123"/>
      <c r="P440" s="264"/>
      <c r="Q440" s="264"/>
      <c r="R440" s="265"/>
      <c r="S440" s="123"/>
      <c r="T440" s="123"/>
      <c r="U440" s="7"/>
      <c r="V440" s="7"/>
      <c r="W440" s="7"/>
      <c r="X440" s="8"/>
    </row>
    <row r="441" spans="1:24" ht="162.75" customHeight="1">
      <c r="A441" s="123"/>
      <c r="B441" s="123"/>
      <c r="C441" s="123"/>
      <c r="D441" s="123"/>
      <c r="E441" s="123"/>
      <c r="F441" s="123"/>
      <c r="G441" s="261"/>
      <c r="H441" s="261"/>
      <c r="I441" s="261"/>
      <c r="J441" s="123"/>
      <c r="K441" s="262"/>
      <c r="L441" s="263"/>
      <c r="M441" s="264"/>
      <c r="N441" s="264"/>
      <c r="O441" s="123"/>
      <c r="P441" s="264"/>
      <c r="Q441" s="264"/>
      <c r="R441" s="265"/>
      <c r="S441" s="123"/>
      <c r="T441" s="123"/>
      <c r="U441" s="7"/>
      <c r="V441" s="7"/>
      <c r="W441" s="7"/>
      <c r="X441" s="8"/>
    </row>
    <row r="442" spans="1:24" ht="162.75" customHeight="1">
      <c r="A442" s="123"/>
      <c r="B442" s="123"/>
      <c r="C442" s="123"/>
      <c r="D442" s="123"/>
      <c r="E442" s="123"/>
      <c r="F442" s="123"/>
      <c r="G442" s="261"/>
      <c r="H442" s="261"/>
      <c r="I442" s="261"/>
      <c r="J442" s="123"/>
      <c r="K442" s="262"/>
      <c r="L442" s="263"/>
      <c r="M442" s="264"/>
      <c r="N442" s="264"/>
      <c r="O442" s="123"/>
      <c r="P442" s="264"/>
      <c r="Q442" s="264"/>
      <c r="R442" s="265"/>
      <c r="S442" s="123"/>
      <c r="T442" s="123"/>
      <c r="U442" s="7"/>
      <c r="V442" s="7"/>
      <c r="W442" s="7"/>
      <c r="X442" s="8"/>
    </row>
    <row r="443" spans="1:24" ht="162.75" customHeight="1">
      <c r="A443" s="123"/>
      <c r="B443" s="123"/>
      <c r="C443" s="123"/>
      <c r="D443" s="123"/>
      <c r="E443" s="123"/>
      <c r="F443" s="123"/>
      <c r="G443" s="261"/>
      <c r="H443" s="261"/>
      <c r="I443" s="261"/>
      <c r="J443" s="123"/>
      <c r="K443" s="262"/>
      <c r="L443" s="263"/>
      <c r="M443" s="264"/>
      <c r="N443" s="264"/>
      <c r="O443" s="123"/>
      <c r="P443" s="264"/>
      <c r="Q443" s="264"/>
      <c r="R443" s="265"/>
      <c r="S443" s="123"/>
      <c r="T443" s="123"/>
      <c r="U443" s="7"/>
      <c r="V443" s="7"/>
      <c r="W443" s="7"/>
      <c r="X443" s="8"/>
    </row>
    <row r="444" spans="1:24" ht="162.75" customHeight="1">
      <c r="A444" s="123"/>
      <c r="B444" s="123"/>
      <c r="C444" s="123"/>
      <c r="D444" s="123"/>
      <c r="E444" s="123"/>
      <c r="F444" s="123"/>
      <c r="G444" s="261"/>
      <c r="H444" s="261"/>
      <c r="I444" s="261"/>
      <c r="J444" s="123"/>
      <c r="K444" s="262"/>
      <c r="L444" s="263"/>
      <c r="M444" s="264"/>
      <c r="N444" s="264"/>
      <c r="O444" s="123"/>
      <c r="P444" s="264"/>
      <c r="Q444" s="264"/>
      <c r="R444" s="265"/>
      <c r="S444" s="123"/>
      <c r="T444" s="123"/>
      <c r="U444" s="7"/>
      <c r="V444" s="7"/>
      <c r="W444" s="7"/>
      <c r="X444" s="8"/>
    </row>
    <row r="445" spans="1:24" ht="162.75" customHeight="1">
      <c r="A445" s="123"/>
      <c r="B445" s="123"/>
      <c r="C445" s="123"/>
      <c r="D445" s="123"/>
      <c r="E445" s="123"/>
      <c r="F445" s="123"/>
      <c r="G445" s="261"/>
      <c r="H445" s="261"/>
      <c r="I445" s="261"/>
      <c r="J445" s="123"/>
      <c r="K445" s="262"/>
      <c r="L445" s="263"/>
      <c r="M445" s="264"/>
      <c r="N445" s="264"/>
      <c r="O445" s="123"/>
      <c r="P445" s="264"/>
      <c r="Q445" s="264"/>
      <c r="R445" s="265"/>
      <c r="S445" s="123"/>
      <c r="T445" s="123"/>
      <c r="U445" s="7"/>
      <c r="V445" s="7"/>
      <c r="W445" s="7"/>
      <c r="X445" s="8"/>
    </row>
    <row r="446" spans="1:24" ht="162.75" customHeight="1">
      <c r="A446" s="123"/>
      <c r="B446" s="123"/>
      <c r="C446" s="123"/>
      <c r="D446" s="123"/>
      <c r="E446" s="123"/>
      <c r="F446" s="123"/>
      <c r="G446" s="261"/>
      <c r="H446" s="261"/>
      <c r="I446" s="261"/>
      <c r="J446" s="123"/>
      <c r="K446" s="262"/>
      <c r="L446" s="263"/>
      <c r="M446" s="264"/>
      <c r="N446" s="264"/>
      <c r="O446" s="123"/>
      <c r="P446" s="264"/>
      <c r="Q446" s="264"/>
      <c r="R446" s="265"/>
      <c r="S446" s="123"/>
      <c r="T446" s="123"/>
      <c r="U446" s="7"/>
      <c r="V446" s="7"/>
      <c r="W446" s="7"/>
      <c r="X446" s="8"/>
    </row>
    <row r="447" spans="1:24" ht="162.75" customHeight="1">
      <c r="A447" s="123"/>
      <c r="B447" s="123"/>
      <c r="C447" s="123"/>
      <c r="D447" s="123"/>
      <c r="E447" s="123"/>
      <c r="F447" s="123"/>
      <c r="G447" s="261"/>
      <c r="H447" s="261"/>
      <c r="I447" s="261"/>
      <c r="J447" s="123"/>
      <c r="K447" s="262"/>
      <c r="L447" s="263"/>
      <c r="M447" s="264"/>
      <c r="N447" s="264"/>
      <c r="O447" s="123"/>
      <c r="P447" s="264"/>
      <c r="Q447" s="264"/>
      <c r="R447" s="265"/>
      <c r="S447" s="123"/>
      <c r="T447" s="123"/>
      <c r="U447" s="7"/>
      <c r="V447" s="7"/>
      <c r="W447" s="7"/>
      <c r="X447" s="8"/>
    </row>
    <row r="448" spans="1:24" ht="162.75" customHeight="1">
      <c r="A448" s="123"/>
      <c r="B448" s="123"/>
      <c r="C448" s="123"/>
      <c r="D448" s="123"/>
      <c r="E448" s="123"/>
      <c r="F448" s="123"/>
      <c r="G448" s="261"/>
      <c r="H448" s="261"/>
      <c r="I448" s="261"/>
      <c r="J448" s="123"/>
      <c r="K448" s="262"/>
      <c r="L448" s="263"/>
      <c r="M448" s="264"/>
      <c r="N448" s="264"/>
      <c r="O448" s="123"/>
      <c r="P448" s="264"/>
      <c r="Q448" s="264"/>
      <c r="R448" s="265"/>
      <c r="S448" s="123"/>
      <c r="T448" s="123"/>
      <c r="U448" s="7"/>
      <c r="V448" s="7"/>
      <c r="W448" s="7"/>
      <c r="X448" s="8"/>
    </row>
    <row r="449" spans="1:24" ht="162.75" customHeight="1">
      <c r="A449" s="123"/>
      <c r="B449" s="123"/>
      <c r="C449" s="123"/>
      <c r="D449" s="123"/>
      <c r="E449" s="123"/>
      <c r="F449" s="123"/>
      <c r="G449" s="261"/>
      <c r="H449" s="261"/>
      <c r="I449" s="261"/>
      <c r="J449" s="123"/>
      <c r="K449" s="262"/>
      <c r="L449" s="263"/>
      <c r="M449" s="264"/>
      <c r="N449" s="264"/>
      <c r="O449" s="123"/>
      <c r="P449" s="264"/>
      <c r="Q449" s="264"/>
      <c r="R449" s="265"/>
      <c r="S449" s="123"/>
      <c r="T449" s="123"/>
      <c r="U449" s="7"/>
      <c r="V449" s="7"/>
      <c r="W449" s="7"/>
      <c r="X449" s="8"/>
    </row>
    <row r="450" spans="1:24" ht="162.75" customHeight="1">
      <c r="A450" s="123"/>
      <c r="B450" s="123"/>
      <c r="C450" s="123"/>
      <c r="D450" s="123"/>
      <c r="E450" s="123"/>
      <c r="F450" s="123"/>
      <c r="G450" s="261"/>
      <c r="H450" s="261"/>
      <c r="I450" s="261"/>
      <c r="J450" s="123"/>
      <c r="K450" s="262"/>
      <c r="L450" s="263"/>
      <c r="M450" s="264"/>
      <c r="N450" s="264"/>
      <c r="O450" s="123"/>
      <c r="P450" s="264"/>
      <c r="Q450" s="264"/>
      <c r="R450" s="265"/>
      <c r="S450" s="123"/>
      <c r="T450" s="123"/>
      <c r="U450" s="7"/>
      <c r="V450" s="7"/>
      <c r="W450" s="7"/>
      <c r="X450" s="8"/>
    </row>
    <row r="451" spans="1:24" ht="162.75" customHeight="1">
      <c r="A451" s="123"/>
      <c r="B451" s="123"/>
      <c r="C451" s="123"/>
      <c r="D451" s="123"/>
      <c r="E451" s="123"/>
      <c r="F451" s="123"/>
      <c r="G451" s="261"/>
      <c r="H451" s="261"/>
      <c r="I451" s="261"/>
      <c r="J451" s="123"/>
      <c r="K451" s="262"/>
      <c r="L451" s="263"/>
      <c r="M451" s="264"/>
      <c r="N451" s="264"/>
      <c r="O451" s="123"/>
      <c r="P451" s="264"/>
      <c r="Q451" s="264"/>
      <c r="R451" s="265"/>
      <c r="S451" s="123"/>
      <c r="T451" s="123"/>
      <c r="U451" s="7"/>
      <c r="V451" s="7"/>
      <c r="W451" s="7"/>
      <c r="X451" s="8"/>
    </row>
    <row r="452" spans="1:24" ht="162.75" customHeight="1">
      <c r="A452" s="123"/>
      <c r="B452" s="123"/>
      <c r="C452" s="123"/>
      <c r="D452" s="123"/>
      <c r="E452" s="123"/>
      <c r="F452" s="123"/>
      <c r="G452" s="261"/>
      <c r="H452" s="261"/>
      <c r="I452" s="261"/>
      <c r="J452" s="123"/>
      <c r="K452" s="262"/>
      <c r="L452" s="263"/>
      <c r="M452" s="264"/>
      <c r="N452" s="264"/>
      <c r="O452" s="123"/>
      <c r="P452" s="264"/>
      <c r="Q452" s="264"/>
      <c r="R452" s="265"/>
      <c r="S452" s="123"/>
      <c r="T452" s="123"/>
      <c r="U452" s="7"/>
      <c r="V452" s="7"/>
      <c r="W452" s="7"/>
      <c r="X452" s="8"/>
    </row>
    <row r="453" spans="1:24" ht="162.75" customHeight="1">
      <c r="A453" s="123"/>
      <c r="B453" s="123"/>
      <c r="C453" s="123"/>
      <c r="D453" s="123"/>
      <c r="E453" s="123"/>
      <c r="F453" s="123"/>
      <c r="G453" s="261"/>
      <c r="H453" s="261"/>
      <c r="I453" s="261"/>
      <c r="J453" s="123"/>
      <c r="K453" s="262"/>
      <c r="L453" s="263"/>
      <c r="M453" s="264"/>
      <c r="N453" s="264"/>
      <c r="O453" s="123"/>
      <c r="P453" s="264"/>
      <c r="Q453" s="264"/>
      <c r="R453" s="265"/>
      <c r="S453" s="123"/>
      <c r="T453" s="123"/>
      <c r="U453" s="7"/>
      <c r="V453" s="7"/>
      <c r="W453" s="7"/>
      <c r="X453" s="8"/>
    </row>
    <row r="454" spans="1:24" ht="162.75" customHeight="1">
      <c r="A454" s="123"/>
      <c r="B454" s="123"/>
      <c r="C454" s="123"/>
      <c r="D454" s="123"/>
      <c r="E454" s="123"/>
      <c r="F454" s="123"/>
      <c r="G454" s="261"/>
      <c r="H454" s="261"/>
      <c r="I454" s="261"/>
      <c r="J454" s="123"/>
      <c r="K454" s="262"/>
      <c r="L454" s="263"/>
      <c r="M454" s="264"/>
      <c r="N454" s="264"/>
      <c r="O454" s="123"/>
      <c r="P454" s="264"/>
      <c r="Q454" s="264"/>
      <c r="R454" s="265"/>
      <c r="S454" s="123"/>
      <c r="T454" s="123"/>
      <c r="U454" s="7"/>
      <c r="V454" s="7"/>
      <c r="W454" s="7"/>
      <c r="X454" s="8"/>
    </row>
    <row r="455" spans="1:24" ht="162.75" customHeight="1">
      <c r="A455" s="123"/>
      <c r="B455" s="123"/>
      <c r="C455" s="123"/>
      <c r="D455" s="123"/>
      <c r="E455" s="123"/>
      <c r="F455" s="123"/>
      <c r="G455" s="261"/>
      <c r="H455" s="261"/>
      <c r="I455" s="261"/>
      <c r="J455" s="123"/>
      <c r="K455" s="262"/>
      <c r="L455" s="263"/>
      <c r="M455" s="264"/>
      <c r="N455" s="264"/>
      <c r="O455" s="123"/>
      <c r="P455" s="264"/>
      <c r="Q455" s="264"/>
      <c r="R455" s="265"/>
      <c r="S455" s="123"/>
      <c r="T455" s="123"/>
      <c r="U455" s="7"/>
      <c r="V455" s="7"/>
      <c r="W455" s="7"/>
      <c r="X455" s="8"/>
    </row>
    <row r="456" spans="1:24" ht="162.75" customHeight="1">
      <c r="A456" s="123"/>
      <c r="B456" s="123"/>
      <c r="C456" s="123"/>
      <c r="D456" s="123"/>
      <c r="E456" s="123"/>
      <c r="F456" s="123"/>
      <c r="G456" s="261"/>
      <c r="H456" s="261"/>
      <c r="I456" s="261"/>
      <c r="J456" s="123"/>
      <c r="K456" s="262"/>
      <c r="L456" s="263"/>
      <c r="M456" s="264"/>
      <c r="N456" s="264"/>
      <c r="O456" s="123"/>
      <c r="P456" s="264"/>
      <c r="Q456" s="264"/>
      <c r="R456" s="265"/>
      <c r="S456" s="123"/>
      <c r="T456" s="123"/>
      <c r="U456" s="7"/>
      <c r="V456" s="7"/>
      <c r="W456" s="7"/>
      <c r="X456" s="8"/>
    </row>
    <row r="457" spans="1:24" ht="162.75" customHeight="1">
      <c r="A457" s="123"/>
      <c r="B457" s="123"/>
      <c r="C457" s="123"/>
      <c r="D457" s="123"/>
      <c r="E457" s="123"/>
      <c r="F457" s="123"/>
      <c r="G457" s="261"/>
      <c r="H457" s="261"/>
      <c r="I457" s="261"/>
      <c r="J457" s="123"/>
      <c r="K457" s="262"/>
      <c r="L457" s="263"/>
      <c r="M457" s="264"/>
      <c r="N457" s="264"/>
      <c r="O457" s="123"/>
      <c r="P457" s="264"/>
      <c r="Q457" s="264"/>
      <c r="R457" s="265"/>
      <c r="S457" s="123"/>
      <c r="T457" s="123"/>
      <c r="U457" s="7"/>
      <c r="V457" s="7"/>
      <c r="W457" s="7"/>
      <c r="X457" s="8"/>
    </row>
    <row r="458" spans="1:24" ht="162.75" customHeight="1">
      <c r="A458" s="123"/>
      <c r="B458" s="123"/>
      <c r="C458" s="123"/>
      <c r="D458" s="123"/>
      <c r="E458" s="123"/>
      <c r="F458" s="123"/>
      <c r="G458" s="261"/>
      <c r="H458" s="261"/>
      <c r="I458" s="261"/>
      <c r="J458" s="123"/>
      <c r="K458" s="262"/>
      <c r="L458" s="263"/>
      <c r="M458" s="264"/>
      <c r="N458" s="264"/>
      <c r="O458" s="123"/>
      <c r="P458" s="264"/>
      <c r="Q458" s="264"/>
      <c r="R458" s="265"/>
      <c r="S458" s="123"/>
      <c r="T458" s="123"/>
      <c r="U458" s="7"/>
      <c r="V458" s="7"/>
      <c r="W458" s="7"/>
      <c r="X458" s="8"/>
    </row>
    <row r="459" spans="1:24" ht="162.75" customHeight="1">
      <c r="A459" s="123"/>
      <c r="B459" s="123"/>
      <c r="C459" s="123"/>
      <c r="D459" s="123"/>
      <c r="E459" s="123"/>
      <c r="F459" s="123"/>
      <c r="G459" s="261"/>
      <c r="H459" s="261"/>
      <c r="I459" s="261"/>
      <c r="J459" s="123"/>
      <c r="K459" s="262"/>
      <c r="L459" s="263"/>
      <c r="M459" s="264"/>
      <c r="N459" s="264"/>
      <c r="O459" s="123"/>
      <c r="P459" s="264"/>
      <c r="Q459" s="264"/>
      <c r="R459" s="265"/>
      <c r="S459" s="123"/>
      <c r="T459" s="123"/>
      <c r="U459" s="7"/>
      <c r="V459" s="7"/>
      <c r="W459" s="7"/>
      <c r="X459" s="8"/>
    </row>
    <row r="460" spans="1:24" ht="162.75" customHeight="1">
      <c r="A460" s="123"/>
      <c r="B460" s="123"/>
      <c r="C460" s="123"/>
      <c r="D460" s="123"/>
      <c r="E460" s="123"/>
      <c r="F460" s="123"/>
      <c r="G460" s="261"/>
      <c r="H460" s="261"/>
      <c r="I460" s="261"/>
      <c r="J460" s="123"/>
      <c r="K460" s="262"/>
      <c r="L460" s="263"/>
      <c r="M460" s="264"/>
      <c r="N460" s="264"/>
      <c r="O460" s="123"/>
      <c r="P460" s="264"/>
      <c r="Q460" s="264"/>
      <c r="R460" s="265"/>
      <c r="S460" s="123"/>
      <c r="T460" s="123"/>
      <c r="U460" s="7"/>
      <c r="V460" s="7"/>
      <c r="W460" s="7"/>
      <c r="X460" s="8"/>
    </row>
    <row r="461" spans="1:24" ht="162.75" customHeight="1">
      <c r="A461" s="123"/>
      <c r="B461" s="123"/>
      <c r="C461" s="123"/>
      <c r="D461" s="123"/>
      <c r="E461" s="123"/>
      <c r="F461" s="123"/>
      <c r="G461" s="261"/>
      <c r="H461" s="261"/>
      <c r="I461" s="261"/>
      <c r="J461" s="123"/>
      <c r="K461" s="262"/>
      <c r="L461" s="263"/>
      <c r="M461" s="264"/>
      <c r="N461" s="264"/>
      <c r="O461" s="123"/>
      <c r="P461" s="264"/>
      <c r="Q461" s="264"/>
      <c r="R461" s="265"/>
      <c r="S461" s="123"/>
      <c r="T461" s="123"/>
      <c r="U461" s="7"/>
      <c r="V461" s="7"/>
      <c r="W461" s="7"/>
      <c r="X461" s="8"/>
    </row>
    <row r="462" spans="1:24" ht="162.75" customHeight="1">
      <c r="A462" s="123"/>
      <c r="B462" s="123"/>
      <c r="C462" s="123"/>
      <c r="D462" s="123"/>
      <c r="E462" s="123"/>
      <c r="F462" s="123"/>
      <c r="G462" s="261"/>
      <c r="H462" s="261"/>
      <c r="I462" s="261"/>
      <c r="J462" s="123"/>
      <c r="K462" s="262"/>
      <c r="L462" s="263"/>
      <c r="M462" s="264"/>
      <c r="N462" s="264"/>
      <c r="O462" s="123"/>
      <c r="P462" s="264"/>
      <c r="Q462" s="264"/>
      <c r="R462" s="265"/>
      <c r="S462" s="123"/>
      <c r="T462" s="123"/>
      <c r="U462" s="7"/>
      <c r="V462" s="7"/>
      <c r="W462" s="7"/>
      <c r="X462" s="8"/>
    </row>
    <row r="463" spans="1:24" ht="162.75" customHeight="1">
      <c r="A463" s="123"/>
      <c r="B463" s="123"/>
      <c r="C463" s="123"/>
      <c r="D463" s="123"/>
      <c r="E463" s="123"/>
      <c r="F463" s="123"/>
      <c r="G463" s="261"/>
      <c r="H463" s="261"/>
      <c r="I463" s="261"/>
      <c r="J463" s="123"/>
      <c r="K463" s="262"/>
      <c r="L463" s="263"/>
      <c r="M463" s="264"/>
      <c r="N463" s="264"/>
      <c r="O463" s="123"/>
      <c r="P463" s="264"/>
      <c r="Q463" s="264"/>
      <c r="R463" s="265"/>
      <c r="S463" s="123"/>
      <c r="T463" s="123"/>
      <c r="U463" s="7"/>
      <c r="V463" s="7"/>
      <c r="W463" s="7"/>
      <c r="X463" s="8"/>
    </row>
    <row r="464" spans="1:24" ht="162.75" customHeight="1">
      <c r="A464" s="123"/>
      <c r="B464" s="123"/>
      <c r="C464" s="123"/>
      <c r="D464" s="123"/>
      <c r="E464" s="123"/>
      <c r="F464" s="123"/>
      <c r="G464" s="261"/>
      <c r="H464" s="261"/>
      <c r="I464" s="261"/>
      <c r="J464" s="123"/>
      <c r="K464" s="261"/>
      <c r="L464" s="263"/>
      <c r="M464" s="264"/>
      <c r="N464" s="264"/>
      <c r="O464" s="123"/>
      <c r="P464" s="264"/>
      <c r="Q464" s="264"/>
      <c r="R464" s="265"/>
      <c r="S464" s="123"/>
      <c r="T464" s="123"/>
      <c r="U464" s="7"/>
      <c r="V464" s="7"/>
      <c r="W464" s="7"/>
      <c r="X464" s="8"/>
    </row>
    <row r="465" spans="1:24" ht="162.75" customHeight="1">
      <c r="A465" s="123"/>
      <c r="B465" s="123"/>
      <c r="C465" s="123"/>
      <c r="D465" s="123"/>
      <c r="E465" s="123"/>
      <c r="F465" s="123"/>
      <c r="G465" s="261"/>
      <c r="H465" s="261"/>
      <c r="I465" s="261"/>
      <c r="J465" s="123"/>
      <c r="K465" s="261"/>
      <c r="L465" s="263"/>
      <c r="M465" s="264"/>
      <c r="N465" s="264"/>
      <c r="O465" s="123"/>
      <c r="P465" s="264"/>
      <c r="Q465" s="264"/>
      <c r="R465" s="265"/>
      <c r="S465" s="123"/>
      <c r="T465" s="123"/>
      <c r="U465" s="7"/>
      <c r="V465" s="7"/>
      <c r="W465" s="7"/>
      <c r="X465" s="8"/>
    </row>
    <row r="466" spans="1:24" ht="162.75" customHeight="1">
      <c r="A466" s="123"/>
      <c r="B466" s="123"/>
      <c r="C466" s="123"/>
      <c r="D466" s="123"/>
      <c r="E466" s="123"/>
      <c r="F466" s="123"/>
      <c r="G466" s="261"/>
      <c r="H466" s="261"/>
      <c r="I466" s="261"/>
      <c r="J466" s="123"/>
      <c r="K466" s="261"/>
      <c r="L466" s="263"/>
      <c r="M466" s="264"/>
      <c r="N466" s="264"/>
      <c r="O466" s="123"/>
      <c r="P466" s="264"/>
      <c r="Q466" s="264"/>
      <c r="R466" s="265"/>
      <c r="S466" s="123"/>
      <c r="T466" s="123"/>
      <c r="U466" s="7"/>
      <c r="V466" s="7"/>
      <c r="W466" s="7"/>
      <c r="X466" s="8"/>
    </row>
    <row r="467" spans="1:24" ht="162.75" customHeight="1">
      <c r="A467" s="123"/>
      <c r="B467" s="123"/>
      <c r="C467" s="123"/>
      <c r="D467" s="123"/>
      <c r="E467" s="123"/>
      <c r="F467" s="123"/>
      <c r="G467" s="261"/>
      <c r="H467" s="261"/>
      <c r="I467" s="261"/>
      <c r="J467" s="123"/>
      <c r="K467" s="261"/>
      <c r="L467" s="263"/>
      <c r="M467" s="264"/>
      <c r="N467" s="264"/>
      <c r="O467" s="123"/>
      <c r="P467" s="264"/>
      <c r="Q467" s="264"/>
      <c r="R467" s="265"/>
      <c r="S467" s="123"/>
      <c r="T467" s="123"/>
      <c r="U467" s="7"/>
      <c r="V467" s="7"/>
      <c r="W467" s="7"/>
      <c r="X467" s="8"/>
    </row>
    <row r="468" spans="1:24" ht="162.75" customHeight="1">
      <c r="A468" s="123"/>
      <c r="B468" s="123"/>
      <c r="C468" s="123"/>
      <c r="D468" s="123"/>
      <c r="E468" s="123"/>
      <c r="F468" s="123"/>
      <c r="G468" s="261"/>
      <c r="H468" s="261"/>
      <c r="I468" s="261"/>
      <c r="J468" s="123"/>
      <c r="K468" s="261"/>
      <c r="L468" s="263"/>
      <c r="M468" s="264"/>
      <c r="N468" s="264"/>
      <c r="O468" s="123"/>
      <c r="P468" s="264"/>
      <c r="Q468" s="264"/>
      <c r="R468" s="265"/>
      <c r="S468" s="123"/>
      <c r="T468" s="123"/>
      <c r="U468" s="7"/>
      <c r="V468" s="7"/>
      <c r="W468" s="7"/>
      <c r="X468" s="8"/>
    </row>
    <row r="469" spans="1:24" ht="162.75" customHeight="1">
      <c r="A469" s="123"/>
      <c r="B469" s="123"/>
      <c r="C469" s="123"/>
      <c r="D469" s="123"/>
      <c r="E469" s="123"/>
      <c r="F469" s="123"/>
      <c r="G469" s="261"/>
      <c r="H469" s="261"/>
      <c r="I469" s="261"/>
      <c r="J469" s="123"/>
      <c r="K469" s="261"/>
      <c r="L469" s="263"/>
      <c r="M469" s="264"/>
      <c r="N469" s="264"/>
      <c r="O469" s="123"/>
      <c r="P469" s="264"/>
      <c r="Q469" s="264"/>
      <c r="R469" s="265"/>
      <c r="S469" s="123"/>
      <c r="T469" s="123"/>
      <c r="U469" s="7"/>
      <c r="V469" s="7"/>
      <c r="W469" s="7"/>
      <c r="X469" s="8"/>
    </row>
    <row r="470" spans="1:24" ht="162.75" customHeight="1">
      <c r="A470" s="123"/>
      <c r="B470" s="123"/>
      <c r="C470" s="123"/>
      <c r="D470" s="123"/>
      <c r="E470" s="123"/>
      <c r="F470" s="123"/>
      <c r="G470" s="261"/>
      <c r="H470" s="261"/>
      <c r="I470" s="261"/>
      <c r="J470" s="123"/>
      <c r="K470" s="261"/>
      <c r="L470" s="263"/>
      <c r="M470" s="264"/>
      <c r="N470" s="264"/>
      <c r="O470" s="123"/>
      <c r="P470" s="264"/>
      <c r="Q470" s="264"/>
      <c r="R470" s="265"/>
      <c r="S470" s="123"/>
      <c r="T470" s="123"/>
      <c r="U470" s="7"/>
      <c r="V470" s="7"/>
      <c r="W470" s="7"/>
      <c r="X470" s="8"/>
    </row>
    <row r="471" spans="1:24" ht="162.75" customHeight="1">
      <c r="A471" s="123"/>
      <c r="B471" s="123"/>
      <c r="C471" s="123"/>
      <c r="D471" s="123"/>
      <c r="E471" s="123"/>
      <c r="F471" s="123"/>
      <c r="G471" s="261"/>
      <c r="H471" s="261"/>
      <c r="I471" s="261"/>
      <c r="J471" s="123"/>
      <c r="K471" s="261"/>
      <c r="L471" s="263"/>
      <c r="M471" s="264"/>
      <c r="N471" s="264"/>
      <c r="O471" s="123"/>
      <c r="P471" s="264"/>
      <c r="Q471" s="264"/>
      <c r="R471" s="265"/>
      <c r="S471" s="123"/>
      <c r="T471" s="123"/>
      <c r="U471" s="7"/>
      <c r="V471" s="7"/>
      <c r="W471" s="7"/>
      <c r="X471" s="8"/>
    </row>
    <row r="472" spans="1:24" ht="162.75" customHeight="1">
      <c r="A472" s="123"/>
      <c r="B472" s="123"/>
      <c r="C472" s="123"/>
      <c r="D472" s="123"/>
      <c r="E472" s="123"/>
      <c r="F472" s="123"/>
      <c r="G472" s="261"/>
      <c r="H472" s="261"/>
      <c r="I472" s="261"/>
      <c r="J472" s="123"/>
      <c r="K472" s="261"/>
      <c r="L472" s="263"/>
      <c r="M472" s="264"/>
      <c r="N472" s="264"/>
      <c r="O472" s="123"/>
      <c r="P472" s="264"/>
      <c r="Q472" s="264"/>
      <c r="R472" s="265"/>
      <c r="S472" s="123"/>
      <c r="T472" s="123"/>
      <c r="U472" s="7"/>
      <c r="V472" s="7"/>
      <c r="W472" s="7"/>
      <c r="X472" s="8"/>
    </row>
    <row r="473" spans="1:24" ht="162.75" customHeight="1">
      <c r="A473" s="123"/>
      <c r="B473" s="123"/>
      <c r="C473" s="123"/>
      <c r="D473" s="123"/>
      <c r="E473" s="123"/>
      <c r="F473" s="123"/>
      <c r="G473" s="261"/>
      <c r="H473" s="261"/>
      <c r="I473" s="261"/>
      <c r="J473" s="123"/>
      <c r="K473" s="261"/>
      <c r="L473" s="263"/>
      <c r="M473" s="264"/>
      <c r="N473" s="264"/>
      <c r="O473" s="123"/>
      <c r="P473" s="264"/>
      <c r="Q473" s="264"/>
      <c r="R473" s="265"/>
      <c r="S473" s="123"/>
      <c r="T473" s="123"/>
      <c r="U473" s="7"/>
      <c r="V473" s="7"/>
      <c r="W473" s="7"/>
      <c r="X473" s="8"/>
    </row>
    <row r="474" spans="1:24" ht="162.75" customHeight="1">
      <c r="A474" s="123"/>
      <c r="B474" s="123"/>
      <c r="C474" s="123"/>
      <c r="D474" s="123"/>
      <c r="E474" s="123"/>
      <c r="F474" s="123"/>
      <c r="G474" s="261"/>
      <c r="H474" s="261"/>
      <c r="I474" s="261"/>
      <c r="J474" s="123"/>
      <c r="K474" s="261"/>
      <c r="L474" s="263"/>
      <c r="M474" s="264"/>
      <c r="N474" s="264"/>
      <c r="O474" s="123"/>
      <c r="P474" s="264"/>
      <c r="Q474" s="264"/>
      <c r="R474" s="265"/>
      <c r="S474" s="123"/>
      <c r="T474" s="123"/>
      <c r="U474" s="7"/>
      <c r="V474" s="7"/>
      <c r="W474" s="7"/>
      <c r="X474" s="8"/>
    </row>
    <row r="475" spans="1:24" ht="162.75" customHeight="1">
      <c r="A475" s="123"/>
      <c r="B475" s="123"/>
      <c r="C475" s="123"/>
      <c r="D475" s="123"/>
      <c r="E475" s="123"/>
      <c r="F475" s="123"/>
      <c r="G475" s="261"/>
      <c r="H475" s="261"/>
      <c r="I475" s="261"/>
      <c r="J475" s="123"/>
      <c r="K475" s="261"/>
      <c r="L475" s="263"/>
      <c r="M475" s="264"/>
      <c r="N475" s="264"/>
      <c r="O475" s="123"/>
      <c r="P475" s="264"/>
      <c r="Q475" s="264"/>
      <c r="R475" s="265"/>
      <c r="S475" s="123"/>
      <c r="T475" s="123"/>
      <c r="U475" s="7"/>
      <c r="V475" s="7"/>
      <c r="W475" s="7"/>
      <c r="X475" s="8"/>
    </row>
    <row r="476" spans="1:24" ht="162.75" customHeight="1">
      <c r="A476" s="123"/>
      <c r="B476" s="123"/>
      <c r="C476" s="123"/>
      <c r="D476" s="123"/>
      <c r="E476" s="123"/>
      <c r="F476" s="123"/>
      <c r="G476" s="261"/>
      <c r="H476" s="261"/>
      <c r="I476" s="261"/>
      <c r="J476" s="123"/>
      <c r="K476" s="261"/>
      <c r="L476" s="263"/>
      <c r="M476" s="264"/>
      <c r="N476" s="264"/>
      <c r="O476" s="123"/>
      <c r="P476" s="264"/>
      <c r="Q476" s="264"/>
      <c r="R476" s="265"/>
      <c r="S476" s="123"/>
      <c r="T476" s="123"/>
      <c r="U476" s="7"/>
      <c r="V476" s="7"/>
      <c r="W476" s="7"/>
      <c r="X476" s="8"/>
    </row>
    <row r="477" spans="1:24" ht="162.75" customHeight="1">
      <c r="A477" s="123"/>
      <c r="B477" s="123"/>
      <c r="C477" s="123"/>
      <c r="D477" s="123"/>
      <c r="E477" s="123"/>
      <c r="F477" s="123"/>
      <c r="G477" s="261"/>
      <c r="H477" s="261"/>
      <c r="I477" s="261"/>
      <c r="J477" s="123"/>
      <c r="K477" s="261"/>
      <c r="L477" s="263"/>
      <c r="M477" s="264"/>
      <c r="N477" s="264"/>
      <c r="O477" s="123"/>
      <c r="P477" s="264"/>
      <c r="Q477" s="264"/>
      <c r="R477" s="265"/>
      <c r="S477" s="123"/>
      <c r="T477" s="123"/>
      <c r="U477" s="7"/>
      <c r="V477" s="7"/>
      <c r="W477" s="7"/>
      <c r="X477" s="8"/>
    </row>
    <row r="478" spans="1:24" ht="162.75" customHeight="1">
      <c r="A478" s="123"/>
      <c r="B478" s="123"/>
      <c r="C478" s="123"/>
      <c r="D478" s="123"/>
      <c r="E478" s="123"/>
      <c r="F478" s="123"/>
      <c r="G478" s="261"/>
      <c r="H478" s="261"/>
      <c r="I478" s="261"/>
      <c r="J478" s="123"/>
      <c r="K478" s="261"/>
      <c r="L478" s="263"/>
      <c r="M478" s="264"/>
      <c r="N478" s="264"/>
      <c r="O478" s="123"/>
      <c r="P478" s="264"/>
      <c r="Q478" s="264"/>
      <c r="R478" s="265"/>
      <c r="S478" s="123"/>
      <c r="T478" s="123"/>
      <c r="U478" s="7"/>
      <c r="V478" s="7"/>
      <c r="W478" s="7"/>
      <c r="X478" s="8"/>
    </row>
    <row r="479" spans="1:24" ht="162.75" customHeight="1">
      <c r="A479" s="123"/>
      <c r="B479" s="123"/>
      <c r="C479" s="123"/>
      <c r="D479" s="123"/>
      <c r="E479" s="123"/>
      <c r="F479" s="123"/>
      <c r="G479" s="261"/>
      <c r="H479" s="261"/>
      <c r="I479" s="261"/>
      <c r="J479" s="123"/>
      <c r="K479" s="261"/>
      <c r="L479" s="263"/>
      <c r="M479" s="264"/>
      <c r="N479" s="264"/>
      <c r="O479" s="123"/>
      <c r="P479" s="264"/>
      <c r="Q479" s="264"/>
      <c r="R479" s="265"/>
      <c r="S479" s="123"/>
      <c r="T479" s="123"/>
      <c r="U479" s="7"/>
      <c r="V479" s="7"/>
      <c r="W479" s="7"/>
      <c r="X479" s="8"/>
    </row>
    <row r="480" spans="1:24" ht="162.75" customHeight="1">
      <c r="A480" s="123"/>
      <c r="B480" s="123"/>
      <c r="C480" s="123"/>
      <c r="D480" s="123"/>
      <c r="E480" s="123"/>
      <c r="F480" s="123"/>
      <c r="G480" s="261"/>
      <c r="H480" s="261"/>
      <c r="I480" s="261"/>
      <c r="J480" s="123"/>
      <c r="K480" s="261"/>
      <c r="L480" s="263"/>
      <c r="M480" s="264"/>
      <c r="N480" s="264"/>
      <c r="O480" s="123"/>
      <c r="P480" s="264"/>
      <c r="Q480" s="264"/>
      <c r="R480" s="265"/>
      <c r="S480" s="123"/>
      <c r="T480" s="123"/>
      <c r="U480" s="7"/>
      <c r="V480" s="7"/>
      <c r="W480" s="7"/>
      <c r="X480" s="8"/>
    </row>
    <row r="481" spans="1:24" ht="162.75" customHeight="1">
      <c r="A481" s="123"/>
      <c r="B481" s="123"/>
      <c r="C481" s="123"/>
      <c r="D481" s="123"/>
      <c r="E481" s="123"/>
      <c r="F481" s="123"/>
      <c r="G481" s="261"/>
      <c r="H481" s="261"/>
      <c r="I481" s="261"/>
      <c r="J481" s="123"/>
      <c r="K481" s="261"/>
      <c r="L481" s="263"/>
      <c r="M481" s="264"/>
      <c r="N481" s="264"/>
      <c r="O481" s="123"/>
      <c r="P481" s="264"/>
      <c r="Q481" s="264"/>
      <c r="R481" s="265"/>
      <c r="S481" s="123"/>
      <c r="T481" s="123"/>
      <c r="U481" s="7"/>
      <c r="V481" s="7"/>
      <c r="W481" s="7"/>
      <c r="X481" s="8"/>
    </row>
    <row r="482" spans="1:24" ht="162.75" customHeight="1">
      <c r="A482" s="123"/>
      <c r="B482" s="123"/>
      <c r="C482" s="123"/>
      <c r="D482" s="123"/>
      <c r="E482" s="123"/>
      <c r="F482" s="123"/>
      <c r="G482" s="261"/>
      <c r="H482" s="261"/>
      <c r="I482" s="261"/>
      <c r="J482" s="123"/>
      <c r="K482" s="261"/>
      <c r="L482" s="263"/>
      <c r="M482" s="264"/>
      <c r="N482" s="264"/>
      <c r="O482" s="123"/>
      <c r="P482" s="264"/>
      <c r="Q482" s="264"/>
      <c r="R482" s="265"/>
      <c r="S482" s="123"/>
      <c r="T482" s="123"/>
      <c r="U482" s="7"/>
      <c r="V482" s="7"/>
      <c r="W482" s="7"/>
      <c r="X482" s="8"/>
    </row>
    <row r="483" spans="1:24" ht="162.75" customHeight="1">
      <c r="A483" s="123"/>
      <c r="B483" s="123"/>
      <c r="C483" s="123"/>
      <c r="D483" s="123"/>
      <c r="E483" s="123"/>
      <c r="F483" s="123"/>
      <c r="G483" s="261"/>
      <c r="H483" s="261"/>
      <c r="I483" s="261"/>
      <c r="J483" s="123"/>
      <c r="K483" s="261"/>
      <c r="L483" s="263"/>
      <c r="M483" s="264"/>
      <c r="N483" s="264"/>
      <c r="O483" s="123"/>
      <c r="P483" s="264"/>
      <c r="Q483" s="264"/>
      <c r="R483" s="265"/>
      <c r="S483" s="123"/>
      <c r="T483" s="123"/>
      <c r="U483" s="7"/>
      <c r="V483" s="7"/>
      <c r="W483" s="7"/>
      <c r="X483" s="8"/>
    </row>
    <row r="484" spans="1:24" ht="162.75" customHeight="1">
      <c r="A484" s="123"/>
      <c r="B484" s="123"/>
      <c r="C484" s="123"/>
      <c r="D484" s="123"/>
      <c r="E484" s="123"/>
      <c r="F484" s="123"/>
      <c r="G484" s="261"/>
      <c r="H484" s="261"/>
      <c r="I484" s="261"/>
      <c r="J484" s="123"/>
      <c r="K484" s="261"/>
      <c r="L484" s="263"/>
      <c r="M484" s="264"/>
      <c r="N484" s="264"/>
      <c r="O484" s="123"/>
      <c r="P484" s="264"/>
      <c r="Q484" s="264"/>
      <c r="R484" s="265"/>
      <c r="S484" s="123"/>
      <c r="T484" s="123"/>
      <c r="U484" s="7"/>
      <c r="V484" s="7"/>
      <c r="W484" s="7"/>
      <c r="X484" s="8"/>
    </row>
    <row r="485" spans="1:24" ht="162.75" customHeight="1">
      <c r="A485" s="123"/>
      <c r="B485" s="123"/>
      <c r="C485" s="123"/>
      <c r="D485" s="123"/>
      <c r="E485" s="123"/>
      <c r="F485" s="123"/>
      <c r="G485" s="261"/>
      <c r="H485" s="261"/>
      <c r="I485" s="261"/>
      <c r="J485" s="123"/>
      <c r="K485" s="261"/>
      <c r="L485" s="263"/>
      <c r="M485" s="264"/>
      <c r="N485" s="264"/>
      <c r="O485" s="123"/>
      <c r="P485" s="264"/>
      <c r="Q485" s="264"/>
      <c r="R485" s="265"/>
      <c r="S485" s="123"/>
      <c r="T485" s="123"/>
      <c r="U485" s="7"/>
      <c r="V485" s="7"/>
      <c r="W485" s="7"/>
      <c r="X485" s="8"/>
    </row>
    <row r="486" spans="1:24" ht="162.75" customHeight="1">
      <c r="A486" s="123"/>
      <c r="B486" s="123"/>
      <c r="C486" s="123"/>
      <c r="D486" s="123"/>
      <c r="E486" s="123"/>
      <c r="F486" s="123"/>
      <c r="G486" s="261"/>
      <c r="H486" s="261"/>
      <c r="I486" s="261"/>
      <c r="J486" s="123"/>
      <c r="K486" s="261"/>
      <c r="L486" s="263"/>
      <c r="M486" s="264"/>
      <c r="N486" s="264"/>
      <c r="O486" s="123"/>
      <c r="P486" s="264"/>
      <c r="Q486" s="264"/>
      <c r="R486" s="265"/>
      <c r="S486" s="123"/>
      <c r="T486" s="123"/>
      <c r="U486" s="7"/>
      <c r="V486" s="7"/>
      <c r="W486" s="7"/>
      <c r="X486" s="8"/>
    </row>
    <row r="487" spans="1:24" ht="162.75" customHeight="1">
      <c r="A487" s="123"/>
      <c r="B487" s="123"/>
      <c r="C487" s="123"/>
      <c r="D487" s="123"/>
      <c r="E487" s="123"/>
      <c r="F487" s="123"/>
      <c r="G487" s="261"/>
      <c r="H487" s="261"/>
      <c r="I487" s="261"/>
      <c r="J487" s="123"/>
      <c r="K487" s="261"/>
      <c r="L487" s="263"/>
      <c r="M487" s="264"/>
      <c r="N487" s="264"/>
      <c r="O487" s="123"/>
      <c r="P487" s="264"/>
      <c r="Q487" s="264"/>
      <c r="R487" s="265"/>
      <c r="S487" s="123"/>
      <c r="T487" s="123"/>
      <c r="U487" s="7"/>
      <c r="V487" s="7"/>
      <c r="W487" s="7"/>
      <c r="X487" s="8"/>
    </row>
    <row r="488" spans="1:24" ht="162.75" customHeight="1">
      <c r="A488" s="123"/>
      <c r="B488" s="123"/>
      <c r="C488" s="123"/>
      <c r="D488" s="123"/>
      <c r="E488" s="123"/>
      <c r="F488" s="123"/>
      <c r="G488" s="261"/>
      <c r="H488" s="261"/>
      <c r="I488" s="261"/>
      <c r="J488" s="123"/>
      <c r="K488" s="261"/>
      <c r="L488" s="263"/>
      <c r="M488" s="264"/>
      <c r="N488" s="264"/>
      <c r="O488" s="123"/>
      <c r="P488" s="264"/>
      <c r="Q488" s="264"/>
      <c r="R488" s="265"/>
      <c r="S488" s="123"/>
      <c r="T488" s="123"/>
      <c r="U488" s="7"/>
      <c r="V488" s="7"/>
      <c r="W488" s="7"/>
      <c r="X488" s="8"/>
    </row>
    <row r="489" spans="1:24" ht="162.75" customHeight="1">
      <c r="A489" s="123"/>
      <c r="B489" s="123"/>
      <c r="C489" s="123"/>
      <c r="D489" s="123"/>
      <c r="E489" s="123"/>
      <c r="F489" s="123"/>
      <c r="G489" s="261"/>
      <c r="H489" s="261"/>
      <c r="I489" s="261"/>
      <c r="J489" s="123"/>
      <c r="K489" s="261"/>
      <c r="L489" s="263"/>
      <c r="M489" s="264"/>
      <c r="N489" s="264"/>
      <c r="O489" s="123"/>
      <c r="P489" s="264"/>
      <c r="Q489" s="264"/>
      <c r="R489" s="265"/>
      <c r="S489" s="123"/>
      <c r="T489" s="123"/>
      <c r="U489" s="7"/>
      <c r="V489" s="7"/>
      <c r="W489" s="7"/>
      <c r="X489" s="8"/>
    </row>
    <row r="490" spans="1:24" ht="162.75" customHeight="1">
      <c r="A490" s="123"/>
      <c r="B490" s="123"/>
      <c r="C490" s="123"/>
      <c r="D490" s="123"/>
      <c r="E490" s="123"/>
      <c r="F490" s="123"/>
      <c r="G490" s="261"/>
      <c r="H490" s="261"/>
      <c r="I490" s="261"/>
      <c r="J490" s="123"/>
      <c r="K490" s="261"/>
      <c r="L490" s="263"/>
      <c r="M490" s="264"/>
      <c r="N490" s="264"/>
      <c r="O490" s="123"/>
      <c r="P490" s="264"/>
      <c r="Q490" s="264"/>
      <c r="R490" s="265"/>
      <c r="S490" s="123"/>
      <c r="T490" s="123"/>
      <c r="U490" s="7"/>
      <c r="V490" s="7"/>
      <c r="W490" s="7"/>
      <c r="X490" s="8"/>
    </row>
    <row r="491" spans="1:24" ht="162.75" customHeight="1">
      <c r="A491" s="123"/>
      <c r="B491" s="123"/>
      <c r="C491" s="123"/>
      <c r="D491" s="123"/>
      <c r="E491" s="123"/>
      <c r="F491" s="123"/>
      <c r="G491" s="261"/>
      <c r="H491" s="261"/>
      <c r="I491" s="261"/>
      <c r="J491" s="123"/>
      <c r="K491" s="261"/>
      <c r="L491" s="263"/>
      <c r="M491" s="264"/>
      <c r="N491" s="264"/>
      <c r="O491" s="123"/>
      <c r="P491" s="264"/>
      <c r="Q491" s="264"/>
      <c r="R491" s="265"/>
      <c r="S491" s="123"/>
      <c r="T491" s="123"/>
      <c r="U491" s="7"/>
      <c r="V491" s="7"/>
      <c r="W491" s="7"/>
      <c r="X491" s="8"/>
    </row>
    <row r="492" spans="1:24" ht="162.75" customHeight="1">
      <c r="A492" s="123"/>
      <c r="B492" s="123"/>
      <c r="C492" s="123"/>
      <c r="D492" s="123"/>
      <c r="E492" s="123"/>
      <c r="F492" s="123"/>
      <c r="G492" s="261"/>
      <c r="H492" s="261"/>
      <c r="I492" s="261"/>
      <c r="J492" s="123"/>
      <c r="K492" s="261"/>
      <c r="L492" s="263"/>
      <c r="M492" s="264"/>
      <c r="N492" s="264"/>
      <c r="O492" s="123"/>
      <c r="P492" s="264"/>
      <c r="Q492" s="264"/>
      <c r="R492" s="265"/>
      <c r="S492" s="123"/>
      <c r="T492" s="123"/>
      <c r="U492" s="7"/>
      <c r="V492" s="7"/>
      <c r="W492" s="7"/>
      <c r="X492" s="8"/>
    </row>
    <row r="493" spans="1:24" ht="162.75" customHeight="1">
      <c r="A493" s="123"/>
      <c r="B493" s="123"/>
      <c r="C493" s="123"/>
      <c r="D493" s="123"/>
      <c r="E493" s="123"/>
      <c r="F493" s="123"/>
      <c r="G493" s="261"/>
      <c r="H493" s="261"/>
      <c r="I493" s="261"/>
      <c r="J493" s="123"/>
      <c r="K493" s="261"/>
      <c r="L493" s="263"/>
      <c r="M493" s="264"/>
      <c r="N493" s="264"/>
      <c r="O493" s="123"/>
      <c r="P493" s="264"/>
      <c r="Q493" s="264"/>
      <c r="R493" s="265"/>
      <c r="S493" s="123"/>
      <c r="T493" s="123"/>
      <c r="U493" s="7"/>
      <c r="V493" s="7"/>
      <c r="W493" s="7"/>
      <c r="X493" s="8"/>
    </row>
    <row r="494" spans="1:24" ht="162.75" customHeight="1">
      <c r="A494" s="123"/>
      <c r="B494" s="123"/>
      <c r="C494" s="123"/>
      <c r="D494" s="123"/>
      <c r="E494" s="123"/>
      <c r="F494" s="123"/>
      <c r="G494" s="261"/>
      <c r="H494" s="261"/>
      <c r="I494" s="261"/>
      <c r="J494" s="123"/>
      <c r="K494" s="261"/>
      <c r="L494" s="263"/>
      <c r="M494" s="264"/>
      <c r="N494" s="264"/>
      <c r="O494" s="123"/>
      <c r="P494" s="264"/>
      <c r="Q494" s="264"/>
      <c r="R494" s="265"/>
      <c r="S494" s="123"/>
      <c r="T494" s="123"/>
      <c r="U494" s="7"/>
      <c r="V494" s="7"/>
      <c r="W494" s="7"/>
      <c r="X494" s="8"/>
    </row>
    <row r="495" spans="1:24" ht="162.75" customHeight="1">
      <c r="A495" s="123"/>
      <c r="B495" s="123"/>
      <c r="C495" s="123"/>
      <c r="D495" s="123"/>
      <c r="E495" s="123"/>
      <c r="F495" s="123"/>
      <c r="G495" s="261"/>
      <c r="H495" s="261"/>
      <c r="I495" s="261"/>
      <c r="J495" s="123"/>
      <c r="K495" s="261"/>
      <c r="L495" s="263"/>
      <c r="M495" s="264"/>
      <c r="N495" s="264"/>
      <c r="O495" s="123"/>
      <c r="P495" s="264"/>
      <c r="Q495" s="264"/>
      <c r="R495" s="265"/>
      <c r="S495" s="123"/>
      <c r="T495" s="123"/>
      <c r="U495" s="7"/>
      <c r="V495" s="7"/>
      <c r="W495" s="7"/>
      <c r="X495" s="8"/>
    </row>
    <row r="496" spans="1:24" ht="162.75" customHeight="1">
      <c r="A496" s="123"/>
      <c r="B496" s="123"/>
      <c r="C496" s="123"/>
      <c r="D496" s="123"/>
      <c r="E496" s="123"/>
      <c r="F496" s="123"/>
      <c r="G496" s="261"/>
      <c r="H496" s="261"/>
      <c r="I496" s="261"/>
      <c r="J496" s="123"/>
      <c r="K496" s="261"/>
      <c r="L496" s="263"/>
      <c r="M496" s="264"/>
      <c r="N496" s="264"/>
      <c r="O496" s="123"/>
      <c r="P496" s="264"/>
      <c r="Q496" s="264"/>
      <c r="R496" s="265"/>
      <c r="S496" s="123"/>
      <c r="T496" s="123"/>
      <c r="U496" s="7"/>
      <c r="V496" s="7"/>
      <c r="W496" s="7"/>
      <c r="X496" s="8"/>
    </row>
    <row r="497" spans="1:24" ht="162.75" customHeight="1">
      <c r="A497" s="123"/>
      <c r="B497" s="123"/>
      <c r="C497" s="123"/>
      <c r="D497" s="123"/>
      <c r="E497" s="123"/>
      <c r="F497" s="123"/>
      <c r="G497" s="261"/>
      <c r="H497" s="261"/>
      <c r="I497" s="261"/>
      <c r="J497" s="123"/>
      <c r="K497" s="261"/>
      <c r="L497" s="263"/>
      <c r="M497" s="264"/>
      <c r="N497" s="264"/>
      <c r="O497" s="123"/>
      <c r="P497" s="264"/>
      <c r="Q497" s="264"/>
      <c r="R497" s="265"/>
      <c r="S497" s="123"/>
      <c r="T497" s="123"/>
      <c r="U497" s="7"/>
      <c r="V497" s="7"/>
      <c r="W497" s="7"/>
      <c r="X497" s="8"/>
    </row>
    <row r="498" spans="1:24" ht="162.75" customHeight="1">
      <c r="A498" s="123"/>
      <c r="B498" s="123"/>
      <c r="C498" s="123"/>
      <c r="D498" s="123"/>
      <c r="E498" s="123"/>
      <c r="F498" s="123"/>
      <c r="G498" s="261"/>
      <c r="H498" s="261"/>
      <c r="I498" s="261"/>
      <c r="J498" s="123"/>
      <c r="K498" s="261"/>
      <c r="L498" s="263"/>
      <c r="M498" s="264"/>
      <c r="N498" s="264"/>
      <c r="O498" s="123"/>
      <c r="P498" s="264"/>
      <c r="Q498" s="264"/>
      <c r="R498" s="265"/>
      <c r="S498" s="123"/>
      <c r="T498" s="123"/>
      <c r="U498" s="7"/>
      <c r="V498" s="7"/>
      <c r="W498" s="7"/>
      <c r="X498" s="8"/>
    </row>
    <row r="499" spans="1:24" ht="162.75" customHeight="1">
      <c r="A499" s="123"/>
      <c r="B499" s="123"/>
      <c r="C499" s="123"/>
      <c r="D499" s="123"/>
      <c r="E499" s="123"/>
      <c r="F499" s="123"/>
      <c r="G499" s="261"/>
      <c r="H499" s="261"/>
      <c r="I499" s="261"/>
      <c r="J499" s="123"/>
      <c r="K499" s="261"/>
      <c r="L499" s="263"/>
      <c r="M499" s="264"/>
      <c r="N499" s="264"/>
      <c r="O499" s="123"/>
      <c r="P499" s="264"/>
      <c r="Q499" s="264"/>
      <c r="R499" s="265"/>
      <c r="S499" s="123"/>
      <c r="T499" s="123"/>
      <c r="U499" s="7"/>
      <c r="V499" s="7"/>
      <c r="W499" s="7"/>
      <c r="X499" s="8"/>
    </row>
    <row r="500" spans="1:24" ht="162.75" customHeight="1">
      <c r="A500" s="123"/>
      <c r="B500" s="123"/>
      <c r="C500" s="123"/>
      <c r="D500" s="123"/>
      <c r="E500" s="123"/>
      <c r="F500" s="123"/>
      <c r="G500" s="261"/>
      <c r="H500" s="261"/>
      <c r="I500" s="261"/>
      <c r="J500" s="123"/>
      <c r="K500" s="261"/>
      <c r="L500" s="263"/>
      <c r="M500" s="264"/>
      <c r="N500" s="264"/>
      <c r="O500" s="123"/>
      <c r="P500" s="264"/>
      <c r="Q500" s="264"/>
      <c r="R500" s="265"/>
      <c r="S500" s="123"/>
      <c r="T500" s="123"/>
      <c r="U500" s="7"/>
      <c r="V500" s="7"/>
      <c r="W500" s="7"/>
      <c r="X500" s="8"/>
    </row>
    <row r="501" spans="1:24" ht="162.75" customHeight="1">
      <c r="A501" s="123"/>
      <c r="B501" s="123"/>
      <c r="C501" s="123"/>
      <c r="D501" s="123"/>
      <c r="E501" s="123"/>
      <c r="F501" s="123"/>
      <c r="G501" s="261"/>
      <c r="H501" s="261"/>
      <c r="I501" s="261"/>
      <c r="J501" s="123"/>
      <c r="K501" s="261"/>
      <c r="L501" s="263"/>
      <c r="M501" s="264"/>
      <c r="N501" s="264"/>
      <c r="O501" s="123"/>
      <c r="P501" s="264"/>
      <c r="Q501" s="264"/>
      <c r="R501" s="265"/>
      <c r="S501" s="123"/>
      <c r="T501" s="123"/>
      <c r="U501" s="7"/>
      <c r="V501" s="7"/>
      <c r="W501" s="7"/>
      <c r="X501" s="8"/>
    </row>
    <row r="502" spans="1:24" ht="162.75" customHeight="1">
      <c r="A502" s="123"/>
      <c r="B502" s="123"/>
      <c r="C502" s="123"/>
      <c r="D502" s="123"/>
      <c r="E502" s="123"/>
      <c r="F502" s="123"/>
      <c r="G502" s="261"/>
      <c r="H502" s="261"/>
      <c r="I502" s="261"/>
      <c r="J502" s="123"/>
      <c r="K502" s="261"/>
      <c r="L502" s="263"/>
      <c r="M502" s="264"/>
      <c r="N502" s="264"/>
      <c r="O502" s="123"/>
      <c r="P502" s="264"/>
      <c r="Q502" s="264"/>
      <c r="R502" s="265"/>
      <c r="S502" s="123"/>
      <c r="T502" s="123"/>
      <c r="U502" s="7"/>
      <c r="V502" s="7"/>
      <c r="W502" s="7"/>
      <c r="X502" s="8"/>
    </row>
    <row r="503" spans="1:24" ht="162.75" customHeight="1">
      <c r="A503" s="123"/>
      <c r="B503" s="123"/>
      <c r="C503" s="123"/>
      <c r="D503" s="123"/>
      <c r="E503" s="123"/>
      <c r="F503" s="123"/>
      <c r="G503" s="261"/>
      <c r="H503" s="261"/>
      <c r="I503" s="261"/>
      <c r="J503" s="123"/>
      <c r="K503" s="261"/>
      <c r="L503" s="263"/>
      <c r="M503" s="264"/>
      <c r="N503" s="264"/>
      <c r="O503" s="123"/>
      <c r="P503" s="264"/>
      <c r="Q503" s="264"/>
      <c r="R503" s="265"/>
      <c r="S503" s="123"/>
      <c r="T503" s="123"/>
      <c r="U503" s="7"/>
      <c r="V503" s="7"/>
      <c r="W503" s="7"/>
      <c r="X503" s="8"/>
    </row>
    <row r="504" spans="1:24" ht="162.75" customHeight="1">
      <c r="A504" s="123"/>
      <c r="B504" s="123"/>
      <c r="C504" s="123"/>
      <c r="D504" s="123"/>
      <c r="E504" s="123"/>
      <c r="F504" s="123"/>
      <c r="G504" s="261"/>
      <c r="H504" s="261"/>
      <c r="I504" s="261"/>
      <c r="J504" s="123"/>
      <c r="K504" s="261"/>
      <c r="L504" s="263"/>
      <c r="M504" s="264"/>
      <c r="N504" s="264"/>
      <c r="O504" s="123"/>
      <c r="P504" s="264"/>
      <c r="Q504" s="264"/>
      <c r="R504" s="265"/>
      <c r="S504" s="123"/>
      <c r="T504" s="123"/>
      <c r="U504" s="7"/>
      <c r="V504" s="7"/>
      <c r="W504" s="7"/>
      <c r="X504" s="8"/>
    </row>
    <row r="505" spans="1:24" ht="162.75" customHeight="1">
      <c r="A505" s="123"/>
      <c r="B505" s="123"/>
      <c r="C505" s="123"/>
      <c r="D505" s="123"/>
      <c r="E505" s="123"/>
      <c r="F505" s="123"/>
      <c r="G505" s="261"/>
      <c r="H505" s="261"/>
      <c r="I505" s="261"/>
      <c r="J505" s="123"/>
      <c r="K505" s="261"/>
      <c r="L505" s="263"/>
      <c r="M505" s="264"/>
      <c r="N505" s="264"/>
      <c r="O505" s="123"/>
      <c r="P505" s="264"/>
      <c r="Q505" s="264"/>
      <c r="R505" s="265"/>
      <c r="S505" s="123"/>
      <c r="T505" s="123"/>
      <c r="U505" s="7"/>
      <c r="V505" s="7"/>
      <c r="W505" s="7"/>
      <c r="X505" s="8"/>
    </row>
    <row r="506" spans="1:24" ht="162.75" customHeight="1">
      <c r="A506" s="123"/>
      <c r="B506" s="123"/>
      <c r="C506" s="123"/>
      <c r="D506" s="123"/>
      <c r="E506" s="123"/>
      <c r="F506" s="123"/>
      <c r="G506" s="261"/>
      <c r="H506" s="261"/>
      <c r="I506" s="261"/>
      <c r="J506" s="123"/>
      <c r="K506" s="261"/>
      <c r="L506" s="263"/>
      <c r="M506" s="264"/>
      <c r="N506" s="264"/>
      <c r="O506" s="123"/>
      <c r="P506" s="264"/>
      <c r="Q506" s="264"/>
      <c r="R506" s="265"/>
      <c r="S506" s="123"/>
      <c r="T506" s="123"/>
      <c r="U506" s="7"/>
      <c r="V506" s="7"/>
      <c r="W506" s="7"/>
      <c r="X506" s="8"/>
    </row>
    <row r="507" spans="1:24" ht="162.75" customHeight="1">
      <c r="A507" s="123"/>
      <c r="B507" s="123"/>
      <c r="C507" s="123"/>
      <c r="D507" s="123"/>
      <c r="E507" s="123"/>
      <c r="F507" s="123"/>
      <c r="G507" s="261"/>
      <c r="H507" s="261"/>
      <c r="I507" s="261"/>
      <c r="J507" s="123"/>
      <c r="K507" s="261"/>
      <c r="L507" s="263"/>
      <c r="M507" s="264"/>
      <c r="N507" s="264"/>
      <c r="O507" s="123"/>
      <c r="P507" s="264"/>
      <c r="Q507" s="264"/>
      <c r="R507" s="265"/>
      <c r="S507" s="123"/>
      <c r="T507" s="123"/>
      <c r="U507" s="7"/>
      <c r="V507" s="7"/>
      <c r="W507" s="7"/>
      <c r="X507" s="8"/>
    </row>
    <row r="508" spans="1:24" ht="162.75" customHeight="1">
      <c r="A508" s="123"/>
      <c r="B508" s="123"/>
      <c r="C508" s="123"/>
      <c r="D508" s="123"/>
      <c r="E508" s="123"/>
      <c r="F508" s="123"/>
      <c r="G508" s="261"/>
      <c r="H508" s="261"/>
      <c r="I508" s="261"/>
      <c r="J508" s="123"/>
      <c r="K508" s="261"/>
      <c r="L508" s="263"/>
      <c r="M508" s="264"/>
      <c r="N508" s="264"/>
      <c r="O508" s="123"/>
      <c r="P508" s="264"/>
      <c r="Q508" s="264"/>
      <c r="R508" s="265"/>
      <c r="S508" s="123"/>
      <c r="T508" s="123"/>
      <c r="U508" s="7"/>
      <c r="V508" s="7"/>
      <c r="W508" s="7"/>
      <c r="X508" s="8"/>
    </row>
    <row r="509" spans="1:24" ht="162.75" customHeight="1">
      <c r="A509" s="123"/>
      <c r="B509" s="123"/>
      <c r="C509" s="123"/>
      <c r="D509" s="123"/>
      <c r="E509" s="123"/>
      <c r="F509" s="123"/>
      <c r="G509" s="261"/>
      <c r="H509" s="261"/>
      <c r="I509" s="261"/>
      <c r="J509" s="123"/>
      <c r="K509" s="261"/>
      <c r="L509" s="263"/>
      <c r="M509" s="264"/>
      <c r="N509" s="264"/>
      <c r="O509" s="123"/>
      <c r="P509" s="264"/>
      <c r="Q509" s="264"/>
      <c r="R509" s="265"/>
      <c r="S509" s="123"/>
      <c r="T509" s="123"/>
      <c r="U509" s="7"/>
      <c r="V509" s="7"/>
      <c r="W509" s="7"/>
      <c r="X509" s="8"/>
    </row>
    <row r="510" spans="1:24" ht="162.75" customHeight="1">
      <c r="A510" s="123"/>
      <c r="B510" s="123"/>
      <c r="C510" s="123"/>
      <c r="D510" s="123"/>
      <c r="E510" s="123"/>
      <c r="F510" s="123"/>
      <c r="G510" s="261"/>
      <c r="H510" s="261"/>
      <c r="I510" s="261"/>
      <c r="J510" s="123"/>
      <c r="K510" s="261"/>
      <c r="L510" s="263"/>
      <c r="M510" s="264"/>
      <c r="N510" s="264"/>
      <c r="O510" s="123"/>
      <c r="P510" s="264"/>
      <c r="Q510" s="264"/>
      <c r="R510" s="265"/>
      <c r="S510" s="123"/>
      <c r="T510" s="123"/>
      <c r="U510" s="7"/>
      <c r="V510" s="7"/>
      <c r="W510" s="7"/>
      <c r="X510" s="8"/>
    </row>
    <row r="511" spans="1:24" ht="162.75" customHeight="1">
      <c r="A511" s="123"/>
      <c r="B511" s="123"/>
      <c r="C511" s="123"/>
      <c r="D511" s="123"/>
      <c r="E511" s="123"/>
      <c r="F511" s="123"/>
      <c r="G511" s="261"/>
      <c r="H511" s="261"/>
      <c r="I511" s="261"/>
      <c r="J511" s="123"/>
      <c r="K511" s="261"/>
      <c r="L511" s="263"/>
      <c r="M511" s="264"/>
      <c r="N511" s="264"/>
      <c r="O511" s="123"/>
      <c r="P511" s="264"/>
      <c r="Q511" s="264"/>
      <c r="R511" s="265"/>
      <c r="S511" s="123"/>
      <c r="T511" s="123"/>
      <c r="U511" s="7"/>
      <c r="V511" s="7"/>
      <c r="W511" s="7"/>
      <c r="X511" s="8"/>
    </row>
    <row r="512" spans="1:24" ht="162.75" customHeight="1">
      <c r="A512" s="123"/>
      <c r="B512" s="123"/>
      <c r="C512" s="123"/>
      <c r="D512" s="123"/>
      <c r="E512" s="123"/>
      <c r="F512" s="123"/>
      <c r="G512" s="261"/>
      <c r="H512" s="261"/>
      <c r="I512" s="261"/>
      <c r="J512" s="123"/>
      <c r="K512" s="261"/>
      <c r="L512" s="263"/>
      <c r="M512" s="264"/>
      <c r="N512" s="264"/>
      <c r="O512" s="123"/>
      <c r="P512" s="264"/>
      <c r="Q512" s="264"/>
      <c r="R512" s="265"/>
      <c r="S512" s="123"/>
      <c r="T512" s="123"/>
      <c r="U512" s="7"/>
      <c r="V512" s="7"/>
      <c r="W512" s="7"/>
      <c r="X512" s="8"/>
    </row>
    <row r="513" spans="1:24" ht="162.75" customHeight="1">
      <c r="A513" s="123"/>
      <c r="B513" s="123"/>
      <c r="C513" s="123"/>
      <c r="D513" s="123"/>
      <c r="E513" s="123"/>
      <c r="F513" s="123"/>
      <c r="G513" s="261"/>
      <c r="H513" s="261"/>
      <c r="I513" s="261"/>
      <c r="J513" s="123"/>
      <c r="K513" s="261"/>
      <c r="L513" s="263"/>
      <c r="M513" s="264"/>
      <c r="N513" s="264"/>
      <c r="O513" s="123"/>
      <c r="P513" s="264"/>
      <c r="Q513" s="264"/>
      <c r="R513" s="265"/>
      <c r="S513" s="123"/>
      <c r="T513" s="123"/>
      <c r="U513" s="7"/>
      <c r="V513" s="7"/>
      <c r="W513" s="7"/>
      <c r="X513" s="8"/>
    </row>
    <row r="514" spans="1:24" ht="162.75" customHeight="1">
      <c r="A514" s="123"/>
      <c r="B514" s="123"/>
      <c r="C514" s="123"/>
      <c r="D514" s="123"/>
      <c r="E514" s="123"/>
      <c r="F514" s="123"/>
      <c r="G514" s="261"/>
      <c r="H514" s="261"/>
      <c r="I514" s="261"/>
      <c r="J514" s="123"/>
      <c r="K514" s="261"/>
      <c r="L514" s="263"/>
      <c r="M514" s="264"/>
      <c r="N514" s="264"/>
      <c r="O514" s="123"/>
      <c r="P514" s="264"/>
      <c r="Q514" s="264"/>
      <c r="R514" s="265"/>
      <c r="S514" s="123"/>
      <c r="T514" s="123"/>
      <c r="U514" s="7"/>
      <c r="V514" s="7"/>
      <c r="W514" s="7"/>
      <c r="X514" s="8"/>
    </row>
    <row r="515" spans="1:24" ht="162.75" customHeight="1">
      <c r="A515" s="123"/>
      <c r="B515" s="123"/>
      <c r="C515" s="123"/>
      <c r="D515" s="123"/>
      <c r="E515" s="123"/>
      <c r="F515" s="123"/>
      <c r="G515" s="261"/>
      <c r="H515" s="261"/>
      <c r="I515" s="261"/>
      <c r="J515" s="123"/>
      <c r="K515" s="261"/>
      <c r="L515" s="263"/>
      <c r="M515" s="264"/>
      <c r="N515" s="264"/>
      <c r="O515" s="123"/>
      <c r="P515" s="264"/>
      <c r="Q515" s="264"/>
      <c r="R515" s="265"/>
      <c r="S515" s="123"/>
      <c r="T515" s="123"/>
      <c r="U515" s="7"/>
      <c r="V515" s="7"/>
      <c r="W515" s="7"/>
      <c r="X515" s="8"/>
    </row>
    <row r="516" spans="1:24" ht="162.75" customHeight="1">
      <c r="A516" s="123"/>
      <c r="B516" s="123"/>
      <c r="C516" s="123"/>
      <c r="D516" s="123"/>
      <c r="E516" s="123"/>
      <c r="F516" s="123"/>
      <c r="G516" s="261"/>
      <c r="H516" s="261"/>
      <c r="I516" s="261"/>
      <c r="J516" s="123"/>
      <c r="K516" s="261"/>
      <c r="L516" s="263"/>
      <c r="M516" s="264"/>
      <c r="N516" s="264"/>
      <c r="O516" s="123"/>
      <c r="P516" s="264"/>
      <c r="Q516" s="264"/>
      <c r="R516" s="265"/>
      <c r="S516" s="123"/>
      <c r="T516" s="123"/>
      <c r="U516" s="7"/>
      <c r="V516" s="7"/>
      <c r="W516" s="7"/>
      <c r="X516" s="8"/>
    </row>
    <row r="517" spans="1:24" ht="162.75" customHeight="1">
      <c r="A517" s="123"/>
      <c r="B517" s="123"/>
      <c r="C517" s="123"/>
      <c r="D517" s="123"/>
      <c r="E517" s="123"/>
      <c r="F517" s="123"/>
      <c r="G517" s="261"/>
      <c r="H517" s="261"/>
      <c r="I517" s="261"/>
      <c r="J517" s="123"/>
      <c r="K517" s="261"/>
      <c r="L517" s="263"/>
      <c r="M517" s="264"/>
      <c r="N517" s="264"/>
      <c r="O517" s="123"/>
      <c r="P517" s="264"/>
      <c r="Q517" s="264"/>
      <c r="R517" s="265"/>
      <c r="S517" s="123"/>
      <c r="T517" s="123"/>
      <c r="U517" s="7"/>
      <c r="V517" s="7"/>
      <c r="W517" s="7"/>
      <c r="X517" s="8"/>
    </row>
    <row r="518" spans="1:24" ht="162.75" customHeight="1">
      <c r="A518" s="123"/>
      <c r="B518" s="123"/>
      <c r="C518" s="123"/>
      <c r="D518" s="123"/>
      <c r="E518" s="123"/>
      <c r="F518" s="123"/>
      <c r="G518" s="261"/>
      <c r="H518" s="261"/>
      <c r="I518" s="261"/>
      <c r="J518" s="123"/>
      <c r="K518" s="261"/>
      <c r="L518" s="263"/>
      <c r="M518" s="264"/>
      <c r="N518" s="264"/>
      <c r="O518" s="123"/>
      <c r="P518" s="264"/>
      <c r="Q518" s="264"/>
      <c r="R518" s="265"/>
      <c r="S518" s="123"/>
      <c r="T518" s="123"/>
      <c r="U518" s="7"/>
      <c r="V518" s="7"/>
      <c r="W518" s="7"/>
      <c r="X518" s="8"/>
    </row>
    <row r="519" spans="1:24" ht="162.75" customHeight="1">
      <c r="A519" s="123"/>
      <c r="B519" s="123"/>
      <c r="C519" s="123"/>
      <c r="D519" s="123"/>
      <c r="E519" s="123"/>
      <c r="F519" s="123"/>
      <c r="G519" s="261"/>
      <c r="H519" s="261"/>
      <c r="I519" s="261"/>
      <c r="J519" s="123"/>
      <c r="K519" s="261"/>
      <c r="L519" s="263"/>
      <c r="M519" s="264"/>
      <c r="N519" s="264"/>
      <c r="O519" s="123"/>
      <c r="P519" s="264"/>
      <c r="Q519" s="264"/>
      <c r="R519" s="265"/>
      <c r="S519" s="123"/>
      <c r="T519" s="123"/>
      <c r="U519" s="7"/>
      <c r="V519" s="7"/>
      <c r="W519" s="7"/>
      <c r="X519" s="8"/>
    </row>
    <row r="520" spans="1:24" ht="162.75" customHeight="1">
      <c r="A520" s="123"/>
      <c r="B520" s="123"/>
      <c r="C520" s="123"/>
      <c r="D520" s="123"/>
      <c r="E520" s="123"/>
      <c r="F520" s="123"/>
      <c r="G520" s="261"/>
      <c r="H520" s="261"/>
      <c r="I520" s="261"/>
      <c r="J520" s="123"/>
      <c r="K520" s="261"/>
      <c r="L520" s="263"/>
      <c r="M520" s="264"/>
      <c r="N520" s="264"/>
      <c r="O520" s="123"/>
      <c r="P520" s="264"/>
      <c r="Q520" s="264"/>
      <c r="R520" s="265"/>
      <c r="S520" s="123"/>
      <c r="T520" s="123"/>
      <c r="U520" s="7"/>
      <c r="V520" s="7"/>
      <c r="W520" s="7"/>
      <c r="X520" s="8"/>
    </row>
    <row r="521" spans="1:24" ht="162.75" customHeight="1">
      <c r="A521" s="123"/>
      <c r="B521" s="123"/>
      <c r="C521" s="123"/>
      <c r="D521" s="123"/>
      <c r="E521" s="123"/>
      <c r="F521" s="123"/>
      <c r="G521" s="261"/>
      <c r="H521" s="261"/>
      <c r="I521" s="261"/>
      <c r="J521" s="123"/>
      <c r="K521" s="261"/>
      <c r="L521" s="263"/>
      <c r="M521" s="264"/>
      <c r="N521" s="264"/>
      <c r="O521" s="123"/>
      <c r="P521" s="264"/>
      <c r="Q521" s="264"/>
      <c r="R521" s="265"/>
      <c r="S521" s="123"/>
      <c r="T521" s="123"/>
      <c r="U521" s="7"/>
      <c r="V521" s="7"/>
      <c r="W521" s="7"/>
      <c r="X521" s="8"/>
    </row>
    <row r="522" spans="1:24" ht="162.75" customHeight="1">
      <c r="A522" s="123"/>
      <c r="B522" s="123"/>
      <c r="C522" s="123"/>
      <c r="D522" s="123"/>
      <c r="E522" s="123"/>
      <c r="F522" s="123"/>
      <c r="G522" s="261"/>
      <c r="H522" s="261"/>
      <c r="I522" s="261"/>
      <c r="J522" s="123"/>
      <c r="K522" s="261"/>
      <c r="L522" s="263"/>
      <c r="M522" s="264"/>
      <c r="N522" s="264"/>
      <c r="O522" s="123"/>
      <c r="P522" s="264"/>
      <c r="Q522" s="264"/>
      <c r="R522" s="265"/>
      <c r="S522" s="123"/>
      <c r="T522" s="123"/>
      <c r="U522" s="7"/>
      <c r="V522" s="7"/>
      <c r="W522" s="7"/>
      <c r="X522" s="8"/>
    </row>
    <row r="523" spans="1:24" ht="162.75" customHeight="1">
      <c r="A523" s="123"/>
      <c r="B523" s="123"/>
      <c r="C523" s="123"/>
      <c r="D523" s="123"/>
      <c r="E523" s="123"/>
      <c r="F523" s="123"/>
      <c r="G523" s="261"/>
      <c r="H523" s="261"/>
      <c r="I523" s="261"/>
      <c r="J523" s="123"/>
      <c r="K523" s="261"/>
      <c r="L523" s="263"/>
      <c r="M523" s="264"/>
      <c r="N523" s="264"/>
      <c r="O523" s="123"/>
      <c r="P523" s="264"/>
      <c r="Q523" s="264"/>
      <c r="R523" s="265"/>
      <c r="S523" s="123"/>
      <c r="T523" s="123"/>
      <c r="U523" s="7"/>
      <c r="V523" s="7"/>
      <c r="W523" s="7"/>
      <c r="X523" s="8"/>
    </row>
    <row r="524" spans="1:24" ht="162.75" customHeight="1">
      <c r="A524" s="123"/>
      <c r="B524" s="123"/>
      <c r="C524" s="123"/>
      <c r="D524" s="123"/>
      <c r="E524" s="123"/>
      <c r="F524" s="123"/>
      <c r="G524" s="261"/>
      <c r="H524" s="261"/>
      <c r="I524" s="261"/>
      <c r="J524" s="123"/>
      <c r="K524" s="261"/>
      <c r="L524" s="263"/>
      <c r="M524" s="264"/>
      <c r="N524" s="264"/>
      <c r="O524" s="123"/>
      <c r="P524" s="264"/>
      <c r="Q524" s="264"/>
      <c r="R524" s="265"/>
      <c r="S524" s="123"/>
      <c r="T524" s="123"/>
      <c r="U524" s="7"/>
      <c r="V524" s="7"/>
      <c r="W524" s="7"/>
      <c r="X524" s="8"/>
    </row>
    <row r="525" spans="1:24" ht="162.75" customHeight="1">
      <c r="A525" s="123"/>
      <c r="B525" s="123"/>
      <c r="C525" s="123"/>
      <c r="D525" s="123"/>
      <c r="E525" s="123"/>
      <c r="F525" s="123"/>
      <c r="G525" s="261"/>
      <c r="H525" s="261"/>
      <c r="I525" s="261"/>
      <c r="J525" s="123"/>
      <c r="K525" s="261"/>
      <c r="L525" s="263"/>
      <c r="M525" s="264"/>
      <c r="N525" s="264"/>
      <c r="O525" s="123"/>
      <c r="P525" s="264"/>
      <c r="Q525" s="264"/>
      <c r="R525" s="265"/>
      <c r="S525" s="123"/>
      <c r="T525" s="123"/>
      <c r="U525" s="7"/>
      <c r="V525" s="7"/>
      <c r="W525" s="7"/>
      <c r="X525" s="8"/>
    </row>
    <row r="526" spans="1:24" ht="162.75" customHeight="1">
      <c r="A526" s="123"/>
      <c r="B526" s="123"/>
      <c r="C526" s="123"/>
      <c r="D526" s="123"/>
      <c r="E526" s="123"/>
      <c r="F526" s="123"/>
      <c r="G526" s="261"/>
      <c r="H526" s="261"/>
      <c r="I526" s="261"/>
      <c r="J526" s="123"/>
      <c r="K526" s="261"/>
      <c r="L526" s="263"/>
      <c r="M526" s="264"/>
      <c r="N526" s="264"/>
      <c r="O526" s="123"/>
      <c r="P526" s="264"/>
      <c r="Q526" s="264"/>
      <c r="R526" s="265"/>
      <c r="S526" s="123"/>
      <c r="T526" s="123"/>
      <c r="U526" s="7"/>
      <c r="V526" s="7"/>
      <c r="W526" s="7"/>
      <c r="X526" s="8"/>
    </row>
    <row r="527" spans="1:24" ht="162.75" customHeight="1">
      <c r="A527" s="123"/>
      <c r="B527" s="123"/>
      <c r="C527" s="123"/>
      <c r="D527" s="123"/>
      <c r="E527" s="123"/>
      <c r="F527" s="123"/>
      <c r="G527" s="261"/>
      <c r="H527" s="261"/>
      <c r="I527" s="261"/>
      <c r="J527" s="123"/>
      <c r="K527" s="261"/>
      <c r="L527" s="263"/>
      <c r="M527" s="264"/>
      <c r="N527" s="264"/>
      <c r="O527" s="123"/>
      <c r="P527" s="264"/>
      <c r="Q527" s="264"/>
      <c r="R527" s="265"/>
      <c r="S527" s="123"/>
      <c r="T527" s="123"/>
      <c r="U527" s="7"/>
      <c r="V527" s="7"/>
      <c r="W527" s="7"/>
      <c r="X527" s="8"/>
    </row>
    <row r="528" spans="1:24" ht="162.75" customHeight="1">
      <c r="A528" s="123"/>
      <c r="B528" s="123"/>
      <c r="C528" s="123"/>
      <c r="D528" s="123"/>
      <c r="E528" s="123"/>
      <c r="F528" s="123"/>
      <c r="G528" s="261"/>
      <c r="H528" s="261"/>
      <c r="I528" s="261"/>
      <c r="J528" s="123"/>
      <c r="K528" s="261"/>
      <c r="L528" s="263"/>
      <c r="M528" s="264"/>
      <c r="N528" s="264"/>
      <c r="O528" s="123"/>
      <c r="P528" s="264"/>
      <c r="Q528" s="264"/>
      <c r="R528" s="265"/>
      <c r="S528" s="123"/>
      <c r="T528" s="123"/>
      <c r="U528" s="7"/>
      <c r="V528" s="7"/>
      <c r="W528" s="7"/>
      <c r="X528" s="8"/>
    </row>
    <row r="529" spans="1:24" ht="162.75" customHeight="1">
      <c r="A529" s="123"/>
      <c r="B529" s="123"/>
      <c r="C529" s="123"/>
      <c r="D529" s="123"/>
      <c r="E529" s="123"/>
      <c r="F529" s="123"/>
      <c r="G529" s="261"/>
      <c r="H529" s="261"/>
      <c r="I529" s="261"/>
      <c r="J529" s="123"/>
      <c r="K529" s="261"/>
      <c r="L529" s="263"/>
      <c r="M529" s="264"/>
      <c r="N529" s="264"/>
      <c r="O529" s="123"/>
      <c r="P529" s="264"/>
      <c r="Q529" s="264"/>
      <c r="R529" s="265"/>
      <c r="S529" s="123"/>
      <c r="T529" s="123"/>
      <c r="U529" s="7"/>
      <c r="V529" s="7"/>
      <c r="W529" s="7"/>
      <c r="X529" s="8"/>
    </row>
    <row r="530" spans="1:24" ht="162.75" customHeight="1">
      <c r="A530" s="123"/>
      <c r="B530" s="123"/>
      <c r="C530" s="123"/>
      <c r="D530" s="123"/>
      <c r="E530" s="123"/>
      <c r="F530" s="123"/>
      <c r="G530" s="261"/>
      <c r="H530" s="261"/>
      <c r="I530" s="261"/>
      <c r="J530" s="123"/>
      <c r="K530" s="261"/>
      <c r="L530" s="263"/>
      <c r="M530" s="264"/>
      <c r="N530" s="264"/>
      <c r="O530" s="123"/>
      <c r="P530" s="264"/>
      <c r="Q530" s="264"/>
      <c r="R530" s="265"/>
      <c r="S530" s="123"/>
      <c r="T530" s="123"/>
      <c r="U530" s="7"/>
      <c r="V530" s="7"/>
      <c r="W530" s="7"/>
      <c r="X530" s="8"/>
    </row>
    <row r="531" spans="1:24" ht="162.75" customHeight="1">
      <c r="A531" s="123"/>
      <c r="B531" s="123"/>
      <c r="C531" s="123"/>
      <c r="D531" s="123"/>
      <c r="E531" s="123"/>
      <c r="F531" s="123"/>
      <c r="G531" s="261"/>
      <c r="H531" s="261"/>
      <c r="I531" s="261"/>
      <c r="J531" s="123"/>
      <c r="K531" s="261"/>
      <c r="L531" s="263"/>
      <c r="M531" s="264"/>
      <c r="N531" s="264"/>
      <c r="O531" s="123"/>
      <c r="P531" s="264"/>
      <c r="Q531" s="264"/>
      <c r="R531" s="265"/>
      <c r="S531" s="123"/>
      <c r="T531" s="123"/>
      <c r="U531" s="7"/>
      <c r="V531" s="7"/>
      <c r="W531" s="7"/>
      <c r="X531" s="8"/>
    </row>
    <row r="532" spans="1:24" ht="162.75" customHeight="1">
      <c r="A532" s="123"/>
      <c r="B532" s="123"/>
      <c r="C532" s="123"/>
      <c r="D532" s="123"/>
      <c r="E532" s="123"/>
      <c r="F532" s="123"/>
      <c r="G532" s="261"/>
      <c r="H532" s="261"/>
      <c r="I532" s="261"/>
      <c r="J532" s="123"/>
      <c r="K532" s="261"/>
      <c r="L532" s="263"/>
      <c r="M532" s="264"/>
      <c r="N532" s="264"/>
      <c r="O532" s="123"/>
      <c r="P532" s="264"/>
      <c r="Q532" s="264"/>
      <c r="R532" s="265"/>
      <c r="S532" s="123"/>
      <c r="T532" s="123"/>
      <c r="U532" s="7"/>
      <c r="V532" s="7"/>
      <c r="W532" s="7"/>
      <c r="X532" s="8"/>
    </row>
    <row r="533" spans="1:24" ht="162.75" customHeight="1">
      <c r="A533" s="123"/>
      <c r="B533" s="123"/>
      <c r="C533" s="123"/>
      <c r="D533" s="123"/>
      <c r="E533" s="123"/>
      <c r="F533" s="123"/>
      <c r="G533" s="261"/>
      <c r="H533" s="261"/>
      <c r="I533" s="261"/>
      <c r="J533" s="123"/>
      <c r="K533" s="261"/>
      <c r="L533" s="263"/>
      <c r="M533" s="264"/>
      <c r="N533" s="264"/>
      <c r="O533" s="123"/>
      <c r="P533" s="264"/>
      <c r="Q533" s="264"/>
      <c r="R533" s="265"/>
      <c r="S533" s="123"/>
      <c r="T533" s="123"/>
      <c r="U533" s="7"/>
      <c r="V533" s="7"/>
      <c r="W533" s="7"/>
      <c r="X533" s="8"/>
    </row>
    <row r="534" spans="1:24" ht="162.75" customHeight="1">
      <c r="A534" s="123"/>
      <c r="B534" s="123"/>
      <c r="C534" s="123"/>
      <c r="D534" s="123"/>
      <c r="E534" s="123"/>
      <c r="F534" s="123"/>
      <c r="G534" s="261"/>
      <c r="H534" s="261"/>
      <c r="I534" s="261"/>
      <c r="J534" s="123"/>
      <c r="K534" s="261"/>
      <c r="L534" s="263"/>
      <c r="M534" s="264"/>
      <c r="N534" s="264"/>
      <c r="O534" s="123"/>
      <c r="P534" s="264"/>
      <c r="Q534" s="264"/>
      <c r="R534" s="265"/>
      <c r="S534" s="123"/>
      <c r="T534" s="123"/>
      <c r="U534" s="7"/>
      <c r="V534" s="7"/>
      <c r="W534" s="7"/>
      <c r="X534" s="8"/>
    </row>
    <row r="535" spans="1:24" ht="162.75" customHeight="1">
      <c r="A535" s="123"/>
      <c r="B535" s="123"/>
      <c r="C535" s="123"/>
      <c r="D535" s="123"/>
      <c r="E535" s="123"/>
      <c r="F535" s="123"/>
      <c r="G535" s="261"/>
      <c r="H535" s="261"/>
      <c r="I535" s="261"/>
      <c r="J535" s="123"/>
      <c r="K535" s="261"/>
      <c r="L535" s="263"/>
      <c r="M535" s="264"/>
      <c r="N535" s="264"/>
      <c r="O535" s="123"/>
      <c r="P535" s="264"/>
      <c r="Q535" s="264"/>
      <c r="R535" s="265"/>
      <c r="S535" s="123"/>
      <c r="T535" s="123"/>
      <c r="U535" s="7"/>
      <c r="V535" s="7"/>
      <c r="W535" s="7"/>
      <c r="X535" s="8"/>
    </row>
    <row r="536" spans="1:24" ht="162.75" customHeight="1">
      <c r="A536" s="123"/>
      <c r="B536" s="123"/>
      <c r="C536" s="123"/>
      <c r="D536" s="123"/>
      <c r="E536" s="123"/>
      <c r="F536" s="123"/>
      <c r="G536" s="261"/>
      <c r="H536" s="261"/>
      <c r="I536" s="261"/>
      <c r="J536" s="123"/>
      <c r="K536" s="261"/>
      <c r="L536" s="263"/>
      <c r="M536" s="264"/>
      <c r="N536" s="264"/>
      <c r="O536" s="123"/>
      <c r="P536" s="264"/>
      <c r="Q536" s="264"/>
      <c r="R536" s="265"/>
      <c r="S536" s="123"/>
      <c r="T536" s="123"/>
      <c r="U536" s="7"/>
      <c r="V536" s="7"/>
      <c r="W536" s="7"/>
      <c r="X536" s="8"/>
    </row>
    <row r="537" spans="1:24" ht="162.75" customHeight="1">
      <c r="A537" s="123"/>
      <c r="B537" s="123"/>
      <c r="C537" s="123"/>
      <c r="D537" s="123"/>
      <c r="E537" s="123"/>
      <c r="F537" s="123"/>
      <c r="G537" s="261"/>
      <c r="H537" s="261"/>
      <c r="I537" s="261"/>
      <c r="J537" s="123"/>
      <c r="K537" s="261"/>
      <c r="L537" s="263"/>
      <c r="M537" s="264"/>
      <c r="N537" s="264"/>
      <c r="O537" s="123"/>
      <c r="P537" s="264"/>
      <c r="Q537" s="264"/>
      <c r="R537" s="265"/>
      <c r="S537" s="123"/>
      <c r="T537" s="123"/>
      <c r="U537" s="7"/>
      <c r="V537" s="7"/>
      <c r="W537" s="7"/>
      <c r="X537" s="8"/>
    </row>
    <row r="538" spans="1:24" ht="162.75" customHeight="1">
      <c r="A538" s="123"/>
      <c r="B538" s="123"/>
      <c r="C538" s="123"/>
      <c r="D538" s="123"/>
      <c r="E538" s="123"/>
      <c r="F538" s="123"/>
      <c r="G538" s="261"/>
      <c r="H538" s="261"/>
      <c r="I538" s="261"/>
      <c r="J538" s="123"/>
      <c r="K538" s="261"/>
      <c r="L538" s="263"/>
      <c r="M538" s="264"/>
      <c r="N538" s="264"/>
      <c r="O538" s="123"/>
      <c r="P538" s="264"/>
      <c r="Q538" s="264"/>
      <c r="R538" s="265"/>
      <c r="S538" s="123"/>
      <c r="T538" s="123"/>
      <c r="U538" s="7"/>
      <c r="V538" s="7"/>
      <c r="W538" s="7"/>
      <c r="X538" s="8"/>
    </row>
    <row r="539" spans="1:24" ht="162.75" customHeight="1">
      <c r="A539" s="123"/>
      <c r="B539" s="123"/>
      <c r="C539" s="123"/>
      <c r="D539" s="123"/>
      <c r="E539" s="123"/>
      <c r="F539" s="123"/>
      <c r="G539" s="261"/>
      <c r="H539" s="261"/>
      <c r="I539" s="261"/>
      <c r="J539" s="123"/>
      <c r="K539" s="261"/>
      <c r="L539" s="263"/>
      <c r="M539" s="264"/>
      <c r="N539" s="264"/>
      <c r="O539" s="123"/>
      <c r="P539" s="264"/>
      <c r="Q539" s="264"/>
      <c r="R539" s="265"/>
      <c r="S539" s="123"/>
      <c r="T539" s="123"/>
      <c r="U539" s="7"/>
      <c r="V539" s="7"/>
      <c r="W539" s="7"/>
      <c r="X539" s="8"/>
    </row>
    <row r="540" spans="1:24" ht="162.75" customHeight="1">
      <c r="A540" s="123"/>
      <c r="B540" s="123"/>
      <c r="C540" s="123"/>
      <c r="D540" s="123"/>
      <c r="E540" s="123"/>
      <c r="F540" s="123"/>
      <c r="G540" s="261"/>
      <c r="H540" s="261"/>
      <c r="I540" s="261"/>
      <c r="J540" s="123"/>
      <c r="K540" s="261"/>
      <c r="L540" s="263"/>
      <c r="M540" s="264"/>
      <c r="N540" s="264"/>
      <c r="O540" s="123"/>
      <c r="P540" s="264"/>
      <c r="Q540" s="264"/>
      <c r="R540" s="265"/>
      <c r="S540" s="123"/>
      <c r="T540" s="123"/>
      <c r="U540" s="7"/>
      <c r="V540" s="7"/>
      <c r="W540" s="7"/>
      <c r="X540" s="8"/>
    </row>
    <row r="541" spans="1:24" ht="162.75" customHeight="1">
      <c r="A541" s="123"/>
      <c r="B541" s="123"/>
      <c r="C541" s="123"/>
      <c r="D541" s="123"/>
      <c r="E541" s="123"/>
      <c r="F541" s="123"/>
      <c r="G541" s="261"/>
      <c r="H541" s="261"/>
      <c r="I541" s="261"/>
      <c r="J541" s="123"/>
      <c r="K541" s="261"/>
      <c r="L541" s="263"/>
      <c r="M541" s="264"/>
      <c r="N541" s="264"/>
      <c r="O541" s="123"/>
      <c r="P541" s="264"/>
      <c r="Q541" s="264"/>
      <c r="R541" s="265"/>
      <c r="S541" s="123"/>
      <c r="T541" s="123"/>
      <c r="U541" s="7"/>
      <c r="V541" s="7"/>
      <c r="W541" s="7"/>
      <c r="X541" s="8"/>
    </row>
    <row r="542" spans="1:24" ht="162.75" customHeight="1">
      <c r="A542" s="123"/>
      <c r="B542" s="123"/>
      <c r="C542" s="123"/>
      <c r="D542" s="123"/>
      <c r="E542" s="123"/>
      <c r="F542" s="123"/>
      <c r="G542" s="261"/>
      <c r="H542" s="261"/>
      <c r="I542" s="261"/>
      <c r="J542" s="123"/>
      <c r="K542" s="261"/>
      <c r="L542" s="263"/>
      <c r="M542" s="264"/>
      <c r="N542" s="264"/>
      <c r="O542" s="123"/>
      <c r="P542" s="264"/>
      <c r="Q542" s="264"/>
      <c r="R542" s="265"/>
      <c r="S542" s="123"/>
      <c r="T542" s="123"/>
      <c r="U542" s="7"/>
      <c r="V542" s="7"/>
      <c r="W542" s="7"/>
      <c r="X542" s="8"/>
    </row>
    <row r="543" spans="1:24" ht="162.75" customHeight="1">
      <c r="A543" s="123"/>
      <c r="B543" s="123"/>
      <c r="C543" s="123"/>
      <c r="D543" s="123"/>
      <c r="E543" s="123"/>
      <c r="F543" s="123"/>
      <c r="G543" s="261"/>
      <c r="H543" s="261"/>
      <c r="I543" s="261"/>
      <c r="J543" s="123"/>
      <c r="K543" s="261"/>
      <c r="L543" s="263"/>
      <c r="M543" s="264"/>
      <c r="N543" s="264"/>
      <c r="O543" s="123"/>
      <c r="P543" s="264"/>
      <c r="Q543" s="264"/>
      <c r="R543" s="265"/>
      <c r="S543" s="123"/>
      <c r="T543" s="123"/>
      <c r="U543" s="7"/>
      <c r="V543" s="7"/>
      <c r="W543" s="7"/>
      <c r="X543" s="8"/>
    </row>
    <row r="544" spans="1:24" ht="162.75" customHeight="1">
      <c r="A544" s="123"/>
      <c r="B544" s="123"/>
      <c r="C544" s="123"/>
      <c r="D544" s="123"/>
      <c r="E544" s="123"/>
      <c r="F544" s="123"/>
      <c r="G544" s="261"/>
      <c r="H544" s="261"/>
      <c r="I544" s="261"/>
      <c r="J544" s="123"/>
      <c r="K544" s="261"/>
      <c r="L544" s="263"/>
      <c r="M544" s="264"/>
      <c r="N544" s="264"/>
      <c r="O544" s="123"/>
      <c r="P544" s="264"/>
      <c r="Q544" s="264"/>
      <c r="R544" s="265"/>
      <c r="S544" s="123"/>
      <c r="T544" s="123"/>
      <c r="U544" s="7"/>
      <c r="V544" s="7"/>
      <c r="W544" s="7"/>
      <c r="X544" s="8"/>
    </row>
    <row r="545" spans="1:24" ht="162.75" customHeight="1">
      <c r="A545" s="123"/>
      <c r="B545" s="123"/>
      <c r="C545" s="123"/>
      <c r="D545" s="123"/>
      <c r="E545" s="123"/>
      <c r="F545" s="123"/>
      <c r="G545" s="261"/>
      <c r="H545" s="261"/>
      <c r="I545" s="261"/>
      <c r="J545" s="123"/>
      <c r="K545" s="261"/>
      <c r="L545" s="263"/>
      <c r="M545" s="264"/>
      <c r="N545" s="264"/>
      <c r="O545" s="123"/>
      <c r="P545" s="264"/>
      <c r="Q545" s="264"/>
      <c r="R545" s="265"/>
      <c r="S545" s="123"/>
      <c r="T545" s="123"/>
      <c r="U545" s="7"/>
      <c r="V545" s="7"/>
      <c r="W545" s="7"/>
      <c r="X545" s="8"/>
    </row>
    <row r="546" spans="1:24" ht="162.75" customHeight="1">
      <c r="A546" s="123"/>
      <c r="B546" s="123"/>
      <c r="C546" s="123"/>
      <c r="D546" s="123"/>
      <c r="E546" s="123"/>
      <c r="F546" s="123"/>
      <c r="G546" s="261"/>
      <c r="H546" s="261"/>
      <c r="I546" s="261"/>
      <c r="J546" s="123"/>
      <c r="K546" s="261"/>
      <c r="L546" s="263"/>
      <c r="M546" s="264"/>
      <c r="N546" s="264"/>
      <c r="O546" s="123"/>
      <c r="P546" s="264"/>
      <c r="Q546" s="264"/>
      <c r="R546" s="265"/>
      <c r="S546" s="123"/>
      <c r="T546" s="123"/>
      <c r="U546" s="7"/>
      <c r="V546" s="7"/>
      <c r="W546" s="7"/>
      <c r="X546" s="8"/>
    </row>
    <row r="547" spans="1:24" ht="162.75" customHeight="1">
      <c r="A547" s="123"/>
      <c r="B547" s="123"/>
      <c r="C547" s="123"/>
      <c r="D547" s="123"/>
      <c r="E547" s="123"/>
      <c r="F547" s="123"/>
      <c r="G547" s="261"/>
      <c r="H547" s="261"/>
      <c r="I547" s="261"/>
      <c r="J547" s="123"/>
      <c r="K547" s="261"/>
      <c r="L547" s="263"/>
      <c r="M547" s="264"/>
      <c r="N547" s="264"/>
      <c r="O547" s="123"/>
      <c r="P547" s="264"/>
      <c r="Q547" s="264"/>
      <c r="R547" s="265"/>
      <c r="S547" s="123"/>
      <c r="T547" s="123"/>
      <c r="U547" s="7"/>
      <c r="V547" s="7"/>
      <c r="W547" s="7"/>
      <c r="X547" s="8"/>
    </row>
    <row r="548" spans="1:24" ht="162.75" customHeight="1">
      <c r="A548" s="123"/>
      <c r="B548" s="123"/>
      <c r="C548" s="123"/>
      <c r="D548" s="123"/>
      <c r="E548" s="123"/>
      <c r="F548" s="123"/>
      <c r="G548" s="261"/>
      <c r="H548" s="261"/>
      <c r="I548" s="261"/>
      <c r="J548" s="123"/>
      <c r="K548" s="261"/>
      <c r="L548" s="263"/>
      <c r="M548" s="264"/>
      <c r="N548" s="264"/>
      <c r="O548" s="123"/>
      <c r="P548" s="264"/>
      <c r="Q548" s="264"/>
      <c r="R548" s="265"/>
      <c r="S548" s="123"/>
      <c r="T548" s="123"/>
      <c r="U548" s="7"/>
      <c r="V548" s="7"/>
      <c r="W548" s="7"/>
      <c r="X548" s="8"/>
    </row>
    <row r="549" spans="1:24" ht="162.75" customHeight="1">
      <c r="A549" s="123"/>
      <c r="B549" s="123"/>
      <c r="C549" s="123"/>
      <c r="D549" s="123"/>
      <c r="E549" s="123"/>
      <c r="F549" s="123"/>
      <c r="G549" s="261"/>
      <c r="H549" s="261"/>
      <c r="I549" s="261"/>
      <c r="J549" s="123"/>
      <c r="K549" s="261"/>
      <c r="L549" s="263"/>
      <c r="M549" s="264"/>
      <c r="N549" s="264"/>
      <c r="O549" s="123"/>
      <c r="P549" s="264"/>
      <c r="Q549" s="264"/>
      <c r="R549" s="265"/>
      <c r="S549" s="123"/>
      <c r="T549" s="123"/>
      <c r="U549" s="7"/>
      <c r="V549" s="7"/>
      <c r="W549" s="7"/>
      <c r="X549" s="8"/>
    </row>
    <row r="550" spans="1:24" ht="162.75" customHeight="1">
      <c r="A550" s="123"/>
      <c r="B550" s="123"/>
      <c r="C550" s="123"/>
      <c r="D550" s="123"/>
      <c r="E550" s="123"/>
      <c r="F550" s="123"/>
      <c r="G550" s="261"/>
      <c r="H550" s="261"/>
      <c r="I550" s="261"/>
      <c r="J550" s="123"/>
      <c r="K550" s="261"/>
      <c r="L550" s="263"/>
      <c r="M550" s="264"/>
      <c r="N550" s="264"/>
      <c r="O550" s="123"/>
      <c r="P550" s="264"/>
      <c r="Q550" s="264"/>
      <c r="R550" s="265"/>
      <c r="S550" s="123"/>
      <c r="T550" s="123"/>
      <c r="U550" s="7"/>
      <c r="V550" s="7"/>
      <c r="W550" s="7"/>
      <c r="X550" s="8"/>
    </row>
    <row r="551" spans="1:24" ht="162.75" customHeight="1">
      <c r="A551" s="123"/>
      <c r="B551" s="123"/>
      <c r="C551" s="123"/>
      <c r="D551" s="123"/>
      <c r="E551" s="123"/>
      <c r="F551" s="123"/>
      <c r="G551" s="261"/>
      <c r="H551" s="261"/>
      <c r="I551" s="261"/>
      <c r="J551" s="123"/>
      <c r="K551" s="261"/>
      <c r="L551" s="263"/>
      <c r="M551" s="264"/>
      <c r="N551" s="264"/>
      <c r="O551" s="123"/>
      <c r="P551" s="264"/>
      <c r="Q551" s="264"/>
      <c r="R551" s="265"/>
      <c r="S551" s="123"/>
      <c r="T551" s="123"/>
      <c r="U551" s="7"/>
      <c r="V551" s="7"/>
      <c r="W551" s="7"/>
      <c r="X551" s="8"/>
    </row>
    <row r="552" spans="1:24" ht="162.75" customHeight="1">
      <c r="A552" s="123"/>
      <c r="B552" s="123"/>
      <c r="C552" s="123"/>
      <c r="D552" s="123"/>
      <c r="E552" s="123"/>
      <c r="F552" s="123"/>
      <c r="G552" s="261"/>
      <c r="H552" s="261"/>
      <c r="I552" s="261"/>
      <c r="J552" s="123"/>
      <c r="K552" s="261"/>
      <c r="L552" s="263"/>
      <c r="M552" s="264"/>
      <c r="N552" s="264"/>
      <c r="O552" s="123"/>
      <c r="P552" s="264"/>
      <c r="Q552" s="264"/>
      <c r="R552" s="265"/>
      <c r="S552" s="123"/>
      <c r="T552" s="123"/>
      <c r="U552" s="7"/>
      <c r="V552" s="7"/>
      <c r="W552" s="7"/>
      <c r="X552" s="8"/>
    </row>
    <row r="553" spans="1:24" ht="162.75" customHeight="1">
      <c r="A553" s="123"/>
      <c r="B553" s="123"/>
      <c r="C553" s="123"/>
      <c r="D553" s="123"/>
      <c r="E553" s="123"/>
      <c r="F553" s="123"/>
      <c r="G553" s="261"/>
      <c r="H553" s="261"/>
      <c r="I553" s="261"/>
      <c r="J553" s="123"/>
      <c r="K553" s="261"/>
      <c r="L553" s="263"/>
      <c r="M553" s="264"/>
      <c r="N553" s="264"/>
      <c r="O553" s="123"/>
      <c r="P553" s="264"/>
      <c r="Q553" s="264"/>
      <c r="R553" s="265"/>
      <c r="S553" s="123"/>
      <c r="T553" s="123"/>
      <c r="U553" s="7"/>
      <c r="V553" s="7"/>
      <c r="W553" s="7"/>
      <c r="X553" s="8"/>
    </row>
    <row r="554" spans="1:24" ht="162.75" customHeight="1">
      <c r="A554" s="123"/>
      <c r="B554" s="123"/>
      <c r="C554" s="123"/>
      <c r="D554" s="123"/>
      <c r="E554" s="123"/>
      <c r="F554" s="123"/>
      <c r="G554" s="261"/>
      <c r="H554" s="261"/>
      <c r="I554" s="261"/>
      <c r="J554" s="123"/>
      <c r="K554" s="261"/>
      <c r="L554" s="263"/>
      <c r="M554" s="264"/>
      <c r="N554" s="264"/>
      <c r="O554" s="123"/>
      <c r="P554" s="264"/>
      <c r="Q554" s="264"/>
      <c r="R554" s="265"/>
      <c r="S554" s="123"/>
      <c r="T554" s="123"/>
      <c r="U554" s="7"/>
      <c r="V554" s="7"/>
      <c r="W554" s="7"/>
      <c r="X554" s="8"/>
    </row>
    <row r="555" spans="1:24" ht="162.75" customHeight="1">
      <c r="A555" s="123"/>
      <c r="B555" s="123"/>
      <c r="C555" s="123"/>
      <c r="D555" s="123"/>
      <c r="E555" s="123"/>
      <c r="F555" s="123"/>
      <c r="G555" s="261"/>
      <c r="H555" s="261"/>
      <c r="I555" s="261"/>
      <c r="J555" s="123"/>
      <c r="K555" s="261"/>
      <c r="L555" s="263"/>
      <c r="M555" s="264"/>
      <c r="N555" s="264"/>
      <c r="O555" s="123"/>
      <c r="P555" s="264"/>
      <c r="Q555" s="264"/>
      <c r="R555" s="265"/>
      <c r="S555" s="123"/>
      <c r="T555" s="123"/>
      <c r="U555" s="7"/>
      <c r="V555" s="7"/>
      <c r="W555" s="7"/>
      <c r="X555" s="8"/>
    </row>
    <row r="556" spans="1:24" ht="162.75" customHeight="1">
      <c r="A556" s="123"/>
      <c r="B556" s="123"/>
      <c r="C556" s="123"/>
      <c r="D556" s="123"/>
      <c r="E556" s="123"/>
      <c r="F556" s="123"/>
      <c r="G556" s="261"/>
      <c r="H556" s="261"/>
      <c r="I556" s="261"/>
      <c r="J556" s="123"/>
      <c r="K556" s="261"/>
      <c r="L556" s="263"/>
      <c r="M556" s="264"/>
      <c r="N556" s="264"/>
      <c r="O556" s="123"/>
      <c r="P556" s="264"/>
      <c r="Q556" s="264"/>
      <c r="R556" s="265"/>
      <c r="S556" s="123"/>
      <c r="T556" s="123"/>
      <c r="U556" s="7"/>
      <c r="V556" s="7"/>
      <c r="W556" s="7"/>
      <c r="X556" s="8"/>
    </row>
    <row r="557" spans="1:24" ht="162.75" customHeight="1">
      <c r="A557" s="123"/>
      <c r="B557" s="123"/>
      <c r="C557" s="123"/>
      <c r="D557" s="123"/>
      <c r="E557" s="123"/>
      <c r="F557" s="123"/>
      <c r="G557" s="261"/>
      <c r="H557" s="261"/>
      <c r="I557" s="261"/>
      <c r="J557" s="123"/>
      <c r="K557" s="261"/>
      <c r="L557" s="263"/>
      <c r="M557" s="264"/>
      <c r="N557" s="264"/>
      <c r="O557" s="123"/>
      <c r="P557" s="264"/>
      <c r="Q557" s="264"/>
      <c r="R557" s="265"/>
      <c r="S557" s="123"/>
      <c r="T557" s="123"/>
      <c r="U557" s="7"/>
      <c r="V557" s="7"/>
      <c r="W557" s="7"/>
      <c r="X557" s="8"/>
    </row>
    <row r="558" spans="1:24" ht="162.75" customHeight="1">
      <c r="A558" s="123"/>
      <c r="B558" s="123"/>
      <c r="C558" s="123"/>
      <c r="D558" s="123"/>
      <c r="E558" s="123"/>
      <c r="F558" s="123"/>
      <c r="G558" s="261"/>
      <c r="H558" s="261"/>
      <c r="I558" s="261"/>
      <c r="J558" s="123"/>
      <c r="K558" s="261"/>
      <c r="L558" s="263"/>
      <c r="M558" s="264"/>
      <c r="N558" s="264"/>
      <c r="O558" s="123"/>
      <c r="P558" s="264"/>
      <c r="Q558" s="264"/>
      <c r="R558" s="265"/>
      <c r="S558" s="123"/>
      <c r="T558" s="123"/>
      <c r="U558" s="7"/>
      <c r="V558" s="7"/>
      <c r="W558" s="7"/>
      <c r="X558" s="8"/>
    </row>
    <row r="559" spans="1:24" ht="162.75" customHeight="1">
      <c r="A559" s="123"/>
      <c r="B559" s="123"/>
      <c r="C559" s="123"/>
      <c r="D559" s="123"/>
      <c r="E559" s="123"/>
      <c r="F559" s="123"/>
      <c r="G559" s="261"/>
      <c r="H559" s="261"/>
      <c r="I559" s="261"/>
      <c r="J559" s="123"/>
      <c r="K559" s="261"/>
      <c r="L559" s="263"/>
      <c r="M559" s="264"/>
      <c r="N559" s="264"/>
      <c r="O559" s="123"/>
      <c r="P559" s="264"/>
      <c r="Q559" s="264"/>
      <c r="R559" s="265"/>
      <c r="S559" s="123"/>
      <c r="T559" s="123"/>
      <c r="U559" s="7"/>
      <c r="V559" s="7"/>
      <c r="W559" s="7"/>
      <c r="X559" s="8"/>
    </row>
    <row r="560" spans="1:24" ht="162.75" customHeight="1">
      <c r="A560" s="123"/>
      <c r="B560" s="123"/>
      <c r="C560" s="123"/>
      <c r="D560" s="123"/>
      <c r="E560" s="123"/>
      <c r="F560" s="123"/>
      <c r="G560" s="261"/>
      <c r="H560" s="261"/>
      <c r="I560" s="261"/>
      <c r="J560" s="123"/>
      <c r="K560" s="261"/>
      <c r="L560" s="263"/>
      <c r="M560" s="264"/>
      <c r="N560" s="264"/>
      <c r="O560" s="123"/>
      <c r="P560" s="264"/>
      <c r="Q560" s="264"/>
      <c r="R560" s="265"/>
      <c r="S560" s="123"/>
      <c r="T560" s="123"/>
      <c r="U560" s="7"/>
      <c r="V560" s="7"/>
      <c r="W560" s="7"/>
      <c r="X560" s="8"/>
    </row>
    <row r="561" spans="1:24" ht="162.75" customHeight="1">
      <c r="A561" s="123"/>
      <c r="B561" s="123"/>
      <c r="C561" s="123"/>
      <c r="D561" s="123"/>
      <c r="E561" s="123"/>
      <c r="F561" s="123"/>
      <c r="G561" s="261"/>
      <c r="H561" s="261"/>
      <c r="I561" s="261"/>
      <c r="J561" s="123"/>
      <c r="K561" s="261"/>
      <c r="L561" s="263"/>
      <c r="M561" s="264"/>
      <c r="N561" s="264"/>
      <c r="O561" s="123"/>
      <c r="P561" s="264"/>
      <c r="Q561" s="264"/>
      <c r="R561" s="265"/>
      <c r="S561" s="123"/>
      <c r="T561" s="123"/>
      <c r="U561" s="7"/>
      <c r="V561" s="7"/>
      <c r="W561" s="7"/>
      <c r="X561" s="8"/>
    </row>
    <row r="562" spans="1:24" ht="162.75" customHeight="1">
      <c r="A562" s="123"/>
      <c r="B562" s="123"/>
      <c r="C562" s="123"/>
      <c r="D562" s="123"/>
      <c r="E562" s="123"/>
      <c r="F562" s="123"/>
      <c r="G562" s="261"/>
      <c r="H562" s="261"/>
      <c r="I562" s="261"/>
      <c r="J562" s="123"/>
      <c r="K562" s="261"/>
      <c r="L562" s="263"/>
      <c r="M562" s="264"/>
      <c r="N562" s="264"/>
      <c r="O562" s="123"/>
      <c r="P562" s="264"/>
      <c r="Q562" s="264"/>
      <c r="R562" s="265"/>
      <c r="S562" s="123"/>
      <c r="T562" s="123"/>
      <c r="U562" s="7"/>
      <c r="V562" s="7"/>
      <c r="W562" s="7"/>
      <c r="X562" s="8"/>
    </row>
    <row r="563" spans="1:24" ht="162.75" customHeight="1">
      <c r="A563" s="123"/>
      <c r="B563" s="123"/>
      <c r="C563" s="123"/>
      <c r="D563" s="123"/>
      <c r="E563" s="123"/>
      <c r="F563" s="123"/>
      <c r="G563" s="261"/>
      <c r="H563" s="261"/>
      <c r="I563" s="261"/>
      <c r="J563" s="123"/>
      <c r="K563" s="261"/>
      <c r="L563" s="263"/>
      <c r="M563" s="264"/>
      <c r="N563" s="264"/>
      <c r="O563" s="123"/>
      <c r="P563" s="264"/>
      <c r="Q563" s="264"/>
      <c r="R563" s="265"/>
      <c r="S563" s="123"/>
      <c r="T563" s="123"/>
      <c r="U563" s="7"/>
      <c r="V563" s="7"/>
      <c r="W563" s="7"/>
      <c r="X563" s="8"/>
    </row>
    <row r="564" spans="1:24" ht="162.75" customHeight="1">
      <c r="A564" s="123"/>
      <c r="B564" s="123"/>
      <c r="C564" s="123"/>
      <c r="D564" s="123"/>
      <c r="E564" s="123"/>
      <c r="F564" s="123"/>
      <c r="G564" s="261"/>
      <c r="H564" s="261"/>
      <c r="I564" s="261"/>
      <c r="J564" s="123"/>
      <c r="K564" s="261"/>
      <c r="L564" s="263"/>
      <c r="M564" s="264"/>
      <c r="N564" s="264"/>
      <c r="O564" s="123"/>
      <c r="P564" s="264"/>
      <c r="Q564" s="264"/>
      <c r="R564" s="265"/>
      <c r="S564" s="123"/>
      <c r="T564" s="123"/>
      <c r="U564" s="7"/>
      <c r="V564" s="7"/>
      <c r="W564" s="7"/>
      <c r="X564" s="8"/>
    </row>
    <row r="565" spans="1:24" ht="162.75" customHeight="1">
      <c r="A565" s="123"/>
      <c r="B565" s="123"/>
      <c r="C565" s="123"/>
      <c r="D565" s="123"/>
      <c r="E565" s="123"/>
      <c r="F565" s="123"/>
      <c r="G565" s="261"/>
      <c r="H565" s="261"/>
      <c r="I565" s="261"/>
      <c r="J565" s="123"/>
      <c r="K565" s="261"/>
      <c r="L565" s="263"/>
      <c r="M565" s="264"/>
      <c r="N565" s="264"/>
      <c r="O565" s="123"/>
      <c r="P565" s="264"/>
      <c r="Q565" s="264"/>
      <c r="R565" s="265"/>
      <c r="S565" s="123"/>
      <c r="T565" s="123"/>
      <c r="U565" s="7"/>
      <c r="V565" s="7"/>
      <c r="W565" s="7"/>
      <c r="X565" s="8"/>
    </row>
    <row r="566" spans="1:24" ht="162.75" customHeight="1">
      <c r="A566" s="123"/>
      <c r="B566" s="123"/>
      <c r="C566" s="123"/>
      <c r="D566" s="123"/>
      <c r="E566" s="123"/>
      <c r="F566" s="123"/>
      <c r="G566" s="261"/>
      <c r="H566" s="261"/>
      <c r="I566" s="261"/>
      <c r="J566" s="123"/>
      <c r="K566" s="261"/>
      <c r="L566" s="263"/>
      <c r="M566" s="264"/>
      <c r="N566" s="264"/>
      <c r="O566" s="123"/>
      <c r="P566" s="264"/>
      <c r="Q566" s="264"/>
      <c r="R566" s="265"/>
      <c r="S566" s="123"/>
      <c r="T566" s="123"/>
      <c r="U566" s="7"/>
      <c r="V566" s="7"/>
      <c r="W566" s="7"/>
      <c r="X566" s="8"/>
    </row>
    <row r="567" spans="1:24" ht="162.75" customHeight="1">
      <c r="A567" s="123"/>
      <c r="B567" s="123"/>
      <c r="C567" s="123"/>
      <c r="D567" s="123"/>
      <c r="E567" s="123"/>
      <c r="F567" s="123"/>
      <c r="G567" s="261"/>
      <c r="H567" s="261"/>
      <c r="I567" s="261"/>
      <c r="J567" s="123"/>
      <c r="K567" s="261"/>
      <c r="L567" s="263"/>
      <c r="M567" s="264"/>
      <c r="N567" s="264"/>
      <c r="O567" s="123"/>
      <c r="P567" s="264"/>
      <c r="Q567" s="264"/>
      <c r="R567" s="265"/>
      <c r="S567" s="123"/>
      <c r="T567" s="123"/>
      <c r="U567" s="7"/>
      <c r="V567" s="7"/>
      <c r="W567" s="7"/>
      <c r="X567" s="8"/>
    </row>
    <row r="568" spans="1:24" ht="162.75" customHeight="1">
      <c r="A568" s="123"/>
      <c r="B568" s="123"/>
      <c r="C568" s="123"/>
      <c r="D568" s="123"/>
      <c r="E568" s="123"/>
      <c r="F568" s="123"/>
      <c r="G568" s="261"/>
      <c r="H568" s="261"/>
      <c r="I568" s="261"/>
      <c r="J568" s="123"/>
      <c r="K568" s="261"/>
      <c r="L568" s="263"/>
      <c r="M568" s="264"/>
      <c r="N568" s="264"/>
      <c r="O568" s="123"/>
      <c r="P568" s="264"/>
      <c r="Q568" s="264"/>
      <c r="R568" s="265"/>
      <c r="S568" s="123"/>
      <c r="T568" s="123"/>
      <c r="U568" s="7"/>
      <c r="V568" s="7"/>
      <c r="W568" s="7"/>
      <c r="X568" s="8"/>
    </row>
    <row r="569" spans="1:24" ht="162.75" customHeight="1">
      <c r="A569" s="123"/>
      <c r="B569" s="123"/>
      <c r="C569" s="123"/>
      <c r="D569" s="123"/>
      <c r="E569" s="123"/>
      <c r="F569" s="123"/>
      <c r="G569" s="261"/>
      <c r="H569" s="261"/>
      <c r="I569" s="261"/>
      <c r="J569" s="123"/>
      <c r="K569" s="261"/>
      <c r="L569" s="263"/>
      <c r="M569" s="264"/>
      <c r="N569" s="264"/>
      <c r="O569" s="123"/>
      <c r="P569" s="264"/>
      <c r="Q569" s="264"/>
      <c r="R569" s="265"/>
      <c r="S569" s="123"/>
      <c r="T569" s="123"/>
      <c r="U569" s="7"/>
      <c r="V569" s="7"/>
      <c r="W569" s="7"/>
      <c r="X569" s="8"/>
    </row>
    <row r="570" spans="1:24" ht="162.75" customHeight="1">
      <c r="A570" s="123"/>
      <c r="B570" s="123"/>
      <c r="C570" s="123"/>
      <c r="D570" s="123"/>
      <c r="E570" s="123"/>
      <c r="F570" s="123"/>
      <c r="G570" s="261"/>
      <c r="H570" s="261"/>
      <c r="I570" s="261"/>
      <c r="J570" s="123"/>
      <c r="K570" s="261"/>
      <c r="L570" s="263"/>
      <c r="M570" s="264"/>
      <c r="N570" s="264"/>
      <c r="O570" s="123"/>
      <c r="P570" s="264"/>
      <c r="Q570" s="264"/>
      <c r="R570" s="265"/>
      <c r="S570" s="123"/>
      <c r="T570" s="123"/>
      <c r="U570" s="7"/>
      <c r="V570" s="7"/>
      <c r="W570" s="7"/>
      <c r="X570" s="8"/>
    </row>
    <row r="571" spans="1:24" ht="162.75" customHeight="1">
      <c r="A571" s="123"/>
      <c r="B571" s="123"/>
      <c r="C571" s="123"/>
      <c r="D571" s="123"/>
      <c r="E571" s="123"/>
      <c r="F571" s="123"/>
      <c r="G571" s="261"/>
      <c r="H571" s="261"/>
      <c r="I571" s="261"/>
      <c r="J571" s="123"/>
      <c r="K571" s="261"/>
      <c r="L571" s="263"/>
      <c r="M571" s="264"/>
      <c r="N571" s="264"/>
      <c r="O571" s="123"/>
      <c r="P571" s="264"/>
      <c r="Q571" s="264"/>
      <c r="R571" s="265"/>
      <c r="S571" s="123"/>
      <c r="T571" s="123"/>
      <c r="U571" s="7"/>
      <c r="V571" s="7"/>
      <c r="W571" s="7"/>
      <c r="X571" s="8"/>
    </row>
    <row r="572" spans="1:24" ht="162.75" customHeight="1">
      <c r="A572" s="123"/>
      <c r="B572" s="123"/>
      <c r="C572" s="123"/>
      <c r="D572" s="123"/>
      <c r="E572" s="123"/>
      <c r="F572" s="123"/>
      <c r="G572" s="261"/>
      <c r="H572" s="261"/>
      <c r="I572" s="261"/>
      <c r="J572" s="123"/>
      <c r="K572" s="261"/>
      <c r="L572" s="263"/>
      <c r="M572" s="264"/>
      <c r="N572" s="264"/>
      <c r="O572" s="123"/>
      <c r="P572" s="264"/>
      <c r="Q572" s="264"/>
      <c r="R572" s="265"/>
      <c r="S572" s="123"/>
      <c r="T572" s="123"/>
      <c r="U572" s="7"/>
      <c r="V572" s="7"/>
      <c r="W572" s="7"/>
      <c r="X572" s="8"/>
    </row>
    <row r="573" spans="1:24" ht="162.75" customHeight="1">
      <c r="A573" s="123"/>
      <c r="B573" s="123"/>
      <c r="C573" s="123"/>
      <c r="D573" s="123"/>
      <c r="E573" s="123"/>
      <c r="F573" s="123"/>
      <c r="G573" s="261"/>
      <c r="H573" s="261"/>
      <c r="I573" s="261"/>
      <c r="J573" s="123"/>
      <c r="K573" s="261"/>
      <c r="L573" s="263"/>
      <c r="M573" s="264"/>
      <c r="N573" s="264"/>
      <c r="O573" s="123"/>
      <c r="P573" s="264"/>
      <c r="Q573" s="264"/>
      <c r="R573" s="265"/>
      <c r="S573" s="123"/>
      <c r="T573" s="123"/>
      <c r="U573" s="7"/>
      <c r="V573" s="7"/>
      <c r="W573" s="7"/>
      <c r="X573" s="8"/>
    </row>
    <row r="574" spans="1:24" ht="162.75" customHeight="1">
      <c r="A574" s="123"/>
      <c r="B574" s="123"/>
      <c r="C574" s="123"/>
      <c r="D574" s="123"/>
      <c r="E574" s="123"/>
      <c r="F574" s="123"/>
      <c r="G574" s="261"/>
      <c r="H574" s="261"/>
      <c r="I574" s="261"/>
      <c r="J574" s="123"/>
      <c r="K574" s="261"/>
      <c r="L574" s="263"/>
      <c r="M574" s="264"/>
      <c r="N574" s="264"/>
      <c r="O574" s="123"/>
      <c r="P574" s="264"/>
      <c r="Q574" s="264"/>
      <c r="R574" s="265"/>
      <c r="S574" s="123"/>
      <c r="T574" s="123"/>
      <c r="U574" s="7"/>
      <c r="V574" s="7"/>
      <c r="W574" s="7"/>
      <c r="X574" s="8"/>
    </row>
    <row r="575" spans="1:24" ht="162.75" customHeight="1">
      <c r="A575" s="123"/>
      <c r="B575" s="123"/>
      <c r="C575" s="123"/>
      <c r="D575" s="123"/>
      <c r="E575" s="123"/>
      <c r="F575" s="123"/>
      <c r="G575" s="261"/>
      <c r="H575" s="261"/>
      <c r="I575" s="261"/>
      <c r="J575" s="123"/>
      <c r="K575" s="261"/>
      <c r="L575" s="263"/>
      <c r="M575" s="264"/>
      <c r="N575" s="264"/>
      <c r="O575" s="123"/>
      <c r="P575" s="264"/>
      <c r="Q575" s="264"/>
      <c r="R575" s="265"/>
      <c r="S575" s="123"/>
      <c r="T575" s="123"/>
      <c r="U575" s="7"/>
      <c r="V575" s="7"/>
      <c r="W575" s="7"/>
      <c r="X575" s="8"/>
    </row>
    <row r="576" spans="1:24" ht="162.75" customHeight="1">
      <c r="A576" s="123"/>
      <c r="B576" s="123"/>
      <c r="C576" s="123"/>
      <c r="D576" s="123"/>
      <c r="E576" s="123"/>
      <c r="F576" s="123"/>
      <c r="G576" s="261"/>
      <c r="H576" s="261"/>
      <c r="I576" s="261"/>
      <c r="J576" s="123"/>
      <c r="K576" s="261"/>
      <c r="L576" s="263"/>
      <c r="M576" s="264"/>
      <c r="N576" s="264"/>
      <c r="O576" s="123"/>
      <c r="P576" s="264"/>
      <c r="Q576" s="264"/>
      <c r="R576" s="265"/>
      <c r="S576" s="123"/>
      <c r="T576" s="123"/>
      <c r="U576" s="7"/>
      <c r="V576" s="7"/>
      <c r="W576" s="7"/>
      <c r="X576" s="8"/>
    </row>
    <row r="577" spans="1:24" ht="162.75" customHeight="1">
      <c r="A577" s="123"/>
      <c r="B577" s="123"/>
      <c r="C577" s="123"/>
      <c r="D577" s="123"/>
      <c r="E577" s="123"/>
      <c r="F577" s="123"/>
      <c r="G577" s="261"/>
      <c r="H577" s="261"/>
      <c r="I577" s="261"/>
      <c r="J577" s="123"/>
      <c r="K577" s="261"/>
      <c r="L577" s="263"/>
      <c r="M577" s="264"/>
      <c r="N577" s="264"/>
      <c r="O577" s="123"/>
      <c r="P577" s="264"/>
      <c r="Q577" s="264"/>
      <c r="R577" s="265"/>
      <c r="S577" s="123"/>
      <c r="T577" s="123"/>
      <c r="U577" s="7"/>
      <c r="V577" s="7"/>
      <c r="W577" s="7"/>
      <c r="X577" s="8"/>
    </row>
    <row r="578" spans="1:24" ht="162.75" customHeight="1">
      <c r="A578" s="123"/>
      <c r="B578" s="123"/>
      <c r="C578" s="123"/>
      <c r="D578" s="123"/>
      <c r="E578" s="123"/>
      <c r="F578" s="123"/>
      <c r="G578" s="261"/>
      <c r="H578" s="261"/>
      <c r="I578" s="261"/>
      <c r="J578" s="123"/>
      <c r="K578" s="261"/>
      <c r="L578" s="263"/>
      <c r="M578" s="264"/>
      <c r="N578" s="264"/>
      <c r="O578" s="123"/>
      <c r="P578" s="264"/>
      <c r="Q578" s="264"/>
      <c r="R578" s="265"/>
      <c r="S578" s="123"/>
      <c r="T578" s="123"/>
      <c r="U578" s="7"/>
      <c r="V578" s="7"/>
      <c r="W578" s="7"/>
      <c r="X578" s="8"/>
    </row>
    <row r="579" spans="1:24" ht="162.75" customHeight="1">
      <c r="A579" s="123"/>
      <c r="B579" s="123"/>
      <c r="C579" s="123"/>
      <c r="D579" s="123"/>
      <c r="E579" s="123"/>
      <c r="F579" s="123"/>
      <c r="G579" s="261"/>
      <c r="H579" s="261"/>
      <c r="I579" s="261"/>
      <c r="J579" s="123"/>
      <c r="K579" s="261"/>
      <c r="L579" s="263"/>
      <c r="M579" s="264"/>
      <c r="N579" s="264"/>
      <c r="O579" s="123"/>
      <c r="P579" s="264"/>
      <c r="Q579" s="264"/>
      <c r="R579" s="265"/>
      <c r="S579" s="123"/>
      <c r="T579" s="123"/>
      <c r="U579" s="7"/>
      <c r="V579" s="7"/>
      <c r="W579" s="7"/>
      <c r="X579" s="8"/>
    </row>
    <row r="580" spans="1:24" ht="162.75" customHeight="1">
      <c r="A580" s="123"/>
      <c r="B580" s="123"/>
      <c r="C580" s="123"/>
      <c r="D580" s="123"/>
      <c r="E580" s="123"/>
      <c r="F580" s="123"/>
      <c r="G580" s="261"/>
      <c r="H580" s="261"/>
      <c r="I580" s="261"/>
      <c r="J580" s="123"/>
      <c r="K580" s="261"/>
      <c r="L580" s="263"/>
      <c r="M580" s="264"/>
      <c r="N580" s="264"/>
      <c r="O580" s="123"/>
      <c r="P580" s="264"/>
      <c r="Q580" s="264"/>
      <c r="R580" s="265"/>
      <c r="S580" s="123"/>
      <c r="T580" s="123"/>
      <c r="U580" s="7"/>
      <c r="V580" s="7"/>
      <c r="W580" s="7"/>
      <c r="X580" s="8"/>
    </row>
    <row r="581" spans="1:24" ht="162.75" customHeight="1">
      <c r="A581" s="123"/>
      <c r="B581" s="123"/>
      <c r="C581" s="123"/>
      <c r="D581" s="123"/>
      <c r="E581" s="123"/>
      <c r="F581" s="123"/>
      <c r="G581" s="261"/>
      <c r="H581" s="261"/>
      <c r="I581" s="261"/>
      <c r="J581" s="123"/>
      <c r="K581" s="261"/>
      <c r="L581" s="263"/>
      <c r="M581" s="264"/>
      <c r="N581" s="264"/>
      <c r="O581" s="123"/>
      <c r="P581" s="264"/>
      <c r="Q581" s="264"/>
      <c r="R581" s="265"/>
      <c r="S581" s="123"/>
      <c r="T581" s="123"/>
      <c r="U581" s="7"/>
      <c r="V581" s="7"/>
      <c r="W581" s="7"/>
      <c r="X581" s="8"/>
    </row>
    <row r="582" spans="1:24" ht="162.75" customHeight="1">
      <c r="A582" s="123"/>
      <c r="B582" s="123"/>
      <c r="C582" s="123"/>
      <c r="D582" s="123"/>
      <c r="E582" s="123"/>
      <c r="F582" s="123"/>
      <c r="G582" s="261"/>
      <c r="H582" s="261"/>
      <c r="I582" s="261"/>
      <c r="J582" s="123"/>
      <c r="K582" s="261"/>
      <c r="L582" s="263"/>
      <c r="M582" s="264"/>
      <c r="N582" s="264"/>
      <c r="O582" s="123"/>
      <c r="P582" s="264"/>
      <c r="Q582" s="264"/>
      <c r="R582" s="265"/>
      <c r="S582" s="123"/>
      <c r="T582" s="123"/>
      <c r="U582" s="7"/>
      <c r="V582" s="7"/>
      <c r="W582" s="7"/>
      <c r="X582" s="8"/>
    </row>
    <row r="583" spans="1:24" ht="162.75" customHeight="1">
      <c r="A583" s="123"/>
      <c r="B583" s="123"/>
      <c r="C583" s="123"/>
      <c r="D583" s="123"/>
      <c r="E583" s="123"/>
      <c r="F583" s="123"/>
      <c r="G583" s="261"/>
      <c r="H583" s="261"/>
      <c r="I583" s="261"/>
      <c r="J583" s="123"/>
      <c r="K583" s="261"/>
      <c r="L583" s="263"/>
      <c r="M583" s="264"/>
      <c r="N583" s="264"/>
      <c r="O583" s="123"/>
      <c r="P583" s="264"/>
      <c r="Q583" s="264"/>
      <c r="R583" s="265"/>
      <c r="S583" s="123"/>
      <c r="T583" s="123"/>
      <c r="U583" s="7"/>
      <c r="V583" s="7"/>
      <c r="W583" s="7"/>
      <c r="X583" s="8"/>
    </row>
    <row r="584" spans="1:24" ht="162.75" customHeight="1">
      <c r="A584" s="123"/>
      <c r="B584" s="123"/>
      <c r="C584" s="123"/>
      <c r="D584" s="123"/>
      <c r="E584" s="123"/>
      <c r="F584" s="123"/>
      <c r="G584" s="261"/>
      <c r="H584" s="261"/>
      <c r="I584" s="261"/>
      <c r="J584" s="123"/>
      <c r="K584" s="261"/>
      <c r="L584" s="263"/>
      <c r="M584" s="264"/>
      <c r="N584" s="264"/>
      <c r="O584" s="123"/>
      <c r="P584" s="264"/>
      <c r="Q584" s="264"/>
      <c r="R584" s="265"/>
      <c r="S584" s="123"/>
      <c r="T584" s="123"/>
      <c r="U584" s="7"/>
      <c r="V584" s="7"/>
      <c r="W584" s="7"/>
      <c r="X584" s="8"/>
    </row>
    <row r="585" spans="1:24" ht="162.75" customHeight="1">
      <c r="A585" s="123"/>
      <c r="B585" s="123"/>
      <c r="C585" s="123"/>
      <c r="D585" s="123"/>
      <c r="E585" s="123"/>
      <c r="F585" s="123"/>
      <c r="G585" s="261"/>
      <c r="H585" s="261"/>
      <c r="I585" s="261"/>
      <c r="J585" s="123"/>
      <c r="K585" s="261"/>
      <c r="L585" s="263"/>
      <c r="M585" s="264"/>
      <c r="N585" s="264"/>
      <c r="O585" s="123"/>
      <c r="P585" s="264"/>
      <c r="Q585" s="264"/>
      <c r="R585" s="265"/>
      <c r="S585" s="123"/>
      <c r="T585" s="123"/>
      <c r="U585" s="7"/>
      <c r="V585" s="7"/>
      <c r="W585" s="7"/>
      <c r="X585" s="8"/>
    </row>
    <row r="586" spans="1:24" ht="162.75" customHeight="1">
      <c r="A586" s="123"/>
      <c r="B586" s="123"/>
      <c r="C586" s="123"/>
      <c r="D586" s="123"/>
      <c r="E586" s="123"/>
      <c r="F586" s="123"/>
      <c r="G586" s="261"/>
      <c r="H586" s="261"/>
      <c r="I586" s="261"/>
      <c r="J586" s="123"/>
      <c r="K586" s="261"/>
      <c r="L586" s="263"/>
      <c r="M586" s="264"/>
      <c r="N586" s="264"/>
      <c r="O586" s="123"/>
      <c r="P586" s="264"/>
      <c r="Q586" s="264"/>
      <c r="R586" s="265"/>
      <c r="S586" s="123"/>
      <c r="T586" s="123"/>
      <c r="U586" s="7"/>
      <c r="V586" s="7"/>
      <c r="W586" s="7"/>
      <c r="X586" s="8"/>
    </row>
    <row r="587" spans="1:24" ht="162.75" customHeight="1">
      <c r="A587" s="123"/>
      <c r="B587" s="123"/>
      <c r="C587" s="123"/>
      <c r="D587" s="123"/>
      <c r="E587" s="123"/>
      <c r="F587" s="123"/>
      <c r="G587" s="261"/>
      <c r="H587" s="261"/>
      <c r="I587" s="261"/>
      <c r="J587" s="123"/>
      <c r="K587" s="261"/>
      <c r="L587" s="263"/>
      <c r="M587" s="264"/>
      <c r="N587" s="264"/>
      <c r="O587" s="123"/>
      <c r="P587" s="264"/>
      <c r="Q587" s="264"/>
      <c r="R587" s="265"/>
      <c r="S587" s="123"/>
      <c r="T587" s="123"/>
      <c r="U587" s="7"/>
      <c r="V587" s="7"/>
      <c r="W587" s="7"/>
      <c r="X587" s="8"/>
    </row>
    <row r="588" spans="1:24" ht="162.75" customHeight="1">
      <c r="A588" s="123"/>
      <c r="B588" s="123"/>
      <c r="C588" s="123"/>
      <c r="D588" s="123"/>
      <c r="E588" s="123"/>
      <c r="F588" s="123"/>
      <c r="G588" s="261"/>
      <c r="H588" s="261"/>
      <c r="I588" s="261"/>
      <c r="J588" s="123"/>
      <c r="K588" s="261"/>
      <c r="L588" s="263"/>
      <c r="M588" s="264"/>
      <c r="N588" s="264"/>
      <c r="O588" s="123"/>
      <c r="P588" s="264"/>
      <c r="Q588" s="264"/>
      <c r="R588" s="265"/>
      <c r="S588" s="123"/>
      <c r="T588" s="123"/>
      <c r="U588" s="7"/>
      <c r="V588" s="7"/>
      <c r="W588" s="7"/>
      <c r="X588" s="8"/>
    </row>
    <row r="589" spans="1:24" ht="162.75" customHeight="1">
      <c r="A589" s="123"/>
      <c r="B589" s="123"/>
      <c r="C589" s="123"/>
      <c r="D589" s="123"/>
      <c r="E589" s="123"/>
      <c r="F589" s="123"/>
      <c r="G589" s="261"/>
      <c r="H589" s="261"/>
      <c r="I589" s="261"/>
      <c r="J589" s="123"/>
      <c r="K589" s="261"/>
      <c r="L589" s="263"/>
      <c r="M589" s="264"/>
      <c r="N589" s="264"/>
      <c r="O589" s="123"/>
      <c r="P589" s="264"/>
      <c r="Q589" s="264"/>
      <c r="R589" s="265"/>
      <c r="S589" s="123"/>
      <c r="T589" s="123"/>
      <c r="U589" s="7"/>
      <c r="V589" s="7"/>
      <c r="W589" s="7"/>
      <c r="X589" s="8"/>
    </row>
    <row r="590" spans="1:24" ht="162.75" customHeight="1">
      <c r="A590" s="123"/>
      <c r="B590" s="123"/>
      <c r="C590" s="123"/>
      <c r="D590" s="123"/>
      <c r="E590" s="123"/>
      <c r="F590" s="123"/>
      <c r="G590" s="261"/>
      <c r="H590" s="261"/>
      <c r="I590" s="261"/>
      <c r="J590" s="123"/>
      <c r="K590" s="261"/>
      <c r="L590" s="263"/>
      <c r="M590" s="264"/>
      <c r="N590" s="264"/>
      <c r="O590" s="123"/>
      <c r="P590" s="264"/>
      <c r="Q590" s="264"/>
      <c r="R590" s="265"/>
      <c r="S590" s="123"/>
      <c r="T590" s="123"/>
      <c r="U590" s="7"/>
      <c r="V590" s="7"/>
      <c r="W590" s="7"/>
      <c r="X590" s="8"/>
    </row>
    <row r="591" spans="1:24" ht="162.75" customHeight="1">
      <c r="A591" s="123"/>
      <c r="B591" s="123"/>
      <c r="C591" s="123"/>
      <c r="D591" s="123"/>
      <c r="E591" s="123"/>
      <c r="F591" s="123"/>
      <c r="G591" s="261"/>
      <c r="H591" s="261"/>
      <c r="I591" s="261"/>
      <c r="J591" s="123"/>
      <c r="K591" s="261"/>
      <c r="L591" s="263"/>
      <c r="M591" s="264"/>
      <c r="N591" s="264"/>
      <c r="O591" s="123"/>
      <c r="P591" s="264"/>
      <c r="Q591" s="264"/>
      <c r="R591" s="265"/>
      <c r="S591" s="123"/>
      <c r="T591" s="123"/>
      <c r="U591" s="7"/>
      <c r="V591" s="7"/>
      <c r="W591" s="7"/>
      <c r="X591" s="8"/>
    </row>
    <row r="592" spans="1:24" ht="162.75" customHeight="1">
      <c r="A592" s="123"/>
      <c r="B592" s="123"/>
      <c r="C592" s="123"/>
      <c r="D592" s="123"/>
      <c r="E592" s="123"/>
      <c r="F592" s="123"/>
      <c r="G592" s="261"/>
      <c r="H592" s="261"/>
      <c r="I592" s="261"/>
      <c r="J592" s="123"/>
      <c r="K592" s="261"/>
      <c r="L592" s="263"/>
      <c r="M592" s="264"/>
      <c r="N592" s="264"/>
      <c r="O592" s="123"/>
      <c r="P592" s="264"/>
      <c r="Q592" s="264"/>
      <c r="R592" s="265"/>
      <c r="S592" s="123"/>
      <c r="T592" s="123"/>
      <c r="U592" s="7"/>
      <c r="V592" s="7"/>
      <c r="W592" s="7"/>
      <c r="X592" s="8"/>
    </row>
    <row r="593" spans="1:24" ht="162.75" customHeight="1">
      <c r="A593" s="123"/>
      <c r="B593" s="123"/>
      <c r="C593" s="123"/>
      <c r="D593" s="123"/>
      <c r="E593" s="123"/>
      <c r="F593" s="123"/>
      <c r="G593" s="261"/>
      <c r="H593" s="261"/>
      <c r="I593" s="261"/>
      <c r="J593" s="123"/>
      <c r="K593" s="261"/>
      <c r="L593" s="263"/>
      <c r="M593" s="264"/>
      <c r="N593" s="264"/>
      <c r="O593" s="123"/>
      <c r="P593" s="264"/>
      <c r="Q593" s="264"/>
      <c r="R593" s="265"/>
      <c r="S593" s="123"/>
      <c r="T593" s="123"/>
      <c r="U593" s="7"/>
      <c r="V593" s="7"/>
      <c r="W593" s="7"/>
      <c r="X593" s="8"/>
    </row>
    <row r="594" spans="1:24" ht="162.75" customHeight="1">
      <c r="A594" s="123"/>
      <c r="B594" s="123"/>
      <c r="C594" s="123"/>
      <c r="D594" s="123"/>
      <c r="E594" s="123"/>
      <c r="F594" s="123"/>
      <c r="G594" s="261"/>
      <c r="H594" s="261"/>
      <c r="I594" s="261"/>
      <c r="J594" s="123"/>
      <c r="K594" s="261"/>
      <c r="L594" s="263"/>
      <c r="M594" s="264"/>
      <c r="N594" s="264"/>
      <c r="O594" s="123"/>
      <c r="P594" s="264"/>
      <c r="Q594" s="264"/>
      <c r="R594" s="265"/>
      <c r="S594" s="123"/>
      <c r="T594" s="123"/>
      <c r="U594" s="7"/>
      <c r="V594" s="7"/>
      <c r="W594" s="7"/>
      <c r="X594" s="8"/>
    </row>
    <row r="595" spans="1:24" ht="162.75" customHeight="1">
      <c r="A595" s="123"/>
      <c r="B595" s="123"/>
      <c r="C595" s="123"/>
      <c r="D595" s="123"/>
      <c r="E595" s="123"/>
      <c r="F595" s="123"/>
      <c r="G595" s="261"/>
      <c r="H595" s="261"/>
      <c r="I595" s="261"/>
      <c r="J595" s="123"/>
      <c r="K595" s="261"/>
      <c r="L595" s="263"/>
      <c r="M595" s="264"/>
      <c r="N595" s="264"/>
      <c r="O595" s="123"/>
      <c r="P595" s="264"/>
      <c r="Q595" s="264"/>
      <c r="R595" s="265"/>
      <c r="S595" s="123"/>
      <c r="T595" s="123"/>
      <c r="U595" s="7"/>
      <c r="V595" s="7"/>
      <c r="W595" s="7"/>
      <c r="X595" s="8"/>
    </row>
    <row r="596" spans="1:24" ht="162.75" customHeight="1">
      <c r="A596" s="123"/>
      <c r="B596" s="123"/>
      <c r="C596" s="123"/>
      <c r="D596" s="123"/>
      <c r="E596" s="123"/>
      <c r="F596" s="123"/>
      <c r="G596" s="261"/>
      <c r="H596" s="261"/>
      <c r="I596" s="261"/>
      <c r="J596" s="123"/>
      <c r="K596" s="261"/>
      <c r="L596" s="263"/>
      <c r="M596" s="264"/>
      <c r="N596" s="264"/>
      <c r="O596" s="123"/>
      <c r="P596" s="264"/>
      <c r="Q596" s="264"/>
      <c r="R596" s="265"/>
      <c r="S596" s="123"/>
      <c r="T596" s="123"/>
      <c r="U596" s="7"/>
      <c r="V596" s="7"/>
      <c r="W596" s="7"/>
      <c r="X596" s="8"/>
    </row>
    <row r="597" spans="1:24" ht="162.75" customHeight="1">
      <c r="A597" s="123"/>
      <c r="B597" s="123"/>
      <c r="C597" s="123"/>
      <c r="D597" s="123"/>
      <c r="E597" s="123"/>
      <c r="F597" s="123"/>
      <c r="G597" s="261"/>
      <c r="H597" s="261"/>
      <c r="I597" s="261"/>
      <c r="J597" s="123"/>
      <c r="K597" s="261"/>
      <c r="L597" s="263"/>
      <c r="M597" s="264"/>
      <c r="N597" s="264"/>
      <c r="O597" s="123"/>
      <c r="P597" s="264"/>
      <c r="Q597" s="264"/>
      <c r="R597" s="265"/>
      <c r="S597" s="123"/>
      <c r="T597" s="123"/>
      <c r="U597" s="7"/>
      <c r="V597" s="7"/>
      <c r="W597" s="7"/>
      <c r="X597" s="8"/>
    </row>
    <row r="598" spans="1:24" ht="162.75" customHeight="1">
      <c r="A598" s="123"/>
      <c r="B598" s="123"/>
      <c r="C598" s="123"/>
      <c r="D598" s="123"/>
      <c r="E598" s="123"/>
      <c r="F598" s="123"/>
      <c r="G598" s="261"/>
      <c r="H598" s="261"/>
      <c r="I598" s="261"/>
      <c r="J598" s="123"/>
      <c r="K598" s="261"/>
      <c r="L598" s="263"/>
      <c r="M598" s="264"/>
      <c r="N598" s="264"/>
      <c r="O598" s="123"/>
      <c r="P598" s="264"/>
      <c r="Q598" s="264"/>
      <c r="R598" s="265"/>
      <c r="S598" s="123"/>
      <c r="T598" s="123"/>
      <c r="U598" s="7"/>
      <c r="V598" s="7"/>
      <c r="W598" s="7"/>
      <c r="X598" s="8"/>
    </row>
    <row r="599" spans="1:24" ht="162.75" customHeight="1">
      <c r="A599" s="123"/>
      <c r="B599" s="123"/>
      <c r="C599" s="123"/>
      <c r="D599" s="123"/>
      <c r="E599" s="123"/>
      <c r="F599" s="123"/>
      <c r="G599" s="261"/>
      <c r="H599" s="261"/>
      <c r="I599" s="261"/>
      <c r="J599" s="123"/>
      <c r="K599" s="261"/>
      <c r="L599" s="263"/>
      <c r="M599" s="264"/>
      <c r="N599" s="264"/>
      <c r="O599" s="123"/>
      <c r="P599" s="264"/>
      <c r="Q599" s="264"/>
      <c r="R599" s="265"/>
      <c r="S599" s="123"/>
      <c r="T599" s="123"/>
      <c r="U599" s="7"/>
      <c r="V599" s="7"/>
      <c r="W599" s="7"/>
      <c r="X599" s="8"/>
    </row>
    <row r="600" spans="1:24" ht="162.75" customHeight="1">
      <c r="A600" s="123"/>
      <c r="B600" s="123"/>
      <c r="C600" s="123"/>
      <c r="D600" s="123"/>
      <c r="E600" s="123"/>
      <c r="F600" s="123"/>
      <c r="G600" s="261"/>
      <c r="H600" s="261"/>
      <c r="I600" s="261"/>
      <c r="J600" s="123"/>
      <c r="K600" s="261"/>
      <c r="L600" s="263"/>
      <c r="M600" s="264"/>
      <c r="N600" s="264"/>
      <c r="O600" s="123"/>
      <c r="P600" s="264"/>
      <c r="Q600" s="264"/>
      <c r="R600" s="265"/>
      <c r="S600" s="123"/>
      <c r="T600" s="123"/>
      <c r="U600" s="7"/>
      <c r="V600" s="7"/>
      <c r="W600" s="7"/>
      <c r="X600" s="8"/>
    </row>
    <row r="601" spans="1:24" ht="162.75" customHeight="1">
      <c r="A601" s="123"/>
      <c r="B601" s="123"/>
      <c r="C601" s="123"/>
      <c r="D601" s="123"/>
      <c r="E601" s="123"/>
      <c r="F601" s="123"/>
      <c r="G601" s="261"/>
      <c r="H601" s="261"/>
      <c r="I601" s="261"/>
      <c r="J601" s="123"/>
      <c r="K601" s="261"/>
      <c r="L601" s="263"/>
      <c r="M601" s="264"/>
      <c r="N601" s="264"/>
      <c r="O601" s="123"/>
      <c r="P601" s="264"/>
      <c r="Q601" s="264"/>
      <c r="R601" s="265"/>
      <c r="S601" s="123"/>
      <c r="T601" s="123"/>
      <c r="U601" s="7"/>
      <c r="V601" s="7"/>
      <c r="W601" s="7"/>
      <c r="X601" s="8"/>
    </row>
    <row r="602" spans="1:24" ht="162.75" customHeight="1">
      <c r="A602" s="123"/>
      <c r="B602" s="123"/>
      <c r="C602" s="123"/>
      <c r="D602" s="123"/>
      <c r="E602" s="123"/>
      <c r="F602" s="123"/>
      <c r="G602" s="261"/>
      <c r="H602" s="261"/>
      <c r="I602" s="261"/>
      <c r="J602" s="123"/>
      <c r="K602" s="261"/>
      <c r="L602" s="263"/>
      <c r="M602" s="264"/>
      <c r="N602" s="264"/>
      <c r="O602" s="123"/>
      <c r="P602" s="264"/>
      <c r="Q602" s="264"/>
      <c r="R602" s="265"/>
      <c r="S602" s="123"/>
      <c r="T602" s="123"/>
      <c r="U602" s="7"/>
      <c r="V602" s="7"/>
      <c r="W602" s="7"/>
      <c r="X602" s="8"/>
    </row>
    <row r="603" spans="1:24" ht="162.75" customHeight="1">
      <c r="A603" s="123"/>
      <c r="B603" s="123"/>
      <c r="C603" s="123"/>
      <c r="D603" s="123"/>
      <c r="E603" s="123"/>
      <c r="F603" s="123"/>
      <c r="G603" s="261"/>
      <c r="H603" s="261"/>
      <c r="I603" s="261"/>
      <c r="J603" s="123"/>
      <c r="K603" s="261"/>
      <c r="L603" s="263"/>
      <c r="M603" s="264"/>
      <c r="N603" s="264"/>
      <c r="O603" s="123"/>
      <c r="P603" s="264"/>
      <c r="Q603" s="264"/>
      <c r="R603" s="265"/>
      <c r="S603" s="123"/>
      <c r="T603" s="123"/>
      <c r="U603" s="7"/>
      <c r="V603" s="7"/>
      <c r="W603" s="7"/>
      <c r="X603" s="8"/>
    </row>
    <row r="604" spans="1:24" ht="162.75" customHeight="1">
      <c r="A604" s="123"/>
      <c r="B604" s="123"/>
      <c r="C604" s="123"/>
      <c r="D604" s="123"/>
      <c r="E604" s="123"/>
      <c r="F604" s="123"/>
      <c r="G604" s="261"/>
      <c r="H604" s="261"/>
      <c r="I604" s="261"/>
      <c r="J604" s="123"/>
      <c r="K604" s="261"/>
      <c r="L604" s="263"/>
      <c r="M604" s="264"/>
      <c r="N604" s="264"/>
      <c r="O604" s="123"/>
      <c r="P604" s="264"/>
      <c r="Q604" s="264"/>
      <c r="R604" s="265"/>
      <c r="S604" s="123"/>
      <c r="T604" s="123"/>
      <c r="U604" s="7"/>
      <c r="V604" s="7"/>
      <c r="W604" s="7"/>
      <c r="X604" s="8"/>
    </row>
    <row r="605" spans="1:24" ht="162.75" customHeight="1">
      <c r="A605" s="123"/>
      <c r="B605" s="123"/>
      <c r="C605" s="123"/>
      <c r="D605" s="123"/>
      <c r="E605" s="123"/>
      <c r="F605" s="123"/>
      <c r="G605" s="261"/>
      <c r="H605" s="261"/>
      <c r="I605" s="261"/>
      <c r="J605" s="123"/>
      <c r="K605" s="261"/>
      <c r="L605" s="263"/>
      <c r="M605" s="264"/>
      <c r="N605" s="264"/>
      <c r="O605" s="123"/>
      <c r="P605" s="264"/>
      <c r="Q605" s="264"/>
      <c r="R605" s="265"/>
      <c r="S605" s="123"/>
      <c r="T605" s="123"/>
      <c r="U605" s="7"/>
      <c r="V605" s="7"/>
      <c r="W605" s="7"/>
      <c r="X605" s="8"/>
    </row>
    <row r="606" spans="1:24" ht="162.75" customHeight="1">
      <c r="A606" s="123"/>
      <c r="B606" s="123"/>
      <c r="C606" s="123"/>
      <c r="D606" s="123"/>
      <c r="E606" s="123"/>
      <c r="F606" s="123"/>
      <c r="G606" s="261"/>
      <c r="H606" s="261"/>
      <c r="I606" s="261"/>
      <c r="J606" s="123"/>
      <c r="K606" s="261"/>
      <c r="L606" s="263"/>
      <c r="M606" s="264"/>
      <c r="N606" s="264"/>
      <c r="O606" s="123"/>
      <c r="P606" s="264"/>
      <c r="Q606" s="264"/>
      <c r="R606" s="265"/>
      <c r="S606" s="123"/>
      <c r="T606" s="123"/>
      <c r="U606" s="7"/>
      <c r="V606" s="7"/>
      <c r="W606" s="7"/>
      <c r="X606" s="8"/>
    </row>
    <row r="607" spans="1:24" ht="162.75" customHeight="1">
      <c r="A607" s="123"/>
      <c r="B607" s="123"/>
      <c r="C607" s="123"/>
      <c r="D607" s="123"/>
      <c r="E607" s="123"/>
      <c r="F607" s="123"/>
      <c r="G607" s="261"/>
      <c r="H607" s="261"/>
      <c r="I607" s="261"/>
      <c r="J607" s="123"/>
      <c r="K607" s="261"/>
      <c r="L607" s="263"/>
      <c r="M607" s="264"/>
      <c r="N607" s="264"/>
      <c r="O607" s="123"/>
      <c r="P607" s="264"/>
      <c r="Q607" s="264"/>
      <c r="R607" s="265"/>
      <c r="S607" s="123"/>
      <c r="T607" s="123"/>
      <c r="U607" s="7"/>
      <c r="V607" s="7"/>
      <c r="W607" s="7"/>
      <c r="X607" s="8"/>
    </row>
    <row r="608" spans="1:24" ht="162.75" customHeight="1">
      <c r="A608" s="123"/>
      <c r="B608" s="123"/>
      <c r="C608" s="123"/>
      <c r="D608" s="123"/>
      <c r="E608" s="123"/>
      <c r="F608" s="123"/>
      <c r="G608" s="261"/>
      <c r="H608" s="261"/>
      <c r="I608" s="261"/>
      <c r="J608" s="123"/>
      <c r="K608" s="261"/>
      <c r="L608" s="263"/>
      <c r="M608" s="264"/>
      <c r="N608" s="264"/>
      <c r="O608" s="123"/>
      <c r="P608" s="264"/>
      <c r="Q608" s="264"/>
      <c r="R608" s="265"/>
      <c r="S608" s="123"/>
      <c r="T608" s="123"/>
      <c r="U608" s="7"/>
      <c r="V608" s="7"/>
      <c r="W608" s="7"/>
      <c r="X608" s="8"/>
    </row>
    <row r="609" spans="1:24" ht="162.75" customHeight="1">
      <c r="A609" s="123"/>
      <c r="B609" s="123"/>
      <c r="C609" s="123"/>
      <c r="D609" s="123"/>
      <c r="E609" s="123"/>
      <c r="F609" s="123"/>
      <c r="G609" s="261"/>
      <c r="H609" s="261"/>
      <c r="I609" s="261"/>
      <c r="J609" s="123"/>
      <c r="K609" s="261"/>
      <c r="L609" s="263"/>
      <c r="M609" s="264"/>
      <c r="N609" s="264"/>
      <c r="O609" s="123"/>
      <c r="P609" s="264"/>
      <c r="Q609" s="264"/>
      <c r="R609" s="265"/>
      <c r="S609" s="123"/>
      <c r="T609" s="123"/>
      <c r="U609" s="7"/>
      <c r="V609" s="7"/>
      <c r="W609" s="7"/>
      <c r="X609" s="8"/>
    </row>
    <row r="610" spans="1:24" ht="162.75" customHeight="1">
      <c r="A610" s="123"/>
      <c r="B610" s="123"/>
      <c r="C610" s="123"/>
      <c r="D610" s="123"/>
      <c r="E610" s="123"/>
      <c r="F610" s="123"/>
      <c r="G610" s="261"/>
      <c r="H610" s="261"/>
      <c r="I610" s="261"/>
      <c r="J610" s="123"/>
      <c r="K610" s="261"/>
      <c r="L610" s="263"/>
      <c r="M610" s="264"/>
      <c r="N610" s="264"/>
      <c r="O610" s="123"/>
      <c r="P610" s="264"/>
      <c r="Q610" s="264"/>
      <c r="R610" s="265"/>
      <c r="S610" s="123"/>
      <c r="T610" s="123"/>
      <c r="U610" s="7"/>
      <c r="V610" s="7"/>
      <c r="W610" s="7"/>
      <c r="X610" s="8"/>
    </row>
    <row r="611" spans="1:24" ht="162.75" customHeight="1">
      <c r="A611" s="123"/>
      <c r="B611" s="123"/>
      <c r="C611" s="123"/>
      <c r="D611" s="123"/>
      <c r="E611" s="123"/>
      <c r="F611" s="123"/>
      <c r="G611" s="261"/>
      <c r="H611" s="261"/>
      <c r="I611" s="261"/>
      <c r="J611" s="123"/>
      <c r="K611" s="261"/>
      <c r="L611" s="263"/>
      <c r="M611" s="264"/>
      <c r="N611" s="264"/>
      <c r="O611" s="123"/>
      <c r="P611" s="264"/>
      <c r="Q611" s="264"/>
      <c r="R611" s="265"/>
      <c r="S611" s="123"/>
      <c r="T611" s="123"/>
      <c r="U611" s="7"/>
      <c r="V611" s="7"/>
      <c r="W611" s="7"/>
      <c r="X611" s="8"/>
    </row>
    <row r="612" spans="1:24" ht="162.75" customHeight="1">
      <c r="A612" s="123"/>
      <c r="B612" s="123"/>
      <c r="C612" s="123"/>
      <c r="D612" s="123"/>
      <c r="E612" s="123"/>
      <c r="F612" s="123"/>
      <c r="G612" s="261"/>
      <c r="H612" s="261"/>
      <c r="I612" s="261"/>
      <c r="J612" s="123"/>
      <c r="K612" s="261"/>
      <c r="L612" s="263"/>
      <c r="M612" s="264"/>
      <c r="N612" s="264"/>
      <c r="O612" s="123"/>
      <c r="P612" s="264"/>
      <c r="Q612" s="264"/>
      <c r="R612" s="265"/>
      <c r="S612" s="123"/>
      <c r="T612" s="123"/>
      <c r="U612" s="7"/>
      <c r="V612" s="7"/>
      <c r="W612" s="7"/>
      <c r="X612" s="8"/>
    </row>
    <row r="613" spans="1:24" ht="162.75" customHeight="1">
      <c r="A613" s="123"/>
      <c r="B613" s="123"/>
      <c r="C613" s="123"/>
      <c r="D613" s="123"/>
      <c r="E613" s="123"/>
      <c r="F613" s="123"/>
      <c r="G613" s="261"/>
      <c r="H613" s="261"/>
      <c r="I613" s="261"/>
      <c r="J613" s="123"/>
      <c r="K613" s="261"/>
      <c r="L613" s="263"/>
      <c r="M613" s="264"/>
      <c r="N613" s="264"/>
      <c r="O613" s="123"/>
      <c r="P613" s="264"/>
      <c r="Q613" s="264"/>
      <c r="R613" s="265"/>
      <c r="S613" s="123"/>
      <c r="T613" s="123"/>
      <c r="U613" s="7"/>
      <c r="V613" s="7"/>
      <c r="W613" s="7"/>
      <c r="X613" s="8"/>
    </row>
    <row r="614" spans="1:24" ht="162.75" customHeight="1">
      <c r="A614" s="123"/>
      <c r="B614" s="123"/>
      <c r="C614" s="123"/>
      <c r="D614" s="123"/>
      <c r="E614" s="123"/>
      <c r="F614" s="123"/>
      <c r="G614" s="261"/>
      <c r="H614" s="261"/>
      <c r="I614" s="261"/>
      <c r="J614" s="123"/>
      <c r="K614" s="261"/>
      <c r="L614" s="263"/>
      <c r="M614" s="264"/>
      <c r="N614" s="264"/>
      <c r="O614" s="123"/>
      <c r="P614" s="264"/>
      <c r="Q614" s="264"/>
      <c r="R614" s="265"/>
      <c r="S614" s="123"/>
      <c r="T614" s="123"/>
      <c r="U614" s="7"/>
      <c r="V614" s="7"/>
      <c r="W614" s="7"/>
      <c r="X614" s="8"/>
    </row>
    <row r="615" spans="1:24" ht="162.75" customHeight="1">
      <c r="A615" s="123"/>
      <c r="B615" s="123"/>
      <c r="C615" s="123"/>
      <c r="D615" s="123"/>
      <c r="E615" s="123"/>
      <c r="F615" s="123"/>
      <c r="G615" s="261"/>
      <c r="H615" s="261"/>
      <c r="I615" s="261"/>
      <c r="J615" s="123"/>
      <c r="K615" s="261"/>
      <c r="L615" s="263"/>
      <c r="M615" s="264"/>
      <c r="N615" s="264"/>
      <c r="O615" s="123"/>
      <c r="P615" s="264"/>
      <c r="Q615" s="264"/>
      <c r="R615" s="265"/>
      <c r="S615" s="123"/>
      <c r="T615" s="123"/>
      <c r="U615" s="7"/>
      <c r="V615" s="7"/>
      <c r="W615" s="7"/>
      <c r="X615" s="8"/>
    </row>
    <row r="616" spans="1:24" ht="162.75" customHeight="1">
      <c r="A616" s="123"/>
      <c r="B616" s="123"/>
      <c r="C616" s="123"/>
      <c r="D616" s="123"/>
      <c r="E616" s="123"/>
      <c r="F616" s="123"/>
      <c r="G616" s="261"/>
      <c r="H616" s="261"/>
      <c r="I616" s="261"/>
      <c r="J616" s="123"/>
      <c r="K616" s="261"/>
      <c r="L616" s="263"/>
      <c r="M616" s="264"/>
      <c r="N616" s="264"/>
      <c r="O616" s="123"/>
      <c r="P616" s="264"/>
      <c r="Q616" s="264"/>
      <c r="R616" s="265"/>
      <c r="S616" s="123"/>
      <c r="T616" s="123"/>
      <c r="U616" s="7"/>
      <c r="V616" s="7"/>
      <c r="W616" s="7"/>
      <c r="X616" s="8"/>
    </row>
    <row r="617" spans="1:24" ht="162.75" customHeight="1">
      <c r="A617" s="123"/>
      <c r="B617" s="123"/>
      <c r="C617" s="123"/>
      <c r="D617" s="123"/>
      <c r="E617" s="123"/>
      <c r="F617" s="123"/>
      <c r="G617" s="261"/>
      <c r="H617" s="261"/>
      <c r="I617" s="261"/>
      <c r="J617" s="123"/>
      <c r="K617" s="261"/>
      <c r="L617" s="263"/>
      <c r="M617" s="264"/>
      <c r="N617" s="264"/>
      <c r="O617" s="123"/>
      <c r="P617" s="264"/>
      <c r="Q617" s="264"/>
      <c r="R617" s="265"/>
      <c r="S617" s="123"/>
      <c r="T617" s="123"/>
      <c r="U617" s="7"/>
      <c r="V617" s="7"/>
      <c r="W617" s="7"/>
      <c r="X617" s="8"/>
    </row>
    <row r="618" spans="1:24" ht="162.75" customHeight="1">
      <c r="A618" s="123"/>
      <c r="B618" s="123"/>
      <c r="C618" s="123"/>
      <c r="D618" s="123"/>
      <c r="E618" s="123"/>
      <c r="F618" s="123"/>
      <c r="G618" s="261"/>
      <c r="H618" s="261"/>
      <c r="I618" s="261"/>
      <c r="J618" s="123"/>
      <c r="K618" s="261"/>
      <c r="L618" s="263"/>
      <c r="M618" s="264"/>
      <c r="N618" s="264"/>
      <c r="O618" s="123"/>
      <c r="P618" s="264"/>
      <c r="Q618" s="264"/>
      <c r="R618" s="265"/>
      <c r="S618" s="123"/>
      <c r="T618" s="123"/>
      <c r="U618" s="7"/>
      <c r="V618" s="7"/>
      <c r="W618" s="7"/>
      <c r="X618" s="8"/>
    </row>
    <row r="619" spans="1:24" ht="162.75" customHeight="1">
      <c r="A619" s="123"/>
      <c r="B619" s="123"/>
      <c r="C619" s="123"/>
      <c r="D619" s="123"/>
      <c r="E619" s="123"/>
      <c r="F619" s="123"/>
      <c r="G619" s="261"/>
      <c r="H619" s="261"/>
      <c r="I619" s="261"/>
      <c r="J619" s="123"/>
      <c r="K619" s="261"/>
      <c r="L619" s="263"/>
      <c r="M619" s="264"/>
      <c r="N619" s="264"/>
      <c r="O619" s="123"/>
      <c r="P619" s="264"/>
      <c r="Q619" s="264"/>
      <c r="R619" s="265"/>
      <c r="S619" s="123"/>
      <c r="T619" s="123"/>
      <c r="U619" s="7"/>
      <c r="V619" s="7"/>
      <c r="W619" s="7"/>
      <c r="X619" s="8"/>
    </row>
    <row r="620" spans="1:24" ht="162.75" customHeight="1">
      <c r="A620" s="123"/>
      <c r="B620" s="123"/>
      <c r="C620" s="123"/>
      <c r="D620" s="123"/>
      <c r="E620" s="123"/>
      <c r="F620" s="123"/>
      <c r="G620" s="261"/>
      <c r="H620" s="261"/>
      <c r="I620" s="261"/>
      <c r="J620" s="123"/>
      <c r="K620" s="261"/>
      <c r="L620" s="263"/>
      <c r="M620" s="264"/>
      <c r="N620" s="264"/>
      <c r="O620" s="123"/>
      <c r="P620" s="264"/>
      <c r="Q620" s="264"/>
      <c r="R620" s="265"/>
      <c r="S620" s="123"/>
      <c r="T620" s="123"/>
      <c r="U620" s="7"/>
      <c r="V620" s="7"/>
      <c r="W620" s="7"/>
      <c r="X620" s="8"/>
    </row>
    <row r="621" spans="1:24" ht="162.75" customHeight="1">
      <c r="A621" s="123"/>
      <c r="B621" s="123"/>
      <c r="C621" s="123"/>
      <c r="D621" s="123"/>
      <c r="E621" s="123"/>
      <c r="F621" s="123"/>
      <c r="G621" s="261"/>
      <c r="H621" s="261"/>
      <c r="I621" s="261"/>
      <c r="J621" s="123"/>
      <c r="K621" s="261"/>
      <c r="L621" s="263"/>
      <c r="M621" s="264"/>
      <c r="N621" s="264"/>
      <c r="O621" s="123"/>
      <c r="P621" s="264"/>
      <c r="Q621" s="264"/>
      <c r="R621" s="265"/>
      <c r="S621" s="123"/>
      <c r="T621" s="123"/>
      <c r="U621" s="7"/>
      <c r="V621" s="7"/>
      <c r="W621" s="7"/>
      <c r="X621" s="8"/>
    </row>
    <row r="622" spans="1:24" ht="162.75" customHeight="1">
      <c r="A622" s="123"/>
      <c r="B622" s="123"/>
      <c r="C622" s="123"/>
      <c r="D622" s="123"/>
      <c r="E622" s="123"/>
      <c r="F622" s="123"/>
      <c r="G622" s="261"/>
      <c r="H622" s="261"/>
      <c r="I622" s="261"/>
      <c r="J622" s="123"/>
      <c r="K622" s="261"/>
      <c r="L622" s="263"/>
      <c r="M622" s="264"/>
      <c r="N622" s="264"/>
      <c r="O622" s="123"/>
      <c r="P622" s="264"/>
      <c r="Q622" s="264"/>
      <c r="R622" s="265"/>
      <c r="S622" s="123"/>
      <c r="T622" s="123"/>
      <c r="U622" s="7"/>
      <c r="V622" s="7"/>
      <c r="W622" s="7"/>
      <c r="X622" s="8"/>
    </row>
    <row r="623" spans="1:24" ht="162.75" customHeight="1">
      <c r="A623" s="123"/>
      <c r="B623" s="123"/>
      <c r="C623" s="123"/>
      <c r="D623" s="123"/>
      <c r="E623" s="123"/>
      <c r="F623" s="123"/>
      <c r="G623" s="261"/>
      <c r="H623" s="261"/>
      <c r="I623" s="261"/>
      <c r="J623" s="123"/>
      <c r="K623" s="261"/>
      <c r="L623" s="263"/>
      <c r="M623" s="264"/>
      <c r="N623" s="264"/>
      <c r="O623" s="123"/>
      <c r="P623" s="264"/>
      <c r="Q623" s="264"/>
      <c r="R623" s="265"/>
      <c r="S623" s="123"/>
      <c r="T623" s="123"/>
      <c r="U623" s="7"/>
      <c r="V623" s="7"/>
      <c r="W623" s="7"/>
      <c r="X623" s="8"/>
    </row>
    <row r="624" spans="1:24" ht="162.75" customHeight="1">
      <c r="A624" s="123"/>
      <c r="B624" s="123"/>
      <c r="C624" s="123"/>
      <c r="D624" s="123"/>
      <c r="E624" s="123"/>
      <c r="F624" s="123"/>
      <c r="G624" s="261"/>
      <c r="H624" s="261"/>
      <c r="I624" s="261"/>
      <c r="J624" s="123"/>
      <c r="K624" s="261"/>
      <c r="L624" s="263"/>
      <c r="M624" s="264"/>
      <c r="N624" s="264"/>
      <c r="O624" s="123"/>
      <c r="P624" s="264"/>
      <c r="Q624" s="264"/>
      <c r="R624" s="265"/>
      <c r="S624" s="123"/>
      <c r="T624" s="123"/>
      <c r="U624" s="7"/>
      <c r="V624" s="7"/>
      <c r="W624" s="7"/>
      <c r="X624" s="8"/>
    </row>
    <row r="625" spans="1:24" ht="162.75" customHeight="1">
      <c r="A625" s="123"/>
      <c r="B625" s="123"/>
      <c r="C625" s="123"/>
      <c r="D625" s="123"/>
      <c r="E625" s="123"/>
      <c r="F625" s="123"/>
      <c r="G625" s="261"/>
      <c r="H625" s="261"/>
      <c r="I625" s="261"/>
      <c r="J625" s="123"/>
      <c r="K625" s="261"/>
      <c r="L625" s="263"/>
      <c r="M625" s="264"/>
      <c r="N625" s="264"/>
      <c r="O625" s="123"/>
      <c r="P625" s="264"/>
      <c r="Q625" s="264"/>
      <c r="R625" s="265"/>
      <c r="S625" s="123"/>
      <c r="T625" s="123"/>
      <c r="U625" s="7"/>
      <c r="V625" s="7"/>
      <c r="W625" s="7"/>
      <c r="X625" s="8"/>
    </row>
    <row r="626" spans="1:24" ht="162.75" customHeight="1">
      <c r="A626" s="123"/>
      <c r="B626" s="123"/>
      <c r="C626" s="123"/>
      <c r="D626" s="123"/>
      <c r="E626" s="123"/>
      <c r="F626" s="123"/>
      <c r="G626" s="261"/>
      <c r="H626" s="261"/>
      <c r="I626" s="261"/>
      <c r="J626" s="123"/>
      <c r="K626" s="261"/>
      <c r="L626" s="263"/>
      <c r="M626" s="264"/>
      <c r="N626" s="264"/>
      <c r="O626" s="123"/>
      <c r="P626" s="264"/>
      <c r="Q626" s="264"/>
      <c r="R626" s="265"/>
      <c r="S626" s="123"/>
      <c r="T626" s="123"/>
      <c r="U626" s="7"/>
      <c r="V626" s="7"/>
      <c r="W626" s="7"/>
      <c r="X626" s="8"/>
    </row>
    <row r="627" spans="1:24" ht="162.75" customHeight="1">
      <c r="A627" s="123"/>
      <c r="B627" s="123"/>
      <c r="C627" s="123"/>
      <c r="D627" s="123"/>
      <c r="E627" s="123"/>
      <c r="F627" s="123"/>
      <c r="G627" s="261"/>
      <c r="H627" s="261"/>
      <c r="I627" s="261"/>
      <c r="J627" s="123"/>
      <c r="K627" s="261"/>
      <c r="L627" s="263"/>
      <c r="M627" s="264"/>
      <c r="N627" s="264"/>
      <c r="O627" s="123"/>
      <c r="P627" s="264"/>
      <c r="Q627" s="264"/>
      <c r="R627" s="265"/>
      <c r="S627" s="123"/>
      <c r="T627" s="123"/>
      <c r="U627" s="7"/>
      <c r="V627" s="7"/>
      <c r="W627" s="7"/>
      <c r="X627" s="8"/>
    </row>
    <row r="628" spans="1:24" ht="162.75" customHeight="1">
      <c r="A628" s="123"/>
      <c r="B628" s="123"/>
      <c r="C628" s="123"/>
      <c r="D628" s="123"/>
      <c r="E628" s="123"/>
      <c r="F628" s="123"/>
      <c r="G628" s="261"/>
      <c r="H628" s="261"/>
      <c r="I628" s="261"/>
      <c r="J628" s="123"/>
      <c r="K628" s="261"/>
      <c r="L628" s="263"/>
      <c r="M628" s="264"/>
      <c r="N628" s="264"/>
      <c r="O628" s="123"/>
      <c r="P628" s="264"/>
      <c r="Q628" s="264"/>
      <c r="R628" s="265"/>
      <c r="S628" s="123"/>
      <c r="T628" s="123"/>
      <c r="U628" s="7"/>
      <c r="V628" s="7"/>
      <c r="W628" s="7"/>
      <c r="X628" s="8"/>
    </row>
    <row r="629" spans="1:24" ht="162.75" customHeight="1">
      <c r="A629" s="123"/>
      <c r="B629" s="123"/>
      <c r="C629" s="123"/>
      <c r="D629" s="123"/>
      <c r="E629" s="123"/>
      <c r="F629" s="123"/>
      <c r="G629" s="261"/>
      <c r="H629" s="261"/>
      <c r="I629" s="261"/>
      <c r="J629" s="123"/>
      <c r="K629" s="261"/>
      <c r="L629" s="263"/>
      <c r="M629" s="264"/>
      <c r="N629" s="264"/>
      <c r="O629" s="123"/>
      <c r="P629" s="264"/>
      <c r="Q629" s="264"/>
      <c r="R629" s="265"/>
      <c r="S629" s="123"/>
      <c r="T629" s="123"/>
      <c r="U629" s="7"/>
      <c r="V629" s="7"/>
      <c r="W629" s="7"/>
      <c r="X629" s="8"/>
    </row>
    <row r="630" spans="1:24" ht="162.75" customHeight="1">
      <c r="A630" s="123"/>
      <c r="B630" s="123"/>
      <c r="C630" s="123"/>
      <c r="D630" s="123"/>
      <c r="E630" s="123"/>
      <c r="F630" s="123"/>
      <c r="G630" s="261"/>
      <c r="H630" s="261"/>
      <c r="I630" s="261"/>
      <c r="J630" s="123"/>
      <c r="K630" s="261"/>
      <c r="L630" s="263"/>
      <c r="M630" s="264"/>
      <c r="N630" s="264"/>
      <c r="O630" s="123"/>
      <c r="P630" s="264"/>
      <c r="Q630" s="264"/>
      <c r="R630" s="265"/>
      <c r="S630" s="123"/>
      <c r="T630" s="123"/>
      <c r="U630" s="7"/>
      <c r="V630" s="7"/>
      <c r="W630" s="7"/>
      <c r="X630" s="8"/>
    </row>
    <row r="631" spans="1:24" ht="162.75" customHeight="1">
      <c r="A631" s="123"/>
      <c r="B631" s="123"/>
      <c r="C631" s="123"/>
      <c r="D631" s="123"/>
      <c r="E631" s="123"/>
      <c r="F631" s="123"/>
      <c r="G631" s="261"/>
      <c r="H631" s="261"/>
      <c r="I631" s="261"/>
      <c r="J631" s="123"/>
      <c r="K631" s="261"/>
      <c r="L631" s="263"/>
      <c r="M631" s="264"/>
      <c r="N631" s="264"/>
      <c r="O631" s="123"/>
      <c r="P631" s="264"/>
      <c r="Q631" s="264"/>
      <c r="R631" s="265"/>
      <c r="S631" s="123"/>
      <c r="T631" s="123"/>
      <c r="U631" s="7"/>
      <c r="V631" s="7"/>
      <c r="W631" s="7"/>
      <c r="X631" s="8"/>
    </row>
    <row r="632" spans="1:24" ht="162.75" customHeight="1">
      <c r="A632" s="123"/>
      <c r="B632" s="123"/>
      <c r="C632" s="123"/>
      <c r="D632" s="123"/>
      <c r="E632" s="123"/>
      <c r="F632" s="123"/>
      <c r="G632" s="261"/>
      <c r="H632" s="261"/>
      <c r="I632" s="261"/>
      <c r="J632" s="123"/>
      <c r="K632" s="261"/>
      <c r="L632" s="263"/>
      <c r="M632" s="264"/>
      <c r="N632" s="264"/>
      <c r="O632" s="123"/>
      <c r="P632" s="264"/>
      <c r="Q632" s="264"/>
      <c r="R632" s="265"/>
      <c r="S632" s="123"/>
      <c r="T632" s="123"/>
      <c r="U632" s="7"/>
      <c r="V632" s="7"/>
      <c r="W632" s="7"/>
      <c r="X632" s="8"/>
    </row>
    <row r="633" spans="1:24" ht="162.75" customHeight="1">
      <c r="A633" s="123"/>
      <c r="B633" s="123"/>
      <c r="C633" s="123"/>
      <c r="D633" s="123"/>
      <c r="E633" s="123"/>
      <c r="F633" s="123"/>
      <c r="G633" s="261"/>
      <c r="H633" s="261"/>
      <c r="I633" s="261"/>
      <c r="J633" s="123"/>
      <c r="K633" s="261"/>
      <c r="L633" s="263"/>
      <c r="M633" s="264"/>
      <c r="N633" s="264"/>
      <c r="O633" s="123"/>
      <c r="P633" s="264"/>
      <c r="Q633" s="264"/>
      <c r="R633" s="265"/>
      <c r="S633" s="123"/>
      <c r="T633" s="123"/>
      <c r="U633" s="7"/>
      <c r="V633" s="7"/>
      <c r="W633" s="7"/>
      <c r="X633" s="8"/>
    </row>
    <row r="634" spans="1:24" ht="162.75" customHeight="1">
      <c r="A634" s="123"/>
      <c r="B634" s="123"/>
      <c r="C634" s="123"/>
      <c r="D634" s="123"/>
      <c r="E634" s="123"/>
      <c r="F634" s="123"/>
      <c r="G634" s="261"/>
      <c r="H634" s="261"/>
      <c r="I634" s="261"/>
      <c r="J634" s="123"/>
      <c r="K634" s="261"/>
      <c r="L634" s="263"/>
      <c r="M634" s="264"/>
      <c r="N634" s="264"/>
      <c r="O634" s="123"/>
      <c r="P634" s="264"/>
      <c r="Q634" s="264"/>
      <c r="R634" s="265"/>
      <c r="S634" s="123"/>
      <c r="T634" s="123"/>
      <c r="U634" s="7"/>
      <c r="V634" s="7"/>
      <c r="W634" s="7"/>
      <c r="X634" s="8"/>
    </row>
    <row r="635" spans="1:24" ht="162.75" customHeight="1">
      <c r="A635" s="123"/>
      <c r="B635" s="123"/>
      <c r="C635" s="123"/>
      <c r="D635" s="123"/>
      <c r="E635" s="123"/>
      <c r="F635" s="123"/>
      <c r="G635" s="261"/>
      <c r="H635" s="261"/>
      <c r="I635" s="261"/>
      <c r="J635" s="123"/>
      <c r="K635" s="261"/>
      <c r="L635" s="263"/>
      <c r="M635" s="264"/>
      <c r="N635" s="264"/>
      <c r="O635" s="123"/>
      <c r="P635" s="264"/>
      <c r="Q635" s="264"/>
      <c r="R635" s="265"/>
      <c r="S635" s="123"/>
      <c r="T635" s="123"/>
      <c r="U635" s="7"/>
      <c r="V635" s="7"/>
      <c r="W635" s="7"/>
      <c r="X635" s="8"/>
    </row>
    <row r="636" spans="1:24" ht="162.75" customHeight="1">
      <c r="A636" s="123"/>
      <c r="B636" s="123"/>
      <c r="C636" s="123"/>
      <c r="D636" s="123"/>
      <c r="E636" s="123"/>
      <c r="F636" s="123"/>
      <c r="G636" s="261"/>
      <c r="H636" s="261"/>
      <c r="I636" s="261"/>
      <c r="J636" s="123"/>
      <c r="K636" s="261"/>
      <c r="L636" s="263"/>
      <c r="M636" s="264"/>
      <c r="N636" s="264"/>
      <c r="O636" s="123"/>
      <c r="P636" s="264"/>
      <c r="Q636" s="264"/>
      <c r="R636" s="265"/>
      <c r="S636" s="123"/>
      <c r="T636" s="123"/>
      <c r="U636" s="7"/>
      <c r="V636" s="7"/>
      <c r="W636" s="7"/>
      <c r="X636" s="8"/>
    </row>
    <row r="637" spans="1:24" ht="162.75" customHeight="1">
      <c r="A637" s="123"/>
      <c r="B637" s="123"/>
      <c r="C637" s="123"/>
      <c r="D637" s="123"/>
      <c r="E637" s="123"/>
      <c r="F637" s="123"/>
      <c r="G637" s="261"/>
      <c r="H637" s="261"/>
      <c r="I637" s="261"/>
      <c r="J637" s="123"/>
      <c r="K637" s="261"/>
      <c r="L637" s="263"/>
      <c r="M637" s="264"/>
      <c r="N637" s="264"/>
      <c r="O637" s="123"/>
      <c r="P637" s="264"/>
      <c r="Q637" s="264"/>
      <c r="R637" s="265"/>
      <c r="S637" s="123"/>
      <c r="T637" s="123"/>
      <c r="U637" s="7"/>
      <c r="V637" s="7"/>
      <c r="W637" s="7"/>
      <c r="X637" s="8"/>
    </row>
    <row r="638" spans="1:24" ht="162.75" customHeight="1">
      <c r="A638" s="123"/>
      <c r="B638" s="123"/>
      <c r="C638" s="123"/>
      <c r="D638" s="123"/>
      <c r="E638" s="123"/>
      <c r="F638" s="123"/>
      <c r="G638" s="261"/>
      <c r="H638" s="261"/>
      <c r="I638" s="261"/>
      <c r="J638" s="123"/>
      <c r="K638" s="261"/>
      <c r="L638" s="263"/>
      <c r="M638" s="264"/>
      <c r="N638" s="264"/>
      <c r="O638" s="123"/>
      <c r="P638" s="264"/>
      <c r="Q638" s="264"/>
      <c r="R638" s="265"/>
      <c r="S638" s="123"/>
      <c r="T638" s="123"/>
      <c r="U638" s="7"/>
      <c r="V638" s="7"/>
      <c r="W638" s="7"/>
      <c r="X638" s="8"/>
    </row>
    <row r="639" spans="1:24" ht="162.75" customHeight="1">
      <c r="A639" s="123"/>
      <c r="B639" s="123"/>
      <c r="C639" s="123"/>
      <c r="D639" s="123"/>
      <c r="E639" s="123"/>
      <c r="F639" s="123"/>
      <c r="G639" s="261"/>
      <c r="H639" s="261"/>
      <c r="I639" s="261"/>
      <c r="J639" s="123"/>
      <c r="K639" s="261"/>
      <c r="L639" s="263"/>
      <c r="M639" s="264"/>
      <c r="N639" s="264"/>
      <c r="O639" s="123"/>
      <c r="P639" s="264"/>
      <c r="Q639" s="264"/>
      <c r="R639" s="265"/>
      <c r="S639" s="123"/>
      <c r="T639" s="123"/>
      <c r="U639" s="7"/>
      <c r="V639" s="7"/>
      <c r="W639" s="7"/>
      <c r="X639" s="8"/>
    </row>
    <row r="640" spans="1:24" ht="162.75" customHeight="1">
      <c r="A640" s="123"/>
      <c r="B640" s="123"/>
      <c r="C640" s="123"/>
      <c r="D640" s="123"/>
      <c r="E640" s="123"/>
      <c r="F640" s="123"/>
      <c r="G640" s="261"/>
      <c r="H640" s="261"/>
      <c r="I640" s="261"/>
      <c r="J640" s="123"/>
      <c r="K640" s="261"/>
      <c r="L640" s="263"/>
      <c r="M640" s="264"/>
      <c r="N640" s="264"/>
      <c r="O640" s="123"/>
      <c r="P640" s="264"/>
      <c r="Q640" s="264"/>
      <c r="R640" s="265"/>
      <c r="S640" s="123"/>
      <c r="T640" s="123"/>
      <c r="U640" s="7"/>
      <c r="V640" s="7"/>
      <c r="W640" s="7"/>
      <c r="X640" s="8"/>
    </row>
    <row r="641" spans="1:24" ht="162.75" customHeight="1">
      <c r="A641" s="123"/>
      <c r="B641" s="123"/>
      <c r="C641" s="123"/>
      <c r="D641" s="123"/>
      <c r="E641" s="123"/>
      <c r="F641" s="123"/>
      <c r="G641" s="261"/>
      <c r="H641" s="261"/>
      <c r="I641" s="261"/>
      <c r="J641" s="123"/>
      <c r="K641" s="261"/>
      <c r="L641" s="263"/>
      <c r="M641" s="264"/>
      <c r="N641" s="264"/>
      <c r="O641" s="123"/>
      <c r="P641" s="264"/>
      <c r="Q641" s="264"/>
      <c r="R641" s="265"/>
      <c r="S641" s="123"/>
      <c r="T641" s="123"/>
      <c r="U641" s="7"/>
      <c r="V641" s="7"/>
      <c r="W641" s="7"/>
      <c r="X641" s="8"/>
    </row>
    <row r="642" spans="1:24" ht="162.75" customHeight="1">
      <c r="A642" s="123"/>
      <c r="B642" s="123"/>
      <c r="C642" s="123"/>
      <c r="D642" s="123"/>
      <c r="E642" s="123"/>
      <c r="F642" s="123"/>
      <c r="G642" s="261"/>
      <c r="H642" s="261"/>
      <c r="I642" s="261"/>
      <c r="J642" s="123"/>
      <c r="K642" s="261"/>
      <c r="L642" s="263"/>
      <c r="M642" s="264"/>
      <c r="N642" s="264"/>
      <c r="O642" s="123"/>
      <c r="P642" s="264"/>
      <c r="Q642" s="264"/>
      <c r="R642" s="265"/>
      <c r="S642" s="123"/>
      <c r="T642" s="123"/>
      <c r="U642" s="7"/>
      <c r="V642" s="7"/>
      <c r="W642" s="7"/>
      <c r="X642" s="8"/>
    </row>
    <row r="643" spans="1:24" ht="162.75" customHeight="1">
      <c r="A643" s="123"/>
      <c r="B643" s="123"/>
      <c r="C643" s="123"/>
      <c r="D643" s="123"/>
      <c r="E643" s="123"/>
      <c r="F643" s="123"/>
      <c r="G643" s="261"/>
      <c r="H643" s="261"/>
      <c r="I643" s="261"/>
      <c r="J643" s="123"/>
      <c r="K643" s="261"/>
      <c r="L643" s="263"/>
      <c r="M643" s="264"/>
      <c r="N643" s="264"/>
      <c r="O643" s="123"/>
      <c r="P643" s="264"/>
      <c r="Q643" s="264"/>
      <c r="R643" s="265"/>
      <c r="S643" s="123"/>
      <c r="T643" s="123"/>
      <c r="U643" s="7"/>
      <c r="V643" s="7"/>
      <c r="W643" s="7"/>
      <c r="X643" s="8"/>
    </row>
    <row r="644" spans="1:24" ht="162.75" customHeight="1">
      <c r="A644" s="123"/>
      <c r="B644" s="123"/>
      <c r="C644" s="123"/>
      <c r="D644" s="123"/>
      <c r="E644" s="123"/>
      <c r="F644" s="123"/>
      <c r="G644" s="261"/>
      <c r="H644" s="261"/>
      <c r="I644" s="261"/>
      <c r="J644" s="123"/>
      <c r="K644" s="261"/>
      <c r="L644" s="263"/>
      <c r="M644" s="264"/>
      <c r="N644" s="264"/>
      <c r="O644" s="123"/>
      <c r="P644" s="264"/>
      <c r="Q644" s="264"/>
      <c r="R644" s="265"/>
      <c r="S644" s="123"/>
      <c r="T644" s="123"/>
      <c r="U644" s="7"/>
      <c r="V644" s="7"/>
      <c r="W644" s="7"/>
      <c r="X644" s="8"/>
    </row>
    <row r="645" spans="1:24" ht="162.75" customHeight="1">
      <c r="A645" s="123"/>
      <c r="B645" s="123"/>
      <c r="C645" s="123"/>
      <c r="D645" s="123"/>
      <c r="E645" s="123"/>
      <c r="F645" s="123"/>
      <c r="G645" s="261"/>
      <c r="H645" s="261"/>
      <c r="I645" s="261"/>
      <c r="J645" s="123"/>
      <c r="K645" s="261"/>
      <c r="L645" s="263"/>
      <c r="M645" s="264"/>
      <c r="N645" s="264"/>
      <c r="O645" s="123"/>
      <c r="P645" s="264"/>
      <c r="Q645" s="264"/>
      <c r="R645" s="265"/>
      <c r="S645" s="123"/>
      <c r="T645" s="123"/>
      <c r="U645" s="7"/>
      <c r="V645" s="7"/>
      <c r="W645" s="7"/>
      <c r="X645" s="8"/>
    </row>
    <row r="646" spans="1:24" ht="162.75" customHeight="1">
      <c r="A646" s="123"/>
      <c r="B646" s="123"/>
      <c r="C646" s="123"/>
      <c r="D646" s="123"/>
      <c r="E646" s="123"/>
      <c r="F646" s="123"/>
      <c r="G646" s="261"/>
      <c r="H646" s="261"/>
      <c r="I646" s="261"/>
      <c r="J646" s="123"/>
      <c r="K646" s="261"/>
      <c r="L646" s="263"/>
      <c r="M646" s="264"/>
      <c r="N646" s="264"/>
      <c r="O646" s="123"/>
      <c r="P646" s="264"/>
      <c r="Q646" s="264"/>
      <c r="R646" s="265"/>
      <c r="S646" s="123"/>
      <c r="T646" s="123"/>
      <c r="U646" s="7"/>
      <c r="V646" s="7"/>
      <c r="W646" s="7"/>
      <c r="X646" s="8"/>
    </row>
    <row r="647" spans="1:24" ht="162.75" customHeight="1">
      <c r="A647" s="123"/>
      <c r="B647" s="123"/>
      <c r="C647" s="123"/>
      <c r="D647" s="123"/>
      <c r="E647" s="123"/>
      <c r="F647" s="123"/>
      <c r="G647" s="261"/>
      <c r="H647" s="261"/>
      <c r="I647" s="261"/>
      <c r="J647" s="123"/>
      <c r="K647" s="261"/>
      <c r="L647" s="263"/>
      <c r="M647" s="264"/>
      <c r="N647" s="264"/>
      <c r="O647" s="123"/>
      <c r="P647" s="264"/>
      <c r="Q647" s="264"/>
      <c r="R647" s="265"/>
      <c r="S647" s="123"/>
      <c r="T647" s="123"/>
      <c r="U647" s="7"/>
      <c r="V647" s="7"/>
      <c r="W647" s="7"/>
      <c r="X647" s="8"/>
    </row>
    <row r="648" spans="1:24" ht="162.75" customHeight="1">
      <c r="A648" s="123"/>
      <c r="B648" s="123"/>
      <c r="C648" s="123"/>
      <c r="D648" s="123"/>
      <c r="E648" s="123"/>
      <c r="F648" s="123"/>
      <c r="G648" s="261"/>
      <c r="H648" s="261"/>
      <c r="I648" s="261"/>
      <c r="J648" s="123"/>
      <c r="K648" s="261"/>
      <c r="L648" s="263"/>
      <c r="M648" s="264"/>
      <c r="N648" s="264"/>
      <c r="O648" s="123"/>
      <c r="P648" s="264"/>
      <c r="Q648" s="264"/>
      <c r="R648" s="265"/>
      <c r="S648" s="123"/>
      <c r="T648" s="123"/>
      <c r="U648" s="7"/>
      <c r="V648" s="7"/>
      <c r="W648" s="7"/>
      <c r="X648" s="8"/>
    </row>
    <row r="649" spans="1:24" ht="162.75" customHeight="1">
      <c r="A649" s="123"/>
      <c r="B649" s="123"/>
      <c r="C649" s="123"/>
      <c r="D649" s="123"/>
      <c r="E649" s="123"/>
      <c r="F649" s="123"/>
      <c r="G649" s="261"/>
      <c r="H649" s="261"/>
      <c r="I649" s="261"/>
      <c r="J649" s="123"/>
      <c r="K649" s="261"/>
      <c r="L649" s="263"/>
      <c r="M649" s="264"/>
      <c r="N649" s="264"/>
      <c r="O649" s="123"/>
      <c r="P649" s="264"/>
      <c r="Q649" s="264"/>
      <c r="R649" s="265"/>
      <c r="S649" s="123"/>
      <c r="T649" s="123"/>
      <c r="U649" s="7"/>
      <c r="V649" s="7"/>
      <c r="W649" s="7"/>
      <c r="X649" s="8"/>
    </row>
    <row r="650" spans="1:24" ht="162.75" customHeight="1">
      <c r="A650" s="123"/>
      <c r="B650" s="123"/>
      <c r="C650" s="123"/>
      <c r="D650" s="123"/>
      <c r="E650" s="123"/>
      <c r="F650" s="123"/>
      <c r="G650" s="261"/>
      <c r="H650" s="261"/>
      <c r="I650" s="261"/>
      <c r="J650" s="123"/>
      <c r="K650" s="261"/>
      <c r="L650" s="263"/>
      <c r="M650" s="264"/>
      <c r="N650" s="264"/>
      <c r="O650" s="123"/>
      <c r="P650" s="264"/>
      <c r="Q650" s="264"/>
      <c r="R650" s="265"/>
      <c r="S650" s="123"/>
      <c r="T650" s="123"/>
      <c r="U650" s="7"/>
      <c r="V650" s="7"/>
      <c r="W650" s="7"/>
      <c r="X650" s="8"/>
    </row>
    <row r="651" spans="1:24" ht="162.75" customHeight="1">
      <c r="A651" s="123"/>
      <c r="B651" s="123"/>
      <c r="C651" s="123"/>
      <c r="D651" s="123"/>
      <c r="E651" s="123"/>
      <c r="F651" s="123"/>
      <c r="G651" s="261"/>
      <c r="H651" s="261"/>
      <c r="I651" s="261"/>
      <c r="J651" s="123"/>
      <c r="K651" s="261"/>
      <c r="L651" s="263"/>
      <c r="M651" s="264"/>
      <c r="N651" s="264"/>
      <c r="O651" s="123"/>
      <c r="P651" s="264"/>
      <c r="Q651" s="264"/>
      <c r="R651" s="265"/>
      <c r="S651" s="123"/>
      <c r="T651" s="123"/>
      <c r="U651" s="7"/>
      <c r="V651" s="7"/>
      <c r="W651" s="7"/>
      <c r="X651" s="8"/>
    </row>
    <row r="652" spans="1:24" ht="162.75" customHeight="1">
      <c r="A652" s="123"/>
      <c r="B652" s="123"/>
      <c r="C652" s="123"/>
      <c r="D652" s="123"/>
      <c r="E652" s="123"/>
      <c r="F652" s="123"/>
      <c r="G652" s="261"/>
      <c r="H652" s="261"/>
      <c r="I652" s="261"/>
      <c r="J652" s="123"/>
      <c r="K652" s="261"/>
      <c r="L652" s="263"/>
      <c r="M652" s="264"/>
      <c r="N652" s="264"/>
      <c r="O652" s="123"/>
      <c r="P652" s="264"/>
      <c r="Q652" s="264"/>
      <c r="R652" s="265"/>
      <c r="S652" s="123"/>
      <c r="T652" s="123"/>
      <c r="U652" s="7"/>
      <c r="V652" s="7"/>
      <c r="W652" s="7"/>
      <c r="X652" s="8"/>
    </row>
    <row r="653" spans="1:24" ht="162.75" customHeight="1">
      <c r="A653" s="123"/>
      <c r="B653" s="123"/>
      <c r="C653" s="123"/>
      <c r="D653" s="123"/>
      <c r="E653" s="123"/>
      <c r="F653" s="123"/>
      <c r="G653" s="261"/>
      <c r="H653" s="261"/>
      <c r="I653" s="261"/>
      <c r="J653" s="123"/>
      <c r="K653" s="261"/>
      <c r="L653" s="263"/>
      <c r="M653" s="264"/>
      <c r="N653" s="264"/>
      <c r="O653" s="123"/>
      <c r="P653" s="264"/>
      <c r="Q653" s="264"/>
      <c r="R653" s="265"/>
      <c r="S653" s="123"/>
      <c r="T653" s="123"/>
      <c r="U653" s="7"/>
      <c r="V653" s="7"/>
      <c r="W653" s="7"/>
      <c r="X653" s="8"/>
    </row>
    <row r="654" spans="1:24" ht="162.75" customHeight="1">
      <c r="A654" s="123"/>
      <c r="B654" s="123"/>
      <c r="C654" s="123"/>
      <c r="D654" s="123"/>
      <c r="E654" s="123"/>
      <c r="F654" s="123"/>
      <c r="G654" s="261"/>
      <c r="H654" s="261"/>
      <c r="I654" s="261"/>
      <c r="J654" s="123"/>
      <c r="K654" s="261"/>
      <c r="L654" s="263"/>
      <c r="M654" s="264"/>
      <c r="N654" s="264"/>
      <c r="O654" s="123"/>
      <c r="P654" s="264"/>
      <c r="Q654" s="264"/>
      <c r="R654" s="265"/>
      <c r="S654" s="123"/>
      <c r="T654" s="123"/>
      <c r="U654" s="7"/>
      <c r="V654" s="7"/>
      <c r="W654" s="7"/>
      <c r="X654" s="8"/>
    </row>
    <row r="655" spans="1:24" ht="162.75" customHeight="1">
      <c r="A655" s="123"/>
      <c r="B655" s="123"/>
      <c r="C655" s="123"/>
      <c r="D655" s="123"/>
      <c r="E655" s="123"/>
      <c r="F655" s="123"/>
      <c r="G655" s="261"/>
      <c r="H655" s="261"/>
      <c r="I655" s="261"/>
      <c r="J655" s="123"/>
      <c r="K655" s="261"/>
      <c r="L655" s="263"/>
      <c r="M655" s="264"/>
      <c r="N655" s="264"/>
      <c r="O655" s="123"/>
      <c r="P655" s="264"/>
      <c r="Q655" s="264"/>
      <c r="R655" s="265"/>
      <c r="S655" s="123"/>
      <c r="T655" s="123"/>
      <c r="U655" s="7"/>
      <c r="V655" s="7"/>
      <c r="W655" s="7"/>
      <c r="X655" s="8"/>
    </row>
    <row r="656" spans="1:24" ht="162.75" customHeight="1">
      <c r="A656" s="123"/>
      <c r="B656" s="123"/>
      <c r="C656" s="123"/>
      <c r="D656" s="123"/>
      <c r="E656" s="123"/>
      <c r="F656" s="123"/>
      <c r="G656" s="261"/>
      <c r="H656" s="261"/>
      <c r="I656" s="261"/>
      <c r="J656" s="123"/>
      <c r="K656" s="261"/>
      <c r="L656" s="263"/>
      <c r="M656" s="264"/>
      <c r="N656" s="264"/>
      <c r="O656" s="123"/>
      <c r="P656" s="264"/>
      <c r="Q656" s="264"/>
      <c r="R656" s="265"/>
      <c r="S656" s="123"/>
      <c r="T656" s="123"/>
      <c r="U656" s="7"/>
      <c r="V656" s="7"/>
      <c r="W656" s="7"/>
      <c r="X656" s="8"/>
    </row>
    <row r="657" spans="1:24" ht="162.75" customHeight="1">
      <c r="A657" s="123"/>
      <c r="B657" s="123"/>
      <c r="C657" s="123"/>
      <c r="D657" s="123"/>
      <c r="E657" s="123"/>
      <c r="F657" s="123"/>
      <c r="G657" s="261"/>
      <c r="H657" s="261"/>
      <c r="I657" s="261"/>
      <c r="J657" s="123"/>
      <c r="K657" s="261"/>
      <c r="L657" s="263"/>
      <c r="M657" s="264"/>
      <c r="N657" s="264"/>
      <c r="O657" s="123"/>
      <c r="P657" s="264"/>
      <c r="Q657" s="264"/>
      <c r="R657" s="265"/>
      <c r="S657" s="123"/>
      <c r="T657" s="123"/>
      <c r="U657" s="7"/>
      <c r="V657" s="7"/>
      <c r="W657" s="7"/>
      <c r="X657" s="8"/>
    </row>
    <row r="658" spans="1:24" ht="162.75" customHeight="1">
      <c r="A658" s="123"/>
      <c r="B658" s="123"/>
      <c r="C658" s="123"/>
      <c r="D658" s="123"/>
      <c r="E658" s="123"/>
      <c r="F658" s="123"/>
      <c r="G658" s="261"/>
      <c r="H658" s="261"/>
      <c r="I658" s="261"/>
      <c r="J658" s="123"/>
      <c r="K658" s="261"/>
      <c r="L658" s="263"/>
      <c r="M658" s="264"/>
      <c r="N658" s="264"/>
      <c r="O658" s="123"/>
      <c r="P658" s="264"/>
      <c r="Q658" s="264"/>
      <c r="R658" s="265"/>
      <c r="S658" s="123"/>
      <c r="T658" s="123"/>
      <c r="U658" s="7"/>
      <c r="V658" s="7"/>
      <c r="W658" s="7"/>
      <c r="X658" s="8"/>
    </row>
    <row r="659" spans="1:24" ht="162.75" customHeight="1">
      <c r="A659" s="123"/>
      <c r="B659" s="123"/>
      <c r="C659" s="123"/>
      <c r="D659" s="123"/>
      <c r="E659" s="123"/>
      <c r="F659" s="123"/>
      <c r="G659" s="261"/>
      <c r="H659" s="261"/>
      <c r="I659" s="261"/>
      <c r="J659" s="123"/>
      <c r="K659" s="261"/>
      <c r="L659" s="263"/>
      <c r="M659" s="264"/>
      <c r="N659" s="264"/>
      <c r="O659" s="123"/>
      <c r="P659" s="264"/>
      <c r="Q659" s="264"/>
      <c r="R659" s="265"/>
      <c r="S659" s="123"/>
      <c r="T659" s="123"/>
      <c r="U659" s="7"/>
      <c r="V659" s="7"/>
      <c r="W659" s="7"/>
      <c r="X659" s="8"/>
    </row>
    <row r="660" spans="1:24" ht="162.75" customHeight="1">
      <c r="A660" s="123"/>
      <c r="B660" s="123"/>
      <c r="C660" s="123"/>
      <c r="D660" s="123"/>
      <c r="E660" s="123"/>
      <c r="F660" s="123"/>
      <c r="G660" s="261"/>
      <c r="H660" s="261"/>
      <c r="I660" s="261"/>
      <c r="J660" s="123"/>
      <c r="K660" s="261"/>
      <c r="L660" s="263"/>
      <c r="M660" s="264"/>
      <c r="N660" s="264"/>
      <c r="O660" s="123"/>
      <c r="P660" s="264"/>
      <c r="Q660" s="264"/>
      <c r="R660" s="265"/>
      <c r="S660" s="123"/>
      <c r="T660" s="123"/>
      <c r="U660" s="7"/>
      <c r="V660" s="7"/>
      <c r="W660" s="7"/>
      <c r="X660" s="8"/>
    </row>
    <row r="661" spans="1:24" ht="162.75" customHeight="1">
      <c r="A661" s="123"/>
      <c r="B661" s="123"/>
      <c r="C661" s="123"/>
      <c r="D661" s="123"/>
      <c r="E661" s="123"/>
      <c r="F661" s="123"/>
      <c r="G661" s="261"/>
      <c r="H661" s="261"/>
      <c r="I661" s="261"/>
      <c r="J661" s="123"/>
      <c r="K661" s="261"/>
      <c r="L661" s="263"/>
      <c r="M661" s="264"/>
      <c r="N661" s="264"/>
      <c r="O661" s="123"/>
      <c r="P661" s="264"/>
      <c r="Q661" s="264"/>
      <c r="R661" s="265"/>
      <c r="S661" s="123"/>
      <c r="T661" s="123"/>
      <c r="U661" s="7"/>
      <c r="V661" s="7"/>
      <c r="W661" s="7"/>
      <c r="X661" s="8"/>
    </row>
    <row r="662" spans="1:24" ht="162.75" customHeight="1">
      <c r="A662" s="123"/>
      <c r="B662" s="123"/>
      <c r="C662" s="123"/>
      <c r="D662" s="123"/>
      <c r="E662" s="123"/>
      <c r="F662" s="123"/>
      <c r="G662" s="261"/>
      <c r="H662" s="261"/>
      <c r="I662" s="261"/>
      <c r="J662" s="123"/>
      <c r="K662" s="261"/>
      <c r="L662" s="263"/>
      <c r="M662" s="264"/>
      <c r="N662" s="264"/>
      <c r="O662" s="123"/>
      <c r="P662" s="264"/>
      <c r="Q662" s="264"/>
      <c r="R662" s="265"/>
      <c r="S662" s="123"/>
      <c r="T662" s="123"/>
      <c r="U662" s="7"/>
      <c r="V662" s="7"/>
      <c r="W662" s="7"/>
      <c r="X662" s="8"/>
    </row>
    <row r="663" spans="1:24" ht="162.75" customHeight="1">
      <c r="A663" s="123"/>
      <c r="B663" s="123"/>
      <c r="C663" s="123"/>
      <c r="D663" s="123"/>
      <c r="E663" s="123"/>
      <c r="F663" s="123"/>
      <c r="G663" s="261"/>
      <c r="H663" s="261"/>
      <c r="I663" s="261"/>
      <c r="J663" s="123"/>
      <c r="K663" s="261"/>
      <c r="L663" s="263"/>
      <c r="M663" s="264"/>
      <c r="N663" s="264"/>
      <c r="O663" s="123"/>
      <c r="P663" s="264"/>
      <c r="Q663" s="264"/>
      <c r="R663" s="265"/>
      <c r="S663" s="123"/>
      <c r="T663" s="123"/>
      <c r="U663" s="7"/>
      <c r="V663" s="7"/>
      <c r="W663" s="7"/>
      <c r="X663" s="8"/>
    </row>
    <row r="664" spans="1:24" ht="162.75" customHeight="1">
      <c r="A664" s="123"/>
      <c r="B664" s="123"/>
      <c r="C664" s="123"/>
      <c r="D664" s="123"/>
      <c r="E664" s="123"/>
      <c r="F664" s="123"/>
      <c r="G664" s="261"/>
      <c r="H664" s="261"/>
      <c r="I664" s="261"/>
      <c r="J664" s="123"/>
      <c r="K664" s="261"/>
      <c r="L664" s="263"/>
      <c r="M664" s="264"/>
      <c r="N664" s="264"/>
      <c r="O664" s="123"/>
      <c r="P664" s="264"/>
      <c r="Q664" s="264"/>
      <c r="R664" s="265"/>
      <c r="S664" s="123"/>
      <c r="T664" s="123"/>
      <c r="U664" s="7"/>
      <c r="V664" s="7"/>
      <c r="W664" s="7"/>
      <c r="X664" s="8"/>
    </row>
    <row r="665" spans="1:24" ht="162.75" customHeight="1">
      <c r="A665" s="123"/>
      <c r="B665" s="123"/>
      <c r="C665" s="123"/>
      <c r="D665" s="123"/>
      <c r="E665" s="123"/>
      <c r="F665" s="123"/>
      <c r="G665" s="261"/>
      <c r="H665" s="261"/>
      <c r="I665" s="261"/>
      <c r="J665" s="123"/>
      <c r="K665" s="261"/>
      <c r="L665" s="263"/>
      <c r="M665" s="264"/>
      <c r="N665" s="264"/>
      <c r="O665" s="123"/>
      <c r="P665" s="264"/>
      <c r="Q665" s="264"/>
      <c r="R665" s="265"/>
      <c r="S665" s="123"/>
      <c r="T665" s="123"/>
      <c r="U665" s="7"/>
      <c r="V665" s="7"/>
      <c r="W665" s="7"/>
      <c r="X665" s="8"/>
    </row>
    <row r="666" spans="1:24" ht="162.75" customHeight="1">
      <c r="A666" s="123"/>
      <c r="B666" s="123"/>
      <c r="C666" s="123"/>
      <c r="D666" s="123"/>
      <c r="E666" s="123"/>
      <c r="F666" s="123"/>
      <c r="G666" s="261"/>
      <c r="H666" s="261"/>
      <c r="I666" s="261"/>
      <c r="J666" s="123"/>
      <c r="K666" s="261"/>
      <c r="L666" s="263"/>
      <c r="M666" s="264"/>
      <c r="N666" s="264"/>
      <c r="O666" s="123"/>
      <c r="P666" s="264"/>
      <c r="Q666" s="264"/>
      <c r="R666" s="265"/>
      <c r="S666" s="123"/>
      <c r="T666" s="123"/>
      <c r="U666" s="7"/>
      <c r="V666" s="7"/>
      <c r="W666" s="7"/>
      <c r="X666" s="8"/>
    </row>
    <row r="667" spans="1:24" ht="162.75" customHeight="1">
      <c r="A667" s="123"/>
      <c r="B667" s="123"/>
      <c r="C667" s="123"/>
      <c r="D667" s="123"/>
      <c r="E667" s="123"/>
      <c r="F667" s="123"/>
      <c r="G667" s="261"/>
      <c r="H667" s="261"/>
      <c r="I667" s="261"/>
      <c r="J667" s="123"/>
      <c r="K667" s="261"/>
      <c r="L667" s="263"/>
      <c r="M667" s="264"/>
      <c r="N667" s="264"/>
      <c r="O667" s="123"/>
      <c r="P667" s="264"/>
      <c r="Q667" s="264"/>
      <c r="R667" s="265"/>
      <c r="S667" s="123"/>
      <c r="T667" s="123"/>
      <c r="U667" s="7"/>
      <c r="V667" s="7"/>
      <c r="W667" s="7"/>
      <c r="X667" s="8"/>
    </row>
    <row r="668" spans="1:24" ht="162.75" customHeight="1">
      <c r="A668" s="123"/>
      <c r="B668" s="123"/>
      <c r="C668" s="123"/>
      <c r="D668" s="123"/>
      <c r="E668" s="123"/>
      <c r="F668" s="123"/>
      <c r="G668" s="261"/>
      <c r="H668" s="261"/>
      <c r="I668" s="261"/>
      <c r="J668" s="123"/>
      <c r="K668" s="261"/>
      <c r="L668" s="263"/>
      <c r="M668" s="264"/>
      <c r="N668" s="264"/>
      <c r="O668" s="123"/>
      <c r="P668" s="264"/>
      <c r="Q668" s="264"/>
      <c r="R668" s="265"/>
      <c r="S668" s="123"/>
      <c r="T668" s="123"/>
      <c r="U668" s="7"/>
      <c r="V668" s="7"/>
      <c r="W668" s="7"/>
      <c r="X668" s="8"/>
    </row>
    <row r="669" spans="1:24" ht="162.75" customHeight="1">
      <c r="A669" s="123"/>
      <c r="B669" s="123"/>
      <c r="C669" s="123"/>
      <c r="D669" s="123"/>
      <c r="E669" s="123"/>
      <c r="F669" s="123"/>
      <c r="G669" s="261"/>
      <c r="H669" s="261"/>
      <c r="I669" s="261"/>
      <c r="J669" s="123"/>
      <c r="K669" s="261"/>
      <c r="L669" s="263"/>
      <c r="M669" s="264"/>
      <c r="N669" s="264"/>
      <c r="O669" s="123"/>
      <c r="P669" s="264"/>
      <c r="Q669" s="264"/>
      <c r="R669" s="265"/>
      <c r="S669" s="123"/>
      <c r="T669" s="123"/>
      <c r="U669" s="7"/>
      <c r="V669" s="7"/>
      <c r="W669" s="7"/>
      <c r="X669" s="8"/>
    </row>
    <row r="670" spans="1:24" ht="162.75" customHeight="1">
      <c r="A670" s="123"/>
      <c r="B670" s="123"/>
      <c r="C670" s="123"/>
      <c r="D670" s="123"/>
      <c r="E670" s="123"/>
      <c r="F670" s="123"/>
      <c r="G670" s="261"/>
      <c r="H670" s="261"/>
      <c r="I670" s="261"/>
      <c r="J670" s="123"/>
      <c r="K670" s="261"/>
      <c r="L670" s="263"/>
      <c r="M670" s="264"/>
      <c r="N670" s="264"/>
      <c r="O670" s="123"/>
      <c r="P670" s="264"/>
      <c r="Q670" s="264"/>
      <c r="R670" s="265"/>
      <c r="S670" s="123"/>
      <c r="T670" s="123"/>
      <c r="U670" s="7"/>
      <c r="V670" s="7"/>
      <c r="W670" s="7"/>
      <c r="X670" s="8"/>
    </row>
    <row r="671" spans="1:24" ht="162.75" customHeight="1">
      <c r="A671" s="123"/>
      <c r="B671" s="123"/>
      <c r="C671" s="123"/>
      <c r="D671" s="123"/>
      <c r="E671" s="123"/>
      <c r="F671" s="123"/>
      <c r="G671" s="261"/>
      <c r="H671" s="261"/>
      <c r="I671" s="261"/>
      <c r="J671" s="123"/>
      <c r="K671" s="261"/>
      <c r="L671" s="263"/>
      <c r="M671" s="264"/>
      <c r="N671" s="264"/>
      <c r="O671" s="123"/>
      <c r="P671" s="264"/>
      <c r="Q671" s="264"/>
      <c r="R671" s="265"/>
      <c r="S671" s="123"/>
      <c r="T671" s="123"/>
      <c r="U671" s="7"/>
      <c r="V671" s="7"/>
      <c r="W671" s="7"/>
      <c r="X671" s="8"/>
    </row>
    <row r="672" spans="1:24" ht="162.75" customHeight="1">
      <c r="A672" s="123"/>
      <c r="B672" s="123"/>
      <c r="C672" s="123"/>
      <c r="D672" s="123"/>
      <c r="E672" s="123"/>
      <c r="F672" s="123"/>
      <c r="G672" s="261"/>
      <c r="H672" s="261"/>
      <c r="I672" s="261"/>
      <c r="J672" s="123"/>
      <c r="K672" s="261"/>
      <c r="L672" s="263"/>
      <c r="M672" s="264"/>
      <c r="N672" s="264"/>
      <c r="O672" s="123"/>
      <c r="P672" s="264"/>
      <c r="Q672" s="264"/>
      <c r="R672" s="265"/>
      <c r="S672" s="123"/>
      <c r="T672" s="123"/>
      <c r="U672" s="7"/>
      <c r="V672" s="7"/>
      <c r="W672" s="7"/>
      <c r="X672" s="8"/>
    </row>
    <row r="673" spans="1:24" ht="162.75" customHeight="1">
      <c r="A673" s="123"/>
      <c r="B673" s="123"/>
      <c r="C673" s="123"/>
      <c r="D673" s="123"/>
      <c r="E673" s="123"/>
      <c r="F673" s="123"/>
      <c r="G673" s="261"/>
      <c r="H673" s="261"/>
      <c r="I673" s="261"/>
      <c r="J673" s="123"/>
      <c r="K673" s="261"/>
      <c r="L673" s="263"/>
      <c r="M673" s="264"/>
      <c r="N673" s="264"/>
      <c r="O673" s="123"/>
      <c r="P673" s="264"/>
      <c r="Q673" s="264"/>
      <c r="R673" s="265"/>
      <c r="S673" s="123"/>
      <c r="T673" s="123"/>
      <c r="U673" s="7"/>
      <c r="V673" s="7"/>
      <c r="W673" s="7"/>
      <c r="X673" s="8"/>
    </row>
    <row r="674" spans="1:24" ht="162.75" customHeight="1">
      <c r="A674" s="123"/>
      <c r="B674" s="123"/>
      <c r="C674" s="123"/>
      <c r="D674" s="123"/>
      <c r="E674" s="123"/>
      <c r="F674" s="123"/>
      <c r="G674" s="261"/>
      <c r="H674" s="261"/>
      <c r="I674" s="261"/>
      <c r="J674" s="123"/>
      <c r="K674" s="261"/>
      <c r="L674" s="263"/>
      <c r="M674" s="264"/>
      <c r="N674" s="264"/>
      <c r="O674" s="123"/>
      <c r="P674" s="264"/>
      <c r="Q674" s="264"/>
      <c r="R674" s="265"/>
      <c r="S674" s="123"/>
      <c r="T674" s="123"/>
      <c r="U674" s="7"/>
      <c r="V674" s="7"/>
      <c r="W674" s="7"/>
      <c r="X674" s="8"/>
    </row>
    <row r="675" spans="1:24" ht="162.75" customHeight="1">
      <c r="A675" s="123"/>
      <c r="B675" s="123"/>
      <c r="C675" s="123"/>
      <c r="D675" s="123"/>
      <c r="E675" s="123"/>
      <c r="F675" s="123"/>
      <c r="G675" s="261"/>
      <c r="H675" s="261"/>
      <c r="I675" s="261"/>
      <c r="J675" s="123"/>
      <c r="K675" s="261"/>
      <c r="L675" s="263"/>
      <c r="M675" s="264"/>
      <c r="N675" s="264"/>
      <c r="O675" s="123"/>
      <c r="P675" s="264"/>
      <c r="Q675" s="264"/>
      <c r="R675" s="265"/>
      <c r="S675" s="123"/>
      <c r="T675" s="123"/>
      <c r="U675" s="7"/>
      <c r="V675" s="7"/>
      <c r="W675" s="7"/>
      <c r="X675" s="8"/>
    </row>
    <row r="676" spans="1:24" ht="162.75" customHeight="1">
      <c r="A676" s="123"/>
      <c r="B676" s="123"/>
      <c r="C676" s="123"/>
      <c r="D676" s="123"/>
      <c r="E676" s="123"/>
      <c r="F676" s="123"/>
      <c r="G676" s="261"/>
      <c r="H676" s="261"/>
      <c r="I676" s="261"/>
      <c r="J676" s="123"/>
      <c r="K676" s="261"/>
      <c r="L676" s="263"/>
      <c r="M676" s="264"/>
      <c r="N676" s="264"/>
      <c r="O676" s="123"/>
      <c r="P676" s="264"/>
      <c r="Q676" s="264"/>
      <c r="R676" s="265"/>
      <c r="S676" s="123"/>
      <c r="T676" s="123"/>
      <c r="U676" s="7"/>
      <c r="V676" s="7"/>
      <c r="W676" s="7"/>
      <c r="X676" s="8"/>
    </row>
    <row r="677" spans="1:24" ht="162.75" customHeight="1">
      <c r="A677" s="123"/>
      <c r="B677" s="123"/>
      <c r="C677" s="123"/>
      <c r="D677" s="123"/>
      <c r="E677" s="123"/>
      <c r="F677" s="123"/>
      <c r="G677" s="261"/>
      <c r="H677" s="261"/>
      <c r="I677" s="261"/>
      <c r="J677" s="123"/>
      <c r="K677" s="261"/>
      <c r="L677" s="263"/>
      <c r="M677" s="264"/>
      <c r="N677" s="264"/>
      <c r="O677" s="123"/>
      <c r="P677" s="264"/>
      <c r="Q677" s="264"/>
      <c r="R677" s="265"/>
      <c r="S677" s="123"/>
      <c r="T677" s="123"/>
      <c r="U677" s="7"/>
      <c r="V677" s="7"/>
      <c r="W677" s="7"/>
      <c r="X677" s="8"/>
    </row>
    <row r="678" spans="1:24" ht="162.75" customHeight="1">
      <c r="A678" s="123"/>
      <c r="B678" s="123"/>
      <c r="C678" s="123"/>
      <c r="D678" s="123"/>
      <c r="E678" s="123"/>
      <c r="F678" s="123"/>
      <c r="G678" s="261"/>
      <c r="H678" s="261"/>
      <c r="I678" s="261"/>
      <c r="J678" s="123"/>
      <c r="K678" s="261"/>
      <c r="L678" s="263"/>
      <c r="M678" s="264"/>
      <c r="N678" s="264"/>
      <c r="O678" s="123"/>
      <c r="P678" s="264"/>
      <c r="Q678" s="264"/>
      <c r="R678" s="265"/>
      <c r="S678" s="123"/>
      <c r="T678" s="123"/>
      <c r="U678" s="7"/>
      <c r="V678" s="7"/>
      <c r="W678" s="7"/>
      <c r="X678" s="8"/>
    </row>
    <row r="679" spans="1:24" ht="162.75" customHeight="1">
      <c r="A679" s="123"/>
      <c r="B679" s="123"/>
      <c r="C679" s="123"/>
      <c r="D679" s="123"/>
      <c r="E679" s="123"/>
      <c r="F679" s="123"/>
      <c r="G679" s="261"/>
      <c r="H679" s="261"/>
      <c r="I679" s="261"/>
      <c r="J679" s="123"/>
      <c r="K679" s="261"/>
      <c r="L679" s="263"/>
      <c r="M679" s="264"/>
      <c r="N679" s="264"/>
      <c r="O679" s="123"/>
      <c r="P679" s="264"/>
      <c r="Q679" s="264"/>
      <c r="R679" s="265"/>
      <c r="S679" s="123"/>
      <c r="T679" s="123"/>
      <c r="U679" s="7"/>
      <c r="V679" s="7"/>
      <c r="W679" s="7"/>
      <c r="X679" s="8"/>
    </row>
    <row r="680" spans="1:24" ht="162.75" customHeight="1">
      <c r="A680" s="123"/>
      <c r="B680" s="123"/>
      <c r="C680" s="123"/>
      <c r="D680" s="123"/>
      <c r="E680" s="123"/>
      <c r="F680" s="123"/>
      <c r="G680" s="261"/>
      <c r="H680" s="261"/>
      <c r="I680" s="261"/>
      <c r="J680" s="123"/>
      <c r="K680" s="261"/>
      <c r="L680" s="263"/>
      <c r="M680" s="264"/>
      <c r="N680" s="264"/>
      <c r="O680" s="123"/>
      <c r="P680" s="264"/>
      <c r="Q680" s="264"/>
      <c r="R680" s="265"/>
      <c r="S680" s="123"/>
      <c r="T680" s="123"/>
      <c r="U680" s="7"/>
      <c r="V680" s="7"/>
      <c r="W680" s="7"/>
      <c r="X680" s="8"/>
    </row>
    <row r="681" spans="1:24" ht="162.75" customHeight="1">
      <c r="A681" s="123"/>
      <c r="B681" s="123"/>
      <c r="C681" s="123"/>
      <c r="D681" s="123"/>
      <c r="E681" s="123"/>
      <c r="F681" s="123"/>
      <c r="G681" s="261"/>
      <c r="H681" s="261"/>
      <c r="I681" s="261"/>
      <c r="J681" s="123"/>
      <c r="K681" s="261"/>
      <c r="L681" s="263"/>
      <c r="M681" s="264"/>
      <c r="N681" s="264"/>
      <c r="O681" s="123"/>
      <c r="P681" s="264"/>
      <c r="Q681" s="264"/>
      <c r="R681" s="265"/>
      <c r="S681" s="123"/>
      <c r="T681" s="123"/>
      <c r="U681" s="7"/>
      <c r="V681" s="7"/>
      <c r="W681" s="7"/>
      <c r="X681" s="8"/>
    </row>
    <row r="682" spans="1:24" ht="162.75" customHeight="1">
      <c r="A682" s="123"/>
      <c r="B682" s="123"/>
      <c r="C682" s="123"/>
      <c r="D682" s="123"/>
      <c r="E682" s="123"/>
      <c r="F682" s="123"/>
      <c r="G682" s="261"/>
      <c r="H682" s="261"/>
      <c r="I682" s="261"/>
      <c r="J682" s="123"/>
      <c r="K682" s="261"/>
      <c r="L682" s="263"/>
      <c r="M682" s="264"/>
      <c r="N682" s="264"/>
      <c r="O682" s="123"/>
      <c r="P682" s="264"/>
      <c r="Q682" s="264"/>
      <c r="R682" s="265"/>
      <c r="S682" s="123"/>
      <c r="T682" s="123"/>
      <c r="U682" s="7"/>
      <c r="V682" s="7"/>
      <c r="W682" s="7"/>
      <c r="X682" s="8"/>
    </row>
    <row r="683" spans="1:24" ht="162.75" customHeight="1">
      <c r="A683" s="123"/>
      <c r="B683" s="123"/>
      <c r="C683" s="123"/>
      <c r="D683" s="123"/>
      <c r="E683" s="123"/>
      <c r="F683" s="123"/>
      <c r="G683" s="261"/>
      <c r="H683" s="261"/>
      <c r="I683" s="261"/>
      <c r="J683" s="123"/>
      <c r="K683" s="261"/>
      <c r="L683" s="263"/>
      <c r="M683" s="264"/>
      <c r="N683" s="264"/>
      <c r="O683" s="123"/>
      <c r="P683" s="264"/>
      <c r="Q683" s="264"/>
      <c r="R683" s="265"/>
      <c r="S683" s="123"/>
      <c r="T683" s="123"/>
      <c r="U683" s="7"/>
      <c r="V683" s="7"/>
      <c r="W683" s="7"/>
      <c r="X683" s="8"/>
    </row>
    <row r="684" spans="1:24" ht="162.75" customHeight="1">
      <c r="A684" s="123"/>
      <c r="B684" s="123"/>
      <c r="C684" s="123"/>
      <c r="D684" s="123"/>
      <c r="E684" s="123"/>
      <c r="F684" s="123"/>
      <c r="G684" s="261"/>
      <c r="H684" s="261"/>
      <c r="I684" s="261"/>
      <c r="J684" s="123"/>
      <c r="K684" s="261"/>
      <c r="L684" s="263"/>
      <c r="M684" s="264"/>
      <c r="N684" s="264"/>
      <c r="O684" s="123"/>
      <c r="P684" s="264"/>
      <c r="Q684" s="264"/>
      <c r="R684" s="265"/>
      <c r="S684" s="123"/>
      <c r="T684" s="123"/>
      <c r="U684" s="7"/>
      <c r="V684" s="7"/>
      <c r="W684" s="7"/>
      <c r="X684" s="8"/>
    </row>
    <row r="685" spans="1:24" ht="162.75" customHeight="1">
      <c r="A685" s="123"/>
      <c r="B685" s="123"/>
      <c r="C685" s="123"/>
      <c r="D685" s="123"/>
      <c r="E685" s="123"/>
      <c r="F685" s="123"/>
      <c r="G685" s="261"/>
      <c r="H685" s="261"/>
      <c r="I685" s="261"/>
      <c r="J685" s="123"/>
      <c r="K685" s="261"/>
      <c r="L685" s="263"/>
      <c r="M685" s="264"/>
      <c r="N685" s="264"/>
      <c r="O685" s="123"/>
      <c r="P685" s="264"/>
      <c r="Q685" s="264"/>
      <c r="R685" s="265"/>
      <c r="S685" s="123"/>
      <c r="T685" s="123"/>
      <c r="U685" s="7"/>
      <c r="V685" s="7"/>
      <c r="W685" s="7"/>
      <c r="X685" s="8"/>
    </row>
    <row r="686" spans="1:24" ht="162.75" customHeight="1">
      <c r="A686" s="123"/>
      <c r="B686" s="123"/>
      <c r="C686" s="123"/>
      <c r="D686" s="123"/>
      <c r="E686" s="123"/>
      <c r="F686" s="123"/>
      <c r="G686" s="261"/>
      <c r="H686" s="261"/>
      <c r="I686" s="261"/>
      <c r="J686" s="123"/>
      <c r="K686" s="261"/>
      <c r="L686" s="263"/>
      <c r="M686" s="264"/>
      <c r="N686" s="264"/>
      <c r="O686" s="123"/>
      <c r="P686" s="264"/>
      <c r="Q686" s="264"/>
      <c r="R686" s="265"/>
      <c r="S686" s="123"/>
      <c r="T686" s="123"/>
      <c r="U686" s="7"/>
      <c r="V686" s="7"/>
      <c r="W686" s="7"/>
      <c r="X686" s="8"/>
    </row>
    <row r="687" spans="1:24" ht="162.75" customHeight="1">
      <c r="A687" s="123"/>
      <c r="B687" s="123"/>
      <c r="C687" s="123"/>
      <c r="D687" s="123"/>
      <c r="E687" s="123"/>
      <c r="F687" s="123"/>
      <c r="G687" s="261"/>
      <c r="H687" s="261"/>
      <c r="I687" s="261"/>
      <c r="J687" s="123"/>
      <c r="K687" s="261"/>
      <c r="L687" s="263"/>
      <c r="M687" s="264"/>
      <c r="N687" s="264"/>
      <c r="O687" s="123"/>
      <c r="P687" s="264"/>
      <c r="Q687" s="264"/>
      <c r="R687" s="265"/>
      <c r="S687" s="123"/>
      <c r="T687" s="123"/>
      <c r="U687" s="7"/>
      <c r="V687" s="7"/>
      <c r="W687" s="7"/>
      <c r="X687" s="8"/>
    </row>
    <row r="688" spans="1:24" ht="162.75" customHeight="1">
      <c r="A688" s="123"/>
      <c r="B688" s="123"/>
      <c r="C688" s="123"/>
      <c r="D688" s="123"/>
      <c r="E688" s="123"/>
      <c r="F688" s="123"/>
      <c r="G688" s="261"/>
      <c r="H688" s="261"/>
      <c r="I688" s="261"/>
      <c r="J688" s="123"/>
      <c r="K688" s="261"/>
      <c r="L688" s="263"/>
      <c r="M688" s="264"/>
      <c r="N688" s="264"/>
      <c r="O688" s="123"/>
      <c r="P688" s="264"/>
      <c r="Q688" s="264"/>
      <c r="R688" s="265"/>
      <c r="S688" s="123"/>
      <c r="T688" s="123"/>
      <c r="U688" s="7"/>
      <c r="V688" s="7"/>
      <c r="W688" s="7"/>
      <c r="X688" s="8"/>
    </row>
    <row r="689" spans="1:24" ht="162.75" customHeight="1">
      <c r="A689" s="123"/>
      <c r="B689" s="123"/>
      <c r="C689" s="123"/>
      <c r="D689" s="123"/>
      <c r="E689" s="123"/>
      <c r="F689" s="123"/>
      <c r="G689" s="261"/>
      <c r="H689" s="261"/>
      <c r="I689" s="261"/>
      <c r="J689" s="123"/>
      <c r="K689" s="261"/>
      <c r="L689" s="263"/>
      <c r="M689" s="264"/>
      <c r="N689" s="264"/>
      <c r="O689" s="123"/>
      <c r="P689" s="264"/>
      <c r="Q689" s="264"/>
      <c r="R689" s="265"/>
      <c r="S689" s="123"/>
      <c r="T689" s="123"/>
      <c r="U689" s="7"/>
      <c r="V689" s="7"/>
      <c r="W689" s="7"/>
      <c r="X689" s="8"/>
    </row>
    <row r="690" spans="1:24" ht="162.75" customHeight="1">
      <c r="A690" s="123"/>
      <c r="B690" s="123"/>
      <c r="C690" s="123"/>
      <c r="D690" s="123"/>
      <c r="E690" s="123"/>
      <c r="F690" s="123"/>
      <c r="G690" s="261"/>
      <c r="H690" s="261"/>
      <c r="I690" s="261"/>
      <c r="J690" s="123"/>
      <c r="K690" s="261"/>
      <c r="L690" s="263"/>
      <c r="M690" s="264"/>
      <c r="N690" s="264"/>
      <c r="O690" s="123"/>
      <c r="P690" s="264"/>
      <c r="Q690" s="264"/>
      <c r="R690" s="265"/>
      <c r="S690" s="123"/>
      <c r="T690" s="123"/>
      <c r="U690" s="7"/>
      <c r="V690" s="7"/>
      <c r="W690" s="7"/>
      <c r="X690" s="8"/>
    </row>
    <row r="691" spans="1:24" ht="162.75" customHeight="1">
      <c r="A691" s="123"/>
      <c r="B691" s="123"/>
      <c r="C691" s="123"/>
      <c r="D691" s="123"/>
      <c r="E691" s="123"/>
      <c r="F691" s="123"/>
      <c r="G691" s="261"/>
      <c r="H691" s="261"/>
      <c r="I691" s="261"/>
      <c r="J691" s="123"/>
      <c r="K691" s="261"/>
      <c r="L691" s="263"/>
      <c r="M691" s="264"/>
      <c r="N691" s="264"/>
      <c r="O691" s="123"/>
      <c r="P691" s="264"/>
      <c r="Q691" s="264"/>
      <c r="R691" s="265"/>
      <c r="S691" s="123"/>
      <c r="T691" s="123"/>
      <c r="U691" s="7"/>
      <c r="V691" s="7"/>
      <c r="W691" s="7"/>
      <c r="X691" s="8"/>
    </row>
    <row r="692" spans="1:24" ht="162.75" customHeight="1">
      <c r="A692" s="123"/>
      <c r="B692" s="123"/>
      <c r="C692" s="123"/>
      <c r="D692" s="123"/>
      <c r="E692" s="123"/>
      <c r="F692" s="123"/>
      <c r="G692" s="261"/>
      <c r="H692" s="261"/>
      <c r="I692" s="261"/>
      <c r="J692" s="123"/>
      <c r="K692" s="261"/>
      <c r="L692" s="263"/>
      <c r="M692" s="264"/>
      <c r="N692" s="264"/>
      <c r="O692" s="123"/>
      <c r="P692" s="264"/>
      <c r="Q692" s="264"/>
      <c r="R692" s="265"/>
      <c r="S692" s="123"/>
      <c r="T692" s="123"/>
      <c r="U692" s="7"/>
      <c r="V692" s="7"/>
      <c r="W692" s="7"/>
      <c r="X692" s="8"/>
    </row>
    <row r="693" spans="1:24" ht="162.75" customHeight="1">
      <c r="A693" s="123"/>
      <c r="B693" s="123"/>
      <c r="C693" s="123"/>
      <c r="D693" s="123"/>
      <c r="E693" s="123"/>
      <c r="F693" s="123"/>
      <c r="G693" s="261"/>
      <c r="H693" s="261"/>
      <c r="I693" s="261"/>
      <c r="J693" s="123"/>
      <c r="K693" s="261"/>
      <c r="L693" s="263"/>
      <c r="M693" s="264"/>
      <c r="N693" s="264"/>
      <c r="O693" s="123"/>
      <c r="P693" s="264"/>
      <c r="Q693" s="264"/>
      <c r="R693" s="265"/>
      <c r="S693" s="123"/>
      <c r="T693" s="123"/>
      <c r="U693" s="7"/>
      <c r="V693" s="7"/>
      <c r="W693" s="7"/>
      <c r="X693" s="8"/>
    </row>
    <row r="694" spans="1:24" ht="162.75" customHeight="1">
      <c r="A694" s="123"/>
      <c r="B694" s="123"/>
      <c r="C694" s="123"/>
      <c r="D694" s="123"/>
      <c r="E694" s="123"/>
      <c r="F694" s="123"/>
      <c r="G694" s="261"/>
      <c r="H694" s="261"/>
      <c r="I694" s="261"/>
      <c r="J694" s="123"/>
      <c r="K694" s="261"/>
      <c r="L694" s="263"/>
      <c r="M694" s="264"/>
      <c r="N694" s="264"/>
      <c r="O694" s="123"/>
      <c r="P694" s="264"/>
      <c r="Q694" s="264"/>
      <c r="R694" s="265"/>
      <c r="S694" s="123"/>
      <c r="T694" s="123"/>
      <c r="U694" s="7"/>
      <c r="V694" s="7"/>
      <c r="W694" s="7"/>
      <c r="X694" s="8"/>
    </row>
    <row r="695" spans="1:24" ht="162.75" customHeight="1">
      <c r="A695" s="123"/>
      <c r="B695" s="123"/>
      <c r="C695" s="123"/>
      <c r="D695" s="123"/>
      <c r="E695" s="123"/>
      <c r="F695" s="123"/>
      <c r="G695" s="261"/>
      <c r="H695" s="261"/>
      <c r="I695" s="261"/>
      <c r="J695" s="123"/>
      <c r="K695" s="261"/>
      <c r="L695" s="263"/>
      <c r="M695" s="264"/>
      <c r="N695" s="264"/>
      <c r="O695" s="123"/>
      <c r="P695" s="264"/>
      <c r="Q695" s="264"/>
      <c r="R695" s="265"/>
      <c r="S695" s="123"/>
      <c r="T695" s="123"/>
      <c r="U695" s="7"/>
      <c r="V695" s="7"/>
      <c r="W695" s="7"/>
      <c r="X695" s="8"/>
    </row>
    <row r="696" spans="1:24" ht="162.75" customHeight="1">
      <c r="A696" s="123"/>
      <c r="B696" s="123"/>
      <c r="C696" s="123"/>
      <c r="D696" s="123"/>
      <c r="E696" s="123"/>
      <c r="F696" s="123"/>
      <c r="G696" s="261"/>
      <c r="H696" s="261"/>
      <c r="I696" s="261"/>
      <c r="J696" s="123"/>
      <c r="K696" s="261"/>
      <c r="L696" s="263"/>
      <c r="M696" s="264"/>
      <c r="N696" s="264"/>
      <c r="O696" s="123"/>
      <c r="P696" s="264"/>
      <c r="Q696" s="264"/>
      <c r="R696" s="265"/>
      <c r="S696" s="123"/>
      <c r="T696" s="123"/>
      <c r="U696" s="7"/>
      <c r="V696" s="7"/>
      <c r="W696" s="7"/>
      <c r="X696" s="8"/>
    </row>
    <row r="697" spans="1:24" ht="162.75" customHeight="1">
      <c r="A697" s="123"/>
      <c r="B697" s="123"/>
      <c r="C697" s="123"/>
      <c r="D697" s="123"/>
      <c r="E697" s="123"/>
      <c r="F697" s="123"/>
      <c r="G697" s="261"/>
      <c r="H697" s="261"/>
      <c r="I697" s="261"/>
      <c r="J697" s="123"/>
      <c r="K697" s="261"/>
      <c r="L697" s="263"/>
      <c r="M697" s="264"/>
      <c r="N697" s="264"/>
      <c r="O697" s="123"/>
      <c r="P697" s="264"/>
      <c r="Q697" s="264"/>
      <c r="R697" s="265"/>
      <c r="S697" s="123"/>
      <c r="T697" s="123"/>
      <c r="U697" s="7"/>
      <c r="V697" s="7"/>
      <c r="W697" s="7"/>
      <c r="X697" s="8"/>
    </row>
    <row r="698" spans="1:24" ht="162.75" customHeight="1">
      <c r="A698" s="123"/>
      <c r="B698" s="123"/>
      <c r="C698" s="123"/>
      <c r="D698" s="123"/>
      <c r="E698" s="123"/>
      <c r="F698" s="123"/>
      <c r="G698" s="261"/>
      <c r="H698" s="261"/>
      <c r="I698" s="261"/>
      <c r="J698" s="123"/>
      <c r="K698" s="261"/>
      <c r="L698" s="263"/>
      <c r="M698" s="264"/>
      <c r="N698" s="264"/>
      <c r="O698" s="123"/>
      <c r="P698" s="264"/>
      <c r="Q698" s="264"/>
      <c r="R698" s="265"/>
      <c r="S698" s="123"/>
      <c r="T698" s="123"/>
      <c r="U698" s="7"/>
      <c r="V698" s="7"/>
      <c r="W698" s="7"/>
      <c r="X698" s="8"/>
    </row>
    <row r="699" spans="1:24" ht="162.75" customHeight="1">
      <c r="A699" s="123"/>
      <c r="B699" s="123"/>
      <c r="C699" s="123"/>
      <c r="D699" s="123"/>
      <c r="E699" s="123"/>
      <c r="F699" s="123"/>
      <c r="G699" s="261"/>
      <c r="H699" s="261"/>
      <c r="I699" s="261"/>
      <c r="J699" s="123"/>
      <c r="K699" s="261"/>
      <c r="L699" s="263"/>
      <c r="M699" s="264"/>
      <c r="N699" s="264"/>
      <c r="O699" s="123"/>
      <c r="P699" s="264"/>
      <c r="Q699" s="264"/>
      <c r="R699" s="265"/>
      <c r="S699" s="123"/>
      <c r="T699" s="123"/>
      <c r="U699" s="7"/>
      <c r="V699" s="7"/>
      <c r="W699" s="7"/>
      <c r="X699" s="8"/>
    </row>
    <row r="700" spans="1:24" ht="162.75" customHeight="1">
      <c r="A700" s="123"/>
      <c r="B700" s="123"/>
      <c r="C700" s="123"/>
      <c r="D700" s="123"/>
      <c r="E700" s="123"/>
      <c r="F700" s="123"/>
      <c r="G700" s="261"/>
      <c r="H700" s="261"/>
      <c r="I700" s="261"/>
      <c r="J700" s="123"/>
      <c r="K700" s="261"/>
      <c r="L700" s="263"/>
      <c r="M700" s="264"/>
      <c r="N700" s="264"/>
      <c r="O700" s="123"/>
      <c r="P700" s="264"/>
      <c r="Q700" s="264"/>
      <c r="R700" s="265"/>
      <c r="S700" s="123"/>
      <c r="T700" s="123"/>
      <c r="U700" s="7"/>
      <c r="V700" s="7"/>
      <c r="W700" s="7"/>
      <c r="X700" s="8"/>
    </row>
    <row r="701" spans="1:24" ht="162.75" customHeight="1">
      <c r="A701" s="123"/>
      <c r="B701" s="123"/>
      <c r="C701" s="123"/>
      <c r="D701" s="123"/>
      <c r="E701" s="123"/>
      <c r="F701" s="123"/>
      <c r="G701" s="261"/>
      <c r="H701" s="261"/>
      <c r="I701" s="261"/>
      <c r="J701" s="123"/>
      <c r="K701" s="261"/>
      <c r="L701" s="263"/>
      <c r="M701" s="264"/>
      <c r="N701" s="264"/>
      <c r="O701" s="123"/>
      <c r="P701" s="264"/>
      <c r="Q701" s="264"/>
      <c r="R701" s="265"/>
      <c r="S701" s="123"/>
      <c r="T701" s="123"/>
      <c r="U701" s="7"/>
      <c r="V701" s="7"/>
      <c r="W701" s="7"/>
      <c r="X701" s="8"/>
    </row>
    <row r="702" spans="1:24" ht="162.75" customHeight="1">
      <c r="A702" s="123"/>
      <c r="B702" s="123"/>
      <c r="C702" s="123"/>
      <c r="D702" s="123"/>
      <c r="E702" s="123"/>
      <c r="F702" s="123"/>
      <c r="G702" s="261"/>
      <c r="H702" s="261"/>
      <c r="I702" s="261"/>
      <c r="J702" s="123"/>
      <c r="K702" s="261"/>
      <c r="L702" s="263"/>
      <c r="M702" s="264"/>
      <c r="N702" s="264"/>
      <c r="O702" s="123"/>
      <c r="P702" s="264"/>
      <c r="Q702" s="264"/>
      <c r="R702" s="265"/>
      <c r="S702" s="123"/>
      <c r="T702" s="123"/>
      <c r="U702" s="7"/>
      <c r="V702" s="7"/>
      <c r="W702" s="7"/>
      <c r="X702" s="8"/>
    </row>
    <row r="703" spans="1:24" ht="162.75" customHeight="1">
      <c r="A703" s="123"/>
      <c r="B703" s="123"/>
      <c r="C703" s="123"/>
      <c r="D703" s="123"/>
      <c r="E703" s="123"/>
      <c r="F703" s="123"/>
      <c r="G703" s="261"/>
      <c r="H703" s="261"/>
      <c r="I703" s="261"/>
      <c r="J703" s="123"/>
      <c r="K703" s="261"/>
      <c r="L703" s="263"/>
      <c r="M703" s="264"/>
      <c r="N703" s="264"/>
      <c r="O703" s="123"/>
      <c r="P703" s="264"/>
      <c r="Q703" s="264"/>
      <c r="R703" s="265"/>
      <c r="S703" s="123"/>
      <c r="T703" s="123"/>
      <c r="U703" s="7"/>
      <c r="V703" s="7"/>
      <c r="W703" s="7"/>
      <c r="X703" s="8"/>
    </row>
    <row r="704" spans="1:24" ht="162.75" customHeight="1">
      <c r="A704" s="123"/>
      <c r="B704" s="123"/>
      <c r="C704" s="123"/>
      <c r="D704" s="123"/>
      <c r="E704" s="123"/>
      <c r="F704" s="123"/>
      <c r="G704" s="261"/>
      <c r="H704" s="261"/>
      <c r="I704" s="261"/>
      <c r="J704" s="123"/>
      <c r="K704" s="261"/>
      <c r="L704" s="263"/>
      <c r="M704" s="264"/>
      <c r="N704" s="264"/>
      <c r="O704" s="123"/>
      <c r="P704" s="264"/>
      <c r="Q704" s="264"/>
      <c r="R704" s="265"/>
      <c r="S704" s="123"/>
      <c r="T704" s="123"/>
      <c r="U704" s="7"/>
      <c r="V704" s="7"/>
      <c r="W704" s="7"/>
      <c r="X704" s="8"/>
    </row>
    <row r="705" spans="1:24" ht="162.75" customHeight="1">
      <c r="A705" s="123"/>
      <c r="B705" s="123"/>
      <c r="C705" s="123"/>
      <c r="D705" s="123"/>
      <c r="E705" s="123"/>
      <c r="F705" s="123"/>
      <c r="G705" s="261"/>
      <c r="H705" s="261"/>
      <c r="I705" s="261"/>
      <c r="J705" s="123"/>
      <c r="K705" s="261"/>
      <c r="L705" s="263"/>
      <c r="M705" s="264"/>
      <c r="N705" s="264"/>
      <c r="O705" s="123"/>
      <c r="P705" s="264"/>
      <c r="Q705" s="264"/>
      <c r="R705" s="265"/>
      <c r="S705" s="123"/>
      <c r="T705" s="123"/>
      <c r="U705" s="7"/>
      <c r="V705" s="7"/>
      <c r="W705" s="7"/>
      <c r="X705" s="8"/>
    </row>
    <row r="706" spans="1:24" ht="162.75" customHeight="1">
      <c r="A706" s="123"/>
      <c r="B706" s="123"/>
      <c r="C706" s="123"/>
      <c r="D706" s="123"/>
      <c r="E706" s="123"/>
      <c r="F706" s="123"/>
      <c r="G706" s="261"/>
      <c r="H706" s="261"/>
      <c r="I706" s="261"/>
      <c r="J706" s="123"/>
      <c r="K706" s="261"/>
      <c r="L706" s="263"/>
      <c r="M706" s="264"/>
      <c r="N706" s="264"/>
      <c r="O706" s="123"/>
      <c r="P706" s="264"/>
      <c r="Q706" s="264"/>
      <c r="R706" s="265"/>
      <c r="S706" s="123"/>
      <c r="T706" s="123"/>
      <c r="U706" s="7"/>
      <c r="V706" s="7"/>
      <c r="W706" s="7"/>
      <c r="X706" s="8"/>
    </row>
    <row r="707" spans="1:24" ht="162.75" customHeight="1">
      <c r="A707" s="123"/>
      <c r="B707" s="123"/>
      <c r="C707" s="123"/>
      <c r="D707" s="123"/>
      <c r="E707" s="123"/>
      <c r="F707" s="123"/>
      <c r="G707" s="261"/>
      <c r="H707" s="261"/>
      <c r="I707" s="261"/>
      <c r="J707" s="123"/>
      <c r="K707" s="261"/>
      <c r="L707" s="263"/>
      <c r="M707" s="264"/>
      <c r="N707" s="264"/>
      <c r="O707" s="123"/>
      <c r="P707" s="264"/>
      <c r="Q707" s="264"/>
      <c r="R707" s="265"/>
      <c r="S707" s="123"/>
      <c r="T707" s="123"/>
      <c r="U707" s="7"/>
      <c r="V707" s="7"/>
      <c r="W707" s="7"/>
      <c r="X707" s="8"/>
    </row>
    <row r="708" spans="1:24" ht="162.75" customHeight="1">
      <c r="A708" s="123"/>
      <c r="B708" s="123"/>
      <c r="C708" s="123"/>
      <c r="D708" s="123"/>
      <c r="E708" s="123"/>
      <c r="F708" s="123"/>
      <c r="G708" s="261"/>
      <c r="H708" s="261"/>
      <c r="I708" s="261"/>
      <c r="J708" s="123"/>
      <c r="K708" s="261"/>
      <c r="L708" s="263"/>
      <c r="M708" s="264"/>
      <c r="N708" s="264"/>
      <c r="O708" s="123"/>
      <c r="P708" s="264"/>
      <c r="Q708" s="264"/>
      <c r="R708" s="265"/>
      <c r="S708" s="123"/>
      <c r="T708" s="123"/>
      <c r="U708" s="7"/>
      <c r="V708" s="7"/>
      <c r="W708" s="7"/>
      <c r="X708" s="8"/>
    </row>
    <row r="709" spans="1:24" ht="162.75" customHeight="1">
      <c r="A709" s="123"/>
      <c r="B709" s="123"/>
      <c r="C709" s="123"/>
      <c r="D709" s="123"/>
      <c r="E709" s="123"/>
      <c r="F709" s="123"/>
      <c r="G709" s="261"/>
      <c r="H709" s="261"/>
      <c r="I709" s="261"/>
      <c r="J709" s="123"/>
      <c r="K709" s="261"/>
      <c r="L709" s="263"/>
      <c r="M709" s="264"/>
      <c r="N709" s="264"/>
      <c r="O709" s="123"/>
      <c r="P709" s="264"/>
      <c r="Q709" s="264"/>
      <c r="R709" s="265"/>
      <c r="S709" s="123"/>
      <c r="T709" s="123"/>
      <c r="U709" s="7"/>
      <c r="V709" s="7"/>
      <c r="W709" s="7"/>
      <c r="X709" s="8"/>
    </row>
    <row r="710" spans="1:24" ht="162.75" customHeight="1">
      <c r="A710" s="123"/>
      <c r="B710" s="123"/>
      <c r="C710" s="123"/>
      <c r="D710" s="123"/>
      <c r="E710" s="123"/>
      <c r="F710" s="123"/>
      <c r="G710" s="261"/>
      <c r="H710" s="261"/>
      <c r="I710" s="261"/>
      <c r="J710" s="123"/>
      <c r="K710" s="261"/>
      <c r="L710" s="263"/>
      <c r="M710" s="264"/>
      <c r="N710" s="264"/>
      <c r="O710" s="123"/>
      <c r="P710" s="264"/>
      <c r="Q710" s="264"/>
      <c r="R710" s="265"/>
      <c r="S710" s="123"/>
      <c r="T710" s="123"/>
      <c r="U710" s="7"/>
      <c r="V710" s="7"/>
      <c r="W710" s="7"/>
      <c r="X710" s="8"/>
    </row>
    <row r="711" spans="1:24" ht="162.75" customHeight="1">
      <c r="A711" s="123"/>
      <c r="B711" s="123"/>
      <c r="C711" s="123"/>
      <c r="D711" s="123"/>
      <c r="E711" s="123"/>
      <c r="F711" s="123"/>
      <c r="G711" s="261"/>
      <c r="H711" s="261"/>
      <c r="I711" s="261"/>
      <c r="J711" s="123"/>
      <c r="K711" s="261"/>
      <c r="L711" s="263"/>
      <c r="M711" s="264"/>
      <c r="N711" s="264"/>
      <c r="O711" s="123"/>
      <c r="P711" s="264"/>
      <c r="Q711" s="264"/>
      <c r="R711" s="265"/>
      <c r="S711" s="123"/>
      <c r="T711" s="123"/>
      <c r="U711" s="7"/>
      <c r="V711" s="7"/>
      <c r="W711" s="7"/>
      <c r="X711" s="8"/>
    </row>
    <row r="712" spans="1:24" ht="162.75" customHeight="1">
      <c r="A712" s="123"/>
      <c r="B712" s="123"/>
      <c r="C712" s="123"/>
      <c r="D712" s="123"/>
      <c r="E712" s="123"/>
      <c r="F712" s="123"/>
      <c r="G712" s="261"/>
      <c r="H712" s="261"/>
      <c r="I712" s="261"/>
      <c r="J712" s="123"/>
      <c r="K712" s="261"/>
      <c r="L712" s="263"/>
      <c r="M712" s="264"/>
      <c r="N712" s="264"/>
      <c r="O712" s="123"/>
      <c r="P712" s="264"/>
      <c r="Q712" s="264"/>
      <c r="R712" s="265"/>
      <c r="S712" s="123"/>
      <c r="T712" s="123"/>
      <c r="U712" s="7"/>
      <c r="V712" s="7"/>
      <c r="W712" s="7"/>
      <c r="X712" s="8"/>
    </row>
    <row r="713" spans="1:24" ht="162.75" customHeight="1">
      <c r="A713" s="123"/>
      <c r="B713" s="123"/>
      <c r="C713" s="123"/>
      <c r="D713" s="123"/>
      <c r="E713" s="123"/>
      <c r="F713" s="123"/>
      <c r="G713" s="261"/>
      <c r="H713" s="261"/>
      <c r="I713" s="261"/>
      <c r="J713" s="123"/>
      <c r="K713" s="261"/>
      <c r="L713" s="263"/>
      <c r="M713" s="264"/>
      <c r="N713" s="264"/>
      <c r="O713" s="123"/>
      <c r="P713" s="264"/>
      <c r="Q713" s="264"/>
      <c r="R713" s="265"/>
      <c r="S713" s="123"/>
      <c r="T713" s="123"/>
      <c r="U713" s="7"/>
      <c r="V713" s="7"/>
      <c r="W713" s="7"/>
      <c r="X713" s="8"/>
    </row>
    <row r="714" spans="1:24" ht="162.75" customHeight="1">
      <c r="A714" s="123"/>
      <c r="B714" s="123"/>
      <c r="C714" s="123"/>
      <c r="D714" s="123"/>
      <c r="E714" s="123"/>
      <c r="F714" s="123"/>
      <c r="G714" s="261"/>
      <c r="H714" s="261"/>
      <c r="I714" s="261"/>
      <c r="J714" s="123"/>
      <c r="K714" s="261"/>
      <c r="L714" s="263"/>
      <c r="M714" s="264"/>
      <c r="N714" s="264"/>
      <c r="O714" s="123"/>
      <c r="P714" s="264"/>
      <c r="Q714" s="264"/>
      <c r="R714" s="265"/>
      <c r="S714" s="123"/>
      <c r="T714" s="123"/>
      <c r="U714" s="7"/>
      <c r="V714" s="7"/>
      <c r="W714" s="7"/>
      <c r="X714" s="8"/>
    </row>
    <row r="715" spans="1:24" ht="162.75" customHeight="1">
      <c r="A715" s="123"/>
      <c r="B715" s="123"/>
      <c r="C715" s="123"/>
      <c r="D715" s="123"/>
      <c r="E715" s="123"/>
      <c r="F715" s="123"/>
      <c r="G715" s="261"/>
      <c r="H715" s="261"/>
      <c r="I715" s="261"/>
      <c r="J715" s="123"/>
      <c r="K715" s="261"/>
      <c r="L715" s="263"/>
      <c r="M715" s="264"/>
      <c r="N715" s="264"/>
      <c r="O715" s="123"/>
      <c r="P715" s="264"/>
      <c r="Q715" s="264"/>
      <c r="R715" s="265"/>
      <c r="S715" s="123"/>
      <c r="T715" s="123"/>
      <c r="U715" s="7"/>
      <c r="V715" s="7"/>
      <c r="W715" s="7"/>
      <c r="X715" s="8"/>
    </row>
    <row r="716" spans="1:24" ht="162.75" customHeight="1">
      <c r="A716" s="123"/>
      <c r="B716" s="123"/>
      <c r="C716" s="123"/>
      <c r="D716" s="123"/>
      <c r="E716" s="123"/>
      <c r="F716" s="123"/>
      <c r="G716" s="261"/>
      <c r="H716" s="261"/>
      <c r="I716" s="261"/>
      <c r="J716" s="123"/>
      <c r="K716" s="261"/>
      <c r="L716" s="263"/>
      <c r="M716" s="264"/>
      <c r="N716" s="264"/>
      <c r="O716" s="123"/>
      <c r="P716" s="264"/>
      <c r="Q716" s="264"/>
      <c r="R716" s="265"/>
      <c r="S716" s="123"/>
      <c r="T716" s="123"/>
      <c r="U716" s="7"/>
      <c r="V716" s="7"/>
      <c r="W716" s="7"/>
      <c r="X716" s="8"/>
    </row>
    <row r="717" spans="1:24" ht="162.75" customHeight="1">
      <c r="A717" s="123"/>
      <c r="B717" s="123"/>
      <c r="C717" s="123"/>
      <c r="D717" s="123"/>
      <c r="E717" s="123"/>
      <c r="F717" s="123"/>
      <c r="G717" s="261"/>
      <c r="H717" s="261"/>
      <c r="I717" s="261"/>
      <c r="J717" s="123"/>
      <c r="K717" s="261"/>
      <c r="L717" s="263"/>
      <c r="M717" s="264"/>
      <c r="N717" s="264"/>
      <c r="O717" s="123"/>
      <c r="P717" s="264"/>
      <c r="Q717" s="264"/>
      <c r="R717" s="265"/>
      <c r="S717" s="123"/>
      <c r="T717" s="123"/>
      <c r="U717" s="7"/>
      <c r="V717" s="7"/>
      <c r="W717" s="7"/>
      <c r="X717" s="8"/>
    </row>
    <row r="718" spans="1:24" ht="162.75" customHeight="1">
      <c r="A718" s="123"/>
      <c r="B718" s="123"/>
      <c r="C718" s="123"/>
      <c r="D718" s="123"/>
      <c r="E718" s="123"/>
      <c r="F718" s="123"/>
      <c r="G718" s="261"/>
      <c r="H718" s="261"/>
      <c r="I718" s="261"/>
      <c r="J718" s="123"/>
      <c r="K718" s="261"/>
      <c r="L718" s="263"/>
      <c r="M718" s="264"/>
      <c r="N718" s="264"/>
      <c r="O718" s="123"/>
      <c r="P718" s="264"/>
      <c r="Q718" s="264"/>
      <c r="R718" s="265"/>
      <c r="S718" s="123"/>
      <c r="T718" s="123"/>
      <c r="U718" s="7"/>
      <c r="V718" s="7"/>
      <c r="W718" s="7"/>
      <c r="X718" s="8"/>
    </row>
    <row r="719" spans="1:24" ht="162.75" customHeight="1">
      <c r="A719" s="123"/>
      <c r="B719" s="123"/>
      <c r="C719" s="123"/>
      <c r="D719" s="123"/>
      <c r="E719" s="123"/>
      <c r="F719" s="123"/>
      <c r="G719" s="261"/>
      <c r="H719" s="261"/>
      <c r="I719" s="261"/>
      <c r="J719" s="123"/>
      <c r="K719" s="261"/>
      <c r="L719" s="263"/>
      <c r="M719" s="264"/>
      <c r="N719" s="264"/>
      <c r="O719" s="123"/>
      <c r="P719" s="264"/>
      <c r="Q719" s="264"/>
      <c r="R719" s="265"/>
      <c r="S719" s="123"/>
      <c r="T719" s="123"/>
      <c r="U719" s="7"/>
      <c r="V719" s="7"/>
      <c r="W719" s="7"/>
      <c r="X719" s="8"/>
    </row>
    <row r="720" spans="1:24" ht="162.75" customHeight="1">
      <c r="A720" s="123"/>
      <c r="B720" s="123"/>
      <c r="C720" s="123"/>
      <c r="D720" s="123"/>
      <c r="E720" s="123"/>
      <c r="F720" s="123"/>
      <c r="G720" s="261"/>
      <c r="H720" s="261"/>
      <c r="I720" s="261"/>
      <c r="J720" s="123"/>
      <c r="K720" s="261"/>
      <c r="L720" s="263"/>
      <c r="M720" s="264"/>
      <c r="N720" s="264"/>
      <c r="O720" s="123"/>
      <c r="P720" s="264"/>
      <c r="Q720" s="264"/>
      <c r="R720" s="265"/>
      <c r="S720" s="123"/>
      <c r="T720" s="123"/>
      <c r="U720" s="7"/>
      <c r="V720" s="7"/>
      <c r="W720" s="7"/>
      <c r="X720" s="8"/>
    </row>
    <row r="721" spans="1:24" ht="162.75" customHeight="1">
      <c r="A721" s="123"/>
      <c r="B721" s="123"/>
      <c r="C721" s="123"/>
      <c r="D721" s="123"/>
      <c r="E721" s="123"/>
      <c r="F721" s="123"/>
      <c r="G721" s="261"/>
      <c r="H721" s="261"/>
      <c r="I721" s="261"/>
      <c r="J721" s="123"/>
      <c r="K721" s="261"/>
      <c r="L721" s="263"/>
      <c r="M721" s="264"/>
      <c r="N721" s="264"/>
      <c r="O721" s="123"/>
      <c r="P721" s="264"/>
      <c r="Q721" s="264"/>
      <c r="R721" s="265"/>
      <c r="S721" s="123"/>
      <c r="T721" s="123"/>
      <c r="U721" s="7"/>
      <c r="V721" s="7"/>
      <c r="W721" s="7"/>
      <c r="X721" s="8"/>
    </row>
    <row r="722" spans="1:24" ht="162.75" customHeight="1">
      <c r="A722" s="123"/>
      <c r="B722" s="123"/>
      <c r="C722" s="123"/>
      <c r="D722" s="123"/>
      <c r="E722" s="123"/>
      <c r="F722" s="123"/>
      <c r="G722" s="261"/>
      <c r="H722" s="261"/>
      <c r="I722" s="261"/>
      <c r="J722" s="123"/>
      <c r="K722" s="261"/>
      <c r="L722" s="263"/>
      <c r="M722" s="264"/>
      <c r="N722" s="264"/>
      <c r="O722" s="123"/>
      <c r="P722" s="264"/>
      <c r="Q722" s="264"/>
      <c r="R722" s="265"/>
      <c r="S722" s="123"/>
      <c r="T722" s="123"/>
      <c r="U722" s="7"/>
      <c r="V722" s="7"/>
      <c r="W722" s="7"/>
      <c r="X722" s="8"/>
    </row>
    <row r="723" spans="1:24" ht="162.75" customHeight="1">
      <c r="A723" s="123"/>
      <c r="B723" s="123"/>
      <c r="C723" s="123"/>
      <c r="D723" s="123"/>
      <c r="E723" s="123"/>
      <c r="F723" s="123"/>
      <c r="G723" s="261"/>
      <c r="H723" s="261"/>
      <c r="I723" s="261"/>
      <c r="J723" s="123"/>
      <c r="K723" s="261"/>
      <c r="L723" s="263"/>
      <c r="M723" s="264"/>
      <c r="N723" s="264"/>
      <c r="O723" s="123"/>
      <c r="P723" s="264"/>
      <c r="Q723" s="264"/>
      <c r="R723" s="265"/>
      <c r="S723" s="123"/>
      <c r="T723" s="123"/>
      <c r="U723" s="7"/>
      <c r="V723" s="7"/>
      <c r="W723" s="7"/>
      <c r="X723" s="8"/>
    </row>
    <row r="724" spans="1:24" ht="162.75" customHeight="1">
      <c r="A724" s="123"/>
      <c r="B724" s="123"/>
      <c r="C724" s="123"/>
      <c r="D724" s="123"/>
      <c r="E724" s="123"/>
      <c r="F724" s="123"/>
      <c r="G724" s="261"/>
      <c r="H724" s="261"/>
      <c r="I724" s="261"/>
      <c r="J724" s="123"/>
      <c r="K724" s="261"/>
      <c r="L724" s="263"/>
      <c r="M724" s="264"/>
      <c r="N724" s="264"/>
      <c r="O724" s="123"/>
      <c r="P724" s="264"/>
      <c r="Q724" s="264"/>
      <c r="R724" s="265"/>
      <c r="S724" s="123"/>
      <c r="T724" s="123"/>
      <c r="U724" s="7"/>
      <c r="V724" s="7"/>
      <c r="W724" s="7"/>
      <c r="X724" s="8"/>
    </row>
    <row r="725" spans="1:24" ht="162.75" customHeight="1">
      <c r="A725" s="123"/>
      <c r="B725" s="123"/>
      <c r="C725" s="123"/>
      <c r="D725" s="123"/>
      <c r="E725" s="123"/>
      <c r="F725" s="123"/>
      <c r="G725" s="261"/>
      <c r="H725" s="261"/>
      <c r="I725" s="261"/>
      <c r="J725" s="123"/>
      <c r="K725" s="261"/>
      <c r="L725" s="263"/>
      <c r="M725" s="264"/>
      <c r="N725" s="264"/>
      <c r="O725" s="123"/>
      <c r="P725" s="264"/>
      <c r="Q725" s="264"/>
      <c r="R725" s="265"/>
      <c r="S725" s="123"/>
      <c r="T725" s="123"/>
      <c r="U725" s="7"/>
      <c r="V725" s="7"/>
      <c r="W725" s="7"/>
      <c r="X725" s="8"/>
    </row>
    <row r="726" spans="1:24" ht="162.75" customHeight="1">
      <c r="A726" s="123"/>
      <c r="B726" s="123"/>
      <c r="C726" s="123"/>
      <c r="D726" s="123"/>
      <c r="E726" s="123"/>
      <c r="F726" s="123"/>
      <c r="G726" s="261"/>
      <c r="H726" s="261"/>
      <c r="I726" s="261"/>
      <c r="J726" s="123"/>
      <c r="K726" s="261"/>
      <c r="L726" s="263"/>
      <c r="M726" s="264"/>
      <c r="N726" s="264"/>
      <c r="O726" s="123"/>
      <c r="P726" s="264"/>
      <c r="Q726" s="264"/>
      <c r="R726" s="265"/>
      <c r="S726" s="123"/>
      <c r="T726" s="123"/>
      <c r="U726" s="7"/>
      <c r="V726" s="7"/>
      <c r="W726" s="7"/>
      <c r="X726" s="8"/>
    </row>
    <row r="727" spans="1:24" ht="162.75" customHeight="1">
      <c r="A727" s="123"/>
      <c r="B727" s="123"/>
      <c r="C727" s="123"/>
      <c r="D727" s="123"/>
      <c r="E727" s="123"/>
      <c r="F727" s="123"/>
      <c r="G727" s="261"/>
      <c r="H727" s="261"/>
      <c r="I727" s="261"/>
      <c r="J727" s="123"/>
      <c r="K727" s="261"/>
      <c r="L727" s="263"/>
      <c r="M727" s="264"/>
      <c r="N727" s="264"/>
      <c r="O727" s="123"/>
      <c r="P727" s="264"/>
      <c r="Q727" s="264"/>
      <c r="R727" s="265"/>
      <c r="S727" s="123"/>
      <c r="T727" s="123"/>
      <c r="U727" s="7"/>
      <c r="V727" s="7"/>
      <c r="W727" s="7"/>
      <c r="X727" s="8"/>
    </row>
    <row r="728" spans="1:24" ht="162.75" customHeight="1">
      <c r="A728" s="123"/>
      <c r="B728" s="123"/>
      <c r="C728" s="123"/>
      <c r="D728" s="123"/>
      <c r="E728" s="123"/>
      <c r="F728" s="123"/>
      <c r="G728" s="261"/>
      <c r="H728" s="261"/>
      <c r="I728" s="261"/>
      <c r="J728" s="123"/>
      <c r="K728" s="261"/>
      <c r="L728" s="263"/>
      <c r="M728" s="264"/>
      <c r="N728" s="264"/>
      <c r="O728" s="123"/>
      <c r="P728" s="264"/>
      <c r="Q728" s="264"/>
      <c r="R728" s="265"/>
      <c r="S728" s="123"/>
      <c r="T728" s="123"/>
      <c r="U728" s="7"/>
      <c r="V728" s="7"/>
      <c r="W728" s="7"/>
      <c r="X728" s="8"/>
    </row>
    <row r="729" spans="1:24" ht="162.75" customHeight="1">
      <c r="A729" s="123"/>
      <c r="B729" s="123"/>
      <c r="C729" s="123"/>
      <c r="D729" s="123"/>
      <c r="E729" s="123"/>
      <c r="F729" s="123"/>
      <c r="G729" s="261"/>
      <c r="H729" s="261"/>
      <c r="I729" s="261"/>
      <c r="J729" s="123"/>
      <c r="K729" s="261"/>
      <c r="L729" s="263"/>
      <c r="M729" s="264"/>
      <c r="N729" s="264"/>
      <c r="O729" s="123"/>
      <c r="P729" s="264"/>
      <c r="Q729" s="264"/>
      <c r="R729" s="265"/>
      <c r="S729" s="123"/>
      <c r="T729" s="123"/>
      <c r="U729" s="7"/>
      <c r="V729" s="7"/>
      <c r="W729" s="7"/>
      <c r="X729" s="8"/>
    </row>
    <row r="730" spans="1:24" ht="162.75" customHeight="1">
      <c r="A730" s="123"/>
      <c r="B730" s="123"/>
      <c r="C730" s="123"/>
      <c r="D730" s="123"/>
      <c r="E730" s="123"/>
      <c r="F730" s="123"/>
      <c r="G730" s="261"/>
      <c r="H730" s="261"/>
      <c r="I730" s="261"/>
      <c r="J730" s="123"/>
      <c r="K730" s="261"/>
      <c r="L730" s="263"/>
      <c r="M730" s="264"/>
      <c r="N730" s="264"/>
      <c r="O730" s="123"/>
      <c r="P730" s="264"/>
      <c r="Q730" s="264"/>
      <c r="R730" s="265"/>
      <c r="S730" s="123"/>
      <c r="T730" s="123"/>
      <c r="U730" s="7"/>
      <c r="V730" s="7"/>
      <c r="W730" s="7"/>
      <c r="X730" s="8"/>
    </row>
    <row r="731" spans="1:24" ht="162.75" customHeight="1">
      <c r="A731" s="123"/>
      <c r="B731" s="123"/>
      <c r="C731" s="123"/>
      <c r="D731" s="123"/>
      <c r="E731" s="123"/>
      <c r="F731" s="123"/>
      <c r="G731" s="261"/>
      <c r="H731" s="261"/>
      <c r="I731" s="261"/>
      <c r="J731" s="123"/>
      <c r="K731" s="261"/>
      <c r="L731" s="263"/>
      <c r="M731" s="264"/>
      <c r="N731" s="264"/>
      <c r="O731" s="123"/>
      <c r="P731" s="264"/>
      <c r="Q731" s="264"/>
      <c r="R731" s="265"/>
      <c r="S731" s="123"/>
      <c r="T731" s="123"/>
      <c r="U731" s="7"/>
      <c r="V731" s="7"/>
      <c r="W731" s="7"/>
      <c r="X731" s="8"/>
    </row>
    <row r="732" spans="1:24" ht="162.75" customHeight="1">
      <c r="A732" s="123"/>
      <c r="B732" s="123"/>
      <c r="C732" s="123"/>
      <c r="D732" s="123"/>
      <c r="E732" s="123"/>
      <c r="F732" s="123"/>
      <c r="G732" s="261"/>
      <c r="H732" s="261"/>
      <c r="I732" s="261"/>
      <c r="J732" s="123"/>
      <c r="K732" s="261"/>
      <c r="L732" s="263"/>
      <c r="M732" s="264"/>
      <c r="N732" s="264"/>
      <c r="O732" s="123"/>
      <c r="P732" s="264"/>
      <c r="Q732" s="264"/>
      <c r="R732" s="265"/>
      <c r="S732" s="123"/>
      <c r="T732" s="123"/>
      <c r="U732" s="7"/>
      <c r="V732" s="7"/>
      <c r="W732" s="7"/>
      <c r="X732" s="8"/>
    </row>
    <row r="733" spans="1:24" ht="162.75" customHeight="1">
      <c r="A733" s="123"/>
      <c r="B733" s="123"/>
      <c r="C733" s="123"/>
      <c r="D733" s="123"/>
      <c r="E733" s="123"/>
      <c r="F733" s="123"/>
      <c r="G733" s="261"/>
      <c r="H733" s="261"/>
      <c r="I733" s="261"/>
      <c r="J733" s="123"/>
      <c r="K733" s="261"/>
      <c r="L733" s="263"/>
      <c r="M733" s="264"/>
      <c r="N733" s="264"/>
      <c r="O733" s="123"/>
      <c r="P733" s="264"/>
      <c r="Q733" s="264"/>
      <c r="R733" s="265"/>
      <c r="S733" s="123"/>
      <c r="T733" s="123"/>
      <c r="U733" s="7"/>
      <c r="V733" s="7"/>
      <c r="W733" s="7"/>
      <c r="X733" s="8"/>
    </row>
    <row r="734" spans="1:24" ht="162.75" customHeight="1">
      <c r="A734" s="123"/>
      <c r="B734" s="123"/>
      <c r="C734" s="123"/>
      <c r="D734" s="123"/>
      <c r="E734" s="123"/>
      <c r="F734" s="123"/>
      <c r="G734" s="261"/>
      <c r="H734" s="261"/>
      <c r="I734" s="261"/>
      <c r="J734" s="123"/>
      <c r="K734" s="261"/>
      <c r="L734" s="263"/>
      <c r="M734" s="264"/>
      <c r="N734" s="264"/>
      <c r="O734" s="123"/>
      <c r="P734" s="264"/>
      <c r="Q734" s="264"/>
      <c r="R734" s="265"/>
      <c r="S734" s="123"/>
      <c r="T734" s="123"/>
      <c r="U734" s="7"/>
      <c r="V734" s="7"/>
      <c r="W734" s="7"/>
      <c r="X734" s="8"/>
    </row>
    <row r="735" spans="1:24" ht="162.75" customHeight="1">
      <c r="A735" s="123"/>
      <c r="B735" s="123"/>
      <c r="C735" s="123"/>
      <c r="D735" s="123"/>
      <c r="E735" s="123"/>
      <c r="F735" s="123"/>
      <c r="G735" s="261"/>
      <c r="H735" s="261"/>
      <c r="I735" s="261"/>
      <c r="J735" s="123"/>
      <c r="K735" s="261"/>
      <c r="L735" s="263"/>
      <c r="M735" s="264"/>
      <c r="N735" s="264"/>
      <c r="O735" s="123"/>
      <c r="P735" s="264"/>
      <c r="Q735" s="264"/>
      <c r="R735" s="265"/>
      <c r="S735" s="123"/>
      <c r="T735" s="123"/>
      <c r="U735" s="7"/>
      <c r="V735" s="7"/>
      <c r="W735" s="7"/>
      <c r="X735" s="8"/>
    </row>
    <row r="736" spans="1:24" ht="162.75" customHeight="1">
      <c r="A736" s="123"/>
      <c r="B736" s="123"/>
      <c r="C736" s="123"/>
      <c r="D736" s="123"/>
      <c r="E736" s="123"/>
      <c r="F736" s="123"/>
      <c r="G736" s="261"/>
      <c r="H736" s="261"/>
      <c r="I736" s="261"/>
      <c r="J736" s="123"/>
      <c r="K736" s="261"/>
      <c r="L736" s="263"/>
      <c r="M736" s="264"/>
      <c r="N736" s="264"/>
      <c r="O736" s="123"/>
      <c r="P736" s="264"/>
      <c r="Q736" s="264"/>
      <c r="R736" s="265"/>
      <c r="S736" s="123"/>
      <c r="T736" s="123"/>
      <c r="U736" s="7"/>
      <c r="V736" s="7"/>
      <c r="W736" s="7"/>
      <c r="X736" s="8"/>
    </row>
    <row r="737" spans="1:24" ht="162.75" customHeight="1">
      <c r="A737" s="123"/>
      <c r="B737" s="123"/>
      <c r="C737" s="123"/>
      <c r="D737" s="123"/>
      <c r="E737" s="123"/>
      <c r="F737" s="123"/>
      <c r="G737" s="261"/>
      <c r="H737" s="261"/>
      <c r="I737" s="261"/>
      <c r="J737" s="123"/>
      <c r="K737" s="261"/>
      <c r="L737" s="263"/>
      <c r="M737" s="264"/>
      <c r="N737" s="264"/>
      <c r="O737" s="123"/>
      <c r="P737" s="264"/>
      <c r="Q737" s="264"/>
      <c r="R737" s="265"/>
      <c r="S737" s="123"/>
      <c r="T737" s="123"/>
      <c r="U737" s="7"/>
      <c r="V737" s="7"/>
      <c r="W737" s="7"/>
      <c r="X737" s="8"/>
    </row>
    <row r="738" spans="1:24" ht="162.75" customHeight="1">
      <c r="A738" s="123"/>
      <c r="B738" s="123"/>
      <c r="C738" s="123"/>
      <c r="D738" s="123"/>
      <c r="E738" s="123"/>
      <c r="F738" s="123"/>
      <c r="G738" s="261"/>
      <c r="H738" s="261"/>
      <c r="I738" s="261"/>
      <c r="J738" s="123"/>
      <c r="K738" s="261"/>
      <c r="L738" s="263"/>
      <c r="M738" s="264"/>
      <c r="N738" s="264"/>
      <c r="O738" s="123"/>
      <c r="P738" s="264"/>
      <c r="Q738" s="264"/>
      <c r="R738" s="265"/>
      <c r="S738" s="123"/>
      <c r="T738" s="123"/>
      <c r="U738" s="7"/>
      <c r="V738" s="7"/>
      <c r="W738" s="7"/>
      <c r="X738" s="8"/>
    </row>
    <row r="739" spans="1:24" ht="162.75" customHeight="1">
      <c r="A739" s="123"/>
      <c r="B739" s="123"/>
      <c r="C739" s="123"/>
      <c r="D739" s="123"/>
      <c r="E739" s="123"/>
      <c r="F739" s="123"/>
      <c r="G739" s="261"/>
      <c r="H739" s="261"/>
      <c r="I739" s="261"/>
      <c r="J739" s="123"/>
      <c r="K739" s="261"/>
      <c r="L739" s="263"/>
      <c r="M739" s="264"/>
      <c r="N739" s="264"/>
      <c r="O739" s="123"/>
      <c r="P739" s="264"/>
      <c r="Q739" s="264"/>
      <c r="R739" s="265"/>
      <c r="S739" s="123"/>
      <c r="T739" s="123"/>
      <c r="U739" s="7"/>
      <c r="V739" s="7"/>
      <c r="W739" s="7"/>
      <c r="X739" s="8"/>
    </row>
    <row r="740" spans="1:24" ht="162.75" customHeight="1">
      <c r="A740" s="123"/>
      <c r="B740" s="123"/>
      <c r="C740" s="123"/>
      <c r="D740" s="123"/>
      <c r="E740" s="123"/>
      <c r="F740" s="123"/>
      <c r="G740" s="261"/>
      <c r="H740" s="261"/>
      <c r="I740" s="261"/>
      <c r="J740" s="123"/>
      <c r="K740" s="261"/>
      <c r="L740" s="263"/>
      <c r="M740" s="264"/>
      <c r="N740" s="264"/>
      <c r="O740" s="123"/>
      <c r="P740" s="264"/>
      <c r="Q740" s="264"/>
      <c r="R740" s="265"/>
      <c r="S740" s="123"/>
      <c r="T740" s="123"/>
      <c r="U740" s="7"/>
      <c r="V740" s="7"/>
      <c r="W740" s="7"/>
      <c r="X740" s="8"/>
    </row>
    <row r="741" spans="1:24" ht="162.75" customHeight="1">
      <c r="A741" s="123"/>
      <c r="B741" s="123"/>
      <c r="C741" s="123"/>
      <c r="D741" s="123"/>
      <c r="E741" s="123"/>
      <c r="F741" s="123"/>
      <c r="G741" s="261"/>
      <c r="H741" s="261"/>
      <c r="I741" s="261"/>
      <c r="J741" s="123"/>
      <c r="K741" s="261"/>
      <c r="L741" s="263"/>
      <c r="M741" s="264"/>
      <c r="N741" s="264"/>
      <c r="O741" s="123"/>
      <c r="P741" s="264"/>
      <c r="Q741" s="264"/>
      <c r="R741" s="265"/>
      <c r="S741" s="123"/>
      <c r="T741" s="123"/>
      <c r="U741" s="7"/>
      <c r="V741" s="7"/>
      <c r="W741" s="7"/>
      <c r="X741" s="8"/>
    </row>
    <row r="742" spans="1:24" ht="162.75" customHeight="1">
      <c r="A742" s="123"/>
      <c r="B742" s="123"/>
      <c r="C742" s="123"/>
      <c r="D742" s="123"/>
      <c r="E742" s="123"/>
      <c r="F742" s="123"/>
      <c r="G742" s="261"/>
      <c r="H742" s="261"/>
      <c r="I742" s="261"/>
      <c r="J742" s="123"/>
      <c r="K742" s="261"/>
      <c r="L742" s="263"/>
      <c r="M742" s="264"/>
      <c r="N742" s="264"/>
      <c r="O742" s="123"/>
      <c r="P742" s="264"/>
      <c r="Q742" s="264"/>
      <c r="R742" s="265"/>
      <c r="S742" s="123"/>
      <c r="T742" s="123"/>
      <c r="U742" s="7"/>
      <c r="V742" s="7"/>
      <c r="W742" s="7"/>
      <c r="X742" s="8"/>
    </row>
    <row r="743" spans="1:24" ht="162.75" customHeight="1">
      <c r="A743" s="123"/>
      <c r="B743" s="123"/>
      <c r="C743" s="123"/>
      <c r="D743" s="123"/>
      <c r="E743" s="123"/>
      <c r="F743" s="123"/>
      <c r="G743" s="261"/>
      <c r="H743" s="261"/>
      <c r="I743" s="261"/>
      <c r="J743" s="123"/>
      <c r="K743" s="261"/>
      <c r="L743" s="263"/>
      <c r="M743" s="264"/>
      <c r="N743" s="264"/>
      <c r="O743" s="123"/>
      <c r="P743" s="264"/>
      <c r="Q743" s="264"/>
      <c r="R743" s="265"/>
      <c r="S743" s="123"/>
      <c r="T743" s="123"/>
      <c r="U743" s="7"/>
      <c r="V743" s="7"/>
      <c r="W743" s="7"/>
      <c r="X743" s="8"/>
    </row>
    <row r="744" spans="1:24" ht="162.75" customHeight="1">
      <c r="A744" s="123"/>
      <c r="B744" s="123"/>
      <c r="C744" s="123"/>
      <c r="D744" s="123"/>
      <c r="E744" s="123"/>
      <c r="F744" s="123"/>
      <c r="G744" s="261"/>
      <c r="H744" s="261"/>
      <c r="I744" s="261"/>
      <c r="J744" s="123"/>
      <c r="K744" s="261"/>
      <c r="L744" s="263"/>
      <c r="M744" s="264"/>
      <c r="N744" s="264"/>
      <c r="O744" s="123"/>
      <c r="P744" s="264"/>
      <c r="Q744" s="264"/>
      <c r="R744" s="265"/>
      <c r="S744" s="123"/>
      <c r="T744" s="123"/>
      <c r="U744" s="7"/>
      <c r="V744" s="7"/>
      <c r="W744" s="7"/>
      <c r="X744" s="8"/>
    </row>
    <row r="745" spans="1:24" ht="162.75" customHeight="1">
      <c r="A745" s="123"/>
      <c r="B745" s="123"/>
      <c r="C745" s="123"/>
      <c r="D745" s="123"/>
      <c r="E745" s="123"/>
      <c r="F745" s="123"/>
      <c r="G745" s="261"/>
      <c r="H745" s="261"/>
      <c r="I745" s="261"/>
      <c r="J745" s="123"/>
      <c r="K745" s="261"/>
      <c r="L745" s="263"/>
      <c r="M745" s="264"/>
      <c r="N745" s="264"/>
      <c r="O745" s="123"/>
      <c r="P745" s="264"/>
      <c r="Q745" s="264"/>
      <c r="R745" s="265"/>
      <c r="S745" s="123"/>
      <c r="T745" s="123"/>
      <c r="U745" s="7"/>
      <c r="V745" s="7"/>
      <c r="W745" s="7"/>
      <c r="X745" s="8"/>
    </row>
    <row r="746" spans="1:24" ht="162.75" customHeight="1">
      <c r="A746" s="123"/>
      <c r="B746" s="123"/>
      <c r="C746" s="123"/>
      <c r="D746" s="123"/>
      <c r="E746" s="123"/>
      <c r="F746" s="123"/>
      <c r="G746" s="261"/>
      <c r="H746" s="261"/>
      <c r="I746" s="261"/>
      <c r="J746" s="123"/>
      <c r="K746" s="261"/>
      <c r="L746" s="263"/>
      <c r="M746" s="264"/>
      <c r="N746" s="264"/>
      <c r="O746" s="123"/>
      <c r="P746" s="264"/>
      <c r="Q746" s="264"/>
      <c r="R746" s="265"/>
      <c r="S746" s="123"/>
      <c r="T746" s="123"/>
      <c r="U746" s="7"/>
      <c r="V746" s="7"/>
      <c r="W746" s="7"/>
      <c r="X746" s="8"/>
    </row>
    <row r="747" spans="1:24" ht="162.75" customHeight="1">
      <c r="A747" s="123"/>
      <c r="B747" s="123"/>
      <c r="C747" s="123"/>
      <c r="D747" s="123"/>
      <c r="E747" s="123"/>
      <c r="F747" s="123"/>
      <c r="G747" s="261"/>
      <c r="H747" s="261"/>
      <c r="I747" s="261"/>
      <c r="J747" s="123"/>
      <c r="K747" s="261"/>
      <c r="L747" s="263"/>
      <c r="M747" s="264"/>
      <c r="N747" s="264"/>
      <c r="O747" s="123"/>
      <c r="P747" s="264"/>
      <c r="Q747" s="264"/>
      <c r="R747" s="265"/>
      <c r="S747" s="123"/>
      <c r="T747" s="123"/>
      <c r="U747" s="7"/>
      <c r="V747" s="7"/>
      <c r="W747" s="7"/>
      <c r="X747" s="8"/>
    </row>
    <row r="748" spans="1:24" ht="162.75" customHeight="1">
      <c r="A748" s="123"/>
      <c r="B748" s="123"/>
      <c r="C748" s="123"/>
      <c r="D748" s="123"/>
      <c r="E748" s="123"/>
      <c r="F748" s="123"/>
      <c r="G748" s="261"/>
      <c r="H748" s="261"/>
      <c r="I748" s="261"/>
      <c r="J748" s="123"/>
      <c r="K748" s="261"/>
      <c r="L748" s="263"/>
      <c r="M748" s="264"/>
      <c r="N748" s="264"/>
      <c r="O748" s="123"/>
      <c r="P748" s="264"/>
      <c r="Q748" s="264"/>
      <c r="R748" s="265"/>
      <c r="S748" s="123"/>
      <c r="T748" s="123"/>
      <c r="U748" s="7"/>
      <c r="V748" s="7"/>
      <c r="W748" s="7"/>
      <c r="X748" s="8"/>
    </row>
    <row r="749" spans="1:24" ht="162.75" customHeight="1">
      <c r="A749" s="123"/>
      <c r="B749" s="123"/>
      <c r="C749" s="123"/>
      <c r="D749" s="123"/>
      <c r="E749" s="123"/>
      <c r="F749" s="123"/>
      <c r="G749" s="261"/>
      <c r="H749" s="261"/>
      <c r="I749" s="261"/>
      <c r="J749" s="123"/>
      <c r="K749" s="261"/>
      <c r="L749" s="263"/>
      <c r="M749" s="264"/>
      <c r="N749" s="264"/>
      <c r="O749" s="123"/>
      <c r="P749" s="264"/>
      <c r="Q749" s="264"/>
      <c r="R749" s="265"/>
      <c r="S749" s="123"/>
      <c r="T749" s="123"/>
      <c r="U749" s="7"/>
      <c r="V749" s="7"/>
      <c r="W749" s="7"/>
      <c r="X749" s="8"/>
    </row>
    <row r="750" spans="1:24" ht="162.75" customHeight="1">
      <c r="A750" s="123"/>
      <c r="B750" s="123"/>
      <c r="C750" s="123"/>
      <c r="D750" s="123"/>
      <c r="E750" s="123"/>
      <c r="F750" s="123"/>
      <c r="G750" s="261"/>
      <c r="H750" s="261"/>
      <c r="I750" s="261"/>
      <c r="J750" s="123"/>
      <c r="K750" s="261"/>
      <c r="L750" s="263"/>
      <c r="M750" s="264"/>
      <c r="N750" s="264"/>
      <c r="O750" s="123"/>
      <c r="P750" s="264"/>
      <c r="Q750" s="264"/>
      <c r="R750" s="265"/>
      <c r="S750" s="123"/>
      <c r="T750" s="123"/>
      <c r="U750" s="7"/>
      <c r="V750" s="7"/>
      <c r="W750" s="7"/>
      <c r="X750" s="8"/>
    </row>
    <row r="751" spans="1:24" ht="162.75" customHeight="1">
      <c r="A751" s="123"/>
      <c r="B751" s="123"/>
      <c r="C751" s="123"/>
      <c r="D751" s="123"/>
      <c r="E751" s="123"/>
      <c r="F751" s="123"/>
      <c r="G751" s="261"/>
      <c r="H751" s="261"/>
      <c r="I751" s="261"/>
      <c r="J751" s="123"/>
      <c r="K751" s="261"/>
      <c r="L751" s="263"/>
      <c r="M751" s="264"/>
      <c r="N751" s="264"/>
      <c r="O751" s="123"/>
      <c r="P751" s="264"/>
      <c r="Q751" s="264"/>
      <c r="R751" s="265"/>
      <c r="S751" s="123"/>
      <c r="T751" s="123"/>
      <c r="U751" s="7"/>
      <c r="V751" s="7"/>
      <c r="W751" s="7"/>
      <c r="X751" s="8"/>
    </row>
    <row r="752" spans="1:24" ht="162.75" customHeight="1">
      <c r="A752" s="123"/>
      <c r="B752" s="123"/>
      <c r="C752" s="123"/>
      <c r="D752" s="123"/>
      <c r="E752" s="123"/>
      <c r="F752" s="123"/>
      <c r="G752" s="261"/>
      <c r="H752" s="261"/>
      <c r="I752" s="261"/>
      <c r="J752" s="123"/>
      <c r="K752" s="261"/>
      <c r="L752" s="263"/>
      <c r="M752" s="264"/>
      <c r="N752" s="264"/>
      <c r="O752" s="123"/>
      <c r="P752" s="264"/>
      <c r="Q752" s="264"/>
      <c r="R752" s="265"/>
      <c r="S752" s="123"/>
      <c r="T752" s="123"/>
      <c r="U752" s="7"/>
      <c r="V752" s="7"/>
      <c r="W752" s="7"/>
      <c r="X752" s="8"/>
    </row>
    <row r="753" spans="1:24" ht="162.75" customHeight="1">
      <c r="A753" s="123"/>
      <c r="B753" s="123"/>
      <c r="C753" s="123"/>
      <c r="D753" s="123"/>
      <c r="E753" s="123"/>
      <c r="F753" s="123"/>
      <c r="G753" s="261"/>
      <c r="H753" s="261"/>
      <c r="I753" s="261"/>
      <c r="J753" s="123"/>
      <c r="K753" s="261"/>
      <c r="L753" s="263"/>
      <c r="M753" s="264"/>
      <c r="N753" s="264"/>
      <c r="O753" s="123"/>
      <c r="P753" s="264"/>
      <c r="Q753" s="264"/>
      <c r="R753" s="265"/>
      <c r="S753" s="123"/>
      <c r="T753" s="123"/>
      <c r="U753" s="7"/>
      <c r="V753" s="7"/>
      <c r="W753" s="7"/>
      <c r="X753" s="8"/>
    </row>
    <row r="754" spans="1:24" ht="162.75" customHeight="1">
      <c r="A754" s="123"/>
      <c r="B754" s="123"/>
      <c r="C754" s="123"/>
      <c r="D754" s="123"/>
      <c r="E754" s="123"/>
      <c r="F754" s="123"/>
      <c r="G754" s="261"/>
      <c r="H754" s="261"/>
      <c r="I754" s="261"/>
      <c r="J754" s="123"/>
      <c r="K754" s="261"/>
      <c r="L754" s="263"/>
      <c r="M754" s="264"/>
      <c r="N754" s="264"/>
      <c r="O754" s="123"/>
      <c r="P754" s="264"/>
      <c r="Q754" s="264"/>
      <c r="R754" s="265"/>
      <c r="S754" s="123"/>
      <c r="T754" s="123"/>
      <c r="U754" s="7"/>
      <c r="V754" s="7"/>
      <c r="W754" s="7"/>
      <c r="X754" s="8"/>
    </row>
    <row r="755" spans="1:24" ht="162.75" customHeight="1">
      <c r="A755" s="123"/>
      <c r="B755" s="123"/>
      <c r="C755" s="123"/>
      <c r="D755" s="123"/>
      <c r="E755" s="123"/>
      <c r="F755" s="123"/>
      <c r="G755" s="261"/>
      <c r="H755" s="261"/>
      <c r="I755" s="261"/>
      <c r="J755" s="123"/>
      <c r="K755" s="261"/>
      <c r="L755" s="263"/>
      <c r="M755" s="264"/>
      <c r="N755" s="264"/>
      <c r="O755" s="123"/>
      <c r="P755" s="264"/>
      <c r="Q755" s="264"/>
      <c r="R755" s="265"/>
      <c r="S755" s="123"/>
      <c r="T755" s="123"/>
      <c r="U755" s="7"/>
      <c r="V755" s="7"/>
      <c r="W755" s="7"/>
      <c r="X755" s="8"/>
    </row>
    <row r="756" spans="1:24" ht="162.75" customHeight="1">
      <c r="A756" s="123"/>
      <c r="B756" s="123"/>
      <c r="C756" s="123"/>
      <c r="D756" s="123"/>
      <c r="E756" s="123"/>
      <c r="F756" s="123"/>
      <c r="G756" s="261"/>
      <c r="H756" s="261"/>
      <c r="I756" s="261"/>
      <c r="J756" s="123"/>
      <c r="K756" s="261"/>
      <c r="L756" s="263"/>
      <c r="M756" s="264"/>
      <c r="N756" s="264"/>
      <c r="O756" s="123"/>
      <c r="P756" s="264"/>
      <c r="Q756" s="264"/>
      <c r="R756" s="265"/>
      <c r="S756" s="123"/>
      <c r="T756" s="123"/>
      <c r="U756" s="7"/>
      <c r="V756" s="7"/>
      <c r="W756" s="7"/>
      <c r="X756" s="8"/>
    </row>
    <row r="757" spans="1:24" ht="162.75" customHeight="1">
      <c r="A757" s="123"/>
      <c r="B757" s="123"/>
      <c r="C757" s="123"/>
      <c r="D757" s="123"/>
      <c r="E757" s="123"/>
      <c r="F757" s="123"/>
      <c r="G757" s="261"/>
      <c r="H757" s="261"/>
      <c r="I757" s="261"/>
      <c r="J757" s="123"/>
      <c r="K757" s="261"/>
      <c r="L757" s="263"/>
      <c r="M757" s="264"/>
      <c r="N757" s="264"/>
      <c r="O757" s="123"/>
      <c r="P757" s="264"/>
      <c r="Q757" s="264"/>
      <c r="R757" s="265"/>
      <c r="S757" s="123"/>
      <c r="T757" s="123"/>
      <c r="U757" s="7"/>
      <c r="V757" s="7"/>
      <c r="W757" s="7"/>
      <c r="X757" s="8"/>
    </row>
    <row r="758" spans="1:24" ht="162.75" customHeight="1">
      <c r="A758" s="123"/>
      <c r="B758" s="123"/>
      <c r="C758" s="123"/>
      <c r="D758" s="123"/>
      <c r="E758" s="123"/>
      <c r="F758" s="123"/>
      <c r="G758" s="261"/>
      <c r="H758" s="261"/>
      <c r="I758" s="261"/>
      <c r="J758" s="123"/>
      <c r="K758" s="261"/>
      <c r="L758" s="263"/>
      <c r="M758" s="264"/>
      <c r="N758" s="264"/>
      <c r="O758" s="123"/>
      <c r="P758" s="264"/>
      <c r="Q758" s="264"/>
      <c r="R758" s="265"/>
      <c r="S758" s="123"/>
      <c r="T758" s="123"/>
      <c r="U758" s="7"/>
      <c r="V758" s="7"/>
      <c r="W758" s="7"/>
      <c r="X758" s="8"/>
    </row>
    <row r="759" spans="1:24" ht="162.75" customHeight="1">
      <c r="A759" s="123"/>
      <c r="B759" s="123"/>
      <c r="C759" s="123"/>
      <c r="D759" s="123"/>
      <c r="E759" s="123"/>
      <c r="F759" s="123"/>
      <c r="G759" s="261"/>
      <c r="H759" s="261"/>
      <c r="I759" s="261"/>
      <c r="J759" s="123"/>
      <c r="K759" s="261"/>
      <c r="L759" s="263"/>
      <c r="M759" s="264"/>
      <c r="N759" s="264"/>
      <c r="O759" s="123"/>
      <c r="P759" s="264"/>
      <c r="Q759" s="264"/>
      <c r="R759" s="265"/>
      <c r="S759" s="123"/>
      <c r="T759" s="123"/>
      <c r="U759" s="7"/>
      <c r="V759" s="7"/>
      <c r="W759" s="7"/>
      <c r="X759" s="8"/>
    </row>
    <row r="760" spans="1:24" ht="162.75" customHeight="1">
      <c r="A760" s="123"/>
      <c r="B760" s="123"/>
      <c r="C760" s="123"/>
      <c r="D760" s="123"/>
      <c r="E760" s="123"/>
      <c r="F760" s="123"/>
      <c r="G760" s="261"/>
      <c r="H760" s="261"/>
      <c r="I760" s="261"/>
      <c r="J760" s="123"/>
      <c r="K760" s="261"/>
      <c r="L760" s="263"/>
      <c r="M760" s="264"/>
      <c r="N760" s="264"/>
      <c r="O760" s="123"/>
      <c r="P760" s="264"/>
      <c r="Q760" s="264"/>
      <c r="R760" s="265"/>
      <c r="S760" s="123"/>
      <c r="T760" s="123"/>
      <c r="U760" s="7"/>
      <c r="V760" s="7"/>
      <c r="W760" s="7"/>
      <c r="X760" s="8"/>
    </row>
    <row r="761" spans="1:24" ht="162.75" customHeight="1">
      <c r="A761" s="123"/>
      <c r="B761" s="123"/>
      <c r="C761" s="123"/>
      <c r="D761" s="123"/>
      <c r="E761" s="123"/>
      <c r="F761" s="123"/>
      <c r="G761" s="261"/>
      <c r="H761" s="261"/>
      <c r="I761" s="261"/>
      <c r="J761" s="123"/>
      <c r="K761" s="261"/>
      <c r="L761" s="263"/>
      <c r="M761" s="264"/>
      <c r="N761" s="264"/>
      <c r="O761" s="123"/>
      <c r="P761" s="264"/>
      <c r="Q761" s="264"/>
      <c r="R761" s="265"/>
      <c r="S761" s="123"/>
      <c r="T761" s="123"/>
      <c r="U761" s="7"/>
      <c r="V761" s="7"/>
      <c r="W761" s="7"/>
      <c r="X761" s="8"/>
    </row>
    <row r="762" spans="1:24" ht="162.75" customHeight="1">
      <c r="A762" s="123"/>
      <c r="B762" s="123"/>
      <c r="C762" s="123"/>
      <c r="D762" s="123"/>
      <c r="E762" s="123"/>
      <c r="F762" s="123"/>
      <c r="G762" s="261"/>
      <c r="H762" s="261"/>
      <c r="I762" s="261"/>
      <c r="J762" s="123"/>
      <c r="K762" s="261"/>
      <c r="L762" s="263"/>
      <c r="M762" s="264"/>
      <c r="N762" s="264"/>
      <c r="O762" s="123"/>
      <c r="P762" s="264"/>
      <c r="Q762" s="264"/>
      <c r="R762" s="265"/>
      <c r="S762" s="123"/>
      <c r="T762" s="123"/>
      <c r="U762" s="7"/>
      <c r="V762" s="7"/>
      <c r="W762" s="7"/>
      <c r="X762" s="8"/>
    </row>
    <row r="763" spans="1:24" ht="162.75" customHeight="1">
      <c r="A763" s="123"/>
      <c r="B763" s="123"/>
      <c r="C763" s="123"/>
      <c r="D763" s="123"/>
      <c r="E763" s="123"/>
      <c r="F763" s="123"/>
      <c r="G763" s="261"/>
      <c r="H763" s="261"/>
      <c r="I763" s="261"/>
      <c r="J763" s="123"/>
      <c r="K763" s="261"/>
      <c r="L763" s="263"/>
      <c r="M763" s="264"/>
      <c r="N763" s="264"/>
      <c r="O763" s="123"/>
      <c r="P763" s="264"/>
      <c r="Q763" s="264"/>
      <c r="R763" s="265"/>
      <c r="S763" s="123"/>
      <c r="T763" s="123"/>
      <c r="U763" s="7"/>
      <c r="V763" s="7"/>
      <c r="W763" s="7"/>
      <c r="X763" s="8"/>
    </row>
    <row r="764" spans="1:24" ht="162.75" customHeight="1">
      <c r="A764" s="123"/>
      <c r="B764" s="123"/>
      <c r="C764" s="123"/>
      <c r="D764" s="123"/>
      <c r="E764" s="123"/>
      <c r="F764" s="123"/>
      <c r="G764" s="261"/>
      <c r="H764" s="261"/>
      <c r="I764" s="261"/>
      <c r="J764" s="123"/>
      <c r="K764" s="261"/>
      <c r="L764" s="263"/>
      <c r="M764" s="264"/>
      <c r="N764" s="264"/>
      <c r="O764" s="123"/>
      <c r="P764" s="264"/>
      <c r="Q764" s="264"/>
      <c r="R764" s="265"/>
      <c r="S764" s="123"/>
      <c r="T764" s="123"/>
      <c r="U764" s="7"/>
      <c r="V764" s="7"/>
      <c r="W764" s="7"/>
      <c r="X764" s="8"/>
    </row>
    <row r="765" spans="1:24" ht="162.75" customHeight="1">
      <c r="A765" s="123"/>
      <c r="B765" s="123"/>
      <c r="C765" s="123"/>
      <c r="D765" s="123"/>
      <c r="E765" s="123"/>
      <c r="F765" s="123"/>
      <c r="G765" s="261"/>
      <c r="H765" s="261"/>
      <c r="I765" s="261"/>
      <c r="J765" s="123"/>
      <c r="K765" s="261"/>
      <c r="L765" s="263"/>
      <c r="M765" s="264"/>
      <c r="N765" s="264"/>
      <c r="O765" s="123"/>
      <c r="P765" s="264"/>
      <c r="Q765" s="264"/>
      <c r="R765" s="265"/>
      <c r="S765" s="123"/>
      <c r="T765" s="123"/>
      <c r="U765" s="7"/>
      <c r="V765" s="7"/>
      <c r="W765" s="7"/>
      <c r="X765" s="8"/>
    </row>
    <row r="766" spans="1:24" ht="162.75" customHeight="1">
      <c r="A766" s="123"/>
      <c r="B766" s="123"/>
      <c r="C766" s="123"/>
      <c r="D766" s="123"/>
      <c r="E766" s="123"/>
      <c r="F766" s="123"/>
      <c r="G766" s="261"/>
      <c r="H766" s="261"/>
      <c r="I766" s="261"/>
      <c r="J766" s="123"/>
      <c r="K766" s="261"/>
      <c r="L766" s="263"/>
      <c r="M766" s="264"/>
      <c r="N766" s="264"/>
      <c r="O766" s="123"/>
      <c r="P766" s="264"/>
      <c r="Q766" s="264"/>
      <c r="R766" s="265"/>
      <c r="S766" s="123"/>
      <c r="T766" s="123"/>
      <c r="U766" s="7"/>
      <c r="V766" s="7"/>
      <c r="W766" s="7"/>
      <c r="X766" s="8"/>
    </row>
    <row r="767" spans="1:24" ht="162.75" customHeight="1">
      <c r="A767" s="123"/>
      <c r="B767" s="123"/>
      <c r="C767" s="123"/>
      <c r="D767" s="123"/>
      <c r="E767" s="123"/>
      <c r="F767" s="123"/>
      <c r="G767" s="261"/>
      <c r="H767" s="261"/>
      <c r="I767" s="261"/>
      <c r="J767" s="123"/>
      <c r="K767" s="261"/>
      <c r="L767" s="263"/>
      <c r="M767" s="264"/>
      <c r="N767" s="264"/>
      <c r="O767" s="123"/>
      <c r="P767" s="264"/>
      <c r="Q767" s="264"/>
      <c r="R767" s="265"/>
      <c r="S767" s="123"/>
      <c r="T767" s="123"/>
      <c r="U767" s="7"/>
      <c r="V767" s="7"/>
      <c r="W767" s="7"/>
      <c r="X767" s="8"/>
    </row>
    <row r="768" spans="1:24" ht="162.75" customHeight="1">
      <c r="A768" s="123"/>
      <c r="B768" s="123"/>
      <c r="C768" s="123"/>
      <c r="D768" s="123"/>
      <c r="E768" s="123"/>
      <c r="F768" s="123"/>
      <c r="G768" s="261"/>
      <c r="H768" s="261"/>
      <c r="I768" s="261"/>
      <c r="J768" s="123"/>
      <c r="K768" s="261"/>
      <c r="L768" s="263"/>
      <c r="M768" s="264"/>
      <c r="N768" s="264"/>
      <c r="O768" s="123"/>
      <c r="P768" s="264"/>
      <c r="Q768" s="264"/>
      <c r="R768" s="265"/>
      <c r="S768" s="123"/>
      <c r="T768" s="123"/>
      <c r="U768" s="7"/>
      <c r="V768" s="7"/>
      <c r="W768" s="7"/>
      <c r="X768" s="8"/>
    </row>
    <row r="769" spans="1:24" ht="162.75" customHeight="1">
      <c r="A769" s="123"/>
      <c r="B769" s="123"/>
      <c r="C769" s="123"/>
      <c r="D769" s="123"/>
      <c r="E769" s="123"/>
      <c r="F769" s="123"/>
      <c r="G769" s="261"/>
      <c r="H769" s="261"/>
      <c r="I769" s="261"/>
      <c r="J769" s="123"/>
      <c r="K769" s="261"/>
      <c r="L769" s="263"/>
      <c r="M769" s="264"/>
      <c r="N769" s="264"/>
      <c r="O769" s="123"/>
      <c r="P769" s="264"/>
      <c r="Q769" s="264"/>
      <c r="R769" s="265"/>
      <c r="S769" s="123"/>
      <c r="T769" s="123"/>
      <c r="U769" s="7"/>
      <c r="V769" s="7"/>
      <c r="W769" s="7"/>
      <c r="X769" s="8"/>
    </row>
    <row r="770" spans="1:24" ht="162.75" customHeight="1">
      <c r="A770" s="123"/>
      <c r="B770" s="123"/>
      <c r="C770" s="123"/>
      <c r="D770" s="123"/>
      <c r="E770" s="123"/>
      <c r="F770" s="123"/>
      <c r="G770" s="261"/>
      <c r="H770" s="261"/>
      <c r="I770" s="261"/>
      <c r="J770" s="123"/>
      <c r="K770" s="261"/>
      <c r="L770" s="263"/>
      <c r="M770" s="264"/>
      <c r="N770" s="264"/>
      <c r="O770" s="123"/>
      <c r="P770" s="264"/>
      <c r="Q770" s="264"/>
      <c r="R770" s="265"/>
      <c r="S770" s="123"/>
      <c r="T770" s="123"/>
      <c r="U770" s="7"/>
      <c r="V770" s="7"/>
      <c r="W770" s="7"/>
      <c r="X770" s="8"/>
    </row>
    <row r="771" spans="1:24" ht="162.75" customHeight="1">
      <c r="A771" s="123"/>
      <c r="B771" s="123"/>
      <c r="C771" s="123"/>
      <c r="D771" s="123"/>
      <c r="E771" s="123"/>
      <c r="F771" s="123"/>
      <c r="G771" s="261"/>
      <c r="H771" s="261"/>
      <c r="I771" s="261"/>
      <c r="J771" s="123"/>
      <c r="K771" s="261"/>
      <c r="L771" s="263"/>
      <c r="M771" s="264"/>
      <c r="N771" s="264"/>
      <c r="O771" s="123"/>
      <c r="P771" s="264"/>
      <c r="Q771" s="264"/>
      <c r="R771" s="265"/>
      <c r="S771" s="123"/>
      <c r="T771" s="123"/>
      <c r="U771" s="7"/>
      <c r="V771" s="7"/>
      <c r="W771" s="7"/>
      <c r="X771" s="8"/>
    </row>
    <row r="772" spans="1:24" ht="162.75" customHeight="1">
      <c r="A772" s="123"/>
      <c r="B772" s="123"/>
      <c r="C772" s="123"/>
      <c r="D772" s="123"/>
      <c r="E772" s="123"/>
      <c r="F772" s="123"/>
      <c r="G772" s="261"/>
      <c r="H772" s="261"/>
      <c r="I772" s="261"/>
      <c r="J772" s="123"/>
      <c r="K772" s="261"/>
      <c r="L772" s="263"/>
      <c r="M772" s="264"/>
      <c r="N772" s="264"/>
      <c r="O772" s="123"/>
      <c r="P772" s="264"/>
      <c r="Q772" s="264"/>
      <c r="R772" s="265"/>
      <c r="S772" s="123"/>
      <c r="T772" s="123"/>
      <c r="U772" s="7"/>
      <c r="V772" s="7"/>
      <c r="W772" s="7"/>
      <c r="X772" s="8"/>
    </row>
    <row r="773" spans="1:24" ht="162.75" customHeight="1">
      <c r="A773" s="123"/>
      <c r="B773" s="123"/>
      <c r="C773" s="123"/>
      <c r="D773" s="123"/>
      <c r="E773" s="123"/>
      <c r="F773" s="123"/>
      <c r="G773" s="261"/>
      <c r="H773" s="261"/>
      <c r="I773" s="261"/>
      <c r="J773" s="123"/>
      <c r="K773" s="261"/>
      <c r="L773" s="263"/>
      <c r="M773" s="264"/>
      <c r="N773" s="264"/>
      <c r="O773" s="123"/>
      <c r="P773" s="264"/>
      <c r="Q773" s="264"/>
      <c r="R773" s="265"/>
      <c r="S773" s="123"/>
      <c r="T773" s="123"/>
      <c r="U773" s="7"/>
      <c r="V773" s="7"/>
      <c r="W773" s="7"/>
      <c r="X773" s="8"/>
    </row>
    <row r="774" spans="1:24" ht="162.75" customHeight="1">
      <c r="A774" s="123"/>
      <c r="B774" s="123"/>
      <c r="C774" s="123"/>
      <c r="D774" s="123"/>
      <c r="E774" s="123"/>
      <c r="F774" s="123"/>
      <c r="G774" s="261"/>
      <c r="H774" s="261"/>
      <c r="I774" s="261"/>
      <c r="J774" s="123"/>
      <c r="K774" s="261"/>
      <c r="L774" s="263"/>
      <c r="M774" s="264"/>
      <c r="N774" s="264"/>
      <c r="O774" s="123"/>
      <c r="P774" s="264"/>
      <c r="Q774" s="264"/>
      <c r="R774" s="265"/>
      <c r="S774" s="123"/>
      <c r="T774" s="123"/>
      <c r="U774" s="7"/>
      <c r="V774" s="7"/>
      <c r="W774" s="7"/>
      <c r="X774" s="8"/>
    </row>
    <row r="775" spans="1:24" ht="162.75" customHeight="1">
      <c r="A775" s="123"/>
      <c r="B775" s="123"/>
      <c r="C775" s="123"/>
      <c r="D775" s="123"/>
      <c r="E775" s="123"/>
      <c r="F775" s="123"/>
      <c r="G775" s="261"/>
      <c r="H775" s="261"/>
      <c r="I775" s="261"/>
      <c r="J775" s="123"/>
      <c r="K775" s="261"/>
      <c r="L775" s="263"/>
      <c r="M775" s="264"/>
      <c r="N775" s="264"/>
      <c r="O775" s="123"/>
      <c r="P775" s="264"/>
      <c r="Q775" s="264"/>
      <c r="R775" s="265"/>
      <c r="S775" s="123"/>
      <c r="T775" s="123"/>
      <c r="U775" s="7"/>
      <c r="V775" s="7"/>
      <c r="W775" s="7"/>
      <c r="X775" s="8"/>
    </row>
    <row r="776" spans="1:24" ht="162.75" customHeight="1">
      <c r="A776" s="123"/>
      <c r="B776" s="123"/>
      <c r="C776" s="123"/>
      <c r="D776" s="123"/>
      <c r="E776" s="123"/>
      <c r="F776" s="123"/>
      <c r="G776" s="261"/>
      <c r="H776" s="261"/>
      <c r="I776" s="261"/>
      <c r="J776" s="123"/>
      <c r="K776" s="261"/>
      <c r="L776" s="263"/>
      <c r="M776" s="264"/>
      <c r="N776" s="264"/>
      <c r="O776" s="123"/>
      <c r="P776" s="264"/>
      <c r="Q776" s="264"/>
      <c r="R776" s="265"/>
      <c r="S776" s="123"/>
      <c r="T776" s="123"/>
      <c r="U776" s="7"/>
      <c r="V776" s="7"/>
      <c r="W776" s="7"/>
      <c r="X776" s="8"/>
    </row>
    <row r="777" spans="1:24" ht="162.75" customHeight="1">
      <c r="A777" s="123"/>
      <c r="B777" s="123"/>
      <c r="C777" s="123"/>
      <c r="D777" s="123"/>
      <c r="E777" s="123"/>
      <c r="F777" s="123"/>
      <c r="G777" s="261"/>
      <c r="H777" s="261"/>
      <c r="I777" s="261"/>
      <c r="J777" s="123"/>
      <c r="K777" s="261"/>
      <c r="L777" s="263"/>
      <c r="M777" s="264"/>
      <c r="N777" s="264"/>
      <c r="O777" s="123"/>
      <c r="P777" s="264"/>
      <c r="Q777" s="264"/>
      <c r="R777" s="265"/>
      <c r="S777" s="123"/>
      <c r="T777" s="123"/>
      <c r="U777" s="7"/>
      <c r="V777" s="7"/>
      <c r="W777" s="7"/>
      <c r="X777" s="8"/>
    </row>
    <row r="778" spans="1:24" ht="162.75" customHeight="1">
      <c r="A778" s="123"/>
      <c r="B778" s="123"/>
      <c r="C778" s="123"/>
      <c r="D778" s="123"/>
      <c r="E778" s="123"/>
      <c r="F778" s="123"/>
      <c r="G778" s="261"/>
      <c r="H778" s="261"/>
      <c r="I778" s="261"/>
      <c r="J778" s="123"/>
      <c r="K778" s="261"/>
      <c r="L778" s="263"/>
      <c r="M778" s="264"/>
      <c r="N778" s="264"/>
      <c r="O778" s="123"/>
      <c r="P778" s="264"/>
      <c r="Q778" s="264"/>
      <c r="R778" s="265"/>
      <c r="S778" s="123"/>
      <c r="T778" s="123"/>
      <c r="U778" s="7"/>
      <c r="V778" s="7"/>
      <c r="W778" s="7"/>
      <c r="X778" s="8"/>
    </row>
    <row r="779" spans="1:24" ht="162.75" customHeight="1">
      <c r="A779" s="123"/>
      <c r="B779" s="123"/>
      <c r="C779" s="123"/>
      <c r="D779" s="123"/>
      <c r="E779" s="123"/>
      <c r="F779" s="123"/>
      <c r="G779" s="261"/>
      <c r="H779" s="261"/>
      <c r="I779" s="261"/>
      <c r="J779" s="123"/>
      <c r="K779" s="261"/>
      <c r="L779" s="263"/>
      <c r="M779" s="264"/>
      <c r="N779" s="264"/>
      <c r="O779" s="123"/>
      <c r="P779" s="264"/>
      <c r="Q779" s="264"/>
      <c r="R779" s="265"/>
      <c r="S779" s="123"/>
      <c r="T779" s="123"/>
      <c r="U779" s="7"/>
      <c r="V779" s="7"/>
      <c r="W779" s="7"/>
      <c r="X779" s="8"/>
    </row>
    <row r="780" spans="1:24" ht="162.75" customHeight="1">
      <c r="A780" s="123"/>
      <c r="B780" s="123"/>
      <c r="C780" s="123"/>
      <c r="D780" s="123"/>
      <c r="E780" s="123"/>
      <c r="F780" s="123"/>
      <c r="G780" s="261"/>
      <c r="H780" s="261"/>
      <c r="I780" s="261"/>
      <c r="J780" s="123"/>
      <c r="K780" s="261"/>
      <c r="L780" s="263"/>
      <c r="M780" s="264"/>
      <c r="N780" s="264"/>
      <c r="O780" s="123"/>
      <c r="P780" s="264"/>
      <c r="Q780" s="264"/>
      <c r="R780" s="265"/>
      <c r="S780" s="123"/>
      <c r="T780" s="123"/>
      <c r="U780" s="7"/>
      <c r="V780" s="7"/>
      <c r="W780" s="7"/>
      <c r="X780" s="8"/>
    </row>
    <row r="781" spans="1:24" ht="162.75" customHeight="1">
      <c r="A781" s="123"/>
      <c r="B781" s="123"/>
      <c r="C781" s="123"/>
      <c r="D781" s="123"/>
      <c r="E781" s="123"/>
      <c r="F781" s="123"/>
      <c r="G781" s="261"/>
      <c r="H781" s="261"/>
      <c r="I781" s="261"/>
      <c r="J781" s="123"/>
      <c r="K781" s="261"/>
      <c r="L781" s="263"/>
      <c r="M781" s="264"/>
      <c r="N781" s="264"/>
      <c r="O781" s="123"/>
      <c r="P781" s="264"/>
      <c r="Q781" s="264"/>
      <c r="R781" s="265"/>
      <c r="S781" s="123"/>
      <c r="T781" s="123"/>
      <c r="U781" s="7"/>
      <c r="V781" s="7"/>
      <c r="W781" s="7"/>
      <c r="X781" s="8"/>
    </row>
    <row r="782" spans="1:24" ht="162.75" customHeight="1">
      <c r="A782" s="123"/>
      <c r="B782" s="123"/>
      <c r="C782" s="123"/>
      <c r="D782" s="123"/>
      <c r="E782" s="123"/>
      <c r="F782" s="123"/>
      <c r="G782" s="261"/>
      <c r="H782" s="261"/>
      <c r="I782" s="261"/>
      <c r="J782" s="123"/>
      <c r="K782" s="261"/>
      <c r="L782" s="263"/>
      <c r="M782" s="264"/>
      <c r="N782" s="264"/>
      <c r="O782" s="123"/>
      <c r="P782" s="264"/>
      <c r="Q782" s="264"/>
      <c r="R782" s="265"/>
      <c r="S782" s="123"/>
      <c r="T782" s="123"/>
      <c r="U782" s="7"/>
      <c r="V782" s="7"/>
      <c r="W782" s="7"/>
      <c r="X782" s="8"/>
    </row>
    <row r="783" spans="1:24" ht="162.75" customHeight="1">
      <c r="A783" s="123"/>
      <c r="B783" s="123"/>
      <c r="C783" s="123"/>
      <c r="D783" s="123"/>
      <c r="E783" s="123"/>
      <c r="F783" s="123"/>
      <c r="G783" s="261"/>
      <c r="H783" s="261"/>
      <c r="I783" s="261"/>
      <c r="J783" s="123"/>
      <c r="K783" s="261"/>
      <c r="L783" s="263"/>
      <c r="M783" s="264"/>
      <c r="N783" s="264"/>
      <c r="O783" s="123"/>
      <c r="P783" s="264"/>
      <c r="Q783" s="264"/>
      <c r="R783" s="265"/>
      <c r="S783" s="123"/>
      <c r="T783" s="123"/>
      <c r="U783" s="7"/>
      <c r="V783" s="7"/>
      <c r="W783" s="7"/>
      <c r="X783" s="8"/>
    </row>
    <row r="784" spans="1:24" ht="162.75" customHeight="1">
      <c r="A784" s="123"/>
      <c r="B784" s="123"/>
      <c r="C784" s="123"/>
      <c r="D784" s="123"/>
      <c r="E784" s="123"/>
      <c r="F784" s="123"/>
      <c r="G784" s="261"/>
      <c r="H784" s="261"/>
      <c r="I784" s="261"/>
      <c r="J784" s="123"/>
      <c r="K784" s="261"/>
      <c r="L784" s="263"/>
      <c r="M784" s="264"/>
      <c r="N784" s="264"/>
      <c r="O784" s="123"/>
      <c r="P784" s="264"/>
      <c r="Q784" s="264"/>
      <c r="R784" s="265"/>
      <c r="S784" s="123"/>
      <c r="T784" s="123"/>
      <c r="U784" s="7"/>
      <c r="V784" s="7"/>
      <c r="W784" s="7"/>
      <c r="X784" s="8"/>
    </row>
    <row r="785" spans="1:24" ht="162.75" customHeight="1">
      <c r="A785" s="123"/>
      <c r="B785" s="123"/>
      <c r="C785" s="123"/>
      <c r="D785" s="123"/>
      <c r="E785" s="123"/>
      <c r="F785" s="123"/>
      <c r="G785" s="261"/>
      <c r="H785" s="261"/>
      <c r="I785" s="261"/>
      <c r="J785" s="123"/>
      <c r="K785" s="261"/>
      <c r="L785" s="263"/>
      <c r="M785" s="264"/>
      <c r="N785" s="264"/>
      <c r="O785" s="123"/>
      <c r="P785" s="264"/>
      <c r="Q785" s="264"/>
      <c r="R785" s="265"/>
      <c r="S785" s="123"/>
      <c r="T785" s="123"/>
      <c r="U785" s="7"/>
      <c r="V785" s="7"/>
      <c r="W785" s="7"/>
      <c r="X785" s="8"/>
    </row>
    <row r="786" spans="1:24" ht="162.75" customHeight="1">
      <c r="A786" s="123"/>
      <c r="B786" s="123"/>
      <c r="C786" s="123"/>
      <c r="D786" s="123"/>
      <c r="E786" s="123"/>
      <c r="F786" s="123"/>
      <c r="G786" s="261"/>
      <c r="H786" s="261"/>
      <c r="I786" s="261"/>
      <c r="J786" s="123"/>
      <c r="K786" s="261"/>
      <c r="L786" s="263"/>
      <c r="M786" s="264"/>
      <c r="N786" s="264"/>
      <c r="O786" s="123"/>
      <c r="P786" s="264"/>
      <c r="Q786" s="264"/>
      <c r="R786" s="265"/>
      <c r="S786" s="123"/>
      <c r="T786" s="123"/>
      <c r="U786" s="7"/>
      <c r="V786" s="7"/>
      <c r="W786" s="7"/>
      <c r="X786" s="8"/>
    </row>
    <row r="787" spans="1:24" ht="162.75" customHeight="1">
      <c r="A787" s="123"/>
      <c r="B787" s="123"/>
      <c r="C787" s="123"/>
      <c r="D787" s="123"/>
      <c r="E787" s="123"/>
      <c r="F787" s="123"/>
      <c r="G787" s="261"/>
      <c r="H787" s="261"/>
      <c r="I787" s="261"/>
      <c r="J787" s="123"/>
      <c r="K787" s="261"/>
      <c r="L787" s="263"/>
      <c r="M787" s="264"/>
      <c r="N787" s="264"/>
      <c r="O787" s="123"/>
      <c r="P787" s="264"/>
      <c r="Q787" s="264"/>
      <c r="R787" s="265"/>
      <c r="S787" s="123"/>
      <c r="T787" s="123"/>
      <c r="U787" s="7"/>
      <c r="V787" s="7"/>
      <c r="W787" s="7"/>
      <c r="X787" s="8"/>
    </row>
    <row r="788" spans="1:24" ht="162.75" customHeight="1">
      <c r="A788" s="123"/>
      <c r="B788" s="123"/>
      <c r="C788" s="123"/>
      <c r="D788" s="123"/>
      <c r="E788" s="123"/>
      <c r="F788" s="123"/>
      <c r="G788" s="261"/>
      <c r="H788" s="261"/>
      <c r="I788" s="261"/>
      <c r="J788" s="123"/>
      <c r="K788" s="261"/>
      <c r="L788" s="263"/>
      <c r="M788" s="264"/>
      <c r="N788" s="264"/>
      <c r="O788" s="123"/>
      <c r="P788" s="264"/>
      <c r="Q788" s="264"/>
      <c r="R788" s="265"/>
      <c r="S788" s="123"/>
      <c r="T788" s="123"/>
      <c r="U788" s="7"/>
      <c r="V788" s="7"/>
      <c r="W788" s="7"/>
      <c r="X788" s="8"/>
    </row>
    <row r="789" spans="1:24" ht="162.75" customHeight="1">
      <c r="A789" s="123"/>
      <c r="B789" s="123"/>
      <c r="C789" s="123"/>
      <c r="D789" s="123"/>
      <c r="E789" s="123"/>
      <c r="F789" s="123"/>
      <c r="G789" s="261"/>
      <c r="H789" s="261"/>
      <c r="I789" s="261"/>
      <c r="J789" s="123"/>
      <c r="K789" s="261"/>
      <c r="L789" s="263"/>
      <c r="M789" s="264"/>
      <c r="N789" s="264"/>
      <c r="O789" s="123"/>
      <c r="P789" s="264"/>
      <c r="Q789" s="264"/>
      <c r="R789" s="265"/>
      <c r="S789" s="123"/>
      <c r="T789" s="123"/>
      <c r="U789" s="7"/>
      <c r="V789" s="7"/>
      <c r="W789" s="7"/>
      <c r="X789" s="8"/>
    </row>
    <row r="790" spans="1:24" ht="162.75" customHeight="1">
      <c r="A790" s="123"/>
      <c r="B790" s="123"/>
      <c r="C790" s="123"/>
      <c r="D790" s="123"/>
      <c r="E790" s="123"/>
      <c r="F790" s="123"/>
      <c r="G790" s="261"/>
      <c r="H790" s="261"/>
      <c r="I790" s="261"/>
      <c r="J790" s="123"/>
      <c r="K790" s="261"/>
      <c r="L790" s="263"/>
      <c r="M790" s="264"/>
      <c r="N790" s="264"/>
      <c r="O790" s="123"/>
      <c r="P790" s="264"/>
      <c r="Q790" s="264"/>
      <c r="R790" s="265"/>
      <c r="S790" s="123"/>
      <c r="T790" s="123"/>
      <c r="U790" s="7"/>
      <c r="V790" s="7"/>
      <c r="W790" s="7"/>
      <c r="X790" s="8"/>
    </row>
    <row r="791" spans="1:24" ht="162.75" customHeight="1">
      <c r="A791" s="123"/>
      <c r="B791" s="123"/>
      <c r="C791" s="123"/>
      <c r="D791" s="123"/>
      <c r="E791" s="123"/>
      <c r="F791" s="123"/>
      <c r="G791" s="261"/>
      <c r="H791" s="261"/>
      <c r="I791" s="261"/>
      <c r="J791" s="123"/>
      <c r="K791" s="261"/>
      <c r="L791" s="263"/>
      <c r="M791" s="264"/>
      <c r="N791" s="264"/>
      <c r="O791" s="123"/>
      <c r="P791" s="264"/>
      <c r="Q791" s="264"/>
      <c r="R791" s="265"/>
      <c r="S791" s="123"/>
      <c r="T791" s="123"/>
      <c r="U791" s="7"/>
      <c r="V791" s="7"/>
      <c r="W791" s="7"/>
      <c r="X791" s="8"/>
    </row>
    <row r="792" spans="1:24" ht="162.75" customHeight="1">
      <c r="A792" s="123"/>
      <c r="B792" s="123"/>
      <c r="C792" s="123"/>
      <c r="D792" s="123"/>
      <c r="E792" s="123"/>
      <c r="F792" s="123"/>
      <c r="G792" s="261"/>
      <c r="H792" s="261"/>
      <c r="I792" s="261"/>
      <c r="J792" s="123"/>
      <c r="K792" s="261"/>
      <c r="L792" s="263"/>
      <c r="M792" s="264"/>
      <c r="N792" s="264"/>
      <c r="O792" s="123"/>
      <c r="P792" s="264"/>
      <c r="Q792" s="264"/>
      <c r="R792" s="265"/>
      <c r="S792" s="123"/>
      <c r="T792" s="123"/>
      <c r="U792" s="7"/>
      <c r="V792" s="7"/>
      <c r="W792" s="7"/>
      <c r="X792" s="8"/>
    </row>
    <row r="793" spans="1:24" ht="162.75" customHeight="1">
      <c r="A793" s="123"/>
      <c r="B793" s="123"/>
      <c r="C793" s="123"/>
      <c r="D793" s="123"/>
      <c r="E793" s="123"/>
      <c r="F793" s="123"/>
      <c r="G793" s="261"/>
      <c r="H793" s="261"/>
      <c r="I793" s="261"/>
      <c r="J793" s="123"/>
      <c r="K793" s="261"/>
      <c r="L793" s="263"/>
      <c r="M793" s="264"/>
      <c r="N793" s="264"/>
      <c r="O793" s="123"/>
      <c r="P793" s="264"/>
      <c r="Q793" s="264"/>
      <c r="R793" s="265"/>
      <c r="S793" s="123"/>
      <c r="T793" s="123"/>
      <c r="U793" s="7"/>
      <c r="V793" s="7"/>
      <c r="W793" s="7"/>
      <c r="X793" s="8"/>
    </row>
    <row r="794" spans="1:24" ht="162.75" customHeight="1">
      <c r="A794" s="123"/>
      <c r="B794" s="123"/>
      <c r="C794" s="123"/>
      <c r="D794" s="123"/>
      <c r="E794" s="123"/>
      <c r="F794" s="123"/>
      <c r="G794" s="261"/>
      <c r="H794" s="261"/>
      <c r="I794" s="261"/>
      <c r="J794" s="123"/>
      <c r="K794" s="261"/>
      <c r="L794" s="263"/>
      <c r="M794" s="264"/>
      <c r="N794" s="264"/>
      <c r="O794" s="123"/>
      <c r="P794" s="264"/>
      <c r="Q794" s="264"/>
      <c r="R794" s="265"/>
      <c r="S794" s="123"/>
      <c r="T794" s="123"/>
      <c r="U794" s="7"/>
      <c r="V794" s="7"/>
      <c r="W794" s="7"/>
      <c r="X794" s="8"/>
    </row>
    <row r="795" spans="1:24" ht="162.75" customHeight="1">
      <c r="A795" s="123"/>
      <c r="B795" s="123"/>
      <c r="C795" s="123"/>
      <c r="D795" s="123"/>
      <c r="E795" s="123"/>
      <c r="F795" s="123"/>
      <c r="G795" s="261"/>
      <c r="H795" s="261"/>
      <c r="I795" s="261"/>
      <c r="J795" s="123"/>
      <c r="K795" s="261"/>
      <c r="L795" s="263"/>
      <c r="M795" s="264"/>
      <c r="N795" s="264"/>
      <c r="O795" s="123"/>
      <c r="P795" s="264"/>
      <c r="Q795" s="264"/>
      <c r="R795" s="265"/>
      <c r="S795" s="123"/>
      <c r="T795" s="123"/>
      <c r="U795" s="7"/>
      <c r="V795" s="7"/>
      <c r="W795" s="7"/>
      <c r="X795" s="8"/>
    </row>
    <row r="796" spans="1:24" ht="162.75" customHeight="1">
      <c r="A796" s="123"/>
      <c r="B796" s="123"/>
      <c r="C796" s="123"/>
      <c r="D796" s="123"/>
      <c r="E796" s="123"/>
      <c r="F796" s="123"/>
      <c r="G796" s="261"/>
      <c r="H796" s="261"/>
      <c r="I796" s="261"/>
      <c r="J796" s="123"/>
      <c r="K796" s="261"/>
      <c r="L796" s="263"/>
      <c r="M796" s="264"/>
      <c r="N796" s="264"/>
      <c r="O796" s="123"/>
      <c r="P796" s="264"/>
      <c r="Q796" s="264"/>
      <c r="R796" s="265"/>
      <c r="S796" s="123"/>
      <c r="T796" s="123"/>
      <c r="U796" s="7"/>
      <c r="V796" s="7"/>
      <c r="W796" s="7"/>
      <c r="X796" s="8"/>
    </row>
    <row r="797" spans="1:24" ht="162.75" customHeight="1">
      <c r="A797" s="123"/>
      <c r="B797" s="123"/>
      <c r="C797" s="123"/>
      <c r="D797" s="123"/>
      <c r="E797" s="123"/>
      <c r="F797" s="123"/>
      <c r="G797" s="261"/>
      <c r="H797" s="261"/>
      <c r="I797" s="261"/>
      <c r="J797" s="123"/>
      <c r="K797" s="261"/>
      <c r="L797" s="263"/>
      <c r="M797" s="264"/>
      <c r="N797" s="264"/>
      <c r="O797" s="123"/>
      <c r="P797" s="264"/>
      <c r="Q797" s="264"/>
      <c r="R797" s="265"/>
      <c r="S797" s="123"/>
      <c r="T797" s="123"/>
      <c r="U797" s="7"/>
      <c r="V797" s="7"/>
      <c r="W797" s="7"/>
      <c r="X797" s="8"/>
    </row>
    <row r="798" spans="1:24" ht="162.75" customHeight="1">
      <c r="A798" s="123"/>
      <c r="B798" s="123"/>
      <c r="C798" s="123"/>
      <c r="D798" s="123"/>
      <c r="E798" s="123"/>
      <c r="F798" s="123"/>
      <c r="G798" s="261"/>
      <c r="H798" s="261"/>
      <c r="I798" s="261"/>
      <c r="J798" s="123"/>
      <c r="K798" s="261"/>
      <c r="L798" s="263"/>
      <c r="M798" s="264"/>
      <c r="N798" s="264"/>
      <c r="O798" s="123"/>
      <c r="P798" s="264"/>
      <c r="Q798" s="264"/>
      <c r="R798" s="265"/>
      <c r="S798" s="123"/>
      <c r="T798" s="123"/>
      <c r="U798" s="7"/>
      <c r="V798" s="7"/>
      <c r="W798" s="7"/>
      <c r="X798" s="8"/>
    </row>
    <row r="799" spans="1:24" ht="162.75" customHeight="1">
      <c r="A799" s="123"/>
      <c r="B799" s="123"/>
      <c r="C799" s="123"/>
      <c r="D799" s="123"/>
      <c r="E799" s="123"/>
      <c r="F799" s="123"/>
      <c r="G799" s="261"/>
      <c r="H799" s="261"/>
      <c r="I799" s="261"/>
      <c r="J799" s="123"/>
      <c r="K799" s="261"/>
      <c r="L799" s="263"/>
      <c r="M799" s="264"/>
      <c r="N799" s="264"/>
      <c r="O799" s="123"/>
      <c r="P799" s="264"/>
      <c r="Q799" s="264"/>
      <c r="R799" s="265"/>
      <c r="S799" s="123"/>
      <c r="T799" s="123"/>
      <c r="U799" s="7"/>
      <c r="V799" s="7"/>
      <c r="W799" s="7"/>
      <c r="X799" s="8"/>
    </row>
    <row r="800" spans="1:24" ht="162.75" customHeight="1">
      <c r="A800" s="123"/>
      <c r="B800" s="123"/>
      <c r="C800" s="123"/>
      <c r="D800" s="123"/>
      <c r="E800" s="123"/>
      <c r="F800" s="123"/>
      <c r="G800" s="261"/>
      <c r="H800" s="261"/>
      <c r="I800" s="261"/>
      <c r="J800" s="123"/>
      <c r="K800" s="261"/>
      <c r="L800" s="263"/>
      <c r="M800" s="264"/>
      <c r="N800" s="264"/>
      <c r="O800" s="123"/>
      <c r="P800" s="264"/>
      <c r="Q800" s="264"/>
      <c r="R800" s="265"/>
      <c r="S800" s="123"/>
      <c r="T800" s="123"/>
      <c r="U800" s="7"/>
      <c r="V800" s="7"/>
      <c r="W800" s="7"/>
      <c r="X800" s="8"/>
    </row>
    <row r="801" spans="1:24" ht="162.75" customHeight="1">
      <c r="A801" s="123"/>
      <c r="B801" s="123"/>
      <c r="C801" s="123"/>
      <c r="D801" s="123"/>
      <c r="E801" s="123"/>
      <c r="F801" s="123"/>
      <c r="G801" s="261"/>
      <c r="H801" s="261"/>
      <c r="I801" s="261"/>
      <c r="J801" s="123"/>
      <c r="K801" s="261"/>
      <c r="L801" s="263"/>
      <c r="M801" s="264"/>
      <c r="N801" s="264"/>
      <c r="O801" s="123"/>
      <c r="P801" s="264"/>
      <c r="Q801" s="264"/>
      <c r="R801" s="265"/>
      <c r="S801" s="123"/>
      <c r="T801" s="123"/>
      <c r="U801" s="7"/>
      <c r="V801" s="7"/>
      <c r="W801" s="7"/>
      <c r="X801" s="8"/>
    </row>
    <row r="802" spans="1:24" ht="162.75" customHeight="1">
      <c r="A802" s="123"/>
      <c r="B802" s="123"/>
      <c r="C802" s="123"/>
      <c r="D802" s="123"/>
      <c r="E802" s="123"/>
      <c r="F802" s="123"/>
      <c r="G802" s="261"/>
      <c r="H802" s="261"/>
      <c r="I802" s="261"/>
      <c r="J802" s="123"/>
      <c r="K802" s="261"/>
      <c r="L802" s="263"/>
      <c r="M802" s="264"/>
      <c r="N802" s="264"/>
      <c r="O802" s="123"/>
      <c r="P802" s="264"/>
      <c r="Q802" s="264"/>
      <c r="R802" s="265"/>
      <c r="S802" s="123"/>
      <c r="T802" s="123"/>
      <c r="U802" s="7"/>
      <c r="V802" s="7"/>
      <c r="W802" s="7"/>
      <c r="X802" s="8"/>
    </row>
    <row r="803" spans="1:24" ht="162.75" customHeight="1">
      <c r="A803" s="123"/>
      <c r="B803" s="123"/>
      <c r="C803" s="123"/>
      <c r="D803" s="123"/>
      <c r="E803" s="123"/>
      <c r="F803" s="123"/>
      <c r="G803" s="261"/>
      <c r="H803" s="261"/>
      <c r="I803" s="261"/>
      <c r="J803" s="123"/>
      <c r="K803" s="261"/>
      <c r="L803" s="263"/>
      <c r="M803" s="264"/>
      <c r="N803" s="264"/>
      <c r="O803" s="123"/>
      <c r="P803" s="264"/>
      <c r="Q803" s="264"/>
      <c r="R803" s="265"/>
      <c r="S803" s="123"/>
      <c r="T803" s="123"/>
      <c r="U803" s="7"/>
      <c r="V803" s="7"/>
      <c r="W803" s="7"/>
      <c r="X803" s="8"/>
    </row>
    <row r="804" spans="1:24" ht="162.75" customHeight="1">
      <c r="A804" s="123"/>
      <c r="B804" s="123"/>
      <c r="C804" s="123"/>
      <c r="D804" s="123"/>
      <c r="E804" s="123"/>
      <c r="F804" s="123"/>
      <c r="G804" s="261"/>
      <c r="H804" s="261"/>
      <c r="I804" s="261"/>
      <c r="J804" s="123"/>
      <c r="K804" s="261"/>
      <c r="L804" s="263"/>
      <c r="M804" s="264"/>
      <c r="N804" s="264"/>
      <c r="O804" s="123"/>
      <c r="P804" s="264"/>
      <c r="Q804" s="264"/>
      <c r="R804" s="265"/>
      <c r="S804" s="123"/>
      <c r="T804" s="123"/>
      <c r="U804" s="7"/>
      <c r="V804" s="7"/>
      <c r="W804" s="7"/>
      <c r="X804" s="8"/>
    </row>
    <row r="805" spans="1:24" ht="162.75" customHeight="1">
      <c r="A805" s="123"/>
      <c r="B805" s="123"/>
      <c r="C805" s="123"/>
      <c r="D805" s="123"/>
      <c r="E805" s="123"/>
      <c r="F805" s="123"/>
      <c r="G805" s="261"/>
      <c r="H805" s="261"/>
      <c r="I805" s="261"/>
      <c r="J805" s="123"/>
      <c r="K805" s="261"/>
      <c r="L805" s="263"/>
      <c r="M805" s="264"/>
      <c r="N805" s="264"/>
      <c r="O805" s="123"/>
      <c r="P805" s="264"/>
      <c r="Q805" s="264"/>
      <c r="R805" s="265"/>
      <c r="S805" s="123"/>
      <c r="T805" s="123"/>
      <c r="U805" s="7"/>
      <c r="V805" s="7"/>
      <c r="W805" s="7"/>
      <c r="X805" s="8"/>
    </row>
    <row r="806" spans="1:24" ht="162.75" customHeight="1">
      <c r="A806" s="123"/>
      <c r="B806" s="123"/>
      <c r="C806" s="123"/>
      <c r="D806" s="123"/>
      <c r="E806" s="123"/>
      <c r="F806" s="123"/>
      <c r="G806" s="261"/>
      <c r="H806" s="261"/>
      <c r="I806" s="261"/>
      <c r="J806" s="123"/>
      <c r="K806" s="261"/>
      <c r="L806" s="263"/>
      <c r="M806" s="264"/>
      <c r="N806" s="264"/>
      <c r="O806" s="123"/>
      <c r="P806" s="264"/>
      <c r="Q806" s="264"/>
      <c r="R806" s="265"/>
      <c r="S806" s="123"/>
      <c r="T806" s="123"/>
      <c r="U806" s="7"/>
      <c r="V806" s="7"/>
      <c r="W806" s="7"/>
      <c r="X806" s="8"/>
    </row>
    <row r="807" spans="1:24" ht="162.75" customHeight="1">
      <c r="A807" s="123"/>
      <c r="B807" s="123"/>
      <c r="C807" s="123"/>
      <c r="D807" s="123"/>
      <c r="E807" s="123"/>
      <c r="F807" s="123"/>
      <c r="G807" s="261"/>
      <c r="H807" s="261"/>
      <c r="I807" s="261"/>
      <c r="J807" s="123"/>
      <c r="K807" s="261"/>
      <c r="L807" s="263"/>
      <c r="M807" s="264"/>
      <c r="N807" s="264"/>
      <c r="O807" s="123"/>
      <c r="P807" s="264"/>
      <c r="Q807" s="264"/>
      <c r="R807" s="265"/>
      <c r="S807" s="123"/>
      <c r="T807" s="123"/>
      <c r="U807" s="7"/>
      <c r="V807" s="7"/>
      <c r="W807" s="7"/>
      <c r="X807" s="8"/>
    </row>
    <row r="808" spans="1:24" ht="162.75" customHeight="1">
      <c r="A808" s="123"/>
      <c r="B808" s="123"/>
      <c r="C808" s="123"/>
      <c r="D808" s="123"/>
      <c r="E808" s="123"/>
      <c r="F808" s="123"/>
      <c r="G808" s="261"/>
      <c r="H808" s="261"/>
      <c r="I808" s="261"/>
      <c r="J808" s="123"/>
      <c r="K808" s="261"/>
      <c r="L808" s="263"/>
      <c r="M808" s="264"/>
      <c r="N808" s="264"/>
      <c r="O808" s="123"/>
      <c r="P808" s="264"/>
      <c r="Q808" s="264"/>
      <c r="R808" s="265"/>
      <c r="S808" s="123"/>
      <c r="T808" s="123"/>
      <c r="U808" s="7"/>
      <c r="V808" s="7"/>
      <c r="W808" s="7"/>
      <c r="X808" s="8"/>
    </row>
    <row r="809" spans="1:24" ht="162.75" customHeight="1">
      <c r="A809" s="123"/>
      <c r="B809" s="123"/>
      <c r="C809" s="123"/>
      <c r="D809" s="123"/>
      <c r="E809" s="123"/>
      <c r="F809" s="123"/>
      <c r="G809" s="261"/>
      <c r="H809" s="261"/>
      <c r="I809" s="261"/>
      <c r="J809" s="123"/>
      <c r="K809" s="261"/>
      <c r="L809" s="263"/>
      <c r="M809" s="264"/>
      <c r="N809" s="264"/>
      <c r="O809" s="123"/>
      <c r="P809" s="264"/>
      <c r="Q809" s="264"/>
      <c r="R809" s="265"/>
      <c r="S809" s="123"/>
      <c r="T809" s="123"/>
      <c r="U809" s="7"/>
      <c r="V809" s="7"/>
      <c r="W809" s="7"/>
      <c r="X809" s="8"/>
    </row>
    <row r="810" spans="1:24" ht="162.75" customHeight="1">
      <c r="A810" s="123"/>
      <c r="B810" s="123"/>
      <c r="C810" s="123"/>
      <c r="D810" s="123"/>
      <c r="E810" s="123"/>
      <c r="F810" s="123"/>
      <c r="G810" s="261"/>
      <c r="H810" s="261"/>
      <c r="I810" s="261"/>
      <c r="J810" s="123"/>
      <c r="K810" s="261"/>
      <c r="L810" s="263"/>
      <c r="M810" s="264"/>
      <c r="N810" s="264"/>
      <c r="O810" s="123"/>
      <c r="P810" s="264"/>
      <c r="Q810" s="264"/>
      <c r="R810" s="265"/>
      <c r="S810" s="123"/>
      <c r="T810" s="123"/>
      <c r="U810" s="7"/>
      <c r="V810" s="7"/>
      <c r="W810" s="7"/>
      <c r="X810" s="8"/>
    </row>
    <row r="811" spans="1:24" ht="162.75" customHeight="1">
      <c r="A811" s="123"/>
      <c r="B811" s="123"/>
      <c r="C811" s="123"/>
      <c r="D811" s="123"/>
      <c r="E811" s="123"/>
      <c r="F811" s="123"/>
      <c r="G811" s="261"/>
      <c r="H811" s="261"/>
      <c r="I811" s="261"/>
      <c r="J811" s="123"/>
      <c r="K811" s="261"/>
      <c r="L811" s="263"/>
      <c r="M811" s="264"/>
      <c r="N811" s="264"/>
      <c r="O811" s="123"/>
      <c r="P811" s="264"/>
      <c r="Q811" s="264"/>
      <c r="R811" s="265"/>
      <c r="S811" s="123"/>
      <c r="T811" s="123"/>
      <c r="U811" s="7"/>
      <c r="V811" s="7"/>
      <c r="W811" s="7"/>
      <c r="X811" s="8"/>
    </row>
    <row r="812" spans="1:24" ht="162.75" customHeight="1">
      <c r="A812" s="123"/>
      <c r="B812" s="123"/>
      <c r="C812" s="123"/>
      <c r="D812" s="123"/>
      <c r="E812" s="123"/>
      <c r="F812" s="123"/>
      <c r="G812" s="261"/>
      <c r="H812" s="261"/>
      <c r="I812" s="261"/>
      <c r="J812" s="123"/>
      <c r="K812" s="261"/>
      <c r="L812" s="263"/>
      <c r="M812" s="264"/>
      <c r="N812" s="264"/>
      <c r="O812" s="123"/>
      <c r="P812" s="264"/>
      <c r="Q812" s="264"/>
      <c r="R812" s="265"/>
      <c r="S812" s="123"/>
      <c r="T812" s="123"/>
      <c r="U812" s="7"/>
      <c r="V812" s="7"/>
      <c r="W812" s="7"/>
      <c r="X812" s="8"/>
    </row>
    <row r="813" spans="1:24" ht="162.75" customHeight="1">
      <c r="A813" s="123"/>
      <c r="B813" s="123"/>
      <c r="C813" s="123"/>
      <c r="D813" s="123"/>
      <c r="E813" s="123"/>
      <c r="F813" s="123"/>
      <c r="G813" s="261"/>
      <c r="H813" s="261"/>
      <c r="I813" s="261"/>
      <c r="J813" s="123"/>
      <c r="K813" s="261"/>
      <c r="L813" s="263"/>
      <c r="M813" s="264"/>
      <c r="N813" s="264"/>
      <c r="O813" s="123"/>
      <c r="P813" s="264"/>
      <c r="Q813" s="264"/>
      <c r="R813" s="265"/>
      <c r="S813" s="123"/>
      <c r="T813" s="123"/>
      <c r="U813" s="7"/>
      <c r="V813" s="7"/>
      <c r="W813" s="7"/>
      <c r="X813" s="8"/>
    </row>
    <row r="814" spans="1:24" ht="162.75" customHeight="1">
      <c r="A814" s="123"/>
      <c r="B814" s="123"/>
      <c r="C814" s="123"/>
      <c r="D814" s="123"/>
      <c r="E814" s="123"/>
      <c r="F814" s="123"/>
      <c r="G814" s="261"/>
      <c r="H814" s="261"/>
      <c r="I814" s="261"/>
      <c r="J814" s="123"/>
      <c r="K814" s="261"/>
      <c r="L814" s="263"/>
      <c r="M814" s="264"/>
      <c r="N814" s="264"/>
      <c r="O814" s="123"/>
      <c r="P814" s="264"/>
      <c r="Q814" s="264"/>
      <c r="R814" s="265"/>
      <c r="S814" s="123"/>
      <c r="T814" s="123"/>
      <c r="U814" s="7"/>
      <c r="V814" s="7"/>
      <c r="W814" s="7"/>
      <c r="X814" s="8"/>
    </row>
    <row r="815" spans="1:24" ht="162.75" customHeight="1">
      <c r="A815" s="123"/>
      <c r="B815" s="123"/>
      <c r="C815" s="123"/>
      <c r="D815" s="123"/>
      <c r="E815" s="123"/>
      <c r="F815" s="123"/>
      <c r="G815" s="261"/>
      <c r="H815" s="261"/>
      <c r="I815" s="261"/>
      <c r="J815" s="123"/>
      <c r="K815" s="261"/>
      <c r="L815" s="263"/>
      <c r="M815" s="264"/>
      <c r="N815" s="264"/>
      <c r="O815" s="123"/>
      <c r="P815" s="264"/>
      <c r="Q815" s="264"/>
      <c r="R815" s="265"/>
      <c r="S815" s="123"/>
      <c r="T815" s="123"/>
      <c r="U815" s="7"/>
      <c r="V815" s="7"/>
      <c r="W815" s="7"/>
      <c r="X815" s="8"/>
    </row>
    <row r="816" spans="1:24" ht="162.75" customHeight="1">
      <c r="A816" s="123"/>
      <c r="B816" s="123"/>
      <c r="C816" s="123"/>
      <c r="D816" s="123"/>
      <c r="E816" s="123"/>
      <c r="F816" s="123"/>
      <c r="G816" s="261"/>
      <c r="H816" s="261"/>
      <c r="I816" s="261"/>
      <c r="J816" s="123"/>
      <c r="K816" s="261"/>
      <c r="L816" s="263"/>
      <c r="M816" s="264"/>
      <c r="N816" s="264"/>
      <c r="O816" s="123"/>
      <c r="P816" s="264"/>
      <c r="Q816" s="264"/>
      <c r="R816" s="265"/>
      <c r="S816" s="123"/>
      <c r="T816" s="123"/>
      <c r="U816" s="7"/>
      <c r="V816" s="7"/>
      <c r="W816" s="7"/>
      <c r="X816" s="8"/>
    </row>
    <row r="817" spans="1:24" ht="162.75" customHeight="1">
      <c r="A817" s="123"/>
      <c r="B817" s="123"/>
      <c r="C817" s="123"/>
      <c r="D817" s="123"/>
      <c r="E817" s="123"/>
      <c r="F817" s="123"/>
      <c r="G817" s="261"/>
      <c r="H817" s="261"/>
      <c r="I817" s="261"/>
      <c r="J817" s="123"/>
      <c r="K817" s="261"/>
      <c r="L817" s="263"/>
      <c r="M817" s="264"/>
      <c r="N817" s="264"/>
      <c r="O817" s="123"/>
      <c r="P817" s="264"/>
      <c r="Q817" s="264"/>
      <c r="R817" s="265"/>
      <c r="S817" s="123"/>
      <c r="T817" s="123"/>
      <c r="U817" s="7"/>
      <c r="V817" s="7"/>
      <c r="W817" s="7"/>
      <c r="X817" s="8"/>
    </row>
    <row r="818" spans="1:24" ht="162.75" customHeight="1">
      <c r="A818" s="123"/>
      <c r="B818" s="123"/>
      <c r="C818" s="123"/>
      <c r="D818" s="123"/>
      <c r="E818" s="123"/>
      <c r="F818" s="123"/>
      <c r="G818" s="261"/>
      <c r="H818" s="261"/>
      <c r="I818" s="261"/>
      <c r="J818" s="123"/>
      <c r="K818" s="261"/>
      <c r="L818" s="263"/>
      <c r="M818" s="264"/>
      <c r="N818" s="264"/>
      <c r="O818" s="123"/>
      <c r="P818" s="264"/>
      <c r="Q818" s="264"/>
      <c r="R818" s="265"/>
      <c r="S818" s="123"/>
      <c r="T818" s="123"/>
      <c r="U818" s="7"/>
      <c r="V818" s="7"/>
      <c r="W818" s="7"/>
      <c r="X818" s="8"/>
    </row>
    <row r="819" spans="1:24" ht="162.75" customHeight="1">
      <c r="A819" s="123"/>
      <c r="B819" s="123"/>
      <c r="C819" s="123"/>
      <c r="D819" s="123"/>
      <c r="E819" s="123"/>
      <c r="F819" s="123"/>
      <c r="G819" s="261"/>
      <c r="H819" s="261"/>
      <c r="I819" s="261"/>
      <c r="J819" s="123"/>
      <c r="K819" s="261"/>
      <c r="L819" s="263"/>
      <c r="M819" s="264"/>
      <c r="N819" s="264"/>
      <c r="O819" s="123"/>
      <c r="P819" s="264"/>
      <c r="Q819" s="264"/>
      <c r="R819" s="265"/>
      <c r="S819" s="123"/>
      <c r="T819" s="123"/>
      <c r="U819" s="7"/>
      <c r="V819" s="7"/>
      <c r="W819" s="7"/>
      <c r="X819" s="8"/>
    </row>
    <row r="820" spans="1:24" ht="162.75" customHeight="1">
      <c r="A820" s="123"/>
      <c r="B820" s="123"/>
      <c r="C820" s="123"/>
      <c r="D820" s="123"/>
      <c r="E820" s="123"/>
      <c r="F820" s="123"/>
      <c r="G820" s="261"/>
      <c r="H820" s="261"/>
      <c r="I820" s="261"/>
      <c r="J820" s="123"/>
      <c r="K820" s="261"/>
      <c r="L820" s="263"/>
      <c r="M820" s="264"/>
      <c r="N820" s="264"/>
      <c r="O820" s="123"/>
      <c r="P820" s="264"/>
      <c r="Q820" s="264"/>
      <c r="R820" s="265"/>
      <c r="S820" s="123"/>
      <c r="T820" s="123"/>
      <c r="U820" s="7"/>
      <c r="V820" s="7"/>
      <c r="W820" s="7"/>
      <c r="X820" s="8"/>
    </row>
    <row r="821" spans="1:24" ht="162.75" customHeight="1">
      <c r="A821" s="123"/>
      <c r="B821" s="123"/>
      <c r="C821" s="123"/>
      <c r="D821" s="123"/>
      <c r="E821" s="123"/>
      <c r="F821" s="123"/>
      <c r="G821" s="261"/>
      <c r="H821" s="261"/>
      <c r="I821" s="261"/>
      <c r="J821" s="123"/>
      <c r="K821" s="261"/>
      <c r="L821" s="263"/>
      <c r="M821" s="264"/>
      <c r="N821" s="264"/>
      <c r="O821" s="123"/>
      <c r="P821" s="264"/>
      <c r="Q821" s="264"/>
      <c r="R821" s="265"/>
      <c r="S821" s="123"/>
      <c r="T821" s="123"/>
      <c r="U821" s="7"/>
      <c r="V821" s="7"/>
      <c r="W821" s="7"/>
      <c r="X821" s="8"/>
    </row>
    <row r="822" spans="1:24" ht="162.75" customHeight="1">
      <c r="A822" s="123"/>
      <c r="B822" s="123"/>
      <c r="C822" s="123"/>
      <c r="D822" s="123"/>
      <c r="E822" s="123"/>
      <c r="F822" s="123"/>
      <c r="G822" s="261"/>
      <c r="H822" s="261"/>
      <c r="I822" s="261"/>
      <c r="J822" s="123"/>
      <c r="K822" s="261"/>
      <c r="L822" s="263"/>
      <c r="M822" s="264"/>
      <c r="N822" s="264"/>
      <c r="O822" s="123"/>
      <c r="P822" s="264"/>
      <c r="Q822" s="264"/>
      <c r="R822" s="265"/>
      <c r="S822" s="123"/>
      <c r="T822" s="123"/>
      <c r="U822" s="7"/>
      <c r="V822" s="7"/>
      <c r="W822" s="7"/>
      <c r="X822" s="8"/>
    </row>
    <row r="823" spans="1:24" ht="162.75" customHeight="1">
      <c r="A823" s="123"/>
      <c r="B823" s="123"/>
      <c r="C823" s="123"/>
      <c r="D823" s="123"/>
      <c r="E823" s="123"/>
      <c r="F823" s="123"/>
      <c r="G823" s="261"/>
      <c r="H823" s="261"/>
      <c r="I823" s="261"/>
      <c r="J823" s="123"/>
      <c r="K823" s="261"/>
      <c r="L823" s="263"/>
      <c r="M823" s="264"/>
      <c r="N823" s="264"/>
      <c r="O823" s="123"/>
      <c r="P823" s="264"/>
      <c r="Q823" s="264"/>
      <c r="R823" s="265"/>
      <c r="S823" s="123"/>
      <c r="T823" s="123"/>
      <c r="U823" s="7"/>
      <c r="V823" s="7"/>
      <c r="W823" s="7"/>
      <c r="X823" s="8"/>
    </row>
    <row r="824" spans="1:24" ht="162.75" customHeight="1">
      <c r="A824" s="123"/>
      <c r="B824" s="123"/>
      <c r="C824" s="123"/>
      <c r="D824" s="123"/>
      <c r="E824" s="123"/>
      <c r="F824" s="123"/>
      <c r="G824" s="261"/>
      <c r="H824" s="261"/>
      <c r="I824" s="261"/>
      <c r="J824" s="123"/>
      <c r="K824" s="261"/>
      <c r="L824" s="263"/>
      <c r="M824" s="264"/>
      <c r="N824" s="264"/>
      <c r="O824" s="123"/>
      <c r="P824" s="264"/>
      <c r="Q824" s="264"/>
      <c r="R824" s="265"/>
      <c r="S824" s="123"/>
      <c r="T824" s="123"/>
      <c r="U824" s="7"/>
      <c r="V824" s="7"/>
      <c r="W824" s="7"/>
      <c r="X824" s="8"/>
    </row>
    <row r="825" spans="1:24" ht="162.75" customHeight="1">
      <c r="A825" s="123"/>
      <c r="B825" s="123"/>
      <c r="C825" s="123"/>
      <c r="D825" s="123"/>
      <c r="E825" s="123"/>
      <c r="F825" s="123"/>
      <c r="G825" s="261"/>
      <c r="H825" s="261"/>
      <c r="I825" s="261"/>
      <c r="J825" s="123"/>
      <c r="K825" s="261"/>
      <c r="L825" s="263"/>
      <c r="M825" s="264"/>
      <c r="N825" s="264"/>
      <c r="O825" s="123"/>
      <c r="P825" s="264"/>
      <c r="Q825" s="264"/>
      <c r="R825" s="265"/>
      <c r="S825" s="123"/>
      <c r="T825" s="123"/>
      <c r="U825" s="7"/>
      <c r="V825" s="7"/>
      <c r="W825" s="7"/>
      <c r="X825" s="8"/>
    </row>
    <row r="826" spans="1:24" ht="162.75" customHeight="1">
      <c r="A826" s="123"/>
      <c r="B826" s="123"/>
      <c r="C826" s="123"/>
      <c r="D826" s="123"/>
      <c r="E826" s="123"/>
      <c r="F826" s="123"/>
      <c r="G826" s="261"/>
      <c r="H826" s="261"/>
      <c r="I826" s="261"/>
      <c r="J826" s="123"/>
      <c r="K826" s="261"/>
      <c r="L826" s="263"/>
      <c r="M826" s="264"/>
      <c r="N826" s="264"/>
      <c r="O826" s="123"/>
      <c r="P826" s="264"/>
      <c r="Q826" s="264"/>
      <c r="R826" s="265"/>
      <c r="S826" s="123"/>
      <c r="T826" s="123"/>
      <c r="U826" s="7"/>
      <c r="V826" s="7"/>
      <c r="W826" s="7"/>
      <c r="X826" s="8"/>
    </row>
    <row r="827" spans="1:24" ht="162.75" customHeight="1">
      <c r="A827" s="123"/>
      <c r="B827" s="123"/>
      <c r="C827" s="123"/>
      <c r="D827" s="123"/>
      <c r="E827" s="123"/>
      <c r="F827" s="123"/>
      <c r="G827" s="261"/>
      <c r="H827" s="261"/>
      <c r="I827" s="261"/>
      <c r="J827" s="123"/>
      <c r="K827" s="261"/>
      <c r="L827" s="263"/>
      <c r="M827" s="264"/>
      <c r="N827" s="264"/>
      <c r="O827" s="123"/>
      <c r="P827" s="264"/>
      <c r="Q827" s="264"/>
      <c r="R827" s="265"/>
      <c r="S827" s="123"/>
      <c r="T827" s="123"/>
      <c r="U827" s="7"/>
      <c r="V827" s="7"/>
      <c r="W827" s="7"/>
      <c r="X827" s="8"/>
    </row>
    <row r="828" spans="1:24" ht="162.75" customHeight="1">
      <c r="A828" s="123"/>
      <c r="B828" s="123"/>
      <c r="C828" s="123"/>
      <c r="D828" s="123"/>
      <c r="E828" s="123"/>
      <c r="F828" s="123"/>
      <c r="G828" s="261"/>
      <c r="H828" s="261"/>
      <c r="I828" s="261"/>
      <c r="J828" s="123"/>
      <c r="K828" s="261"/>
      <c r="L828" s="263"/>
      <c r="M828" s="264"/>
      <c r="N828" s="264"/>
      <c r="O828" s="123"/>
      <c r="P828" s="264"/>
      <c r="Q828" s="264"/>
      <c r="R828" s="265"/>
      <c r="S828" s="123"/>
      <c r="T828" s="123"/>
      <c r="U828" s="7"/>
      <c r="V828" s="7"/>
      <c r="W828" s="7"/>
      <c r="X828" s="8"/>
    </row>
    <row r="829" spans="1:24" ht="162.75" customHeight="1">
      <c r="A829" s="123"/>
      <c r="B829" s="123"/>
      <c r="C829" s="123"/>
      <c r="D829" s="123"/>
      <c r="E829" s="123"/>
      <c r="F829" s="123"/>
      <c r="G829" s="261"/>
      <c r="H829" s="261"/>
      <c r="I829" s="261"/>
      <c r="J829" s="123"/>
      <c r="K829" s="261"/>
      <c r="L829" s="263"/>
      <c r="M829" s="264"/>
      <c r="N829" s="264"/>
      <c r="O829" s="123"/>
      <c r="P829" s="264"/>
      <c r="Q829" s="264"/>
      <c r="R829" s="265"/>
      <c r="S829" s="123"/>
      <c r="T829" s="123"/>
      <c r="U829" s="7"/>
      <c r="V829" s="7"/>
      <c r="W829" s="7"/>
      <c r="X829" s="8"/>
    </row>
    <row r="830" spans="1:24" ht="162.75" customHeight="1">
      <c r="A830" s="123"/>
      <c r="B830" s="123"/>
      <c r="C830" s="123"/>
      <c r="D830" s="123"/>
      <c r="E830" s="123"/>
      <c r="F830" s="123"/>
      <c r="G830" s="261"/>
      <c r="H830" s="261"/>
      <c r="I830" s="261"/>
      <c r="J830" s="123"/>
      <c r="K830" s="261"/>
      <c r="L830" s="263"/>
      <c r="M830" s="264"/>
      <c r="N830" s="264"/>
      <c r="O830" s="123"/>
      <c r="P830" s="264"/>
      <c r="Q830" s="264"/>
      <c r="R830" s="265"/>
      <c r="S830" s="123"/>
      <c r="T830" s="123"/>
      <c r="U830" s="7"/>
      <c r="V830" s="7"/>
      <c r="W830" s="7"/>
      <c r="X830" s="8"/>
    </row>
    <row r="831" spans="1:24" ht="162.75" customHeight="1">
      <c r="A831" s="123"/>
      <c r="B831" s="123"/>
      <c r="C831" s="123"/>
      <c r="D831" s="123"/>
      <c r="E831" s="123"/>
      <c r="F831" s="123"/>
      <c r="G831" s="261"/>
      <c r="H831" s="261"/>
      <c r="I831" s="261"/>
      <c r="J831" s="123"/>
      <c r="K831" s="261"/>
      <c r="L831" s="263"/>
      <c r="M831" s="264"/>
      <c r="N831" s="264"/>
      <c r="O831" s="123"/>
      <c r="P831" s="264"/>
      <c r="Q831" s="264"/>
      <c r="R831" s="265"/>
      <c r="S831" s="123"/>
      <c r="T831" s="123"/>
      <c r="U831" s="7"/>
      <c r="V831" s="7"/>
      <c r="W831" s="7"/>
      <c r="X831" s="8"/>
    </row>
    <row r="832" spans="1:24" ht="162.75" customHeight="1">
      <c r="A832" s="123"/>
      <c r="B832" s="123"/>
      <c r="C832" s="123"/>
      <c r="D832" s="123"/>
      <c r="E832" s="123"/>
      <c r="F832" s="123"/>
      <c r="G832" s="261"/>
      <c r="H832" s="261"/>
      <c r="I832" s="261"/>
      <c r="J832" s="123"/>
      <c r="K832" s="261"/>
      <c r="L832" s="263"/>
      <c r="M832" s="264"/>
      <c r="N832" s="264"/>
      <c r="O832" s="123"/>
      <c r="P832" s="264"/>
      <c r="Q832" s="264"/>
      <c r="R832" s="265"/>
      <c r="S832" s="123"/>
      <c r="T832" s="123"/>
      <c r="U832" s="7"/>
      <c r="V832" s="7"/>
      <c r="W832" s="7"/>
      <c r="X832" s="8"/>
    </row>
    <row r="833" spans="1:24" ht="162.75" customHeight="1">
      <c r="A833" s="123"/>
      <c r="B833" s="123"/>
      <c r="C833" s="123"/>
      <c r="D833" s="123"/>
      <c r="E833" s="123"/>
      <c r="F833" s="123"/>
      <c r="G833" s="261"/>
      <c r="H833" s="261"/>
      <c r="I833" s="261"/>
      <c r="J833" s="123"/>
      <c r="K833" s="261"/>
      <c r="L833" s="263"/>
      <c r="M833" s="264"/>
      <c r="N833" s="264"/>
      <c r="O833" s="123"/>
      <c r="P833" s="264"/>
      <c r="Q833" s="264"/>
      <c r="R833" s="265"/>
      <c r="S833" s="123"/>
      <c r="T833" s="123"/>
      <c r="U833" s="7"/>
      <c r="V833" s="7"/>
      <c r="W833" s="7"/>
      <c r="X833" s="8"/>
    </row>
    <row r="834" spans="1:24" ht="162.75" customHeight="1">
      <c r="A834" s="123"/>
      <c r="B834" s="123"/>
      <c r="C834" s="123"/>
      <c r="D834" s="123"/>
      <c r="E834" s="123"/>
      <c r="F834" s="123"/>
      <c r="G834" s="261"/>
      <c r="H834" s="261"/>
      <c r="I834" s="261"/>
      <c r="J834" s="123"/>
      <c r="K834" s="261"/>
      <c r="L834" s="263"/>
      <c r="M834" s="264"/>
      <c r="N834" s="264"/>
      <c r="O834" s="123"/>
      <c r="P834" s="264"/>
      <c r="Q834" s="264"/>
      <c r="R834" s="265"/>
      <c r="S834" s="123"/>
      <c r="T834" s="123"/>
      <c r="U834" s="7"/>
      <c r="V834" s="7"/>
      <c r="W834" s="7"/>
      <c r="X834" s="8"/>
    </row>
    <row r="835" spans="1:24" ht="162.75" customHeight="1">
      <c r="A835" s="123"/>
      <c r="B835" s="123"/>
      <c r="C835" s="123"/>
      <c r="D835" s="123"/>
      <c r="E835" s="123"/>
      <c r="F835" s="123"/>
      <c r="G835" s="261"/>
      <c r="H835" s="261"/>
      <c r="I835" s="261"/>
      <c r="J835" s="123"/>
      <c r="K835" s="261"/>
      <c r="L835" s="263"/>
      <c r="M835" s="264"/>
      <c r="N835" s="264"/>
      <c r="O835" s="123"/>
      <c r="P835" s="264"/>
      <c r="Q835" s="264"/>
      <c r="R835" s="265"/>
      <c r="S835" s="123"/>
      <c r="T835" s="123"/>
      <c r="U835" s="7"/>
      <c r="V835" s="7"/>
      <c r="W835" s="7"/>
      <c r="X835" s="8"/>
    </row>
    <row r="836" spans="1:24" ht="162.75" customHeight="1">
      <c r="A836" s="123"/>
      <c r="B836" s="123"/>
      <c r="C836" s="123"/>
      <c r="D836" s="123"/>
      <c r="E836" s="123"/>
      <c r="F836" s="123"/>
      <c r="G836" s="261"/>
      <c r="H836" s="261"/>
      <c r="I836" s="261"/>
      <c r="J836" s="123"/>
      <c r="K836" s="261"/>
      <c r="L836" s="263"/>
      <c r="M836" s="264"/>
      <c r="N836" s="264"/>
      <c r="O836" s="123"/>
      <c r="P836" s="264"/>
      <c r="Q836" s="264"/>
      <c r="R836" s="265"/>
      <c r="S836" s="123"/>
      <c r="T836" s="123"/>
      <c r="U836" s="7"/>
      <c r="V836" s="7"/>
      <c r="W836" s="7"/>
      <c r="X836" s="8"/>
    </row>
    <row r="837" spans="1:24" ht="162.75" customHeight="1">
      <c r="A837" s="123"/>
      <c r="B837" s="123"/>
      <c r="C837" s="123"/>
      <c r="D837" s="123"/>
      <c r="E837" s="123"/>
      <c r="F837" s="123"/>
      <c r="G837" s="261"/>
      <c r="H837" s="261"/>
      <c r="I837" s="261"/>
      <c r="J837" s="123"/>
      <c r="K837" s="261"/>
      <c r="L837" s="263"/>
      <c r="M837" s="264"/>
      <c r="N837" s="264"/>
      <c r="O837" s="123"/>
      <c r="P837" s="264"/>
      <c r="Q837" s="264"/>
      <c r="R837" s="265"/>
      <c r="S837" s="123"/>
      <c r="T837" s="123"/>
      <c r="U837" s="7"/>
      <c r="V837" s="7"/>
      <c r="W837" s="7"/>
      <c r="X837" s="8"/>
    </row>
    <row r="838" spans="1:24" ht="162.75" customHeight="1">
      <c r="A838" s="123"/>
      <c r="B838" s="123"/>
      <c r="C838" s="123"/>
      <c r="D838" s="123"/>
      <c r="E838" s="123"/>
      <c r="F838" s="123"/>
      <c r="G838" s="261"/>
      <c r="H838" s="261"/>
      <c r="I838" s="261"/>
      <c r="J838" s="123"/>
      <c r="K838" s="261"/>
      <c r="L838" s="263"/>
      <c r="M838" s="264"/>
      <c r="N838" s="264"/>
      <c r="O838" s="123"/>
      <c r="P838" s="264"/>
      <c r="Q838" s="264"/>
      <c r="R838" s="265"/>
      <c r="S838" s="123"/>
      <c r="T838" s="123"/>
      <c r="U838" s="7"/>
      <c r="V838" s="7"/>
      <c r="W838" s="7"/>
      <c r="X838" s="8"/>
    </row>
    <row r="839" spans="1:24" ht="162.75" customHeight="1">
      <c r="A839" s="123"/>
      <c r="B839" s="123"/>
      <c r="C839" s="123"/>
      <c r="D839" s="123"/>
      <c r="E839" s="123"/>
      <c r="F839" s="123"/>
      <c r="G839" s="261"/>
      <c r="H839" s="261"/>
      <c r="I839" s="261"/>
      <c r="J839" s="123"/>
      <c r="K839" s="261"/>
      <c r="L839" s="263"/>
      <c r="M839" s="264"/>
      <c r="N839" s="264"/>
      <c r="O839" s="123"/>
      <c r="P839" s="264"/>
      <c r="Q839" s="264"/>
      <c r="R839" s="265"/>
      <c r="S839" s="123"/>
      <c r="T839" s="123"/>
      <c r="U839" s="7"/>
      <c r="V839" s="7"/>
      <c r="W839" s="7"/>
      <c r="X839" s="8"/>
    </row>
    <row r="840" spans="1:24" ht="162.75" customHeight="1">
      <c r="A840" s="123"/>
      <c r="B840" s="123"/>
      <c r="C840" s="123"/>
      <c r="D840" s="123"/>
      <c r="E840" s="123"/>
      <c r="F840" s="123"/>
      <c r="G840" s="261"/>
      <c r="H840" s="261"/>
      <c r="I840" s="261"/>
      <c r="J840" s="123"/>
      <c r="K840" s="261"/>
      <c r="L840" s="263"/>
      <c r="M840" s="264"/>
      <c r="N840" s="264"/>
      <c r="O840" s="123"/>
      <c r="P840" s="264"/>
      <c r="Q840" s="264"/>
      <c r="R840" s="265"/>
      <c r="S840" s="123"/>
      <c r="T840" s="123"/>
      <c r="U840" s="7"/>
      <c r="V840" s="7"/>
      <c r="W840" s="7"/>
      <c r="X840" s="8"/>
    </row>
    <row r="841" spans="1:24" ht="162.75" customHeight="1">
      <c r="A841" s="123"/>
      <c r="B841" s="123"/>
      <c r="C841" s="123"/>
      <c r="D841" s="123"/>
      <c r="E841" s="123"/>
      <c r="F841" s="123"/>
      <c r="G841" s="261"/>
      <c r="H841" s="261"/>
      <c r="I841" s="261"/>
      <c r="J841" s="123"/>
      <c r="K841" s="261"/>
      <c r="L841" s="263"/>
      <c r="M841" s="264"/>
      <c r="N841" s="264"/>
      <c r="O841" s="123"/>
      <c r="P841" s="264"/>
      <c r="Q841" s="264"/>
      <c r="R841" s="265"/>
      <c r="S841" s="123"/>
      <c r="T841" s="123"/>
      <c r="U841" s="7"/>
      <c r="V841" s="7"/>
      <c r="W841" s="7"/>
      <c r="X841" s="8"/>
    </row>
    <row r="842" spans="1:24" ht="162.75" customHeight="1">
      <c r="A842" s="123"/>
      <c r="B842" s="123"/>
      <c r="C842" s="123"/>
      <c r="D842" s="123"/>
      <c r="E842" s="123"/>
      <c r="F842" s="123"/>
      <c r="G842" s="261"/>
      <c r="H842" s="261"/>
      <c r="I842" s="261"/>
      <c r="J842" s="123"/>
      <c r="K842" s="261"/>
      <c r="L842" s="263"/>
      <c r="M842" s="264"/>
      <c r="N842" s="264"/>
      <c r="O842" s="123"/>
      <c r="P842" s="264"/>
      <c r="Q842" s="264"/>
      <c r="R842" s="265"/>
      <c r="S842" s="123"/>
      <c r="T842" s="123"/>
      <c r="U842" s="7"/>
      <c r="V842" s="7"/>
      <c r="W842" s="7"/>
      <c r="X842" s="8"/>
    </row>
    <row r="843" spans="1:24" ht="162.75" customHeight="1">
      <c r="A843" s="123"/>
      <c r="B843" s="123"/>
      <c r="C843" s="123"/>
      <c r="D843" s="123"/>
      <c r="E843" s="123"/>
      <c r="F843" s="123"/>
      <c r="G843" s="261"/>
      <c r="H843" s="261"/>
      <c r="I843" s="261"/>
      <c r="J843" s="123"/>
      <c r="K843" s="261"/>
      <c r="L843" s="263"/>
      <c r="M843" s="264"/>
      <c r="N843" s="264"/>
      <c r="O843" s="123"/>
      <c r="P843" s="264"/>
      <c r="Q843" s="264"/>
      <c r="R843" s="265"/>
      <c r="S843" s="123"/>
      <c r="T843" s="123"/>
      <c r="U843" s="7"/>
      <c r="V843" s="7"/>
      <c r="W843" s="7"/>
      <c r="X843" s="8"/>
    </row>
    <row r="844" spans="1:24" ht="162.75" customHeight="1">
      <c r="A844" s="123"/>
      <c r="B844" s="123"/>
      <c r="C844" s="123"/>
      <c r="D844" s="123"/>
      <c r="E844" s="123"/>
      <c r="F844" s="123"/>
      <c r="G844" s="261"/>
      <c r="H844" s="261"/>
      <c r="I844" s="261"/>
      <c r="J844" s="123"/>
      <c r="K844" s="261"/>
      <c r="L844" s="263"/>
      <c r="M844" s="264"/>
      <c r="N844" s="264"/>
      <c r="O844" s="123"/>
      <c r="P844" s="264"/>
      <c r="Q844" s="264"/>
      <c r="R844" s="265"/>
      <c r="S844" s="123"/>
      <c r="T844" s="123"/>
      <c r="U844" s="7"/>
      <c r="V844" s="7"/>
      <c r="W844" s="7"/>
      <c r="X844" s="8"/>
    </row>
    <row r="845" spans="1:24" ht="162.75" customHeight="1">
      <c r="A845" s="123"/>
      <c r="B845" s="123"/>
      <c r="C845" s="123"/>
      <c r="D845" s="123"/>
      <c r="E845" s="123"/>
      <c r="F845" s="123"/>
      <c r="G845" s="261"/>
      <c r="H845" s="261"/>
      <c r="I845" s="261"/>
      <c r="J845" s="123"/>
      <c r="K845" s="261"/>
      <c r="L845" s="263"/>
      <c r="M845" s="264"/>
      <c r="N845" s="264"/>
      <c r="O845" s="123"/>
      <c r="P845" s="264"/>
      <c r="Q845" s="264"/>
      <c r="R845" s="265"/>
      <c r="S845" s="123"/>
      <c r="T845" s="123"/>
      <c r="U845" s="7"/>
      <c r="V845" s="7"/>
      <c r="W845" s="7"/>
      <c r="X845" s="8"/>
    </row>
    <row r="846" spans="1:24" ht="162.75" customHeight="1">
      <c r="A846" s="123"/>
      <c r="B846" s="123"/>
      <c r="C846" s="123"/>
      <c r="D846" s="123"/>
      <c r="E846" s="123"/>
      <c r="F846" s="123"/>
      <c r="G846" s="261"/>
      <c r="H846" s="261"/>
      <c r="I846" s="261"/>
      <c r="J846" s="123"/>
      <c r="K846" s="261"/>
      <c r="L846" s="263"/>
      <c r="M846" s="264"/>
      <c r="N846" s="264"/>
      <c r="O846" s="123"/>
      <c r="P846" s="264"/>
      <c r="Q846" s="264"/>
      <c r="R846" s="265"/>
      <c r="S846" s="123"/>
      <c r="T846" s="123"/>
      <c r="U846" s="7"/>
      <c r="V846" s="7"/>
      <c r="W846" s="7"/>
      <c r="X846" s="8"/>
    </row>
    <row r="847" spans="1:24" ht="162.75" customHeight="1">
      <c r="A847" s="123"/>
      <c r="B847" s="123"/>
      <c r="C847" s="123"/>
      <c r="D847" s="123"/>
      <c r="E847" s="123"/>
      <c r="F847" s="123"/>
      <c r="G847" s="261"/>
      <c r="H847" s="261"/>
      <c r="I847" s="261"/>
      <c r="J847" s="123"/>
      <c r="K847" s="261"/>
      <c r="L847" s="263"/>
      <c r="M847" s="264"/>
      <c r="N847" s="264"/>
      <c r="O847" s="123"/>
      <c r="P847" s="264"/>
      <c r="Q847" s="264"/>
      <c r="R847" s="265"/>
      <c r="S847" s="123"/>
      <c r="T847" s="123"/>
      <c r="U847" s="7"/>
      <c r="V847" s="7"/>
      <c r="W847" s="7"/>
      <c r="X847" s="8"/>
    </row>
    <row r="848" spans="1:24" ht="162.75" customHeight="1">
      <c r="A848" s="123"/>
      <c r="B848" s="123"/>
      <c r="C848" s="123"/>
      <c r="D848" s="123"/>
      <c r="E848" s="123"/>
      <c r="F848" s="123"/>
      <c r="G848" s="261"/>
      <c r="H848" s="261"/>
      <c r="I848" s="261"/>
      <c r="J848" s="123"/>
      <c r="K848" s="261"/>
      <c r="L848" s="263"/>
      <c r="M848" s="264"/>
      <c r="N848" s="264"/>
      <c r="O848" s="123"/>
      <c r="P848" s="264"/>
      <c r="Q848" s="264"/>
      <c r="R848" s="265"/>
      <c r="S848" s="123"/>
      <c r="T848" s="123"/>
      <c r="U848" s="7"/>
      <c r="V848" s="7"/>
      <c r="W848" s="7"/>
      <c r="X848" s="8"/>
    </row>
    <row r="849" spans="1:24" ht="162.75" customHeight="1">
      <c r="A849" s="123"/>
      <c r="B849" s="123"/>
      <c r="C849" s="123"/>
      <c r="D849" s="123"/>
      <c r="E849" s="123"/>
      <c r="F849" s="123"/>
      <c r="G849" s="261"/>
      <c r="H849" s="261"/>
      <c r="I849" s="261"/>
      <c r="J849" s="123"/>
      <c r="K849" s="261"/>
      <c r="L849" s="263"/>
      <c r="M849" s="264"/>
      <c r="N849" s="264"/>
      <c r="O849" s="123"/>
      <c r="P849" s="264"/>
      <c r="Q849" s="264"/>
      <c r="R849" s="265"/>
      <c r="S849" s="123"/>
      <c r="T849" s="123"/>
      <c r="U849" s="7"/>
      <c r="V849" s="7"/>
      <c r="W849" s="7"/>
      <c r="X849" s="8"/>
    </row>
    <row r="850" spans="1:24" ht="162.75" customHeight="1">
      <c r="A850" s="123"/>
      <c r="B850" s="123"/>
      <c r="C850" s="123"/>
      <c r="D850" s="123"/>
      <c r="E850" s="123"/>
      <c r="F850" s="123"/>
      <c r="G850" s="261"/>
      <c r="H850" s="261"/>
      <c r="I850" s="261"/>
      <c r="J850" s="123"/>
      <c r="K850" s="261"/>
      <c r="L850" s="263"/>
      <c r="M850" s="264"/>
      <c r="N850" s="264"/>
      <c r="O850" s="123"/>
      <c r="P850" s="264"/>
      <c r="Q850" s="264"/>
      <c r="R850" s="265"/>
      <c r="S850" s="123"/>
      <c r="T850" s="123"/>
      <c r="U850" s="7"/>
      <c r="V850" s="7"/>
      <c r="W850" s="7"/>
      <c r="X850" s="8"/>
    </row>
    <row r="851" spans="1:24" ht="162.75" customHeight="1">
      <c r="A851" s="123"/>
      <c r="B851" s="123"/>
      <c r="C851" s="123"/>
      <c r="D851" s="123"/>
      <c r="E851" s="123"/>
      <c r="F851" s="123"/>
      <c r="G851" s="261"/>
      <c r="H851" s="261"/>
      <c r="I851" s="261"/>
      <c r="J851" s="123"/>
      <c r="K851" s="261"/>
      <c r="L851" s="263"/>
      <c r="M851" s="264"/>
      <c r="N851" s="264"/>
      <c r="O851" s="123"/>
      <c r="P851" s="264"/>
      <c r="Q851" s="264"/>
      <c r="R851" s="265"/>
      <c r="S851" s="123"/>
      <c r="T851" s="123"/>
      <c r="U851" s="7"/>
      <c r="V851" s="7"/>
      <c r="W851" s="7"/>
      <c r="X851" s="8"/>
    </row>
    <row r="852" spans="1:24" ht="162.75" customHeight="1">
      <c r="A852" s="123"/>
      <c r="B852" s="123"/>
      <c r="C852" s="123"/>
      <c r="D852" s="123"/>
      <c r="E852" s="123"/>
      <c r="F852" s="123"/>
      <c r="G852" s="261"/>
      <c r="H852" s="261"/>
      <c r="I852" s="261"/>
      <c r="J852" s="123"/>
      <c r="K852" s="261"/>
      <c r="L852" s="263"/>
      <c r="M852" s="264"/>
      <c r="N852" s="264"/>
      <c r="O852" s="123"/>
      <c r="P852" s="264"/>
      <c r="Q852" s="264"/>
      <c r="R852" s="265"/>
      <c r="S852" s="123"/>
      <c r="T852" s="123"/>
      <c r="U852" s="7"/>
      <c r="V852" s="7"/>
      <c r="W852" s="7"/>
      <c r="X852" s="8"/>
    </row>
    <row r="853" spans="1:24" ht="162.75" customHeight="1">
      <c r="A853" s="123"/>
      <c r="B853" s="123"/>
      <c r="C853" s="123"/>
      <c r="D853" s="123"/>
      <c r="E853" s="123"/>
      <c r="F853" s="123"/>
      <c r="G853" s="261"/>
      <c r="H853" s="261"/>
      <c r="I853" s="261"/>
      <c r="J853" s="123"/>
      <c r="K853" s="261"/>
      <c r="L853" s="263"/>
      <c r="M853" s="264"/>
      <c r="N853" s="264"/>
      <c r="O853" s="123"/>
      <c r="P853" s="264"/>
      <c r="Q853" s="264"/>
      <c r="R853" s="265"/>
      <c r="S853" s="123"/>
      <c r="T853" s="123"/>
      <c r="U853" s="7"/>
      <c r="V853" s="7"/>
      <c r="W853" s="7"/>
      <c r="X853" s="8"/>
    </row>
    <row r="854" spans="1:24" ht="162.75" customHeight="1">
      <c r="A854" s="123"/>
      <c r="B854" s="123"/>
      <c r="C854" s="123"/>
      <c r="D854" s="123"/>
      <c r="E854" s="123"/>
      <c r="F854" s="123"/>
      <c r="G854" s="261"/>
      <c r="H854" s="261"/>
      <c r="I854" s="261"/>
      <c r="J854" s="123"/>
      <c r="K854" s="261"/>
      <c r="L854" s="263"/>
      <c r="M854" s="264"/>
      <c r="N854" s="264"/>
      <c r="O854" s="123"/>
      <c r="P854" s="264"/>
      <c r="Q854" s="264"/>
      <c r="R854" s="265"/>
      <c r="S854" s="123"/>
      <c r="T854" s="123"/>
      <c r="U854" s="7"/>
      <c r="V854" s="7"/>
      <c r="W854" s="7"/>
      <c r="X854" s="8"/>
    </row>
    <row r="855" spans="1:24" ht="162.75" customHeight="1">
      <c r="A855" s="123"/>
      <c r="B855" s="123"/>
      <c r="C855" s="123"/>
      <c r="D855" s="123"/>
      <c r="E855" s="123"/>
      <c r="F855" s="123"/>
      <c r="G855" s="261"/>
      <c r="H855" s="261"/>
      <c r="I855" s="261"/>
      <c r="J855" s="123"/>
      <c r="K855" s="261"/>
      <c r="L855" s="263"/>
      <c r="M855" s="264"/>
      <c r="N855" s="264"/>
      <c r="O855" s="123"/>
      <c r="P855" s="264"/>
      <c r="Q855" s="264"/>
      <c r="R855" s="265"/>
      <c r="S855" s="123"/>
      <c r="T855" s="123"/>
      <c r="U855" s="7"/>
      <c r="V855" s="7"/>
      <c r="W855" s="7"/>
      <c r="X855" s="8"/>
    </row>
    <row r="856" spans="1:24" ht="162.75" customHeight="1">
      <c r="A856" s="123"/>
      <c r="B856" s="123"/>
      <c r="C856" s="123"/>
      <c r="D856" s="123"/>
      <c r="E856" s="123"/>
      <c r="F856" s="123"/>
      <c r="G856" s="261"/>
      <c r="H856" s="261"/>
      <c r="I856" s="261"/>
      <c r="J856" s="123"/>
      <c r="K856" s="261"/>
      <c r="L856" s="263"/>
      <c r="M856" s="264"/>
      <c r="N856" s="264"/>
      <c r="O856" s="123"/>
      <c r="P856" s="264"/>
      <c r="Q856" s="264"/>
      <c r="R856" s="265"/>
      <c r="S856" s="123"/>
      <c r="T856" s="123"/>
      <c r="U856" s="7"/>
      <c r="V856" s="7"/>
      <c r="W856" s="7"/>
      <c r="X856" s="8"/>
    </row>
    <row r="857" spans="1:24" ht="162.75" customHeight="1">
      <c r="A857" s="123"/>
      <c r="B857" s="123"/>
      <c r="C857" s="123"/>
      <c r="D857" s="123"/>
      <c r="E857" s="123"/>
      <c r="F857" s="123"/>
      <c r="G857" s="261"/>
      <c r="H857" s="261"/>
      <c r="I857" s="261"/>
      <c r="J857" s="123"/>
      <c r="K857" s="261"/>
      <c r="L857" s="263"/>
      <c r="M857" s="264"/>
      <c r="N857" s="264"/>
      <c r="O857" s="123"/>
      <c r="P857" s="264"/>
      <c r="Q857" s="264"/>
      <c r="R857" s="265"/>
      <c r="S857" s="123"/>
      <c r="T857" s="123"/>
      <c r="U857" s="7"/>
      <c r="V857" s="7"/>
      <c r="W857" s="7"/>
      <c r="X857" s="8"/>
    </row>
    <row r="858" spans="1:24" ht="162.75" customHeight="1">
      <c r="A858" s="123"/>
      <c r="B858" s="123"/>
      <c r="C858" s="123"/>
      <c r="D858" s="123"/>
      <c r="E858" s="123"/>
      <c r="F858" s="123"/>
      <c r="G858" s="261"/>
      <c r="H858" s="261"/>
      <c r="I858" s="261"/>
      <c r="J858" s="123"/>
      <c r="K858" s="261"/>
      <c r="L858" s="263"/>
      <c r="M858" s="264"/>
      <c r="N858" s="264"/>
      <c r="O858" s="123"/>
      <c r="P858" s="264"/>
      <c r="Q858" s="264"/>
      <c r="R858" s="265"/>
      <c r="S858" s="123"/>
      <c r="T858" s="123"/>
      <c r="U858" s="7"/>
      <c r="V858" s="7"/>
      <c r="W858" s="7"/>
      <c r="X858" s="8"/>
    </row>
    <row r="859" spans="1:24" ht="162.75" customHeight="1">
      <c r="A859" s="123"/>
      <c r="B859" s="123"/>
      <c r="C859" s="123"/>
      <c r="D859" s="123"/>
      <c r="E859" s="123"/>
      <c r="F859" s="123"/>
      <c r="G859" s="261"/>
      <c r="H859" s="261"/>
      <c r="I859" s="261"/>
      <c r="J859" s="123"/>
      <c r="K859" s="261"/>
      <c r="L859" s="263"/>
      <c r="M859" s="264"/>
      <c r="N859" s="264"/>
      <c r="O859" s="123"/>
      <c r="P859" s="264"/>
      <c r="Q859" s="264"/>
      <c r="R859" s="265"/>
      <c r="S859" s="123"/>
      <c r="T859" s="123"/>
      <c r="U859" s="7"/>
      <c r="V859" s="7"/>
      <c r="W859" s="7"/>
      <c r="X859" s="8"/>
    </row>
    <row r="860" spans="1:24" ht="162.75" customHeight="1">
      <c r="A860" s="123"/>
      <c r="B860" s="123"/>
      <c r="C860" s="123"/>
      <c r="D860" s="123"/>
      <c r="E860" s="123"/>
      <c r="F860" s="123"/>
      <c r="G860" s="261"/>
      <c r="H860" s="261"/>
      <c r="I860" s="261"/>
      <c r="J860" s="123"/>
      <c r="K860" s="261"/>
      <c r="L860" s="263"/>
      <c r="M860" s="264"/>
      <c r="N860" s="264"/>
      <c r="O860" s="123"/>
      <c r="P860" s="264"/>
      <c r="Q860" s="264"/>
      <c r="R860" s="265"/>
      <c r="S860" s="123"/>
      <c r="T860" s="123"/>
      <c r="U860" s="7"/>
      <c r="V860" s="7"/>
      <c r="W860" s="7"/>
      <c r="X860" s="8"/>
    </row>
    <row r="861" spans="1:24" ht="162.75" customHeight="1">
      <c r="A861" s="123"/>
      <c r="B861" s="123"/>
      <c r="C861" s="123"/>
      <c r="D861" s="123"/>
      <c r="E861" s="123"/>
      <c r="F861" s="123"/>
      <c r="G861" s="261"/>
      <c r="H861" s="261"/>
      <c r="I861" s="261"/>
      <c r="J861" s="123"/>
      <c r="K861" s="261"/>
      <c r="L861" s="263"/>
      <c r="M861" s="264"/>
      <c r="N861" s="264"/>
      <c r="O861" s="123"/>
      <c r="P861" s="264"/>
      <c r="Q861" s="264"/>
      <c r="R861" s="265"/>
      <c r="S861" s="123"/>
      <c r="T861" s="123"/>
      <c r="U861" s="7"/>
      <c r="V861" s="7"/>
      <c r="W861" s="7"/>
      <c r="X861" s="8"/>
    </row>
    <row r="862" spans="1:24" ht="162.75" customHeight="1">
      <c r="A862" s="123"/>
      <c r="B862" s="123"/>
      <c r="C862" s="123"/>
      <c r="D862" s="123"/>
      <c r="E862" s="123"/>
      <c r="F862" s="123"/>
      <c r="G862" s="261"/>
      <c r="H862" s="261"/>
      <c r="I862" s="261"/>
      <c r="J862" s="123"/>
      <c r="K862" s="261"/>
      <c r="L862" s="263"/>
      <c r="M862" s="264"/>
      <c r="N862" s="264"/>
      <c r="O862" s="123"/>
      <c r="P862" s="264"/>
      <c r="Q862" s="264"/>
      <c r="R862" s="265"/>
      <c r="S862" s="123"/>
      <c r="T862" s="123"/>
      <c r="U862" s="7"/>
      <c r="V862" s="7"/>
      <c r="W862" s="7"/>
      <c r="X862" s="8"/>
    </row>
    <row r="863" spans="1:24" ht="162.75" customHeight="1">
      <c r="A863" s="123"/>
      <c r="B863" s="123"/>
      <c r="C863" s="123"/>
      <c r="D863" s="123"/>
      <c r="E863" s="123"/>
      <c r="F863" s="123"/>
      <c r="G863" s="261"/>
      <c r="H863" s="261"/>
      <c r="I863" s="261"/>
      <c r="J863" s="123"/>
      <c r="K863" s="261"/>
      <c r="L863" s="263"/>
      <c r="M863" s="264"/>
      <c r="N863" s="264"/>
      <c r="O863" s="123"/>
      <c r="P863" s="264"/>
      <c r="Q863" s="264"/>
      <c r="R863" s="265"/>
      <c r="S863" s="123"/>
      <c r="T863" s="123"/>
      <c r="U863" s="7"/>
      <c r="V863" s="7"/>
      <c r="W863" s="7"/>
      <c r="X863" s="8"/>
    </row>
    <row r="864" spans="1:24" ht="162.75" customHeight="1">
      <c r="A864" s="123"/>
      <c r="B864" s="123"/>
      <c r="C864" s="123"/>
      <c r="D864" s="123"/>
      <c r="E864" s="123"/>
      <c r="F864" s="123"/>
      <c r="G864" s="261"/>
      <c r="H864" s="261"/>
      <c r="I864" s="261"/>
      <c r="J864" s="123"/>
      <c r="K864" s="261"/>
      <c r="L864" s="263"/>
      <c r="M864" s="264"/>
      <c r="N864" s="264"/>
      <c r="O864" s="123"/>
      <c r="P864" s="264"/>
      <c r="Q864" s="264"/>
      <c r="R864" s="265"/>
      <c r="S864" s="123"/>
      <c r="T864" s="123"/>
      <c r="U864" s="7"/>
      <c r="V864" s="7"/>
      <c r="W864" s="7"/>
      <c r="X864" s="8"/>
    </row>
    <row r="865" spans="1:24" ht="162.75" customHeight="1">
      <c r="A865" s="123"/>
      <c r="B865" s="123"/>
      <c r="C865" s="123"/>
      <c r="D865" s="123"/>
      <c r="E865" s="123"/>
      <c r="F865" s="123"/>
      <c r="G865" s="261"/>
      <c r="H865" s="261"/>
      <c r="I865" s="261"/>
      <c r="J865" s="123"/>
      <c r="K865" s="261"/>
      <c r="L865" s="263"/>
      <c r="M865" s="264"/>
      <c r="N865" s="264"/>
      <c r="O865" s="123"/>
      <c r="P865" s="264"/>
      <c r="Q865" s="264"/>
      <c r="R865" s="265"/>
      <c r="S865" s="123"/>
      <c r="T865" s="123"/>
      <c r="U865" s="7"/>
      <c r="V865" s="7"/>
      <c r="W865" s="7"/>
      <c r="X865" s="8"/>
    </row>
    <row r="866" spans="1:24" ht="162.75" customHeight="1">
      <c r="A866" s="123"/>
      <c r="B866" s="123"/>
      <c r="C866" s="123"/>
      <c r="D866" s="123"/>
      <c r="E866" s="123"/>
      <c r="F866" s="123"/>
      <c r="G866" s="261"/>
      <c r="H866" s="261"/>
      <c r="I866" s="261"/>
      <c r="J866" s="123"/>
      <c r="K866" s="261"/>
      <c r="L866" s="263"/>
      <c r="M866" s="264"/>
      <c r="N866" s="264"/>
      <c r="O866" s="123"/>
      <c r="P866" s="264"/>
      <c r="Q866" s="264"/>
      <c r="R866" s="265"/>
      <c r="S866" s="123"/>
      <c r="T866" s="123"/>
      <c r="U866" s="7"/>
      <c r="V866" s="7"/>
      <c r="W866" s="7"/>
      <c r="X866" s="8"/>
    </row>
    <row r="867" spans="1:24" ht="162.75" customHeight="1">
      <c r="A867" s="123"/>
      <c r="B867" s="123"/>
      <c r="C867" s="123"/>
      <c r="D867" s="123"/>
      <c r="E867" s="123"/>
      <c r="F867" s="123"/>
      <c r="G867" s="261"/>
      <c r="H867" s="261"/>
      <c r="I867" s="261"/>
      <c r="J867" s="123"/>
      <c r="K867" s="261"/>
      <c r="L867" s="263"/>
      <c r="M867" s="264"/>
      <c r="N867" s="264"/>
      <c r="O867" s="123"/>
      <c r="P867" s="264"/>
      <c r="Q867" s="264"/>
      <c r="R867" s="265"/>
      <c r="S867" s="123"/>
      <c r="T867" s="123"/>
      <c r="U867" s="7"/>
      <c r="V867" s="7"/>
      <c r="W867" s="7"/>
      <c r="X867" s="8"/>
    </row>
    <row r="868" spans="1:24" ht="162.75" customHeight="1">
      <c r="A868" s="123"/>
      <c r="B868" s="123"/>
      <c r="C868" s="123"/>
      <c r="D868" s="123"/>
      <c r="E868" s="123"/>
      <c r="F868" s="123"/>
      <c r="G868" s="261"/>
      <c r="H868" s="261"/>
      <c r="I868" s="261"/>
      <c r="J868" s="123"/>
      <c r="K868" s="261"/>
      <c r="L868" s="263"/>
      <c r="M868" s="264"/>
      <c r="N868" s="264"/>
      <c r="O868" s="123"/>
      <c r="P868" s="264"/>
      <c r="Q868" s="264"/>
      <c r="R868" s="265"/>
      <c r="S868" s="123"/>
      <c r="T868" s="123"/>
      <c r="U868" s="7"/>
      <c r="V868" s="7"/>
      <c r="W868" s="7"/>
      <c r="X868" s="8"/>
    </row>
    <row r="869" spans="1:24" ht="162.75" customHeight="1">
      <c r="A869" s="123"/>
      <c r="B869" s="123"/>
      <c r="C869" s="123"/>
      <c r="D869" s="123"/>
      <c r="E869" s="123"/>
      <c r="F869" s="123"/>
      <c r="G869" s="261"/>
      <c r="H869" s="261"/>
      <c r="I869" s="261"/>
      <c r="J869" s="123"/>
      <c r="K869" s="261"/>
      <c r="L869" s="263"/>
      <c r="M869" s="264"/>
      <c r="N869" s="264"/>
      <c r="O869" s="123"/>
      <c r="P869" s="264"/>
      <c r="Q869" s="264"/>
      <c r="R869" s="265"/>
      <c r="S869" s="123"/>
      <c r="T869" s="123"/>
      <c r="U869" s="7"/>
      <c r="V869" s="7"/>
      <c r="W869" s="7"/>
      <c r="X869" s="8"/>
    </row>
    <row r="870" spans="1:24" ht="162.75" customHeight="1">
      <c r="A870" s="123"/>
      <c r="B870" s="123"/>
      <c r="C870" s="123"/>
      <c r="D870" s="123"/>
      <c r="E870" s="123"/>
      <c r="F870" s="123"/>
      <c r="G870" s="261"/>
      <c r="H870" s="261"/>
      <c r="I870" s="261"/>
      <c r="J870" s="123"/>
      <c r="K870" s="261"/>
      <c r="L870" s="263"/>
      <c r="M870" s="264"/>
      <c r="N870" s="264"/>
      <c r="O870" s="123"/>
      <c r="P870" s="264"/>
      <c r="Q870" s="264"/>
      <c r="R870" s="265"/>
      <c r="S870" s="123"/>
      <c r="T870" s="123"/>
      <c r="U870" s="7"/>
      <c r="V870" s="7"/>
      <c r="W870" s="7"/>
      <c r="X870" s="8"/>
    </row>
    <row r="871" spans="1:24" ht="162.75" customHeight="1">
      <c r="A871" s="123"/>
      <c r="B871" s="123"/>
      <c r="C871" s="123"/>
      <c r="D871" s="123"/>
      <c r="E871" s="123"/>
      <c r="F871" s="123"/>
      <c r="G871" s="261"/>
      <c r="H871" s="261"/>
      <c r="I871" s="261"/>
      <c r="J871" s="123"/>
      <c r="K871" s="261"/>
      <c r="L871" s="263"/>
      <c r="M871" s="264"/>
      <c r="N871" s="264"/>
      <c r="O871" s="123"/>
      <c r="P871" s="264"/>
      <c r="Q871" s="264"/>
      <c r="R871" s="265"/>
      <c r="S871" s="123"/>
      <c r="T871" s="123"/>
      <c r="U871" s="7"/>
      <c r="V871" s="7"/>
      <c r="W871" s="7"/>
      <c r="X871" s="8"/>
    </row>
    <row r="872" spans="1:24" ht="162.75" customHeight="1">
      <c r="A872" s="123"/>
      <c r="B872" s="123"/>
      <c r="C872" s="123"/>
      <c r="D872" s="123"/>
      <c r="E872" s="123"/>
      <c r="F872" s="123"/>
      <c r="G872" s="261"/>
      <c r="H872" s="261"/>
      <c r="I872" s="261"/>
      <c r="J872" s="123"/>
      <c r="K872" s="261"/>
      <c r="L872" s="263"/>
      <c r="M872" s="264"/>
      <c r="N872" s="264"/>
      <c r="O872" s="123"/>
      <c r="P872" s="264"/>
      <c r="Q872" s="264"/>
      <c r="R872" s="265"/>
      <c r="S872" s="123"/>
      <c r="T872" s="123"/>
      <c r="U872" s="7"/>
      <c r="V872" s="7"/>
      <c r="W872" s="7"/>
      <c r="X872" s="8"/>
    </row>
    <row r="873" spans="1:24" ht="162.75" customHeight="1">
      <c r="A873" s="123"/>
      <c r="B873" s="123"/>
      <c r="C873" s="123"/>
      <c r="D873" s="123"/>
      <c r="E873" s="123"/>
      <c r="F873" s="123"/>
      <c r="G873" s="261"/>
      <c r="H873" s="261"/>
      <c r="I873" s="261"/>
      <c r="J873" s="123"/>
      <c r="K873" s="261"/>
      <c r="L873" s="263"/>
      <c r="M873" s="264"/>
      <c r="N873" s="264"/>
      <c r="O873" s="123"/>
      <c r="P873" s="264"/>
      <c r="Q873" s="264"/>
      <c r="R873" s="265"/>
      <c r="S873" s="123"/>
      <c r="T873" s="123"/>
      <c r="U873" s="7"/>
      <c r="V873" s="7"/>
      <c r="W873" s="7"/>
      <c r="X873" s="8"/>
    </row>
    <row r="874" spans="1:24" ht="162.75" customHeight="1">
      <c r="A874" s="123"/>
      <c r="B874" s="123"/>
      <c r="C874" s="123"/>
      <c r="D874" s="123"/>
      <c r="E874" s="123"/>
      <c r="F874" s="123"/>
      <c r="G874" s="261"/>
      <c r="H874" s="261"/>
      <c r="I874" s="261"/>
      <c r="J874" s="123"/>
      <c r="K874" s="261"/>
      <c r="L874" s="263"/>
      <c r="M874" s="264"/>
      <c r="N874" s="264"/>
      <c r="O874" s="123"/>
      <c r="P874" s="264"/>
      <c r="Q874" s="264"/>
      <c r="R874" s="265"/>
      <c r="S874" s="123"/>
      <c r="T874" s="123"/>
      <c r="U874" s="7"/>
      <c r="V874" s="7"/>
      <c r="W874" s="7"/>
      <c r="X874" s="8"/>
    </row>
    <row r="875" spans="1:24" ht="162.75" customHeight="1">
      <c r="A875" s="123"/>
      <c r="B875" s="123"/>
      <c r="C875" s="123"/>
      <c r="D875" s="123"/>
      <c r="E875" s="123"/>
      <c r="F875" s="123"/>
      <c r="G875" s="261"/>
      <c r="H875" s="261"/>
      <c r="I875" s="261"/>
      <c r="J875" s="123"/>
      <c r="K875" s="261"/>
      <c r="L875" s="263"/>
      <c r="M875" s="264"/>
      <c r="N875" s="264"/>
      <c r="O875" s="123"/>
      <c r="P875" s="264"/>
      <c r="Q875" s="264"/>
      <c r="R875" s="265"/>
      <c r="S875" s="123"/>
      <c r="T875" s="123"/>
      <c r="U875" s="7"/>
      <c r="V875" s="7"/>
      <c r="W875" s="7"/>
      <c r="X875" s="8"/>
    </row>
    <row r="876" spans="1:24" ht="162.75" customHeight="1">
      <c r="A876" s="123"/>
      <c r="B876" s="123"/>
      <c r="C876" s="123"/>
      <c r="D876" s="123"/>
      <c r="E876" s="123"/>
      <c r="F876" s="123"/>
      <c r="G876" s="261"/>
      <c r="H876" s="261"/>
      <c r="I876" s="261"/>
      <c r="J876" s="123"/>
      <c r="K876" s="261"/>
      <c r="L876" s="263"/>
      <c r="M876" s="264"/>
      <c r="N876" s="264"/>
      <c r="O876" s="123"/>
      <c r="P876" s="264"/>
      <c r="Q876" s="264"/>
      <c r="R876" s="265"/>
      <c r="S876" s="123"/>
      <c r="T876" s="123"/>
      <c r="U876" s="7"/>
      <c r="V876" s="7"/>
      <c r="W876" s="7"/>
      <c r="X876" s="8"/>
    </row>
    <row r="877" spans="1:24" ht="162.75" customHeight="1">
      <c r="A877" s="123"/>
      <c r="B877" s="123"/>
      <c r="C877" s="123"/>
      <c r="D877" s="123"/>
      <c r="E877" s="123"/>
      <c r="F877" s="123"/>
      <c r="G877" s="261"/>
      <c r="H877" s="261"/>
      <c r="I877" s="261"/>
      <c r="J877" s="123"/>
      <c r="K877" s="261"/>
      <c r="L877" s="263"/>
      <c r="M877" s="264"/>
      <c r="N877" s="264"/>
      <c r="O877" s="123"/>
      <c r="P877" s="264"/>
      <c r="Q877" s="264"/>
      <c r="R877" s="265"/>
      <c r="S877" s="123"/>
      <c r="T877" s="123"/>
      <c r="U877" s="7"/>
      <c r="V877" s="7"/>
      <c r="W877" s="7"/>
      <c r="X877" s="8"/>
    </row>
    <row r="878" spans="1:24" ht="162.75" customHeight="1">
      <c r="A878" s="123"/>
      <c r="B878" s="123"/>
      <c r="C878" s="123"/>
      <c r="D878" s="123"/>
      <c r="E878" s="123"/>
      <c r="F878" s="123"/>
      <c r="G878" s="261"/>
      <c r="H878" s="261"/>
      <c r="I878" s="261"/>
      <c r="J878" s="123"/>
      <c r="K878" s="261"/>
      <c r="L878" s="263"/>
      <c r="M878" s="264"/>
      <c r="N878" s="264"/>
      <c r="O878" s="123"/>
      <c r="P878" s="264"/>
      <c r="Q878" s="264"/>
      <c r="R878" s="265"/>
      <c r="S878" s="123"/>
      <c r="T878" s="123"/>
      <c r="U878" s="7"/>
      <c r="V878" s="7"/>
      <c r="W878" s="7"/>
      <c r="X878" s="8"/>
    </row>
    <row r="879" spans="1:24" ht="162.75" customHeight="1">
      <c r="A879" s="123"/>
      <c r="B879" s="123"/>
      <c r="C879" s="123"/>
      <c r="D879" s="123"/>
      <c r="E879" s="123"/>
      <c r="F879" s="123"/>
      <c r="G879" s="261"/>
      <c r="H879" s="261"/>
      <c r="I879" s="261"/>
      <c r="J879" s="123"/>
      <c r="K879" s="261"/>
      <c r="L879" s="263"/>
      <c r="M879" s="264"/>
      <c r="N879" s="264"/>
      <c r="O879" s="123"/>
      <c r="P879" s="264"/>
      <c r="Q879" s="264"/>
      <c r="R879" s="265"/>
      <c r="S879" s="123"/>
      <c r="T879" s="123"/>
      <c r="U879" s="7"/>
      <c r="V879" s="7"/>
      <c r="W879" s="7"/>
      <c r="X879" s="8"/>
    </row>
    <row r="880" spans="1:24" ht="162.75" customHeight="1">
      <c r="A880" s="123"/>
      <c r="B880" s="123"/>
      <c r="C880" s="123"/>
      <c r="D880" s="123"/>
      <c r="E880" s="123"/>
      <c r="F880" s="123"/>
      <c r="G880" s="261"/>
      <c r="H880" s="261"/>
      <c r="I880" s="261"/>
      <c r="J880" s="123"/>
      <c r="K880" s="261"/>
      <c r="L880" s="263"/>
      <c r="M880" s="264"/>
      <c r="N880" s="264"/>
      <c r="O880" s="123"/>
      <c r="P880" s="264"/>
      <c r="Q880" s="264"/>
      <c r="R880" s="265"/>
      <c r="S880" s="123"/>
      <c r="T880" s="123"/>
      <c r="U880" s="7"/>
      <c r="V880" s="7"/>
      <c r="W880" s="7"/>
      <c r="X880" s="8"/>
    </row>
    <row r="881" spans="1:24" ht="162.75" customHeight="1">
      <c r="A881" s="123"/>
      <c r="B881" s="123"/>
      <c r="C881" s="123"/>
      <c r="D881" s="123"/>
      <c r="E881" s="123"/>
      <c r="F881" s="123"/>
      <c r="G881" s="261"/>
      <c r="H881" s="261"/>
      <c r="I881" s="261"/>
      <c r="J881" s="123"/>
      <c r="K881" s="261"/>
      <c r="L881" s="263"/>
      <c r="M881" s="264"/>
      <c r="N881" s="264"/>
      <c r="O881" s="123"/>
      <c r="P881" s="264"/>
      <c r="Q881" s="264"/>
      <c r="R881" s="265"/>
      <c r="S881" s="123"/>
      <c r="T881" s="123"/>
      <c r="U881" s="7"/>
      <c r="V881" s="7"/>
      <c r="W881" s="7"/>
      <c r="X881" s="8"/>
    </row>
    <row r="882" spans="1:24" ht="162.75" customHeight="1">
      <c r="A882" s="123"/>
      <c r="B882" s="123"/>
      <c r="C882" s="123"/>
      <c r="D882" s="123"/>
      <c r="E882" s="123"/>
      <c r="F882" s="123"/>
      <c r="G882" s="261"/>
      <c r="H882" s="261"/>
      <c r="I882" s="261"/>
      <c r="J882" s="123"/>
      <c r="K882" s="261"/>
      <c r="L882" s="263"/>
      <c r="M882" s="264"/>
      <c r="N882" s="264"/>
      <c r="O882" s="123"/>
      <c r="P882" s="264"/>
      <c r="Q882" s="264"/>
      <c r="R882" s="265"/>
      <c r="S882" s="123"/>
      <c r="T882" s="123"/>
      <c r="U882" s="7"/>
      <c r="V882" s="7"/>
      <c r="W882" s="7"/>
      <c r="X882" s="8"/>
    </row>
    <row r="883" spans="1:24" ht="162.75" customHeight="1">
      <c r="A883" s="123"/>
      <c r="B883" s="123"/>
      <c r="C883" s="123"/>
      <c r="D883" s="123"/>
      <c r="E883" s="123"/>
      <c r="F883" s="123"/>
      <c r="G883" s="261"/>
      <c r="H883" s="261"/>
      <c r="I883" s="261"/>
      <c r="J883" s="123"/>
      <c r="K883" s="261"/>
      <c r="L883" s="263"/>
      <c r="M883" s="264"/>
      <c r="N883" s="264"/>
      <c r="O883" s="123"/>
      <c r="P883" s="264"/>
      <c r="Q883" s="264"/>
      <c r="R883" s="265"/>
      <c r="S883" s="123"/>
      <c r="T883" s="123"/>
      <c r="U883" s="7"/>
      <c r="V883" s="7"/>
      <c r="W883" s="7"/>
      <c r="X883" s="8"/>
    </row>
    <row r="884" spans="1:24" ht="162.75" customHeight="1">
      <c r="A884" s="123"/>
      <c r="B884" s="123"/>
      <c r="C884" s="123"/>
      <c r="D884" s="123"/>
      <c r="E884" s="123"/>
      <c r="F884" s="123"/>
      <c r="G884" s="261"/>
      <c r="H884" s="261"/>
      <c r="I884" s="261"/>
      <c r="J884" s="123"/>
      <c r="K884" s="261"/>
      <c r="L884" s="263"/>
      <c r="M884" s="264"/>
      <c r="N884" s="264"/>
      <c r="O884" s="123"/>
      <c r="P884" s="264"/>
      <c r="Q884" s="264"/>
      <c r="R884" s="265"/>
      <c r="S884" s="123"/>
      <c r="T884" s="123"/>
      <c r="U884" s="7"/>
      <c r="V884" s="7"/>
      <c r="W884" s="7"/>
      <c r="X884" s="8"/>
    </row>
    <row r="885" spans="1:24" ht="162.75" customHeight="1">
      <c r="A885" s="123"/>
      <c r="B885" s="123"/>
      <c r="C885" s="123"/>
      <c r="D885" s="123"/>
      <c r="E885" s="123"/>
      <c r="F885" s="123"/>
      <c r="G885" s="261"/>
      <c r="H885" s="261"/>
      <c r="I885" s="261"/>
      <c r="J885" s="123"/>
      <c r="K885" s="261"/>
      <c r="L885" s="263"/>
      <c r="M885" s="264"/>
      <c r="N885" s="264"/>
      <c r="O885" s="123"/>
      <c r="P885" s="264"/>
      <c r="Q885" s="264"/>
      <c r="R885" s="265"/>
      <c r="S885" s="123"/>
      <c r="T885" s="123"/>
      <c r="U885" s="7"/>
      <c r="V885" s="7"/>
      <c r="W885" s="7"/>
      <c r="X885" s="8"/>
    </row>
    <row r="886" spans="1:24" ht="162.75" customHeight="1">
      <c r="A886" s="123"/>
      <c r="B886" s="123"/>
      <c r="C886" s="123"/>
      <c r="D886" s="123"/>
      <c r="E886" s="123"/>
      <c r="F886" s="123"/>
      <c r="G886" s="261"/>
      <c r="H886" s="261"/>
      <c r="I886" s="261"/>
      <c r="J886" s="123"/>
      <c r="K886" s="261"/>
      <c r="L886" s="263"/>
      <c r="M886" s="264"/>
      <c r="N886" s="264"/>
      <c r="O886" s="123"/>
      <c r="P886" s="264"/>
      <c r="Q886" s="264"/>
      <c r="R886" s="265"/>
      <c r="S886" s="123"/>
      <c r="T886" s="123"/>
      <c r="U886" s="7"/>
      <c r="V886" s="7"/>
      <c r="W886" s="7"/>
      <c r="X886" s="8"/>
    </row>
    <row r="887" spans="1:24" ht="162.75" customHeight="1">
      <c r="A887" s="123"/>
      <c r="B887" s="123"/>
      <c r="C887" s="123"/>
      <c r="D887" s="123"/>
      <c r="E887" s="123"/>
      <c r="F887" s="123"/>
      <c r="G887" s="261"/>
      <c r="H887" s="261"/>
      <c r="I887" s="261"/>
      <c r="J887" s="123"/>
      <c r="K887" s="261"/>
      <c r="L887" s="263"/>
      <c r="M887" s="264"/>
      <c r="N887" s="264"/>
      <c r="O887" s="123"/>
      <c r="P887" s="264"/>
      <c r="Q887" s="264"/>
      <c r="R887" s="265"/>
      <c r="S887" s="123"/>
      <c r="T887" s="123"/>
      <c r="U887" s="7"/>
      <c r="V887" s="7"/>
      <c r="W887" s="7"/>
      <c r="X887" s="8"/>
    </row>
    <row r="888" spans="1:24" ht="162.75" customHeight="1">
      <c r="A888" s="123"/>
      <c r="B888" s="123"/>
      <c r="C888" s="123"/>
      <c r="D888" s="123"/>
      <c r="E888" s="123"/>
      <c r="F888" s="123"/>
      <c r="G888" s="261"/>
      <c r="H888" s="261"/>
      <c r="I888" s="261"/>
      <c r="J888" s="123"/>
      <c r="K888" s="261"/>
      <c r="L888" s="263"/>
      <c r="M888" s="264"/>
      <c r="N888" s="264"/>
      <c r="O888" s="123"/>
      <c r="P888" s="264"/>
      <c r="Q888" s="264"/>
      <c r="R888" s="265"/>
      <c r="S888" s="123"/>
      <c r="T888" s="123"/>
      <c r="U888" s="7"/>
      <c r="V888" s="7"/>
      <c r="W888" s="7"/>
      <c r="X888" s="8"/>
    </row>
    <row r="889" spans="1:24" ht="162.75" customHeight="1">
      <c r="A889" s="123"/>
      <c r="B889" s="123"/>
      <c r="C889" s="123"/>
      <c r="D889" s="123"/>
      <c r="E889" s="123"/>
      <c r="F889" s="123"/>
      <c r="G889" s="261"/>
      <c r="H889" s="261"/>
      <c r="I889" s="261"/>
      <c r="J889" s="123"/>
      <c r="K889" s="261"/>
      <c r="L889" s="263"/>
      <c r="M889" s="264"/>
      <c r="N889" s="264"/>
      <c r="O889" s="123"/>
      <c r="P889" s="264"/>
      <c r="Q889" s="264"/>
      <c r="R889" s="265"/>
      <c r="S889" s="123"/>
      <c r="T889" s="123"/>
      <c r="U889" s="7"/>
      <c r="V889" s="7"/>
      <c r="W889" s="7"/>
      <c r="X889" s="8"/>
    </row>
    <row r="890" spans="1:24" ht="162.75" customHeight="1">
      <c r="A890" s="123"/>
      <c r="B890" s="123"/>
      <c r="C890" s="123"/>
      <c r="D890" s="123"/>
      <c r="E890" s="123"/>
      <c r="F890" s="123"/>
      <c r="G890" s="261"/>
      <c r="H890" s="261"/>
      <c r="I890" s="261"/>
      <c r="J890" s="123"/>
      <c r="K890" s="261"/>
      <c r="L890" s="263"/>
      <c r="M890" s="264"/>
      <c r="N890" s="264"/>
      <c r="O890" s="123"/>
      <c r="P890" s="264"/>
      <c r="Q890" s="264"/>
      <c r="R890" s="265"/>
      <c r="S890" s="123"/>
      <c r="T890" s="123"/>
      <c r="U890" s="7"/>
      <c r="V890" s="7"/>
      <c r="W890" s="7"/>
      <c r="X890" s="8"/>
    </row>
    <row r="891" spans="1:24" ht="162.75" customHeight="1">
      <c r="A891" s="123"/>
      <c r="B891" s="123"/>
      <c r="C891" s="123"/>
      <c r="D891" s="123"/>
      <c r="E891" s="123"/>
      <c r="F891" s="123"/>
      <c r="G891" s="261"/>
      <c r="H891" s="261"/>
      <c r="I891" s="261"/>
      <c r="J891" s="123"/>
      <c r="K891" s="261"/>
      <c r="L891" s="263"/>
      <c r="M891" s="264"/>
      <c r="N891" s="264"/>
      <c r="O891" s="123"/>
      <c r="P891" s="264"/>
      <c r="Q891" s="264"/>
      <c r="R891" s="265"/>
      <c r="S891" s="123"/>
      <c r="T891" s="123"/>
      <c r="U891" s="7"/>
      <c r="V891" s="7"/>
      <c r="W891" s="7"/>
      <c r="X891" s="8"/>
    </row>
    <row r="892" spans="1:24" ht="162.75" customHeight="1">
      <c r="A892" s="123"/>
      <c r="B892" s="123"/>
      <c r="C892" s="123"/>
      <c r="D892" s="123"/>
      <c r="E892" s="123"/>
      <c r="F892" s="123"/>
      <c r="G892" s="261"/>
      <c r="H892" s="261"/>
      <c r="I892" s="261"/>
      <c r="J892" s="123"/>
      <c r="K892" s="261"/>
      <c r="L892" s="263"/>
      <c r="M892" s="264"/>
      <c r="N892" s="264"/>
      <c r="O892" s="123"/>
      <c r="P892" s="264"/>
      <c r="Q892" s="264"/>
      <c r="R892" s="265"/>
      <c r="S892" s="123"/>
      <c r="T892" s="123"/>
      <c r="U892" s="7"/>
      <c r="V892" s="7"/>
      <c r="W892" s="7"/>
      <c r="X892" s="8"/>
    </row>
    <row r="893" spans="1:24" ht="162.75" customHeight="1">
      <c r="A893" s="123"/>
      <c r="B893" s="123"/>
      <c r="C893" s="123"/>
      <c r="D893" s="123"/>
      <c r="E893" s="123"/>
      <c r="F893" s="123"/>
      <c r="G893" s="261"/>
      <c r="H893" s="261"/>
      <c r="I893" s="261"/>
      <c r="J893" s="123"/>
      <c r="K893" s="261"/>
      <c r="L893" s="263"/>
      <c r="M893" s="264"/>
      <c r="N893" s="264"/>
      <c r="O893" s="123"/>
      <c r="P893" s="264"/>
      <c r="Q893" s="264"/>
      <c r="R893" s="265"/>
      <c r="S893" s="123"/>
      <c r="T893" s="123"/>
      <c r="U893" s="7"/>
      <c r="V893" s="7"/>
      <c r="W893" s="7"/>
      <c r="X893" s="8"/>
    </row>
    <row r="894" spans="1:24" ht="162.75" customHeight="1">
      <c r="A894" s="123"/>
      <c r="B894" s="123"/>
      <c r="C894" s="123"/>
      <c r="D894" s="123"/>
      <c r="E894" s="123"/>
      <c r="F894" s="123"/>
      <c r="G894" s="261"/>
      <c r="H894" s="261"/>
      <c r="I894" s="261"/>
      <c r="J894" s="123"/>
      <c r="K894" s="261"/>
      <c r="L894" s="263"/>
      <c r="M894" s="264"/>
      <c r="N894" s="264"/>
      <c r="O894" s="123"/>
      <c r="P894" s="264"/>
      <c r="Q894" s="264"/>
      <c r="R894" s="265"/>
      <c r="S894" s="123"/>
      <c r="T894" s="123"/>
      <c r="U894" s="7"/>
      <c r="V894" s="7"/>
      <c r="W894" s="7"/>
      <c r="X894" s="8"/>
    </row>
    <row r="895" spans="1:24" ht="162.75" customHeight="1">
      <c r="A895" s="123"/>
      <c r="B895" s="123"/>
      <c r="C895" s="123"/>
      <c r="D895" s="123"/>
      <c r="E895" s="123"/>
      <c r="F895" s="123"/>
      <c r="G895" s="261"/>
      <c r="H895" s="261"/>
      <c r="I895" s="261"/>
      <c r="J895" s="123"/>
      <c r="K895" s="261"/>
      <c r="L895" s="263"/>
      <c r="M895" s="264"/>
      <c r="N895" s="264"/>
      <c r="O895" s="123"/>
      <c r="P895" s="264"/>
      <c r="Q895" s="264"/>
      <c r="R895" s="265"/>
      <c r="S895" s="123"/>
      <c r="T895" s="123"/>
      <c r="U895" s="7"/>
      <c r="V895" s="7"/>
      <c r="W895" s="7"/>
      <c r="X895" s="8"/>
    </row>
    <row r="896" spans="1:24" ht="162.75" customHeight="1">
      <c r="A896" s="123"/>
      <c r="B896" s="123"/>
      <c r="C896" s="123"/>
      <c r="D896" s="123"/>
      <c r="E896" s="123"/>
      <c r="F896" s="123"/>
      <c r="G896" s="261"/>
      <c r="H896" s="261"/>
      <c r="I896" s="261"/>
      <c r="J896" s="123"/>
      <c r="K896" s="261"/>
      <c r="L896" s="263"/>
      <c r="M896" s="264"/>
      <c r="N896" s="264"/>
      <c r="O896" s="123"/>
      <c r="P896" s="264"/>
      <c r="Q896" s="264"/>
      <c r="R896" s="265"/>
      <c r="S896" s="123"/>
      <c r="T896" s="123"/>
      <c r="U896" s="7"/>
      <c r="V896" s="7"/>
      <c r="W896" s="7"/>
      <c r="X896" s="8"/>
    </row>
    <row r="897" spans="1:24" ht="162.75" customHeight="1">
      <c r="A897" s="123"/>
      <c r="B897" s="123"/>
      <c r="C897" s="123"/>
      <c r="D897" s="123"/>
      <c r="E897" s="123"/>
      <c r="F897" s="123"/>
      <c r="G897" s="261"/>
      <c r="H897" s="261"/>
      <c r="I897" s="261"/>
      <c r="J897" s="123"/>
      <c r="K897" s="261"/>
      <c r="L897" s="263"/>
      <c r="M897" s="264"/>
      <c r="N897" s="264"/>
      <c r="O897" s="123"/>
      <c r="P897" s="264"/>
      <c r="Q897" s="264"/>
      <c r="R897" s="265"/>
      <c r="S897" s="123"/>
      <c r="T897" s="123"/>
      <c r="U897" s="7"/>
      <c r="V897" s="7"/>
      <c r="W897" s="7"/>
      <c r="X897" s="8"/>
    </row>
    <row r="898" spans="1:24" ht="162.75" customHeight="1">
      <c r="A898" s="123"/>
      <c r="B898" s="123"/>
      <c r="C898" s="123"/>
      <c r="D898" s="123"/>
      <c r="E898" s="123"/>
      <c r="F898" s="123"/>
      <c r="G898" s="261"/>
      <c r="H898" s="261"/>
      <c r="I898" s="261"/>
      <c r="J898" s="123"/>
      <c r="K898" s="261"/>
      <c r="L898" s="263"/>
      <c r="M898" s="264"/>
      <c r="N898" s="264"/>
      <c r="O898" s="123"/>
      <c r="P898" s="264"/>
      <c r="Q898" s="264"/>
      <c r="R898" s="265"/>
      <c r="S898" s="123"/>
      <c r="T898" s="123"/>
      <c r="U898" s="7"/>
      <c r="V898" s="7"/>
      <c r="W898" s="7"/>
      <c r="X898" s="8"/>
    </row>
    <row r="899" spans="1:24" ht="162.75" customHeight="1">
      <c r="A899" s="123"/>
      <c r="B899" s="123"/>
      <c r="C899" s="123"/>
      <c r="D899" s="123"/>
      <c r="E899" s="123"/>
      <c r="F899" s="123"/>
      <c r="G899" s="261"/>
      <c r="H899" s="261"/>
      <c r="I899" s="261"/>
      <c r="J899" s="123"/>
      <c r="K899" s="261"/>
      <c r="L899" s="263"/>
      <c r="M899" s="264"/>
      <c r="N899" s="264"/>
      <c r="O899" s="123"/>
      <c r="P899" s="264"/>
      <c r="Q899" s="264"/>
      <c r="R899" s="265"/>
      <c r="S899" s="123"/>
      <c r="T899" s="123"/>
      <c r="U899" s="7"/>
      <c r="V899" s="7"/>
      <c r="W899" s="7"/>
      <c r="X899" s="8"/>
    </row>
    <row r="900" spans="1:24" ht="162.75" customHeight="1">
      <c r="A900" s="123"/>
      <c r="B900" s="123"/>
      <c r="C900" s="123"/>
      <c r="D900" s="123"/>
      <c r="E900" s="123"/>
      <c r="F900" s="123"/>
      <c r="G900" s="261"/>
      <c r="H900" s="261"/>
      <c r="I900" s="261"/>
      <c r="J900" s="123"/>
      <c r="K900" s="261"/>
      <c r="L900" s="263"/>
      <c r="M900" s="264"/>
      <c r="N900" s="264"/>
      <c r="O900" s="123"/>
      <c r="P900" s="264"/>
      <c r="Q900" s="264"/>
      <c r="R900" s="265"/>
      <c r="S900" s="123"/>
      <c r="T900" s="123"/>
      <c r="U900" s="7"/>
      <c r="V900" s="7"/>
      <c r="W900" s="7"/>
      <c r="X900" s="8"/>
    </row>
    <row r="901" spans="1:24" ht="162.75" customHeight="1">
      <c r="A901" s="123"/>
      <c r="B901" s="123"/>
      <c r="C901" s="123"/>
      <c r="D901" s="123"/>
      <c r="E901" s="123"/>
      <c r="F901" s="123"/>
      <c r="G901" s="261"/>
      <c r="H901" s="261"/>
      <c r="I901" s="261"/>
      <c r="J901" s="123"/>
      <c r="K901" s="261"/>
      <c r="L901" s="263"/>
      <c r="M901" s="264"/>
      <c r="N901" s="264"/>
      <c r="O901" s="123"/>
      <c r="P901" s="264"/>
      <c r="Q901" s="264"/>
      <c r="R901" s="265"/>
      <c r="S901" s="123"/>
      <c r="T901" s="123"/>
      <c r="U901" s="7"/>
      <c r="V901" s="7"/>
      <c r="W901" s="7"/>
      <c r="X901" s="8"/>
    </row>
    <row r="902" spans="1:24" ht="162.75" customHeight="1">
      <c r="A902" s="123"/>
      <c r="B902" s="123"/>
      <c r="C902" s="123"/>
      <c r="D902" s="123"/>
      <c r="E902" s="123"/>
      <c r="F902" s="123"/>
      <c r="G902" s="261"/>
      <c r="H902" s="261"/>
      <c r="I902" s="261"/>
      <c r="J902" s="123"/>
      <c r="K902" s="261"/>
      <c r="L902" s="263"/>
      <c r="M902" s="264"/>
      <c r="N902" s="264"/>
      <c r="O902" s="123"/>
      <c r="P902" s="264"/>
      <c r="Q902" s="264"/>
      <c r="R902" s="265"/>
      <c r="S902" s="123"/>
      <c r="T902" s="123"/>
      <c r="U902" s="7"/>
      <c r="V902" s="7"/>
      <c r="W902" s="7"/>
      <c r="X902" s="8"/>
    </row>
    <row r="903" spans="1:24" ht="162.75" customHeight="1">
      <c r="A903" s="123"/>
      <c r="B903" s="123"/>
      <c r="C903" s="123"/>
      <c r="D903" s="123"/>
      <c r="E903" s="123"/>
      <c r="F903" s="123"/>
      <c r="G903" s="261"/>
      <c r="H903" s="261"/>
      <c r="I903" s="261"/>
      <c r="J903" s="123"/>
      <c r="K903" s="261"/>
      <c r="L903" s="263"/>
      <c r="M903" s="264"/>
      <c r="N903" s="264"/>
      <c r="O903" s="123"/>
      <c r="P903" s="264"/>
      <c r="Q903" s="264"/>
      <c r="R903" s="265"/>
      <c r="S903" s="123"/>
      <c r="T903" s="123"/>
      <c r="U903" s="7"/>
      <c r="V903" s="7"/>
      <c r="W903" s="7"/>
      <c r="X903" s="8"/>
    </row>
    <row r="904" spans="1:24" ht="162.75" customHeight="1">
      <c r="A904" s="123"/>
      <c r="B904" s="123"/>
      <c r="C904" s="123"/>
      <c r="D904" s="123"/>
      <c r="E904" s="123"/>
      <c r="F904" s="123"/>
      <c r="G904" s="261"/>
      <c r="H904" s="261"/>
      <c r="I904" s="261"/>
      <c r="J904" s="123"/>
      <c r="K904" s="261"/>
      <c r="L904" s="263"/>
      <c r="M904" s="264"/>
      <c r="N904" s="264"/>
      <c r="O904" s="123"/>
      <c r="P904" s="264"/>
      <c r="Q904" s="264"/>
      <c r="R904" s="265"/>
      <c r="S904" s="123"/>
      <c r="T904" s="123"/>
      <c r="U904" s="7"/>
      <c r="V904" s="7"/>
      <c r="W904" s="7"/>
      <c r="X904" s="8"/>
    </row>
    <row r="905" spans="1:24" ht="162.75" customHeight="1">
      <c r="A905" s="123"/>
      <c r="B905" s="123"/>
      <c r="C905" s="123"/>
      <c r="D905" s="123"/>
      <c r="E905" s="123"/>
      <c r="F905" s="123"/>
      <c r="G905" s="261"/>
      <c r="H905" s="261"/>
      <c r="I905" s="261"/>
      <c r="J905" s="123"/>
      <c r="K905" s="261"/>
      <c r="L905" s="263"/>
      <c r="M905" s="264"/>
      <c r="N905" s="264"/>
      <c r="O905" s="123"/>
      <c r="P905" s="264"/>
      <c r="Q905" s="264"/>
      <c r="R905" s="265"/>
      <c r="S905" s="123"/>
      <c r="T905" s="123"/>
      <c r="U905" s="7"/>
      <c r="V905" s="7"/>
      <c r="W905" s="7"/>
      <c r="X905" s="8"/>
    </row>
    <row r="906" spans="1:24" ht="162.75" customHeight="1">
      <c r="A906" s="123"/>
      <c r="B906" s="123"/>
      <c r="C906" s="123"/>
      <c r="D906" s="123"/>
      <c r="E906" s="123"/>
      <c r="F906" s="123"/>
      <c r="G906" s="261"/>
      <c r="H906" s="261"/>
      <c r="I906" s="261"/>
      <c r="J906" s="123"/>
      <c r="K906" s="261"/>
      <c r="L906" s="263"/>
      <c r="M906" s="264"/>
      <c r="N906" s="264"/>
      <c r="O906" s="123"/>
      <c r="P906" s="264"/>
      <c r="Q906" s="264"/>
      <c r="R906" s="265"/>
      <c r="S906" s="123"/>
      <c r="T906" s="123"/>
      <c r="U906" s="7"/>
      <c r="V906" s="7"/>
      <c r="W906" s="7"/>
      <c r="X906" s="8"/>
    </row>
    <row r="907" spans="1:24" ht="162.75" customHeight="1">
      <c r="A907" s="123"/>
      <c r="B907" s="123"/>
      <c r="C907" s="123"/>
      <c r="D907" s="123"/>
      <c r="E907" s="123"/>
      <c r="F907" s="123"/>
      <c r="G907" s="261"/>
      <c r="H907" s="261"/>
      <c r="I907" s="261"/>
      <c r="J907" s="123"/>
      <c r="K907" s="261"/>
      <c r="L907" s="263"/>
      <c r="M907" s="264"/>
      <c r="N907" s="264"/>
      <c r="O907" s="123"/>
      <c r="P907" s="264"/>
      <c r="Q907" s="264"/>
      <c r="R907" s="265"/>
      <c r="S907" s="123"/>
      <c r="T907" s="123"/>
      <c r="U907" s="7"/>
      <c r="V907" s="7"/>
      <c r="W907" s="7"/>
      <c r="X907" s="8"/>
    </row>
    <row r="908" spans="1:24" ht="162.75" customHeight="1">
      <c r="A908" s="123"/>
      <c r="B908" s="123"/>
      <c r="C908" s="123"/>
      <c r="D908" s="123"/>
      <c r="E908" s="123"/>
      <c r="F908" s="123"/>
      <c r="G908" s="261"/>
      <c r="H908" s="261"/>
      <c r="I908" s="261"/>
      <c r="J908" s="123"/>
      <c r="K908" s="261"/>
      <c r="L908" s="263"/>
      <c r="M908" s="264"/>
      <c r="N908" s="264"/>
      <c r="O908" s="123"/>
      <c r="P908" s="264"/>
      <c r="Q908" s="264"/>
      <c r="R908" s="265"/>
      <c r="S908" s="123"/>
      <c r="T908" s="123"/>
      <c r="U908" s="7"/>
      <c r="V908" s="7"/>
      <c r="W908" s="7"/>
      <c r="X908" s="8"/>
    </row>
    <row r="909" spans="1:24" ht="162.75" customHeight="1">
      <c r="A909" s="123"/>
      <c r="B909" s="123"/>
      <c r="C909" s="123"/>
      <c r="D909" s="123"/>
      <c r="E909" s="123"/>
      <c r="F909" s="123"/>
      <c r="G909" s="261"/>
      <c r="H909" s="261"/>
      <c r="I909" s="261"/>
      <c r="J909" s="123"/>
      <c r="K909" s="261"/>
      <c r="L909" s="263"/>
      <c r="M909" s="264"/>
      <c r="N909" s="264"/>
      <c r="O909" s="123"/>
      <c r="P909" s="264"/>
      <c r="Q909" s="264"/>
      <c r="R909" s="265"/>
      <c r="S909" s="123"/>
      <c r="T909" s="123"/>
      <c r="U909" s="7"/>
      <c r="V909" s="7"/>
      <c r="W909" s="7"/>
      <c r="X909" s="8"/>
    </row>
    <row r="910" spans="1:24" ht="162.75" customHeight="1">
      <c r="A910" s="123"/>
      <c r="B910" s="123"/>
      <c r="C910" s="123"/>
      <c r="D910" s="123"/>
      <c r="E910" s="123"/>
      <c r="F910" s="123"/>
      <c r="G910" s="261"/>
      <c r="H910" s="261"/>
      <c r="I910" s="261"/>
      <c r="J910" s="123"/>
      <c r="K910" s="261"/>
      <c r="L910" s="263"/>
      <c r="M910" s="264"/>
      <c r="N910" s="264"/>
      <c r="O910" s="123"/>
      <c r="P910" s="264"/>
      <c r="Q910" s="264"/>
      <c r="R910" s="265"/>
      <c r="S910" s="123"/>
      <c r="T910" s="123"/>
      <c r="U910" s="7"/>
      <c r="V910" s="7"/>
      <c r="W910" s="7"/>
      <c r="X910" s="8"/>
    </row>
    <row r="911" spans="1:24" ht="162.75" customHeight="1">
      <c r="A911" s="123"/>
      <c r="B911" s="123"/>
      <c r="C911" s="123"/>
      <c r="D911" s="123"/>
      <c r="E911" s="123"/>
      <c r="F911" s="123"/>
      <c r="G911" s="261"/>
      <c r="H911" s="261"/>
      <c r="I911" s="261"/>
      <c r="J911" s="123"/>
      <c r="K911" s="261"/>
      <c r="L911" s="263"/>
      <c r="M911" s="264"/>
      <c r="N911" s="264"/>
      <c r="O911" s="123"/>
      <c r="P911" s="264"/>
      <c r="Q911" s="264"/>
      <c r="R911" s="265"/>
      <c r="S911" s="123"/>
      <c r="T911" s="123"/>
      <c r="U911" s="7"/>
      <c r="V911" s="7"/>
      <c r="W911" s="7"/>
      <c r="X911" s="8"/>
    </row>
    <row r="912" spans="1:24" ht="162.75" customHeight="1">
      <c r="A912" s="123"/>
      <c r="B912" s="123"/>
      <c r="C912" s="123"/>
      <c r="D912" s="123"/>
      <c r="E912" s="123"/>
      <c r="F912" s="123"/>
      <c r="G912" s="261"/>
      <c r="H912" s="261"/>
      <c r="I912" s="261"/>
      <c r="J912" s="123"/>
      <c r="K912" s="261"/>
      <c r="L912" s="263"/>
      <c r="M912" s="264"/>
      <c r="N912" s="264"/>
      <c r="O912" s="123"/>
      <c r="P912" s="264"/>
      <c r="Q912" s="264"/>
      <c r="R912" s="265"/>
      <c r="S912" s="123"/>
      <c r="T912" s="123"/>
      <c r="U912" s="7"/>
      <c r="V912" s="7"/>
      <c r="W912" s="7"/>
      <c r="X912" s="8"/>
    </row>
    <row r="913" spans="1:24" ht="162.75" customHeight="1">
      <c r="A913" s="123"/>
      <c r="B913" s="123"/>
      <c r="C913" s="123"/>
      <c r="D913" s="123"/>
      <c r="E913" s="123"/>
      <c r="F913" s="123"/>
      <c r="G913" s="261"/>
      <c r="H913" s="261"/>
      <c r="I913" s="261"/>
      <c r="J913" s="123"/>
      <c r="K913" s="261"/>
      <c r="L913" s="263"/>
      <c r="M913" s="264"/>
      <c r="N913" s="264"/>
      <c r="O913" s="123"/>
      <c r="P913" s="264"/>
      <c r="Q913" s="264"/>
      <c r="R913" s="265"/>
      <c r="S913" s="123"/>
      <c r="T913" s="123"/>
      <c r="U913" s="7"/>
      <c r="V913" s="7"/>
      <c r="W913" s="7"/>
      <c r="X913" s="8"/>
    </row>
    <row r="914" spans="1:24" ht="162.75" customHeight="1">
      <c r="A914" s="123"/>
      <c r="B914" s="123"/>
      <c r="C914" s="123"/>
      <c r="D914" s="123"/>
      <c r="E914" s="123"/>
      <c r="F914" s="123"/>
      <c r="G914" s="261"/>
      <c r="H914" s="261"/>
      <c r="I914" s="261"/>
      <c r="J914" s="123"/>
      <c r="K914" s="261"/>
      <c r="L914" s="263"/>
      <c r="M914" s="264"/>
      <c r="N914" s="264"/>
      <c r="O914" s="123"/>
      <c r="P914" s="264"/>
      <c r="Q914" s="264"/>
      <c r="R914" s="265"/>
      <c r="S914" s="123"/>
      <c r="T914" s="123"/>
      <c r="U914" s="7"/>
      <c r="V914" s="7"/>
      <c r="W914" s="7"/>
      <c r="X914" s="8"/>
    </row>
    <row r="915" spans="1:24" ht="162.75" customHeight="1">
      <c r="A915" s="123"/>
      <c r="B915" s="123"/>
      <c r="C915" s="123"/>
      <c r="D915" s="123"/>
      <c r="E915" s="123"/>
      <c r="F915" s="123"/>
      <c r="G915" s="261"/>
      <c r="H915" s="261"/>
      <c r="I915" s="261"/>
      <c r="J915" s="123"/>
      <c r="K915" s="261"/>
      <c r="L915" s="263"/>
      <c r="M915" s="264"/>
      <c r="N915" s="264"/>
      <c r="O915" s="123"/>
      <c r="P915" s="264"/>
      <c r="Q915" s="264"/>
      <c r="R915" s="265"/>
      <c r="S915" s="123"/>
      <c r="T915" s="123"/>
      <c r="U915" s="7"/>
      <c r="V915" s="7"/>
      <c r="W915" s="7"/>
      <c r="X915" s="8"/>
    </row>
    <row r="916" spans="1:24" ht="162.75" customHeight="1">
      <c r="A916" s="123"/>
      <c r="B916" s="123"/>
      <c r="C916" s="123"/>
      <c r="D916" s="123"/>
      <c r="E916" s="123"/>
      <c r="F916" s="123"/>
      <c r="G916" s="261"/>
      <c r="H916" s="261"/>
      <c r="I916" s="261"/>
      <c r="J916" s="123"/>
      <c r="K916" s="261"/>
      <c r="L916" s="263"/>
      <c r="M916" s="264"/>
      <c r="N916" s="264"/>
      <c r="O916" s="123"/>
      <c r="P916" s="264"/>
      <c r="Q916" s="264"/>
      <c r="R916" s="265"/>
      <c r="S916" s="123"/>
      <c r="T916" s="123"/>
      <c r="U916" s="7"/>
      <c r="V916" s="7"/>
      <c r="W916" s="7"/>
      <c r="X916" s="8"/>
    </row>
    <row r="917" spans="1:24" ht="162.75" customHeight="1">
      <c r="A917" s="123"/>
      <c r="B917" s="123"/>
      <c r="C917" s="123"/>
      <c r="D917" s="123"/>
      <c r="E917" s="123"/>
      <c r="F917" s="123"/>
      <c r="G917" s="261"/>
      <c r="H917" s="261"/>
      <c r="I917" s="261"/>
      <c r="J917" s="123"/>
      <c r="K917" s="261"/>
      <c r="L917" s="263"/>
      <c r="M917" s="264"/>
      <c r="N917" s="264"/>
      <c r="O917" s="123"/>
      <c r="P917" s="264"/>
      <c r="Q917" s="264"/>
      <c r="R917" s="265"/>
      <c r="S917" s="123"/>
      <c r="T917" s="123"/>
      <c r="U917" s="7"/>
      <c r="V917" s="7"/>
      <c r="W917" s="7"/>
      <c r="X917" s="8"/>
    </row>
    <row r="918" spans="1:24" ht="162.75" customHeight="1">
      <c r="A918" s="123"/>
      <c r="B918" s="123"/>
      <c r="C918" s="123"/>
      <c r="D918" s="123"/>
      <c r="E918" s="123"/>
      <c r="F918" s="123"/>
      <c r="G918" s="261"/>
      <c r="H918" s="261"/>
      <c r="I918" s="261"/>
      <c r="J918" s="123"/>
      <c r="K918" s="261"/>
      <c r="L918" s="263"/>
      <c r="M918" s="264"/>
      <c r="N918" s="264"/>
      <c r="O918" s="123"/>
      <c r="P918" s="264"/>
      <c r="Q918" s="264"/>
      <c r="R918" s="265"/>
      <c r="S918" s="123"/>
      <c r="T918" s="123"/>
      <c r="U918" s="7"/>
      <c r="V918" s="7"/>
      <c r="W918" s="7"/>
      <c r="X918" s="8"/>
    </row>
    <row r="919" spans="1:24" ht="162.75" customHeight="1">
      <c r="A919" s="123"/>
      <c r="B919" s="123"/>
      <c r="C919" s="123"/>
      <c r="D919" s="123"/>
      <c r="E919" s="123"/>
      <c r="F919" s="123"/>
      <c r="G919" s="261"/>
      <c r="H919" s="261"/>
      <c r="I919" s="261"/>
      <c r="J919" s="123"/>
      <c r="K919" s="261"/>
      <c r="L919" s="263"/>
      <c r="M919" s="264"/>
      <c r="N919" s="264"/>
      <c r="O919" s="123"/>
      <c r="P919" s="264"/>
      <c r="Q919" s="264"/>
      <c r="R919" s="265"/>
      <c r="S919" s="123"/>
      <c r="T919" s="123"/>
      <c r="U919" s="7"/>
      <c r="V919" s="7"/>
      <c r="W919" s="7"/>
      <c r="X919" s="8"/>
    </row>
    <row r="920" spans="1:24" ht="162.75" customHeight="1">
      <c r="A920" s="123"/>
      <c r="B920" s="123"/>
      <c r="C920" s="123"/>
      <c r="D920" s="123"/>
      <c r="E920" s="123"/>
      <c r="F920" s="123"/>
      <c r="G920" s="261"/>
      <c r="H920" s="261"/>
      <c r="I920" s="261"/>
      <c r="J920" s="123"/>
      <c r="K920" s="261"/>
      <c r="L920" s="263"/>
      <c r="M920" s="264"/>
      <c r="N920" s="264"/>
      <c r="O920" s="123"/>
      <c r="P920" s="264"/>
      <c r="Q920" s="264"/>
      <c r="R920" s="265"/>
      <c r="S920" s="123"/>
      <c r="T920" s="123"/>
      <c r="U920" s="7"/>
      <c r="V920" s="7"/>
      <c r="W920" s="7"/>
      <c r="X920" s="8"/>
    </row>
    <row r="921" spans="1:24" ht="162.75" customHeight="1">
      <c r="A921" s="123"/>
      <c r="B921" s="123"/>
      <c r="C921" s="123"/>
      <c r="D921" s="123"/>
      <c r="E921" s="123"/>
      <c r="F921" s="123"/>
      <c r="G921" s="261"/>
      <c r="H921" s="261"/>
      <c r="I921" s="261"/>
      <c r="J921" s="123"/>
      <c r="K921" s="261"/>
      <c r="L921" s="263"/>
      <c r="M921" s="264"/>
      <c r="N921" s="264"/>
      <c r="O921" s="123"/>
      <c r="P921" s="264"/>
      <c r="Q921" s="264"/>
      <c r="R921" s="265"/>
      <c r="S921" s="123"/>
      <c r="T921" s="123"/>
      <c r="U921" s="7"/>
      <c r="V921" s="7"/>
      <c r="W921" s="7"/>
      <c r="X921" s="8"/>
    </row>
    <row r="922" spans="1:24" ht="162.75" customHeight="1">
      <c r="A922" s="123"/>
      <c r="B922" s="123"/>
      <c r="C922" s="123"/>
      <c r="D922" s="123"/>
      <c r="E922" s="123"/>
      <c r="F922" s="123"/>
      <c r="G922" s="261"/>
      <c r="H922" s="261"/>
      <c r="I922" s="261"/>
      <c r="J922" s="123"/>
      <c r="K922" s="261"/>
      <c r="L922" s="263"/>
      <c r="M922" s="264"/>
      <c r="N922" s="264"/>
      <c r="O922" s="123"/>
      <c r="P922" s="264"/>
      <c r="Q922" s="264"/>
      <c r="R922" s="265"/>
      <c r="S922" s="123"/>
      <c r="T922" s="123"/>
      <c r="U922" s="7"/>
      <c r="V922" s="7"/>
      <c r="W922" s="7"/>
      <c r="X922" s="8"/>
    </row>
    <row r="923" spans="1:24" ht="162.75" customHeight="1">
      <c r="A923" s="123"/>
      <c r="B923" s="123"/>
      <c r="C923" s="123"/>
      <c r="D923" s="123"/>
      <c r="E923" s="123"/>
      <c r="F923" s="123"/>
      <c r="G923" s="261"/>
      <c r="H923" s="261"/>
      <c r="I923" s="261"/>
      <c r="J923" s="123"/>
      <c r="K923" s="261"/>
      <c r="L923" s="263"/>
      <c r="M923" s="264"/>
      <c r="N923" s="264"/>
      <c r="O923" s="123"/>
      <c r="P923" s="264"/>
      <c r="Q923" s="264"/>
      <c r="R923" s="265"/>
      <c r="S923" s="123"/>
      <c r="T923" s="123"/>
      <c r="U923" s="7"/>
      <c r="V923" s="7"/>
      <c r="W923" s="7"/>
      <c r="X923" s="8"/>
    </row>
    <row r="924" spans="1:24" ht="162.75" customHeight="1">
      <c r="A924" s="123"/>
      <c r="B924" s="123"/>
      <c r="C924" s="123"/>
      <c r="D924" s="123"/>
      <c r="E924" s="123"/>
      <c r="F924" s="123"/>
      <c r="G924" s="261"/>
      <c r="H924" s="261"/>
      <c r="I924" s="261"/>
      <c r="J924" s="123"/>
      <c r="K924" s="261"/>
      <c r="L924" s="263"/>
      <c r="M924" s="264"/>
      <c r="N924" s="264"/>
      <c r="O924" s="123"/>
      <c r="P924" s="264"/>
      <c r="Q924" s="264"/>
      <c r="R924" s="265"/>
      <c r="S924" s="123"/>
      <c r="T924" s="123"/>
      <c r="U924" s="7"/>
      <c r="V924" s="7"/>
      <c r="W924" s="7"/>
      <c r="X924" s="8"/>
    </row>
    <row r="925" spans="1:24" ht="162.75" customHeight="1">
      <c r="A925" s="123"/>
      <c r="B925" s="123"/>
      <c r="C925" s="123"/>
      <c r="D925" s="123"/>
      <c r="E925" s="123"/>
      <c r="F925" s="123"/>
      <c r="G925" s="261"/>
      <c r="H925" s="261"/>
      <c r="I925" s="261"/>
      <c r="J925" s="123"/>
      <c r="K925" s="261"/>
      <c r="L925" s="263"/>
      <c r="M925" s="264"/>
      <c r="N925" s="264"/>
      <c r="O925" s="123"/>
      <c r="P925" s="264"/>
      <c r="Q925" s="264"/>
      <c r="R925" s="265"/>
      <c r="S925" s="123"/>
      <c r="T925" s="123"/>
      <c r="U925" s="7"/>
      <c r="V925" s="7"/>
      <c r="W925" s="7"/>
      <c r="X925" s="8"/>
    </row>
    <row r="926" spans="1:24" ht="162.75" customHeight="1">
      <c r="A926" s="123"/>
      <c r="B926" s="123"/>
      <c r="C926" s="123"/>
      <c r="D926" s="123"/>
      <c r="E926" s="123"/>
      <c r="F926" s="123"/>
      <c r="G926" s="261"/>
      <c r="H926" s="261"/>
      <c r="I926" s="261"/>
      <c r="J926" s="123"/>
      <c r="K926" s="261"/>
      <c r="L926" s="263"/>
      <c r="M926" s="264"/>
      <c r="N926" s="264"/>
      <c r="O926" s="123"/>
      <c r="P926" s="264"/>
      <c r="Q926" s="264"/>
      <c r="R926" s="265"/>
      <c r="S926" s="123"/>
      <c r="T926" s="123"/>
      <c r="U926" s="7"/>
      <c r="V926" s="7"/>
      <c r="W926" s="7"/>
      <c r="X926" s="8"/>
    </row>
    <row r="927" spans="1:24" ht="162.75" customHeight="1">
      <c r="A927" s="123"/>
      <c r="B927" s="123"/>
      <c r="C927" s="123"/>
      <c r="D927" s="123"/>
      <c r="E927" s="123"/>
      <c r="F927" s="123"/>
      <c r="G927" s="261"/>
      <c r="H927" s="261"/>
      <c r="I927" s="261"/>
      <c r="J927" s="123"/>
      <c r="K927" s="261"/>
      <c r="L927" s="263"/>
      <c r="M927" s="264"/>
      <c r="N927" s="264"/>
      <c r="O927" s="123"/>
      <c r="P927" s="264"/>
      <c r="Q927" s="264"/>
      <c r="R927" s="265"/>
      <c r="S927" s="123"/>
      <c r="T927" s="123"/>
      <c r="U927" s="7"/>
      <c r="V927" s="7"/>
      <c r="W927" s="7"/>
      <c r="X927" s="8"/>
    </row>
    <row r="928" spans="1:24" ht="162.75" customHeight="1">
      <c r="A928" s="123"/>
      <c r="B928" s="123"/>
      <c r="C928" s="123"/>
      <c r="D928" s="123"/>
      <c r="E928" s="123"/>
      <c r="F928" s="123"/>
      <c r="G928" s="261"/>
      <c r="H928" s="261"/>
      <c r="I928" s="261"/>
      <c r="J928" s="123"/>
      <c r="K928" s="261"/>
      <c r="L928" s="263"/>
      <c r="M928" s="264"/>
      <c r="N928" s="264"/>
      <c r="O928" s="123"/>
      <c r="P928" s="264"/>
      <c r="Q928" s="264"/>
      <c r="R928" s="265"/>
      <c r="S928" s="123"/>
      <c r="T928" s="123"/>
      <c r="U928" s="7"/>
      <c r="V928" s="7"/>
      <c r="W928" s="7"/>
      <c r="X928" s="8"/>
    </row>
    <row r="929" spans="1:24" ht="162.75" customHeight="1">
      <c r="A929" s="123"/>
      <c r="B929" s="123"/>
      <c r="C929" s="123"/>
      <c r="D929" s="123"/>
      <c r="E929" s="123"/>
      <c r="F929" s="123"/>
      <c r="G929" s="261"/>
      <c r="H929" s="261"/>
      <c r="I929" s="261"/>
      <c r="J929" s="123"/>
      <c r="K929" s="261"/>
      <c r="L929" s="263"/>
      <c r="M929" s="264"/>
      <c r="N929" s="264"/>
      <c r="O929" s="123"/>
      <c r="P929" s="264"/>
      <c r="Q929" s="264"/>
      <c r="R929" s="265"/>
      <c r="S929" s="123"/>
      <c r="T929" s="123"/>
      <c r="U929" s="7"/>
      <c r="V929" s="7"/>
      <c r="W929" s="7"/>
      <c r="X929" s="8"/>
    </row>
    <row r="930" spans="1:24" ht="162.75" customHeight="1">
      <c r="A930" s="123"/>
      <c r="B930" s="123"/>
      <c r="C930" s="123"/>
      <c r="D930" s="123"/>
      <c r="E930" s="123"/>
      <c r="F930" s="123"/>
      <c r="G930" s="261"/>
      <c r="H930" s="261"/>
      <c r="I930" s="261"/>
      <c r="J930" s="123"/>
      <c r="K930" s="261"/>
      <c r="L930" s="263"/>
      <c r="M930" s="264"/>
      <c r="N930" s="264"/>
      <c r="O930" s="123"/>
      <c r="P930" s="264"/>
      <c r="Q930" s="264"/>
      <c r="R930" s="265"/>
      <c r="S930" s="123"/>
      <c r="T930" s="123"/>
      <c r="U930" s="7"/>
      <c r="V930" s="7"/>
      <c r="W930" s="7"/>
      <c r="X930" s="8"/>
    </row>
    <row r="931" spans="1:24" ht="162.75" customHeight="1">
      <c r="A931" s="123"/>
      <c r="B931" s="123"/>
      <c r="C931" s="123"/>
      <c r="D931" s="123"/>
      <c r="E931" s="123"/>
      <c r="F931" s="123"/>
      <c r="G931" s="261"/>
      <c r="H931" s="261"/>
      <c r="I931" s="261"/>
      <c r="J931" s="123"/>
      <c r="K931" s="261"/>
      <c r="L931" s="263"/>
      <c r="M931" s="264"/>
      <c r="N931" s="264"/>
      <c r="O931" s="123"/>
      <c r="P931" s="264"/>
      <c r="Q931" s="264"/>
      <c r="R931" s="265"/>
      <c r="S931" s="123"/>
      <c r="T931" s="123"/>
      <c r="U931" s="7"/>
      <c r="V931" s="7"/>
      <c r="W931" s="7"/>
      <c r="X931" s="8"/>
    </row>
    <row r="932" spans="1:24" ht="162.75" customHeight="1">
      <c r="A932" s="123"/>
      <c r="B932" s="123"/>
      <c r="C932" s="123"/>
      <c r="D932" s="123"/>
      <c r="E932" s="123"/>
      <c r="F932" s="123"/>
      <c r="G932" s="261"/>
      <c r="H932" s="261"/>
      <c r="I932" s="261"/>
      <c r="J932" s="123"/>
      <c r="K932" s="261"/>
      <c r="L932" s="263"/>
      <c r="M932" s="264"/>
      <c r="N932" s="264"/>
      <c r="O932" s="123"/>
      <c r="P932" s="264"/>
      <c r="Q932" s="264"/>
      <c r="R932" s="265"/>
      <c r="S932" s="123"/>
      <c r="T932" s="123"/>
      <c r="U932" s="7"/>
      <c r="V932" s="7"/>
      <c r="W932" s="7"/>
      <c r="X932" s="8"/>
    </row>
    <row r="933" spans="1:24" ht="162.75" customHeight="1">
      <c r="A933" s="123"/>
      <c r="B933" s="123"/>
      <c r="C933" s="123"/>
      <c r="D933" s="123"/>
      <c r="E933" s="123"/>
      <c r="F933" s="123"/>
      <c r="G933" s="261"/>
      <c r="H933" s="261"/>
      <c r="I933" s="261"/>
      <c r="J933" s="123"/>
      <c r="K933" s="261"/>
      <c r="L933" s="263"/>
      <c r="M933" s="264"/>
      <c r="N933" s="264"/>
      <c r="O933" s="123"/>
      <c r="P933" s="264"/>
      <c r="Q933" s="264"/>
      <c r="R933" s="265"/>
      <c r="S933" s="123"/>
      <c r="T933" s="123"/>
      <c r="U933" s="7"/>
      <c r="V933" s="7"/>
      <c r="W933" s="7"/>
      <c r="X933" s="8"/>
    </row>
    <row r="934" spans="1:24" ht="162.75" customHeight="1">
      <c r="A934" s="123"/>
      <c r="B934" s="123"/>
      <c r="C934" s="123"/>
      <c r="D934" s="123"/>
      <c r="E934" s="123"/>
      <c r="F934" s="123"/>
      <c r="G934" s="261"/>
      <c r="H934" s="261"/>
      <c r="I934" s="261"/>
      <c r="J934" s="123"/>
      <c r="K934" s="261"/>
      <c r="L934" s="263"/>
      <c r="M934" s="264"/>
      <c r="N934" s="264"/>
      <c r="O934" s="123"/>
      <c r="P934" s="264"/>
      <c r="Q934" s="264"/>
      <c r="R934" s="265"/>
      <c r="S934" s="123"/>
      <c r="T934" s="123"/>
      <c r="U934" s="7"/>
      <c r="V934" s="7"/>
      <c r="W934" s="7"/>
      <c r="X934" s="8"/>
    </row>
    <row r="935" spans="1:24" ht="162.75" customHeight="1">
      <c r="A935" s="123"/>
      <c r="B935" s="123"/>
      <c r="C935" s="123"/>
      <c r="D935" s="123"/>
      <c r="E935" s="123"/>
      <c r="F935" s="123"/>
      <c r="G935" s="261"/>
      <c r="H935" s="261"/>
      <c r="I935" s="261"/>
      <c r="J935" s="123"/>
      <c r="K935" s="261"/>
      <c r="L935" s="263"/>
      <c r="M935" s="264"/>
      <c r="N935" s="264"/>
      <c r="O935" s="123"/>
      <c r="P935" s="264"/>
      <c r="Q935" s="264"/>
      <c r="R935" s="265"/>
      <c r="S935" s="123"/>
      <c r="T935" s="123"/>
      <c r="U935" s="7"/>
      <c r="V935" s="7"/>
      <c r="W935" s="7"/>
      <c r="X935" s="8"/>
    </row>
    <row r="936" spans="1:24" ht="162.75" customHeight="1">
      <c r="A936" s="123"/>
      <c r="B936" s="123"/>
      <c r="C936" s="123"/>
      <c r="D936" s="123"/>
      <c r="E936" s="123"/>
      <c r="F936" s="123"/>
      <c r="G936" s="261"/>
      <c r="H936" s="261"/>
      <c r="I936" s="261"/>
      <c r="J936" s="123"/>
      <c r="K936" s="261"/>
      <c r="L936" s="263"/>
      <c r="M936" s="264"/>
      <c r="N936" s="264"/>
      <c r="O936" s="123"/>
      <c r="P936" s="264"/>
      <c r="Q936" s="264"/>
      <c r="R936" s="265"/>
      <c r="S936" s="123"/>
      <c r="T936" s="123"/>
      <c r="U936" s="7"/>
      <c r="V936" s="7"/>
      <c r="W936" s="7"/>
      <c r="X936" s="8"/>
    </row>
    <row r="937" spans="1:24" ht="162.75" customHeight="1">
      <c r="A937" s="123"/>
      <c r="B937" s="123"/>
      <c r="C937" s="123"/>
      <c r="D937" s="123"/>
      <c r="E937" s="123"/>
      <c r="F937" s="123"/>
      <c r="G937" s="261"/>
      <c r="H937" s="261"/>
      <c r="I937" s="261"/>
      <c r="J937" s="123"/>
      <c r="K937" s="261"/>
      <c r="L937" s="263"/>
      <c r="M937" s="264"/>
      <c r="N937" s="264"/>
      <c r="O937" s="123"/>
      <c r="P937" s="264"/>
      <c r="Q937" s="264"/>
      <c r="R937" s="265"/>
      <c r="S937" s="123"/>
      <c r="T937" s="123"/>
      <c r="U937" s="7"/>
      <c r="V937" s="7"/>
      <c r="W937" s="7"/>
      <c r="X937" s="8"/>
    </row>
    <row r="938" spans="1:24" ht="162.75" customHeight="1">
      <c r="A938" s="123"/>
      <c r="B938" s="123"/>
      <c r="C938" s="123"/>
      <c r="D938" s="123"/>
      <c r="E938" s="123"/>
      <c r="F938" s="123"/>
      <c r="G938" s="261"/>
      <c r="H938" s="261"/>
      <c r="I938" s="261"/>
      <c r="J938" s="123"/>
      <c r="K938" s="261"/>
      <c r="L938" s="263"/>
      <c r="M938" s="264"/>
      <c r="N938" s="264"/>
      <c r="O938" s="123"/>
      <c r="P938" s="264"/>
      <c r="Q938" s="264"/>
      <c r="R938" s="265"/>
      <c r="S938" s="123"/>
      <c r="T938" s="123"/>
      <c r="U938" s="7"/>
      <c r="V938" s="7"/>
      <c r="W938" s="7"/>
      <c r="X938" s="8"/>
    </row>
    <row r="939" spans="1:24" ht="162.75" customHeight="1">
      <c r="A939" s="123"/>
      <c r="B939" s="123"/>
      <c r="C939" s="123"/>
      <c r="D939" s="123"/>
      <c r="E939" s="123"/>
      <c r="F939" s="123"/>
      <c r="G939" s="261"/>
      <c r="H939" s="261"/>
      <c r="I939" s="261"/>
      <c r="J939" s="123"/>
      <c r="K939" s="261"/>
      <c r="L939" s="263"/>
      <c r="M939" s="264"/>
      <c r="N939" s="264"/>
      <c r="O939" s="123"/>
      <c r="P939" s="264"/>
      <c r="Q939" s="264"/>
      <c r="R939" s="265"/>
      <c r="S939" s="123"/>
      <c r="T939" s="123"/>
      <c r="U939" s="7"/>
      <c r="V939" s="7"/>
      <c r="W939" s="7"/>
      <c r="X939" s="8"/>
    </row>
    <row r="940" spans="1:24" ht="162.75" customHeight="1">
      <c r="A940" s="123"/>
      <c r="B940" s="123"/>
      <c r="C940" s="123"/>
      <c r="D940" s="123"/>
      <c r="E940" s="123"/>
      <c r="F940" s="123"/>
      <c r="G940" s="261"/>
      <c r="H940" s="261"/>
      <c r="I940" s="261"/>
      <c r="J940" s="123"/>
      <c r="K940" s="261"/>
      <c r="L940" s="263"/>
      <c r="M940" s="264"/>
      <c r="N940" s="264"/>
      <c r="O940" s="123"/>
      <c r="P940" s="264"/>
      <c r="Q940" s="264"/>
      <c r="R940" s="265"/>
      <c r="S940" s="123"/>
      <c r="T940" s="123"/>
      <c r="U940" s="7"/>
      <c r="V940" s="7"/>
      <c r="W940" s="7"/>
      <c r="X940" s="8"/>
    </row>
    <row r="941" spans="1:24" ht="162.75" customHeight="1">
      <c r="A941" s="123"/>
      <c r="B941" s="123"/>
      <c r="C941" s="123"/>
      <c r="D941" s="123"/>
      <c r="E941" s="123"/>
      <c r="F941" s="123"/>
      <c r="G941" s="261"/>
      <c r="H941" s="261"/>
      <c r="I941" s="261"/>
      <c r="J941" s="123"/>
      <c r="K941" s="261"/>
      <c r="L941" s="263"/>
      <c r="M941" s="264"/>
      <c r="N941" s="264"/>
      <c r="O941" s="123"/>
      <c r="P941" s="264"/>
      <c r="Q941" s="264"/>
      <c r="R941" s="265"/>
      <c r="S941" s="123"/>
      <c r="T941" s="123"/>
      <c r="U941" s="7"/>
      <c r="V941" s="7"/>
      <c r="W941" s="7"/>
      <c r="X941" s="8"/>
    </row>
    <row r="942" spans="1:24" ht="162.75" customHeight="1">
      <c r="A942" s="123"/>
      <c r="B942" s="123"/>
      <c r="C942" s="123"/>
      <c r="D942" s="123"/>
      <c r="E942" s="123"/>
      <c r="F942" s="123"/>
      <c r="G942" s="261"/>
      <c r="H942" s="261"/>
      <c r="I942" s="261"/>
      <c r="J942" s="123"/>
      <c r="K942" s="261"/>
      <c r="L942" s="263"/>
      <c r="M942" s="264"/>
      <c r="N942" s="264"/>
      <c r="O942" s="123"/>
      <c r="P942" s="264"/>
      <c r="Q942" s="264"/>
      <c r="R942" s="265"/>
      <c r="S942" s="123"/>
      <c r="T942" s="123"/>
      <c r="U942" s="7"/>
      <c r="V942" s="7"/>
      <c r="W942" s="7"/>
      <c r="X942" s="8"/>
    </row>
    <row r="943" spans="1:24" ht="162.75" customHeight="1">
      <c r="A943" s="123"/>
      <c r="B943" s="123"/>
      <c r="C943" s="123"/>
      <c r="D943" s="123"/>
      <c r="E943" s="123"/>
      <c r="F943" s="123"/>
      <c r="G943" s="261"/>
      <c r="H943" s="261"/>
      <c r="I943" s="261"/>
      <c r="J943" s="123"/>
      <c r="K943" s="261"/>
      <c r="L943" s="263"/>
      <c r="M943" s="264"/>
      <c r="N943" s="264"/>
      <c r="O943" s="123"/>
      <c r="P943" s="264"/>
      <c r="Q943" s="264"/>
      <c r="R943" s="265"/>
      <c r="S943" s="123"/>
      <c r="T943" s="123"/>
      <c r="U943" s="7"/>
      <c r="V943" s="7"/>
      <c r="W943" s="7"/>
      <c r="X943" s="8"/>
    </row>
    <row r="944" spans="1:24" ht="162.75" customHeight="1">
      <c r="A944" s="123"/>
      <c r="B944" s="123"/>
      <c r="C944" s="123"/>
      <c r="D944" s="123"/>
      <c r="E944" s="123"/>
      <c r="F944" s="123"/>
      <c r="G944" s="261"/>
      <c r="H944" s="261"/>
      <c r="I944" s="261"/>
      <c r="J944" s="123"/>
      <c r="K944" s="261"/>
      <c r="L944" s="263"/>
      <c r="M944" s="264"/>
      <c r="N944" s="264"/>
      <c r="O944" s="123"/>
      <c r="P944" s="264"/>
      <c r="Q944" s="264"/>
      <c r="R944" s="265"/>
      <c r="S944" s="123"/>
      <c r="T944" s="123"/>
      <c r="U944" s="7"/>
      <c r="V944" s="7"/>
      <c r="W944" s="7"/>
      <c r="X944" s="8"/>
    </row>
    <row r="945" spans="1:24" ht="162.75" customHeight="1">
      <c r="A945" s="123"/>
      <c r="B945" s="123"/>
      <c r="C945" s="123"/>
      <c r="D945" s="123"/>
      <c r="E945" s="123"/>
      <c r="F945" s="123"/>
      <c r="G945" s="261"/>
      <c r="H945" s="261"/>
      <c r="I945" s="261"/>
      <c r="J945" s="123"/>
      <c r="K945" s="261"/>
      <c r="L945" s="263"/>
      <c r="M945" s="264"/>
      <c r="N945" s="264"/>
      <c r="O945" s="123"/>
      <c r="P945" s="264"/>
      <c r="Q945" s="264"/>
      <c r="R945" s="265"/>
      <c r="S945" s="123"/>
      <c r="T945" s="123"/>
      <c r="U945" s="7"/>
      <c r="V945" s="7"/>
      <c r="W945" s="7"/>
      <c r="X945" s="8"/>
    </row>
    <row r="946" spans="1:24" ht="162.75" customHeight="1">
      <c r="A946" s="123"/>
      <c r="B946" s="123"/>
      <c r="C946" s="123"/>
      <c r="D946" s="123"/>
      <c r="E946" s="123"/>
      <c r="F946" s="123"/>
      <c r="G946" s="261"/>
      <c r="H946" s="261"/>
      <c r="I946" s="261"/>
      <c r="J946" s="123"/>
      <c r="K946" s="261"/>
      <c r="L946" s="263"/>
      <c r="M946" s="264"/>
      <c r="N946" s="264"/>
      <c r="O946" s="123"/>
      <c r="P946" s="264"/>
      <c r="Q946" s="264"/>
      <c r="R946" s="265"/>
      <c r="S946" s="123"/>
      <c r="T946" s="123"/>
      <c r="U946" s="7"/>
      <c r="V946" s="7"/>
      <c r="W946" s="7"/>
      <c r="X946" s="8"/>
    </row>
    <row r="947" spans="1:24" ht="162.75" customHeight="1">
      <c r="A947" s="123"/>
      <c r="B947" s="123"/>
      <c r="C947" s="123"/>
      <c r="D947" s="123"/>
      <c r="E947" s="123"/>
      <c r="F947" s="123"/>
      <c r="G947" s="261"/>
      <c r="H947" s="261"/>
      <c r="I947" s="261"/>
      <c r="J947" s="123"/>
      <c r="K947" s="261"/>
      <c r="L947" s="263"/>
      <c r="M947" s="264"/>
      <c r="N947" s="264"/>
      <c r="O947" s="123"/>
      <c r="P947" s="264"/>
      <c r="Q947" s="264"/>
      <c r="R947" s="265"/>
      <c r="S947" s="123"/>
      <c r="T947" s="123"/>
      <c r="U947" s="7"/>
      <c r="V947" s="7"/>
      <c r="W947" s="7"/>
      <c r="X947" s="8"/>
    </row>
    <row r="948" spans="1:24" ht="162.75" customHeight="1">
      <c r="A948" s="123"/>
      <c r="B948" s="123"/>
      <c r="C948" s="123"/>
      <c r="D948" s="123"/>
      <c r="E948" s="123"/>
      <c r="F948" s="123"/>
      <c r="G948" s="261"/>
      <c r="H948" s="261"/>
      <c r="I948" s="261"/>
      <c r="J948" s="123"/>
      <c r="K948" s="261"/>
      <c r="L948" s="263"/>
      <c r="M948" s="264"/>
      <c r="N948" s="264"/>
      <c r="O948" s="123"/>
      <c r="P948" s="264"/>
      <c r="Q948" s="264"/>
      <c r="R948" s="265"/>
      <c r="S948" s="123"/>
      <c r="T948" s="123"/>
      <c r="U948" s="7"/>
      <c r="V948" s="7"/>
      <c r="W948" s="7"/>
      <c r="X948" s="8"/>
    </row>
    <row r="949" spans="1:24" ht="162.75" customHeight="1">
      <c r="A949" s="123"/>
      <c r="B949" s="123"/>
      <c r="C949" s="123"/>
      <c r="D949" s="123"/>
      <c r="E949" s="123"/>
      <c r="F949" s="123"/>
      <c r="G949" s="261"/>
      <c r="H949" s="261"/>
      <c r="I949" s="261"/>
      <c r="J949" s="123"/>
      <c r="K949" s="261"/>
      <c r="L949" s="263"/>
      <c r="M949" s="264"/>
      <c r="N949" s="264"/>
      <c r="O949" s="123"/>
      <c r="P949" s="264"/>
      <c r="Q949" s="264"/>
      <c r="R949" s="265"/>
      <c r="S949" s="123"/>
      <c r="T949" s="123"/>
      <c r="U949" s="7"/>
      <c r="V949" s="7"/>
      <c r="W949" s="7"/>
      <c r="X949" s="8"/>
    </row>
    <row r="950" spans="1:24" ht="162.75" customHeight="1">
      <c r="A950" s="123"/>
      <c r="B950" s="123"/>
      <c r="C950" s="123"/>
      <c r="D950" s="123"/>
      <c r="E950" s="123"/>
      <c r="F950" s="123"/>
      <c r="G950" s="261"/>
      <c r="H950" s="261"/>
      <c r="I950" s="261"/>
      <c r="J950" s="123"/>
      <c r="K950" s="261"/>
      <c r="L950" s="263"/>
      <c r="M950" s="264"/>
      <c r="N950" s="264"/>
      <c r="O950" s="123"/>
      <c r="P950" s="264"/>
      <c r="Q950" s="264"/>
      <c r="R950" s="265"/>
      <c r="S950" s="123"/>
      <c r="T950" s="123"/>
      <c r="U950" s="7"/>
      <c r="V950" s="7"/>
      <c r="W950" s="7"/>
      <c r="X950" s="8"/>
    </row>
    <row r="951" spans="1:24" ht="162.75" customHeight="1">
      <c r="A951" s="123"/>
      <c r="B951" s="123"/>
      <c r="C951" s="123"/>
      <c r="D951" s="123"/>
      <c r="E951" s="123"/>
      <c r="F951" s="123"/>
      <c r="G951" s="261"/>
      <c r="H951" s="261"/>
      <c r="I951" s="261"/>
      <c r="J951" s="123"/>
      <c r="K951" s="261"/>
      <c r="L951" s="263"/>
      <c r="M951" s="264"/>
      <c r="N951" s="264"/>
      <c r="O951" s="123"/>
      <c r="P951" s="264"/>
      <c r="Q951" s="264"/>
      <c r="R951" s="265"/>
      <c r="S951" s="123"/>
      <c r="T951" s="123"/>
      <c r="U951" s="7"/>
      <c r="V951" s="7"/>
      <c r="W951" s="7"/>
      <c r="X951" s="8"/>
    </row>
    <row r="952" spans="1:24" ht="162.75" customHeight="1">
      <c r="A952" s="123"/>
      <c r="B952" s="123"/>
      <c r="C952" s="123"/>
      <c r="D952" s="123"/>
      <c r="E952" s="123"/>
      <c r="F952" s="123"/>
      <c r="G952" s="261"/>
      <c r="H952" s="261"/>
      <c r="I952" s="261"/>
      <c r="J952" s="123"/>
      <c r="K952" s="261"/>
      <c r="L952" s="263"/>
      <c r="M952" s="264"/>
      <c r="N952" s="264"/>
      <c r="O952" s="123"/>
      <c r="P952" s="264"/>
      <c r="Q952" s="264"/>
      <c r="R952" s="265"/>
      <c r="S952" s="123"/>
      <c r="T952" s="123"/>
      <c r="U952" s="7"/>
      <c r="V952" s="7"/>
      <c r="W952" s="7"/>
      <c r="X952" s="8"/>
    </row>
    <row r="953" spans="1:24" ht="162.75" customHeight="1">
      <c r="A953" s="123"/>
      <c r="B953" s="123"/>
      <c r="C953" s="123"/>
      <c r="D953" s="123"/>
      <c r="E953" s="123"/>
      <c r="F953" s="123"/>
      <c r="G953" s="261"/>
      <c r="H953" s="261"/>
      <c r="I953" s="261"/>
      <c r="J953" s="123"/>
      <c r="K953" s="261"/>
      <c r="L953" s="263"/>
      <c r="M953" s="264"/>
      <c r="N953" s="264"/>
      <c r="O953" s="123"/>
      <c r="P953" s="264"/>
      <c r="Q953" s="264"/>
      <c r="R953" s="265"/>
      <c r="S953" s="123"/>
      <c r="T953" s="123"/>
      <c r="U953" s="7"/>
      <c r="V953" s="7"/>
      <c r="W953" s="7"/>
      <c r="X953" s="8"/>
    </row>
    <row r="954" spans="1:24" ht="162.75" customHeight="1">
      <c r="A954" s="123"/>
      <c r="B954" s="123"/>
      <c r="C954" s="123"/>
      <c r="D954" s="123"/>
      <c r="E954" s="123"/>
      <c r="F954" s="123"/>
      <c r="G954" s="261"/>
      <c r="H954" s="261"/>
      <c r="I954" s="261"/>
      <c r="J954" s="123"/>
      <c r="K954" s="261"/>
      <c r="L954" s="263"/>
      <c r="M954" s="264"/>
      <c r="N954" s="264"/>
      <c r="O954" s="123"/>
      <c r="P954" s="264"/>
      <c r="Q954" s="264"/>
      <c r="R954" s="265"/>
      <c r="S954" s="123"/>
      <c r="T954" s="123"/>
      <c r="U954" s="7"/>
      <c r="V954" s="7"/>
      <c r="W954" s="7"/>
      <c r="X954" s="8"/>
    </row>
    <row r="955" spans="1:24" ht="162.75" customHeight="1">
      <c r="A955" s="123"/>
      <c r="B955" s="123"/>
      <c r="C955" s="123"/>
      <c r="D955" s="123"/>
      <c r="E955" s="123"/>
      <c r="F955" s="123"/>
      <c r="G955" s="261"/>
      <c r="H955" s="261"/>
      <c r="I955" s="261"/>
      <c r="J955" s="123"/>
      <c r="K955" s="261"/>
      <c r="L955" s="263"/>
      <c r="M955" s="264"/>
      <c r="N955" s="264"/>
      <c r="O955" s="123"/>
      <c r="P955" s="264"/>
      <c r="Q955" s="264"/>
      <c r="R955" s="265"/>
      <c r="S955" s="123"/>
      <c r="T955" s="123"/>
      <c r="U955" s="7"/>
      <c r="V955" s="7"/>
      <c r="W955" s="7"/>
      <c r="X955" s="8"/>
    </row>
    <row r="956" spans="1:24" ht="162.75" customHeight="1">
      <c r="A956" s="123"/>
      <c r="B956" s="123"/>
      <c r="C956" s="123"/>
      <c r="D956" s="123"/>
      <c r="E956" s="123"/>
      <c r="F956" s="123"/>
      <c r="G956" s="261"/>
      <c r="H956" s="261"/>
      <c r="I956" s="261"/>
      <c r="J956" s="123"/>
      <c r="K956" s="261"/>
      <c r="L956" s="263"/>
      <c r="M956" s="264"/>
      <c r="N956" s="264"/>
      <c r="O956" s="123"/>
      <c r="P956" s="264"/>
      <c r="Q956" s="264"/>
      <c r="R956" s="265"/>
      <c r="S956" s="123"/>
      <c r="T956" s="123"/>
      <c r="U956" s="7"/>
      <c r="V956" s="7"/>
      <c r="W956" s="7"/>
      <c r="X956" s="8"/>
    </row>
    <row r="957" spans="1:24" ht="162.75" customHeight="1">
      <c r="A957" s="123"/>
      <c r="B957" s="123"/>
      <c r="C957" s="123"/>
      <c r="D957" s="123"/>
      <c r="E957" s="123"/>
      <c r="F957" s="123"/>
      <c r="G957" s="261"/>
      <c r="H957" s="261"/>
      <c r="I957" s="261"/>
      <c r="J957" s="123"/>
      <c r="K957" s="261"/>
      <c r="L957" s="263"/>
      <c r="M957" s="264"/>
      <c r="N957" s="264"/>
      <c r="O957" s="123"/>
      <c r="P957" s="264"/>
      <c r="Q957" s="264"/>
      <c r="R957" s="265"/>
      <c r="S957" s="123"/>
      <c r="T957" s="123"/>
      <c r="U957" s="7"/>
      <c r="V957" s="7"/>
      <c r="W957" s="7"/>
      <c r="X957" s="8"/>
    </row>
    <row r="958" spans="1:24" ht="162.75" customHeight="1">
      <c r="A958" s="123"/>
      <c r="B958" s="123"/>
      <c r="C958" s="123"/>
      <c r="D958" s="123"/>
      <c r="E958" s="123"/>
      <c r="F958" s="123"/>
      <c r="G958" s="261"/>
      <c r="H958" s="261"/>
      <c r="I958" s="261"/>
      <c r="J958" s="123"/>
      <c r="K958" s="261"/>
      <c r="L958" s="263"/>
      <c r="M958" s="264"/>
      <c r="N958" s="264"/>
      <c r="O958" s="123"/>
      <c r="P958" s="264"/>
      <c r="Q958" s="264"/>
      <c r="R958" s="265"/>
      <c r="S958" s="123"/>
      <c r="T958" s="123"/>
      <c r="U958" s="7"/>
      <c r="V958" s="7"/>
      <c r="W958" s="7"/>
      <c r="X958" s="8"/>
    </row>
    <row r="959" spans="1:24" ht="162.75" customHeight="1">
      <c r="A959" s="123"/>
      <c r="B959" s="123"/>
      <c r="C959" s="123"/>
      <c r="D959" s="123"/>
      <c r="E959" s="123"/>
      <c r="F959" s="123"/>
      <c r="G959" s="261"/>
      <c r="H959" s="261"/>
      <c r="I959" s="261"/>
      <c r="J959" s="123"/>
      <c r="K959" s="261"/>
      <c r="L959" s="263"/>
      <c r="M959" s="264"/>
      <c r="N959" s="264"/>
      <c r="O959" s="123"/>
      <c r="P959" s="264"/>
      <c r="Q959" s="264"/>
      <c r="R959" s="265"/>
      <c r="S959" s="123"/>
      <c r="T959" s="123"/>
      <c r="U959" s="7"/>
      <c r="V959" s="7"/>
      <c r="W959" s="7"/>
      <c r="X959" s="8"/>
    </row>
    <row r="960" spans="1:24" ht="162.75" customHeight="1">
      <c r="A960" s="123"/>
      <c r="B960" s="123"/>
      <c r="C960" s="123"/>
      <c r="D960" s="123"/>
      <c r="E960" s="123"/>
      <c r="F960" s="123"/>
      <c r="G960" s="261"/>
      <c r="H960" s="261"/>
      <c r="I960" s="261"/>
      <c r="J960" s="123"/>
      <c r="K960" s="261"/>
      <c r="L960" s="263"/>
      <c r="M960" s="264"/>
      <c r="N960" s="264"/>
      <c r="O960" s="123"/>
      <c r="P960" s="264"/>
      <c r="Q960" s="264"/>
      <c r="R960" s="265"/>
      <c r="S960" s="123"/>
      <c r="T960" s="123"/>
      <c r="U960" s="7"/>
      <c r="V960" s="7"/>
      <c r="W960" s="7"/>
      <c r="X960" s="8"/>
    </row>
    <row r="961" spans="1:24" ht="162.75" customHeight="1">
      <c r="A961" s="123"/>
      <c r="B961" s="123"/>
      <c r="C961" s="123"/>
      <c r="D961" s="123"/>
      <c r="E961" s="123"/>
      <c r="F961" s="123"/>
      <c r="G961" s="261"/>
      <c r="H961" s="261"/>
      <c r="I961" s="261"/>
      <c r="J961" s="123"/>
      <c r="K961" s="261"/>
      <c r="L961" s="263"/>
      <c r="M961" s="264"/>
      <c r="N961" s="264"/>
      <c r="O961" s="123"/>
      <c r="P961" s="264"/>
      <c r="Q961" s="264"/>
      <c r="R961" s="265"/>
      <c r="S961" s="123"/>
      <c r="T961" s="123"/>
      <c r="U961" s="7"/>
      <c r="V961" s="7"/>
      <c r="W961" s="7"/>
      <c r="X961" s="8"/>
    </row>
    <row r="962" spans="1:24" ht="162.75" customHeight="1">
      <c r="A962" s="123"/>
      <c r="B962" s="123"/>
      <c r="C962" s="123"/>
      <c r="D962" s="123"/>
      <c r="E962" s="123"/>
      <c r="F962" s="123"/>
      <c r="G962" s="261"/>
      <c r="H962" s="261"/>
      <c r="I962" s="261"/>
      <c r="J962" s="123"/>
      <c r="K962" s="261"/>
      <c r="L962" s="263"/>
      <c r="M962" s="264"/>
      <c r="N962" s="264"/>
      <c r="O962" s="123"/>
      <c r="P962" s="264"/>
      <c r="Q962" s="264"/>
      <c r="R962" s="265"/>
      <c r="S962" s="123"/>
      <c r="T962" s="123"/>
      <c r="U962" s="7"/>
      <c r="V962" s="7"/>
      <c r="W962" s="7"/>
      <c r="X962" s="8"/>
    </row>
    <row r="963" spans="1:24" ht="162.75" customHeight="1">
      <c r="A963" s="123"/>
      <c r="B963" s="123"/>
      <c r="C963" s="123"/>
      <c r="D963" s="123"/>
      <c r="E963" s="123"/>
      <c r="F963" s="123"/>
      <c r="G963" s="261"/>
      <c r="H963" s="261"/>
      <c r="I963" s="261"/>
      <c r="J963" s="123"/>
      <c r="K963" s="261"/>
      <c r="L963" s="263"/>
      <c r="M963" s="264"/>
      <c r="N963" s="264"/>
      <c r="O963" s="123"/>
      <c r="P963" s="264"/>
      <c r="Q963" s="264"/>
      <c r="R963" s="265"/>
      <c r="S963" s="123"/>
      <c r="T963" s="123"/>
      <c r="U963" s="7"/>
      <c r="V963" s="7"/>
      <c r="W963" s="7"/>
      <c r="X963" s="8"/>
    </row>
    <row r="964" spans="1:24" ht="162.75" customHeight="1">
      <c r="A964" s="123"/>
      <c r="B964" s="123"/>
      <c r="C964" s="123"/>
      <c r="D964" s="123"/>
      <c r="E964" s="123"/>
      <c r="F964" s="123"/>
      <c r="G964" s="261"/>
      <c r="H964" s="261"/>
      <c r="I964" s="261"/>
      <c r="J964" s="123"/>
      <c r="K964" s="261"/>
      <c r="L964" s="263"/>
      <c r="M964" s="264"/>
      <c r="N964" s="264"/>
      <c r="O964" s="123"/>
      <c r="P964" s="264"/>
      <c r="Q964" s="264"/>
      <c r="R964" s="265"/>
      <c r="S964" s="123"/>
      <c r="T964" s="123"/>
      <c r="U964" s="7"/>
      <c r="V964" s="7"/>
      <c r="W964" s="7"/>
      <c r="X964" s="8"/>
    </row>
    <row r="965" spans="1:24" ht="162.75" customHeight="1">
      <c r="A965" s="123"/>
      <c r="B965" s="123"/>
      <c r="C965" s="123"/>
      <c r="D965" s="123"/>
      <c r="E965" s="123"/>
      <c r="F965" s="123"/>
      <c r="G965" s="261"/>
      <c r="H965" s="261"/>
      <c r="I965" s="261"/>
      <c r="J965" s="123"/>
      <c r="K965" s="261"/>
      <c r="L965" s="263"/>
      <c r="M965" s="264"/>
      <c r="N965" s="264"/>
      <c r="O965" s="123"/>
      <c r="P965" s="264"/>
      <c r="Q965" s="264"/>
      <c r="R965" s="265"/>
      <c r="S965" s="123"/>
      <c r="T965" s="123"/>
      <c r="U965" s="7"/>
      <c r="V965" s="7"/>
      <c r="W965" s="7"/>
      <c r="X965" s="8"/>
    </row>
    <row r="966" spans="1:24" ht="162.75" customHeight="1">
      <c r="A966" s="123"/>
      <c r="B966" s="123"/>
      <c r="C966" s="123"/>
      <c r="D966" s="123"/>
      <c r="E966" s="123"/>
      <c r="F966" s="123"/>
      <c r="G966" s="261"/>
      <c r="H966" s="261"/>
      <c r="I966" s="261"/>
      <c r="J966" s="123"/>
      <c r="K966" s="261"/>
      <c r="L966" s="263"/>
      <c r="M966" s="264"/>
      <c r="N966" s="264"/>
      <c r="O966" s="123"/>
      <c r="P966" s="264"/>
      <c r="Q966" s="264"/>
      <c r="R966" s="265"/>
      <c r="S966" s="123"/>
      <c r="T966" s="123"/>
      <c r="U966" s="7"/>
      <c r="V966" s="7"/>
      <c r="W966" s="7"/>
      <c r="X966" s="8"/>
    </row>
    <row r="967" spans="1:24" ht="162.75" customHeight="1">
      <c r="A967" s="123"/>
      <c r="B967" s="123"/>
      <c r="C967" s="123"/>
      <c r="D967" s="123"/>
      <c r="E967" s="123"/>
      <c r="F967" s="123"/>
      <c r="G967" s="261"/>
      <c r="H967" s="261"/>
      <c r="I967" s="261"/>
      <c r="J967" s="123"/>
      <c r="K967" s="261"/>
      <c r="L967" s="263"/>
      <c r="M967" s="264"/>
      <c r="N967" s="264"/>
      <c r="O967" s="123"/>
      <c r="P967" s="264"/>
      <c r="Q967" s="264"/>
      <c r="R967" s="265"/>
      <c r="S967" s="123"/>
      <c r="T967" s="123"/>
      <c r="U967" s="7"/>
      <c r="V967" s="7"/>
      <c r="W967" s="7"/>
      <c r="X967" s="8"/>
    </row>
    <row r="968" spans="1:24" ht="162.75" customHeight="1">
      <c r="A968" s="123"/>
      <c r="B968" s="123"/>
      <c r="C968" s="123"/>
      <c r="D968" s="123"/>
      <c r="E968" s="123"/>
      <c r="F968" s="123"/>
      <c r="G968" s="261"/>
      <c r="H968" s="261"/>
      <c r="I968" s="261"/>
      <c r="J968" s="123"/>
      <c r="K968" s="261"/>
      <c r="L968" s="263"/>
      <c r="M968" s="264"/>
      <c r="N968" s="264"/>
      <c r="O968" s="123"/>
      <c r="P968" s="264"/>
      <c r="Q968" s="264"/>
      <c r="R968" s="265"/>
      <c r="S968" s="123"/>
      <c r="T968" s="123"/>
      <c r="U968" s="7"/>
      <c r="V968" s="7"/>
      <c r="W968" s="7"/>
      <c r="X968" s="8"/>
    </row>
    <row r="969" spans="1:24" ht="162.75" customHeight="1">
      <c r="A969" s="123"/>
      <c r="B969" s="123"/>
      <c r="C969" s="123"/>
      <c r="D969" s="123"/>
      <c r="E969" s="123"/>
      <c r="F969" s="123"/>
      <c r="G969" s="261"/>
      <c r="H969" s="261"/>
      <c r="I969" s="261"/>
      <c r="J969" s="123"/>
      <c r="K969" s="261"/>
      <c r="L969" s="263"/>
      <c r="M969" s="264"/>
      <c r="N969" s="264"/>
      <c r="O969" s="123"/>
      <c r="P969" s="264"/>
      <c r="Q969" s="264"/>
      <c r="R969" s="265"/>
      <c r="S969" s="123"/>
      <c r="T969" s="123"/>
      <c r="U969" s="7"/>
      <c r="V969" s="7"/>
      <c r="W969" s="7"/>
      <c r="X969" s="8"/>
    </row>
    <row r="970" spans="1:24" ht="162.75" customHeight="1">
      <c r="A970" s="123"/>
      <c r="B970" s="123"/>
      <c r="C970" s="123"/>
      <c r="D970" s="123"/>
      <c r="E970" s="123"/>
      <c r="F970" s="123"/>
      <c r="G970" s="261"/>
      <c r="H970" s="261"/>
      <c r="I970" s="261"/>
      <c r="J970" s="123"/>
      <c r="K970" s="261"/>
      <c r="L970" s="263"/>
      <c r="M970" s="264"/>
      <c r="N970" s="264"/>
      <c r="O970" s="123"/>
      <c r="P970" s="264"/>
      <c r="Q970" s="264"/>
      <c r="R970" s="265"/>
      <c r="S970" s="123"/>
      <c r="T970" s="123"/>
      <c r="U970" s="7"/>
      <c r="V970" s="7"/>
      <c r="W970" s="7"/>
      <c r="X970" s="8"/>
    </row>
    <row r="971" spans="1:24" ht="162.75" customHeight="1">
      <c r="A971" s="123"/>
      <c r="B971" s="123"/>
      <c r="C971" s="123"/>
      <c r="D971" s="123"/>
      <c r="E971" s="123"/>
      <c r="F971" s="123"/>
      <c r="G971" s="261"/>
      <c r="H971" s="261"/>
      <c r="I971" s="261"/>
      <c r="J971" s="123"/>
      <c r="K971" s="261"/>
      <c r="L971" s="263"/>
      <c r="M971" s="264"/>
      <c r="N971" s="264"/>
      <c r="O971" s="123"/>
      <c r="P971" s="264"/>
      <c r="Q971" s="264"/>
      <c r="R971" s="265"/>
      <c r="S971" s="123"/>
      <c r="T971" s="123"/>
      <c r="U971" s="7"/>
      <c r="V971" s="7"/>
      <c r="W971" s="7"/>
      <c r="X971" s="8"/>
    </row>
    <row r="972" spans="1:24" ht="162.75" customHeight="1">
      <c r="A972" s="123"/>
      <c r="B972" s="123"/>
      <c r="C972" s="123"/>
      <c r="D972" s="123"/>
      <c r="E972" s="123"/>
      <c r="F972" s="123"/>
      <c r="G972" s="261"/>
      <c r="H972" s="261"/>
      <c r="I972" s="261"/>
      <c r="J972" s="123"/>
      <c r="K972" s="261"/>
      <c r="L972" s="263"/>
      <c r="M972" s="264"/>
      <c r="N972" s="264"/>
      <c r="O972" s="123"/>
      <c r="P972" s="264"/>
      <c r="Q972" s="264"/>
      <c r="R972" s="265"/>
      <c r="S972" s="123"/>
      <c r="T972" s="123"/>
      <c r="U972" s="7"/>
      <c r="V972" s="7"/>
      <c r="W972" s="7"/>
      <c r="X972" s="8"/>
    </row>
    <row r="973" spans="1:24" ht="162.75" customHeight="1">
      <c r="A973" s="123"/>
      <c r="B973" s="123"/>
      <c r="C973" s="123"/>
      <c r="D973" s="123"/>
      <c r="E973" s="123"/>
      <c r="F973" s="123"/>
      <c r="G973" s="261"/>
      <c r="H973" s="261"/>
      <c r="I973" s="261"/>
      <c r="J973" s="123"/>
      <c r="K973" s="261"/>
      <c r="L973" s="263"/>
      <c r="M973" s="264"/>
      <c r="N973" s="264"/>
      <c r="O973" s="123"/>
      <c r="P973" s="264"/>
      <c r="Q973" s="264"/>
      <c r="R973" s="265"/>
      <c r="S973" s="123"/>
      <c r="T973" s="123"/>
      <c r="U973" s="7"/>
      <c r="V973" s="7"/>
      <c r="W973" s="7"/>
      <c r="X973" s="8"/>
    </row>
    <row r="974" spans="1:24" ht="162.75" customHeight="1">
      <c r="A974" s="123"/>
      <c r="B974" s="123"/>
      <c r="C974" s="123"/>
      <c r="D974" s="123"/>
      <c r="E974" s="123"/>
      <c r="F974" s="123"/>
      <c r="G974" s="261"/>
      <c r="H974" s="261"/>
      <c r="I974" s="261"/>
      <c r="J974" s="123"/>
      <c r="K974" s="261"/>
      <c r="L974" s="263"/>
      <c r="M974" s="264"/>
      <c r="N974" s="264"/>
      <c r="O974" s="123"/>
      <c r="P974" s="264"/>
      <c r="Q974" s="264"/>
      <c r="R974" s="265"/>
      <c r="S974" s="123"/>
      <c r="T974" s="123"/>
      <c r="U974" s="7"/>
      <c r="V974" s="7"/>
      <c r="W974" s="7"/>
      <c r="X974" s="8"/>
    </row>
    <row r="975" spans="1:24" ht="162.75" customHeight="1">
      <c r="A975" s="123"/>
      <c r="B975" s="123"/>
      <c r="C975" s="123"/>
      <c r="D975" s="123"/>
      <c r="E975" s="123"/>
      <c r="F975" s="123"/>
      <c r="G975" s="261"/>
      <c r="H975" s="261"/>
      <c r="I975" s="261"/>
      <c r="J975" s="123"/>
      <c r="K975" s="261"/>
      <c r="L975" s="263"/>
      <c r="M975" s="264"/>
      <c r="N975" s="264"/>
      <c r="O975" s="123"/>
      <c r="P975" s="264"/>
      <c r="Q975" s="264"/>
      <c r="R975" s="265"/>
      <c r="S975" s="123"/>
      <c r="T975" s="123"/>
      <c r="U975" s="7"/>
      <c r="V975" s="7"/>
      <c r="W975" s="7"/>
      <c r="X975" s="8"/>
    </row>
    <row r="976" spans="1:24" ht="162.75" customHeight="1">
      <c r="A976" s="123"/>
      <c r="B976" s="123"/>
      <c r="C976" s="123"/>
      <c r="D976" s="123"/>
      <c r="E976" s="123"/>
      <c r="F976" s="123"/>
      <c r="G976" s="261"/>
      <c r="H976" s="261"/>
      <c r="I976" s="261"/>
      <c r="J976" s="123"/>
      <c r="K976" s="261"/>
      <c r="L976" s="263"/>
      <c r="M976" s="264"/>
      <c r="N976" s="264"/>
      <c r="O976" s="123"/>
      <c r="P976" s="264"/>
      <c r="Q976" s="264"/>
      <c r="R976" s="265"/>
      <c r="S976" s="123"/>
      <c r="T976" s="123"/>
      <c r="U976" s="7"/>
      <c r="V976" s="7"/>
      <c r="W976" s="7"/>
      <c r="X976" s="8"/>
    </row>
    <row r="977" spans="1:24" ht="162.75" customHeight="1">
      <c r="A977" s="123"/>
      <c r="B977" s="123"/>
      <c r="C977" s="123"/>
      <c r="D977" s="123"/>
      <c r="E977" s="123"/>
      <c r="F977" s="123"/>
      <c r="G977" s="261"/>
      <c r="H977" s="261"/>
      <c r="I977" s="261"/>
      <c r="J977" s="123"/>
      <c r="K977" s="261"/>
      <c r="L977" s="263"/>
      <c r="M977" s="264"/>
      <c r="N977" s="264"/>
      <c r="O977" s="123"/>
      <c r="P977" s="264"/>
      <c r="Q977" s="264"/>
      <c r="R977" s="265"/>
      <c r="S977" s="123"/>
      <c r="T977" s="123"/>
      <c r="U977" s="7"/>
      <c r="V977" s="7"/>
      <c r="W977" s="7"/>
      <c r="X977" s="8"/>
    </row>
    <row r="978" spans="1:24" ht="162.75" customHeight="1">
      <c r="A978" s="123"/>
      <c r="B978" s="123"/>
      <c r="C978" s="123"/>
      <c r="D978" s="123"/>
      <c r="E978" s="123"/>
      <c r="F978" s="123"/>
      <c r="G978" s="261"/>
      <c r="H978" s="261"/>
      <c r="I978" s="261"/>
      <c r="J978" s="123"/>
      <c r="K978" s="261"/>
      <c r="L978" s="263"/>
      <c r="M978" s="264"/>
      <c r="N978" s="264"/>
      <c r="O978" s="123"/>
      <c r="P978" s="264"/>
      <c r="Q978" s="264"/>
      <c r="R978" s="265"/>
      <c r="S978" s="123"/>
      <c r="T978" s="123"/>
      <c r="U978" s="7"/>
      <c r="V978" s="7"/>
      <c r="W978" s="7"/>
      <c r="X978" s="8"/>
    </row>
    <row r="979" spans="1:24" ht="162.75" customHeight="1">
      <c r="A979" s="123"/>
      <c r="B979" s="123"/>
      <c r="C979" s="123"/>
      <c r="D979" s="123"/>
      <c r="E979" s="123"/>
      <c r="F979" s="123"/>
      <c r="G979" s="261"/>
      <c r="H979" s="261"/>
      <c r="I979" s="261"/>
      <c r="J979" s="123"/>
      <c r="K979" s="261"/>
      <c r="L979" s="263"/>
      <c r="M979" s="264"/>
      <c r="N979" s="264"/>
      <c r="O979" s="123"/>
      <c r="P979" s="264"/>
      <c r="Q979" s="264"/>
      <c r="R979" s="265"/>
      <c r="S979" s="123"/>
      <c r="T979" s="123"/>
      <c r="U979" s="7"/>
      <c r="V979" s="7"/>
      <c r="W979" s="7"/>
      <c r="X979" s="8"/>
    </row>
    <row r="980" spans="1:24" ht="162.75" customHeight="1">
      <c r="A980" s="123"/>
      <c r="B980" s="123"/>
      <c r="C980" s="123"/>
      <c r="D980" s="123"/>
      <c r="E980" s="123"/>
      <c r="F980" s="123"/>
      <c r="G980" s="261"/>
      <c r="H980" s="261"/>
      <c r="I980" s="261"/>
      <c r="J980" s="123"/>
      <c r="K980" s="261"/>
      <c r="L980" s="263"/>
      <c r="M980" s="264"/>
      <c r="N980" s="264"/>
      <c r="O980" s="123"/>
      <c r="P980" s="264"/>
      <c r="Q980" s="264"/>
      <c r="R980" s="265"/>
      <c r="S980" s="123"/>
      <c r="T980" s="123"/>
      <c r="U980" s="7"/>
      <c r="V980" s="7"/>
      <c r="W980" s="7"/>
      <c r="X980" s="8"/>
    </row>
    <row r="981" spans="1:24" ht="162.75" customHeight="1">
      <c r="A981" s="123"/>
      <c r="B981" s="123"/>
      <c r="C981" s="123"/>
      <c r="D981" s="123"/>
      <c r="E981" s="123"/>
      <c r="F981" s="123"/>
      <c r="G981" s="261"/>
      <c r="H981" s="261"/>
      <c r="I981" s="261"/>
      <c r="J981" s="123"/>
      <c r="K981" s="261"/>
      <c r="L981" s="263"/>
      <c r="M981" s="264"/>
      <c r="N981" s="264"/>
      <c r="O981" s="123"/>
      <c r="P981" s="264"/>
      <c r="Q981" s="264"/>
      <c r="R981" s="265"/>
      <c r="S981" s="123"/>
      <c r="T981" s="123"/>
      <c r="U981" s="7"/>
      <c r="V981" s="7"/>
      <c r="W981" s="7"/>
      <c r="X981" s="8"/>
    </row>
    <row r="982" spans="1:24" ht="162.75" customHeight="1">
      <c r="A982" s="123"/>
      <c r="B982" s="123"/>
      <c r="C982" s="123"/>
      <c r="D982" s="123"/>
      <c r="E982" s="123"/>
      <c r="F982" s="123"/>
      <c r="G982" s="261"/>
      <c r="H982" s="261"/>
      <c r="I982" s="261"/>
      <c r="J982" s="123"/>
      <c r="K982" s="261"/>
      <c r="L982" s="263"/>
      <c r="M982" s="264"/>
      <c r="N982" s="264"/>
      <c r="O982" s="123"/>
      <c r="P982" s="264"/>
      <c r="Q982" s="264"/>
      <c r="R982" s="265"/>
      <c r="S982" s="123"/>
      <c r="T982" s="123"/>
      <c r="U982" s="7"/>
      <c r="V982" s="7"/>
      <c r="W982" s="7"/>
      <c r="X982" s="8"/>
    </row>
    <row r="983" spans="1:24" ht="162.75" customHeight="1">
      <c r="A983" s="123"/>
      <c r="B983" s="123"/>
      <c r="C983" s="123"/>
      <c r="D983" s="123"/>
      <c r="E983" s="123"/>
      <c r="F983" s="123"/>
      <c r="G983" s="261"/>
      <c r="H983" s="261"/>
      <c r="I983" s="261"/>
      <c r="J983" s="123"/>
      <c r="K983" s="261"/>
      <c r="L983" s="263"/>
      <c r="M983" s="264"/>
      <c r="N983" s="264"/>
      <c r="O983" s="123"/>
      <c r="P983" s="264"/>
      <c r="Q983" s="264"/>
      <c r="R983" s="265"/>
      <c r="S983" s="123"/>
      <c r="T983" s="123"/>
      <c r="U983" s="7"/>
      <c r="V983" s="7"/>
      <c r="W983" s="7"/>
      <c r="X983" s="8"/>
    </row>
    <row r="984" spans="1:24" ht="162.75" customHeight="1">
      <c r="A984" s="123"/>
      <c r="B984" s="123"/>
      <c r="C984" s="123"/>
      <c r="D984" s="123"/>
      <c r="E984" s="123"/>
      <c r="F984" s="123"/>
      <c r="G984" s="261"/>
      <c r="H984" s="261"/>
      <c r="I984" s="261"/>
      <c r="J984" s="123"/>
      <c r="K984" s="261"/>
      <c r="L984" s="263"/>
      <c r="M984" s="264"/>
      <c r="N984" s="264"/>
      <c r="O984" s="123"/>
      <c r="P984" s="264"/>
      <c r="Q984" s="264"/>
      <c r="R984" s="265"/>
      <c r="S984" s="123"/>
      <c r="T984" s="123"/>
      <c r="U984" s="7"/>
      <c r="V984" s="7"/>
      <c r="W984" s="7"/>
      <c r="X984" s="8"/>
    </row>
    <row r="985" spans="1:24" ht="162.75" customHeight="1">
      <c r="A985" s="123"/>
      <c r="B985" s="123"/>
      <c r="C985" s="123"/>
      <c r="D985" s="123"/>
      <c r="E985" s="123"/>
      <c r="F985" s="123"/>
      <c r="G985" s="261"/>
      <c r="H985" s="261"/>
      <c r="I985" s="261"/>
      <c r="J985" s="123"/>
      <c r="K985" s="261"/>
      <c r="L985" s="263"/>
      <c r="M985" s="264"/>
      <c r="N985" s="264"/>
      <c r="O985" s="123"/>
      <c r="P985" s="264"/>
      <c r="Q985" s="264"/>
      <c r="R985" s="265"/>
      <c r="S985" s="123"/>
      <c r="T985" s="123"/>
      <c r="U985" s="7"/>
      <c r="V985" s="7"/>
      <c r="W985" s="7"/>
      <c r="X985" s="8"/>
    </row>
    <row r="986" spans="1:24" ht="162.75" customHeight="1">
      <c r="A986" s="123"/>
      <c r="B986" s="123"/>
      <c r="C986" s="123"/>
      <c r="D986" s="123"/>
      <c r="E986" s="123"/>
      <c r="F986" s="123"/>
      <c r="G986" s="261"/>
      <c r="H986" s="261"/>
      <c r="I986" s="261"/>
      <c r="J986" s="123"/>
      <c r="K986" s="261"/>
      <c r="L986" s="263"/>
      <c r="M986" s="264"/>
      <c r="N986" s="264"/>
      <c r="O986" s="123"/>
      <c r="P986" s="264"/>
      <c r="Q986" s="264"/>
      <c r="R986" s="265"/>
      <c r="S986" s="123"/>
      <c r="T986" s="123"/>
      <c r="U986" s="7"/>
      <c r="V986" s="7"/>
      <c r="W986" s="7"/>
      <c r="X986" s="8"/>
    </row>
    <row r="987" spans="1:24" ht="162.75" customHeight="1">
      <c r="A987" s="123"/>
      <c r="B987" s="123"/>
      <c r="C987" s="123"/>
      <c r="D987" s="123"/>
      <c r="E987" s="123"/>
      <c r="F987" s="123"/>
      <c r="G987" s="261"/>
      <c r="H987" s="261"/>
      <c r="I987" s="261"/>
      <c r="J987" s="123"/>
      <c r="K987" s="261"/>
      <c r="L987" s="263"/>
      <c r="M987" s="264"/>
      <c r="N987" s="264"/>
      <c r="O987" s="123"/>
      <c r="P987" s="264"/>
      <c r="Q987" s="264"/>
      <c r="R987" s="265"/>
      <c r="S987" s="123"/>
      <c r="T987" s="123"/>
      <c r="U987" s="7"/>
      <c r="V987" s="7"/>
      <c r="W987" s="7"/>
      <c r="X987" s="8"/>
    </row>
    <row r="988" spans="1:24" ht="162.75" customHeight="1">
      <c r="A988" s="123"/>
      <c r="B988" s="123"/>
      <c r="C988" s="123"/>
      <c r="D988" s="123"/>
      <c r="E988" s="123"/>
      <c r="F988" s="123"/>
      <c r="G988" s="261"/>
      <c r="H988" s="261"/>
      <c r="I988" s="261"/>
      <c r="J988" s="123"/>
      <c r="K988" s="261"/>
      <c r="L988" s="263"/>
      <c r="M988" s="264"/>
      <c r="N988" s="264"/>
      <c r="O988" s="123"/>
      <c r="P988" s="264"/>
      <c r="Q988" s="264"/>
      <c r="R988" s="265"/>
      <c r="S988" s="123"/>
      <c r="T988" s="123"/>
      <c r="U988" s="7"/>
      <c r="V988" s="7"/>
      <c r="W988" s="7"/>
      <c r="X988" s="8"/>
    </row>
    <row r="989" spans="1:24" ht="162.75" customHeight="1">
      <c r="A989" s="123"/>
      <c r="B989" s="123"/>
      <c r="C989" s="123"/>
      <c r="D989" s="123"/>
      <c r="E989" s="123"/>
      <c r="F989" s="123"/>
      <c r="G989" s="261"/>
      <c r="H989" s="261"/>
      <c r="I989" s="261"/>
      <c r="J989" s="123"/>
      <c r="K989" s="261"/>
      <c r="L989" s="263"/>
      <c r="M989" s="264"/>
      <c r="N989" s="264"/>
      <c r="O989" s="123"/>
      <c r="P989" s="264"/>
      <c r="Q989" s="264"/>
      <c r="R989" s="265"/>
      <c r="S989" s="123"/>
      <c r="T989" s="123"/>
      <c r="U989" s="7"/>
      <c r="V989" s="7"/>
      <c r="W989" s="7"/>
      <c r="X989" s="8"/>
    </row>
    <row r="990" spans="1:24" ht="162.75" customHeight="1">
      <c r="A990" s="123"/>
      <c r="B990" s="123"/>
      <c r="C990" s="123"/>
      <c r="D990" s="123"/>
      <c r="E990" s="123"/>
      <c r="F990" s="123"/>
      <c r="G990" s="261"/>
      <c r="H990" s="261"/>
      <c r="I990" s="261"/>
      <c r="J990" s="123"/>
      <c r="K990" s="261"/>
      <c r="L990" s="263"/>
      <c r="M990" s="264"/>
      <c r="N990" s="264"/>
      <c r="O990" s="123"/>
      <c r="P990" s="264"/>
      <c r="Q990" s="264"/>
      <c r="R990" s="265"/>
      <c r="S990" s="123"/>
      <c r="T990" s="123"/>
      <c r="U990" s="7"/>
      <c r="V990" s="7"/>
      <c r="W990" s="7"/>
      <c r="X990" s="8"/>
    </row>
    <row r="991" spans="1:24" ht="162.75" customHeight="1">
      <c r="A991" s="123"/>
      <c r="B991" s="123"/>
      <c r="C991" s="123"/>
      <c r="D991" s="123"/>
      <c r="E991" s="123"/>
      <c r="F991" s="123"/>
      <c r="G991" s="261"/>
      <c r="H991" s="261"/>
      <c r="I991" s="261"/>
      <c r="J991" s="123"/>
      <c r="K991" s="261"/>
      <c r="L991" s="263"/>
      <c r="M991" s="264"/>
      <c r="N991" s="264"/>
      <c r="O991" s="123"/>
      <c r="P991" s="264"/>
      <c r="Q991" s="264"/>
      <c r="R991" s="265"/>
      <c r="S991" s="123"/>
      <c r="T991" s="123"/>
      <c r="U991" s="7"/>
      <c r="V991" s="7"/>
      <c r="W991" s="7"/>
      <c r="X991" s="8"/>
    </row>
    <row r="992" spans="1:24" ht="162.75" customHeight="1">
      <c r="A992" s="123"/>
      <c r="B992" s="123"/>
      <c r="C992" s="123"/>
      <c r="D992" s="123"/>
      <c r="E992" s="123"/>
      <c r="F992" s="123"/>
      <c r="G992" s="261"/>
      <c r="H992" s="261"/>
      <c r="I992" s="261"/>
      <c r="J992" s="123"/>
      <c r="K992" s="261"/>
      <c r="L992" s="263"/>
      <c r="M992" s="264"/>
      <c r="N992" s="264"/>
      <c r="O992" s="123"/>
      <c r="P992" s="264"/>
      <c r="Q992" s="264"/>
      <c r="R992" s="265"/>
      <c r="S992" s="123"/>
      <c r="T992" s="123"/>
      <c r="U992" s="7"/>
      <c r="V992" s="7"/>
      <c r="W992" s="7"/>
      <c r="X992" s="8"/>
    </row>
    <row r="993" spans="1:24" ht="162.75" customHeight="1">
      <c r="A993" s="123"/>
      <c r="B993" s="123"/>
      <c r="C993" s="123"/>
      <c r="D993" s="123"/>
      <c r="E993" s="123"/>
      <c r="F993" s="123"/>
      <c r="G993" s="261"/>
      <c r="H993" s="261"/>
      <c r="I993" s="261"/>
      <c r="J993" s="123"/>
      <c r="K993" s="261"/>
      <c r="L993" s="263"/>
      <c r="M993" s="264"/>
      <c r="N993" s="264"/>
      <c r="O993" s="123"/>
      <c r="P993" s="264"/>
      <c r="Q993" s="264"/>
      <c r="R993" s="265"/>
      <c r="S993" s="123"/>
      <c r="T993" s="123"/>
      <c r="U993" s="7"/>
      <c r="V993" s="7"/>
      <c r="W993" s="7"/>
      <c r="X993" s="8"/>
    </row>
    <row r="994" spans="1:24" ht="162.75" customHeight="1">
      <c r="A994" s="123"/>
      <c r="B994" s="123"/>
      <c r="C994" s="123"/>
      <c r="D994" s="123"/>
      <c r="E994" s="123"/>
      <c r="F994" s="123"/>
      <c r="G994" s="261"/>
      <c r="H994" s="261"/>
      <c r="I994" s="261"/>
      <c r="J994" s="123"/>
      <c r="K994" s="261"/>
      <c r="L994" s="263"/>
      <c r="M994" s="264"/>
      <c r="N994" s="264"/>
      <c r="O994" s="123"/>
      <c r="P994" s="264"/>
      <c r="Q994" s="264"/>
      <c r="R994" s="265"/>
      <c r="S994" s="123"/>
      <c r="T994" s="123"/>
      <c r="U994" s="7"/>
      <c r="V994" s="7"/>
      <c r="W994" s="7"/>
      <c r="X994" s="8"/>
    </row>
    <row r="995" spans="1:24" ht="162.75" customHeight="1">
      <c r="A995" s="123"/>
      <c r="B995" s="123"/>
      <c r="C995" s="123"/>
      <c r="D995" s="123"/>
      <c r="E995" s="123"/>
      <c r="F995" s="123"/>
      <c r="G995" s="261"/>
      <c r="H995" s="261"/>
      <c r="I995" s="261"/>
      <c r="J995" s="123"/>
      <c r="K995" s="261"/>
      <c r="L995" s="263"/>
      <c r="M995" s="264"/>
      <c r="N995" s="264"/>
      <c r="O995" s="123"/>
      <c r="P995" s="264"/>
      <c r="Q995" s="264"/>
      <c r="R995" s="265"/>
      <c r="S995" s="123"/>
      <c r="T995" s="123"/>
      <c r="U995" s="7"/>
      <c r="V995" s="7"/>
      <c r="W995" s="7"/>
      <c r="X995" s="8"/>
    </row>
    <row r="996" spans="1:24" ht="162.75" customHeight="1">
      <c r="A996" s="123"/>
      <c r="B996" s="123"/>
      <c r="C996" s="123"/>
      <c r="D996" s="123"/>
      <c r="E996" s="123"/>
      <c r="F996" s="123"/>
      <c r="G996" s="261"/>
      <c r="H996" s="261"/>
      <c r="I996" s="261"/>
      <c r="J996" s="123"/>
      <c r="K996" s="261"/>
      <c r="L996" s="263"/>
      <c r="M996" s="264"/>
      <c r="N996" s="264"/>
      <c r="O996" s="123"/>
      <c r="P996" s="264"/>
      <c r="Q996" s="264"/>
      <c r="R996" s="265"/>
      <c r="S996" s="123"/>
      <c r="T996" s="123"/>
      <c r="U996" s="7"/>
      <c r="V996" s="7"/>
      <c r="W996" s="7"/>
      <c r="X996" s="8"/>
    </row>
    <row r="997" spans="1:24" ht="162.75" customHeight="1">
      <c r="A997" s="123"/>
      <c r="B997" s="123"/>
      <c r="C997" s="123"/>
      <c r="D997" s="123"/>
      <c r="E997" s="123"/>
      <c r="F997" s="123"/>
      <c r="G997" s="261"/>
      <c r="H997" s="261"/>
      <c r="I997" s="261"/>
      <c r="J997" s="123"/>
      <c r="K997" s="261"/>
      <c r="L997" s="263"/>
      <c r="M997" s="264"/>
      <c r="N997" s="264"/>
      <c r="O997" s="123"/>
      <c r="P997" s="264"/>
      <c r="Q997" s="264"/>
      <c r="R997" s="265"/>
      <c r="S997" s="123"/>
      <c r="T997" s="123"/>
      <c r="U997" s="7"/>
      <c r="V997" s="7"/>
      <c r="W997" s="7"/>
      <c r="X997" s="8"/>
    </row>
    <row r="998" spans="1:24" ht="162.75" customHeight="1">
      <c r="A998" s="123"/>
      <c r="B998" s="123"/>
      <c r="C998" s="123"/>
      <c r="D998" s="123"/>
      <c r="E998" s="123"/>
      <c r="F998" s="123"/>
      <c r="G998" s="261"/>
      <c r="H998" s="261"/>
      <c r="I998" s="261"/>
      <c r="J998" s="123"/>
      <c r="K998" s="261"/>
      <c r="L998" s="263"/>
      <c r="M998" s="264"/>
      <c r="N998" s="264"/>
      <c r="O998" s="123"/>
      <c r="P998" s="264"/>
      <c r="Q998" s="264"/>
      <c r="R998" s="265"/>
      <c r="S998" s="123"/>
      <c r="T998" s="123"/>
      <c r="U998" s="7"/>
      <c r="V998" s="7"/>
      <c r="W998" s="7"/>
      <c r="X998" s="8"/>
    </row>
    <row r="999" spans="1:24" ht="162.75" customHeight="1">
      <c r="A999" s="123"/>
      <c r="B999" s="123"/>
      <c r="C999" s="123"/>
      <c r="D999" s="123"/>
      <c r="E999" s="123"/>
      <c r="F999" s="123"/>
      <c r="G999" s="261"/>
      <c r="H999" s="261"/>
      <c r="I999" s="261"/>
      <c r="J999" s="123"/>
      <c r="K999" s="261"/>
      <c r="L999" s="263"/>
      <c r="M999" s="264"/>
      <c r="N999" s="264"/>
      <c r="O999" s="123"/>
      <c r="P999" s="264"/>
      <c r="Q999" s="264"/>
      <c r="R999" s="265"/>
      <c r="S999" s="123"/>
      <c r="T999" s="123"/>
      <c r="U999" s="7"/>
      <c r="V999" s="7"/>
      <c r="W999" s="7"/>
      <c r="X999" s="8"/>
    </row>
    <row r="1000" spans="1:24" ht="162.75" customHeight="1">
      <c r="A1000" s="123"/>
      <c r="B1000" s="123"/>
      <c r="C1000" s="123"/>
      <c r="D1000" s="123"/>
      <c r="E1000" s="123"/>
      <c r="F1000" s="123"/>
      <c r="G1000" s="261"/>
      <c r="H1000" s="261"/>
      <c r="I1000" s="261"/>
      <c r="J1000" s="123"/>
      <c r="K1000" s="261"/>
      <c r="L1000" s="263"/>
      <c r="M1000" s="264"/>
      <c r="N1000" s="264"/>
      <c r="O1000" s="123"/>
      <c r="P1000" s="264"/>
      <c r="Q1000" s="264"/>
      <c r="R1000" s="265"/>
      <c r="S1000" s="123"/>
      <c r="T1000" s="123"/>
      <c r="U1000" s="7"/>
      <c r="V1000" s="7"/>
      <c r="W1000" s="7"/>
      <c r="X1000" s="8"/>
    </row>
    <row r="1001" spans="1:24" ht="162.75" customHeight="1">
      <c r="A1001" s="123"/>
      <c r="B1001" s="123"/>
      <c r="C1001" s="123"/>
      <c r="D1001" s="123"/>
      <c r="E1001" s="123"/>
      <c r="F1001" s="123"/>
      <c r="G1001" s="261"/>
      <c r="H1001" s="261"/>
      <c r="I1001" s="261"/>
      <c r="J1001" s="123"/>
      <c r="K1001" s="261"/>
      <c r="L1001" s="263"/>
      <c r="M1001" s="264"/>
      <c r="N1001" s="264"/>
      <c r="O1001" s="123"/>
      <c r="P1001" s="264"/>
      <c r="Q1001" s="264"/>
      <c r="R1001" s="265"/>
      <c r="S1001" s="123"/>
      <c r="T1001" s="123"/>
      <c r="U1001" s="7"/>
      <c r="V1001" s="7"/>
      <c r="W1001" s="7"/>
      <c r="X1001" s="8"/>
    </row>
  </sheetData>
  <mergeCells count="3">
    <mergeCell ref="D1:J1"/>
    <mergeCell ref="O1:Q1"/>
    <mergeCell ref="R1:W1"/>
  </mergeCells>
  <hyperlinks>
    <hyperlink ref="H3" r:id="rId1" xr:uid="{00000000-0004-0000-0300-000000000000}"/>
    <hyperlink ref="H5" r:id="rId2" xr:uid="{00000000-0004-0000-0300-000001000000}"/>
    <hyperlink ref="J8" r:id="rId3" xr:uid="{00000000-0004-0000-0300-000002000000}"/>
    <hyperlink ref="H9" r:id="rId4" xr:uid="{00000000-0004-0000-0300-000003000000}"/>
    <hyperlink ref="J9" r:id="rId5" xr:uid="{00000000-0004-0000-0300-000004000000}"/>
    <hyperlink ref="J11" r:id="rId6" xr:uid="{00000000-0004-0000-0300-000005000000}"/>
    <hyperlink ref="H13" r:id="rId7" xr:uid="{00000000-0004-0000-0300-000006000000}"/>
    <hyperlink ref="H14" r:id="rId8" xr:uid="{00000000-0004-0000-0300-000007000000}"/>
    <hyperlink ref="H15" r:id="rId9" xr:uid="{00000000-0004-0000-0300-000008000000}"/>
    <hyperlink ref="H19" r:id="rId10" xr:uid="{00000000-0004-0000-0300-000009000000}"/>
    <hyperlink ref="H20" r:id="rId11" xr:uid="{00000000-0004-0000-0300-00000A000000}"/>
    <hyperlink ref="H21" r:id="rId12" xr:uid="{00000000-0004-0000-0300-00000B000000}"/>
    <hyperlink ref="J21" r:id="rId13" xr:uid="{00000000-0004-0000-0300-00000C000000}"/>
    <hyperlink ref="H22" r:id="rId14" xr:uid="{00000000-0004-0000-0300-00000D000000}"/>
    <hyperlink ref="R24" r:id="rId15" xr:uid="{00000000-0004-0000-0300-00000E000000}"/>
    <hyperlink ref="R25" r:id="rId16" xr:uid="{00000000-0004-0000-0300-00000F000000}"/>
    <hyperlink ref="H26" r:id="rId17" xr:uid="{00000000-0004-0000-0300-000010000000}"/>
    <hyperlink ref="H27" r:id="rId18" xr:uid="{00000000-0004-0000-0300-000011000000}"/>
    <hyperlink ref="H28" r:id="rId19" xr:uid="{00000000-0004-0000-0300-000012000000}"/>
    <hyperlink ref="H29" r:id="rId20" xr:uid="{00000000-0004-0000-0300-000013000000}"/>
    <hyperlink ref="H30" r:id="rId21" xr:uid="{00000000-0004-0000-0300-000014000000}"/>
    <hyperlink ref="H31" r:id="rId22" xr:uid="{00000000-0004-0000-0300-000015000000}"/>
    <hyperlink ref="H32" r:id="rId23" xr:uid="{00000000-0004-0000-0300-000016000000}"/>
    <hyperlink ref="H33" r:id="rId24" xr:uid="{00000000-0004-0000-0300-000017000000}"/>
    <hyperlink ref="H34" r:id="rId25" xr:uid="{00000000-0004-0000-0300-000018000000}"/>
    <hyperlink ref="H35" r:id="rId26" xr:uid="{00000000-0004-0000-0300-000019000000}"/>
    <hyperlink ref="H36" r:id="rId27" xr:uid="{00000000-0004-0000-0300-00001A000000}"/>
    <hyperlink ref="H37" r:id="rId28" xr:uid="{00000000-0004-0000-0300-00001B000000}"/>
    <hyperlink ref="H38" r:id="rId29" xr:uid="{00000000-0004-0000-0300-00001C000000}"/>
    <hyperlink ref="H39" r:id="rId30" xr:uid="{00000000-0004-0000-0300-00001D000000}"/>
    <hyperlink ref="H40" r:id="rId31" xr:uid="{00000000-0004-0000-0300-00001E000000}"/>
    <hyperlink ref="H41" r:id="rId32" xr:uid="{00000000-0004-0000-0300-00001F000000}"/>
    <hyperlink ref="H42" r:id="rId33" xr:uid="{00000000-0004-0000-0300-000020000000}"/>
    <hyperlink ref="H43" r:id="rId34" xr:uid="{00000000-0004-0000-0300-000021000000}"/>
    <hyperlink ref="H44" r:id="rId35" xr:uid="{00000000-0004-0000-0300-000022000000}"/>
    <hyperlink ref="J44" r:id="rId36" xr:uid="{00000000-0004-0000-0300-000023000000}"/>
    <hyperlink ref="H46" r:id="rId37" xr:uid="{00000000-0004-0000-0300-000024000000}"/>
    <hyperlink ref="J46" r:id="rId38" xr:uid="{00000000-0004-0000-0300-000025000000}"/>
    <hyperlink ref="H47" r:id="rId39" xr:uid="{00000000-0004-0000-0300-000026000000}"/>
    <hyperlink ref="J47" r:id="rId40" xr:uid="{00000000-0004-0000-0300-000027000000}"/>
    <hyperlink ref="H48" r:id="rId41" xr:uid="{00000000-0004-0000-0300-000028000000}"/>
    <hyperlink ref="J48" r:id="rId42" xr:uid="{00000000-0004-0000-0300-000029000000}"/>
    <hyperlink ref="H49" r:id="rId43" xr:uid="{00000000-0004-0000-0300-00002A000000}"/>
    <hyperlink ref="J49" r:id="rId44" xr:uid="{00000000-0004-0000-0300-00002B000000}"/>
    <hyperlink ref="H50" r:id="rId45" xr:uid="{00000000-0004-0000-0300-00002C000000}"/>
    <hyperlink ref="J50" r:id="rId46" xr:uid="{00000000-0004-0000-0300-00002D000000}"/>
    <hyperlink ref="H51" r:id="rId47" xr:uid="{00000000-0004-0000-0300-00002E000000}"/>
    <hyperlink ref="H52" r:id="rId48" xr:uid="{00000000-0004-0000-0300-00002F000000}"/>
    <hyperlink ref="J52" r:id="rId49" xr:uid="{00000000-0004-0000-0300-000030000000}"/>
    <hyperlink ref="H53" r:id="rId50" xr:uid="{00000000-0004-0000-0300-000031000000}"/>
    <hyperlink ref="J53" r:id="rId51" xr:uid="{00000000-0004-0000-0300-000032000000}"/>
    <hyperlink ref="H54" r:id="rId52" xr:uid="{00000000-0004-0000-0300-000033000000}"/>
    <hyperlink ref="H55" r:id="rId53" xr:uid="{00000000-0004-0000-0300-000034000000}"/>
    <hyperlink ref="H56" r:id="rId54" xr:uid="{00000000-0004-0000-0300-000035000000}"/>
    <hyperlink ref="H57" r:id="rId55" xr:uid="{00000000-0004-0000-0300-000036000000}"/>
    <hyperlink ref="J57" r:id="rId56" xr:uid="{00000000-0004-0000-0300-000037000000}"/>
    <hyperlink ref="H58" r:id="rId57" xr:uid="{00000000-0004-0000-0300-000038000000}"/>
    <hyperlink ref="H59" r:id="rId58" xr:uid="{00000000-0004-0000-0300-000039000000}"/>
    <hyperlink ref="H60" r:id="rId59" xr:uid="{00000000-0004-0000-0300-00003A000000}"/>
    <hyperlink ref="H61" r:id="rId60" xr:uid="{00000000-0004-0000-0300-00003B000000}"/>
    <hyperlink ref="H62" r:id="rId61" xr:uid="{00000000-0004-0000-0300-00003C000000}"/>
    <hyperlink ref="H63" r:id="rId62" xr:uid="{00000000-0004-0000-0300-00003D000000}"/>
    <hyperlink ref="H64" r:id="rId63" xr:uid="{00000000-0004-0000-0300-00003E000000}"/>
    <hyperlink ref="H65" r:id="rId64" xr:uid="{00000000-0004-0000-0300-00003F000000}"/>
    <hyperlink ref="H66" r:id="rId65" xr:uid="{00000000-0004-0000-0300-000040000000}"/>
    <hyperlink ref="H67" r:id="rId66" xr:uid="{00000000-0004-0000-0300-000041000000}"/>
    <hyperlink ref="H68" r:id="rId67" xr:uid="{00000000-0004-0000-0300-000042000000}"/>
    <hyperlink ref="H69" r:id="rId68" xr:uid="{00000000-0004-0000-0300-000043000000}"/>
    <hyperlink ref="H70" r:id="rId69" xr:uid="{00000000-0004-0000-0300-000044000000}"/>
    <hyperlink ref="H71" r:id="rId70" xr:uid="{00000000-0004-0000-0300-000045000000}"/>
    <hyperlink ref="H72" r:id="rId71" xr:uid="{00000000-0004-0000-0300-000046000000}"/>
    <hyperlink ref="H73" r:id="rId72" xr:uid="{00000000-0004-0000-0300-000047000000}"/>
    <hyperlink ref="H74" r:id="rId73" xr:uid="{00000000-0004-0000-0300-000048000000}"/>
    <hyperlink ref="H75" r:id="rId74" xr:uid="{00000000-0004-0000-0300-000049000000}"/>
    <hyperlink ref="H76" r:id="rId75" xr:uid="{00000000-0004-0000-0300-00004A000000}"/>
    <hyperlink ref="H77" r:id="rId76" xr:uid="{00000000-0004-0000-0300-00004B000000}"/>
    <hyperlink ref="H78" r:id="rId77" xr:uid="{00000000-0004-0000-0300-00004C000000}"/>
    <hyperlink ref="H79" r:id="rId78" xr:uid="{00000000-0004-0000-0300-00004D000000}"/>
    <hyperlink ref="H80" r:id="rId79" xr:uid="{00000000-0004-0000-0300-00004E000000}"/>
    <hyperlink ref="J80" r:id="rId80" xr:uid="{00000000-0004-0000-0300-00004F000000}"/>
    <hyperlink ref="H81" r:id="rId81" xr:uid="{00000000-0004-0000-0300-000050000000}"/>
    <hyperlink ref="H82" r:id="rId82" xr:uid="{00000000-0004-0000-0300-000051000000}"/>
    <hyperlink ref="H83" r:id="rId83" xr:uid="{00000000-0004-0000-0300-000052000000}"/>
    <hyperlink ref="H84" r:id="rId84" xr:uid="{00000000-0004-0000-0300-000053000000}"/>
    <hyperlink ref="H85" r:id="rId85" xr:uid="{00000000-0004-0000-0300-000054000000}"/>
    <hyperlink ref="J85" r:id="rId86" xr:uid="{00000000-0004-0000-0300-000055000000}"/>
    <hyperlink ref="H86" r:id="rId87" xr:uid="{00000000-0004-0000-0300-000056000000}"/>
    <hyperlink ref="H87" r:id="rId88" xr:uid="{00000000-0004-0000-0300-000057000000}"/>
    <hyperlink ref="H88" r:id="rId89" xr:uid="{00000000-0004-0000-0300-000058000000}"/>
    <hyperlink ref="H89" r:id="rId90" xr:uid="{00000000-0004-0000-0300-000059000000}"/>
    <hyperlink ref="H90" r:id="rId91" xr:uid="{00000000-0004-0000-0300-00005A000000}"/>
    <hyperlink ref="H91" r:id="rId92" xr:uid="{00000000-0004-0000-0300-00005B000000}"/>
    <hyperlink ref="H92" r:id="rId93" xr:uid="{00000000-0004-0000-0300-00005C000000}"/>
    <hyperlink ref="J92" r:id="rId94" xr:uid="{00000000-0004-0000-0300-00005D000000}"/>
    <hyperlink ref="H93" r:id="rId95" xr:uid="{00000000-0004-0000-0300-00005E000000}"/>
    <hyperlink ref="J93" r:id="rId96" xr:uid="{00000000-0004-0000-0300-00005F000000}"/>
    <hyperlink ref="H94" r:id="rId97" xr:uid="{00000000-0004-0000-0300-000060000000}"/>
    <hyperlink ref="J94" r:id="rId98" xr:uid="{00000000-0004-0000-0300-000061000000}"/>
    <hyperlink ref="H95" r:id="rId99" xr:uid="{00000000-0004-0000-0300-000062000000}"/>
    <hyperlink ref="H96" r:id="rId100" xr:uid="{00000000-0004-0000-0300-000063000000}"/>
    <hyperlink ref="H97" r:id="rId101" xr:uid="{00000000-0004-0000-0300-000064000000}"/>
    <hyperlink ref="J97" r:id="rId102" xr:uid="{00000000-0004-0000-0300-000065000000}"/>
    <hyperlink ref="H98" r:id="rId103" xr:uid="{00000000-0004-0000-0300-000066000000}"/>
    <hyperlink ref="H99" r:id="rId104" xr:uid="{00000000-0004-0000-0300-000067000000}"/>
    <hyperlink ref="J99" r:id="rId105" xr:uid="{00000000-0004-0000-0300-000068000000}"/>
    <hyperlink ref="H100" r:id="rId106" xr:uid="{00000000-0004-0000-0300-000069000000}"/>
    <hyperlink ref="H101" r:id="rId107" xr:uid="{00000000-0004-0000-0300-00006A000000}"/>
    <hyperlink ref="H102" r:id="rId108" xr:uid="{00000000-0004-0000-0300-00006B000000}"/>
    <hyperlink ref="H103" r:id="rId109" xr:uid="{00000000-0004-0000-0300-00006C000000}"/>
    <hyperlink ref="J103" r:id="rId110" xr:uid="{00000000-0004-0000-0300-00006D000000}"/>
    <hyperlink ref="H104" r:id="rId111" xr:uid="{00000000-0004-0000-0300-00006E000000}"/>
    <hyperlink ref="J104" r:id="rId112" xr:uid="{00000000-0004-0000-0300-00006F000000}"/>
    <hyperlink ref="H105" r:id="rId113" xr:uid="{00000000-0004-0000-0300-000070000000}"/>
    <hyperlink ref="J105" r:id="rId114" xr:uid="{00000000-0004-0000-0300-000071000000}"/>
    <hyperlink ref="H106" r:id="rId115" xr:uid="{00000000-0004-0000-0300-000072000000}"/>
    <hyperlink ref="H107" r:id="rId116" xr:uid="{00000000-0004-0000-0300-000073000000}"/>
    <hyperlink ref="H108" r:id="rId117" xr:uid="{00000000-0004-0000-0300-000074000000}"/>
    <hyperlink ref="J108" r:id="rId118" xr:uid="{00000000-0004-0000-0300-000075000000}"/>
    <hyperlink ref="H109" r:id="rId119" xr:uid="{00000000-0004-0000-0300-000076000000}"/>
    <hyperlink ref="J109" r:id="rId120" xr:uid="{00000000-0004-0000-0300-000077000000}"/>
    <hyperlink ref="H110" r:id="rId121" xr:uid="{00000000-0004-0000-0300-000078000000}"/>
    <hyperlink ref="H111" r:id="rId122" xr:uid="{00000000-0004-0000-0300-000079000000}"/>
    <hyperlink ref="J111" r:id="rId123" xr:uid="{00000000-0004-0000-0300-00007A000000}"/>
    <hyperlink ref="H112" r:id="rId124" xr:uid="{00000000-0004-0000-0300-00007B000000}"/>
    <hyperlink ref="H113" r:id="rId125" xr:uid="{00000000-0004-0000-0300-00007C000000}"/>
    <hyperlink ref="J113" r:id="rId126" xr:uid="{00000000-0004-0000-0300-00007D000000}"/>
    <hyperlink ref="H114" r:id="rId127" xr:uid="{00000000-0004-0000-0300-00007E000000}"/>
    <hyperlink ref="J114" r:id="rId128" xr:uid="{00000000-0004-0000-0300-00007F000000}"/>
    <hyperlink ref="H115" r:id="rId129" xr:uid="{00000000-0004-0000-0300-000080000000}"/>
    <hyperlink ref="J115" r:id="rId130" xr:uid="{00000000-0004-0000-0300-000081000000}"/>
    <hyperlink ref="H116" r:id="rId131" xr:uid="{00000000-0004-0000-0300-000082000000}"/>
    <hyperlink ref="H117" r:id="rId132" xr:uid="{00000000-0004-0000-0300-000083000000}"/>
    <hyperlink ref="H118" r:id="rId133" xr:uid="{00000000-0004-0000-0300-000084000000}"/>
    <hyperlink ref="J118" r:id="rId134" xr:uid="{00000000-0004-0000-0300-000085000000}"/>
    <hyperlink ref="H119" r:id="rId135" xr:uid="{00000000-0004-0000-0300-000086000000}"/>
    <hyperlink ref="J119" r:id="rId136" xr:uid="{00000000-0004-0000-0300-000087000000}"/>
    <hyperlink ref="H120" r:id="rId137" xr:uid="{00000000-0004-0000-0300-000088000000}"/>
    <hyperlink ref="H121" r:id="rId138" xr:uid="{00000000-0004-0000-0300-000089000000}"/>
    <hyperlink ref="H122" r:id="rId139" xr:uid="{00000000-0004-0000-0300-00008A000000}"/>
    <hyperlink ref="H123" r:id="rId140" xr:uid="{00000000-0004-0000-0300-00008B000000}"/>
    <hyperlink ref="H124" r:id="rId141" xr:uid="{00000000-0004-0000-0300-00008C000000}"/>
    <hyperlink ref="H125" r:id="rId142" xr:uid="{00000000-0004-0000-0300-00008D000000}"/>
    <hyperlink ref="H126" r:id="rId143" xr:uid="{00000000-0004-0000-0300-00008E000000}"/>
    <hyperlink ref="H127" r:id="rId144" xr:uid="{00000000-0004-0000-0300-00008F000000}"/>
    <hyperlink ref="H128" r:id="rId145" xr:uid="{00000000-0004-0000-0300-000090000000}"/>
    <hyperlink ref="H129" r:id="rId146" xr:uid="{00000000-0004-0000-0300-000091000000}"/>
    <hyperlink ref="H130" r:id="rId147" xr:uid="{00000000-0004-0000-0300-000092000000}"/>
    <hyperlink ref="H131" r:id="rId148" xr:uid="{00000000-0004-0000-0300-000093000000}"/>
    <hyperlink ref="H132" r:id="rId149" xr:uid="{00000000-0004-0000-0300-000094000000}"/>
    <hyperlink ref="H133" r:id="rId150" xr:uid="{00000000-0004-0000-0300-000095000000}"/>
    <hyperlink ref="H134" r:id="rId151" xr:uid="{00000000-0004-0000-0300-000096000000}"/>
    <hyperlink ref="H135" r:id="rId152" xr:uid="{00000000-0004-0000-0300-000097000000}"/>
    <hyperlink ref="H136" r:id="rId153" xr:uid="{00000000-0004-0000-0300-000098000000}"/>
    <hyperlink ref="H137" r:id="rId154" xr:uid="{00000000-0004-0000-0300-000099000000}"/>
    <hyperlink ref="H138" r:id="rId155" xr:uid="{00000000-0004-0000-0300-00009A000000}"/>
    <hyperlink ref="H139" r:id="rId156" xr:uid="{00000000-0004-0000-0300-00009B000000}"/>
    <hyperlink ref="H140" r:id="rId157" xr:uid="{00000000-0004-0000-0300-00009C000000}"/>
    <hyperlink ref="H141" r:id="rId158" xr:uid="{00000000-0004-0000-0300-00009D000000}"/>
    <hyperlink ref="H142" r:id="rId159" xr:uid="{00000000-0004-0000-0300-00009E000000}"/>
    <hyperlink ref="H143" r:id="rId160" xr:uid="{00000000-0004-0000-0300-00009F000000}"/>
    <hyperlink ref="H144" r:id="rId161" xr:uid="{00000000-0004-0000-0300-0000A0000000}"/>
    <hyperlink ref="H145" r:id="rId162" xr:uid="{00000000-0004-0000-0300-0000A1000000}"/>
    <hyperlink ref="J145" r:id="rId163" xr:uid="{00000000-0004-0000-0300-0000A2000000}"/>
    <hyperlink ref="H146" r:id="rId164" xr:uid="{00000000-0004-0000-0300-0000A3000000}"/>
    <hyperlink ref="J146" r:id="rId165" xr:uid="{00000000-0004-0000-0300-0000A4000000}"/>
    <hyperlink ref="H147" r:id="rId166" xr:uid="{00000000-0004-0000-0300-0000A5000000}"/>
    <hyperlink ref="H148" r:id="rId167" xr:uid="{00000000-0004-0000-0300-0000A6000000}"/>
    <hyperlink ref="J148" r:id="rId168" xr:uid="{00000000-0004-0000-0300-0000A7000000}"/>
    <hyperlink ref="H149" r:id="rId169" xr:uid="{00000000-0004-0000-0300-0000A8000000}"/>
    <hyperlink ref="J149" r:id="rId170" xr:uid="{00000000-0004-0000-0300-0000A9000000}"/>
    <hyperlink ref="H150" r:id="rId171" xr:uid="{00000000-0004-0000-0300-0000AA000000}"/>
    <hyperlink ref="H151" r:id="rId172" xr:uid="{00000000-0004-0000-0300-0000AB000000}"/>
    <hyperlink ref="H152" r:id="rId173" xr:uid="{00000000-0004-0000-0300-0000AC000000}"/>
    <hyperlink ref="H153" r:id="rId174" xr:uid="{00000000-0004-0000-0300-0000AD000000}"/>
    <hyperlink ref="H154" r:id="rId175" xr:uid="{00000000-0004-0000-0300-0000AE000000}"/>
    <hyperlink ref="H155" r:id="rId176" xr:uid="{00000000-0004-0000-0300-0000AF000000}"/>
    <hyperlink ref="H156" r:id="rId177" xr:uid="{00000000-0004-0000-0300-0000B0000000}"/>
    <hyperlink ref="H157" r:id="rId178" xr:uid="{00000000-0004-0000-0300-0000B1000000}"/>
    <hyperlink ref="H158" r:id="rId179" xr:uid="{00000000-0004-0000-0300-0000B2000000}"/>
    <hyperlink ref="H159" r:id="rId180" xr:uid="{00000000-0004-0000-0300-0000B3000000}"/>
    <hyperlink ref="H160" r:id="rId181" xr:uid="{00000000-0004-0000-0300-0000B4000000}"/>
    <hyperlink ref="H161" r:id="rId182" xr:uid="{00000000-0004-0000-0300-0000B5000000}"/>
    <hyperlink ref="H162" r:id="rId183" xr:uid="{00000000-0004-0000-0300-0000B6000000}"/>
    <hyperlink ref="H163" r:id="rId184" xr:uid="{00000000-0004-0000-0300-0000B7000000}"/>
    <hyperlink ref="H164" r:id="rId185" xr:uid="{00000000-0004-0000-0300-0000B8000000}"/>
    <hyperlink ref="H165" r:id="rId186" xr:uid="{00000000-0004-0000-0300-0000B9000000}"/>
    <hyperlink ref="H166" r:id="rId187" xr:uid="{00000000-0004-0000-0300-0000BA000000}"/>
    <hyperlink ref="H167" r:id="rId188" xr:uid="{00000000-0004-0000-0300-0000BB000000}"/>
    <hyperlink ref="H168" r:id="rId189" xr:uid="{00000000-0004-0000-0300-0000BC000000}"/>
    <hyperlink ref="H169" r:id="rId190" xr:uid="{00000000-0004-0000-0300-0000BD000000}"/>
    <hyperlink ref="H170" r:id="rId191" xr:uid="{00000000-0004-0000-0300-0000BE000000}"/>
    <hyperlink ref="H171" r:id="rId192" xr:uid="{00000000-0004-0000-0300-0000BF000000}"/>
    <hyperlink ref="H172" r:id="rId193" xr:uid="{00000000-0004-0000-0300-0000C0000000}"/>
    <hyperlink ref="H173" r:id="rId194" xr:uid="{00000000-0004-0000-0300-0000C1000000}"/>
    <hyperlink ref="H174" r:id="rId195" xr:uid="{00000000-0004-0000-0300-0000C2000000}"/>
    <hyperlink ref="H175" r:id="rId196" xr:uid="{00000000-0004-0000-0300-0000C3000000}"/>
    <hyperlink ref="H176" r:id="rId197" xr:uid="{00000000-0004-0000-0300-0000C4000000}"/>
    <hyperlink ref="H177" r:id="rId198" xr:uid="{00000000-0004-0000-0300-0000C5000000}"/>
    <hyperlink ref="H178" r:id="rId199" xr:uid="{00000000-0004-0000-0300-0000C6000000}"/>
    <hyperlink ref="H179" r:id="rId200" xr:uid="{00000000-0004-0000-0300-0000C7000000}"/>
    <hyperlink ref="H180" r:id="rId201" xr:uid="{00000000-0004-0000-0300-0000C8000000}"/>
    <hyperlink ref="H181" r:id="rId202" xr:uid="{00000000-0004-0000-0300-0000C9000000}"/>
    <hyperlink ref="H182" r:id="rId203" xr:uid="{00000000-0004-0000-0300-0000CA000000}"/>
    <hyperlink ref="H183" r:id="rId204" xr:uid="{00000000-0004-0000-0300-0000CB000000}"/>
    <hyperlink ref="H184" r:id="rId205" xr:uid="{00000000-0004-0000-0300-0000CC000000}"/>
    <hyperlink ref="H185" r:id="rId206" xr:uid="{00000000-0004-0000-0300-0000CD000000}"/>
    <hyperlink ref="H186" r:id="rId207" xr:uid="{00000000-0004-0000-0300-0000CE000000}"/>
    <hyperlink ref="H187" r:id="rId208" xr:uid="{00000000-0004-0000-0300-0000CF000000}"/>
    <hyperlink ref="H188" r:id="rId209" xr:uid="{00000000-0004-0000-0300-0000D0000000}"/>
    <hyperlink ref="H189" r:id="rId210" xr:uid="{00000000-0004-0000-0300-0000D1000000}"/>
    <hyperlink ref="H190" r:id="rId211" xr:uid="{00000000-0004-0000-0300-0000D2000000}"/>
    <hyperlink ref="H191" r:id="rId212" xr:uid="{00000000-0004-0000-0300-0000D3000000}"/>
    <hyperlink ref="H192" r:id="rId213" xr:uid="{00000000-0004-0000-0300-0000D4000000}"/>
    <hyperlink ref="H193" r:id="rId214" xr:uid="{00000000-0004-0000-0300-0000D5000000}"/>
    <hyperlink ref="H194" r:id="rId215" xr:uid="{00000000-0004-0000-0300-0000D6000000}"/>
    <hyperlink ref="H195" r:id="rId216" xr:uid="{00000000-0004-0000-0300-0000D7000000}"/>
    <hyperlink ref="H196" r:id="rId217" xr:uid="{00000000-0004-0000-0300-0000D8000000}"/>
    <hyperlink ref="H197" r:id="rId218" xr:uid="{00000000-0004-0000-0300-0000D9000000}"/>
    <hyperlink ref="H198" r:id="rId219" xr:uid="{00000000-0004-0000-0300-0000DA000000}"/>
    <hyperlink ref="H199" r:id="rId220" xr:uid="{00000000-0004-0000-0300-0000DB000000}"/>
    <hyperlink ref="H200" r:id="rId221" xr:uid="{00000000-0004-0000-0300-0000DC000000}"/>
    <hyperlink ref="H201" r:id="rId222" xr:uid="{00000000-0004-0000-0300-0000DD000000}"/>
    <hyperlink ref="H202" r:id="rId223" xr:uid="{00000000-0004-0000-0300-0000DE000000}"/>
    <hyperlink ref="H203" r:id="rId224" xr:uid="{00000000-0004-0000-0300-0000DF000000}"/>
    <hyperlink ref="H204" r:id="rId225" xr:uid="{00000000-0004-0000-0300-0000E0000000}"/>
    <hyperlink ref="H205" r:id="rId226" xr:uid="{00000000-0004-0000-0300-0000E1000000}"/>
    <hyperlink ref="H206" r:id="rId227" xr:uid="{00000000-0004-0000-0300-0000E2000000}"/>
    <hyperlink ref="H207" r:id="rId228" xr:uid="{00000000-0004-0000-0300-0000E3000000}"/>
    <hyperlink ref="H208" r:id="rId229" xr:uid="{00000000-0004-0000-0300-0000E4000000}"/>
    <hyperlink ref="H209" r:id="rId230" xr:uid="{00000000-0004-0000-0300-0000E5000000}"/>
    <hyperlink ref="H210" r:id="rId231" xr:uid="{00000000-0004-0000-0300-0000E6000000}"/>
    <hyperlink ref="H211" r:id="rId232" xr:uid="{00000000-0004-0000-0300-0000E7000000}"/>
    <hyperlink ref="H212" r:id="rId233" xr:uid="{00000000-0004-0000-0300-0000E8000000}"/>
    <hyperlink ref="H213" r:id="rId234" xr:uid="{00000000-0004-0000-0300-0000E9000000}"/>
    <hyperlink ref="H214" r:id="rId235" xr:uid="{00000000-0004-0000-0300-0000EA000000}"/>
    <hyperlink ref="H215" r:id="rId236" xr:uid="{00000000-0004-0000-0300-0000EB000000}"/>
    <hyperlink ref="H216" r:id="rId237" xr:uid="{00000000-0004-0000-0300-0000EC000000}"/>
    <hyperlink ref="H217" r:id="rId238" xr:uid="{00000000-0004-0000-0300-0000ED000000}"/>
    <hyperlink ref="H218" r:id="rId239" xr:uid="{00000000-0004-0000-0300-0000EE000000}"/>
    <hyperlink ref="H219" r:id="rId240" xr:uid="{00000000-0004-0000-0300-0000EF000000}"/>
    <hyperlink ref="H220" r:id="rId241" xr:uid="{00000000-0004-0000-0300-0000F0000000}"/>
    <hyperlink ref="H221" r:id="rId242" xr:uid="{00000000-0004-0000-0300-0000F1000000}"/>
    <hyperlink ref="H222" r:id="rId243" xr:uid="{00000000-0004-0000-0300-0000F2000000}"/>
    <hyperlink ref="H223" r:id="rId244" xr:uid="{00000000-0004-0000-0300-0000F3000000}"/>
    <hyperlink ref="H224" r:id="rId245" xr:uid="{00000000-0004-0000-0300-0000F4000000}"/>
    <hyperlink ref="H225" r:id="rId246" xr:uid="{00000000-0004-0000-0300-0000F5000000}"/>
    <hyperlink ref="H226" r:id="rId247" xr:uid="{00000000-0004-0000-0300-0000F6000000}"/>
    <hyperlink ref="H227" r:id="rId248" xr:uid="{00000000-0004-0000-0300-0000F7000000}"/>
    <hyperlink ref="H228" r:id="rId249" xr:uid="{00000000-0004-0000-0300-0000F8000000}"/>
    <hyperlink ref="H229" r:id="rId250" xr:uid="{00000000-0004-0000-0300-0000F9000000}"/>
    <hyperlink ref="H230" r:id="rId251" xr:uid="{00000000-0004-0000-0300-0000FA000000}"/>
    <hyperlink ref="H231" r:id="rId252" xr:uid="{00000000-0004-0000-0300-0000FB000000}"/>
    <hyperlink ref="H232" r:id="rId253" xr:uid="{00000000-0004-0000-0300-0000FC000000}"/>
    <hyperlink ref="H233" r:id="rId254" xr:uid="{00000000-0004-0000-0300-0000FD000000}"/>
    <hyperlink ref="H234" r:id="rId255" xr:uid="{00000000-0004-0000-0300-0000FE000000}"/>
    <hyperlink ref="H235" r:id="rId256" xr:uid="{00000000-0004-0000-0300-0000FF000000}"/>
    <hyperlink ref="H236" r:id="rId257" xr:uid="{00000000-0004-0000-0300-000000010000}"/>
    <hyperlink ref="J236" r:id="rId258" xr:uid="{00000000-0004-0000-0300-000001010000}"/>
    <hyperlink ref="H237" r:id="rId259" xr:uid="{00000000-0004-0000-0300-000002010000}"/>
    <hyperlink ref="J237" r:id="rId260" xr:uid="{00000000-0004-0000-0300-000003010000}"/>
    <hyperlink ref="H238" r:id="rId261" xr:uid="{00000000-0004-0000-0300-000004010000}"/>
    <hyperlink ref="J238" r:id="rId262" xr:uid="{00000000-0004-0000-0300-000005010000}"/>
    <hyperlink ref="H239" r:id="rId263" xr:uid="{00000000-0004-0000-0300-000006010000}"/>
    <hyperlink ref="J239" r:id="rId264" xr:uid="{00000000-0004-0000-0300-000007010000}"/>
    <hyperlink ref="H240" r:id="rId265" xr:uid="{00000000-0004-0000-0300-000008010000}"/>
    <hyperlink ref="J240" r:id="rId266" xr:uid="{00000000-0004-0000-0300-000009010000}"/>
    <hyperlink ref="H241" r:id="rId267" xr:uid="{00000000-0004-0000-0300-00000A010000}"/>
    <hyperlink ref="H242" r:id="rId268" xr:uid="{00000000-0004-0000-0300-00000B010000}"/>
    <hyperlink ref="H243" r:id="rId269" xr:uid="{00000000-0004-0000-0300-00000C010000}"/>
    <hyperlink ref="H244" r:id="rId270" xr:uid="{00000000-0004-0000-0300-00000D010000}"/>
    <hyperlink ref="H245" r:id="rId271" xr:uid="{00000000-0004-0000-0300-00000E010000}"/>
    <hyperlink ref="H246" r:id="rId272" xr:uid="{00000000-0004-0000-0300-00000F010000}"/>
    <hyperlink ref="H247" r:id="rId273" xr:uid="{00000000-0004-0000-0300-000010010000}"/>
    <hyperlink ref="H248" r:id="rId274" xr:uid="{00000000-0004-0000-0300-000011010000}"/>
    <hyperlink ref="H249" r:id="rId275" xr:uid="{00000000-0004-0000-0300-000012010000}"/>
    <hyperlink ref="H250" r:id="rId276" xr:uid="{00000000-0004-0000-0300-000013010000}"/>
    <hyperlink ref="H251" r:id="rId277" xr:uid="{00000000-0004-0000-0300-000014010000}"/>
    <hyperlink ref="H252" r:id="rId278" xr:uid="{00000000-0004-0000-0300-000015010000}"/>
    <hyperlink ref="J252" r:id="rId279" xr:uid="{00000000-0004-0000-0300-000016010000}"/>
    <hyperlink ref="H253" r:id="rId280" xr:uid="{00000000-0004-0000-0300-000017010000}"/>
    <hyperlink ref="H254" r:id="rId281" xr:uid="{00000000-0004-0000-0300-000018010000}"/>
    <hyperlink ref="H255" r:id="rId282" xr:uid="{00000000-0004-0000-0300-000019010000}"/>
    <hyperlink ref="H256" r:id="rId283" xr:uid="{00000000-0004-0000-0300-00001A010000}"/>
    <hyperlink ref="H257" r:id="rId284" xr:uid="{00000000-0004-0000-0300-00001B010000}"/>
    <hyperlink ref="H258" r:id="rId285" xr:uid="{00000000-0004-0000-0300-00001C010000}"/>
    <hyperlink ref="H259" r:id="rId286" xr:uid="{00000000-0004-0000-0300-00001D010000}"/>
    <hyperlink ref="H260" r:id="rId287" xr:uid="{00000000-0004-0000-0300-00001E010000}"/>
    <hyperlink ref="H261" r:id="rId288" xr:uid="{00000000-0004-0000-0300-00001F010000}"/>
    <hyperlink ref="H262" r:id="rId289" xr:uid="{00000000-0004-0000-0300-000020010000}"/>
    <hyperlink ref="H263" r:id="rId290" xr:uid="{00000000-0004-0000-0300-000021010000}"/>
    <hyperlink ref="H264" r:id="rId291" xr:uid="{00000000-0004-0000-0300-000022010000}"/>
    <hyperlink ref="H265" r:id="rId292" xr:uid="{00000000-0004-0000-0300-000023010000}"/>
    <hyperlink ref="J265" r:id="rId293" xr:uid="{00000000-0004-0000-0300-000024010000}"/>
    <hyperlink ref="H266" r:id="rId294" xr:uid="{00000000-0004-0000-0300-000025010000}"/>
    <hyperlink ref="H267" r:id="rId295" xr:uid="{00000000-0004-0000-0300-000026010000}"/>
    <hyperlink ref="H268" r:id="rId296" xr:uid="{00000000-0004-0000-0300-000027010000}"/>
    <hyperlink ref="H269" r:id="rId297" xr:uid="{00000000-0004-0000-0300-000028010000}"/>
    <hyperlink ref="H270" r:id="rId298" xr:uid="{00000000-0004-0000-0300-000029010000}"/>
    <hyperlink ref="H271" r:id="rId299" xr:uid="{00000000-0004-0000-0300-00002A010000}"/>
    <hyperlink ref="H272" r:id="rId300" xr:uid="{00000000-0004-0000-0300-00002B010000}"/>
    <hyperlink ref="H273" r:id="rId301" xr:uid="{00000000-0004-0000-0300-00002C010000}"/>
    <hyperlink ref="H274" r:id="rId302" xr:uid="{00000000-0004-0000-0300-00002D010000}"/>
    <hyperlink ref="H275" r:id="rId303" xr:uid="{00000000-0004-0000-0300-00002E010000}"/>
    <hyperlink ref="H276" r:id="rId304" xr:uid="{00000000-0004-0000-0300-00002F010000}"/>
    <hyperlink ref="H277" r:id="rId305" xr:uid="{00000000-0004-0000-0300-000030010000}"/>
    <hyperlink ref="H278" r:id="rId306" xr:uid="{00000000-0004-0000-0300-000031010000}"/>
    <hyperlink ref="H279" r:id="rId307" xr:uid="{00000000-0004-0000-0300-000032010000}"/>
    <hyperlink ref="H280" r:id="rId308" xr:uid="{00000000-0004-0000-0300-000033010000}"/>
    <hyperlink ref="H281" r:id="rId309" xr:uid="{00000000-0004-0000-0300-000034010000}"/>
    <hyperlink ref="H282" r:id="rId310" xr:uid="{00000000-0004-0000-0300-000035010000}"/>
    <hyperlink ref="H283" r:id="rId311" xr:uid="{00000000-0004-0000-0300-000036010000}"/>
    <hyperlink ref="H284" r:id="rId312" xr:uid="{00000000-0004-0000-0300-000037010000}"/>
    <hyperlink ref="H285" r:id="rId313" xr:uid="{00000000-0004-0000-0300-000038010000}"/>
    <hyperlink ref="J285" r:id="rId314" xr:uid="{00000000-0004-0000-0300-000039010000}"/>
    <hyperlink ref="H286" r:id="rId315" xr:uid="{00000000-0004-0000-0300-00003A010000}"/>
    <hyperlink ref="J286" r:id="rId316" xr:uid="{00000000-0004-0000-0300-00003B010000}"/>
    <hyperlink ref="H287" r:id="rId317" xr:uid="{00000000-0004-0000-0300-00003C010000}"/>
    <hyperlink ref="J287" r:id="rId318" xr:uid="{00000000-0004-0000-0300-00003D010000}"/>
    <hyperlink ref="H288" r:id="rId319" xr:uid="{00000000-0004-0000-0300-00003E010000}"/>
    <hyperlink ref="J288" r:id="rId320" xr:uid="{00000000-0004-0000-0300-00003F010000}"/>
    <hyperlink ref="H289" r:id="rId321" xr:uid="{00000000-0004-0000-0300-000040010000}"/>
    <hyperlink ref="J289" r:id="rId322" xr:uid="{00000000-0004-0000-0300-000041010000}"/>
    <hyperlink ref="H290" r:id="rId323" xr:uid="{00000000-0004-0000-0300-000042010000}"/>
    <hyperlink ref="J290" r:id="rId324" xr:uid="{00000000-0004-0000-0300-000043010000}"/>
    <hyperlink ref="H291" r:id="rId325" xr:uid="{00000000-0004-0000-0300-000044010000}"/>
    <hyperlink ref="J291" r:id="rId326" xr:uid="{00000000-0004-0000-0300-000045010000}"/>
    <hyperlink ref="H292" r:id="rId327" xr:uid="{00000000-0004-0000-0300-000046010000}"/>
    <hyperlink ref="H293" r:id="rId328" xr:uid="{00000000-0004-0000-0300-000047010000}"/>
    <hyperlink ref="H294" r:id="rId329" xr:uid="{00000000-0004-0000-0300-000048010000}"/>
    <hyperlink ref="H295" r:id="rId330" xr:uid="{00000000-0004-0000-0300-000049010000}"/>
    <hyperlink ref="H296" r:id="rId331" xr:uid="{00000000-0004-0000-0300-00004A010000}"/>
    <hyperlink ref="H297" r:id="rId332" xr:uid="{00000000-0004-0000-0300-00004B010000}"/>
    <hyperlink ref="H298" r:id="rId333" xr:uid="{00000000-0004-0000-0300-00004C010000}"/>
    <hyperlink ref="H299" r:id="rId334" xr:uid="{00000000-0004-0000-0300-00004D010000}"/>
    <hyperlink ref="H300" r:id="rId335" xr:uid="{00000000-0004-0000-0300-00004E010000}"/>
    <hyperlink ref="H301" r:id="rId336" xr:uid="{00000000-0004-0000-0300-00004F010000}"/>
    <hyperlink ref="H302" r:id="rId337" xr:uid="{00000000-0004-0000-0300-000050010000}"/>
    <hyperlink ref="H303" r:id="rId338" xr:uid="{00000000-0004-0000-0300-000051010000}"/>
    <hyperlink ref="H304" r:id="rId339" xr:uid="{00000000-0004-0000-0300-000052010000}"/>
    <hyperlink ref="H305" r:id="rId340" xr:uid="{00000000-0004-0000-0300-000053010000}"/>
    <hyperlink ref="H307" r:id="rId341" xr:uid="{00000000-0004-0000-0300-000054010000}"/>
    <hyperlink ref="H308" r:id="rId342" xr:uid="{00000000-0004-0000-0300-000055010000}"/>
  </hyperlinks>
  <pageMargins left="0.7" right="0.7" top="0.75" bottom="0.75" header="0" footer="0"/>
  <pageSetup orientation="portrai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outlinePr summaryBelow="0" summaryRight="0"/>
  </sheetPr>
  <dimension ref="A1:AA245"/>
  <sheetViews>
    <sheetView workbookViewId="0">
      <pane ySplit="1" topLeftCell="A2" activePane="bottomLeft" state="frozen"/>
      <selection pane="bottomLeft" activeCell="B3" sqref="B3"/>
    </sheetView>
  </sheetViews>
  <sheetFormatPr defaultColWidth="12.5703125" defaultRowHeight="15.75" customHeight="1"/>
  <cols>
    <col min="2" max="2" width="7.42578125" customWidth="1"/>
    <col min="3" max="3" width="15.140625" customWidth="1"/>
    <col min="4" max="4" width="9.140625" customWidth="1"/>
    <col min="6" max="6" width="13.5703125" customWidth="1"/>
    <col min="11" max="11" width="27.28515625" customWidth="1"/>
  </cols>
  <sheetData>
    <row r="1" spans="1:27" ht="15.75" customHeight="1">
      <c r="A1" s="363" t="s">
        <v>3105</v>
      </c>
      <c r="B1" s="363" t="s">
        <v>3106</v>
      </c>
      <c r="C1" s="363" t="s">
        <v>3107</v>
      </c>
      <c r="D1" s="363" t="s">
        <v>3108</v>
      </c>
      <c r="E1" s="363" t="s">
        <v>3109</v>
      </c>
      <c r="F1" s="363" t="s">
        <v>3110</v>
      </c>
      <c r="G1" s="363" t="s">
        <v>3111</v>
      </c>
      <c r="H1" s="363" t="s">
        <v>3112</v>
      </c>
      <c r="I1" s="363" t="s">
        <v>3113</v>
      </c>
      <c r="J1" s="363" t="s">
        <v>3114</v>
      </c>
      <c r="K1" s="363" t="s">
        <v>2711</v>
      </c>
    </row>
    <row r="2" spans="1:27" ht="15.75" customHeight="1">
      <c r="A2" s="270">
        <v>1</v>
      </c>
      <c r="B2" s="270">
        <v>0</v>
      </c>
      <c r="C2" s="270">
        <v>0</v>
      </c>
      <c r="D2" s="270" t="s">
        <v>16</v>
      </c>
      <c r="E2" s="385">
        <v>44053</v>
      </c>
      <c r="F2" s="270" t="s">
        <v>3120</v>
      </c>
      <c r="G2" s="270">
        <v>0</v>
      </c>
      <c r="H2" s="270" t="s">
        <v>7</v>
      </c>
      <c r="I2" s="606">
        <v>44257</v>
      </c>
      <c r="J2" s="387" t="s">
        <v>3120</v>
      </c>
      <c r="K2" s="188"/>
      <c r="L2" s="188"/>
      <c r="M2" s="188"/>
      <c r="N2" s="188"/>
      <c r="O2" s="188"/>
      <c r="P2" s="188"/>
      <c r="Q2" s="188"/>
      <c r="R2" s="188"/>
      <c r="S2" s="188"/>
      <c r="T2" s="188"/>
      <c r="U2" s="188"/>
      <c r="V2" s="188"/>
      <c r="W2" s="188"/>
      <c r="X2" s="188"/>
      <c r="Y2" s="188"/>
      <c r="Z2" s="188"/>
      <c r="AA2" s="188"/>
    </row>
    <row r="5" spans="1:27" ht="15.75" customHeight="1">
      <c r="A5" s="270">
        <v>2</v>
      </c>
      <c r="B5" s="270">
        <v>0</v>
      </c>
      <c r="C5" s="270">
        <v>0</v>
      </c>
      <c r="D5" s="270" t="s">
        <v>16</v>
      </c>
      <c r="E5" s="385">
        <v>44053</v>
      </c>
      <c r="F5" s="270" t="s">
        <v>3120</v>
      </c>
      <c r="G5" s="270">
        <v>0</v>
      </c>
      <c r="H5" s="270" t="s">
        <v>7</v>
      </c>
      <c r="I5" s="606">
        <v>44257</v>
      </c>
      <c r="J5" s="387" t="s">
        <v>3120</v>
      </c>
      <c r="K5" s="188"/>
      <c r="L5" s="188"/>
      <c r="M5" s="188"/>
      <c r="N5" s="188"/>
      <c r="O5" s="188"/>
      <c r="P5" s="188"/>
      <c r="Q5" s="188"/>
      <c r="R5" s="188"/>
      <c r="S5" s="188"/>
      <c r="T5" s="188"/>
      <c r="U5" s="188"/>
      <c r="V5" s="188"/>
      <c r="W5" s="188"/>
      <c r="X5" s="188"/>
      <c r="Y5" s="188"/>
      <c r="Z5" s="188"/>
      <c r="AA5" s="188"/>
    </row>
    <row r="8" spans="1:27" ht="15.75" customHeight="1">
      <c r="A8" s="531">
        <v>3</v>
      </c>
      <c r="B8" s="531">
        <v>50</v>
      </c>
      <c r="C8" s="531">
        <v>50</v>
      </c>
      <c r="D8" s="531" t="s">
        <v>16</v>
      </c>
      <c r="E8" s="610">
        <v>44053</v>
      </c>
      <c r="F8" s="531">
        <v>1</v>
      </c>
      <c r="G8" s="531">
        <v>50</v>
      </c>
      <c r="H8" s="531" t="s">
        <v>7</v>
      </c>
      <c r="I8" s="698">
        <v>44257</v>
      </c>
      <c r="J8" s="531">
        <v>1</v>
      </c>
      <c r="K8" s="539"/>
      <c r="L8" s="539"/>
      <c r="M8" s="539"/>
      <c r="N8" s="539"/>
      <c r="O8" s="539"/>
      <c r="P8" s="539"/>
      <c r="Q8" s="539"/>
      <c r="R8" s="539"/>
      <c r="S8" s="539"/>
      <c r="T8" s="539"/>
      <c r="U8" s="539"/>
      <c r="V8" s="539"/>
      <c r="W8" s="539"/>
      <c r="X8" s="539"/>
      <c r="Y8" s="539"/>
      <c r="Z8" s="539"/>
      <c r="AA8" s="539"/>
    </row>
    <row r="11" spans="1:27" ht="15.75" customHeight="1">
      <c r="A11" s="531">
        <v>4</v>
      </c>
      <c r="B11" s="531">
        <v>120</v>
      </c>
      <c r="C11" s="531">
        <v>75</v>
      </c>
      <c r="D11" s="531" t="s">
        <v>16</v>
      </c>
      <c r="E11" s="610">
        <v>44053</v>
      </c>
      <c r="F11" s="531">
        <v>0.5</v>
      </c>
      <c r="G11" s="531">
        <v>120</v>
      </c>
      <c r="H11" s="531" t="s">
        <v>7</v>
      </c>
      <c r="I11" s="698">
        <v>44257</v>
      </c>
      <c r="J11" s="531">
        <v>1.5</v>
      </c>
      <c r="K11" s="539"/>
      <c r="L11" s="539"/>
      <c r="M11" s="539"/>
      <c r="N11" s="539"/>
      <c r="O11" s="539"/>
      <c r="P11" s="539"/>
      <c r="Q11" s="539"/>
      <c r="R11" s="539"/>
      <c r="S11" s="539"/>
      <c r="T11" s="539"/>
      <c r="U11" s="539"/>
      <c r="V11" s="539"/>
      <c r="W11" s="539"/>
      <c r="X11" s="539"/>
      <c r="Y11" s="539"/>
      <c r="Z11" s="539"/>
      <c r="AA11" s="539"/>
    </row>
    <row r="12" spans="1:27" ht="15.75" customHeight="1">
      <c r="C12" s="116">
        <v>15</v>
      </c>
      <c r="D12" s="116" t="s">
        <v>16</v>
      </c>
      <c r="E12" s="314">
        <v>44054</v>
      </c>
      <c r="F12" s="116">
        <v>0.5</v>
      </c>
    </row>
    <row r="13" spans="1:27" ht="15.75" customHeight="1">
      <c r="C13" s="116">
        <v>20</v>
      </c>
      <c r="D13" s="116" t="s">
        <v>16</v>
      </c>
      <c r="E13" s="314">
        <v>44055</v>
      </c>
      <c r="F13" s="116">
        <v>0.5</v>
      </c>
    </row>
    <row r="14" spans="1:27" ht="15.75" customHeight="1">
      <c r="C14" s="116">
        <v>30</v>
      </c>
      <c r="D14" s="116" t="s">
        <v>16</v>
      </c>
      <c r="E14" s="314">
        <v>44057</v>
      </c>
      <c r="F14" s="116">
        <v>0.5</v>
      </c>
    </row>
    <row r="16" spans="1:27" ht="15.75" customHeight="1">
      <c r="A16" s="270">
        <v>5</v>
      </c>
      <c r="B16" s="270">
        <v>0</v>
      </c>
      <c r="C16" s="270">
        <v>0</v>
      </c>
      <c r="D16" s="270" t="s">
        <v>16</v>
      </c>
      <c r="E16" s="385">
        <v>44057</v>
      </c>
      <c r="F16" s="270" t="s">
        <v>3120</v>
      </c>
      <c r="G16" s="270">
        <v>0</v>
      </c>
      <c r="H16" s="270" t="s">
        <v>7</v>
      </c>
      <c r="I16" s="606">
        <v>44257</v>
      </c>
      <c r="J16" s="387" t="s">
        <v>3120</v>
      </c>
      <c r="K16" s="188"/>
      <c r="L16" s="188"/>
      <c r="M16" s="188"/>
      <c r="N16" s="188"/>
      <c r="O16" s="188"/>
      <c r="P16" s="188"/>
      <c r="Q16" s="188"/>
      <c r="R16" s="188"/>
      <c r="S16" s="188"/>
      <c r="T16" s="188"/>
      <c r="U16" s="188"/>
      <c r="V16" s="188"/>
      <c r="W16" s="188"/>
      <c r="X16" s="188"/>
      <c r="Y16" s="188"/>
      <c r="Z16" s="188"/>
      <c r="AA16" s="188"/>
    </row>
    <row r="19" spans="1:27" ht="15.75" customHeight="1">
      <c r="A19" s="531">
        <v>6</v>
      </c>
      <c r="B19" s="531">
        <v>183</v>
      </c>
      <c r="C19" s="531">
        <v>183</v>
      </c>
      <c r="D19" s="531" t="s">
        <v>16</v>
      </c>
      <c r="E19" s="610">
        <v>44057</v>
      </c>
      <c r="F19" s="531">
        <v>2.5</v>
      </c>
      <c r="G19" s="531">
        <v>183</v>
      </c>
      <c r="H19" s="531" t="s">
        <v>7</v>
      </c>
      <c r="I19" s="698">
        <v>44257</v>
      </c>
      <c r="J19" s="531">
        <v>2</v>
      </c>
      <c r="K19" s="539"/>
      <c r="L19" s="539"/>
      <c r="M19" s="539"/>
      <c r="N19" s="539"/>
      <c r="O19" s="539"/>
      <c r="P19" s="539"/>
      <c r="Q19" s="539"/>
      <c r="R19" s="539"/>
      <c r="S19" s="539"/>
      <c r="T19" s="539"/>
      <c r="U19" s="539"/>
      <c r="V19" s="539"/>
      <c r="W19" s="539"/>
      <c r="X19" s="539"/>
      <c r="Y19" s="539"/>
      <c r="Z19" s="539"/>
      <c r="AA19" s="539"/>
    </row>
    <row r="22" spans="1:27" ht="15.75" customHeight="1">
      <c r="A22" s="270">
        <v>7</v>
      </c>
      <c r="B22" s="270">
        <v>116</v>
      </c>
      <c r="C22" s="270">
        <v>116</v>
      </c>
      <c r="D22" s="270" t="s">
        <v>16</v>
      </c>
      <c r="E22" s="385">
        <v>44057</v>
      </c>
      <c r="F22" s="270">
        <v>2</v>
      </c>
      <c r="G22" s="270">
        <v>116</v>
      </c>
      <c r="H22" s="270" t="s">
        <v>7</v>
      </c>
      <c r="I22" s="606">
        <v>44256</v>
      </c>
      <c r="J22" s="270">
        <v>1</v>
      </c>
      <c r="K22" s="188"/>
      <c r="L22" s="188"/>
      <c r="M22" s="188"/>
      <c r="N22" s="188"/>
      <c r="O22" s="188"/>
      <c r="P22" s="188"/>
      <c r="Q22" s="188"/>
      <c r="R22" s="188"/>
      <c r="S22" s="188"/>
      <c r="T22" s="188"/>
      <c r="U22" s="188"/>
      <c r="V22" s="188"/>
      <c r="W22" s="188"/>
      <c r="X22" s="188"/>
      <c r="Y22" s="188"/>
      <c r="Z22" s="188"/>
      <c r="AA22" s="188"/>
    </row>
    <row r="25" spans="1:27" ht="15.75" customHeight="1">
      <c r="A25" s="531">
        <v>8</v>
      </c>
      <c r="B25" s="531">
        <v>138</v>
      </c>
      <c r="C25" s="531">
        <v>138</v>
      </c>
      <c r="D25" s="531" t="s">
        <v>16</v>
      </c>
      <c r="E25" s="610">
        <v>44058</v>
      </c>
      <c r="F25" s="531">
        <v>2</v>
      </c>
      <c r="G25" s="531">
        <v>138</v>
      </c>
      <c r="H25" s="531" t="s">
        <v>7</v>
      </c>
      <c r="I25" s="698">
        <v>44256</v>
      </c>
      <c r="J25" s="531">
        <v>1.25</v>
      </c>
      <c r="K25" s="539"/>
      <c r="L25" s="539"/>
      <c r="M25" s="539"/>
      <c r="N25" s="539"/>
      <c r="O25" s="539"/>
      <c r="P25" s="539"/>
      <c r="Q25" s="539"/>
      <c r="R25" s="539"/>
      <c r="S25" s="539"/>
      <c r="T25" s="539"/>
      <c r="U25" s="539"/>
      <c r="V25" s="539"/>
      <c r="W25" s="539"/>
      <c r="X25" s="539"/>
      <c r="Y25" s="539"/>
      <c r="Z25" s="539"/>
      <c r="AA25" s="539"/>
    </row>
    <row r="28" spans="1:27" ht="15.75" customHeight="1">
      <c r="A28" s="270">
        <v>9</v>
      </c>
      <c r="B28" s="270">
        <v>0</v>
      </c>
      <c r="C28" s="270">
        <v>0</v>
      </c>
      <c r="D28" s="270" t="s">
        <v>16</v>
      </c>
      <c r="E28" s="385">
        <v>44058</v>
      </c>
      <c r="F28" s="387" t="s">
        <v>3120</v>
      </c>
      <c r="G28" s="270">
        <v>0</v>
      </c>
      <c r="H28" s="270" t="s">
        <v>7</v>
      </c>
      <c r="I28" s="606">
        <v>44256</v>
      </c>
      <c r="J28" s="387" t="s">
        <v>3120</v>
      </c>
      <c r="K28" s="188"/>
      <c r="L28" s="188"/>
      <c r="M28" s="188"/>
      <c r="N28" s="188"/>
      <c r="O28" s="188"/>
      <c r="P28" s="188"/>
      <c r="Q28" s="188"/>
      <c r="R28" s="188"/>
      <c r="S28" s="188"/>
      <c r="T28" s="188"/>
      <c r="U28" s="188"/>
      <c r="V28" s="188"/>
      <c r="W28" s="188"/>
      <c r="X28" s="188"/>
      <c r="Y28" s="188"/>
      <c r="Z28" s="188"/>
      <c r="AA28" s="188"/>
    </row>
    <row r="31" spans="1:27" ht="12.75">
      <c r="A31" s="531">
        <v>10</v>
      </c>
      <c r="B31" s="531">
        <v>90</v>
      </c>
      <c r="C31" s="531">
        <v>90</v>
      </c>
      <c r="D31" s="531" t="s">
        <v>16</v>
      </c>
      <c r="E31" s="610">
        <v>44058</v>
      </c>
      <c r="F31" s="531">
        <v>1.5</v>
      </c>
      <c r="G31" s="531">
        <v>90</v>
      </c>
      <c r="H31" s="531" t="s">
        <v>7</v>
      </c>
      <c r="I31" s="698">
        <v>44256</v>
      </c>
      <c r="J31" s="531">
        <v>0.75</v>
      </c>
      <c r="K31" s="539"/>
      <c r="L31" s="539"/>
      <c r="M31" s="539"/>
      <c r="N31" s="539"/>
      <c r="O31" s="539"/>
      <c r="P31" s="539"/>
      <c r="Q31" s="539"/>
      <c r="R31" s="539"/>
      <c r="S31" s="539"/>
      <c r="T31" s="539"/>
      <c r="U31" s="539"/>
      <c r="V31" s="539"/>
      <c r="W31" s="539"/>
      <c r="X31" s="539"/>
      <c r="Y31" s="539"/>
      <c r="Z31" s="539"/>
      <c r="AA31" s="539"/>
    </row>
    <row r="34" spans="1:27" ht="12.75">
      <c r="A34" s="531">
        <v>11</v>
      </c>
      <c r="B34" s="531">
        <v>186</v>
      </c>
      <c r="C34" s="531">
        <v>126</v>
      </c>
      <c r="D34" s="531" t="s">
        <v>16</v>
      </c>
      <c r="E34" s="610">
        <v>44058</v>
      </c>
      <c r="F34" s="531">
        <v>2</v>
      </c>
      <c r="G34" s="531">
        <v>186</v>
      </c>
      <c r="H34" s="531" t="s">
        <v>7</v>
      </c>
      <c r="I34" s="698">
        <v>44256</v>
      </c>
      <c r="J34" s="531">
        <v>2</v>
      </c>
      <c r="K34" s="539"/>
      <c r="L34" s="539"/>
      <c r="M34" s="539"/>
      <c r="N34" s="539"/>
      <c r="O34" s="539"/>
      <c r="P34" s="539"/>
      <c r="Q34" s="539"/>
      <c r="R34" s="539"/>
      <c r="S34" s="539"/>
      <c r="T34" s="539"/>
      <c r="U34" s="539"/>
      <c r="V34" s="539"/>
      <c r="W34" s="539"/>
      <c r="X34" s="539"/>
      <c r="Y34" s="539"/>
      <c r="Z34" s="539"/>
      <c r="AA34" s="539"/>
    </row>
    <row r="35" spans="1:27" ht="12.75">
      <c r="C35" s="116">
        <v>60</v>
      </c>
      <c r="D35" s="116" t="s">
        <v>16</v>
      </c>
      <c r="E35" s="314">
        <v>44060</v>
      </c>
      <c r="F35" s="116">
        <v>1</v>
      </c>
    </row>
    <row r="37" spans="1:27" ht="12.75">
      <c r="A37" s="270">
        <v>12</v>
      </c>
      <c r="B37" s="412">
        <v>152</v>
      </c>
      <c r="C37" s="699">
        <v>152</v>
      </c>
      <c r="D37" s="424" t="s">
        <v>465</v>
      </c>
      <c r="E37" s="425">
        <v>44224</v>
      </c>
      <c r="F37" s="699">
        <v>2.75</v>
      </c>
      <c r="G37" s="270">
        <v>152</v>
      </c>
      <c r="H37" s="270" t="s">
        <v>16</v>
      </c>
      <c r="I37" s="385">
        <v>44239</v>
      </c>
      <c r="J37" s="270">
        <v>1.25</v>
      </c>
      <c r="K37" s="188"/>
      <c r="L37" s="188"/>
      <c r="M37" s="188"/>
      <c r="N37" s="188"/>
      <c r="O37" s="188"/>
      <c r="P37" s="188"/>
      <c r="Q37" s="188"/>
      <c r="R37" s="188"/>
      <c r="S37" s="188"/>
      <c r="T37" s="188"/>
      <c r="U37" s="188"/>
      <c r="V37" s="188"/>
      <c r="W37" s="188"/>
      <c r="X37" s="188"/>
      <c r="Y37" s="188"/>
      <c r="Z37" s="188"/>
      <c r="AA37" s="188"/>
    </row>
    <row r="38" spans="1:27" ht="12.75">
      <c r="A38" s="188"/>
      <c r="B38" s="424"/>
      <c r="C38" s="700">
        <v>16</v>
      </c>
      <c r="D38" s="700" t="s">
        <v>465</v>
      </c>
      <c r="E38" s="701">
        <v>44254</v>
      </c>
      <c r="F38" s="424"/>
      <c r="G38" s="270">
        <v>16</v>
      </c>
      <c r="H38" s="270" t="s">
        <v>16</v>
      </c>
      <c r="I38" s="385">
        <v>44256</v>
      </c>
      <c r="J38" s="270">
        <v>0.5</v>
      </c>
      <c r="K38" s="188"/>
      <c r="L38" s="188"/>
      <c r="M38" s="188"/>
      <c r="N38" s="188"/>
      <c r="O38" s="188"/>
      <c r="P38" s="188"/>
      <c r="Q38" s="188"/>
      <c r="R38" s="188"/>
      <c r="S38" s="188"/>
      <c r="T38" s="188"/>
      <c r="U38" s="188"/>
      <c r="V38" s="188"/>
      <c r="W38" s="188"/>
      <c r="X38" s="188"/>
      <c r="Y38" s="188"/>
      <c r="Z38" s="188"/>
      <c r="AA38" s="188"/>
    </row>
    <row r="39" spans="1:27" ht="12.75">
      <c r="B39" s="357"/>
      <c r="C39" s="357"/>
      <c r="D39" s="357"/>
      <c r="E39" s="357"/>
      <c r="F39" s="357"/>
    </row>
    <row r="40" spans="1:27" ht="12.75">
      <c r="A40" s="270">
        <v>13</v>
      </c>
      <c r="B40" s="428">
        <v>71</v>
      </c>
      <c r="C40" s="699">
        <v>71</v>
      </c>
      <c r="D40" s="424" t="s">
        <v>465</v>
      </c>
      <c r="E40" s="425">
        <v>44224</v>
      </c>
      <c r="F40" s="699">
        <v>1.25</v>
      </c>
      <c r="G40" s="270">
        <v>71</v>
      </c>
      <c r="H40" s="270" t="s">
        <v>16</v>
      </c>
      <c r="I40" s="385">
        <v>44240</v>
      </c>
      <c r="J40" s="270">
        <v>1</v>
      </c>
      <c r="K40" s="188"/>
      <c r="L40" s="188"/>
      <c r="M40" s="188"/>
      <c r="N40" s="188"/>
      <c r="O40" s="188"/>
      <c r="P40" s="188"/>
      <c r="Q40" s="188"/>
      <c r="R40" s="188"/>
      <c r="S40" s="188"/>
      <c r="T40" s="188"/>
      <c r="U40" s="188"/>
      <c r="V40" s="188"/>
      <c r="W40" s="188"/>
      <c r="X40" s="188"/>
      <c r="Y40" s="188"/>
      <c r="Z40" s="188"/>
      <c r="AA40" s="188"/>
    </row>
    <row r="41" spans="1:27" ht="12.75">
      <c r="A41" s="188"/>
      <c r="B41" s="424"/>
      <c r="C41" s="700">
        <v>5</v>
      </c>
      <c r="D41" s="700" t="s">
        <v>465</v>
      </c>
      <c r="E41" s="701">
        <v>44250</v>
      </c>
      <c r="F41" s="700">
        <v>0.5</v>
      </c>
      <c r="G41" s="270">
        <v>9</v>
      </c>
      <c r="H41" s="270" t="s">
        <v>16</v>
      </c>
      <c r="I41" s="385">
        <v>44256</v>
      </c>
      <c r="J41" s="270">
        <v>0.25</v>
      </c>
      <c r="K41" s="188"/>
      <c r="L41" s="188"/>
      <c r="M41" s="188"/>
      <c r="N41" s="188"/>
      <c r="O41" s="188"/>
      <c r="P41" s="188"/>
      <c r="Q41" s="188"/>
      <c r="R41" s="188"/>
      <c r="S41" s="188"/>
      <c r="T41" s="188"/>
      <c r="U41" s="188"/>
      <c r="V41" s="188"/>
      <c r="W41" s="188"/>
      <c r="X41" s="188"/>
      <c r="Y41" s="188"/>
      <c r="Z41" s="188"/>
      <c r="AA41" s="188"/>
    </row>
    <row r="42" spans="1:27" ht="12.75">
      <c r="B42" s="357"/>
      <c r="C42" s="357"/>
      <c r="D42" s="357"/>
      <c r="E42" s="357"/>
      <c r="F42" s="357"/>
    </row>
    <row r="43" spans="1:27" ht="12.75">
      <c r="A43" s="270">
        <v>14</v>
      </c>
      <c r="B43" s="428">
        <v>300</v>
      </c>
      <c r="C43" s="699">
        <v>300</v>
      </c>
      <c r="D43" s="424" t="s">
        <v>465</v>
      </c>
      <c r="E43" s="425">
        <v>44225</v>
      </c>
      <c r="F43" s="699">
        <v>3</v>
      </c>
      <c r="G43" s="270">
        <v>300</v>
      </c>
      <c r="H43" s="270" t="s">
        <v>16</v>
      </c>
      <c r="I43" s="385">
        <v>44240</v>
      </c>
      <c r="J43" s="270">
        <v>2.5</v>
      </c>
      <c r="K43" s="188"/>
      <c r="L43" s="188"/>
      <c r="M43" s="188"/>
      <c r="N43" s="188"/>
      <c r="O43" s="188"/>
      <c r="P43" s="188"/>
      <c r="Q43" s="188"/>
      <c r="R43" s="188"/>
      <c r="S43" s="188"/>
      <c r="T43" s="188"/>
      <c r="U43" s="188"/>
      <c r="V43" s="188"/>
      <c r="W43" s="188"/>
      <c r="X43" s="188"/>
      <c r="Y43" s="188"/>
      <c r="Z43" s="188"/>
      <c r="AA43" s="188"/>
    </row>
    <row r="44" spans="1:27" ht="12.75">
      <c r="A44" s="188"/>
      <c r="B44" s="424"/>
      <c r="C44" s="700">
        <v>30</v>
      </c>
      <c r="D44" s="700" t="s">
        <v>465</v>
      </c>
      <c r="E44" s="701">
        <v>44250</v>
      </c>
      <c r="F44" s="700">
        <v>2.5</v>
      </c>
      <c r="G44" s="270">
        <v>37</v>
      </c>
      <c r="H44" s="270" t="s">
        <v>16</v>
      </c>
      <c r="I44" s="385">
        <v>44256</v>
      </c>
      <c r="J44" s="270">
        <v>1.25</v>
      </c>
      <c r="K44" s="188"/>
      <c r="L44" s="188"/>
      <c r="M44" s="188"/>
      <c r="N44" s="188"/>
      <c r="O44" s="188"/>
      <c r="P44" s="188"/>
      <c r="Q44" s="188"/>
      <c r="R44" s="188"/>
      <c r="S44" s="188"/>
      <c r="T44" s="188"/>
      <c r="U44" s="188"/>
      <c r="V44" s="188"/>
      <c r="W44" s="188"/>
      <c r="X44" s="188"/>
      <c r="Y44" s="188"/>
      <c r="Z44" s="188"/>
      <c r="AA44" s="188"/>
    </row>
    <row r="45" spans="1:27" ht="12.75">
      <c r="B45" s="357"/>
      <c r="C45" s="357"/>
      <c r="D45" s="357"/>
      <c r="E45" s="357"/>
      <c r="F45" s="357"/>
    </row>
    <row r="46" spans="1:27" ht="12.75">
      <c r="A46" s="270">
        <v>15</v>
      </c>
      <c r="B46" s="428">
        <v>523</v>
      </c>
      <c r="C46" s="699">
        <v>216</v>
      </c>
      <c r="D46" s="424" t="s">
        <v>465</v>
      </c>
      <c r="E46" s="425">
        <v>44228</v>
      </c>
      <c r="F46" s="699">
        <v>5.75</v>
      </c>
      <c r="G46" s="270">
        <v>240</v>
      </c>
      <c r="H46" s="270" t="s">
        <v>16</v>
      </c>
      <c r="I46" s="385">
        <v>44240</v>
      </c>
      <c r="J46" s="270">
        <v>3</v>
      </c>
      <c r="K46" s="188"/>
      <c r="L46" s="188"/>
      <c r="M46" s="188"/>
      <c r="N46" s="188"/>
      <c r="O46" s="188"/>
      <c r="P46" s="188"/>
      <c r="Q46" s="188"/>
      <c r="R46" s="188"/>
      <c r="S46" s="188"/>
      <c r="T46" s="188"/>
      <c r="U46" s="188"/>
      <c r="V46" s="188"/>
      <c r="W46" s="188"/>
      <c r="X46" s="188"/>
      <c r="Y46" s="188"/>
      <c r="Z46" s="188"/>
      <c r="AA46" s="188"/>
    </row>
    <row r="47" spans="1:27" ht="12.75">
      <c r="A47" s="188"/>
      <c r="B47" s="424"/>
      <c r="C47" s="700">
        <v>307</v>
      </c>
      <c r="D47" s="700" t="s">
        <v>465</v>
      </c>
      <c r="E47" s="701">
        <v>44229</v>
      </c>
      <c r="F47" s="700">
        <v>5.5</v>
      </c>
      <c r="G47" s="270">
        <v>71</v>
      </c>
      <c r="H47" s="270" t="s">
        <v>16</v>
      </c>
      <c r="I47" s="385">
        <v>44242</v>
      </c>
      <c r="J47" s="270">
        <v>4</v>
      </c>
      <c r="K47" s="270" t="s">
        <v>3296</v>
      </c>
      <c r="L47" s="188"/>
      <c r="M47" s="188"/>
      <c r="N47" s="188"/>
      <c r="O47" s="188"/>
      <c r="P47" s="188"/>
      <c r="Q47" s="188"/>
      <c r="R47" s="188"/>
      <c r="S47" s="188"/>
      <c r="T47" s="188"/>
      <c r="U47" s="188"/>
      <c r="V47" s="188"/>
      <c r="W47" s="188"/>
      <c r="X47" s="188"/>
      <c r="Y47" s="188"/>
      <c r="Z47" s="188"/>
      <c r="AA47" s="188"/>
    </row>
    <row r="48" spans="1:27" ht="12.75">
      <c r="A48" s="188"/>
      <c r="B48" s="424"/>
      <c r="C48" s="424"/>
      <c r="D48" s="424"/>
      <c r="E48" s="424"/>
      <c r="F48" s="424"/>
      <c r="G48" s="270">
        <v>171</v>
      </c>
      <c r="H48" s="270" t="s">
        <v>16</v>
      </c>
      <c r="I48" s="385">
        <v>44243</v>
      </c>
      <c r="J48" s="270">
        <v>5</v>
      </c>
      <c r="K48" s="270" t="s">
        <v>3297</v>
      </c>
      <c r="L48" s="188"/>
      <c r="M48" s="188"/>
      <c r="N48" s="188"/>
      <c r="O48" s="188"/>
      <c r="P48" s="188"/>
      <c r="Q48" s="188"/>
      <c r="R48" s="188"/>
      <c r="S48" s="188"/>
      <c r="T48" s="188"/>
      <c r="U48" s="188"/>
      <c r="V48" s="188"/>
      <c r="W48" s="188"/>
      <c r="X48" s="188"/>
      <c r="Y48" s="188"/>
      <c r="Z48" s="188"/>
      <c r="AA48" s="188"/>
    </row>
    <row r="49" spans="1:27" ht="12.75">
      <c r="A49" s="188"/>
      <c r="B49" s="424"/>
      <c r="C49" s="424"/>
      <c r="D49" s="424"/>
      <c r="E49" s="424"/>
      <c r="F49" s="424"/>
      <c r="G49" s="270">
        <v>41</v>
      </c>
      <c r="H49" s="270" t="s">
        <v>16</v>
      </c>
      <c r="I49" s="385">
        <v>44244</v>
      </c>
      <c r="J49" s="270">
        <v>1</v>
      </c>
      <c r="K49" s="188"/>
      <c r="L49" s="188"/>
      <c r="M49" s="188"/>
      <c r="N49" s="188"/>
      <c r="O49" s="188"/>
      <c r="P49" s="188"/>
      <c r="Q49" s="188"/>
      <c r="R49" s="188"/>
      <c r="S49" s="188"/>
      <c r="T49" s="188"/>
      <c r="U49" s="188"/>
      <c r="V49" s="188"/>
      <c r="W49" s="188"/>
      <c r="X49" s="188"/>
      <c r="Y49" s="188"/>
      <c r="Z49" s="188"/>
      <c r="AA49" s="188"/>
    </row>
    <row r="50" spans="1:27" ht="12.75">
      <c r="A50" s="188"/>
      <c r="B50" s="424"/>
      <c r="C50" s="270">
        <v>35</v>
      </c>
      <c r="D50" s="270" t="s">
        <v>465</v>
      </c>
      <c r="E50" s="388">
        <v>44251</v>
      </c>
      <c r="F50" s="270">
        <v>2.5</v>
      </c>
      <c r="G50" s="188"/>
      <c r="H50" s="188"/>
      <c r="I50" s="188"/>
      <c r="J50" s="188"/>
      <c r="K50" s="270" t="s">
        <v>3298</v>
      </c>
      <c r="L50" s="188"/>
      <c r="M50" s="188"/>
      <c r="N50" s="188"/>
      <c r="O50" s="188"/>
      <c r="P50" s="188"/>
      <c r="Q50" s="188"/>
      <c r="R50" s="188"/>
      <c r="S50" s="188"/>
      <c r="T50" s="188"/>
      <c r="U50" s="188"/>
      <c r="V50" s="188"/>
      <c r="W50" s="188"/>
      <c r="X50" s="188"/>
      <c r="Y50" s="188"/>
      <c r="Z50" s="188"/>
      <c r="AA50" s="188"/>
    </row>
    <row r="51" spans="1:27" ht="12.75">
      <c r="A51" s="270"/>
      <c r="B51" s="412"/>
      <c r="C51" s="700">
        <v>70</v>
      </c>
      <c r="D51" s="700" t="s">
        <v>465</v>
      </c>
      <c r="E51" s="701">
        <v>44252</v>
      </c>
      <c r="F51" s="700">
        <v>5.5</v>
      </c>
      <c r="G51" s="270">
        <v>112</v>
      </c>
      <c r="H51" s="270" t="s">
        <v>16</v>
      </c>
      <c r="I51" s="385">
        <v>44257</v>
      </c>
      <c r="J51" s="270">
        <v>3</v>
      </c>
      <c r="K51" s="188"/>
      <c r="L51" s="188"/>
      <c r="M51" s="188"/>
      <c r="N51" s="188"/>
      <c r="O51" s="188"/>
      <c r="P51" s="188"/>
      <c r="Q51" s="188"/>
      <c r="R51" s="188"/>
      <c r="S51" s="188"/>
      <c r="T51" s="188"/>
      <c r="U51" s="188"/>
      <c r="V51" s="188"/>
      <c r="W51" s="188"/>
      <c r="X51" s="188"/>
      <c r="Y51" s="188"/>
      <c r="Z51" s="188"/>
      <c r="AA51" s="188"/>
    </row>
    <row r="52" spans="1:27" ht="12.75">
      <c r="A52" s="381"/>
      <c r="B52" s="702"/>
      <c r="G52" s="381"/>
      <c r="H52" s="381"/>
      <c r="I52" s="374"/>
      <c r="J52" s="381"/>
      <c r="K52" s="372"/>
      <c r="L52" s="372"/>
      <c r="M52" s="372"/>
      <c r="N52" s="372"/>
      <c r="O52" s="372"/>
      <c r="P52" s="372"/>
      <c r="Q52" s="372"/>
      <c r="R52" s="372"/>
      <c r="S52" s="372"/>
      <c r="T52" s="372"/>
      <c r="U52" s="372"/>
      <c r="V52" s="372"/>
      <c r="W52" s="372"/>
      <c r="X52" s="372"/>
      <c r="Y52" s="372"/>
      <c r="Z52" s="372"/>
      <c r="AA52" s="372"/>
    </row>
    <row r="53" spans="1:27" ht="12.75">
      <c r="A53" s="270">
        <v>16</v>
      </c>
      <c r="B53" s="412">
        <v>220</v>
      </c>
      <c r="C53" s="700">
        <v>220</v>
      </c>
      <c r="D53" s="700" t="s">
        <v>465</v>
      </c>
      <c r="E53" s="701">
        <v>44230</v>
      </c>
      <c r="F53" s="700">
        <v>2.5</v>
      </c>
      <c r="G53" s="270">
        <v>220</v>
      </c>
      <c r="H53" s="270" t="s">
        <v>16</v>
      </c>
      <c r="I53" s="385">
        <v>44245</v>
      </c>
      <c r="J53" s="270">
        <v>3</v>
      </c>
      <c r="K53" s="188"/>
      <c r="L53" s="188"/>
      <c r="M53" s="188"/>
      <c r="N53" s="188"/>
      <c r="O53" s="188"/>
      <c r="P53" s="188"/>
      <c r="Q53" s="188"/>
      <c r="R53" s="188"/>
      <c r="S53" s="188"/>
      <c r="T53" s="188"/>
      <c r="U53" s="188"/>
      <c r="V53" s="188"/>
      <c r="W53" s="188"/>
      <c r="X53" s="188"/>
      <c r="Y53" s="188"/>
      <c r="Z53" s="188"/>
      <c r="AA53" s="188"/>
    </row>
    <row r="54" spans="1:27" ht="12.75">
      <c r="A54" s="188"/>
      <c r="B54" s="424"/>
      <c r="C54" s="700">
        <v>38</v>
      </c>
      <c r="D54" s="700" t="s">
        <v>465</v>
      </c>
      <c r="E54" s="701">
        <v>44252</v>
      </c>
      <c r="F54" s="700">
        <v>2.5</v>
      </c>
      <c r="G54" s="270">
        <v>38</v>
      </c>
      <c r="H54" s="270" t="s">
        <v>16</v>
      </c>
      <c r="I54" s="385">
        <v>44257</v>
      </c>
      <c r="J54" s="270">
        <v>0.5</v>
      </c>
      <c r="K54" s="188"/>
      <c r="L54" s="188"/>
      <c r="M54" s="188"/>
      <c r="N54" s="188"/>
      <c r="O54" s="188"/>
      <c r="P54" s="188"/>
      <c r="Q54" s="188"/>
      <c r="R54" s="188"/>
      <c r="S54" s="188"/>
      <c r="T54" s="188"/>
      <c r="U54" s="188"/>
      <c r="V54" s="188"/>
      <c r="W54" s="188"/>
      <c r="X54" s="188"/>
      <c r="Y54" s="188"/>
      <c r="Z54" s="188"/>
      <c r="AA54" s="188"/>
    </row>
    <row r="55" spans="1:27" ht="12.75">
      <c r="B55" s="357"/>
      <c r="C55" s="357"/>
      <c r="D55" s="357"/>
      <c r="E55" s="357"/>
      <c r="F55" s="357"/>
    </row>
    <row r="56" spans="1:27" ht="12.75">
      <c r="A56" s="270">
        <v>17</v>
      </c>
      <c r="B56" s="412">
        <v>73</v>
      </c>
      <c r="C56" s="700">
        <v>73</v>
      </c>
      <c r="D56" s="700" t="s">
        <v>465</v>
      </c>
      <c r="E56" s="701">
        <v>44230</v>
      </c>
      <c r="F56" s="700">
        <v>0.75</v>
      </c>
      <c r="G56" s="270">
        <v>73</v>
      </c>
      <c r="H56" s="270" t="s">
        <v>16</v>
      </c>
      <c r="I56" s="385">
        <v>44244</v>
      </c>
      <c r="J56" s="270">
        <v>0.75</v>
      </c>
      <c r="K56" s="188"/>
      <c r="L56" s="188"/>
      <c r="M56" s="188"/>
      <c r="N56" s="188"/>
      <c r="O56" s="188"/>
      <c r="P56" s="188"/>
      <c r="Q56" s="188"/>
      <c r="R56" s="188"/>
      <c r="S56" s="188"/>
      <c r="T56" s="188"/>
      <c r="U56" s="188"/>
      <c r="V56" s="188"/>
      <c r="W56" s="188"/>
      <c r="X56" s="188"/>
      <c r="Y56" s="188"/>
      <c r="Z56" s="188"/>
      <c r="AA56" s="188"/>
    </row>
    <row r="57" spans="1:27" ht="12.75">
      <c r="A57" s="188"/>
      <c r="B57" s="424"/>
      <c r="C57" s="700">
        <v>15</v>
      </c>
      <c r="D57" s="700" t="s">
        <v>465</v>
      </c>
      <c r="E57" s="701">
        <v>44253</v>
      </c>
      <c r="F57" s="700">
        <v>0.5</v>
      </c>
      <c r="G57" s="270">
        <v>13</v>
      </c>
      <c r="H57" s="270" t="s">
        <v>16</v>
      </c>
      <c r="I57" s="385">
        <v>44256</v>
      </c>
      <c r="J57" s="270">
        <v>0.5</v>
      </c>
      <c r="K57" s="188"/>
      <c r="L57" s="188"/>
      <c r="M57" s="188"/>
      <c r="N57" s="188"/>
      <c r="O57" s="188"/>
      <c r="P57" s="188"/>
      <c r="Q57" s="188"/>
      <c r="R57" s="188"/>
      <c r="S57" s="188"/>
      <c r="T57" s="188"/>
      <c r="U57" s="188"/>
      <c r="V57" s="188"/>
      <c r="W57" s="188"/>
      <c r="X57" s="188"/>
      <c r="Y57" s="188"/>
      <c r="Z57" s="188"/>
      <c r="AA57" s="188"/>
    </row>
    <row r="58" spans="1:27" ht="12.75">
      <c r="B58" s="357"/>
      <c r="C58" s="357"/>
      <c r="D58" s="357"/>
      <c r="E58" s="357"/>
      <c r="F58" s="357"/>
    </row>
    <row r="59" spans="1:27" ht="12.75">
      <c r="A59" s="270">
        <v>18</v>
      </c>
      <c r="B59" s="412">
        <v>70</v>
      </c>
      <c r="C59" s="700">
        <v>70</v>
      </c>
      <c r="D59" s="700" t="s">
        <v>465</v>
      </c>
      <c r="E59" s="701">
        <v>44230</v>
      </c>
      <c r="F59" s="700">
        <v>1</v>
      </c>
      <c r="G59" s="270">
        <v>70</v>
      </c>
      <c r="H59" s="270" t="s">
        <v>16</v>
      </c>
      <c r="I59" s="385">
        <v>44244</v>
      </c>
      <c r="J59" s="270">
        <v>0.5</v>
      </c>
      <c r="K59" s="188"/>
      <c r="L59" s="188"/>
      <c r="M59" s="188"/>
      <c r="N59" s="188"/>
      <c r="O59" s="188"/>
      <c r="P59" s="188"/>
      <c r="Q59" s="188"/>
      <c r="R59" s="188"/>
      <c r="S59" s="188"/>
      <c r="T59" s="188"/>
      <c r="U59" s="188"/>
      <c r="V59" s="188"/>
      <c r="W59" s="188"/>
      <c r="X59" s="188"/>
      <c r="Y59" s="188"/>
      <c r="Z59" s="188"/>
      <c r="AA59" s="188"/>
    </row>
    <row r="60" spans="1:27" ht="12.75">
      <c r="A60" s="188"/>
      <c r="B60" s="424"/>
      <c r="C60" s="700">
        <v>10</v>
      </c>
      <c r="D60" s="700" t="s">
        <v>465</v>
      </c>
      <c r="E60" s="701">
        <v>44253</v>
      </c>
      <c r="F60" s="700">
        <v>0.25</v>
      </c>
      <c r="G60" s="270">
        <v>10</v>
      </c>
      <c r="H60" s="270" t="s">
        <v>16</v>
      </c>
      <c r="I60" s="385">
        <v>44256</v>
      </c>
      <c r="J60" s="270">
        <v>0.25</v>
      </c>
      <c r="K60" s="188"/>
      <c r="L60" s="188"/>
      <c r="M60" s="188"/>
      <c r="N60" s="188"/>
      <c r="O60" s="188"/>
      <c r="P60" s="188"/>
      <c r="Q60" s="188"/>
      <c r="R60" s="188"/>
      <c r="S60" s="188"/>
      <c r="T60" s="188"/>
      <c r="U60" s="188"/>
      <c r="V60" s="188"/>
      <c r="W60" s="188"/>
      <c r="X60" s="188"/>
      <c r="Y60" s="188"/>
      <c r="Z60" s="188"/>
      <c r="AA60" s="188"/>
    </row>
    <row r="61" spans="1:27" ht="12.75">
      <c r="B61" s="357"/>
      <c r="C61" s="357"/>
      <c r="D61" s="357"/>
      <c r="E61" s="357"/>
      <c r="F61" s="357"/>
    </row>
    <row r="62" spans="1:27" ht="12.75">
      <c r="A62" s="270">
        <v>19</v>
      </c>
      <c r="B62" s="428">
        <v>124</v>
      </c>
      <c r="C62" s="700">
        <v>124</v>
      </c>
      <c r="D62" s="700" t="s">
        <v>465</v>
      </c>
      <c r="E62" s="701">
        <v>44231</v>
      </c>
      <c r="F62" s="700">
        <v>1.75</v>
      </c>
      <c r="G62" s="270">
        <v>114</v>
      </c>
      <c r="H62" s="270" t="s">
        <v>16</v>
      </c>
      <c r="I62" s="385">
        <v>44244</v>
      </c>
      <c r="J62" s="270">
        <v>1</v>
      </c>
      <c r="K62" s="188"/>
      <c r="L62" s="188"/>
      <c r="M62" s="188"/>
      <c r="N62" s="188"/>
      <c r="O62" s="188"/>
      <c r="P62" s="188"/>
      <c r="Q62" s="188"/>
      <c r="R62" s="188"/>
      <c r="S62" s="188"/>
      <c r="T62" s="188"/>
      <c r="U62" s="188"/>
      <c r="V62" s="188"/>
      <c r="W62" s="188"/>
      <c r="X62" s="188"/>
      <c r="Y62" s="188"/>
      <c r="Z62" s="188"/>
      <c r="AA62" s="188"/>
    </row>
    <row r="63" spans="1:27" ht="12.75">
      <c r="A63" s="188"/>
      <c r="B63" s="424"/>
      <c r="C63" s="424"/>
      <c r="D63" s="424"/>
      <c r="E63" s="424"/>
      <c r="F63" s="424"/>
      <c r="G63" s="270">
        <v>8</v>
      </c>
      <c r="H63" s="270" t="s">
        <v>16</v>
      </c>
      <c r="I63" s="385">
        <v>44245</v>
      </c>
      <c r="J63" s="270">
        <v>0.25</v>
      </c>
      <c r="K63" s="188"/>
      <c r="L63" s="188"/>
      <c r="M63" s="188"/>
      <c r="N63" s="188"/>
      <c r="O63" s="188"/>
      <c r="P63" s="188"/>
      <c r="Q63" s="188"/>
      <c r="R63" s="188"/>
      <c r="S63" s="188"/>
      <c r="T63" s="188"/>
      <c r="U63" s="188"/>
      <c r="V63" s="188"/>
      <c r="W63" s="188"/>
      <c r="X63" s="188"/>
      <c r="Y63" s="188"/>
      <c r="Z63" s="188"/>
      <c r="AA63" s="188"/>
    </row>
    <row r="64" spans="1:27" ht="12.75">
      <c r="A64" s="188"/>
      <c r="B64" s="424"/>
      <c r="C64" s="700">
        <v>24</v>
      </c>
      <c r="D64" s="700" t="s">
        <v>465</v>
      </c>
      <c r="E64" s="701">
        <v>44253</v>
      </c>
      <c r="F64" s="700">
        <v>0.75</v>
      </c>
      <c r="G64" s="270">
        <v>25</v>
      </c>
      <c r="H64" s="270" t="s">
        <v>16</v>
      </c>
      <c r="I64" s="385">
        <v>44256</v>
      </c>
      <c r="J64" s="270">
        <v>0.25</v>
      </c>
      <c r="K64" s="188"/>
      <c r="L64" s="188"/>
      <c r="M64" s="188"/>
      <c r="N64" s="188"/>
      <c r="O64" s="188"/>
      <c r="P64" s="188"/>
      <c r="Q64" s="188"/>
      <c r="R64" s="188"/>
      <c r="S64" s="188"/>
      <c r="T64" s="188"/>
      <c r="U64" s="188"/>
      <c r="V64" s="188"/>
      <c r="W64" s="188"/>
      <c r="X64" s="188"/>
      <c r="Y64" s="188"/>
      <c r="Z64" s="188"/>
      <c r="AA64" s="188"/>
    </row>
    <row r="65" spans="1:27" ht="12.75">
      <c r="B65" s="357"/>
      <c r="C65" s="357"/>
      <c r="D65" s="357"/>
      <c r="E65" s="357"/>
      <c r="F65" s="357"/>
    </row>
    <row r="66" spans="1:27" ht="12.75">
      <c r="A66" s="270">
        <v>20</v>
      </c>
      <c r="B66" s="412">
        <v>325</v>
      </c>
      <c r="C66" s="700">
        <v>153</v>
      </c>
      <c r="D66" s="700" t="s">
        <v>465</v>
      </c>
      <c r="E66" s="701">
        <v>44231</v>
      </c>
      <c r="F66" s="700">
        <v>2.25</v>
      </c>
      <c r="G66" s="270">
        <v>285</v>
      </c>
      <c r="H66" s="270" t="s">
        <v>16</v>
      </c>
      <c r="I66" s="385">
        <v>44246</v>
      </c>
      <c r="J66" s="270">
        <v>3</v>
      </c>
      <c r="K66" s="188"/>
      <c r="L66" s="188"/>
      <c r="M66" s="188"/>
      <c r="N66" s="188"/>
      <c r="O66" s="188"/>
      <c r="P66" s="188"/>
      <c r="Q66" s="188"/>
      <c r="R66" s="188"/>
      <c r="S66" s="188"/>
      <c r="T66" s="188"/>
      <c r="U66" s="188"/>
      <c r="V66" s="188"/>
      <c r="W66" s="188"/>
      <c r="X66" s="188"/>
      <c r="Y66" s="188"/>
      <c r="Z66" s="188"/>
      <c r="AA66" s="188"/>
    </row>
    <row r="67" spans="1:27" ht="12.75">
      <c r="A67" s="188"/>
      <c r="B67" s="424"/>
      <c r="C67" s="700">
        <v>172</v>
      </c>
      <c r="D67" s="700" t="s">
        <v>465</v>
      </c>
      <c r="E67" s="700" t="s">
        <v>3299</v>
      </c>
      <c r="F67" s="700">
        <v>2.25</v>
      </c>
      <c r="G67" s="270">
        <v>40</v>
      </c>
      <c r="H67" s="270" t="s">
        <v>16</v>
      </c>
      <c r="I67" s="385">
        <v>6684355</v>
      </c>
      <c r="J67" s="270">
        <v>1</v>
      </c>
      <c r="K67" s="188"/>
      <c r="L67" s="188"/>
      <c r="M67" s="188"/>
      <c r="N67" s="188"/>
      <c r="O67" s="188"/>
      <c r="P67" s="188"/>
      <c r="Q67" s="188"/>
      <c r="R67" s="188"/>
      <c r="S67" s="188"/>
      <c r="T67" s="188"/>
      <c r="U67" s="188"/>
      <c r="V67" s="188"/>
      <c r="W67" s="188"/>
      <c r="X67" s="188"/>
      <c r="Y67" s="188"/>
      <c r="Z67" s="188"/>
      <c r="AA67" s="188"/>
    </row>
    <row r="68" spans="1:27" ht="12.75">
      <c r="A68" s="188"/>
      <c r="B68" s="424"/>
      <c r="C68" s="700">
        <v>41</v>
      </c>
      <c r="D68" s="700" t="s">
        <v>465</v>
      </c>
      <c r="E68" s="701">
        <v>44253</v>
      </c>
      <c r="F68" s="700">
        <v>2.5</v>
      </c>
      <c r="G68" s="270">
        <v>41</v>
      </c>
      <c r="H68" s="270" t="s">
        <v>16</v>
      </c>
      <c r="I68" s="385">
        <v>44257</v>
      </c>
      <c r="J68" s="270">
        <v>0.5</v>
      </c>
      <c r="K68" s="188"/>
      <c r="L68" s="188"/>
      <c r="M68" s="188"/>
      <c r="N68" s="188"/>
      <c r="O68" s="188"/>
      <c r="P68" s="188"/>
      <c r="Q68" s="188"/>
      <c r="R68" s="188"/>
      <c r="S68" s="188"/>
      <c r="T68" s="188"/>
      <c r="U68" s="188"/>
      <c r="V68" s="188"/>
      <c r="W68" s="188"/>
      <c r="X68" s="188"/>
      <c r="Y68" s="188"/>
      <c r="Z68" s="188"/>
      <c r="AA68" s="188"/>
    </row>
    <row r="69" spans="1:27" ht="12.75">
      <c r="B69" s="357"/>
      <c r="C69" s="357"/>
      <c r="D69" s="357"/>
      <c r="E69" s="357"/>
      <c r="F69" s="357"/>
    </row>
    <row r="70" spans="1:27" ht="12.75">
      <c r="A70" s="270">
        <v>21</v>
      </c>
      <c r="B70" s="428">
        <v>65</v>
      </c>
      <c r="C70" s="700">
        <v>65</v>
      </c>
      <c r="D70" s="700" t="s">
        <v>465</v>
      </c>
      <c r="E70" s="701">
        <v>44232</v>
      </c>
      <c r="F70" s="700">
        <v>0.75</v>
      </c>
      <c r="G70" s="270">
        <v>65</v>
      </c>
      <c r="H70" s="270" t="s">
        <v>16</v>
      </c>
      <c r="I70" s="385">
        <v>44244</v>
      </c>
      <c r="J70" s="270">
        <v>0.75</v>
      </c>
      <c r="K70" s="188"/>
      <c r="L70" s="188"/>
      <c r="M70" s="188"/>
      <c r="N70" s="188"/>
      <c r="O70" s="188"/>
      <c r="P70" s="188"/>
      <c r="Q70" s="188"/>
      <c r="R70" s="188"/>
      <c r="S70" s="188"/>
      <c r="T70" s="188"/>
      <c r="U70" s="188"/>
      <c r="V70" s="188"/>
      <c r="W70" s="188"/>
      <c r="X70" s="188"/>
      <c r="Y70" s="188"/>
      <c r="Z70" s="188"/>
      <c r="AA70" s="188"/>
    </row>
    <row r="71" spans="1:27" ht="12.75">
      <c r="A71" s="188"/>
      <c r="B71" s="424"/>
      <c r="C71" s="700">
        <v>4</v>
      </c>
      <c r="D71" s="700" t="s">
        <v>465</v>
      </c>
      <c r="E71" s="701">
        <v>44254</v>
      </c>
      <c r="F71" s="700" t="s">
        <v>3300</v>
      </c>
      <c r="G71" s="270">
        <v>4</v>
      </c>
      <c r="H71" s="270" t="s">
        <v>16</v>
      </c>
      <c r="I71" s="385">
        <v>44257</v>
      </c>
      <c r="J71" s="270" t="s">
        <v>3117</v>
      </c>
      <c r="K71" s="188"/>
      <c r="L71" s="188"/>
      <c r="M71" s="188"/>
      <c r="N71" s="188"/>
      <c r="O71" s="188"/>
      <c r="P71" s="188"/>
      <c r="Q71" s="188"/>
      <c r="R71" s="188"/>
      <c r="S71" s="188"/>
      <c r="T71" s="188"/>
      <c r="U71" s="188"/>
      <c r="V71" s="188"/>
      <c r="W71" s="188"/>
      <c r="X71" s="188"/>
      <c r="Y71" s="188"/>
      <c r="Z71" s="188"/>
      <c r="AA71" s="188"/>
    </row>
    <row r="72" spans="1:27" ht="12.75">
      <c r="B72" s="357"/>
      <c r="C72" s="357"/>
      <c r="D72" s="357"/>
      <c r="E72" s="357"/>
      <c r="F72" s="357"/>
    </row>
    <row r="73" spans="1:27" ht="12.75">
      <c r="A73" s="270">
        <v>22</v>
      </c>
      <c r="B73" s="428">
        <v>0</v>
      </c>
      <c r="C73" s="424"/>
      <c r="D73" s="424"/>
      <c r="E73" s="424"/>
      <c r="F73" s="424"/>
      <c r="G73" s="188"/>
      <c r="H73" s="188"/>
      <c r="I73" s="188"/>
      <c r="J73" s="188"/>
      <c r="K73" s="188"/>
      <c r="L73" s="188"/>
      <c r="M73" s="188"/>
      <c r="N73" s="188"/>
      <c r="O73" s="188"/>
      <c r="P73" s="188"/>
      <c r="Q73" s="188"/>
      <c r="R73" s="188"/>
      <c r="S73" s="188"/>
      <c r="T73" s="188"/>
      <c r="U73" s="188"/>
      <c r="V73" s="188"/>
      <c r="W73" s="188"/>
      <c r="X73" s="188"/>
      <c r="Y73" s="188"/>
      <c r="Z73" s="188"/>
      <c r="AA73" s="188"/>
    </row>
    <row r="74" spans="1:27" ht="12.75">
      <c r="B74" s="357"/>
      <c r="C74" s="357"/>
      <c r="D74" s="357"/>
      <c r="E74" s="357"/>
      <c r="F74" s="357"/>
    </row>
    <row r="75" spans="1:27" ht="12.75">
      <c r="B75" s="357"/>
      <c r="C75" s="357"/>
      <c r="D75" s="357"/>
      <c r="E75" s="357"/>
      <c r="F75" s="357"/>
    </row>
    <row r="76" spans="1:27" ht="12.75">
      <c r="A76" s="270">
        <v>23</v>
      </c>
      <c r="B76" s="428">
        <v>129</v>
      </c>
      <c r="C76" s="699">
        <v>129</v>
      </c>
      <c r="D76" s="424" t="s">
        <v>465</v>
      </c>
      <c r="E76" s="425">
        <v>44225</v>
      </c>
      <c r="F76" s="699">
        <v>2</v>
      </c>
      <c r="G76" s="270">
        <v>129</v>
      </c>
      <c r="H76" s="270" t="s">
        <v>16</v>
      </c>
      <c r="I76" s="385">
        <v>44245</v>
      </c>
      <c r="J76" s="270">
        <v>3</v>
      </c>
      <c r="K76" s="188"/>
      <c r="L76" s="188"/>
      <c r="M76" s="188"/>
      <c r="N76" s="188"/>
      <c r="O76" s="188"/>
      <c r="P76" s="188"/>
      <c r="Q76" s="188"/>
      <c r="R76" s="188"/>
      <c r="S76" s="188"/>
      <c r="T76" s="188"/>
      <c r="U76" s="188"/>
      <c r="V76" s="188"/>
      <c r="W76" s="188"/>
      <c r="X76" s="188"/>
      <c r="Y76" s="188"/>
      <c r="Z76" s="188"/>
      <c r="AA76" s="188"/>
    </row>
    <row r="77" spans="1:27" ht="12.75">
      <c r="A77" s="188"/>
      <c r="B77" s="424"/>
      <c r="C77" s="700">
        <v>26</v>
      </c>
      <c r="D77" s="700" t="s">
        <v>465</v>
      </c>
      <c r="E77" s="701">
        <v>44250</v>
      </c>
      <c r="F77" s="700">
        <v>2</v>
      </c>
      <c r="G77" s="270">
        <v>26</v>
      </c>
      <c r="H77" s="270" t="s">
        <v>16</v>
      </c>
      <c r="I77" s="270" t="s">
        <v>3301</v>
      </c>
      <c r="J77" s="270">
        <v>0.25</v>
      </c>
      <c r="K77" s="188"/>
      <c r="L77" s="188"/>
      <c r="M77" s="188"/>
      <c r="N77" s="188"/>
      <c r="O77" s="188"/>
      <c r="P77" s="188"/>
      <c r="Q77" s="188"/>
      <c r="R77" s="188"/>
      <c r="S77" s="188"/>
      <c r="T77" s="188"/>
      <c r="U77" s="188"/>
      <c r="V77" s="188"/>
      <c r="W77" s="188"/>
      <c r="X77" s="188"/>
      <c r="Y77" s="188"/>
      <c r="Z77" s="188"/>
      <c r="AA77" s="188"/>
    </row>
    <row r="78" spans="1:27" ht="12.75">
      <c r="B78" s="357"/>
      <c r="C78" s="357"/>
      <c r="D78" s="357"/>
      <c r="E78" s="357"/>
      <c r="F78" s="357"/>
    </row>
    <row r="79" spans="1:27" ht="12.75">
      <c r="A79" s="270">
        <v>24</v>
      </c>
      <c r="B79" s="428">
        <v>199</v>
      </c>
      <c r="C79" s="699">
        <v>199</v>
      </c>
      <c r="D79" s="424" t="s">
        <v>465</v>
      </c>
      <c r="E79" s="425">
        <v>44225</v>
      </c>
      <c r="F79" s="699">
        <v>2</v>
      </c>
      <c r="G79" s="270">
        <v>199</v>
      </c>
      <c r="H79" s="270" t="s">
        <v>16</v>
      </c>
      <c r="I79" s="385">
        <v>44245</v>
      </c>
      <c r="J79" s="270">
        <v>2.75</v>
      </c>
      <c r="K79" s="188"/>
      <c r="L79" s="188"/>
      <c r="M79" s="188"/>
      <c r="N79" s="188"/>
      <c r="O79" s="188"/>
      <c r="P79" s="188"/>
      <c r="Q79" s="188"/>
      <c r="R79" s="188"/>
      <c r="S79" s="188"/>
      <c r="T79" s="188"/>
      <c r="U79" s="188"/>
      <c r="V79" s="188"/>
      <c r="W79" s="188"/>
      <c r="X79" s="188"/>
      <c r="Y79" s="188"/>
      <c r="Z79" s="188"/>
      <c r="AA79" s="188"/>
    </row>
    <row r="80" spans="1:27" ht="12.75">
      <c r="A80" s="188"/>
      <c r="B80" s="424"/>
      <c r="C80" s="700">
        <v>22</v>
      </c>
      <c r="D80" s="700" t="s">
        <v>465</v>
      </c>
      <c r="E80" s="701">
        <v>44250</v>
      </c>
      <c r="F80" s="700">
        <v>2</v>
      </c>
      <c r="G80" s="270">
        <v>20</v>
      </c>
      <c r="H80" s="270" t="s">
        <v>16</v>
      </c>
      <c r="I80" s="385">
        <v>44257</v>
      </c>
      <c r="J80" s="270">
        <v>0.5</v>
      </c>
      <c r="K80" s="188"/>
      <c r="L80" s="188"/>
      <c r="M80" s="188"/>
      <c r="N80" s="188"/>
      <c r="O80" s="188"/>
      <c r="P80" s="188"/>
      <c r="Q80" s="188"/>
      <c r="R80" s="188"/>
      <c r="S80" s="188"/>
      <c r="T80" s="188"/>
      <c r="U80" s="188"/>
      <c r="V80" s="188"/>
      <c r="W80" s="188"/>
      <c r="X80" s="188"/>
      <c r="Y80" s="188"/>
      <c r="Z80" s="188"/>
      <c r="AA80" s="188"/>
    </row>
    <row r="82" spans="1:27" ht="12.75">
      <c r="A82" s="270">
        <v>25</v>
      </c>
      <c r="B82" s="270">
        <v>123</v>
      </c>
      <c r="C82" s="270">
        <v>123</v>
      </c>
      <c r="D82" s="270" t="s">
        <v>465</v>
      </c>
      <c r="E82" s="388">
        <v>44229</v>
      </c>
      <c r="F82" s="270">
        <v>1.75</v>
      </c>
      <c r="G82" s="270">
        <v>70</v>
      </c>
      <c r="H82" s="270" t="s">
        <v>37</v>
      </c>
      <c r="I82" s="606">
        <v>44232</v>
      </c>
      <c r="J82" s="270">
        <v>1.75</v>
      </c>
      <c r="K82" s="188"/>
      <c r="L82" s="188"/>
      <c r="M82" s="188"/>
      <c r="N82" s="188"/>
      <c r="O82" s="188"/>
      <c r="P82" s="188"/>
      <c r="Q82" s="188"/>
      <c r="R82" s="188"/>
      <c r="S82" s="188"/>
      <c r="T82" s="188"/>
      <c r="U82" s="188"/>
      <c r="V82" s="188"/>
      <c r="W82" s="188"/>
      <c r="X82" s="188"/>
      <c r="Y82" s="188"/>
      <c r="Z82" s="188"/>
      <c r="AA82" s="188"/>
    </row>
    <row r="83" spans="1:27" ht="12.75">
      <c r="A83" s="188"/>
      <c r="B83" s="188"/>
      <c r="C83" s="270">
        <v>22</v>
      </c>
      <c r="D83" s="270" t="s">
        <v>465</v>
      </c>
      <c r="E83" s="388">
        <v>44251</v>
      </c>
      <c r="F83" s="270">
        <v>1</v>
      </c>
      <c r="G83" s="270">
        <v>53</v>
      </c>
      <c r="H83" s="270" t="s">
        <v>37</v>
      </c>
      <c r="I83" s="606">
        <v>44236</v>
      </c>
      <c r="J83" s="270">
        <v>1</v>
      </c>
      <c r="K83" s="188"/>
      <c r="L83" s="188"/>
      <c r="M83" s="188"/>
      <c r="N83" s="188"/>
      <c r="O83" s="188"/>
      <c r="P83" s="188"/>
      <c r="Q83" s="188"/>
      <c r="R83" s="188"/>
      <c r="S83" s="188"/>
      <c r="T83" s="188"/>
      <c r="U83" s="188"/>
      <c r="V83" s="188"/>
      <c r="W83" s="188"/>
      <c r="X83" s="188"/>
      <c r="Y83" s="188"/>
      <c r="Z83" s="188"/>
      <c r="AA83" s="188"/>
    </row>
    <row r="84" spans="1:27" ht="12.75">
      <c r="A84" s="188"/>
      <c r="B84" s="188"/>
      <c r="C84" s="188"/>
      <c r="D84" s="188"/>
      <c r="E84" s="188"/>
      <c r="F84" s="188"/>
      <c r="G84" s="270">
        <v>22</v>
      </c>
      <c r="H84" s="270" t="s">
        <v>16</v>
      </c>
      <c r="I84" s="385">
        <v>44257</v>
      </c>
      <c r="J84" s="270">
        <v>0.5</v>
      </c>
      <c r="K84" s="188"/>
      <c r="L84" s="188"/>
      <c r="M84" s="188"/>
      <c r="N84" s="188"/>
      <c r="O84" s="188"/>
      <c r="P84" s="188"/>
      <c r="Q84" s="188"/>
      <c r="R84" s="188"/>
      <c r="S84" s="188"/>
      <c r="T84" s="188"/>
      <c r="U84" s="188"/>
      <c r="V84" s="188"/>
      <c r="W84" s="188"/>
      <c r="X84" s="188"/>
      <c r="Y84" s="188"/>
      <c r="Z84" s="188"/>
      <c r="AA84" s="188"/>
    </row>
    <row r="86" spans="1:27" ht="12.75">
      <c r="A86" s="270">
        <v>26</v>
      </c>
      <c r="B86" s="270">
        <v>81</v>
      </c>
      <c r="C86" s="270">
        <v>81</v>
      </c>
      <c r="D86" s="270" t="s">
        <v>465</v>
      </c>
      <c r="E86" s="388">
        <v>44230</v>
      </c>
      <c r="F86" s="270">
        <v>1.5</v>
      </c>
      <c r="G86" s="270">
        <v>81</v>
      </c>
      <c r="H86" s="270" t="s">
        <v>16</v>
      </c>
      <c r="I86" s="385">
        <v>44244</v>
      </c>
      <c r="J86" s="270">
        <v>1</v>
      </c>
      <c r="K86" s="188"/>
      <c r="L86" s="188"/>
      <c r="M86" s="188"/>
      <c r="N86" s="188"/>
      <c r="O86" s="188"/>
      <c r="P86" s="188"/>
      <c r="Q86" s="188"/>
      <c r="R86" s="188"/>
      <c r="S86" s="188"/>
      <c r="T86" s="188"/>
      <c r="U86" s="188"/>
      <c r="V86" s="188"/>
      <c r="W86" s="188"/>
      <c r="X86" s="188"/>
      <c r="Y86" s="188"/>
      <c r="Z86" s="188"/>
      <c r="AA86" s="188"/>
    </row>
    <row r="87" spans="1:27" ht="12.75">
      <c r="A87" s="188"/>
      <c r="B87" s="188"/>
      <c r="C87" s="270">
        <v>21</v>
      </c>
      <c r="D87" s="270" t="s">
        <v>465</v>
      </c>
      <c r="E87" s="388">
        <v>44251</v>
      </c>
      <c r="F87" s="270">
        <v>1.5</v>
      </c>
      <c r="G87" s="270">
        <v>21</v>
      </c>
      <c r="H87" s="270" t="s">
        <v>16</v>
      </c>
      <c r="I87" s="385">
        <v>44257</v>
      </c>
      <c r="J87" s="270">
        <v>0.5</v>
      </c>
      <c r="K87" s="188"/>
      <c r="L87" s="188"/>
      <c r="M87" s="188"/>
      <c r="N87" s="188"/>
      <c r="O87" s="188"/>
      <c r="P87" s="188"/>
      <c r="Q87" s="188"/>
      <c r="R87" s="188"/>
      <c r="S87" s="188"/>
      <c r="T87" s="188"/>
      <c r="U87" s="188"/>
      <c r="V87" s="188"/>
      <c r="W87" s="188"/>
      <c r="X87" s="188"/>
      <c r="Y87" s="188"/>
      <c r="Z87" s="188"/>
      <c r="AA87" s="188"/>
    </row>
    <row r="89" spans="1:27" ht="12.75">
      <c r="A89" s="703">
        <v>27</v>
      </c>
      <c r="B89" s="446">
        <v>274</v>
      </c>
      <c r="C89" s="446">
        <v>42</v>
      </c>
      <c r="D89" s="446" t="s">
        <v>23</v>
      </c>
      <c r="E89" s="592">
        <v>44182</v>
      </c>
      <c r="F89" s="446">
        <v>1.5</v>
      </c>
      <c r="G89" s="446">
        <v>69</v>
      </c>
      <c r="H89" s="446" t="s">
        <v>37</v>
      </c>
      <c r="I89" s="592">
        <v>44194</v>
      </c>
      <c r="J89" s="446">
        <v>1.5</v>
      </c>
      <c r="K89" s="441"/>
      <c r="L89" s="441"/>
      <c r="M89" s="441"/>
      <c r="N89" s="441"/>
      <c r="O89" s="441"/>
      <c r="P89" s="441"/>
      <c r="Q89" s="441"/>
      <c r="R89" s="441"/>
      <c r="S89" s="441"/>
      <c r="T89" s="441"/>
      <c r="U89" s="441"/>
      <c r="V89" s="441"/>
      <c r="W89" s="441"/>
      <c r="X89" s="441"/>
      <c r="Y89" s="441"/>
      <c r="Z89" s="441"/>
      <c r="AA89" s="441"/>
    </row>
    <row r="90" spans="1:27" ht="12.75">
      <c r="C90" s="116">
        <v>77</v>
      </c>
      <c r="D90" s="116" t="s">
        <v>23</v>
      </c>
      <c r="E90" s="314">
        <v>44183</v>
      </c>
      <c r="F90" s="116">
        <v>4</v>
      </c>
      <c r="G90" s="116">
        <v>138</v>
      </c>
      <c r="H90" s="116" t="s">
        <v>37</v>
      </c>
      <c r="I90" s="314">
        <v>44195</v>
      </c>
      <c r="J90" s="116">
        <v>3</v>
      </c>
    </row>
    <row r="91" spans="1:27" ht="12.75">
      <c r="C91" s="116">
        <v>125</v>
      </c>
      <c r="D91" s="116" t="s">
        <v>23</v>
      </c>
      <c r="E91" s="314">
        <v>44187</v>
      </c>
      <c r="F91" s="116">
        <v>3.75</v>
      </c>
      <c r="G91" s="116">
        <v>67</v>
      </c>
      <c r="H91" s="116" t="s">
        <v>37</v>
      </c>
      <c r="I91" s="314">
        <v>44196</v>
      </c>
      <c r="J91" s="116">
        <v>2</v>
      </c>
    </row>
    <row r="92" spans="1:27" ht="12.75">
      <c r="A92" s="116"/>
      <c r="B92" s="116"/>
      <c r="C92" s="116">
        <v>30</v>
      </c>
      <c r="D92" s="116" t="s">
        <v>23</v>
      </c>
      <c r="E92" s="314">
        <v>44187</v>
      </c>
      <c r="F92" s="116">
        <v>1.25</v>
      </c>
    </row>
    <row r="93" spans="1:27" ht="12.75">
      <c r="A93" s="116"/>
      <c r="B93" s="116"/>
      <c r="C93" s="116" t="s">
        <v>3302</v>
      </c>
      <c r="D93" s="116" t="s">
        <v>23</v>
      </c>
      <c r="E93" s="314">
        <v>44194</v>
      </c>
      <c r="F93" s="116">
        <v>2</v>
      </c>
    </row>
    <row r="94" spans="1:27" ht="12.75">
      <c r="A94" s="116"/>
      <c r="B94" s="116"/>
      <c r="C94" s="116" t="s">
        <v>3303</v>
      </c>
      <c r="D94" s="116" t="s">
        <v>23</v>
      </c>
      <c r="E94" s="314">
        <v>44202</v>
      </c>
      <c r="F94" s="116">
        <v>1.25</v>
      </c>
    </row>
    <row r="95" spans="1:27" ht="12.75">
      <c r="A95" s="116"/>
      <c r="B95" s="116"/>
      <c r="C95" s="116" t="s">
        <v>3304</v>
      </c>
      <c r="D95" s="116" t="s">
        <v>23</v>
      </c>
      <c r="E95" s="314">
        <v>44259</v>
      </c>
    </row>
    <row r="96" spans="1:27" ht="12.75">
      <c r="A96" s="116"/>
      <c r="B96" s="116"/>
    </row>
    <row r="97" spans="1:27" ht="12.75">
      <c r="A97" s="703">
        <v>28</v>
      </c>
      <c r="B97" s="531">
        <v>337</v>
      </c>
      <c r="C97" s="531">
        <v>96</v>
      </c>
      <c r="D97" s="531" t="s">
        <v>23</v>
      </c>
      <c r="E97" s="610">
        <v>44193</v>
      </c>
      <c r="F97" s="531">
        <v>2.75</v>
      </c>
      <c r="G97" s="531">
        <v>337</v>
      </c>
      <c r="H97" s="531" t="s">
        <v>3182</v>
      </c>
      <c r="I97" s="698">
        <v>44256</v>
      </c>
      <c r="J97" s="531">
        <v>3</v>
      </c>
      <c r="K97" s="539"/>
      <c r="L97" s="539"/>
      <c r="M97" s="539"/>
      <c r="N97" s="539"/>
      <c r="O97" s="539"/>
      <c r="P97" s="539"/>
      <c r="Q97" s="539"/>
      <c r="R97" s="539"/>
      <c r="S97" s="539"/>
      <c r="T97" s="539"/>
      <c r="U97" s="539"/>
      <c r="V97" s="539"/>
      <c r="W97" s="539"/>
      <c r="X97" s="539"/>
      <c r="Y97" s="539"/>
      <c r="Z97" s="539"/>
      <c r="AA97" s="539"/>
    </row>
    <row r="98" spans="1:27" ht="12.75">
      <c r="C98" s="116" t="s">
        <v>3305</v>
      </c>
      <c r="D98" s="116" t="s">
        <v>23</v>
      </c>
      <c r="E98" s="314">
        <v>44194</v>
      </c>
      <c r="F98" s="116">
        <v>0.5</v>
      </c>
    </row>
    <row r="99" spans="1:27" ht="12.75">
      <c r="C99" s="116">
        <v>94</v>
      </c>
      <c r="D99" s="116" t="s">
        <v>23</v>
      </c>
      <c r="E99" s="314">
        <v>44194</v>
      </c>
      <c r="F99" s="116">
        <v>2.75</v>
      </c>
    </row>
    <row r="100" spans="1:27" ht="12.75">
      <c r="C100" s="116">
        <v>24</v>
      </c>
      <c r="D100" s="116" t="s">
        <v>23</v>
      </c>
      <c r="E100" s="314">
        <v>44194</v>
      </c>
      <c r="F100" s="116">
        <v>0.75</v>
      </c>
    </row>
    <row r="101" spans="1:27" ht="12.75">
      <c r="A101" s="116"/>
      <c r="B101" s="116"/>
      <c r="C101" s="116">
        <v>14</v>
      </c>
      <c r="D101" s="116" t="s">
        <v>23</v>
      </c>
      <c r="E101" s="314">
        <v>44195</v>
      </c>
      <c r="F101" s="116">
        <v>0.75</v>
      </c>
    </row>
    <row r="102" spans="1:27" ht="12.75">
      <c r="A102" s="116"/>
      <c r="B102" s="116"/>
      <c r="C102" s="116">
        <v>109</v>
      </c>
      <c r="D102" s="116" t="s">
        <v>23</v>
      </c>
      <c r="E102" s="314">
        <v>44195</v>
      </c>
      <c r="F102" s="116">
        <v>1.25</v>
      </c>
    </row>
    <row r="103" spans="1:27" ht="12.75">
      <c r="A103" s="116"/>
      <c r="B103" s="116"/>
      <c r="C103" s="116" t="s">
        <v>3304</v>
      </c>
      <c r="D103" s="116" t="s">
        <v>23</v>
      </c>
      <c r="E103" s="314">
        <v>44259</v>
      </c>
    </row>
    <row r="104" spans="1:27" ht="12.75">
      <c r="A104" s="116"/>
      <c r="B104" s="116"/>
    </row>
    <row r="105" spans="1:27" ht="12.75">
      <c r="A105" s="703">
        <v>29</v>
      </c>
      <c r="B105" s="531">
        <v>49</v>
      </c>
      <c r="C105" s="531">
        <v>28</v>
      </c>
      <c r="D105" s="531" t="s">
        <v>23</v>
      </c>
      <c r="E105" s="610">
        <v>44195</v>
      </c>
      <c r="F105" s="531">
        <v>0.75</v>
      </c>
      <c r="G105" s="531">
        <v>36</v>
      </c>
      <c r="H105" s="531" t="s">
        <v>37</v>
      </c>
      <c r="I105" s="610">
        <v>44210</v>
      </c>
      <c r="J105" s="531">
        <v>0.75</v>
      </c>
      <c r="K105" s="531" t="s">
        <v>3306</v>
      </c>
      <c r="L105" s="539"/>
      <c r="M105" s="539"/>
      <c r="N105" s="539"/>
      <c r="O105" s="539"/>
      <c r="P105" s="539"/>
      <c r="Q105" s="539"/>
      <c r="R105" s="539"/>
      <c r="S105" s="539"/>
      <c r="T105" s="539"/>
      <c r="U105" s="539"/>
      <c r="V105" s="539"/>
      <c r="W105" s="539"/>
      <c r="X105" s="539"/>
      <c r="Y105" s="539"/>
      <c r="Z105" s="539"/>
      <c r="AA105" s="539"/>
    </row>
    <row r="106" spans="1:27" ht="12.75">
      <c r="C106" s="116">
        <v>21</v>
      </c>
      <c r="D106" s="116" t="s">
        <v>23</v>
      </c>
      <c r="E106" s="314">
        <v>44200</v>
      </c>
      <c r="F106" s="116">
        <v>0.5</v>
      </c>
      <c r="G106" s="116">
        <v>13</v>
      </c>
      <c r="H106" s="116" t="s">
        <v>3182</v>
      </c>
      <c r="I106" s="315">
        <v>44249</v>
      </c>
      <c r="J106" s="116">
        <v>0.25</v>
      </c>
    </row>
    <row r="107" spans="1:27" ht="12.75">
      <c r="C107" s="116" t="s">
        <v>3304</v>
      </c>
      <c r="D107" s="116" t="s">
        <v>23</v>
      </c>
      <c r="E107" s="314">
        <v>44259</v>
      </c>
    </row>
    <row r="109" spans="1:27" ht="12.75">
      <c r="A109" s="703">
        <v>30</v>
      </c>
      <c r="B109" s="531">
        <v>362</v>
      </c>
      <c r="C109" s="531">
        <v>45</v>
      </c>
      <c r="D109" s="531" t="s">
        <v>23</v>
      </c>
      <c r="E109" s="610">
        <v>44200</v>
      </c>
      <c r="F109" s="531">
        <v>1.5</v>
      </c>
      <c r="G109" s="531">
        <v>130</v>
      </c>
      <c r="H109" s="531" t="s">
        <v>3182</v>
      </c>
      <c r="I109" s="698">
        <v>44250</v>
      </c>
      <c r="J109" s="531">
        <v>2</v>
      </c>
      <c r="K109" s="704" t="s">
        <v>3307</v>
      </c>
      <c r="L109" s="705"/>
      <c r="M109" s="706"/>
      <c r="N109" s="539"/>
      <c r="O109" s="539"/>
      <c r="P109" s="539"/>
      <c r="Q109" s="539"/>
      <c r="R109" s="539"/>
      <c r="S109" s="539"/>
      <c r="T109" s="539"/>
      <c r="U109" s="539"/>
      <c r="V109" s="539"/>
      <c r="W109" s="539"/>
      <c r="X109" s="539"/>
      <c r="Y109" s="539"/>
      <c r="Z109" s="539"/>
      <c r="AA109" s="539"/>
    </row>
    <row r="110" spans="1:27" ht="12.75">
      <c r="C110" s="116">
        <v>28</v>
      </c>
      <c r="D110" s="116" t="s">
        <v>23</v>
      </c>
      <c r="E110" s="314">
        <v>44200</v>
      </c>
      <c r="F110" s="116">
        <v>1</v>
      </c>
      <c r="G110" s="116">
        <v>232</v>
      </c>
      <c r="H110" s="116" t="s">
        <v>3182</v>
      </c>
      <c r="I110" s="315">
        <v>44251</v>
      </c>
      <c r="J110" s="116">
        <v>4</v>
      </c>
    </row>
    <row r="111" spans="1:27" ht="12.75">
      <c r="C111" s="116">
        <v>51</v>
      </c>
      <c r="D111" s="116" t="s">
        <v>23</v>
      </c>
      <c r="E111" s="314">
        <v>44201</v>
      </c>
      <c r="F111" s="116">
        <v>1.75</v>
      </c>
    </row>
    <row r="112" spans="1:27" ht="12.75">
      <c r="C112" s="116">
        <v>94</v>
      </c>
      <c r="D112" s="116" t="s">
        <v>23</v>
      </c>
      <c r="E112" s="314">
        <v>44201</v>
      </c>
      <c r="F112" s="116">
        <v>2.5</v>
      </c>
    </row>
    <row r="113" spans="1:27" ht="12.75">
      <c r="C113" s="116">
        <v>44</v>
      </c>
      <c r="D113" s="116" t="s">
        <v>23</v>
      </c>
      <c r="E113" s="314">
        <v>44201</v>
      </c>
      <c r="F113" s="116">
        <v>1.25</v>
      </c>
    </row>
    <row r="114" spans="1:27" ht="12.75">
      <c r="C114" s="116">
        <v>100</v>
      </c>
      <c r="D114" s="116" t="s">
        <v>23</v>
      </c>
      <c r="E114" s="314">
        <v>44202</v>
      </c>
      <c r="F114" s="116">
        <v>2.75</v>
      </c>
    </row>
    <row r="115" spans="1:27" ht="12.75">
      <c r="C115" s="116" t="s">
        <v>3304</v>
      </c>
      <c r="D115" s="116" t="s">
        <v>23</v>
      </c>
      <c r="E115" s="314">
        <v>44259</v>
      </c>
    </row>
    <row r="117" spans="1:27" ht="12.75">
      <c r="A117" s="703">
        <v>31</v>
      </c>
      <c r="B117" s="531">
        <v>69</v>
      </c>
      <c r="C117" s="531">
        <v>69</v>
      </c>
      <c r="D117" s="531" t="s">
        <v>3308</v>
      </c>
      <c r="E117" s="610">
        <v>44204</v>
      </c>
      <c r="F117" s="531">
        <v>2.5</v>
      </c>
      <c r="G117" s="531">
        <v>69</v>
      </c>
      <c r="H117" s="531" t="s">
        <v>37</v>
      </c>
      <c r="I117" s="610">
        <v>44215</v>
      </c>
      <c r="J117" s="531">
        <v>1.25</v>
      </c>
      <c r="K117" s="531" t="s">
        <v>3309</v>
      </c>
      <c r="L117" s="539"/>
      <c r="M117" s="539"/>
      <c r="N117" s="539"/>
      <c r="O117" s="539"/>
      <c r="P117" s="539"/>
      <c r="Q117" s="539"/>
      <c r="R117" s="539"/>
      <c r="S117" s="539"/>
      <c r="T117" s="539"/>
      <c r="U117" s="539"/>
      <c r="V117" s="539"/>
      <c r="W117" s="539"/>
      <c r="X117" s="539"/>
      <c r="Y117" s="539"/>
      <c r="Z117" s="539"/>
      <c r="AA117" s="539"/>
    </row>
    <row r="118" spans="1:27" ht="12.75">
      <c r="C118" s="116" t="s">
        <v>3304</v>
      </c>
      <c r="D118" s="116" t="s">
        <v>23</v>
      </c>
      <c r="E118" s="314">
        <v>44259</v>
      </c>
    </row>
    <row r="120" spans="1:27" ht="12.75">
      <c r="A120" s="270">
        <v>32</v>
      </c>
      <c r="B120" s="270">
        <v>4</v>
      </c>
      <c r="C120" s="270">
        <v>4</v>
      </c>
      <c r="D120" s="270" t="s">
        <v>23</v>
      </c>
      <c r="E120" s="385">
        <v>44204</v>
      </c>
      <c r="F120" s="387" t="s">
        <v>3117</v>
      </c>
      <c r="G120" s="270">
        <v>4</v>
      </c>
      <c r="H120" s="270" t="s">
        <v>37</v>
      </c>
      <c r="I120" s="385">
        <v>44215</v>
      </c>
      <c r="J120" s="387" t="s">
        <v>3120</v>
      </c>
      <c r="K120" s="188"/>
      <c r="L120" s="188"/>
      <c r="M120" s="188"/>
      <c r="N120" s="188"/>
      <c r="O120" s="188"/>
      <c r="P120" s="188"/>
      <c r="Q120" s="188"/>
      <c r="R120" s="188"/>
      <c r="S120" s="188"/>
      <c r="T120" s="188"/>
      <c r="U120" s="188"/>
      <c r="V120" s="188"/>
      <c r="W120" s="188"/>
      <c r="X120" s="188"/>
      <c r="Y120" s="188"/>
      <c r="Z120" s="188"/>
      <c r="AA120" s="188"/>
    </row>
    <row r="122" spans="1:27" ht="12.75">
      <c r="A122" s="703">
        <v>33</v>
      </c>
      <c r="B122" s="531">
        <v>200</v>
      </c>
      <c r="C122" s="531">
        <v>74</v>
      </c>
      <c r="D122" s="531" t="s">
        <v>23</v>
      </c>
      <c r="E122" s="610">
        <v>44204</v>
      </c>
      <c r="F122" s="531">
        <v>2.25</v>
      </c>
      <c r="G122" s="531">
        <v>201</v>
      </c>
      <c r="H122" s="531" t="s">
        <v>3182</v>
      </c>
      <c r="I122" s="698">
        <v>44250</v>
      </c>
      <c r="J122" s="531">
        <v>3.5</v>
      </c>
      <c r="K122" s="531" t="s">
        <v>3309</v>
      </c>
      <c r="L122" s="539"/>
      <c r="M122" s="539"/>
      <c r="N122" s="539"/>
      <c r="O122" s="539"/>
      <c r="P122" s="539"/>
      <c r="Q122" s="539"/>
      <c r="R122" s="539"/>
      <c r="S122" s="539"/>
      <c r="T122" s="539"/>
      <c r="U122" s="539"/>
      <c r="V122" s="539"/>
      <c r="W122" s="539"/>
      <c r="X122" s="539"/>
      <c r="Y122" s="539"/>
      <c r="Z122" s="539"/>
      <c r="AA122" s="539"/>
    </row>
    <row r="123" spans="1:27" ht="12.75">
      <c r="C123" s="116">
        <v>126</v>
      </c>
      <c r="D123" s="116" t="s">
        <v>23</v>
      </c>
      <c r="E123" s="314">
        <v>44207</v>
      </c>
      <c r="F123" s="116">
        <v>3.75</v>
      </c>
    </row>
    <row r="124" spans="1:27" ht="12.75">
      <c r="C124" s="116" t="s">
        <v>3304</v>
      </c>
      <c r="D124" s="116" t="s">
        <v>23</v>
      </c>
      <c r="E124" s="314">
        <v>44259</v>
      </c>
    </row>
    <row r="126" spans="1:27" ht="12.75">
      <c r="A126" s="703">
        <v>34</v>
      </c>
      <c r="B126" s="531">
        <v>267</v>
      </c>
      <c r="C126" s="531">
        <v>267</v>
      </c>
      <c r="D126" s="531" t="s">
        <v>23</v>
      </c>
      <c r="E126" s="610">
        <v>44207</v>
      </c>
      <c r="F126" s="531">
        <v>2.5</v>
      </c>
      <c r="G126" s="531">
        <v>267</v>
      </c>
      <c r="H126" s="531" t="s">
        <v>3182</v>
      </c>
      <c r="I126" s="698">
        <v>44250</v>
      </c>
      <c r="J126" s="531">
        <v>2</v>
      </c>
      <c r="K126" s="539"/>
      <c r="L126" s="539"/>
      <c r="M126" s="539"/>
      <c r="N126" s="539"/>
      <c r="O126" s="539"/>
      <c r="P126" s="539"/>
      <c r="Q126" s="539"/>
      <c r="R126" s="539"/>
      <c r="S126" s="539"/>
      <c r="T126" s="539"/>
      <c r="U126" s="539"/>
      <c r="V126" s="539"/>
      <c r="W126" s="539"/>
      <c r="X126" s="539"/>
      <c r="Y126" s="539"/>
      <c r="Z126" s="539"/>
      <c r="AA126" s="539"/>
    </row>
    <row r="127" spans="1:27" ht="12.75">
      <c r="C127" s="116" t="s">
        <v>3304</v>
      </c>
      <c r="D127" s="116" t="s">
        <v>23</v>
      </c>
      <c r="E127" s="314">
        <v>44259</v>
      </c>
    </row>
    <row r="129" spans="1:27" ht="12.75">
      <c r="A129" s="703">
        <v>35</v>
      </c>
      <c r="B129" s="531">
        <v>69</v>
      </c>
      <c r="C129" s="531">
        <v>69</v>
      </c>
      <c r="D129" s="531" t="s">
        <v>23</v>
      </c>
      <c r="E129" s="610">
        <v>44208</v>
      </c>
      <c r="F129" s="531">
        <v>1</v>
      </c>
      <c r="G129" s="531">
        <v>69</v>
      </c>
      <c r="H129" s="531" t="s">
        <v>3182</v>
      </c>
      <c r="I129" s="698">
        <v>44250</v>
      </c>
      <c r="J129" s="531">
        <v>0.5</v>
      </c>
      <c r="K129" s="539"/>
      <c r="L129" s="539"/>
      <c r="M129" s="539"/>
      <c r="N129" s="539"/>
      <c r="O129" s="539"/>
      <c r="P129" s="539"/>
      <c r="Q129" s="539"/>
      <c r="R129" s="539"/>
      <c r="S129" s="539"/>
      <c r="T129" s="539"/>
      <c r="U129" s="539"/>
      <c r="V129" s="539"/>
      <c r="W129" s="539"/>
      <c r="X129" s="539"/>
      <c r="Y129" s="539"/>
      <c r="Z129" s="539"/>
      <c r="AA129" s="539"/>
    </row>
    <row r="130" spans="1:27" ht="12.75">
      <c r="C130" s="116" t="s">
        <v>3304</v>
      </c>
      <c r="D130" s="116" t="s">
        <v>23</v>
      </c>
      <c r="E130" s="314">
        <v>44259</v>
      </c>
    </row>
    <row r="132" spans="1:27" ht="12.75">
      <c r="A132" s="703">
        <v>36</v>
      </c>
      <c r="B132" s="531">
        <v>198</v>
      </c>
      <c r="C132" s="531">
        <v>198</v>
      </c>
      <c r="D132" s="531" t="s">
        <v>23</v>
      </c>
      <c r="E132" s="610">
        <v>44208</v>
      </c>
      <c r="F132" s="531">
        <v>4.25</v>
      </c>
      <c r="G132" s="531">
        <v>200</v>
      </c>
      <c r="H132" s="531" t="s">
        <v>3182</v>
      </c>
      <c r="I132" s="698">
        <v>44249</v>
      </c>
      <c r="J132" s="531">
        <v>3</v>
      </c>
      <c r="K132" s="531" t="s">
        <v>3310</v>
      </c>
      <c r="L132" s="539"/>
      <c r="M132" s="539"/>
      <c r="N132" s="539"/>
      <c r="O132" s="539"/>
      <c r="P132" s="539"/>
      <c r="Q132" s="539"/>
      <c r="R132" s="539"/>
      <c r="S132" s="539"/>
      <c r="T132" s="539"/>
      <c r="U132" s="539"/>
      <c r="V132" s="539"/>
      <c r="W132" s="539"/>
      <c r="X132" s="539"/>
      <c r="Y132" s="539"/>
      <c r="Z132" s="539"/>
      <c r="AA132" s="539"/>
    </row>
    <row r="133" spans="1:27" ht="12.75">
      <c r="C133" s="116" t="s">
        <v>3304</v>
      </c>
      <c r="D133" s="116" t="s">
        <v>23</v>
      </c>
      <c r="E133" s="314">
        <v>44259</v>
      </c>
    </row>
    <row r="135" spans="1:27" ht="12.75">
      <c r="A135" s="703">
        <v>37</v>
      </c>
      <c r="B135" s="531">
        <v>62</v>
      </c>
      <c r="C135" s="531">
        <v>62</v>
      </c>
      <c r="D135" s="531" t="s">
        <v>23</v>
      </c>
      <c r="E135" s="610">
        <v>44208</v>
      </c>
      <c r="F135" s="531">
        <v>1</v>
      </c>
      <c r="G135" s="531">
        <v>62</v>
      </c>
      <c r="H135" s="531" t="s">
        <v>7</v>
      </c>
      <c r="I135" s="698">
        <v>44249</v>
      </c>
      <c r="J135" s="531">
        <v>0.5</v>
      </c>
      <c r="K135" s="539"/>
      <c r="L135" s="539"/>
      <c r="M135" s="539"/>
      <c r="N135" s="539"/>
      <c r="O135" s="539"/>
      <c r="P135" s="539"/>
      <c r="Q135" s="539"/>
      <c r="R135" s="539"/>
      <c r="S135" s="539"/>
      <c r="T135" s="539"/>
      <c r="U135" s="539"/>
      <c r="V135" s="539"/>
      <c r="W135" s="539"/>
      <c r="X135" s="539"/>
      <c r="Y135" s="539"/>
      <c r="Z135" s="539"/>
      <c r="AA135" s="539"/>
    </row>
    <row r="136" spans="1:27" ht="12.75">
      <c r="C136" s="116" t="s">
        <v>3304</v>
      </c>
      <c r="D136" s="116" t="s">
        <v>23</v>
      </c>
      <c r="E136" s="314">
        <v>44259</v>
      </c>
    </row>
    <row r="138" spans="1:27" ht="12.75">
      <c r="A138" s="703">
        <v>38</v>
      </c>
      <c r="B138" s="531">
        <v>65</v>
      </c>
      <c r="C138" s="531">
        <v>65</v>
      </c>
      <c r="D138" s="531" t="s">
        <v>3308</v>
      </c>
      <c r="E138" s="610">
        <v>44210</v>
      </c>
      <c r="F138" s="531">
        <v>2</v>
      </c>
      <c r="G138" s="531">
        <v>67</v>
      </c>
      <c r="H138" s="531" t="s">
        <v>7</v>
      </c>
      <c r="I138" s="698">
        <v>44249</v>
      </c>
      <c r="J138" s="531">
        <v>1</v>
      </c>
      <c r="K138" s="531" t="s">
        <v>3311</v>
      </c>
      <c r="L138" s="539"/>
      <c r="M138" s="539"/>
      <c r="N138" s="539"/>
      <c r="O138" s="539"/>
      <c r="P138" s="539"/>
      <c r="Q138" s="539"/>
      <c r="R138" s="539"/>
      <c r="S138" s="539"/>
      <c r="T138" s="539"/>
      <c r="U138" s="539"/>
      <c r="V138" s="539"/>
      <c r="W138" s="539"/>
      <c r="X138" s="539"/>
      <c r="Y138" s="539"/>
      <c r="Z138" s="539"/>
      <c r="AA138" s="539"/>
    </row>
    <row r="139" spans="1:27" ht="12.75">
      <c r="C139" s="116" t="s">
        <v>3304</v>
      </c>
      <c r="D139" s="116" t="s">
        <v>23</v>
      </c>
      <c r="E139" s="314">
        <v>44259</v>
      </c>
    </row>
    <row r="141" spans="1:27" ht="12.75">
      <c r="A141" s="703">
        <v>39</v>
      </c>
      <c r="B141" s="531">
        <v>201</v>
      </c>
      <c r="C141" s="531">
        <v>145</v>
      </c>
      <c r="D141" s="531" t="s">
        <v>3308</v>
      </c>
      <c r="E141" s="610">
        <v>44210</v>
      </c>
      <c r="F141" s="531">
        <v>2.5</v>
      </c>
      <c r="G141" s="531">
        <v>204</v>
      </c>
      <c r="H141" s="531" t="s">
        <v>7</v>
      </c>
      <c r="I141" s="698">
        <v>44249</v>
      </c>
      <c r="J141" s="531">
        <v>2</v>
      </c>
      <c r="K141" s="531" t="s">
        <v>3312</v>
      </c>
      <c r="L141" s="539"/>
      <c r="M141" s="539"/>
      <c r="N141" s="539"/>
      <c r="O141" s="539"/>
      <c r="P141" s="539"/>
      <c r="Q141" s="539"/>
      <c r="R141" s="539"/>
      <c r="S141" s="539"/>
      <c r="T141" s="539"/>
      <c r="U141" s="539"/>
      <c r="V141" s="539"/>
      <c r="W141" s="539"/>
      <c r="X141" s="539"/>
      <c r="Y141" s="539"/>
      <c r="Z141" s="539"/>
      <c r="AA141" s="539"/>
    </row>
    <row r="142" spans="1:27" ht="12.75">
      <c r="C142" s="116">
        <v>56</v>
      </c>
      <c r="D142" s="116" t="s">
        <v>3308</v>
      </c>
      <c r="E142" s="314">
        <v>44211</v>
      </c>
      <c r="F142" s="116">
        <v>1</v>
      </c>
      <c r="K142" s="116" t="s">
        <v>3313</v>
      </c>
    </row>
    <row r="143" spans="1:27" ht="12.75">
      <c r="C143" s="116" t="s">
        <v>3304</v>
      </c>
      <c r="D143" s="116" t="s">
        <v>23</v>
      </c>
      <c r="E143" s="314">
        <v>44259</v>
      </c>
    </row>
    <row r="145" spans="1:27" ht="12.75">
      <c r="A145" s="270">
        <v>40</v>
      </c>
      <c r="B145" s="270">
        <v>7</v>
      </c>
      <c r="C145" s="270">
        <v>7</v>
      </c>
      <c r="D145" s="270" t="s">
        <v>23</v>
      </c>
      <c r="E145" s="385">
        <v>44211</v>
      </c>
      <c r="F145" s="270">
        <v>0.25</v>
      </c>
      <c r="G145" s="270">
        <v>7</v>
      </c>
      <c r="H145" s="270" t="s">
        <v>7</v>
      </c>
      <c r="I145" s="606">
        <v>44249</v>
      </c>
      <c r="J145" s="387" t="s">
        <v>3123</v>
      </c>
      <c r="K145" s="188"/>
      <c r="L145" s="188"/>
      <c r="M145" s="188"/>
      <c r="N145" s="188"/>
      <c r="O145" s="188"/>
      <c r="P145" s="188"/>
      <c r="Q145" s="188"/>
      <c r="R145" s="188"/>
      <c r="S145" s="188"/>
      <c r="T145" s="188"/>
      <c r="U145" s="188"/>
      <c r="V145" s="188"/>
      <c r="W145" s="188"/>
      <c r="X145" s="188"/>
      <c r="Y145" s="188"/>
      <c r="Z145" s="188"/>
      <c r="AA145" s="188"/>
    </row>
    <row r="146" spans="1:27" ht="12.75">
      <c r="J146" s="17"/>
    </row>
    <row r="147" spans="1:27" ht="12.75">
      <c r="A147" s="270">
        <v>41</v>
      </c>
      <c r="B147" s="270">
        <v>11</v>
      </c>
      <c r="C147" s="270">
        <v>11</v>
      </c>
      <c r="D147" s="270" t="s">
        <v>23</v>
      </c>
      <c r="E147" s="385">
        <v>44211</v>
      </c>
      <c r="F147" s="270">
        <v>0.25</v>
      </c>
      <c r="G147" s="270">
        <v>11</v>
      </c>
      <c r="H147" s="270" t="s">
        <v>7</v>
      </c>
      <c r="I147" s="606">
        <v>44249</v>
      </c>
      <c r="J147" s="387" t="s">
        <v>3123</v>
      </c>
      <c r="K147" s="188"/>
      <c r="L147" s="188"/>
      <c r="M147" s="188"/>
      <c r="N147" s="188"/>
      <c r="O147" s="188"/>
      <c r="P147" s="188"/>
      <c r="Q147" s="188"/>
      <c r="R147" s="188"/>
      <c r="S147" s="188"/>
      <c r="T147" s="188"/>
      <c r="U147" s="188"/>
      <c r="V147" s="188"/>
      <c r="W147" s="188"/>
      <c r="X147" s="188"/>
      <c r="Y147" s="188"/>
      <c r="Z147" s="188"/>
      <c r="AA147" s="188"/>
    </row>
    <row r="149" spans="1:27" ht="12.75">
      <c r="A149" s="703">
        <v>42</v>
      </c>
      <c r="B149" s="531">
        <v>90</v>
      </c>
      <c r="C149" s="531">
        <v>90</v>
      </c>
      <c r="D149" s="531" t="s">
        <v>23</v>
      </c>
      <c r="E149" s="610">
        <v>44211</v>
      </c>
      <c r="F149" s="531">
        <v>2</v>
      </c>
      <c r="G149" s="531">
        <v>60</v>
      </c>
      <c r="H149" s="531" t="s">
        <v>7</v>
      </c>
      <c r="I149" s="698">
        <v>44249</v>
      </c>
      <c r="J149" s="531">
        <v>0.75</v>
      </c>
      <c r="K149" s="539"/>
      <c r="L149" s="539"/>
      <c r="M149" s="539"/>
      <c r="N149" s="539"/>
      <c r="O149" s="539"/>
      <c r="P149" s="539"/>
      <c r="Q149" s="539"/>
      <c r="R149" s="539"/>
      <c r="S149" s="539"/>
      <c r="T149" s="539"/>
      <c r="U149" s="539"/>
      <c r="V149" s="539"/>
      <c r="W149" s="539"/>
      <c r="X149" s="539"/>
      <c r="Y149" s="539"/>
      <c r="Z149" s="539"/>
      <c r="AA149" s="539"/>
    </row>
    <row r="150" spans="1:27" ht="12.75">
      <c r="C150" s="116" t="s">
        <v>3304</v>
      </c>
      <c r="D150" s="116" t="s">
        <v>23</v>
      </c>
      <c r="E150" s="314">
        <v>44259</v>
      </c>
      <c r="G150" s="116"/>
      <c r="H150" s="116"/>
      <c r="I150" s="315"/>
      <c r="J150" s="116"/>
    </row>
    <row r="151" spans="1:27" ht="12.75">
      <c r="G151" s="116">
        <v>30</v>
      </c>
      <c r="H151" s="116" t="s">
        <v>7</v>
      </c>
      <c r="I151" s="315">
        <v>44244</v>
      </c>
      <c r="J151" s="116">
        <v>0.5</v>
      </c>
    </row>
    <row r="152" spans="1:27" ht="12.75">
      <c r="A152" s="703">
        <v>43</v>
      </c>
      <c r="B152" s="531">
        <v>115</v>
      </c>
      <c r="C152" s="531">
        <v>115</v>
      </c>
      <c r="D152" s="531" t="s">
        <v>23</v>
      </c>
      <c r="E152" s="610">
        <v>44211</v>
      </c>
      <c r="F152" s="531">
        <v>1</v>
      </c>
      <c r="G152" s="531">
        <v>116</v>
      </c>
      <c r="H152" s="531" t="s">
        <v>7</v>
      </c>
      <c r="I152" s="707">
        <v>44244</v>
      </c>
      <c r="J152" s="531">
        <v>0.75</v>
      </c>
      <c r="K152" s="531" t="s">
        <v>3314</v>
      </c>
      <c r="L152" s="539"/>
      <c r="M152" s="539"/>
      <c r="N152" s="539"/>
      <c r="O152" s="539"/>
      <c r="P152" s="539"/>
      <c r="Q152" s="539"/>
      <c r="R152" s="539"/>
      <c r="S152" s="539"/>
      <c r="T152" s="539"/>
      <c r="U152" s="539"/>
      <c r="V152" s="539"/>
      <c r="W152" s="539"/>
      <c r="X152" s="539"/>
      <c r="Y152" s="539"/>
      <c r="Z152" s="539"/>
      <c r="AA152" s="539"/>
    </row>
    <row r="153" spans="1:27" ht="12.75">
      <c r="C153" s="116" t="s">
        <v>3304</v>
      </c>
      <c r="D153" s="116" t="s">
        <v>23</v>
      </c>
      <c r="E153" s="314">
        <v>44259</v>
      </c>
    </row>
    <row r="155" spans="1:27" ht="12.75">
      <c r="A155" s="270">
        <v>44</v>
      </c>
      <c r="B155" s="270">
        <v>87</v>
      </c>
      <c r="C155" s="270">
        <v>87</v>
      </c>
      <c r="D155" s="270" t="s">
        <v>23</v>
      </c>
      <c r="E155" s="385">
        <v>44211</v>
      </c>
      <c r="F155" s="270">
        <v>2</v>
      </c>
      <c r="G155" s="270">
        <v>88</v>
      </c>
      <c r="H155" s="579" t="s">
        <v>7</v>
      </c>
      <c r="I155" s="708">
        <v>44244</v>
      </c>
      <c r="J155" s="270">
        <v>1.25</v>
      </c>
      <c r="K155" s="270" t="s">
        <v>3315</v>
      </c>
      <c r="L155" s="188"/>
      <c r="M155" s="188"/>
      <c r="N155" s="188"/>
      <c r="O155" s="188"/>
      <c r="P155" s="188"/>
      <c r="Q155" s="188"/>
      <c r="R155" s="188"/>
      <c r="S155" s="188"/>
      <c r="T155" s="188"/>
      <c r="U155" s="188"/>
      <c r="V155" s="188"/>
      <c r="W155" s="188"/>
      <c r="X155" s="188"/>
      <c r="Y155" s="188"/>
      <c r="Z155" s="188"/>
      <c r="AA155" s="188"/>
    </row>
    <row r="157" spans="1:27" ht="12.75">
      <c r="A157" s="270">
        <v>45</v>
      </c>
      <c r="B157" s="270">
        <v>87</v>
      </c>
      <c r="C157" s="270">
        <v>87</v>
      </c>
      <c r="D157" s="270" t="s">
        <v>23</v>
      </c>
      <c r="E157" s="385">
        <v>44212</v>
      </c>
      <c r="F157" s="270">
        <v>1</v>
      </c>
      <c r="G157" s="270">
        <v>87</v>
      </c>
      <c r="H157" s="579" t="s">
        <v>7</v>
      </c>
      <c r="I157" s="708">
        <v>44244</v>
      </c>
      <c r="J157" s="270">
        <v>0.5</v>
      </c>
      <c r="K157" s="188"/>
      <c r="L157" s="188"/>
      <c r="M157" s="188"/>
      <c r="N157" s="188"/>
      <c r="O157" s="188"/>
      <c r="P157" s="188"/>
      <c r="Q157" s="188"/>
      <c r="R157" s="188"/>
      <c r="S157" s="188"/>
      <c r="T157" s="188"/>
      <c r="U157" s="188"/>
      <c r="V157" s="188"/>
      <c r="W157" s="188"/>
      <c r="X157" s="188"/>
      <c r="Y157" s="188"/>
      <c r="Z157" s="188"/>
      <c r="AA157" s="188"/>
    </row>
    <row r="160" spans="1:27" ht="12.75">
      <c r="A160" s="703">
        <v>46</v>
      </c>
      <c r="B160" s="531">
        <v>132</v>
      </c>
      <c r="C160" s="531">
        <v>65</v>
      </c>
      <c r="D160" s="531" t="s">
        <v>23</v>
      </c>
      <c r="E160" s="610">
        <v>44212</v>
      </c>
      <c r="F160" s="531">
        <v>1.5</v>
      </c>
      <c r="G160" s="531">
        <v>135</v>
      </c>
      <c r="H160" s="706" t="s">
        <v>7</v>
      </c>
      <c r="I160" s="707">
        <v>44244</v>
      </c>
      <c r="J160" s="531">
        <v>2</v>
      </c>
      <c r="K160" s="531" t="s">
        <v>3316</v>
      </c>
      <c r="L160" s="539"/>
      <c r="M160" s="539"/>
      <c r="N160" s="539"/>
      <c r="O160" s="539"/>
      <c r="P160" s="539"/>
      <c r="Q160" s="539"/>
      <c r="R160" s="539"/>
      <c r="S160" s="539"/>
      <c r="T160" s="539"/>
      <c r="U160" s="539"/>
      <c r="V160" s="539"/>
      <c r="W160" s="539"/>
      <c r="X160" s="539"/>
      <c r="Y160" s="539"/>
      <c r="Z160" s="539"/>
      <c r="AA160" s="539"/>
    </row>
    <row r="161" spans="1:27" ht="12.75">
      <c r="C161" s="116">
        <v>67</v>
      </c>
      <c r="D161" s="116" t="s">
        <v>23</v>
      </c>
      <c r="E161" s="314">
        <v>44215</v>
      </c>
      <c r="F161" s="116">
        <v>2</v>
      </c>
      <c r="K161" s="116" t="s">
        <v>3317</v>
      </c>
    </row>
    <row r="162" spans="1:27" ht="12.75">
      <c r="C162" s="116" t="s">
        <v>3304</v>
      </c>
      <c r="D162" s="116" t="s">
        <v>23</v>
      </c>
      <c r="E162" s="314">
        <v>44259</v>
      </c>
    </row>
    <row r="164" spans="1:27" ht="12.75">
      <c r="A164" s="703">
        <v>47</v>
      </c>
      <c r="B164" s="531">
        <v>137</v>
      </c>
      <c r="C164" s="531">
        <v>16</v>
      </c>
      <c r="D164" s="531" t="s">
        <v>23</v>
      </c>
      <c r="E164" s="610">
        <v>44215</v>
      </c>
      <c r="F164" s="531">
        <v>0.75</v>
      </c>
      <c r="G164" s="531">
        <v>70</v>
      </c>
      <c r="H164" s="706" t="s">
        <v>7</v>
      </c>
      <c r="I164" s="707">
        <v>44243</v>
      </c>
      <c r="J164" s="531">
        <v>1</v>
      </c>
      <c r="K164" s="531" t="s">
        <v>3318</v>
      </c>
      <c r="L164" s="539"/>
      <c r="M164" s="539"/>
      <c r="N164" s="539"/>
      <c r="O164" s="539"/>
      <c r="P164" s="539"/>
      <c r="Q164" s="539"/>
      <c r="R164" s="539"/>
      <c r="S164" s="539"/>
      <c r="T164" s="539"/>
      <c r="U164" s="539"/>
      <c r="V164" s="539"/>
      <c r="W164" s="539"/>
      <c r="X164" s="539"/>
      <c r="Y164" s="539"/>
      <c r="Z164" s="539"/>
      <c r="AA164" s="539"/>
    </row>
    <row r="165" spans="1:27" ht="12.75">
      <c r="C165" s="116">
        <v>86</v>
      </c>
      <c r="D165" s="116" t="s">
        <v>3308</v>
      </c>
      <c r="E165" s="314">
        <v>44218</v>
      </c>
      <c r="F165" s="116">
        <v>2.25</v>
      </c>
      <c r="G165" s="116">
        <v>71</v>
      </c>
      <c r="H165" s="614" t="s">
        <v>7</v>
      </c>
      <c r="I165" s="709">
        <v>44244</v>
      </c>
      <c r="J165" s="116">
        <v>1</v>
      </c>
      <c r="K165" s="116" t="s">
        <v>3316</v>
      </c>
    </row>
    <row r="166" spans="1:27" ht="12.75">
      <c r="C166" s="116">
        <v>35</v>
      </c>
      <c r="D166" s="116" t="s">
        <v>23</v>
      </c>
      <c r="E166" s="314">
        <v>44219</v>
      </c>
      <c r="F166" s="116">
        <v>1</v>
      </c>
    </row>
    <row r="167" spans="1:27" ht="12.75">
      <c r="C167" s="116" t="s">
        <v>3304</v>
      </c>
      <c r="D167" s="116" t="s">
        <v>23</v>
      </c>
      <c r="E167" s="314">
        <v>44259</v>
      </c>
    </row>
    <row r="169" spans="1:27" ht="12.75">
      <c r="A169" s="703">
        <v>48</v>
      </c>
      <c r="B169" s="531">
        <v>67</v>
      </c>
      <c r="C169" s="531">
        <v>67</v>
      </c>
      <c r="D169" s="531" t="s">
        <v>23</v>
      </c>
      <c r="E169" s="610">
        <v>44219</v>
      </c>
      <c r="F169" s="531">
        <v>2</v>
      </c>
      <c r="G169" s="531">
        <v>67</v>
      </c>
      <c r="H169" s="706" t="s">
        <v>7</v>
      </c>
      <c r="I169" s="707">
        <v>44243</v>
      </c>
      <c r="J169" s="531">
        <v>1</v>
      </c>
      <c r="K169" s="539"/>
      <c r="L169" s="539"/>
      <c r="M169" s="539"/>
      <c r="N169" s="539"/>
      <c r="O169" s="539"/>
      <c r="P169" s="539"/>
      <c r="Q169" s="539"/>
      <c r="R169" s="539"/>
      <c r="S169" s="539"/>
      <c r="T169" s="539"/>
      <c r="U169" s="539"/>
      <c r="V169" s="539"/>
      <c r="W169" s="539"/>
      <c r="X169" s="539"/>
      <c r="Y169" s="539"/>
      <c r="Z169" s="539"/>
      <c r="AA169" s="539"/>
    </row>
    <row r="170" spans="1:27" ht="12.75">
      <c r="C170" s="116" t="s">
        <v>3304</v>
      </c>
      <c r="D170" s="116" t="s">
        <v>23</v>
      </c>
      <c r="E170" s="314">
        <v>44259</v>
      </c>
    </row>
    <row r="172" spans="1:27" ht="12.75">
      <c r="A172" s="270">
        <v>49</v>
      </c>
      <c r="B172" s="270">
        <v>0</v>
      </c>
      <c r="C172" s="270">
        <v>0</v>
      </c>
      <c r="D172" s="270" t="s">
        <v>23</v>
      </c>
      <c r="E172" s="385">
        <v>44219</v>
      </c>
      <c r="F172" s="387" t="s">
        <v>3120</v>
      </c>
      <c r="G172" s="270">
        <v>0</v>
      </c>
      <c r="H172" s="579" t="s">
        <v>7</v>
      </c>
      <c r="I172" s="708">
        <v>44243</v>
      </c>
      <c r="J172" s="387" t="s">
        <v>3120</v>
      </c>
      <c r="K172" s="188"/>
      <c r="L172" s="188"/>
      <c r="M172" s="188"/>
      <c r="N172" s="188"/>
      <c r="O172" s="188"/>
      <c r="P172" s="188"/>
      <c r="Q172" s="188"/>
      <c r="R172" s="188"/>
      <c r="S172" s="188"/>
      <c r="T172" s="188"/>
      <c r="U172" s="188"/>
      <c r="V172" s="188"/>
      <c r="W172" s="188"/>
      <c r="X172" s="188"/>
      <c r="Y172" s="188"/>
      <c r="Z172" s="188"/>
      <c r="AA172" s="188"/>
    </row>
    <row r="174" spans="1:27" ht="12.75">
      <c r="A174" s="703">
        <v>50</v>
      </c>
      <c r="B174" s="531">
        <v>84</v>
      </c>
      <c r="C174" s="531">
        <v>84</v>
      </c>
      <c r="D174" s="531" t="s">
        <v>23</v>
      </c>
      <c r="E174" s="610">
        <v>44219</v>
      </c>
      <c r="F174" s="531">
        <v>2</v>
      </c>
      <c r="G174" s="531">
        <v>84</v>
      </c>
      <c r="H174" s="706" t="s">
        <v>7</v>
      </c>
      <c r="I174" s="707">
        <v>44243</v>
      </c>
      <c r="J174" s="531">
        <v>1</v>
      </c>
      <c r="K174" s="539"/>
      <c r="L174" s="539"/>
      <c r="M174" s="539"/>
      <c r="N174" s="539"/>
      <c r="O174" s="539"/>
      <c r="P174" s="539"/>
      <c r="Q174" s="539"/>
      <c r="R174" s="539"/>
      <c r="S174" s="539"/>
      <c r="T174" s="539"/>
      <c r="U174" s="539"/>
      <c r="V174" s="539"/>
      <c r="W174" s="539"/>
      <c r="X174" s="539"/>
      <c r="Y174" s="539"/>
      <c r="Z174" s="539"/>
      <c r="AA174" s="539"/>
    </row>
    <row r="175" spans="1:27" ht="12.75">
      <c r="C175" s="116" t="s">
        <v>3304</v>
      </c>
      <c r="D175" s="116" t="s">
        <v>23</v>
      </c>
      <c r="E175" s="314">
        <v>44259</v>
      </c>
    </row>
    <row r="177" spans="1:27" ht="12.75">
      <c r="A177" s="703">
        <v>51</v>
      </c>
      <c r="B177" s="531">
        <v>279</v>
      </c>
      <c r="C177" s="531">
        <v>90</v>
      </c>
      <c r="D177" s="531" t="s">
        <v>23</v>
      </c>
      <c r="E177" s="610">
        <v>44219</v>
      </c>
      <c r="F177" s="531">
        <v>0.5</v>
      </c>
      <c r="G177" s="531">
        <v>283</v>
      </c>
      <c r="H177" s="531" t="s">
        <v>7</v>
      </c>
      <c r="I177" s="698">
        <v>44243</v>
      </c>
      <c r="J177" s="531">
        <v>4</v>
      </c>
      <c r="K177" s="531" t="s">
        <v>3319</v>
      </c>
      <c r="L177" s="539"/>
      <c r="M177" s="539"/>
      <c r="N177" s="539"/>
      <c r="O177" s="539"/>
      <c r="P177" s="539"/>
      <c r="Q177" s="539"/>
      <c r="R177" s="539"/>
      <c r="S177" s="539"/>
      <c r="T177" s="539"/>
      <c r="U177" s="539"/>
      <c r="V177" s="539"/>
      <c r="W177" s="539"/>
      <c r="X177" s="539"/>
      <c r="Y177" s="539"/>
      <c r="Z177" s="539"/>
      <c r="AA177" s="539"/>
    </row>
    <row r="178" spans="1:27" ht="12.75">
      <c r="C178" s="116">
        <v>102</v>
      </c>
      <c r="D178" s="116" t="s">
        <v>23</v>
      </c>
      <c r="E178" s="314">
        <v>44221</v>
      </c>
      <c r="F178" s="116">
        <v>4.25</v>
      </c>
    </row>
    <row r="179" spans="1:27" ht="12.75">
      <c r="A179" s="116"/>
      <c r="B179" s="116"/>
      <c r="C179" s="116">
        <v>87</v>
      </c>
      <c r="D179" s="116" t="s">
        <v>23</v>
      </c>
      <c r="E179" s="314">
        <v>44223</v>
      </c>
      <c r="F179" s="116">
        <v>2</v>
      </c>
      <c r="K179" s="116" t="s">
        <v>3320</v>
      </c>
    </row>
    <row r="180" spans="1:27" ht="12.75">
      <c r="A180" s="116"/>
      <c r="B180" s="116"/>
      <c r="C180" s="116" t="s">
        <v>3304</v>
      </c>
      <c r="D180" s="116" t="s">
        <v>23</v>
      </c>
      <c r="E180" s="314">
        <v>44259</v>
      </c>
    </row>
    <row r="181" spans="1:27" ht="12.75">
      <c r="A181" s="116"/>
      <c r="B181" s="116"/>
    </row>
    <row r="182" spans="1:27" ht="12.75">
      <c r="A182" s="396">
        <v>52</v>
      </c>
      <c r="B182" s="270">
        <v>64</v>
      </c>
      <c r="C182" s="270">
        <v>64</v>
      </c>
      <c r="D182" s="270" t="s">
        <v>23</v>
      </c>
      <c r="E182" s="385">
        <v>44223</v>
      </c>
      <c r="F182" s="270">
        <v>0.5</v>
      </c>
      <c r="G182" s="270">
        <v>65</v>
      </c>
      <c r="H182" s="270" t="s">
        <v>7</v>
      </c>
      <c r="I182" s="606">
        <v>44242</v>
      </c>
      <c r="J182" s="270">
        <v>0.5</v>
      </c>
      <c r="K182" s="270" t="s">
        <v>3321</v>
      </c>
      <c r="L182" s="188"/>
      <c r="M182" s="188"/>
      <c r="N182" s="188"/>
      <c r="O182" s="188"/>
      <c r="P182" s="188"/>
      <c r="Q182" s="188"/>
      <c r="R182" s="188"/>
      <c r="S182" s="188"/>
      <c r="T182" s="188"/>
      <c r="U182" s="188"/>
      <c r="V182" s="188"/>
      <c r="W182" s="188"/>
      <c r="X182" s="188"/>
      <c r="Y182" s="188"/>
      <c r="Z182" s="188"/>
      <c r="AA182" s="188"/>
    </row>
    <row r="184" spans="1:27" ht="12.75">
      <c r="A184" s="703">
        <v>53</v>
      </c>
      <c r="B184" s="531">
        <v>66</v>
      </c>
      <c r="C184" s="531">
        <v>66</v>
      </c>
      <c r="D184" s="531" t="s">
        <v>23</v>
      </c>
      <c r="E184" s="610">
        <v>44223</v>
      </c>
      <c r="F184" s="531">
        <v>0.75</v>
      </c>
      <c r="G184" s="531">
        <v>66</v>
      </c>
      <c r="H184" s="531" t="s">
        <v>7</v>
      </c>
      <c r="I184" s="698">
        <v>44242</v>
      </c>
      <c r="J184" s="531">
        <v>0.5</v>
      </c>
      <c r="K184" s="539"/>
      <c r="L184" s="539"/>
      <c r="M184" s="539"/>
      <c r="N184" s="539"/>
      <c r="O184" s="539"/>
      <c r="P184" s="539"/>
      <c r="Q184" s="539"/>
      <c r="R184" s="539"/>
      <c r="S184" s="539"/>
      <c r="T184" s="539"/>
      <c r="U184" s="539"/>
      <c r="V184" s="539"/>
      <c r="W184" s="539"/>
      <c r="X184" s="539"/>
      <c r="Y184" s="539"/>
      <c r="Z184" s="539"/>
      <c r="AA184" s="539"/>
    </row>
    <row r="185" spans="1:27" ht="12.75">
      <c r="C185" s="116" t="s">
        <v>3304</v>
      </c>
      <c r="D185" s="116" t="s">
        <v>23</v>
      </c>
      <c r="E185" s="314">
        <v>44259</v>
      </c>
    </row>
    <row r="187" spans="1:27" ht="12.75">
      <c r="A187" s="703">
        <v>54</v>
      </c>
      <c r="B187" s="531">
        <v>78</v>
      </c>
      <c r="C187" s="531">
        <v>78</v>
      </c>
      <c r="D187" s="531" t="s">
        <v>23</v>
      </c>
      <c r="E187" s="610">
        <v>44225</v>
      </c>
      <c r="F187" s="531">
        <v>1.75</v>
      </c>
      <c r="G187" s="531">
        <v>78</v>
      </c>
      <c r="H187" s="531" t="s">
        <v>7</v>
      </c>
      <c r="I187" s="698">
        <v>44242</v>
      </c>
      <c r="J187" s="531">
        <v>0.75</v>
      </c>
      <c r="K187" s="539"/>
      <c r="L187" s="539"/>
      <c r="M187" s="539"/>
      <c r="N187" s="539"/>
      <c r="O187" s="539"/>
      <c r="P187" s="539"/>
      <c r="Q187" s="539"/>
      <c r="R187" s="539"/>
      <c r="S187" s="539"/>
      <c r="T187" s="539"/>
      <c r="U187" s="539"/>
      <c r="V187" s="539"/>
      <c r="W187" s="539"/>
      <c r="X187" s="539"/>
      <c r="Y187" s="539"/>
      <c r="Z187" s="539"/>
      <c r="AA187" s="539"/>
    </row>
    <row r="188" spans="1:27" ht="12.75">
      <c r="C188" s="116" t="s">
        <v>3304</v>
      </c>
      <c r="D188" s="116" t="s">
        <v>23</v>
      </c>
      <c r="E188" s="314">
        <v>44259</v>
      </c>
    </row>
    <row r="190" spans="1:27" ht="12.75">
      <c r="A190" s="270">
        <v>55</v>
      </c>
      <c r="B190" s="270">
        <v>22</v>
      </c>
      <c r="C190" s="270">
        <v>22</v>
      </c>
      <c r="D190" s="270" t="s">
        <v>3308</v>
      </c>
      <c r="E190" s="385">
        <v>44225</v>
      </c>
      <c r="F190" s="270">
        <v>0.25</v>
      </c>
      <c r="G190" s="270">
        <v>22</v>
      </c>
      <c r="H190" s="270" t="s">
        <v>7</v>
      </c>
      <c r="I190" s="606">
        <v>44242</v>
      </c>
      <c r="J190" s="387" t="s">
        <v>3117</v>
      </c>
      <c r="K190" s="188"/>
      <c r="L190" s="188"/>
      <c r="M190" s="188"/>
      <c r="N190" s="188"/>
      <c r="O190" s="188"/>
      <c r="P190" s="188"/>
      <c r="Q190" s="188"/>
      <c r="R190" s="188"/>
      <c r="S190" s="188"/>
      <c r="T190" s="188"/>
      <c r="U190" s="188"/>
      <c r="V190" s="188"/>
      <c r="W190" s="188"/>
      <c r="X190" s="188"/>
      <c r="Y190" s="188"/>
      <c r="Z190" s="188"/>
      <c r="AA190" s="188"/>
    </row>
    <row r="192" spans="1:27" ht="12.75">
      <c r="A192" s="270">
        <v>56</v>
      </c>
      <c r="B192" s="270">
        <v>0</v>
      </c>
      <c r="C192" s="270">
        <v>0</v>
      </c>
      <c r="D192" s="270" t="s">
        <v>23</v>
      </c>
      <c r="E192" s="385">
        <v>44225</v>
      </c>
      <c r="F192" s="270">
        <v>0</v>
      </c>
      <c r="G192" s="270">
        <v>0</v>
      </c>
      <c r="H192" s="270" t="s">
        <v>7</v>
      </c>
      <c r="I192" s="606">
        <v>44242</v>
      </c>
      <c r="J192" s="270">
        <v>0</v>
      </c>
      <c r="K192" s="188"/>
      <c r="L192" s="188"/>
      <c r="M192" s="188"/>
      <c r="N192" s="188"/>
      <c r="O192" s="188"/>
      <c r="P192" s="188"/>
      <c r="Q192" s="188"/>
      <c r="R192" s="188"/>
      <c r="S192" s="188"/>
      <c r="T192" s="188"/>
      <c r="U192" s="188"/>
      <c r="V192" s="188"/>
      <c r="W192" s="188"/>
      <c r="X192" s="188"/>
      <c r="Y192" s="188"/>
      <c r="Z192" s="188"/>
      <c r="AA192" s="188"/>
    </row>
    <row r="194" spans="1:27" ht="12.75">
      <c r="A194" s="703">
        <v>57</v>
      </c>
      <c r="B194" s="531">
        <v>230</v>
      </c>
      <c r="C194" s="531">
        <v>69</v>
      </c>
      <c r="D194" s="531" t="s">
        <v>23</v>
      </c>
      <c r="E194" s="610">
        <v>44225</v>
      </c>
      <c r="F194" s="531">
        <v>1.25</v>
      </c>
      <c r="G194" s="531">
        <v>80</v>
      </c>
      <c r="H194" s="531" t="s">
        <v>7</v>
      </c>
      <c r="I194" s="698">
        <v>44242</v>
      </c>
      <c r="J194" s="531">
        <v>1</v>
      </c>
      <c r="K194" s="539"/>
      <c r="L194" s="539"/>
      <c r="M194" s="539"/>
      <c r="N194" s="539"/>
      <c r="O194" s="539"/>
      <c r="P194" s="539"/>
      <c r="Q194" s="539"/>
      <c r="R194" s="539"/>
      <c r="S194" s="539"/>
      <c r="T194" s="539"/>
      <c r="U194" s="539"/>
      <c r="V194" s="539"/>
      <c r="W194" s="539"/>
      <c r="X194" s="539"/>
      <c r="Y194" s="539"/>
      <c r="Z194" s="539"/>
      <c r="AA194" s="539"/>
    </row>
    <row r="195" spans="1:27" ht="12.75">
      <c r="C195" s="116">
        <v>161</v>
      </c>
      <c r="D195" s="116" t="s">
        <v>23</v>
      </c>
      <c r="E195" s="314">
        <v>44226</v>
      </c>
      <c r="F195" s="116">
        <v>3</v>
      </c>
      <c r="G195" s="116">
        <v>150</v>
      </c>
      <c r="H195" s="116" t="s">
        <v>7</v>
      </c>
      <c r="I195" s="315">
        <v>44242</v>
      </c>
      <c r="J195" s="116">
        <v>1.25</v>
      </c>
    </row>
    <row r="196" spans="1:27" ht="12.75">
      <c r="C196" s="116" t="s">
        <v>3304</v>
      </c>
      <c r="D196" s="116" t="s">
        <v>23</v>
      </c>
      <c r="E196" s="314">
        <v>44259</v>
      </c>
    </row>
    <row r="198" spans="1:27" ht="12.75">
      <c r="A198" s="703">
        <v>58</v>
      </c>
      <c r="B198" s="531">
        <v>248</v>
      </c>
      <c r="C198" s="531">
        <v>218</v>
      </c>
      <c r="D198" s="531" t="s">
        <v>23</v>
      </c>
      <c r="E198" s="610">
        <v>44229</v>
      </c>
      <c r="F198" s="531">
        <v>2.75</v>
      </c>
      <c r="G198" s="531">
        <v>249</v>
      </c>
      <c r="H198" s="531" t="s">
        <v>7</v>
      </c>
      <c r="I198" s="698">
        <v>44242</v>
      </c>
      <c r="J198" s="531">
        <v>1.75</v>
      </c>
      <c r="K198" s="531" t="s">
        <v>3321</v>
      </c>
      <c r="L198" s="539"/>
      <c r="M198" s="539"/>
      <c r="N198" s="539"/>
      <c r="O198" s="539"/>
      <c r="P198" s="539"/>
      <c r="Q198" s="539"/>
      <c r="R198" s="539"/>
      <c r="S198" s="539"/>
      <c r="T198" s="539"/>
      <c r="U198" s="539"/>
      <c r="V198" s="539"/>
      <c r="W198" s="539"/>
      <c r="X198" s="539"/>
      <c r="Y198" s="539"/>
      <c r="Z198" s="539"/>
      <c r="AA198" s="539"/>
    </row>
    <row r="199" spans="1:27" ht="12.75">
      <c r="C199" s="116">
        <v>30</v>
      </c>
      <c r="D199" s="116" t="s">
        <v>23</v>
      </c>
      <c r="E199" s="314">
        <v>44232</v>
      </c>
      <c r="F199" s="116">
        <v>1</v>
      </c>
    </row>
    <row r="200" spans="1:27" ht="12.75">
      <c r="A200" s="116"/>
      <c r="B200" s="116"/>
      <c r="C200" s="116" t="s">
        <v>3304</v>
      </c>
      <c r="D200" s="116" t="s">
        <v>23</v>
      </c>
      <c r="E200" s="314">
        <v>44259</v>
      </c>
    </row>
    <row r="201" spans="1:27" ht="12.75">
      <c r="A201" s="116"/>
      <c r="B201" s="116"/>
    </row>
    <row r="202" spans="1:27" ht="12.75">
      <c r="A202" s="703">
        <v>59</v>
      </c>
      <c r="B202" s="531">
        <v>142</v>
      </c>
      <c r="C202" s="531">
        <v>142</v>
      </c>
      <c r="D202" s="531" t="s">
        <v>23</v>
      </c>
      <c r="E202" s="610">
        <v>44232</v>
      </c>
      <c r="F202" s="531">
        <v>1.75</v>
      </c>
      <c r="G202" s="531">
        <v>143</v>
      </c>
      <c r="H202" s="531" t="s">
        <v>7</v>
      </c>
      <c r="I202" s="698">
        <v>44242</v>
      </c>
      <c r="J202" s="531">
        <v>1.25</v>
      </c>
      <c r="K202" s="531" t="s">
        <v>3321</v>
      </c>
      <c r="L202" s="539"/>
      <c r="M202" s="539"/>
      <c r="N202" s="539"/>
      <c r="O202" s="539"/>
      <c r="P202" s="539"/>
      <c r="Q202" s="539"/>
      <c r="R202" s="539"/>
      <c r="S202" s="539"/>
      <c r="T202" s="539"/>
      <c r="U202" s="539"/>
      <c r="V202" s="539"/>
      <c r="W202" s="539"/>
      <c r="X202" s="539"/>
      <c r="Y202" s="539"/>
      <c r="Z202" s="539"/>
      <c r="AA202" s="539"/>
    </row>
    <row r="203" spans="1:27" ht="12.75">
      <c r="C203" s="116" t="s">
        <v>3304</v>
      </c>
      <c r="D203" s="116" t="s">
        <v>23</v>
      </c>
      <c r="E203" s="314">
        <v>44259</v>
      </c>
    </row>
    <row r="205" spans="1:27" ht="12.75">
      <c r="A205" s="703">
        <v>60</v>
      </c>
      <c r="B205" s="531">
        <v>120</v>
      </c>
      <c r="C205" s="531">
        <v>75</v>
      </c>
      <c r="D205" s="531" t="s">
        <v>23</v>
      </c>
      <c r="E205" s="610">
        <v>44232</v>
      </c>
      <c r="F205" s="531">
        <v>0.75</v>
      </c>
      <c r="G205" s="531">
        <v>121</v>
      </c>
      <c r="H205" s="531" t="s">
        <v>7</v>
      </c>
      <c r="I205" s="698">
        <v>44238</v>
      </c>
      <c r="J205" s="531">
        <v>1.25</v>
      </c>
      <c r="K205" s="531" t="s">
        <v>3321</v>
      </c>
      <c r="L205" s="539"/>
      <c r="M205" s="539"/>
      <c r="N205" s="539"/>
      <c r="O205" s="539"/>
      <c r="P205" s="539"/>
      <c r="Q205" s="539"/>
      <c r="R205" s="539"/>
      <c r="S205" s="539"/>
      <c r="T205" s="539"/>
      <c r="U205" s="539"/>
      <c r="V205" s="539"/>
      <c r="W205" s="539"/>
      <c r="X205" s="539"/>
      <c r="Y205" s="539"/>
      <c r="Z205" s="539"/>
      <c r="AA205" s="539"/>
    </row>
    <row r="206" spans="1:27" ht="12.75">
      <c r="C206" s="116">
        <v>45</v>
      </c>
      <c r="D206" s="116" t="s">
        <v>23</v>
      </c>
      <c r="E206" s="314">
        <v>44233</v>
      </c>
      <c r="F206" s="116">
        <v>1</v>
      </c>
    </row>
    <row r="207" spans="1:27" ht="12.75">
      <c r="C207" s="116" t="s">
        <v>3304</v>
      </c>
      <c r="D207" s="116" t="s">
        <v>23</v>
      </c>
      <c r="E207" s="314">
        <v>44259</v>
      </c>
    </row>
    <row r="209" spans="1:27" ht="12.75">
      <c r="A209" s="703">
        <v>61</v>
      </c>
      <c r="B209" s="531">
        <v>49</v>
      </c>
      <c r="C209" s="531">
        <v>49</v>
      </c>
      <c r="D209" s="531" t="s">
        <v>23</v>
      </c>
      <c r="E209" s="610">
        <v>44233</v>
      </c>
      <c r="F209" s="531">
        <v>1</v>
      </c>
      <c r="G209" s="531">
        <v>49</v>
      </c>
      <c r="H209" s="531" t="s">
        <v>7</v>
      </c>
      <c r="I209" s="698">
        <v>44238</v>
      </c>
      <c r="J209" s="531">
        <v>0.75</v>
      </c>
      <c r="K209" s="539"/>
      <c r="L209" s="539"/>
      <c r="M209" s="539"/>
      <c r="N209" s="539"/>
      <c r="O209" s="539"/>
      <c r="P209" s="539"/>
      <c r="Q209" s="539"/>
      <c r="R209" s="539"/>
      <c r="S209" s="539"/>
      <c r="T209" s="539"/>
      <c r="U209" s="539"/>
      <c r="V209" s="539"/>
      <c r="W209" s="539"/>
      <c r="X209" s="539"/>
      <c r="Y209" s="539"/>
      <c r="Z209" s="539"/>
      <c r="AA209" s="539"/>
    </row>
    <row r="210" spans="1:27" ht="12.75">
      <c r="C210" s="116" t="s">
        <v>3304</v>
      </c>
      <c r="D210" s="116" t="s">
        <v>23</v>
      </c>
      <c r="E210" s="314">
        <v>44259</v>
      </c>
    </row>
    <row r="212" spans="1:27" ht="12.75">
      <c r="A212" s="270">
        <v>62</v>
      </c>
      <c r="B212" s="270">
        <v>86</v>
      </c>
      <c r="C212" s="270">
        <v>86</v>
      </c>
      <c r="D212" s="270" t="s">
        <v>465</v>
      </c>
      <c r="E212" s="388">
        <v>44235</v>
      </c>
      <c r="F212" s="270">
        <v>1.5</v>
      </c>
      <c r="G212" s="270">
        <v>86</v>
      </c>
      <c r="H212" s="270" t="s">
        <v>16</v>
      </c>
      <c r="I212" s="385">
        <v>44247</v>
      </c>
      <c r="J212" s="270">
        <v>2</v>
      </c>
      <c r="K212" s="188"/>
      <c r="L212" s="188"/>
      <c r="M212" s="188"/>
      <c r="N212" s="188"/>
      <c r="O212" s="188"/>
      <c r="P212" s="188"/>
      <c r="Q212" s="188"/>
      <c r="R212" s="188"/>
      <c r="S212" s="188"/>
      <c r="T212" s="188"/>
      <c r="U212" s="188"/>
      <c r="V212" s="188"/>
      <c r="W212" s="188"/>
      <c r="X212" s="188"/>
      <c r="Y212" s="188"/>
      <c r="Z212" s="188"/>
      <c r="AA212" s="188"/>
    </row>
    <row r="213" spans="1:27" ht="12.75">
      <c r="A213" s="188"/>
      <c r="B213" s="188"/>
      <c r="C213" s="270">
        <v>14</v>
      </c>
      <c r="D213" s="270" t="s">
        <v>465</v>
      </c>
      <c r="E213" s="388">
        <v>44254</v>
      </c>
      <c r="F213" s="270">
        <v>0.5</v>
      </c>
      <c r="G213" s="270">
        <v>14</v>
      </c>
      <c r="H213" s="270" t="s">
        <v>16</v>
      </c>
      <c r="I213" s="385">
        <v>44257</v>
      </c>
      <c r="J213" s="270">
        <v>0.25</v>
      </c>
      <c r="K213" s="188"/>
      <c r="L213" s="188"/>
      <c r="M213" s="188"/>
      <c r="N213" s="188"/>
      <c r="O213" s="188"/>
      <c r="P213" s="188"/>
      <c r="Q213" s="188"/>
      <c r="R213" s="188"/>
      <c r="S213" s="188"/>
      <c r="T213" s="188"/>
      <c r="U213" s="188"/>
      <c r="V213" s="188"/>
      <c r="W213" s="188"/>
      <c r="X213" s="188"/>
      <c r="Y213" s="188"/>
      <c r="Z213" s="188"/>
      <c r="AA213" s="188"/>
    </row>
    <row r="215" spans="1:27" ht="12.75">
      <c r="A215" s="270">
        <v>63</v>
      </c>
      <c r="B215" s="270">
        <v>57</v>
      </c>
      <c r="C215" s="270">
        <v>57</v>
      </c>
      <c r="D215" s="270" t="s">
        <v>465</v>
      </c>
      <c r="E215" s="388">
        <v>44235</v>
      </c>
      <c r="F215" s="270">
        <v>1</v>
      </c>
      <c r="G215" s="270">
        <v>57</v>
      </c>
      <c r="H215" s="270" t="s">
        <v>16</v>
      </c>
      <c r="I215" s="385">
        <v>44247</v>
      </c>
      <c r="J215" s="270">
        <v>1</v>
      </c>
      <c r="K215" s="188"/>
      <c r="L215" s="188"/>
      <c r="M215" s="188"/>
      <c r="N215" s="188"/>
      <c r="O215" s="188"/>
      <c r="P215" s="188"/>
      <c r="Q215" s="188"/>
      <c r="R215" s="188"/>
      <c r="S215" s="188"/>
      <c r="T215" s="188"/>
      <c r="U215" s="188"/>
      <c r="V215" s="188"/>
      <c r="W215" s="188"/>
      <c r="X215" s="188"/>
      <c r="Y215" s="188"/>
      <c r="Z215" s="188"/>
      <c r="AA215" s="188"/>
    </row>
    <row r="216" spans="1:27" ht="12.75">
      <c r="A216" s="188"/>
      <c r="B216" s="188"/>
      <c r="C216" s="270">
        <v>10</v>
      </c>
      <c r="D216" s="270" t="s">
        <v>465</v>
      </c>
      <c r="E216" s="388">
        <v>44254</v>
      </c>
      <c r="F216" s="270" t="s">
        <v>3200</v>
      </c>
      <c r="G216" s="270">
        <v>10</v>
      </c>
      <c r="H216" s="270" t="s">
        <v>16</v>
      </c>
      <c r="I216" s="385">
        <v>44257</v>
      </c>
      <c r="J216" s="270" t="s">
        <v>3197</v>
      </c>
      <c r="K216" s="188"/>
      <c r="L216" s="188"/>
      <c r="M216" s="188"/>
      <c r="N216" s="188"/>
      <c r="O216" s="188"/>
      <c r="P216" s="188"/>
      <c r="Q216" s="188"/>
      <c r="R216" s="188"/>
      <c r="S216" s="188"/>
      <c r="T216" s="188"/>
      <c r="U216" s="188"/>
      <c r="V216" s="188"/>
      <c r="W216" s="188"/>
      <c r="X216" s="188"/>
      <c r="Y216" s="188"/>
      <c r="Z216" s="188"/>
      <c r="AA216" s="188"/>
    </row>
    <row r="218" spans="1:27" ht="12.75">
      <c r="A218" s="270">
        <v>64</v>
      </c>
      <c r="B218" s="270">
        <v>253</v>
      </c>
      <c r="C218" s="270">
        <v>233</v>
      </c>
      <c r="D218" s="270" t="s">
        <v>465</v>
      </c>
      <c r="E218" s="388">
        <v>44233</v>
      </c>
      <c r="F218" s="270">
        <v>2.25</v>
      </c>
      <c r="G218" s="270">
        <v>253</v>
      </c>
      <c r="H218" s="270" t="s">
        <v>16</v>
      </c>
      <c r="I218" s="385">
        <v>44249</v>
      </c>
      <c r="J218" s="270">
        <v>3</v>
      </c>
      <c r="K218" s="188"/>
      <c r="L218" s="188"/>
      <c r="M218" s="188"/>
      <c r="N218" s="188"/>
      <c r="O218" s="188"/>
      <c r="P218" s="188"/>
      <c r="Q218" s="188"/>
      <c r="R218" s="188"/>
      <c r="S218" s="188"/>
      <c r="T218" s="188"/>
      <c r="U218" s="188"/>
      <c r="V218" s="188"/>
      <c r="W218" s="188"/>
      <c r="X218" s="188"/>
      <c r="Y218" s="188"/>
      <c r="Z218" s="188"/>
      <c r="AA218" s="188"/>
    </row>
    <row r="219" spans="1:27" ht="12.75">
      <c r="A219" s="188"/>
      <c r="B219" s="188"/>
      <c r="C219" s="270">
        <v>20</v>
      </c>
      <c r="D219" s="270" t="s">
        <v>465</v>
      </c>
      <c r="E219" s="388">
        <v>44235</v>
      </c>
      <c r="F219" s="270">
        <v>0.5</v>
      </c>
      <c r="G219" s="188"/>
      <c r="H219" s="188"/>
      <c r="I219" s="188"/>
      <c r="J219" s="188"/>
      <c r="K219" s="188"/>
      <c r="L219" s="188"/>
      <c r="M219" s="188"/>
      <c r="N219" s="188"/>
      <c r="O219" s="188"/>
      <c r="P219" s="188"/>
      <c r="Q219" s="188"/>
      <c r="R219" s="188"/>
      <c r="S219" s="188"/>
      <c r="T219" s="188"/>
      <c r="U219" s="188"/>
      <c r="V219" s="188"/>
      <c r="W219" s="188"/>
      <c r="X219" s="188"/>
      <c r="Y219" s="188"/>
      <c r="Z219" s="188"/>
      <c r="AA219" s="188"/>
    </row>
    <row r="220" spans="1:27" ht="12.75">
      <c r="A220" s="188"/>
      <c r="B220" s="188"/>
      <c r="C220" s="270">
        <v>31</v>
      </c>
      <c r="D220" s="270" t="s">
        <v>465</v>
      </c>
      <c r="E220" s="388">
        <v>44254</v>
      </c>
      <c r="F220" s="270">
        <v>1.75</v>
      </c>
      <c r="G220" s="270">
        <v>31</v>
      </c>
      <c r="H220" s="270" t="s">
        <v>16</v>
      </c>
      <c r="I220" s="385">
        <v>44257</v>
      </c>
      <c r="J220" s="270">
        <v>0.5</v>
      </c>
      <c r="K220" s="188"/>
      <c r="L220" s="188"/>
      <c r="M220" s="188"/>
      <c r="N220" s="188"/>
      <c r="O220" s="188"/>
      <c r="P220" s="188"/>
      <c r="Q220" s="188"/>
      <c r="R220" s="188"/>
      <c r="S220" s="188"/>
      <c r="T220" s="188"/>
      <c r="U220" s="188"/>
      <c r="V220" s="188"/>
      <c r="W220" s="188"/>
      <c r="X220" s="188"/>
      <c r="Y220" s="188"/>
      <c r="Z220" s="188"/>
      <c r="AA220" s="188"/>
    </row>
    <row r="222" spans="1:27" ht="12.75">
      <c r="A222" s="270">
        <v>65</v>
      </c>
      <c r="B222" s="270">
        <v>66</v>
      </c>
      <c r="C222" s="270">
        <v>66</v>
      </c>
      <c r="D222" s="270" t="s">
        <v>465</v>
      </c>
      <c r="E222" s="388">
        <v>44233</v>
      </c>
      <c r="F222" s="270">
        <v>0.75</v>
      </c>
      <c r="G222" s="270">
        <v>66</v>
      </c>
      <c r="H222" s="270" t="s">
        <v>16</v>
      </c>
      <c r="I222" s="385">
        <v>44249</v>
      </c>
      <c r="J222" s="270">
        <v>1</v>
      </c>
      <c r="K222" s="188"/>
      <c r="L222" s="188"/>
      <c r="M222" s="188"/>
      <c r="N222" s="188"/>
      <c r="O222" s="188"/>
      <c r="P222" s="188"/>
      <c r="Q222" s="188"/>
      <c r="R222" s="188"/>
      <c r="S222" s="188"/>
      <c r="T222" s="188"/>
      <c r="U222" s="188"/>
      <c r="V222" s="188"/>
      <c r="W222" s="188"/>
      <c r="X222" s="188"/>
      <c r="Y222" s="188"/>
      <c r="Z222" s="188"/>
      <c r="AA222" s="188"/>
    </row>
    <row r="223" spans="1:27" ht="12.75">
      <c r="A223" s="188"/>
      <c r="B223" s="188"/>
      <c r="C223" s="270">
        <v>4</v>
      </c>
      <c r="D223" s="270" t="s">
        <v>465</v>
      </c>
      <c r="E223" s="388">
        <v>44254</v>
      </c>
      <c r="F223" s="270" t="s">
        <v>3300</v>
      </c>
      <c r="G223" s="270">
        <v>4</v>
      </c>
      <c r="H223" s="270" t="s">
        <v>16</v>
      </c>
      <c r="I223" s="385">
        <v>44257</v>
      </c>
      <c r="J223" s="270" t="s">
        <v>3120</v>
      </c>
      <c r="K223" s="188"/>
      <c r="L223" s="188"/>
      <c r="M223" s="188"/>
      <c r="N223" s="188"/>
      <c r="O223" s="188"/>
      <c r="P223" s="188"/>
      <c r="Q223" s="188"/>
      <c r="R223" s="188"/>
      <c r="S223" s="188"/>
      <c r="T223" s="188"/>
      <c r="U223" s="188"/>
      <c r="V223" s="188"/>
      <c r="W223" s="188"/>
      <c r="X223" s="188"/>
      <c r="Y223" s="188"/>
      <c r="Z223" s="188"/>
      <c r="AA223" s="188"/>
    </row>
    <row r="225" spans="1:27" ht="12.75">
      <c r="A225" s="270">
        <v>66</v>
      </c>
      <c r="B225" s="270">
        <v>3</v>
      </c>
      <c r="C225" s="270">
        <v>3</v>
      </c>
      <c r="D225" s="270" t="s">
        <v>465</v>
      </c>
      <c r="E225" s="388">
        <v>44232</v>
      </c>
      <c r="F225" s="270" t="s">
        <v>3200</v>
      </c>
      <c r="G225" s="270">
        <v>3</v>
      </c>
      <c r="H225" s="270" t="s">
        <v>16</v>
      </c>
      <c r="I225" s="385">
        <v>44247</v>
      </c>
      <c r="J225" s="270">
        <v>0.25</v>
      </c>
      <c r="K225" s="188"/>
      <c r="L225" s="188"/>
      <c r="M225" s="188"/>
      <c r="N225" s="188"/>
      <c r="O225" s="188"/>
      <c r="P225" s="188"/>
      <c r="Q225" s="188"/>
      <c r="R225" s="188"/>
      <c r="S225" s="188"/>
      <c r="T225" s="188"/>
      <c r="U225" s="188"/>
      <c r="V225" s="188"/>
      <c r="W225" s="188"/>
      <c r="X225" s="188"/>
      <c r="Y225" s="188"/>
      <c r="Z225" s="188"/>
      <c r="AA225" s="188"/>
    </row>
    <row r="226" spans="1:27" ht="12.75">
      <c r="A226" s="188"/>
      <c r="B226" s="188"/>
      <c r="C226" s="270">
        <v>3</v>
      </c>
      <c r="D226" s="270" t="s">
        <v>465</v>
      </c>
      <c r="E226" s="388">
        <v>44254</v>
      </c>
      <c r="F226" s="270" t="s">
        <v>3322</v>
      </c>
      <c r="G226" s="270">
        <v>3</v>
      </c>
      <c r="H226" s="270" t="s">
        <v>16</v>
      </c>
      <c r="I226" s="385">
        <v>44257</v>
      </c>
      <c r="J226" s="270" t="s">
        <v>3120</v>
      </c>
      <c r="K226" s="188"/>
      <c r="L226" s="188"/>
      <c r="M226" s="188"/>
      <c r="N226" s="188"/>
      <c r="O226" s="188"/>
      <c r="P226" s="188"/>
      <c r="Q226" s="188"/>
      <c r="R226" s="188"/>
      <c r="S226" s="188"/>
      <c r="T226" s="188"/>
      <c r="U226" s="188"/>
      <c r="V226" s="188"/>
      <c r="W226" s="188"/>
      <c r="X226" s="188"/>
      <c r="Y226" s="188"/>
      <c r="Z226" s="188"/>
      <c r="AA226" s="188"/>
    </row>
    <row r="228" spans="1:27" ht="12.75">
      <c r="A228" s="270">
        <v>67</v>
      </c>
      <c r="B228" s="270">
        <v>0</v>
      </c>
      <c r="C228" s="188"/>
      <c r="D228" s="188"/>
      <c r="E228" s="188"/>
      <c r="F228" s="188"/>
      <c r="G228" s="188"/>
      <c r="H228" s="188"/>
      <c r="I228" s="188"/>
      <c r="J228" s="188"/>
      <c r="K228" s="188"/>
      <c r="L228" s="188"/>
      <c r="M228" s="188"/>
      <c r="N228" s="188"/>
      <c r="O228" s="188"/>
      <c r="P228" s="188"/>
      <c r="Q228" s="188"/>
      <c r="R228" s="188"/>
      <c r="S228" s="188"/>
      <c r="T228" s="188"/>
      <c r="U228" s="188"/>
      <c r="V228" s="188"/>
      <c r="W228" s="188"/>
      <c r="X228" s="188"/>
      <c r="Y228" s="188"/>
      <c r="Z228" s="188"/>
      <c r="AA228" s="188"/>
    </row>
    <row r="231" spans="1:27" ht="12.75">
      <c r="A231" s="270">
        <v>68</v>
      </c>
      <c r="B231" s="270">
        <v>0</v>
      </c>
      <c r="C231" s="188"/>
      <c r="D231" s="188"/>
      <c r="E231" s="188"/>
      <c r="F231" s="188"/>
      <c r="G231" s="188"/>
      <c r="H231" s="188"/>
      <c r="I231" s="188"/>
      <c r="J231" s="188"/>
      <c r="K231" s="188"/>
      <c r="L231" s="188"/>
      <c r="M231" s="188"/>
      <c r="N231" s="188"/>
      <c r="O231" s="188"/>
      <c r="P231" s="188"/>
      <c r="Q231" s="188"/>
      <c r="R231" s="188"/>
      <c r="S231" s="188"/>
      <c r="T231" s="188"/>
      <c r="U231" s="188"/>
      <c r="V231" s="188"/>
      <c r="W231" s="188"/>
      <c r="X231" s="188"/>
      <c r="Y231" s="188"/>
      <c r="Z231" s="188"/>
      <c r="AA231" s="188"/>
    </row>
    <row r="234" spans="1:27" ht="12.75">
      <c r="A234" s="270">
        <v>69</v>
      </c>
      <c r="B234" s="270">
        <v>18</v>
      </c>
      <c r="C234" s="270">
        <v>18</v>
      </c>
      <c r="D234" s="270" t="s">
        <v>465</v>
      </c>
      <c r="E234" s="388">
        <v>44235</v>
      </c>
      <c r="F234" s="270">
        <v>0.25</v>
      </c>
      <c r="G234" s="270">
        <v>18</v>
      </c>
      <c r="H234" s="270" t="s">
        <v>16</v>
      </c>
      <c r="I234" s="385">
        <v>44247</v>
      </c>
      <c r="J234" s="270">
        <v>0.5</v>
      </c>
      <c r="K234" s="188"/>
      <c r="L234" s="188"/>
      <c r="M234" s="188"/>
      <c r="N234" s="188"/>
      <c r="O234" s="188"/>
      <c r="P234" s="188"/>
      <c r="Q234" s="188"/>
      <c r="R234" s="188"/>
      <c r="S234" s="188"/>
      <c r="T234" s="188"/>
      <c r="U234" s="188"/>
      <c r="V234" s="188"/>
      <c r="W234" s="188"/>
      <c r="X234" s="188"/>
      <c r="Y234" s="188"/>
      <c r="Z234" s="188"/>
      <c r="AA234" s="188"/>
    </row>
    <row r="235" spans="1:27" ht="12.75">
      <c r="A235" s="188"/>
      <c r="B235" s="188"/>
      <c r="C235" s="270">
        <v>4</v>
      </c>
      <c r="D235" s="270" t="s">
        <v>465</v>
      </c>
      <c r="E235" s="188"/>
      <c r="F235" s="188"/>
      <c r="G235" s="270">
        <v>4</v>
      </c>
      <c r="H235" s="270" t="s">
        <v>16</v>
      </c>
      <c r="I235" s="385">
        <v>44257</v>
      </c>
      <c r="J235" s="270" t="s">
        <v>3120</v>
      </c>
      <c r="K235" s="188"/>
      <c r="L235" s="188"/>
      <c r="M235" s="188"/>
      <c r="N235" s="188"/>
      <c r="O235" s="188"/>
      <c r="P235" s="188"/>
      <c r="Q235" s="188"/>
      <c r="R235" s="188"/>
      <c r="S235" s="188"/>
      <c r="T235" s="188"/>
      <c r="U235" s="188"/>
      <c r="V235" s="188"/>
      <c r="W235" s="188"/>
      <c r="X235" s="188"/>
      <c r="Y235" s="188"/>
      <c r="Z235" s="188"/>
      <c r="AA235" s="188"/>
    </row>
    <row r="237" spans="1:27" ht="12.75">
      <c r="A237" s="270">
        <v>70</v>
      </c>
      <c r="B237" s="270">
        <v>0</v>
      </c>
      <c r="C237" s="188"/>
      <c r="D237" s="188"/>
      <c r="E237" s="188"/>
      <c r="F237" s="188"/>
      <c r="G237" s="188"/>
      <c r="H237" s="188"/>
      <c r="I237" s="188"/>
      <c r="J237" s="188"/>
      <c r="K237" s="188"/>
      <c r="L237" s="188"/>
      <c r="M237" s="188"/>
      <c r="N237" s="188"/>
      <c r="O237" s="188"/>
      <c r="P237" s="188"/>
      <c r="Q237" s="188"/>
      <c r="R237" s="188"/>
      <c r="S237" s="188"/>
      <c r="T237" s="188"/>
      <c r="U237" s="188"/>
      <c r="V237" s="188"/>
      <c r="W237" s="188"/>
      <c r="X237" s="188"/>
      <c r="Y237" s="188"/>
      <c r="Z237" s="188"/>
      <c r="AA237" s="188"/>
    </row>
    <row r="240" spans="1:27" ht="12.75">
      <c r="A240" s="270">
        <v>71</v>
      </c>
      <c r="B240" s="270">
        <v>1</v>
      </c>
      <c r="C240" s="270">
        <v>1</v>
      </c>
      <c r="D240" s="270" t="s">
        <v>465</v>
      </c>
      <c r="E240" s="388">
        <v>44235</v>
      </c>
      <c r="F240" s="270">
        <v>0</v>
      </c>
      <c r="G240" s="270">
        <v>1</v>
      </c>
      <c r="H240" s="270" t="s">
        <v>16</v>
      </c>
      <c r="I240" s="385">
        <v>44247</v>
      </c>
      <c r="J240" s="270" t="s">
        <v>3120</v>
      </c>
      <c r="K240" s="188"/>
      <c r="L240" s="188"/>
      <c r="M240" s="188"/>
      <c r="N240" s="188"/>
      <c r="O240" s="188"/>
      <c r="P240" s="188"/>
      <c r="Q240" s="188"/>
      <c r="R240" s="188"/>
      <c r="S240" s="188"/>
      <c r="T240" s="188"/>
      <c r="U240" s="188"/>
      <c r="V240" s="188"/>
      <c r="W240" s="188"/>
      <c r="X240" s="188"/>
      <c r="Y240" s="188"/>
      <c r="Z240" s="188"/>
      <c r="AA240" s="188"/>
    </row>
    <row r="245" spans="2:3" ht="12.75">
      <c r="B245">
        <f t="shared" ref="B245:C245" si="0">SUM(B2:B240)</f>
        <v>8094</v>
      </c>
      <c r="C245">
        <f t="shared" si="0"/>
        <v>8559</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outlinePr summaryBelow="0" summaryRight="0"/>
  </sheetPr>
  <dimension ref="A1:AD1222"/>
  <sheetViews>
    <sheetView workbookViewId="0">
      <pane xSplit="1" ySplit="1" topLeftCell="B2" activePane="bottomRight" state="frozen"/>
      <selection pane="topRight" activeCell="B1" sqref="B1"/>
      <selection pane="bottomLeft" activeCell="A2" sqref="A2"/>
      <selection pane="bottomRight" activeCell="B2" sqref="B2"/>
    </sheetView>
  </sheetViews>
  <sheetFormatPr defaultColWidth="12.5703125" defaultRowHeight="15.75" customHeight="1"/>
  <cols>
    <col min="2" max="2" width="15.140625" customWidth="1"/>
    <col min="3" max="4" width="22.5703125" customWidth="1"/>
    <col min="7" max="7" width="13.5703125" customWidth="1"/>
    <col min="12" max="12" width="35" customWidth="1"/>
  </cols>
  <sheetData>
    <row r="1" spans="1:20" ht="15.75" customHeight="1">
      <c r="A1" s="363" t="s">
        <v>3105</v>
      </c>
      <c r="B1" s="363" t="s">
        <v>3106</v>
      </c>
      <c r="C1" s="363" t="s">
        <v>3107</v>
      </c>
      <c r="D1" s="363" t="s">
        <v>3323</v>
      </c>
      <c r="E1" s="363" t="s">
        <v>3108</v>
      </c>
      <c r="F1" s="363" t="s">
        <v>3109</v>
      </c>
      <c r="G1" s="363" t="s">
        <v>3110</v>
      </c>
      <c r="H1" s="629" t="s">
        <v>3111</v>
      </c>
      <c r="I1" s="629" t="s">
        <v>3112</v>
      </c>
      <c r="J1" s="629" t="s">
        <v>3113</v>
      </c>
      <c r="K1" s="629" t="s">
        <v>3114</v>
      </c>
      <c r="L1" s="363" t="s">
        <v>2711</v>
      </c>
    </row>
    <row r="2" spans="1:20" ht="15.75" customHeight="1">
      <c r="A2" s="116">
        <v>1</v>
      </c>
      <c r="B2" s="116">
        <v>7</v>
      </c>
      <c r="C2">
        <f>B2</f>
        <v>7</v>
      </c>
      <c r="E2" s="116" t="s">
        <v>5</v>
      </c>
      <c r="F2" s="384">
        <v>44228</v>
      </c>
      <c r="G2" s="116">
        <v>0.25</v>
      </c>
      <c r="H2" s="401">
        <v>8</v>
      </c>
      <c r="I2" s="401" t="s">
        <v>3192</v>
      </c>
      <c r="J2" s="710">
        <v>44285</v>
      </c>
      <c r="K2" s="401">
        <v>0.5</v>
      </c>
    </row>
    <row r="3" spans="1:20" ht="15.75" customHeight="1">
      <c r="A3" s="116"/>
      <c r="B3" s="116"/>
      <c r="H3" s="341"/>
      <c r="I3" s="341"/>
      <c r="J3" s="341"/>
      <c r="K3" s="341"/>
      <c r="O3" s="19"/>
    </row>
    <row r="4" spans="1:20" ht="15.75" customHeight="1">
      <c r="A4" s="116">
        <v>2</v>
      </c>
      <c r="B4" s="116">
        <v>45</v>
      </c>
      <c r="C4">
        <f>B4</f>
        <v>45</v>
      </c>
      <c r="E4" t="str">
        <f t="shared" ref="E4:F4" si="0">E2</f>
        <v>Bishop</v>
      </c>
      <c r="F4" s="711">
        <f t="shared" si="0"/>
        <v>44228</v>
      </c>
      <c r="G4" s="116">
        <v>2</v>
      </c>
      <c r="H4" s="401">
        <v>45</v>
      </c>
      <c r="I4" s="401" t="s">
        <v>56</v>
      </c>
      <c r="J4" s="710">
        <v>44285</v>
      </c>
      <c r="K4" s="401">
        <v>1</v>
      </c>
      <c r="O4" s="19" t="s">
        <v>3324</v>
      </c>
    </row>
    <row r="5" spans="1:20" ht="15.75" customHeight="1">
      <c r="A5" s="116"/>
      <c r="B5" s="116"/>
      <c r="H5" s="341"/>
      <c r="I5" s="341"/>
      <c r="J5" s="341"/>
      <c r="K5" s="341"/>
    </row>
    <row r="6" spans="1:20" ht="15.75" customHeight="1">
      <c r="A6" s="116">
        <v>3</v>
      </c>
      <c r="B6" s="116">
        <v>250</v>
      </c>
      <c r="C6" s="116">
        <v>250</v>
      </c>
      <c r="E6" s="116" t="s">
        <v>5</v>
      </c>
      <c r="F6" s="384">
        <v>44230</v>
      </c>
      <c r="G6" s="116">
        <v>3.5</v>
      </c>
      <c r="H6" s="401">
        <v>252</v>
      </c>
      <c r="I6" s="401" t="s">
        <v>56</v>
      </c>
      <c r="J6" s="710">
        <v>44285</v>
      </c>
      <c r="K6" s="401">
        <v>4</v>
      </c>
    </row>
    <row r="7" spans="1:20" ht="15.75" customHeight="1">
      <c r="A7" s="116"/>
      <c r="B7" s="116"/>
      <c r="H7" s="341"/>
      <c r="I7" s="341"/>
      <c r="J7" s="341"/>
      <c r="K7" s="341"/>
      <c r="O7" s="116"/>
      <c r="P7" s="116"/>
      <c r="Q7" s="116"/>
      <c r="R7" s="116"/>
      <c r="S7" s="116"/>
      <c r="T7" s="358"/>
    </row>
    <row r="8" spans="1:20" ht="15.75" customHeight="1">
      <c r="A8" s="116">
        <v>4</v>
      </c>
      <c r="B8" s="116">
        <f>406</f>
        <v>406</v>
      </c>
      <c r="C8" s="116">
        <v>151</v>
      </c>
      <c r="D8" s="116">
        <v>2</v>
      </c>
      <c r="E8" s="116" t="s">
        <v>5</v>
      </c>
      <c r="F8" s="384">
        <v>44233</v>
      </c>
      <c r="G8" s="116">
        <v>4</v>
      </c>
      <c r="H8" s="401">
        <v>448</v>
      </c>
      <c r="I8" s="401" t="s">
        <v>56</v>
      </c>
      <c r="J8" s="710">
        <v>44286</v>
      </c>
      <c r="K8" s="401">
        <v>8</v>
      </c>
      <c r="N8" s="116" t="s">
        <v>3077</v>
      </c>
      <c r="O8" s="300" t="s">
        <v>3325</v>
      </c>
      <c r="P8" s="116">
        <v>6017</v>
      </c>
      <c r="Q8" s="116">
        <v>41.97</v>
      </c>
      <c r="R8" s="116">
        <v>1.1499999999999999</v>
      </c>
      <c r="S8" s="116">
        <v>0.97</v>
      </c>
      <c r="T8" s="358">
        <f>(P8*Q8*R8*S8)</f>
        <v>281701.10809499992</v>
      </c>
    </row>
    <row r="9" spans="1:20" ht="15.75" customHeight="1">
      <c r="A9" s="116"/>
      <c r="B9" s="116"/>
      <c r="C9" s="116">
        <v>86</v>
      </c>
      <c r="D9" s="116">
        <v>2</v>
      </c>
      <c r="E9" s="116" t="s">
        <v>5</v>
      </c>
      <c r="F9" s="384">
        <v>44235</v>
      </c>
      <c r="G9" s="116">
        <v>2</v>
      </c>
      <c r="H9" s="341"/>
      <c r="I9" s="341"/>
      <c r="J9" s="341"/>
      <c r="K9" s="341"/>
      <c r="O9" s="267"/>
    </row>
    <row r="10" spans="1:20" ht="15.75" customHeight="1">
      <c r="A10" s="116"/>
      <c r="B10" s="116"/>
      <c r="C10" s="116">
        <v>73</v>
      </c>
      <c r="D10" s="116">
        <v>4</v>
      </c>
      <c r="E10" s="116" t="s">
        <v>5</v>
      </c>
      <c r="F10" s="384">
        <v>44236</v>
      </c>
      <c r="G10" s="116">
        <v>1.5</v>
      </c>
      <c r="H10" s="341"/>
      <c r="I10" s="341"/>
      <c r="J10" s="341"/>
      <c r="K10" s="341"/>
      <c r="O10" s="267"/>
    </row>
    <row r="11" spans="1:20" ht="15.75" customHeight="1">
      <c r="A11" s="116"/>
      <c r="B11" s="116"/>
      <c r="C11">
        <f>B8-SUM(C8:C10)</f>
        <v>96</v>
      </c>
      <c r="D11" s="116">
        <v>4</v>
      </c>
      <c r="E11" s="116" t="s">
        <v>5</v>
      </c>
      <c r="F11" s="384">
        <v>44237</v>
      </c>
      <c r="G11" s="116">
        <v>2</v>
      </c>
      <c r="H11" s="341"/>
      <c r="I11" s="341"/>
      <c r="J11" s="341"/>
      <c r="K11" s="341"/>
      <c r="O11" s="267"/>
    </row>
    <row r="12" spans="1:20" ht="15.75" customHeight="1">
      <c r="A12" s="116"/>
      <c r="B12" s="116"/>
      <c r="H12" s="341"/>
      <c r="I12" s="341"/>
      <c r="J12" s="341"/>
      <c r="K12" s="341"/>
      <c r="O12" s="267"/>
    </row>
    <row r="13" spans="1:20" ht="15.75" customHeight="1">
      <c r="A13" s="116">
        <v>5</v>
      </c>
      <c r="B13" s="116">
        <v>63</v>
      </c>
      <c r="C13" s="116">
        <v>40</v>
      </c>
      <c r="E13" s="116" t="s">
        <v>5</v>
      </c>
      <c r="F13" s="384">
        <v>44230</v>
      </c>
      <c r="G13" s="116">
        <v>1.25</v>
      </c>
      <c r="H13" s="401">
        <v>65</v>
      </c>
      <c r="I13" s="401" t="s">
        <v>56</v>
      </c>
      <c r="J13" s="710">
        <v>44287</v>
      </c>
      <c r="K13" s="401">
        <v>1.5</v>
      </c>
      <c r="O13" s="267"/>
    </row>
    <row r="14" spans="1:20" ht="15.75" customHeight="1">
      <c r="A14" s="116"/>
      <c r="B14" s="116"/>
      <c r="C14" s="116">
        <v>15</v>
      </c>
      <c r="D14" s="116">
        <v>2</v>
      </c>
      <c r="E14" s="116" t="s">
        <v>5</v>
      </c>
      <c r="F14" s="384">
        <v>44236</v>
      </c>
      <c r="G14" s="116">
        <v>0.25</v>
      </c>
      <c r="H14" s="341"/>
      <c r="I14" s="341"/>
      <c r="J14" s="341"/>
      <c r="K14" s="341"/>
      <c r="N14" s="116" t="s">
        <v>3102</v>
      </c>
      <c r="O14" s="300" t="s">
        <v>3326</v>
      </c>
      <c r="P14" s="116">
        <v>9413</v>
      </c>
      <c r="Q14" s="116">
        <v>179.35</v>
      </c>
      <c r="R14" s="116">
        <v>1.1499999999999999</v>
      </c>
      <c r="S14" s="116">
        <v>0.97</v>
      </c>
      <c r="T14" s="358">
        <f>(P14*Q14*R14*S14)</f>
        <v>1883211.1390249999</v>
      </c>
    </row>
    <row r="15" spans="1:20" ht="15.75" customHeight="1">
      <c r="A15" s="116"/>
      <c r="B15" s="116"/>
      <c r="C15" s="116">
        <v>8</v>
      </c>
      <c r="E15" s="116" t="s">
        <v>5</v>
      </c>
      <c r="F15" s="384">
        <v>44237</v>
      </c>
      <c r="G15" s="116">
        <v>0.25</v>
      </c>
      <c r="H15" s="341"/>
      <c r="I15" s="341"/>
      <c r="J15" s="341"/>
      <c r="K15" s="341"/>
      <c r="N15" s="116"/>
      <c r="O15" s="300"/>
      <c r="P15" s="116"/>
      <c r="Q15" s="116"/>
      <c r="R15" s="116"/>
      <c r="S15" s="116"/>
      <c r="T15" s="358"/>
    </row>
    <row r="16" spans="1:20" ht="15.75" customHeight="1">
      <c r="A16" s="116"/>
      <c r="B16" s="116"/>
      <c r="H16" s="341"/>
      <c r="I16" s="341"/>
      <c r="J16" s="341"/>
      <c r="K16" s="341"/>
      <c r="N16" s="116"/>
      <c r="O16" s="300"/>
      <c r="P16" s="116"/>
      <c r="Q16" s="116"/>
      <c r="R16" s="116"/>
      <c r="S16" s="116"/>
      <c r="T16" s="358"/>
    </row>
    <row r="17" spans="1:30" ht="15.75" customHeight="1">
      <c r="A17" s="116">
        <v>6</v>
      </c>
      <c r="B17" s="116">
        <v>78</v>
      </c>
      <c r="C17">
        <f>B17</f>
        <v>78</v>
      </c>
      <c r="E17" s="116" t="s">
        <v>5</v>
      </c>
      <c r="F17" s="384">
        <v>44228</v>
      </c>
      <c r="G17" s="116">
        <v>1.5</v>
      </c>
      <c r="H17" s="401">
        <v>80</v>
      </c>
      <c r="I17" s="401" t="s">
        <v>56</v>
      </c>
      <c r="J17" s="710">
        <v>44294</v>
      </c>
      <c r="K17" s="401">
        <v>2</v>
      </c>
    </row>
    <row r="18" spans="1:30" ht="15.75" customHeight="1">
      <c r="A18" s="116"/>
      <c r="B18" s="116"/>
      <c r="H18" s="341"/>
      <c r="I18" s="341"/>
      <c r="J18" s="341"/>
      <c r="K18" s="341"/>
      <c r="O18" s="267"/>
    </row>
    <row r="19" spans="1:30" ht="15.75" customHeight="1">
      <c r="A19" s="116">
        <v>7</v>
      </c>
      <c r="B19" s="116">
        <v>261</v>
      </c>
      <c r="C19" s="116">
        <v>176</v>
      </c>
      <c r="E19" s="116" t="s">
        <v>5</v>
      </c>
      <c r="F19" s="384">
        <v>44238</v>
      </c>
      <c r="G19" s="116">
        <v>3</v>
      </c>
      <c r="H19" s="401">
        <v>272</v>
      </c>
      <c r="I19" s="401" t="s">
        <v>56</v>
      </c>
      <c r="J19" s="710">
        <v>44293</v>
      </c>
      <c r="K19" s="401">
        <v>6</v>
      </c>
      <c r="N19" s="116" t="s">
        <v>3103</v>
      </c>
      <c r="O19" s="300" t="s">
        <v>3327</v>
      </c>
      <c r="P19" s="116">
        <v>1343</v>
      </c>
      <c r="Q19" s="116">
        <v>137.5</v>
      </c>
      <c r="R19" s="116">
        <v>1.1499999999999999</v>
      </c>
      <c r="S19" s="116">
        <v>0.97</v>
      </c>
      <c r="T19" s="358">
        <f>(P19*Q19*R19*S19)</f>
        <v>205991.01874999996</v>
      </c>
    </row>
    <row r="20" spans="1:30" ht="15.75" customHeight="1">
      <c r="A20" s="116"/>
      <c r="B20" s="116"/>
      <c r="C20">
        <f>B19-C19</f>
        <v>85</v>
      </c>
      <c r="E20" s="116" t="s">
        <v>5</v>
      </c>
      <c r="F20" s="384">
        <v>44239</v>
      </c>
      <c r="G20" s="116">
        <v>1</v>
      </c>
      <c r="H20" s="341"/>
      <c r="I20" s="341"/>
      <c r="J20" s="341"/>
      <c r="K20" s="341"/>
      <c r="O20" s="300"/>
      <c r="P20" s="116"/>
      <c r="Q20" s="116"/>
      <c r="R20" s="116"/>
      <c r="S20" s="116"/>
      <c r="T20" s="358"/>
    </row>
    <row r="21" spans="1:30" ht="15.75" customHeight="1">
      <c r="A21" s="116"/>
      <c r="B21" s="116"/>
      <c r="H21" s="341"/>
      <c r="I21" s="341"/>
      <c r="J21" s="341"/>
      <c r="K21" s="341"/>
      <c r="O21" s="300"/>
      <c r="P21" s="116"/>
      <c r="Q21" s="116"/>
      <c r="R21" s="116"/>
      <c r="S21" s="116"/>
      <c r="T21" s="358"/>
    </row>
    <row r="22" spans="1:30" ht="15.75" customHeight="1">
      <c r="A22" s="116">
        <v>8</v>
      </c>
      <c r="B22" s="116">
        <v>233</v>
      </c>
      <c r="C22" s="116">
        <v>236</v>
      </c>
      <c r="D22" s="116">
        <v>3</v>
      </c>
      <c r="E22" s="116" t="s">
        <v>5</v>
      </c>
      <c r="F22" s="384">
        <v>44244</v>
      </c>
      <c r="G22" s="116">
        <v>3.25</v>
      </c>
      <c r="H22" s="401">
        <v>240</v>
      </c>
      <c r="I22" s="401" t="s">
        <v>56</v>
      </c>
      <c r="J22" s="712">
        <v>44292</v>
      </c>
      <c r="K22" s="401">
        <v>6</v>
      </c>
    </row>
    <row r="23" spans="1:30" ht="15.75" customHeight="1">
      <c r="A23" s="116"/>
      <c r="B23" s="116"/>
      <c r="F23" s="384"/>
      <c r="H23" s="341"/>
      <c r="I23" s="341"/>
      <c r="J23" s="341"/>
      <c r="K23" s="341"/>
      <c r="N23" s="117" t="s">
        <v>3100</v>
      </c>
      <c r="O23" s="300" t="s">
        <v>3328</v>
      </c>
      <c r="P23" s="116">
        <v>5733</v>
      </c>
      <c r="Q23" s="116">
        <v>106.43</v>
      </c>
      <c r="R23" s="116">
        <v>1.1499999999999999</v>
      </c>
      <c r="S23" s="116">
        <v>0.97</v>
      </c>
      <c r="T23" s="358">
        <f>(P23*Q23*R23*S23)</f>
        <v>680637.03844499995</v>
      </c>
    </row>
    <row r="24" spans="1:30" ht="15.75" customHeight="1">
      <c r="A24" s="116"/>
      <c r="B24" s="116"/>
      <c r="H24" s="341"/>
      <c r="I24" s="341"/>
      <c r="J24" s="341"/>
      <c r="K24" s="341"/>
      <c r="N24" s="117"/>
      <c r="O24" s="300"/>
      <c r="P24" s="116"/>
      <c r="Q24" s="116"/>
      <c r="R24" s="116"/>
      <c r="S24" s="116"/>
      <c r="T24" s="358"/>
    </row>
    <row r="25" spans="1:30" ht="15.75" customHeight="1">
      <c r="A25" s="116">
        <v>9</v>
      </c>
      <c r="B25" s="116">
        <v>471</v>
      </c>
      <c r="C25" s="713">
        <v>89</v>
      </c>
      <c r="D25" s="713">
        <f>1+1</f>
        <v>2</v>
      </c>
      <c r="E25" s="614" t="s">
        <v>5</v>
      </c>
      <c r="F25" s="714">
        <v>44239</v>
      </c>
      <c r="G25" s="713">
        <v>1</v>
      </c>
      <c r="H25" s="401">
        <v>516</v>
      </c>
      <c r="I25" s="401" t="s">
        <v>56</v>
      </c>
      <c r="J25" s="712">
        <v>44291</v>
      </c>
      <c r="K25" s="401">
        <v>10</v>
      </c>
      <c r="O25" s="267"/>
    </row>
    <row r="26" spans="1:30" ht="15.75" customHeight="1">
      <c r="A26" s="116"/>
      <c r="B26" s="116"/>
      <c r="C26" s="614">
        <f>232-C25</f>
        <v>143</v>
      </c>
      <c r="D26" s="713">
        <f>1+3</f>
        <v>4</v>
      </c>
      <c r="E26" s="614" t="s">
        <v>5</v>
      </c>
      <c r="F26" s="714">
        <v>44240</v>
      </c>
      <c r="G26" s="715">
        <v>2</v>
      </c>
      <c r="H26" s="341"/>
      <c r="I26" s="341"/>
      <c r="J26" s="341"/>
      <c r="K26" s="341"/>
      <c r="O26" s="267"/>
    </row>
    <row r="27" spans="1:30" ht="15.75" customHeight="1">
      <c r="A27" s="116"/>
      <c r="B27" s="116"/>
      <c r="C27" s="116">
        <v>100</v>
      </c>
      <c r="D27" s="116">
        <v>4</v>
      </c>
      <c r="E27" s="116" t="s">
        <v>5</v>
      </c>
      <c r="F27" s="384">
        <v>44240</v>
      </c>
      <c r="G27" s="116">
        <v>1</v>
      </c>
      <c r="H27" s="341"/>
      <c r="I27" s="341"/>
      <c r="J27" s="341"/>
      <c r="K27" s="341"/>
      <c r="N27" s="583"/>
      <c r="O27" s="300"/>
      <c r="P27" s="116"/>
      <c r="Q27" s="116"/>
      <c r="R27" s="116"/>
      <c r="S27" s="116"/>
      <c r="T27" s="358"/>
    </row>
    <row r="28" spans="1:30" ht="15.75" customHeight="1">
      <c r="A28" s="116"/>
      <c r="B28" s="116"/>
      <c r="C28">
        <f>484-SUM(C25:C27)</f>
        <v>152</v>
      </c>
      <c r="D28">
        <f>3+9</f>
        <v>12</v>
      </c>
      <c r="E28" s="116" t="s">
        <v>5</v>
      </c>
      <c r="F28" s="384">
        <v>44242</v>
      </c>
      <c r="G28" s="116">
        <v>2</v>
      </c>
      <c r="H28" s="341"/>
      <c r="I28" s="341"/>
      <c r="J28" s="341"/>
      <c r="K28" s="341"/>
      <c r="N28" s="583"/>
      <c r="O28" s="300"/>
      <c r="P28" s="116"/>
      <c r="Q28" s="116"/>
      <c r="R28" s="116"/>
      <c r="S28" s="116"/>
      <c r="T28" s="358"/>
    </row>
    <row r="29" spans="1:30" ht="15.75" customHeight="1">
      <c r="A29" s="116"/>
      <c r="B29" s="116"/>
      <c r="H29" s="341"/>
      <c r="I29" s="341"/>
      <c r="J29" s="341"/>
      <c r="K29" s="341"/>
      <c r="N29" s="583"/>
      <c r="O29" s="300"/>
      <c r="P29" s="116"/>
      <c r="Q29" s="116"/>
      <c r="R29" s="116"/>
      <c r="S29" s="116"/>
      <c r="T29" s="358"/>
    </row>
    <row r="30" spans="1:30" ht="12.75">
      <c r="A30" s="268">
        <v>10</v>
      </c>
      <c r="B30" s="268">
        <v>226</v>
      </c>
      <c r="C30" s="268">
        <v>20</v>
      </c>
      <c r="D30" s="268"/>
      <c r="E30" s="268" t="s">
        <v>3329</v>
      </c>
      <c r="F30" s="472">
        <v>44182</v>
      </c>
      <c r="G30" s="268">
        <v>6</v>
      </c>
      <c r="H30" s="465">
        <v>40</v>
      </c>
      <c r="I30" s="465" t="s">
        <v>12</v>
      </c>
      <c r="J30" s="466">
        <v>44229</v>
      </c>
      <c r="K30" s="465">
        <v>1</v>
      </c>
      <c r="L30" s="474"/>
      <c r="M30" s="219"/>
      <c r="N30" s="268" t="s">
        <v>3104</v>
      </c>
      <c r="O30" s="716" t="s">
        <v>3330</v>
      </c>
      <c r="P30" s="268">
        <v>30069</v>
      </c>
      <c r="Q30" s="268">
        <v>173.88</v>
      </c>
      <c r="R30" s="268">
        <v>1.1499999999999999</v>
      </c>
      <c r="S30" s="268">
        <v>0.97</v>
      </c>
      <c r="T30" s="717">
        <f>(P30*Q30*R30*S30)</f>
        <v>5832277.6566599999</v>
      </c>
      <c r="U30" s="219"/>
      <c r="V30" s="219"/>
      <c r="W30" s="219"/>
      <c r="X30" s="219"/>
      <c r="Y30" s="219"/>
      <c r="Z30" s="219"/>
      <c r="AA30" s="219"/>
      <c r="AB30" s="219"/>
      <c r="AC30" s="219"/>
      <c r="AD30" s="219"/>
    </row>
    <row r="31" spans="1:30" ht="12.75">
      <c r="A31" s="268"/>
      <c r="B31" s="268"/>
      <c r="C31" s="268">
        <v>13</v>
      </c>
      <c r="D31" s="268"/>
      <c r="E31" s="268" t="s">
        <v>3329</v>
      </c>
      <c r="F31" s="472">
        <v>44183</v>
      </c>
      <c r="G31" s="268">
        <v>8</v>
      </c>
      <c r="H31" s="465">
        <v>186</v>
      </c>
      <c r="I31" s="465" t="s">
        <v>12</v>
      </c>
      <c r="J31" s="466">
        <v>44230</v>
      </c>
      <c r="K31" s="718">
        <v>0.1875</v>
      </c>
      <c r="L31" s="219"/>
      <c r="M31" s="219"/>
      <c r="N31" s="268"/>
      <c r="O31" s="716"/>
      <c r="P31" s="268"/>
      <c r="Q31" s="268"/>
      <c r="R31" s="268"/>
      <c r="S31" s="268"/>
      <c r="T31" s="717"/>
      <c r="U31" s="219"/>
      <c r="V31" s="219"/>
      <c r="W31" s="219"/>
      <c r="X31" s="219"/>
      <c r="Y31" s="219"/>
      <c r="Z31" s="219"/>
      <c r="AA31" s="219"/>
      <c r="AB31" s="219"/>
      <c r="AC31" s="219"/>
      <c r="AD31" s="219"/>
    </row>
    <row r="32" spans="1:30" ht="12.75">
      <c r="A32" s="268"/>
      <c r="B32" s="268"/>
      <c r="C32" s="268">
        <v>15</v>
      </c>
      <c r="D32" s="268">
        <v>4</v>
      </c>
      <c r="E32" s="268" t="s">
        <v>3329</v>
      </c>
      <c r="F32" s="472">
        <v>44193</v>
      </c>
      <c r="G32" s="268">
        <v>9.5</v>
      </c>
      <c r="H32" s="465">
        <v>30</v>
      </c>
      <c r="I32" s="465" t="s">
        <v>8</v>
      </c>
      <c r="J32" s="466">
        <v>44307</v>
      </c>
      <c r="K32" s="465">
        <v>1</v>
      </c>
      <c r="L32" s="268" t="s">
        <v>3331</v>
      </c>
      <c r="M32" s="219"/>
      <c r="N32" s="268"/>
      <c r="O32" s="716"/>
      <c r="P32" s="268"/>
      <c r="Q32" s="268"/>
      <c r="R32" s="268"/>
      <c r="S32" s="268"/>
      <c r="T32" s="717"/>
      <c r="U32" s="219"/>
      <c r="V32" s="219"/>
      <c r="W32" s="219"/>
      <c r="X32" s="219"/>
      <c r="Y32" s="219"/>
      <c r="Z32" s="219"/>
      <c r="AA32" s="219"/>
      <c r="AB32" s="219"/>
      <c r="AC32" s="219"/>
      <c r="AD32" s="219"/>
    </row>
    <row r="33" spans="1:20" ht="12.75">
      <c r="A33" s="116"/>
      <c r="B33" s="116"/>
      <c r="C33" s="116">
        <v>11</v>
      </c>
      <c r="D33" s="116"/>
      <c r="E33" s="116" t="s">
        <v>3329</v>
      </c>
      <c r="F33" s="384">
        <v>44194</v>
      </c>
      <c r="G33" s="116">
        <v>8</v>
      </c>
      <c r="H33" s="341"/>
      <c r="I33" s="341"/>
      <c r="J33" s="341"/>
      <c r="K33" s="341"/>
      <c r="N33" s="116"/>
      <c r="O33" s="300"/>
      <c r="P33" s="116"/>
      <c r="Q33" s="116"/>
      <c r="R33" s="116"/>
      <c r="S33" s="116"/>
      <c r="T33" s="358"/>
    </row>
    <row r="34" spans="1:20" ht="12.75">
      <c r="A34" s="116"/>
      <c r="B34" s="116"/>
      <c r="C34" s="116">
        <v>8</v>
      </c>
      <c r="D34" s="116"/>
      <c r="E34" s="116" t="s">
        <v>3329</v>
      </c>
      <c r="F34" s="384">
        <v>44195</v>
      </c>
      <c r="G34" s="116">
        <v>4</v>
      </c>
      <c r="H34" s="341"/>
      <c r="I34" s="341"/>
      <c r="J34" s="341"/>
      <c r="K34" s="341"/>
      <c r="N34" s="116"/>
      <c r="O34" s="300"/>
      <c r="P34" s="116"/>
      <c r="Q34" s="116"/>
      <c r="R34" s="116"/>
      <c r="S34" s="116"/>
      <c r="T34" s="358"/>
    </row>
    <row r="35" spans="1:20" ht="12.75">
      <c r="A35" s="116"/>
      <c r="B35" s="116"/>
      <c r="C35" s="116">
        <v>12</v>
      </c>
      <c r="D35" s="116"/>
      <c r="E35" s="116" t="s">
        <v>3329</v>
      </c>
      <c r="F35" s="384">
        <v>44196</v>
      </c>
      <c r="G35" s="116">
        <v>6.5</v>
      </c>
      <c r="H35" s="341"/>
      <c r="I35" s="341"/>
      <c r="J35" s="341"/>
      <c r="K35" s="341"/>
      <c r="N35" s="116"/>
      <c r="O35" s="300"/>
      <c r="P35" s="116"/>
      <c r="Q35" s="116"/>
      <c r="R35" s="116"/>
      <c r="S35" s="116"/>
      <c r="T35" s="358"/>
    </row>
    <row r="36" spans="1:20" ht="12.75">
      <c r="A36" s="116"/>
      <c r="B36" s="116"/>
      <c r="C36" s="116">
        <v>6</v>
      </c>
      <c r="D36" s="116"/>
      <c r="E36" s="116" t="s">
        <v>3329</v>
      </c>
      <c r="F36" s="384">
        <v>44202</v>
      </c>
      <c r="G36" s="116">
        <v>4.5</v>
      </c>
      <c r="H36" s="341"/>
      <c r="I36" s="341"/>
      <c r="J36" s="341"/>
      <c r="K36" s="341"/>
      <c r="N36" s="116"/>
      <c r="O36" s="300"/>
      <c r="P36" s="116"/>
      <c r="Q36" s="116"/>
      <c r="R36" s="116"/>
      <c r="S36" s="116"/>
      <c r="T36" s="358"/>
    </row>
    <row r="37" spans="1:20" ht="12.75">
      <c r="A37" s="116"/>
      <c r="B37" s="116"/>
      <c r="C37" s="116">
        <v>9</v>
      </c>
      <c r="D37" s="116">
        <v>1</v>
      </c>
      <c r="E37" s="116" t="s">
        <v>3329</v>
      </c>
      <c r="F37" s="384">
        <v>44203</v>
      </c>
      <c r="G37" s="116">
        <v>9.5</v>
      </c>
      <c r="H37" s="341"/>
      <c r="I37" s="341"/>
      <c r="J37" s="341"/>
      <c r="K37" s="341"/>
      <c r="N37" s="116"/>
      <c r="O37" s="300"/>
      <c r="P37" s="116"/>
      <c r="Q37" s="116"/>
      <c r="R37" s="116"/>
      <c r="S37" s="116"/>
      <c r="T37" s="358"/>
    </row>
    <row r="38" spans="1:20" ht="12.75">
      <c r="A38" s="116"/>
      <c r="B38" s="116"/>
      <c r="C38" s="116">
        <v>7</v>
      </c>
      <c r="E38" s="116" t="s">
        <v>3329</v>
      </c>
      <c r="F38" s="384">
        <v>44204</v>
      </c>
      <c r="G38" s="116">
        <v>3</v>
      </c>
      <c r="H38" s="341"/>
      <c r="I38" s="341"/>
      <c r="J38" s="341"/>
      <c r="K38" s="341"/>
      <c r="O38" s="267"/>
    </row>
    <row r="39" spans="1:20" ht="12.75">
      <c r="A39" s="116"/>
      <c r="B39" s="116"/>
      <c r="C39" s="116">
        <v>11</v>
      </c>
      <c r="E39" s="116" t="s">
        <v>3329</v>
      </c>
      <c r="F39" s="384">
        <v>44205</v>
      </c>
      <c r="G39" s="116">
        <v>9.5</v>
      </c>
      <c r="H39" s="341"/>
      <c r="I39" s="341"/>
      <c r="J39" s="341"/>
      <c r="K39" s="341"/>
      <c r="O39" s="267"/>
    </row>
    <row r="40" spans="1:20" ht="12.75">
      <c r="A40" s="116"/>
      <c r="B40" s="116"/>
      <c r="C40" s="116">
        <v>3</v>
      </c>
      <c r="E40" s="116" t="s">
        <v>3329</v>
      </c>
      <c r="F40" s="384">
        <v>44208</v>
      </c>
      <c r="G40" s="116">
        <v>2.5</v>
      </c>
      <c r="H40" s="341"/>
      <c r="I40" s="341"/>
      <c r="J40" s="341"/>
      <c r="K40" s="341"/>
      <c r="O40" s="267"/>
    </row>
    <row r="41" spans="1:20" ht="12.75">
      <c r="A41" s="116"/>
      <c r="B41" s="116"/>
      <c r="C41" s="116">
        <v>26</v>
      </c>
      <c r="D41" s="116">
        <v>2</v>
      </c>
      <c r="E41" s="116" t="s">
        <v>3329</v>
      </c>
      <c r="F41" s="384">
        <v>44210</v>
      </c>
      <c r="G41" s="116">
        <v>11</v>
      </c>
      <c r="H41" s="341"/>
      <c r="I41" s="341"/>
      <c r="J41" s="341"/>
      <c r="K41" s="341"/>
      <c r="O41" s="267"/>
    </row>
    <row r="42" spans="1:20" ht="12.75">
      <c r="A42" s="116"/>
      <c r="B42" s="116"/>
      <c r="C42" s="116">
        <v>23</v>
      </c>
      <c r="E42" s="116" t="s">
        <v>3329</v>
      </c>
      <c r="F42" s="384">
        <v>44211</v>
      </c>
      <c r="G42" s="116">
        <v>11.5</v>
      </c>
      <c r="H42" s="341"/>
      <c r="I42" s="341"/>
      <c r="J42" s="341"/>
      <c r="K42" s="341"/>
      <c r="O42" s="267"/>
    </row>
    <row r="43" spans="1:20" ht="12.75">
      <c r="A43" s="116"/>
      <c r="B43" s="116"/>
      <c r="C43" s="116">
        <v>27</v>
      </c>
      <c r="E43" s="116" t="s">
        <v>3329</v>
      </c>
      <c r="F43" s="384">
        <v>44212</v>
      </c>
      <c r="G43" s="116">
        <v>11.5</v>
      </c>
      <c r="H43" s="341"/>
      <c r="I43" s="341"/>
      <c r="J43" s="341"/>
      <c r="K43" s="341"/>
      <c r="O43" s="267"/>
    </row>
    <row r="44" spans="1:20" ht="12.75">
      <c r="A44" s="116"/>
      <c r="B44" s="116"/>
      <c r="C44" s="116">
        <v>12</v>
      </c>
      <c r="E44" s="116" t="s">
        <v>3329</v>
      </c>
      <c r="F44" s="384">
        <v>44215</v>
      </c>
      <c r="G44" s="116">
        <v>7.5</v>
      </c>
      <c r="H44" s="341"/>
      <c r="I44" s="341"/>
      <c r="J44" s="341"/>
      <c r="K44" s="341"/>
      <c r="O44" s="267"/>
    </row>
    <row r="45" spans="1:20" ht="12.75">
      <c r="A45" s="116"/>
      <c r="B45" s="116"/>
      <c r="C45" s="116">
        <v>9</v>
      </c>
      <c r="E45" s="116" t="s">
        <v>3329</v>
      </c>
      <c r="F45" s="384">
        <v>44216</v>
      </c>
      <c r="G45" s="116">
        <v>8.5</v>
      </c>
      <c r="H45" s="341"/>
      <c r="I45" s="341"/>
      <c r="J45" s="341"/>
      <c r="K45" s="341"/>
      <c r="O45" s="267"/>
    </row>
    <row r="46" spans="1:20" ht="12.75">
      <c r="A46" s="116"/>
      <c r="B46" s="116"/>
      <c r="C46" s="116">
        <v>21</v>
      </c>
      <c r="D46" s="116">
        <v>1</v>
      </c>
      <c r="E46" s="116" t="s">
        <v>3329</v>
      </c>
      <c r="F46" s="384">
        <v>44217</v>
      </c>
      <c r="G46" s="116">
        <v>9.5</v>
      </c>
      <c r="H46" s="341"/>
      <c r="I46" s="341"/>
      <c r="J46" s="341"/>
      <c r="K46" s="341"/>
      <c r="O46" s="267"/>
    </row>
    <row r="47" spans="1:20" ht="12.75">
      <c r="A47" s="116"/>
      <c r="B47" s="116"/>
      <c r="E47" s="116"/>
      <c r="H47" s="341"/>
      <c r="I47" s="341"/>
      <c r="J47" s="341"/>
      <c r="K47" s="341"/>
      <c r="O47" s="267"/>
    </row>
    <row r="48" spans="1:20" ht="12.75">
      <c r="A48" s="116"/>
      <c r="B48" s="116"/>
      <c r="E48" s="116"/>
      <c r="H48" s="341"/>
      <c r="I48" s="341"/>
      <c r="J48" s="341"/>
      <c r="K48" s="341"/>
      <c r="O48" s="267"/>
    </row>
    <row r="49" spans="1:30" ht="12.75">
      <c r="A49" s="268">
        <v>11</v>
      </c>
      <c r="B49" s="268">
        <v>35</v>
      </c>
      <c r="C49" s="268">
        <v>19</v>
      </c>
      <c r="D49" s="219"/>
      <c r="E49" s="268" t="s">
        <v>3329</v>
      </c>
      <c r="F49" s="472">
        <v>44218</v>
      </c>
      <c r="G49" s="268">
        <v>9</v>
      </c>
      <c r="H49" s="719"/>
      <c r="I49" s="719"/>
      <c r="J49" s="719"/>
      <c r="K49" s="719"/>
      <c r="L49" s="219"/>
      <c r="M49" s="219"/>
      <c r="N49" s="219"/>
      <c r="O49" s="720"/>
      <c r="P49" s="219"/>
      <c r="Q49" s="219"/>
      <c r="R49" s="219"/>
      <c r="S49" s="219"/>
      <c r="T49" s="219"/>
      <c r="U49" s="219"/>
      <c r="V49" s="219"/>
      <c r="W49" s="219"/>
      <c r="X49" s="219"/>
      <c r="Y49" s="219"/>
      <c r="Z49" s="219"/>
      <c r="AA49" s="219"/>
      <c r="AB49" s="219"/>
      <c r="AC49" s="219"/>
      <c r="AD49" s="219"/>
    </row>
    <row r="50" spans="1:30" ht="12.75">
      <c r="A50" s="268"/>
      <c r="B50" s="268"/>
      <c r="C50" s="268">
        <v>12</v>
      </c>
      <c r="D50" s="219"/>
      <c r="E50" s="268" t="s">
        <v>3329</v>
      </c>
      <c r="F50" s="472">
        <v>44221</v>
      </c>
      <c r="G50" s="268">
        <v>7</v>
      </c>
      <c r="H50" s="719"/>
      <c r="I50" s="719"/>
      <c r="J50" s="719"/>
      <c r="K50" s="719"/>
      <c r="L50" s="219"/>
      <c r="M50" s="219"/>
      <c r="N50" s="268"/>
      <c r="O50" s="716"/>
      <c r="P50" s="268"/>
      <c r="Q50" s="268"/>
      <c r="R50" s="268"/>
      <c r="S50" s="268"/>
      <c r="T50" s="717"/>
      <c r="U50" s="219"/>
      <c r="V50" s="219"/>
      <c r="W50" s="219"/>
      <c r="X50" s="219"/>
      <c r="Y50" s="219"/>
      <c r="Z50" s="219"/>
      <c r="AA50" s="219"/>
      <c r="AB50" s="219"/>
      <c r="AC50" s="219"/>
      <c r="AD50" s="219"/>
    </row>
    <row r="51" spans="1:30" ht="12.75">
      <c r="A51" s="268"/>
      <c r="B51" s="268"/>
      <c r="C51" s="268">
        <v>4</v>
      </c>
      <c r="D51" s="219"/>
      <c r="E51" s="268" t="s">
        <v>3329</v>
      </c>
      <c r="F51" s="472">
        <v>44223</v>
      </c>
      <c r="G51" s="268">
        <v>2</v>
      </c>
      <c r="H51" s="719"/>
      <c r="I51" s="719"/>
      <c r="J51" s="719"/>
      <c r="K51" s="719"/>
      <c r="L51" s="219"/>
      <c r="M51" s="219"/>
      <c r="N51" s="268"/>
      <c r="O51" s="716"/>
      <c r="P51" s="268"/>
      <c r="Q51" s="268"/>
      <c r="R51" s="268"/>
      <c r="S51" s="268"/>
      <c r="T51" s="717"/>
      <c r="U51" s="219"/>
      <c r="V51" s="219"/>
      <c r="W51" s="219"/>
      <c r="X51" s="219"/>
      <c r="Y51" s="219"/>
      <c r="Z51" s="219"/>
      <c r="AA51" s="219"/>
      <c r="AB51" s="219"/>
      <c r="AC51" s="219"/>
      <c r="AD51" s="219"/>
    </row>
    <row r="52" spans="1:30" ht="12.75">
      <c r="A52" s="268"/>
      <c r="B52" s="268"/>
      <c r="C52" s="219"/>
      <c r="D52" s="219"/>
      <c r="E52" s="219"/>
      <c r="F52" s="219"/>
      <c r="G52" s="219"/>
      <c r="H52" s="465">
        <v>35</v>
      </c>
      <c r="I52" s="465" t="s">
        <v>8</v>
      </c>
      <c r="J52" s="466">
        <v>44307</v>
      </c>
      <c r="K52" s="465">
        <v>0.75</v>
      </c>
      <c r="L52" s="219"/>
      <c r="M52" s="219"/>
      <c r="N52" s="268"/>
      <c r="O52" s="716"/>
      <c r="P52" s="268"/>
      <c r="Q52" s="268"/>
      <c r="R52" s="268"/>
      <c r="S52" s="268"/>
      <c r="T52" s="717"/>
      <c r="U52" s="219"/>
      <c r="V52" s="219"/>
      <c r="W52" s="219"/>
      <c r="X52" s="219"/>
      <c r="Y52" s="219"/>
      <c r="Z52" s="219"/>
      <c r="AA52" s="219"/>
      <c r="AB52" s="219"/>
      <c r="AC52" s="219"/>
      <c r="AD52" s="219"/>
    </row>
    <row r="53" spans="1:30" ht="12.75">
      <c r="A53" s="116"/>
      <c r="B53" s="116"/>
      <c r="H53" s="341"/>
      <c r="I53" s="341"/>
      <c r="J53" s="341"/>
      <c r="K53" s="341"/>
      <c r="N53" s="116" t="s">
        <v>3076</v>
      </c>
      <c r="O53" s="300" t="s">
        <v>3332</v>
      </c>
      <c r="P53" s="116">
        <v>2588</v>
      </c>
      <c r="Q53" s="116">
        <v>109.6</v>
      </c>
      <c r="R53" s="116">
        <v>1.1499999999999999</v>
      </c>
      <c r="S53" s="116">
        <v>0.97</v>
      </c>
      <c r="T53" s="358">
        <f>(P53*Q53*R53*S53)</f>
        <v>316405.77439999994</v>
      </c>
    </row>
    <row r="54" spans="1:30" ht="12.75">
      <c r="A54" s="116">
        <v>12</v>
      </c>
      <c r="B54" s="116">
        <v>117</v>
      </c>
      <c r="C54" s="116">
        <v>8</v>
      </c>
      <c r="E54" s="116" t="s">
        <v>3329</v>
      </c>
      <c r="F54" s="384">
        <v>44223</v>
      </c>
      <c r="G54" s="116">
        <v>3</v>
      </c>
      <c r="H54" s="341"/>
      <c r="I54" s="341"/>
      <c r="J54" s="341"/>
      <c r="K54" s="341"/>
    </row>
    <row r="55" spans="1:30" ht="12.75">
      <c r="A55" s="116"/>
      <c r="B55" s="116"/>
      <c r="C55" s="116">
        <v>30</v>
      </c>
      <c r="E55" s="116" t="s">
        <v>3329</v>
      </c>
      <c r="F55" s="384">
        <v>44224</v>
      </c>
      <c r="G55" s="116">
        <v>9</v>
      </c>
      <c r="H55" s="341"/>
      <c r="I55" s="341"/>
      <c r="J55" s="341"/>
      <c r="K55" s="341"/>
      <c r="O55" s="267"/>
    </row>
    <row r="56" spans="1:30" ht="12.75">
      <c r="A56" s="116"/>
      <c r="B56" s="116"/>
      <c r="C56" s="116">
        <v>23</v>
      </c>
      <c r="E56" s="116" t="s">
        <v>3329</v>
      </c>
      <c r="F56" s="384">
        <v>44226</v>
      </c>
      <c r="G56" s="116">
        <v>7</v>
      </c>
      <c r="H56" s="341"/>
      <c r="I56" s="341"/>
      <c r="J56" s="341"/>
      <c r="K56" s="341"/>
      <c r="O56" s="267"/>
    </row>
    <row r="57" spans="1:30" ht="12.75">
      <c r="A57" s="116"/>
      <c r="B57" s="116"/>
      <c r="C57" s="116">
        <v>15</v>
      </c>
      <c r="E57" s="116" t="s">
        <v>3329</v>
      </c>
      <c r="F57" s="384">
        <v>44237</v>
      </c>
      <c r="G57" s="116">
        <v>6</v>
      </c>
      <c r="H57" s="341"/>
      <c r="I57" s="341"/>
      <c r="J57" s="341"/>
      <c r="K57" s="341"/>
      <c r="O57" s="267"/>
    </row>
    <row r="58" spans="1:30" ht="12.75">
      <c r="A58" s="116"/>
      <c r="B58" s="116"/>
      <c r="C58" s="116">
        <v>41</v>
      </c>
      <c r="E58" s="116" t="s">
        <v>3329</v>
      </c>
      <c r="F58" s="384">
        <v>44239</v>
      </c>
      <c r="G58" s="116">
        <v>7</v>
      </c>
      <c r="H58" s="341"/>
      <c r="I58" s="341"/>
      <c r="J58" s="341"/>
      <c r="K58" s="341"/>
      <c r="O58" s="267"/>
    </row>
    <row r="59" spans="1:30" ht="12.75">
      <c r="A59" s="268"/>
      <c r="B59" s="268"/>
      <c r="C59" s="219"/>
      <c r="D59" s="219"/>
      <c r="E59" s="219"/>
      <c r="F59" s="219"/>
      <c r="G59" s="219"/>
      <c r="H59" s="465">
        <v>117</v>
      </c>
      <c r="I59" s="465" t="s">
        <v>12</v>
      </c>
      <c r="J59" s="466">
        <v>44308</v>
      </c>
      <c r="K59" s="718">
        <v>6.25E-2</v>
      </c>
      <c r="L59" s="219"/>
      <c r="M59" s="219"/>
      <c r="N59" s="268"/>
      <c r="O59" s="716"/>
      <c r="P59" s="268"/>
      <c r="Q59" s="268"/>
      <c r="R59" s="268"/>
      <c r="S59" s="268"/>
      <c r="T59" s="717"/>
      <c r="U59" s="219"/>
      <c r="V59" s="219"/>
      <c r="W59" s="219"/>
      <c r="X59" s="219"/>
      <c r="Y59" s="219"/>
      <c r="Z59" s="219"/>
      <c r="AA59" s="219"/>
      <c r="AB59" s="219"/>
      <c r="AC59" s="219"/>
      <c r="AD59" s="219"/>
    </row>
    <row r="60" spans="1:30" ht="12.75">
      <c r="A60" s="116"/>
      <c r="B60" s="116"/>
      <c r="H60" s="341"/>
      <c r="I60" s="341"/>
      <c r="J60" s="341"/>
      <c r="K60" s="341"/>
      <c r="O60" s="267"/>
    </row>
    <row r="61" spans="1:30" ht="12.75">
      <c r="A61" s="116">
        <v>13</v>
      </c>
      <c r="B61" s="116">
        <v>81</v>
      </c>
      <c r="C61" s="116">
        <v>14</v>
      </c>
      <c r="E61" s="116" t="s">
        <v>3329</v>
      </c>
      <c r="F61" s="384">
        <v>44239</v>
      </c>
      <c r="G61" s="116">
        <v>3</v>
      </c>
      <c r="H61" s="341"/>
      <c r="I61" s="341"/>
      <c r="J61" s="341"/>
      <c r="K61" s="341"/>
      <c r="N61" s="116" t="s">
        <v>3099</v>
      </c>
      <c r="O61" s="721" t="s">
        <v>3333</v>
      </c>
      <c r="P61" s="116">
        <v>8888</v>
      </c>
      <c r="Q61" s="116">
        <v>241.31</v>
      </c>
      <c r="R61" s="116">
        <v>1.1499999999999999</v>
      </c>
      <c r="S61" s="116">
        <v>0.97</v>
      </c>
      <c r="T61" s="358">
        <f>(P61*Q61*R61*S61)</f>
        <v>2392483.4388399995</v>
      </c>
    </row>
    <row r="62" spans="1:30" ht="12.75">
      <c r="A62" s="116"/>
      <c r="B62" s="116"/>
      <c r="C62" s="116">
        <v>64</v>
      </c>
      <c r="D62" s="116"/>
      <c r="E62" s="116" t="s">
        <v>3329</v>
      </c>
      <c r="F62" s="384">
        <v>44242</v>
      </c>
      <c r="G62" s="116">
        <v>6</v>
      </c>
      <c r="H62" s="341"/>
      <c r="I62" s="341"/>
      <c r="J62" s="341"/>
      <c r="K62" s="341"/>
      <c r="O62" s="267"/>
    </row>
    <row r="63" spans="1:30" ht="12.75">
      <c r="A63" s="268"/>
      <c r="B63" s="268"/>
      <c r="C63" s="219"/>
      <c r="D63" s="219"/>
      <c r="E63" s="219"/>
      <c r="F63" s="219"/>
      <c r="G63" s="219"/>
      <c r="H63" s="465">
        <v>81</v>
      </c>
      <c r="I63" s="465" t="s">
        <v>12</v>
      </c>
      <c r="J63" s="466">
        <v>44308</v>
      </c>
      <c r="K63" s="718">
        <v>5.2083333333333336E-2</v>
      </c>
      <c r="L63" s="219"/>
      <c r="M63" s="219"/>
      <c r="N63" s="268"/>
      <c r="O63" s="716"/>
      <c r="P63" s="268"/>
      <c r="Q63" s="268"/>
      <c r="R63" s="268"/>
      <c r="S63" s="268"/>
      <c r="T63" s="717"/>
      <c r="U63" s="219"/>
      <c r="V63" s="219"/>
      <c r="W63" s="219"/>
      <c r="X63" s="219"/>
      <c r="Y63" s="219"/>
      <c r="Z63" s="219"/>
      <c r="AA63" s="219"/>
      <c r="AB63" s="219"/>
      <c r="AC63" s="219"/>
      <c r="AD63" s="219"/>
    </row>
    <row r="64" spans="1:30" ht="12.75">
      <c r="A64" s="116"/>
      <c r="B64" s="116"/>
      <c r="C64" s="116"/>
      <c r="D64" s="116"/>
      <c r="E64" s="116"/>
      <c r="F64" s="384"/>
      <c r="H64" s="341"/>
      <c r="I64" s="341"/>
      <c r="J64" s="341"/>
      <c r="K64" s="341"/>
      <c r="O64" s="267"/>
    </row>
    <row r="65" spans="1:30" ht="12.75">
      <c r="A65" s="116">
        <v>14</v>
      </c>
      <c r="B65" s="116">
        <v>0</v>
      </c>
      <c r="C65" s="116">
        <v>0</v>
      </c>
      <c r="D65" s="116"/>
      <c r="E65" s="116" t="s">
        <v>25</v>
      </c>
      <c r="F65" s="384">
        <v>43921</v>
      </c>
      <c r="H65" s="341"/>
      <c r="I65" s="341"/>
      <c r="J65" s="341"/>
      <c r="K65" s="341"/>
    </row>
    <row r="66" spans="1:30" ht="12.75">
      <c r="A66" s="116"/>
      <c r="B66" s="116"/>
      <c r="H66" s="341"/>
      <c r="I66" s="341"/>
      <c r="J66" s="341"/>
      <c r="K66" s="341"/>
      <c r="N66" s="116" t="s">
        <v>3101</v>
      </c>
      <c r="O66" s="300" t="s">
        <v>3334</v>
      </c>
      <c r="P66" s="116">
        <v>1404</v>
      </c>
      <c r="Q66" s="116">
        <v>206.74</v>
      </c>
      <c r="R66" s="116">
        <v>1.1499999999999999</v>
      </c>
      <c r="S66" s="116">
        <v>0.97</v>
      </c>
      <c r="T66" s="358">
        <f>(P66*Q66*R66*S66)</f>
        <v>323788.33187999995</v>
      </c>
    </row>
    <row r="67" spans="1:30" ht="12.75">
      <c r="A67" s="116">
        <v>15</v>
      </c>
      <c r="B67" s="116">
        <v>61</v>
      </c>
      <c r="C67" s="116">
        <v>50</v>
      </c>
      <c r="D67" s="116">
        <v>4</v>
      </c>
      <c r="E67" s="116" t="s">
        <v>3329</v>
      </c>
      <c r="F67" s="384">
        <v>44242</v>
      </c>
      <c r="G67" s="116">
        <v>4</v>
      </c>
      <c r="H67" s="341"/>
      <c r="I67" s="341"/>
      <c r="J67" s="341"/>
      <c r="K67" s="341"/>
      <c r="O67" s="267"/>
    </row>
    <row r="68" spans="1:30" ht="12.75">
      <c r="A68" s="116"/>
      <c r="B68" s="116"/>
      <c r="C68" s="116">
        <v>11</v>
      </c>
      <c r="E68" s="116" t="s">
        <v>3329</v>
      </c>
      <c r="F68" s="384">
        <v>44243</v>
      </c>
      <c r="G68" s="116">
        <v>1.5</v>
      </c>
      <c r="H68" s="341"/>
      <c r="I68" s="341"/>
      <c r="J68" s="341"/>
      <c r="K68" s="341"/>
      <c r="O68" s="267"/>
    </row>
    <row r="69" spans="1:30" ht="12.75">
      <c r="A69" s="268"/>
      <c r="B69" s="268"/>
      <c r="C69" s="219"/>
      <c r="D69" s="219"/>
      <c r="E69" s="219"/>
      <c r="F69" s="219"/>
      <c r="G69" s="219"/>
      <c r="H69" s="465">
        <v>61</v>
      </c>
      <c r="I69" s="465" t="s">
        <v>12</v>
      </c>
      <c r="J69" s="466">
        <v>44308</v>
      </c>
      <c r="K69" s="465">
        <v>1</v>
      </c>
      <c r="L69" s="219"/>
      <c r="M69" s="219"/>
      <c r="N69" s="268"/>
      <c r="O69" s="716"/>
      <c r="P69" s="268"/>
      <c r="Q69" s="268"/>
      <c r="R69" s="268"/>
      <c r="S69" s="268"/>
      <c r="T69" s="717"/>
      <c r="U69" s="219"/>
      <c r="V69" s="219"/>
      <c r="W69" s="219"/>
      <c r="X69" s="219"/>
      <c r="Y69" s="219"/>
      <c r="Z69" s="219"/>
      <c r="AA69" s="219"/>
      <c r="AB69" s="219"/>
      <c r="AC69" s="219"/>
      <c r="AD69" s="219"/>
    </row>
    <row r="70" spans="1:30" ht="12.75">
      <c r="A70" s="116"/>
      <c r="B70" s="116"/>
      <c r="H70" s="341"/>
      <c r="I70" s="341"/>
      <c r="J70" s="341"/>
      <c r="K70" s="341"/>
      <c r="O70" s="267"/>
    </row>
    <row r="71" spans="1:30" ht="12.75">
      <c r="A71" s="116">
        <v>16</v>
      </c>
      <c r="B71" s="116">
        <v>196</v>
      </c>
      <c r="C71" s="116">
        <v>56</v>
      </c>
      <c r="D71" s="116">
        <v>2</v>
      </c>
      <c r="E71" s="116" t="s">
        <v>3329</v>
      </c>
      <c r="F71" s="384">
        <v>44243</v>
      </c>
      <c r="G71" s="116">
        <v>9.5</v>
      </c>
      <c r="H71" s="341"/>
      <c r="I71" s="341"/>
      <c r="J71" s="341"/>
      <c r="K71" s="341"/>
      <c r="O71" s="300"/>
      <c r="T71" s="358"/>
    </row>
    <row r="72" spans="1:30" ht="12.75">
      <c r="A72" s="116"/>
      <c r="B72" s="116"/>
      <c r="C72" s="116">
        <v>50</v>
      </c>
      <c r="E72" s="116" t="s">
        <v>3329</v>
      </c>
      <c r="F72" s="384">
        <v>44244</v>
      </c>
      <c r="G72" s="116">
        <v>9.5</v>
      </c>
      <c r="H72" s="341"/>
      <c r="I72" s="341"/>
      <c r="J72" s="341"/>
      <c r="K72" s="341"/>
    </row>
    <row r="73" spans="1:30" ht="12.75">
      <c r="A73" s="116"/>
      <c r="B73" s="116"/>
      <c r="C73" s="116">
        <v>64</v>
      </c>
      <c r="E73" s="116" t="s">
        <v>3329</v>
      </c>
      <c r="F73" s="384">
        <v>44245</v>
      </c>
      <c r="G73" s="116">
        <v>9.5</v>
      </c>
      <c r="H73" s="341"/>
      <c r="I73" s="341"/>
      <c r="J73" s="341"/>
      <c r="K73" s="341"/>
    </row>
    <row r="74" spans="1:30" ht="12.75">
      <c r="A74" s="116"/>
      <c r="B74" s="116"/>
      <c r="C74" s="116">
        <v>26</v>
      </c>
      <c r="E74" s="116" t="s">
        <v>3329</v>
      </c>
      <c r="F74" s="384">
        <v>44249</v>
      </c>
      <c r="G74" s="116">
        <v>3</v>
      </c>
      <c r="H74" s="341"/>
      <c r="I74" s="341"/>
      <c r="J74" s="341"/>
      <c r="K74" s="341"/>
    </row>
    <row r="75" spans="1:30" ht="12.75">
      <c r="A75" s="268"/>
      <c r="B75" s="268"/>
      <c r="C75" s="219"/>
      <c r="D75" s="219"/>
      <c r="E75" s="219"/>
      <c r="F75" s="219"/>
      <c r="G75" s="268"/>
      <c r="H75" s="465">
        <v>196</v>
      </c>
      <c r="I75" s="465" t="s">
        <v>12</v>
      </c>
      <c r="J75" s="466">
        <v>44309</v>
      </c>
      <c r="K75" s="718">
        <v>0.10416666666666667</v>
      </c>
      <c r="L75" s="219"/>
      <c r="M75" s="219"/>
      <c r="N75" s="268"/>
      <c r="O75" s="716"/>
      <c r="P75" s="268"/>
      <c r="Q75" s="268"/>
      <c r="R75" s="268"/>
      <c r="S75" s="268"/>
      <c r="T75" s="717"/>
      <c r="U75" s="219"/>
      <c r="V75" s="219"/>
      <c r="W75" s="219"/>
      <c r="X75" s="219"/>
      <c r="Y75" s="219"/>
      <c r="Z75" s="219"/>
      <c r="AA75" s="219"/>
      <c r="AB75" s="219"/>
      <c r="AC75" s="219"/>
      <c r="AD75" s="219"/>
    </row>
    <row r="76" spans="1:30" ht="12.75">
      <c r="A76" s="116"/>
      <c r="B76" s="116"/>
      <c r="C76" s="116"/>
      <c r="E76" s="116"/>
      <c r="F76" s="384"/>
      <c r="G76" s="116"/>
      <c r="H76" s="341"/>
      <c r="I76" s="341"/>
      <c r="J76" s="341"/>
      <c r="K76" s="341"/>
    </row>
    <row r="77" spans="1:30" ht="12.75">
      <c r="A77" s="116">
        <v>17</v>
      </c>
      <c r="B77" s="116">
        <v>300</v>
      </c>
      <c r="C77" s="116">
        <v>10</v>
      </c>
      <c r="E77" s="116" t="s">
        <v>3329</v>
      </c>
      <c r="F77" s="384">
        <v>44249</v>
      </c>
      <c r="G77" s="116">
        <v>1</v>
      </c>
      <c r="H77" s="341"/>
      <c r="I77" s="341"/>
      <c r="J77" s="341"/>
      <c r="K77" s="341"/>
    </row>
    <row r="78" spans="1:30" ht="12.75">
      <c r="A78" s="116"/>
      <c r="B78" s="116"/>
      <c r="C78" s="116">
        <v>115</v>
      </c>
      <c r="D78" s="116">
        <v>2</v>
      </c>
      <c r="E78" s="116" t="s">
        <v>3329</v>
      </c>
      <c r="F78" s="384">
        <v>44250</v>
      </c>
      <c r="G78" s="116">
        <v>9.5</v>
      </c>
      <c r="H78" s="341"/>
      <c r="I78" s="341"/>
      <c r="J78" s="341"/>
      <c r="K78" s="341"/>
    </row>
    <row r="79" spans="1:30" ht="12.75">
      <c r="A79" s="116"/>
      <c r="B79" s="116"/>
      <c r="C79" s="116">
        <v>76</v>
      </c>
      <c r="E79" s="116" t="s">
        <v>3329</v>
      </c>
      <c r="F79" s="384">
        <v>44251</v>
      </c>
      <c r="G79" s="116">
        <v>7.5</v>
      </c>
      <c r="H79" s="341"/>
      <c r="I79" s="341"/>
      <c r="J79" s="341"/>
      <c r="K79" s="341"/>
    </row>
    <row r="80" spans="1:30" ht="12.75">
      <c r="A80" s="116"/>
      <c r="B80" s="116"/>
      <c r="C80" s="116">
        <v>72</v>
      </c>
      <c r="E80" s="116" t="s">
        <v>3329</v>
      </c>
      <c r="F80" s="384">
        <v>44252</v>
      </c>
      <c r="G80" s="116">
        <v>10.5</v>
      </c>
      <c r="H80" s="341"/>
      <c r="I80" s="341"/>
      <c r="J80" s="341"/>
      <c r="K80" s="341"/>
    </row>
    <row r="81" spans="1:30" ht="12.75">
      <c r="A81" s="116"/>
      <c r="B81" s="116"/>
      <c r="C81" s="116">
        <v>27</v>
      </c>
      <c r="E81" s="116" t="s">
        <v>3329</v>
      </c>
      <c r="F81" s="384">
        <v>44253</v>
      </c>
      <c r="G81" s="116">
        <v>5.5</v>
      </c>
      <c r="H81" s="341"/>
      <c r="I81" s="341"/>
      <c r="J81" s="341"/>
      <c r="K81" s="341"/>
    </row>
    <row r="82" spans="1:30" ht="12.75">
      <c r="A82" s="268"/>
      <c r="B82" s="268"/>
      <c r="C82" s="219"/>
      <c r="D82" s="219"/>
      <c r="E82" s="219"/>
      <c r="F82" s="219"/>
      <c r="G82" s="268"/>
      <c r="H82" s="465">
        <v>300</v>
      </c>
      <c r="I82" s="465" t="s">
        <v>12</v>
      </c>
      <c r="J82" s="466">
        <v>44312</v>
      </c>
      <c r="K82" s="718">
        <v>9.375E-2</v>
      </c>
      <c r="L82" s="219"/>
      <c r="M82" s="219"/>
      <c r="N82" s="268"/>
      <c r="O82" s="716"/>
      <c r="P82" s="268"/>
      <c r="Q82" s="268"/>
      <c r="R82" s="268"/>
      <c r="S82" s="268"/>
      <c r="T82" s="717"/>
      <c r="U82" s="219"/>
      <c r="V82" s="219"/>
      <c r="W82" s="219"/>
      <c r="X82" s="219"/>
      <c r="Y82" s="219"/>
      <c r="Z82" s="219"/>
      <c r="AA82" s="219"/>
      <c r="AB82" s="219"/>
      <c r="AC82" s="219"/>
      <c r="AD82" s="219"/>
    </row>
    <row r="83" spans="1:30" ht="12.75">
      <c r="A83" s="116"/>
      <c r="B83" s="116"/>
      <c r="C83" s="116"/>
      <c r="E83" s="116"/>
      <c r="F83" s="384"/>
      <c r="G83" s="116"/>
      <c r="H83" s="341"/>
      <c r="I83" s="341"/>
      <c r="J83" s="341"/>
      <c r="K83" s="341"/>
    </row>
    <row r="84" spans="1:30" ht="12.75">
      <c r="A84" s="116">
        <v>18</v>
      </c>
      <c r="B84" s="116">
        <v>412</v>
      </c>
      <c r="C84" s="116">
        <v>55</v>
      </c>
      <c r="D84" s="116">
        <v>2</v>
      </c>
      <c r="E84" s="116" t="s">
        <v>3329</v>
      </c>
      <c r="F84" s="384">
        <v>44257</v>
      </c>
      <c r="G84" s="116">
        <v>10</v>
      </c>
      <c r="H84" s="341"/>
      <c r="I84" s="341"/>
      <c r="J84" s="341"/>
      <c r="K84" s="341"/>
    </row>
    <row r="85" spans="1:30" ht="12.75">
      <c r="A85" s="116"/>
      <c r="B85" s="116"/>
      <c r="C85" s="116">
        <v>89</v>
      </c>
      <c r="E85" s="116" t="s">
        <v>3329</v>
      </c>
      <c r="F85" s="384">
        <v>44258</v>
      </c>
      <c r="G85" s="116">
        <v>9.5</v>
      </c>
      <c r="H85" s="341"/>
      <c r="I85" s="341"/>
      <c r="J85" s="341"/>
      <c r="K85" s="341"/>
    </row>
    <row r="86" spans="1:30" ht="12.75">
      <c r="A86" s="116"/>
      <c r="B86" s="116"/>
      <c r="C86" s="116">
        <v>51</v>
      </c>
      <c r="D86" s="116">
        <v>1</v>
      </c>
      <c r="E86" s="116" t="s">
        <v>3329</v>
      </c>
      <c r="F86" s="384">
        <v>44259</v>
      </c>
      <c r="G86" s="116">
        <v>9.5</v>
      </c>
      <c r="H86" s="341"/>
      <c r="I86" s="341"/>
      <c r="J86" s="341"/>
      <c r="K86" s="341"/>
    </row>
    <row r="87" spans="1:30" ht="12.75">
      <c r="A87" s="116"/>
      <c r="B87" s="116"/>
      <c r="C87" s="116">
        <v>48</v>
      </c>
      <c r="E87" s="116" t="s">
        <v>3329</v>
      </c>
      <c r="F87" s="384">
        <v>44260</v>
      </c>
      <c r="G87" s="116">
        <v>4</v>
      </c>
      <c r="H87" s="341"/>
      <c r="I87" s="341"/>
      <c r="J87" s="341"/>
      <c r="K87" s="341"/>
    </row>
    <row r="88" spans="1:30" ht="12.75">
      <c r="A88" s="116"/>
      <c r="B88" s="116"/>
      <c r="C88" s="116">
        <v>70</v>
      </c>
      <c r="D88" s="116">
        <v>3</v>
      </c>
      <c r="E88" s="116" t="s">
        <v>3329</v>
      </c>
      <c r="F88" s="384">
        <v>44263</v>
      </c>
      <c r="G88" s="116">
        <v>10.5</v>
      </c>
      <c r="H88" s="341"/>
      <c r="I88" s="341"/>
      <c r="J88" s="341"/>
      <c r="K88" s="341"/>
    </row>
    <row r="89" spans="1:30" ht="12.75">
      <c r="A89" s="116"/>
      <c r="B89" s="116"/>
      <c r="C89" s="116">
        <v>101</v>
      </c>
      <c r="E89" s="116" t="s">
        <v>3329</v>
      </c>
      <c r="F89" s="384">
        <v>44266</v>
      </c>
      <c r="G89" s="116">
        <v>10.5</v>
      </c>
      <c r="H89" s="341"/>
      <c r="I89" s="341"/>
      <c r="J89" s="341"/>
      <c r="K89" s="341"/>
    </row>
    <row r="90" spans="1:30" ht="12.75">
      <c r="A90" s="268"/>
      <c r="B90" s="268"/>
      <c r="C90" s="219"/>
      <c r="D90" s="219"/>
      <c r="E90" s="219"/>
      <c r="F90" s="219"/>
      <c r="G90" s="268"/>
      <c r="H90" s="465">
        <v>412</v>
      </c>
      <c r="I90" s="465" t="s">
        <v>12</v>
      </c>
      <c r="J90" s="466">
        <v>44312</v>
      </c>
      <c r="K90" s="718">
        <v>0.15625</v>
      </c>
      <c r="L90" s="219"/>
      <c r="M90" s="219"/>
      <c r="N90" s="268"/>
      <c r="O90" s="716"/>
      <c r="P90" s="268"/>
      <c r="Q90" s="268"/>
      <c r="R90" s="268"/>
      <c r="S90" s="268"/>
      <c r="T90" s="717"/>
      <c r="U90" s="219"/>
      <c r="V90" s="219"/>
      <c r="W90" s="219"/>
      <c r="X90" s="219"/>
      <c r="Y90" s="219"/>
      <c r="Z90" s="219"/>
      <c r="AA90" s="219"/>
      <c r="AB90" s="219"/>
      <c r="AC90" s="219"/>
      <c r="AD90" s="219"/>
    </row>
    <row r="91" spans="1:30" ht="12.75">
      <c r="A91" s="116"/>
      <c r="B91" s="116"/>
      <c r="E91" s="116"/>
      <c r="H91" s="341"/>
      <c r="I91" s="341"/>
      <c r="J91" s="341"/>
      <c r="K91" s="341"/>
    </row>
    <row r="92" spans="1:30" ht="12.75">
      <c r="A92" s="116">
        <v>19</v>
      </c>
      <c r="B92" s="116">
        <v>221</v>
      </c>
      <c r="C92" s="116">
        <v>53</v>
      </c>
      <c r="E92" s="116" t="s">
        <v>3329</v>
      </c>
      <c r="F92" s="384">
        <v>44267</v>
      </c>
      <c r="G92" s="116">
        <v>10.5</v>
      </c>
      <c r="H92" s="341"/>
      <c r="I92" s="341"/>
      <c r="J92" s="341"/>
      <c r="K92" s="341"/>
    </row>
    <row r="93" spans="1:30" ht="12.75">
      <c r="A93" s="116"/>
      <c r="B93" s="116"/>
      <c r="C93" s="116">
        <v>32</v>
      </c>
      <c r="D93" s="116">
        <v>1</v>
      </c>
      <c r="E93" s="116" t="s">
        <v>3329</v>
      </c>
      <c r="F93" s="384">
        <v>44268</v>
      </c>
      <c r="G93" s="116">
        <v>8.5</v>
      </c>
      <c r="H93" s="341"/>
      <c r="I93" s="341"/>
      <c r="J93" s="341"/>
      <c r="K93" s="341"/>
    </row>
    <row r="94" spans="1:30" ht="12.75">
      <c r="A94" s="116"/>
      <c r="B94" s="116"/>
      <c r="C94" s="116">
        <v>60</v>
      </c>
      <c r="E94" s="116" t="s">
        <v>3329</v>
      </c>
      <c r="F94" s="384">
        <v>44271</v>
      </c>
      <c r="G94" s="116">
        <v>11</v>
      </c>
      <c r="H94" s="341"/>
      <c r="I94" s="341"/>
      <c r="J94" s="341"/>
      <c r="K94" s="341"/>
    </row>
    <row r="95" spans="1:30" ht="12.75">
      <c r="A95" s="116"/>
      <c r="B95" s="116"/>
      <c r="C95" s="116">
        <v>28</v>
      </c>
      <c r="E95" s="116" t="s">
        <v>3329</v>
      </c>
      <c r="F95" s="384">
        <v>44273</v>
      </c>
      <c r="G95" s="116">
        <v>7.75</v>
      </c>
      <c r="H95" s="341"/>
      <c r="I95" s="341"/>
      <c r="J95" s="341"/>
      <c r="K95" s="341"/>
    </row>
    <row r="96" spans="1:30" ht="12.75">
      <c r="A96" s="116"/>
      <c r="B96" s="116"/>
      <c r="C96" s="116">
        <v>48</v>
      </c>
      <c r="E96" s="116" t="s">
        <v>3329</v>
      </c>
      <c r="F96" s="384">
        <v>44274</v>
      </c>
      <c r="G96" s="116">
        <v>11.5</v>
      </c>
      <c r="H96" s="341"/>
      <c r="I96" s="341"/>
      <c r="J96" s="341"/>
      <c r="K96" s="341"/>
    </row>
    <row r="97" spans="1:30" ht="12.75">
      <c r="A97" s="268"/>
      <c r="B97" s="268"/>
      <c r="C97" s="219"/>
      <c r="D97" s="219"/>
      <c r="E97" s="219"/>
      <c r="F97" s="219"/>
      <c r="G97" s="268"/>
      <c r="H97" s="465">
        <v>221</v>
      </c>
      <c r="I97" s="465" t="s">
        <v>12</v>
      </c>
      <c r="J97" s="466">
        <v>44313</v>
      </c>
      <c r="K97" s="718">
        <v>9.375E-2</v>
      </c>
      <c r="L97" s="219"/>
      <c r="M97" s="219"/>
      <c r="N97" s="268"/>
      <c r="O97" s="716"/>
      <c r="P97" s="268"/>
      <c r="Q97" s="268"/>
      <c r="R97" s="268"/>
      <c r="S97" s="268"/>
      <c r="T97" s="717"/>
      <c r="U97" s="219"/>
      <c r="V97" s="219"/>
      <c r="W97" s="219"/>
      <c r="X97" s="219"/>
      <c r="Y97" s="219"/>
      <c r="Z97" s="219"/>
      <c r="AA97" s="219"/>
      <c r="AB97" s="219"/>
      <c r="AC97" s="219"/>
      <c r="AD97" s="219"/>
    </row>
    <row r="98" spans="1:30" ht="12.75">
      <c r="A98" s="116"/>
      <c r="B98" s="116"/>
      <c r="H98" s="341"/>
      <c r="I98" s="401"/>
      <c r="J98" s="401"/>
      <c r="K98" s="341"/>
    </row>
    <row r="99" spans="1:30" ht="12.75">
      <c r="A99" s="116">
        <v>20</v>
      </c>
      <c r="B99" s="116">
        <v>280</v>
      </c>
      <c r="C99" s="116">
        <v>40</v>
      </c>
      <c r="E99" s="116" t="s">
        <v>3329</v>
      </c>
      <c r="F99" s="384">
        <v>44275</v>
      </c>
      <c r="G99" s="116">
        <v>8.75</v>
      </c>
      <c r="H99" s="341"/>
      <c r="I99" s="401"/>
      <c r="J99" s="401"/>
      <c r="K99" s="341"/>
    </row>
    <row r="100" spans="1:30" ht="12.75">
      <c r="A100" s="116"/>
      <c r="B100" s="116"/>
      <c r="C100" s="116">
        <v>65</v>
      </c>
      <c r="D100" s="116"/>
      <c r="E100" s="116" t="s">
        <v>3329</v>
      </c>
      <c r="F100" s="384">
        <v>44277</v>
      </c>
      <c r="G100" s="116">
        <v>10.75</v>
      </c>
      <c r="H100" s="341"/>
      <c r="I100" s="401"/>
      <c r="J100" s="401"/>
      <c r="K100" s="341"/>
    </row>
    <row r="101" spans="1:30" ht="12.75">
      <c r="A101" s="116"/>
      <c r="B101" s="116"/>
      <c r="C101" s="116">
        <v>30</v>
      </c>
      <c r="E101" s="116" t="s">
        <v>3329</v>
      </c>
      <c r="F101" s="384">
        <v>44278</v>
      </c>
      <c r="G101" s="116">
        <v>8</v>
      </c>
      <c r="H101" s="341"/>
      <c r="I101" s="401"/>
      <c r="J101" s="401"/>
      <c r="K101" s="341"/>
    </row>
    <row r="102" spans="1:30" ht="12.75">
      <c r="A102" s="116"/>
      <c r="B102" s="116"/>
      <c r="C102" s="116">
        <v>34</v>
      </c>
      <c r="D102" s="116"/>
      <c r="E102" s="116" t="s">
        <v>3329</v>
      </c>
      <c r="F102" s="384">
        <v>44280</v>
      </c>
      <c r="G102" s="116">
        <v>10</v>
      </c>
      <c r="H102" s="341"/>
      <c r="I102" s="401"/>
      <c r="J102" s="401"/>
      <c r="K102" s="341"/>
    </row>
    <row r="103" spans="1:30" ht="12.75">
      <c r="A103" s="116"/>
      <c r="B103" s="116"/>
      <c r="C103" s="116">
        <v>27</v>
      </c>
      <c r="D103" s="116"/>
      <c r="E103" s="116" t="s">
        <v>3329</v>
      </c>
      <c r="F103" s="384">
        <v>44281</v>
      </c>
      <c r="G103" s="116">
        <v>8.25</v>
      </c>
      <c r="H103" s="341"/>
      <c r="I103" s="401"/>
      <c r="J103" s="401"/>
      <c r="K103" s="341"/>
    </row>
    <row r="104" spans="1:30" ht="12.75">
      <c r="A104" s="116"/>
      <c r="B104" s="116"/>
      <c r="C104" s="116">
        <v>34</v>
      </c>
      <c r="D104" s="116"/>
      <c r="E104" s="116" t="s">
        <v>3329</v>
      </c>
      <c r="F104" s="384">
        <v>44284</v>
      </c>
      <c r="G104" s="116">
        <v>9.5</v>
      </c>
      <c r="H104" s="341"/>
      <c r="I104" s="401"/>
      <c r="J104" s="401"/>
      <c r="K104" s="341"/>
    </row>
    <row r="105" spans="1:30" ht="12.75">
      <c r="A105" s="116"/>
      <c r="B105" s="116"/>
      <c r="C105" s="116">
        <v>50</v>
      </c>
      <c r="D105" s="116"/>
      <c r="E105" s="116" t="s">
        <v>3329</v>
      </c>
      <c r="F105" s="384">
        <v>44285</v>
      </c>
      <c r="G105" s="116">
        <v>10.5</v>
      </c>
      <c r="H105" s="341"/>
      <c r="I105" s="401"/>
      <c r="J105" s="401"/>
      <c r="K105" s="341"/>
    </row>
    <row r="106" spans="1:30" ht="12.75">
      <c r="A106" s="268"/>
      <c r="B106" s="268"/>
      <c r="C106" s="219"/>
      <c r="D106" s="219"/>
      <c r="E106" s="219"/>
      <c r="F106" s="219"/>
      <c r="G106" s="268"/>
      <c r="H106" s="465">
        <v>280</v>
      </c>
      <c r="I106" s="465" t="s">
        <v>12</v>
      </c>
      <c r="J106" s="466">
        <v>44313</v>
      </c>
      <c r="K106" s="718">
        <v>6.9444444444444448E-2</v>
      </c>
      <c r="L106" s="219"/>
      <c r="M106" s="219"/>
      <c r="N106" s="268"/>
      <c r="O106" s="716"/>
      <c r="P106" s="268"/>
      <c r="Q106" s="268"/>
      <c r="R106" s="268"/>
      <c r="S106" s="268"/>
      <c r="T106" s="717"/>
      <c r="U106" s="219"/>
      <c r="V106" s="219"/>
      <c r="W106" s="219"/>
      <c r="X106" s="219"/>
      <c r="Y106" s="219"/>
      <c r="Z106" s="219"/>
      <c r="AA106" s="219"/>
      <c r="AB106" s="219"/>
      <c r="AC106" s="219"/>
      <c r="AD106" s="219"/>
    </row>
    <row r="107" spans="1:30" ht="12.75">
      <c r="A107" s="116"/>
      <c r="B107" s="116"/>
      <c r="C107" s="116"/>
      <c r="D107" s="116"/>
      <c r="E107" s="116"/>
      <c r="F107" s="384"/>
      <c r="H107" s="341"/>
      <c r="I107" s="341"/>
      <c r="J107" s="341"/>
      <c r="K107" s="341"/>
    </row>
    <row r="108" spans="1:30" ht="12.75">
      <c r="A108" s="116">
        <v>21</v>
      </c>
      <c r="B108" s="116">
        <v>8</v>
      </c>
      <c r="C108" s="116">
        <v>8</v>
      </c>
      <c r="D108" s="116"/>
      <c r="E108" s="116" t="s">
        <v>25</v>
      </c>
      <c r="F108" s="384">
        <v>43964</v>
      </c>
      <c r="H108" s="341"/>
      <c r="I108" s="341"/>
      <c r="J108" s="341"/>
      <c r="K108" s="341"/>
    </row>
    <row r="109" spans="1:30" ht="12.75">
      <c r="A109" s="268"/>
      <c r="B109" s="268"/>
      <c r="C109" s="219"/>
      <c r="D109" s="219"/>
      <c r="E109" s="219"/>
      <c r="F109" s="219"/>
      <c r="G109" s="268"/>
      <c r="H109" s="465">
        <v>8</v>
      </c>
      <c r="I109" s="465" t="s">
        <v>12</v>
      </c>
      <c r="J109" s="466">
        <v>44313</v>
      </c>
      <c r="K109" s="465" t="s">
        <v>3193</v>
      </c>
      <c r="L109" s="219"/>
      <c r="M109" s="219"/>
      <c r="N109" s="268"/>
      <c r="O109" s="716"/>
      <c r="P109" s="268"/>
      <c r="Q109" s="268"/>
      <c r="R109" s="268"/>
      <c r="S109" s="268"/>
      <c r="T109" s="717"/>
      <c r="U109" s="219"/>
      <c r="V109" s="219"/>
      <c r="W109" s="219"/>
      <c r="X109" s="219"/>
      <c r="Y109" s="219"/>
      <c r="Z109" s="219"/>
      <c r="AA109" s="219"/>
      <c r="AB109" s="219"/>
      <c r="AC109" s="219"/>
      <c r="AD109" s="219"/>
    </row>
    <row r="110" spans="1:30" ht="15">
      <c r="A110" s="116">
        <v>22</v>
      </c>
      <c r="B110" s="116">
        <v>0</v>
      </c>
      <c r="C110" s="116">
        <v>0</v>
      </c>
      <c r="D110" s="116"/>
      <c r="E110" s="116" t="s">
        <v>25</v>
      </c>
      <c r="F110" s="384">
        <v>43921</v>
      </c>
      <c r="H110" s="341"/>
      <c r="I110" s="341"/>
      <c r="J110" s="341"/>
      <c r="K110" s="341"/>
      <c r="N110" s="722" t="s">
        <v>3335</v>
      </c>
    </row>
    <row r="111" spans="1:30" ht="12.75">
      <c r="A111" s="116"/>
      <c r="B111" s="116"/>
      <c r="H111" s="341"/>
      <c r="I111" s="341"/>
      <c r="J111" s="341"/>
      <c r="K111" s="341"/>
    </row>
    <row r="112" spans="1:30" ht="12.75">
      <c r="A112" s="446">
        <v>23</v>
      </c>
      <c r="B112" s="446">
        <v>79</v>
      </c>
      <c r="C112" s="446">
        <v>30</v>
      </c>
      <c r="D112" s="446"/>
      <c r="E112" s="446" t="s">
        <v>25</v>
      </c>
      <c r="F112" s="447">
        <v>43987</v>
      </c>
      <c r="G112" s="446">
        <v>1</v>
      </c>
      <c r="H112" s="460">
        <v>40</v>
      </c>
      <c r="I112" s="460" t="s">
        <v>12</v>
      </c>
      <c r="J112" s="461">
        <v>44230</v>
      </c>
      <c r="K112" s="478">
        <v>8.3333333333333329E-2</v>
      </c>
      <c r="L112" s="441"/>
      <c r="M112" s="441"/>
      <c r="N112" s="441"/>
      <c r="O112" s="441"/>
      <c r="P112" s="441"/>
      <c r="Q112" s="441"/>
      <c r="R112" s="441"/>
      <c r="S112" s="441"/>
      <c r="T112" s="441"/>
      <c r="U112" s="441"/>
      <c r="V112" s="441"/>
      <c r="W112" s="441"/>
      <c r="X112" s="441"/>
      <c r="Y112" s="441"/>
      <c r="Z112" s="441"/>
      <c r="AA112" s="441"/>
      <c r="AB112" s="441"/>
      <c r="AC112" s="441"/>
      <c r="AD112" s="441"/>
    </row>
    <row r="113" spans="1:30" ht="12.75">
      <c r="A113" s="446"/>
      <c r="B113" s="446"/>
      <c r="C113" s="446">
        <v>49</v>
      </c>
      <c r="D113" s="446"/>
      <c r="E113" s="441"/>
      <c r="F113" s="441"/>
      <c r="G113" s="441"/>
      <c r="H113" s="460">
        <v>39</v>
      </c>
      <c r="I113" s="460" t="s">
        <v>12</v>
      </c>
      <c r="J113" s="461">
        <v>44231</v>
      </c>
      <c r="K113" s="478">
        <v>6.25E-2</v>
      </c>
      <c r="L113" s="441"/>
      <c r="M113" s="441"/>
      <c r="N113" s="441"/>
      <c r="O113" s="441"/>
      <c r="P113" s="441"/>
      <c r="Q113" s="441"/>
      <c r="R113" s="441"/>
      <c r="S113" s="441"/>
      <c r="T113" s="441"/>
      <c r="U113" s="441"/>
      <c r="V113" s="441"/>
      <c r="W113" s="441"/>
      <c r="X113" s="441"/>
      <c r="Y113" s="441"/>
      <c r="Z113" s="441"/>
      <c r="AA113" s="441"/>
      <c r="AB113" s="441"/>
      <c r="AC113" s="441"/>
      <c r="AD113" s="441"/>
    </row>
    <row r="114" spans="1:30" ht="12.75">
      <c r="A114" s="268"/>
      <c r="B114" s="268"/>
      <c r="C114" s="219"/>
      <c r="D114" s="219"/>
      <c r="E114" s="219"/>
      <c r="F114" s="219"/>
      <c r="G114" s="268"/>
      <c r="H114" s="465" t="s">
        <v>3336</v>
      </c>
      <c r="I114" s="465" t="s">
        <v>12</v>
      </c>
      <c r="J114" s="466">
        <v>44314</v>
      </c>
      <c r="K114" s="718">
        <v>0.125</v>
      </c>
      <c r="L114" s="219"/>
      <c r="M114" s="219"/>
      <c r="N114" s="268"/>
      <c r="O114" s="716"/>
      <c r="P114" s="268"/>
      <c r="Q114" s="268"/>
      <c r="R114" s="268"/>
      <c r="S114" s="268"/>
      <c r="T114" s="717"/>
      <c r="U114" s="219"/>
      <c r="V114" s="219"/>
      <c r="W114" s="219"/>
      <c r="X114" s="219"/>
      <c r="Y114" s="219"/>
      <c r="Z114" s="219"/>
      <c r="AA114" s="219"/>
      <c r="AB114" s="219"/>
      <c r="AC114" s="219"/>
      <c r="AD114" s="219"/>
    </row>
    <row r="115" spans="1:30" ht="12.75">
      <c r="A115" s="116">
        <v>24</v>
      </c>
      <c r="B115" s="116">
        <v>160</v>
      </c>
      <c r="C115" s="116">
        <v>35</v>
      </c>
      <c r="D115" s="116"/>
      <c r="E115" s="116" t="s">
        <v>25</v>
      </c>
      <c r="F115" s="384">
        <v>43987</v>
      </c>
      <c r="G115" s="116">
        <v>1.5</v>
      </c>
      <c r="H115" s="341"/>
      <c r="I115" s="341"/>
      <c r="J115" s="341"/>
      <c r="K115" s="341"/>
    </row>
    <row r="116" spans="1:30" ht="12.75">
      <c r="A116" s="116"/>
      <c r="B116" s="116"/>
      <c r="C116" s="116">
        <v>125</v>
      </c>
      <c r="D116" s="116"/>
      <c r="H116" s="341"/>
      <c r="I116" s="341"/>
      <c r="J116" s="341"/>
      <c r="K116" s="341"/>
    </row>
    <row r="117" spans="1:30" ht="12.75">
      <c r="A117" s="268"/>
      <c r="B117" s="268"/>
      <c r="C117" s="219"/>
      <c r="D117" s="219"/>
      <c r="E117" s="219"/>
      <c r="F117" s="219"/>
      <c r="G117" s="268"/>
      <c r="H117" s="465">
        <v>160</v>
      </c>
      <c r="I117" s="465" t="s">
        <v>12</v>
      </c>
      <c r="J117" s="466">
        <v>44314</v>
      </c>
      <c r="K117" s="718">
        <v>8.3333333333333329E-2</v>
      </c>
      <c r="L117" s="219"/>
      <c r="M117" s="219"/>
      <c r="N117" s="268"/>
      <c r="O117" s="716"/>
      <c r="P117" s="268"/>
      <c r="Q117" s="268"/>
      <c r="R117" s="268"/>
      <c r="S117" s="268"/>
      <c r="T117" s="717"/>
      <c r="U117" s="219"/>
      <c r="V117" s="219"/>
      <c r="W117" s="219"/>
      <c r="X117" s="219"/>
      <c r="Y117" s="219"/>
      <c r="Z117" s="219"/>
      <c r="AA117" s="219"/>
      <c r="AB117" s="219"/>
      <c r="AC117" s="219"/>
      <c r="AD117" s="219"/>
    </row>
    <row r="118" spans="1:30" ht="12.75">
      <c r="A118" s="116"/>
      <c r="B118" s="116"/>
      <c r="C118" s="116"/>
      <c r="D118" s="116"/>
      <c r="H118" s="341"/>
      <c r="I118" s="341"/>
      <c r="J118" s="341"/>
      <c r="K118" s="341"/>
    </row>
    <row r="119" spans="1:30" ht="12.75">
      <c r="A119" s="116">
        <v>25</v>
      </c>
      <c r="B119" s="116">
        <v>381</v>
      </c>
      <c r="C119" s="116">
        <v>198</v>
      </c>
      <c r="D119" s="116">
        <v>2</v>
      </c>
      <c r="E119" s="116" t="s">
        <v>5</v>
      </c>
      <c r="F119" s="384">
        <v>44245</v>
      </c>
      <c r="G119" s="116">
        <v>3</v>
      </c>
      <c r="H119" s="401">
        <v>399</v>
      </c>
      <c r="I119" s="401" t="s">
        <v>56</v>
      </c>
      <c r="J119" s="710">
        <v>44288</v>
      </c>
      <c r="K119" s="401">
        <v>10</v>
      </c>
    </row>
    <row r="120" spans="1:30" ht="12.75">
      <c r="A120" s="116"/>
      <c r="B120" s="116"/>
      <c r="C120">
        <f>B119-C119</f>
        <v>183</v>
      </c>
      <c r="E120" s="116" t="s">
        <v>5</v>
      </c>
      <c r="F120" s="384">
        <v>44246</v>
      </c>
      <c r="G120" s="116">
        <v>1.5</v>
      </c>
      <c r="H120" s="341"/>
      <c r="I120" s="341"/>
      <c r="J120" s="341"/>
      <c r="K120" s="341"/>
    </row>
    <row r="121" spans="1:30" ht="12.75">
      <c r="A121" s="116"/>
      <c r="B121" s="116"/>
      <c r="G121" s="116"/>
      <c r="H121" s="401"/>
      <c r="I121" s="401"/>
      <c r="J121" s="723"/>
      <c r="K121" s="724"/>
      <c r="N121" s="116"/>
      <c r="O121" s="300"/>
      <c r="P121" s="116"/>
      <c r="Q121" s="116"/>
      <c r="R121" s="116"/>
      <c r="S121" s="116"/>
      <c r="T121" s="358"/>
    </row>
    <row r="122" spans="1:30" ht="12.75">
      <c r="A122" s="116"/>
      <c r="B122" s="116"/>
      <c r="H122" s="341"/>
      <c r="I122" s="341"/>
      <c r="J122" s="341"/>
      <c r="K122" s="341"/>
    </row>
    <row r="123" spans="1:30" ht="12.75">
      <c r="A123" s="116"/>
      <c r="B123" s="116"/>
      <c r="H123" s="341"/>
      <c r="I123" s="341"/>
      <c r="J123" s="341"/>
      <c r="K123" s="341"/>
    </row>
    <row r="124" spans="1:30" ht="12.75">
      <c r="A124" s="116">
        <v>26</v>
      </c>
      <c r="B124" s="116">
        <v>216</v>
      </c>
      <c r="C124" s="116">
        <v>127</v>
      </c>
      <c r="E124" s="116" t="s">
        <v>5</v>
      </c>
      <c r="F124" s="384">
        <v>44246</v>
      </c>
      <c r="G124" s="116">
        <v>1.5</v>
      </c>
      <c r="H124" s="401">
        <v>239</v>
      </c>
      <c r="I124" s="401" t="s">
        <v>56</v>
      </c>
      <c r="J124" s="710">
        <v>44287</v>
      </c>
      <c r="K124" s="401">
        <v>7</v>
      </c>
    </row>
    <row r="125" spans="1:30" ht="12.75">
      <c r="A125" s="116"/>
      <c r="B125" s="116"/>
      <c r="C125">
        <f>B124-C124</f>
        <v>89</v>
      </c>
      <c r="D125" s="116">
        <v>3</v>
      </c>
      <c r="E125" s="116" t="s">
        <v>5</v>
      </c>
      <c r="F125" s="384">
        <v>44247</v>
      </c>
      <c r="G125" s="116">
        <v>1.75</v>
      </c>
      <c r="H125" s="341"/>
      <c r="I125" s="341"/>
      <c r="J125" s="341"/>
      <c r="K125" s="341"/>
    </row>
    <row r="126" spans="1:30" ht="12.75">
      <c r="A126" s="116"/>
      <c r="B126" s="116"/>
      <c r="H126" s="341"/>
      <c r="I126" s="341"/>
      <c r="J126" s="341"/>
      <c r="K126" s="341"/>
    </row>
    <row r="127" spans="1:30" ht="12.75">
      <c r="A127" s="116">
        <v>27</v>
      </c>
      <c r="B127" s="116">
        <v>56</v>
      </c>
      <c r="H127" s="401">
        <v>56</v>
      </c>
      <c r="I127" s="401" t="s">
        <v>56</v>
      </c>
      <c r="J127" s="710">
        <v>44287</v>
      </c>
      <c r="K127" s="401">
        <v>1</v>
      </c>
    </row>
    <row r="128" spans="1:30" ht="12.75">
      <c r="A128" s="116"/>
      <c r="B128" s="116"/>
      <c r="H128" s="341"/>
      <c r="I128" s="341"/>
      <c r="J128" s="341"/>
      <c r="K128" s="341"/>
    </row>
    <row r="129" spans="1:30" ht="12.75">
      <c r="A129" s="116">
        <v>28</v>
      </c>
      <c r="B129" s="116">
        <v>340</v>
      </c>
      <c r="C129">
        <f>B129</f>
        <v>340</v>
      </c>
      <c r="D129" s="713"/>
      <c r="E129" s="614" t="s">
        <v>5</v>
      </c>
      <c r="F129" s="714">
        <v>44247</v>
      </c>
      <c r="G129" s="116">
        <v>3</v>
      </c>
      <c r="H129" s="401">
        <v>343</v>
      </c>
      <c r="I129" s="401" t="s">
        <v>56</v>
      </c>
      <c r="J129" s="712">
        <v>44284</v>
      </c>
      <c r="K129" s="401">
        <v>8</v>
      </c>
    </row>
    <row r="130" spans="1:30" ht="12.75">
      <c r="A130" s="116"/>
      <c r="B130" s="116"/>
      <c r="H130" s="341"/>
      <c r="I130" s="341"/>
      <c r="J130" s="341"/>
      <c r="K130" s="341"/>
    </row>
    <row r="131" spans="1:30" ht="12.75">
      <c r="A131" s="116">
        <v>29</v>
      </c>
      <c r="B131" s="116">
        <v>46</v>
      </c>
      <c r="C131">
        <f>B131</f>
        <v>46</v>
      </c>
      <c r="E131" s="116" t="s">
        <v>5</v>
      </c>
      <c r="F131" s="384">
        <v>44249</v>
      </c>
      <c r="G131" s="116">
        <v>0.5</v>
      </c>
      <c r="H131" s="401">
        <v>54</v>
      </c>
      <c r="I131" s="401" t="s">
        <v>56</v>
      </c>
      <c r="J131" s="712">
        <v>44285</v>
      </c>
      <c r="K131" s="401">
        <v>1</v>
      </c>
    </row>
    <row r="132" spans="1:30" ht="12.75">
      <c r="A132" s="116"/>
      <c r="B132" s="116"/>
      <c r="C132" s="116"/>
      <c r="D132" s="116"/>
      <c r="E132" s="116"/>
      <c r="F132" s="384"/>
      <c r="H132" s="341"/>
      <c r="I132" s="341"/>
      <c r="J132" s="341"/>
      <c r="K132" s="341"/>
    </row>
    <row r="133" spans="1:30" ht="12.75">
      <c r="A133" s="116">
        <v>30</v>
      </c>
      <c r="B133" s="116">
        <v>0</v>
      </c>
      <c r="C133" s="116">
        <v>0</v>
      </c>
      <c r="D133" s="116"/>
      <c r="E133" s="116" t="s">
        <v>25</v>
      </c>
      <c r="F133" s="384">
        <v>43921</v>
      </c>
      <c r="H133" s="341"/>
      <c r="I133" s="341"/>
      <c r="J133" s="341"/>
      <c r="K133" s="341"/>
    </row>
    <row r="134" spans="1:30" ht="12.75">
      <c r="A134" s="116"/>
      <c r="B134" s="116"/>
      <c r="C134" s="116"/>
      <c r="D134" s="116"/>
      <c r="E134" s="116"/>
      <c r="F134" s="384"/>
      <c r="H134" s="341"/>
      <c r="I134" s="341"/>
      <c r="J134" s="341"/>
      <c r="K134" s="341"/>
    </row>
    <row r="135" spans="1:30" ht="12.75">
      <c r="A135" s="116">
        <v>31</v>
      </c>
      <c r="B135" s="116">
        <v>0</v>
      </c>
      <c r="C135" s="116">
        <v>0</v>
      </c>
      <c r="D135" s="116"/>
      <c r="E135" s="116" t="s">
        <v>25</v>
      </c>
      <c r="F135" s="384">
        <v>43921</v>
      </c>
      <c r="H135" s="341"/>
      <c r="I135" s="341"/>
      <c r="J135" s="341"/>
      <c r="K135" s="341"/>
    </row>
    <row r="136" spans="1:30" ht="12.75">
      <c r="A136" s="116"/>
      <c r="B136" s="116"/>
      <c r="H136" s="341"/>
      <c r="I136" s="341"/>
      <c r="J136" s="341"/>
      <c r="K136" s="341"/>
    </row>
    <row r="137" spans="1:30" ht="12.75">
      <c r="A137" s="446">
        <v>32</v>
      </c>
      <c r="B137" s="446">
        <v>73</v>
      </c>
      <c r="C137" s="446">
        <v>28</v>
      </c>
      <c r="D137" s="446"/>
      <c r="E137" s="446" t="s">
        <v>25</v>
      </c>
      <c r="F137" s="447">
        <v>43987</v>
      </c>
      <c r="G137" s="446">
        <v>1</v>
      </c>
      <c r="H137" s="460">
        <v>73</v>
      </c>
      <c r="I137" s="460" t="s">
        <v>12</v>
      </c>
      <c r="J137" s="461">
        <v>44231</v>
      </c>
      <c r="K137" s="478">
        <v>8.3333333333333329E-2</v>
      </c>
      <c r="L137" s="441"/>
      <c r="M137" s="441"/>
      <c r="N137" s="441"/>
      <c r="O137" s="441"/>
      <c r="P137" s="441"/>
      <c r="Q137" s="441"/>
      <c r="R137" s="441"/>
      <c r="S137" s="441"/>
      <c r="T137" s="441"/>
      <c r="U137" s="441"/>
      <c r="V137" s="441"/>
      <c r="W137" s="441"/>
      <c r="X137" s="441"/>
      <c r="Y137" s="441"/>
      <c r="Z137" s="441"/>
      <c r="AA137" s="441"/>
      <c r="AB137" s="441"/>
      <c r="AC137" s="441"/>
      <c r="AD137" s="441"/>
    </row>
    <row r="138" spans="1:30" ht="12.75">
      <c r="A138" s="268"/>
      <c r="B138" s="268"/>
      <c r="C138" s="268">
        <v>45</v>
      </c>
      <c r="D138" s="268"/>
      <c r="E138" s="219"/>
      <c r="F138" s="219"/>
      <c r="G138" s="219"/>
      <c r="H138" s="465">
        <v>73</v>
      </c>
      <c r="I138" s="465" t="s">
        <v>12</v>
      </c>
      <c r="J138" s="466">
        <v>44314</v>
      </c>
      <c r="K138" s="465" t="s">
        <v>3258</v>
      </c>
      <c r="L138" s="219"/>
      <c r="M138" s="219"/>
      <c r="N138" s="219"/>
      <c r="O138" s="219"/>
      <c r="P138" s="219"/>
      <c r="Q138" s="219"/>
      <c r="R138" s="219"/>
      <c r="S138" s="219"/>
      <c r="T138" s="219"/>
      <c r="U138" s="219"/>
      <c r="V138" s="219"/>
      <c r="W138" s="219"/>
      <c r="X138" s="219"/>
      <c r="Y138" s="219"/>
      <c r="Z138" s="219"/>
      <c r="AA138" s="219"/>
      <c r="AB138" s="219"/>
      <c r="AC138" s="219"/>
      <c r="AD138" s="219"/>
    </row>
    <row r="139" spans="1:30" ht="12.75">
      <c r="A139" s="116"/>
      <c r="B139" s="116"/>
      <c r="C139" s="116"/>
      <c r="D139" s="116"/>
      <c r="H139" s="341"/>
      <c r="I139" s="341"/>
      <c r="J139" s="341"/>
      <c r="K139" s="341"/>
    </row>
    <row r="140" spans="1:30" ht="12.75">
      <c r="A140" s="116"/>
      <c r="B140" s="116"/>
      <c r="C140" s="116"/>
      <c r="D140" s="116"/>
      <c r="H140" s="341"/>
      <c r="I140" s="341"/>
      <c r="J140" s="341"/>
      <c r="K140" s="341"/>
    </row>
    <row r="141" spans="1:30" ht="12.75">
      <c r="A141" s="725">
        <v>33</v>
      </c>
      <c r="B141" s="725">
        <v>949</v>
      </c>
      <c r="C141" s="725">
        <v>949</v>
      </c>
      <c r="D141" s="726"/>
      <c r="E141" s="725" t="s">
        <v>25</v>
      </c>
      <c r="F141" s="726"/>
      <c r="G141" s="726"/>
      <c r="H141" s="727"/>
      <c r="I141" s="727"/>
      <c r="J141" s="727"/>
      <c r="K141" s="727"/>
      <c r="L141" s="726"/>
      <c r="M141" s="726"/>
      <c r="N141" s="726"/>
      <c r="O141" s="726"/>
      <c r="P141" s="726"/>
      <c r="Q141" s="726"/>
      <c r="R141" s="726"/>
      <c r="S141" s="726"/>
      <c r="T141" s="726"/>
      <c r="U141" s="726"/>
      <c r="V141" s="726"/>
      <c r="W141" s="726"/>
      <c r="X141" s="726"/>
      <c r="Y141" s="726"/>
      <c r="Z141" s="726"/>
      <c r="AA141" s="726"/>
      <c r="AB141" s="726"/>
      <c r="AC141" s="726"/>
      <c r="AD141" s="726"/>
    </row>
    <row r="142" spans="1:30" ht="12.75">
      <c r="A142" s="268"/>
      <c r="B142" s="268"/>
      <c r="C142" s="219"/>
      <c r="D142" s="219"/>
      <c r="E142" s="219"/>
      <c r="F142" s="219"/>
      <c r="G142" s="219"/>
      <c r="H142" s="465">
        <v>400</v>
      </c>
      <c r="I142" s="465" t="s">
        <v>12</v>
      </c>
      <c r="J142" s="466">
        <v>44315</v>
      </c>
      <c r="K142" s="718">
        <v>0.125</v>
      </c>
      <c r="L142" s="219"/>
      <c r="M142" s="219"/>
      <c r="N142" s="219"/>
      <c r="O142" s="219"/>
      <c r="P142" s="219"/>
      <c r="Q142" s="219"/>
      <c r="R142" s="219"/>
      <c r="S142" s="219"/>
      <c r="T142" s="219"/>
      <c r="U142" s="219"/>
      <c r="V142" s="219"/>
      <c r="W142" s="219"/>
      <c r="X142" s="219"/>
      <c r="Y142" s="219"/>
      <c r="Z142" s="219"/>
      <c r="AA142" s="219"/>
      <c r="AB142" s="219"/>
      <c r="AC142" s="219"/>
      <c r="AD142" s="219"/>
    </row>
    <row r="143" spans="1:30" ht="12.75">
      <c r="A143" s="268"/>
      <c r="B143" s="268"/>
      <c r="C143" s="219"/>
      <c r="D143" s="219"/>
      <c r="E143" s="219"/>
      <c r="F143" s="219"/>
      <c r="G143" s="219"/>
      <c r="H143" s="465">
        <v>288</v>
      </c>
      <c r="I143" s="465" t="s">
        <v>12</v>
      </c>
      <c r="J143" s="466">
        <v>44321</v>
      </c>
      <c r="K143" s="718">
        <v>0.25</v>
      </c>
      <c r="L143" s="219"/>
      <c r="M143" s="219"/>
      <c r="N143" s="219"/>
      <c r="O143" s="219"/>
      <c r="P143" s="219"/>
      <c r="Q143" s="219"/>
      <c r="R143" s="219"/>
      <c r="S143" s="219"/>
      <c r="T143" s="219"/>
      <c r="U143" s="219"/>
      <c r="V143" s="219"/>
      <c r="W143" s="219"/>
      <c r="X143" s="219"/>
      <c r="Y143" s="219"/>
      <c r="Z143" s="219"/>
      <c r="AA143" s="219"/>
      <c r="AB143" s="219"/>
      <c r="AC143" s="219"/>
      <c r="AD143" s="219"/>
    </row>
    <row r="144" spans="1:30" ht="12.75">
      <c r="A144" s="268"/>
      <c r="B144" s="268"/>
      <c r="C144" s="219"/>
      <c r="D144" s="219"/>
      <c r="E144" s="219"/>
      <c r="F144" s="219"/>
      <c r="G144" s="219"/>
      <c r="H144" s="719">
        <f>949-125-688</f>
        <v>136</v>
      </c>
      <c r="I144" s="465" t="s">
        <v>12</v>
      </c>
      <c r="J144" s="466">
        <v>44327</v>
      </c>
      <c r="K144" s="718">
        <v>0.19791666666666666</v>
      </c>
      <c r="L144" s="219"/>
      <c r="M144" s="219"/>
      <c r="N144" s="219"/>
      <c r="O144" s="219"/>
      <c r="P144" s="219"/>
      <c r="Q144" s="219"/>
      <c r="R144" s="219"/>
      <c r="S144" s="219"/>
      <c r="T144" s="219"/>
      <c r="U144" s="219"/>
      <c r="V144" s="219"/>
      <c r="W144" s="219"/>
      <c r="X144" s="219"/>
      <c r="Y144" s="219"/>
      <c r="Z144" s="219"/>
      <c r="AA144" s="219"/>
      <c r="AB144" s="219"/>
      <c r="AC144" s="219"/>
      <c r="AD144" s="219"/>
    </row>
    <row r="145" spans="1:30" ht="12.75">
      <c r="A145" s="268"/>
      <c r="B145" s="268"/>
      <c r="C145" s="219"/>
      <c r="D145" s="219"/>
      <c r="E145" s="219"/>
      <c r="F145" s="219"/>
      <c r="G145" s="219"/>
      <c r="H145" s="719">
        <f>944-(400+288+136)</f>
        <v>120</v>
      </c>
      <c r="I145" s="465" t="s">
        <v>12</v>
      </c>
      <c r="J145" s="466">
        <v>44328</v>
      </c>
      <c r="K145" s="718">
        <v>0.14583333333333334</v>
      </c>
      <c r="L145" s="219"/>
      <c r="M145" s="219"/>
      <c r="N145" s="219"/>
      <c r="O145" s="219"/>
      <c r="P145" s="219"/>
      <c r="Q145" s="219"/>
      <c r="R145" s="219"/>
      <c r="S145" s="219"/>
      <c r="T145" s="219"/>
      <c r="U145" s="219"/>
      <c r="V145" s="219"/>
      <c r="W145" s="219"/>
      <c r="X145" s="219"/>
      <c r="Y145" s="219"/>
      <c r="Z145" s="219"/>
      <c r="AA145" s="219"/>
      <c r="AB145" s="219"/>
      <c r="AC145" s="219"/>
      <c r="AD145" s="219"/>
    </row>
    <row r="146" spans="1:30" ht="12.75">
      <c r="A146" s="116"/>
      <c r="B146" s="116"/>
      <c r="H146" s="341"/>
      <c r="I146" s="341"/>
      <c r="J146" s="341"/>
      <c r="K146" s="341"/>
    </row>
    <row r="147" spans="1:30" ht="12.75">
      <c r="A147" s="116"/>
      <c r="B147" s="116"/>
      <c r="H147" s="341"/>
      <c r="I147" s="341"/>
      <c r="J147" s="341"/>
      <c r="K147" s="341"/>
    </row>
    <row r="148" spans="1:30" ht="12.75">
      <c r="A148" s="728">
        <v>34</v>
      </c>
      <c r="B148" s="728">
        <v>2118</v>
      </c>
      <c r="C148" s="728">
        <v>15</v>
      </c>
      <c r="D148" s="728"/>
      <c r="E148" s="728" t="s">
        <v>25</v>
      </c>
      <c r="F148" s="729">
        <v>43976</v>
      </c>
      <c r="G148" s="728">
        <v>0.5</v>
      </c>
      <c r="H148" s="730"/>
      <c r="I148" s="730"/>
      <c r="J148" s="730"/>
      <c r="K148" s="730"/>
      <c r="L148" s="728" t="s">
        <v>3337</v>
      </c>
      <c r="M148" s="343"/>
      <c r="N148" s="343"/>
      <c r="O148" s="343"/>
      <c r="P148" s="343"/>
      <c r="Q148" s="343"/>
      <c r="R148" s="343"/>
      <c r="S148" s="343"/>
      <c r="T148" s="343"/>
      <c r="U148" s="343"/>
      <c r="V148" s="343"/>
      <c r="W148" s="343"/>
      <c r="X148" s="343"/>
      <c r="Y148" s="343"/>
      <c r="Z148" s="343"/>
      <c r="AA148" s="343"/>
      <c r="AB148" s="343"/>
      <c r="AC148" s="343"/>
      <c r="AD148" s="343"/>
    </row>
    <row r="149" spans="1:30" ht="12.75">
      <c r="B149" s="116"/>
      <c r="C149" s="116">
        <v>167</v>
      </c>
      <c r="D149" s="116"/>
      <c r="E149" s="116" t="s">
        <v>25</v>
      </c>
      <c r="F149" s="384">
        <v>43977</v>
      </c>
      <c r="G149" s="116">
        <v>6</v>
      </c>
      <c r="H149" s="341"/>
      <c r="I149" s="341"/>
      <c r="J149" s="341"/>
      <c r="K149" s="341"/>
    </row>
    <row r="150" spans="1:30" ht="12.75">
      <c r="A150" s="116"/>
      <c r="B150" s="116"/>
      <c r="C150" s="116">
        <v>273</v>
      </c>
      <c r="D150" s="116"/>
      <c r="E150" s="116" t="s">
        <v>25</v>
      </c>
      <c r="F150" s="384">
        <v>43978</v>
      </c>
      <c r="G150" s="116">
        <v>6.5</v>
      </c>
      <c r="H150" s="341"/>
      <c r="I150" s="341"/>
      <c r="J150" s="341"/>
      <c r="K150" s="341"/>
    </row>
    <row r="151" spans="1:30" ht="12.75">
      <c r="A151" s="116"/>
      <c r="B151" s="116"/>
      <c r="C151" s="116">
        <v>243</v>
      </c>
      <c r="D151" s="116"/>
      <c r="E151" s="116" t="s">
        <v>25</v>
      </c>
      <c r="F151" s="384">
        <v>43979</v>
      </c>
      <c r="G151" s="116">
        <v>6.5</v>
      </c>
      <c r="H151" s="341"/>
      <c r="I151" s="341"/>
      <c r="J151" s="341"/>
      <c r="K151" s="341"/>
    </row>
    <row r="152" spans="1:30" ht="12.75">
      <c r="A152" s="116"/>
      <c r="B152" s="116"/>
      <c r="C152" s="116">
        <v>208</v>
      </c>
      <c r="D152" s="116"/>
      <c r="E152" s="116" t="s">
        <v>25</v>
      </c>
      <c r="F152" s="384">
        <v>43980</v>
      </c>
      <c r="G152" s="116">
        <v>6.5</v>
      </c>
      <c r="H152" s="341"/>
      <c r="I152" s="341"/>
      <c r="J152" s="341"/>
      <c r="K152" s="341"/>
    </row>
    <row r="153" spans="1:30" ht="12.75">
      <c r="A153" s="116"/>
      <c r="B153" s="116"/>
      <c r="C153" s="116">
        <v>111</v>
      </c>
      <c r="D153" s="116"/>
      <c r="E153" s="116" t="s">
        <v>25</v>
      </c>
      <c r="F153" s="384">
        <v>43983</v>
      </c>
      <c r="G153" s="116">
        <v>3</v>
      </c>
      <c r="H153" s="341"/>
      <c r="I153" s="341"/>
      <c r="J153" s="341"/>
      <c r="K153" s="341"/>
    </row>
    <row r="154" spans="1:30" ht="12.75">
      <c r="A154" s="116"/>
      <c r="B154" s="116"/>
      <c r="C154" s="116">
        <v>240</v>
      </c>
      <c r="D154" s="116"/>
      <c r="E154" s="116" t="s">
        <v>25</v>
      </c>
      <c r="F154" s="384">
        <v>43984</v>
      </c>
      <c r="G154" s="116">
        <v>6.5</v>
      </c>
      <c r="H154" s="341"/>
      <c r="I154" s="341"/>
      <c r="J154" s="341"/>
      <c r="K154" s="341"/>
    </row>
    <row r="155" spans="1:30" ht="12.75">
      <c r="A155" s="116"/>
      <c r="B155" s="116"/>
      <c r="C155" s="116">
        <v>116</v>
      </c>
      <c r="D155" s="116"/>
      <c r="E155" s="116" t="s">
        <v>25</v>
      </c>
      <c r="F155" s="384">
        <v>43985</v>
      </c>
      <c r="G155" s="116">
        <v>5.75</v>
      </c>
      <c r="H155" s="341"/>
      <c r="I155" s="341"/>
      <c r="J155" s="341"/>
      <c r="K155" s="341"/>
    </row>
    <row r="156" spans="1:30" ht="12.75">
      <c r="A156" s="116"/>
      <c r="B156" s="116"/>
      <c r="C156" s="116">
        <v>122</v>
      </c>
      <c r="D156" s="116"/>
      <c r="E156" s="116" t="s">
        <v>25</v>
      </c>
      <c r="F156" s="384">
        <v>43986</v>
      </c>
      <c r="G156" s="116">
        <v>6.5</v>
      </c>
      <c r="H156" s="341"/>
      <c r="I156" s="341"/>
      <c r="J156" s="341"/>
      <c r="K156" s="341"/>
    </row>
    <row r="157" spans="1:30" ht="12.75">
      <c r="A157" s="116"/>
      <c r="B157" s="116"/>
      <c r="C157" s="116">
        <v>37</v>
      </c>
      <c r="D157" s="116"/>
      <c r="E157" s="116" t="s">
        <v>25</v>
      </c>
      <c r="F157" s="384">
        <v>43987</v>
      </c>
      <c r="G157" s="116">
        <v>2</v>
      </c>
      <c r="H157" s="341"/>
      <c r="I157" s="341"/>
      <c r="J157" s="341"/>
      <c r="K157" s="341"/>
    </row>
    <row r="158" spans="1:30" ht="12.75">
      <c r="A158" s="268"/>
      <c r="B158" s="268"/>
      <c r="C158" s="219"/>
      <c r="D158" s="219"/>
      <c r="E158" s="219"/>
      <c r="F158" s="219"/>
      <c r="G158" s="219"/>
      <c r="H158" s="465">
        <v>267</v>
      </c>
      <c r="I158" s="465" t="s">
        <v>12</v>
      </c>
      <c r="J158" s="466">
        <v>44328</v>
      </c>
      <c r="K158" s="718">
        <v>0.1875</v>
      </c>
      <c r="L158" s="219"/>
      <c r="M158" s="219"/>
      <c r="N158" s="219"/>
      <c r="O158" s="219"/>
      <c r="P158" s="219"/>
      <c r="Q158" s="219"/>
      <c r="R158" s="219"/>
      <c r="S158" s="219"/>
      <c r="T158" s="219"/>
      <c r="U158" s="219"/>
      <c r="V158" s="219"/>
      <c r="W158" s="219"/>
      <c r="X158" s="219"/>
      <c r="Y158" s="219"/>
      <c r="Z158" s="219"/>
      <c r="AA158" s="219"/>
      <c r="AB158" s="219"/>
      <c r="AC158" s="219"/>
      <c r="AD158" s="219"/>
    </row>
    <row r="159" spans="1:30" ht="12.75">
      <c r="A159" s="268"/>
      <c r="B159" s="268"/>
      <c r="C159" s="219"/>
      <c r="D159" s="219"/>
      <c r="E159" s="219"/>
      <c r="F159" s="219"/>
      <c r="G159" s="219"/>
      <c r="H159" s="465">
        <f>2118-1665-267</f>
        <v>186</v>
      </c>
      <c r="I159" s="465" t="s">
        <v>12</v>
      </c>
      <c r="J159" s="466">
        <v>44329</v>
      </c>
      <c r="K159" s="718">
        <v>0.125</v>
      </c>
      <c r="L159" s="219"/>
      <c r="M159" s="219"/>
      <c r="N159" s="219"/>
      <c r="O159" s="219"/>
      <c r="P159" s="219"/>
      <c r="Q159" s="219"/>
      <c r="R159" s="219"/>
      <c r="S159" s="219"/>
      <c r="T159" s="219"/>
      <c r="U159" s="219"/>
      <c r="V159" s="219"/>
      <c r="W159" s="219"/>
      <c r="X159" s="219"/>
      <c r="Y159" s="219"/>
      <c r="Z159" s="219"/>
      <c r="AA159" s="219"/>
      <c r="AB159" s="219"/>
      <c r="AC159" s="219"/>
      <c r="AD159" s="219"/>
    </row>
    <row r="160" spans="1:30" ht="12.75">
      <c r="A160" s="268"/>
      <c r="B160" s="268"/>
      <c r="C160" s="219"/>
      <c r="D160" s="219"/>
      <c r="E160" s="219"/>
      <c r="F160" s="219"/>
      <c r="G160" s="219"/>
      <c r="H160" s="719">
        <f>2118-1324-186-267</f>
        <v>341</v>
      </c>
      <c r="I160" s="465" t="s">
        <v>12</v>
      </c>
      <c r="J160" s="466">
        <v>44330</v>
      </c>
      <c r="K160" s="718">
        <v>0.17708333333333334</v>
      </c>
      <c r="L160" s="219"/>
      <c r="M160" s="219"/>
      <c r="N160" s="219"/>
      <c r="O160" s="219"/>
      <c r="P160" s="219"/>
      <c r="Q160" s="219"/>
      <c r="R160" s="219"/>
      <c r="S160" s="219"/>
      <c r="T160" s="219"/>
      <c r="U160" s="219"/>
      <c r="V160" s="219"/>
      <c r="W160" s="219"/>
      <c r="X160" s="219"/>
      <c r="Y160" s="219"/>
      <c r="Z160" s="219"/>
      <c r="AA160" s="219"/>
      <c r="AB160" s="219"/>
      <c r="AC160" s="219"/>
      <c r="AD160" s="219"/>
    </row>
    <row r="161" spans="1:30" ht="12.75">
      <c r="A161" s="268"/>
      <c r="B161" s="268"/>
      <c r="C161" s="219"/>
      <c r="D161" s="219"/>
      <c r="E161" s="219"/>
      <c r="F161" s="219"/>
      <c r="G161" s="219"/>
      <c r="H161" s="465">
        <v>286</v>
      </c>
      <c r="I161" s="465" t="s">
        <v>8</v>
      </c>
      <c r="J161" s="466">
        <v>44333</v>
      </c>
      <c r="K161" s="465">
        <v>3.5</v>
      </c>
      <c r="L161" s="219"/>
      <c r="M161" s="219"/>
      <c r="N161" s="219"/>
      <c r="O161" s="219"/>
      <c r="P161" s="219"/>
      <c r="Q161" s="219"/>
      <c r="R161" s="219"/>
      <c r="S161" s="219"/>
      <c r="T161" s="219"/>
      <c r="U161" s="219"/>
      <c r="V161" s="219"/>
      <c r="W161" s="219"/>
      <c r="X161" s="219"/>
      <c r="Y161" s="219"/>
      <c r="Z161" s="219"/>
      <c r="AA161" s="219"/>
      <c r="AB161" s="219"/>
      <c r="AC161" s="219"/>
      <c r="AD161" s="219"/>
    </row>
    <row r="162" spans="1:30" ht="12.75">
      <c r="A162" s="268"/>
      <c r="B162" s="268"/>
      <c r="C162" s="219"/>
      <c r="D162" s="219"/>
      <c r="E162" s="219"/>
      <c r="F162" s="219"/>
      <c r="G162" s="219"/>
      <c r="H162" s="465">
        <v>400</v>
      </c>
      <c r="I162" s="465" t="s">
        <v>12</v>
      </c>
      <c r="J162" s="466">
        <v>44333</v>
      </c>
      <c r="K162" s="718">
        <v>0.33333333333333331</v>
      </c>
      <c r="L162" s="219"/>
      <c r="M162" s="219"/>
      <c r="N162" s="219"/>
      <c r="O162" s="219"/>
      <c r="P162" s="219"/>
      <c r="Q162" s="219"/>
      <c r="R162" s="219"/>
      <c r="S162" s="219"/>
      <c r="T162" s="219"/>
      <c r="U162" s="219"/>
      <c r="V162" s="219"/>
      <c r="W162" s="219"/>
      <c r="X162" s="219"/>
      <c r="Y162" s="219"/>
      <c r="Z162" s="219"/>
      <c r="AA162" s="219"/>
      <c r="AB162" s="219"/>
      <c r="AC162" s="219"/>
      <c r="AD162" s="219"/>
    </row>
    <row r="163" spans="1:30" ht="12.75">
      <c r="A163" s="268"/>
      <c r="B163" s="268"/>
      <c r="C163" s="219"/>
      <c r="D163" s="219"/>
      <c r="E163" s="219"/>
      <c r="F163" s="219"/>
      <c r="G163" s="219"/>
      <c r="H163" s="465">
        <v>370</v>
      </c>
      <c r="I163" s="465" t="s">
        <v>8</v>
      </c>
      <c r="J163" s="466">
        <v>44334</v>
      </c>
      <c r="K163" s="465">
        <v>6.5</v>
      </c>
      <c r="L163" s="219"/>
      <c r="M163" s="219"/>
      <c r="N163" s="219"/>
      <c r="O163" s="219"/>
      <c r="P163" s="219"/>
      <c r="Q163" s="219"/>
      <c r="R163" s="219"/>
      <c r="S163" s="219"/>
      <c r="T163" s="219"/>
      <c r="U163" s="219"/>
      <c r="V163" s="219"/>
      <c r="W163" s="219"/>
      <c r="X163" s="219"/>
      <c r="Y163" s="219"/>
      <c r="Z163" s="219"/>
      <c r="AA163" s="219"/>
      <c r="AB163" s="219"/>
      <c r="AC163" s="219"/>
      <c r="AD163" s="219"/>
    </row>
    <row r="164" spans="1:30" ht="12.75">
      <c r="A164" s="268"/>
      <c r="B164" s="268"/>
      <c r="C164" s="219"/>
      <c r="D164" s="219"/>
      <c r="E164" s="219"/>
      <c r="F164" s="219"/>
      <c r="G164" s="219"/>
      <c r="H164" s="465">
        <v>204</v>
      </c>
      <c r="I164" s="465" t="s">
        <v>12</v>
      </c>
      <c r="J164" s="466">
        <v>44334</v>
      </c>
      <c r="K164" s="718">
        <v>0.20833333333333334</v>
      </c>
      <c r="L164" s="219"/>
      <c r="M164" s="219"/>
      <c r="N164" s="219"/>
      <c r="O164" s="219"/>
      <c r="P164" s="219"/>
      <c r="Q164" s="219"/>
      <c r="R164" s="219"/>
      <c r="S164" s="219"/>
      <c r="T164" s="219"/>
      <c r="U164" s="219"/>
      <c r="V164" s="219"/>
      <c r="W164" s="219"/>
      <c r="X164" s="219"/>
      <c r="Y164" s="219"/>
      <c r="Z164" s="219"/>
      <c r="AA164" s="219"/>
      <c r="AB164" s="219"/>
      <c r="AC164" s="219"/>
      <c r="AD164" s="219"/>
    </row>
    <row r="165" spans="1:30" ht="12.75">
      <c r="A165" s="116"/>
      <c r="B165" s="116"/>
      <c r="H165" s="341"/>
      <c r="I165" s="341"/>
      <c r="J165" s="341"/>
      <c r="K165" s="341"/>
    </row>
    <row r="166" spans="1:30" ht="12.75">
      <c r="A166" s="116"/>
      <c r="B166" s="116"/>
      <c r="H166" s="341"/>
      <c r="I166" s="341"/>
      <c r="J166" s="341"/>
      <c r="K166" s="341"/>
    </row>
    <row r="167" spans="1:30" ht="12.75">
      <c r="A167" s="116"/>
      <c r="B167" s="116"/>
      <c r="H167" s="341"/>
      <c r="I167" s="341"/>
      <c r="J167" s="341"/>
      <c r="K167" s="341"/>
    </row>
    <row r="168" spans="1:30" ht="12.75">
      <c r="A168" s="116">
        <v>35</v>
      </c>
      <c r="B168" s="116">
        <v>466</v>
      </c>
      <c r="C168" s="116">
        <v>360</v>
      </c>
      <c r="E168" s="116" t="s">
        <v>5</v>
      </c>
      <c r="F168" s="384">
        <v>44251</v>
      </c>
      <c r="G168" s="116">
        <v>3.5</v>
      </c>
      <c r="H168" s="401">
        <v>470</v>
      </c>
      <c r="I168" s="401" t="s">
        <v>56</v>
      </c>
      <c r="J168" s="710">
        <v>44291</v>
      </c>
      <c r="K168" s="401">
        <v>12</v>
      </c>
    </row>
    <row r="169" spans="1:30" ht="12.75">
      <c r="A169" s="116"/>
      <c r="B169" s="116"/>
      <c r="C169">
        <f>432-C168</f>
        <v>72</v>
      </c>
      <c r="E169" s="116" t="s">
        <v>5</v>
      </c>
      <c r="F169" s="384">
        <v>44252</v>
      </c>
      <c r="G169" s="116">
        <v>2.25</v>
      </c>
      <c r="H169" s="341"/>
      <c r="I169" s="341"/>
      <c r="J169" s="341"/>
      <c r="K169" s="341"/>
    </row>
    <row r="170" spans="1:30" ht="12.75">
      <c r="A170" s="116"/>
      <c r="B170" s="116"/>
      <c r="C170">
        <f>B168- SUM(C168:C169)</f>
        <v>34</v>
      </c>
      <c r="E170" s="116" t="s">
        <v>5</v>
      </c>
      <c r="F170" s="384">
        <v>44253</v>
      </c>
      <c r="G170" s="116">
        <v>0.5</v>
      </c>
      <c r="H170" s="341"/>
      <c r="I170" s="341"/>
      <c r="J170" s="341"/>
      <c r="K170" s="341"/>
    </row>
    <row r="171" spans="1:30" ht="12.75">
      <c r="A171" s="116"/>
      <c r="B171" s="116"/>
      <c r="H171" s="341"/>
      <c r="I171" s="341"/>
      <c r="J171" s="341"/>
      <c r="K171" s="341"/>
    </row>
    <row r="172" spans="1:30" ht="12.75">
      <c r="A172" s="116"/>
      <c r="B172" s="116"/>
      <c r="H172" s="341"/>
      <c r="I172" s="341"/>
      <c r="J172" s="341"/>
      <c r="K172" s="341"/>
    </row>
    <row r="173" spans="1:30" ht="12.75">
      <c r="A173" s="116"/>
      <c r="B173" s="116"/>
      <c r="H173" s="341"/>
      <c r="I173" s="341"/>
      <c r="J173" s="341"/>
      <c r="K173" s="341"/>
    </row>
    <row r="174" spans="1:30" ht="12.75">
      <c r="A174" s="116">
        <v>36</v>
      </c>
      <c r="B174" s="116">
        <v>138</v>
      </c>
      <c r="C174">
        <f>B174</f>
        <v>138</v>
      </c>
      <c r="E174" s="116" t="s">
        <v>5</v>
      </c>
      <c r="F174" s="384">
        <v>44253</v>
      </c>
      <c r="G174" s="116">
        <v>2</v>
      </c>
      <c r="H174" s="401">
        <v>143</v>
      </c>
      <c r="I174" s="401" t="s">
        <v>56</v>
      </c>
      <c r="J174" s="710">
        <v>44292</v>
      </c>
      <c r="K174" s="401">
        <v>5</v>
      </c>
    </row>
    <row r="175" spans="1:30" ht="12.75">
      <c r="A175" s="116"/>
      <c r="B175" s="116"/>
      <c r="C175" s="116"/>
      <c r="D175" s="116"/>
      <c r="E175" s="116"/>
      <c r="F175" s="384"/>
      <c r="H175" s="341"/>
      <c r="I175" s="341"/>
      <c r="J175" s="341"/>
      <c r="K175" s="341"/>
    </row>
    <row r="176" spans="1:30" ht="12.75">
      <c r="A176" s="116"/>
      <c r="B176" s="116"/>
      <c r="C176" s="116"/>
      <c r="D176" s="116"/>
      <c r="E176" s="116"/>
      <c r="F176" s="384"/>
      <c r="H176" s="341"/>
      <c r="I176" s="341"/>
      <c r="J176" s="341"/>
      <c r="K176" s="341"/>
    </row>
    <row r="177" spans="1:30" ht="12.75">
      <c r="A177" s="116"/>
      <c r="B177" s="116"/>
      <c r="C177" s="116"/>
      <c r="D177" s="116"/>
      <c r="E177" s="116"/>
      <c r="F177" s="384"/>
      <c r="H177" s="341"/>
      <c r="I177" s="341"/>
      <c r="J177" s="341"/>
      <c r="K177" s="341"/>
    </row>
    <row r="178" spans="1:30" ht="12.75">
      <c r="A178" s="268">
        <v>37</v>
      </c>
      <c r="B178" s="268">
        <v>8</v>
      </c>
      <c r="C178" s="268">
        <v>8</v>
      </c>
      <c r="D178" s="268"/>
      <c r="E178" s="268" t="s">
        <v>25</v>
      </c>
      <c r="F178" s="472">
        <v>43938</v>
      </c>
      <c r="G178" s="219"/>
      <c r="H178" s="719"/>
      <c r="I178" s="719"/>
      <c r="J178" s="719"/>
      <c r="K178" s="719"/>
      <c r="L178" s="219"/>
      <c r="M178" s="219"/>
      <c r="N178" s="219"/>
      <c r="O178" s="219"/>
      <c r="P178" s="219"/>
      <c r="Q178" s="219"/>
      <c r="R178" s="219"/>
      <c r="S178" s="219"/>
      <c r="T178" s="219"/>
      <c r="U178" s="219"/>
      <c r="V178" s="219"/>
      <c r="W178" s="219"/>
      <c r="X178" s="219"/>
      <c r="Y178" s="219"/>
      <c r="Z178" s="219"/>
      <c r="AA178" s="219"/>
      <c r="AB178" s="219"/>
      <c r="AC178" s="219"/>
      <c r="AD178" s="219"/>
    </row>
    <row r="179" spans="1:30" ht="12.75">
      <c r="A179" s="268"/>
      <c r="B179" s="268"/>
      <c r="C179" s="268"/>
      <c r="D179" s="268"/>
      <c r="E179" s="268"/>
      <c r="F179" s="472"/>
      <c r="G179" s="219"/>
      <c r="H179" s="465">
        <v>8</v>
      </c>
      <c r="I179" s="465" t="s">
        <v>8</v>
      </c>
      <c r="J179" s="466">
        <v>44333</v>
      </c>
      <c r="K179" s="465" t="s">
        <v>3123</v>
      </c>
      <c r="L179" s="219"/>
      <c r="M179" s="219"/>
      <c r="N179" s="219"/>
      <c r="O179" s="219"/>
      <c r="P179" s="219"/>
      <c r="Q179" s="219"/>
      <c r="R179" s="219"/>
      <c r="S179" s="219"/>
      <c r="T179" s="219"/>
      <c r="U179" s="219"/>
      <c r="V179" s="219"/>
      <c r="W179" s="219"/>
      <c r="X179" s="219"/>
      <c r="Y179" s="219"/>
      <c r="Z179" s="219"/>
      <c r="AA179" s="219"/>
      <c r="AB179" s="219"/>
      <c r="AC179" s="219"/>
      <c r="AD179" s="219"/>
    </row>
    <row r="180" spans="1:30" ht="12.75">
      <c r="A180" s="116"/>
      <c r="B180" s="116"/>
      <c r="C180" s="116"/>
      <c r="D180" s="116"/>
      <c r="E180" s="116"/>
      <c r="F180" s="384"/>
      <c r="H180" s="341"/>
      <c r="I180" s="341"/>
      <c r="J180" s="341"/>
      <c r="K180" s="341"/>
    </row>
    <row r="181" spans="1:30" ht="12.75">
      <c r="A181" s="268">
        <v>38</v>
      </c>
      <c r="B181" s="268">
        <v>27</v>
      </c>
      <c r="C181" s="268">
        <v>27</v>
      </c>
      <c r="D181" s="268"/>
      <c r="E181" s="268" t="s">
        <v>25</v>
      </c>
      <c r="F181" s="472">
        <v>43938</v>
      </c>
      <c r="G181" s="219"/>
      <c r="H181" s="719"/>
      <c r="I181" s="719"/>
      <c r="J181" s="719"/>
      <c r="K181" s="719"/>
      <c r="L181" s="219"/>
      <c r="M181" s="219"/>
      <c r="N181" s="219"/>
      <c r="O181" s="219"/>
      <c r="P181" s="219"/>
      <c r="Q181" s="219"/>
      <c r="R181" s="219"/>
      <c r="S181" s="219"/>
      <c r="T181" s="219"/>
      <c r="U181" s="219"/>
      <c r="V181" s="219"/>
      <c r="W181" s="219"/>
      <c r="X181" s="219"/>
      <c r="Y181" s="219"/>
      <c r="Z181" s="219"/>
      <c r="AA181" s="219"/>
      <c r="AB181" s="219"/>
      <c r="AC181" s="219"/>
      <c r="AD181" s="219"/>
    </row>
    <row r="182" spans="1:30" ht="12.75">
      <c r="A182" s="268"/>
      <c r="B182" s="268"/>
      <c r="C182" s="268"/>
      <c r="D182" s="268"/>
      <c r="E182" s="268"/>
      <c r="F182" s="472"/>
      <c r="G182" s="219"/>
      <c r="H182" s="465">
        <v>27</v>
      </c>
      <c r="I182" s="465" t="s">
        <v>8</v>
      </c>
      <c r="J182" s="466">
        <v>44333</v>
      </c>
      <c r="K182" s="465">
        <v>0.25</v>
      </c>
      <c r="L182" s="219"/>
      <c r="M182" s="219"/>
      <c r="N182" s="219"/>
      <c r="O182" s="219"/>
      <c r="P182" s="219"/>
      <c r="Q182" s="219"/>
      <c r="R182" s="219"/>
      <c r="S182" s="219"/>
      <c r="T182" s="219"/>
      <c r="U182" s="219"/>
      <c r="V182" s="219"/>
      <c r="W182" s="219"/>
      <c r="X182" s="219"/>
      <c r="Y182" s="219"/>
      <c r="Z182" s="219"/>
      <c r="AA182" s="219"/>
      <c r="AB182" s="219"/>
      <c r="AC182" s="219"/>
      <c r="AD182" s="219"/>
    </row>
    <row r="183" spans="1:30" ht="12.75">
      <c r="A183" s="116"/>
      <c r="B183" s="116"/>
      <c r="C183" s="116"/>
      <c r="D183" s="116"/>
      <c r="E183" s="116"/>
      <c r="F183" s="384"/>
      <c r="H183" s="341"/>
      <c r="I183" s="341"/>
      <c r="J183" s="341"/>
      <c r="K183" s="341"/>
    </row>
    <row r="184" spans="1:30" ht="12.75">
      <c r="A184" s="268">
        <v>39</v>
      </c>
      <c r="B184" s="268">
        <v>0</v>
      </c>
      <c r="C184" s="268">
        <v>0</v>
      </c>
      <c r="D184" s="268"/>
      <c r="E184" s="268" t="s">
        <v>25</v>
      </c>
      <c r="F184" s="472">
        <v>43921</v>
      </c>
      <c r="G184" s="219"/>
      <c r="H184" s="719"/>
      <c r="I184" s="719"/>
      <c r="J184" s="719"/>
      <c r="K184" s="719"/>
      <c r="L184" s="219"/>
      <c r="M184" s="219"/>
      <c r="N184" s="219"/>
      <c r="O184" s="219"/>
      <c r="P184" s="219"/>
      <c r="Q184" s="219"/>
      <c r="R184" s="219"/>
      <c r="S184" s="219"/>
      <c r="T184" s="219"/>
      <c r="U184" s="219"/>
      <c r="V184" s="219"/>
      <c r="W184" s="219"/>
      <c r="X184" s="219"/>
      <c r="Y184" s="219"/>
      <c r="Z184" s="219"/>
      <c r="AA184" s="219"/>
      <c r="AB184" s="219"/>
      <c r="AC184" s="219"/>
      <c r="AD184" s="219"/>
    </row>
    <row r="185" spans="1:30" ht="12.75">
      <c r="A185" s="268"/>
      <c r="B185" s="268"/>
      <c r="C185" s="268"/>
      <c r="D185" s="268"/>
      <c r="E185" s="268"/>
      <c r="F185" s="472"/>
      <c r="G185" s="219"/>
      <c r="H185" s="465">
        <v>0</v>
      </c>
      <c r="I185" s="465" t="s">
        <v>8</v>
      </c>
      <c r="J185" s="466">
        <v>44333</v>
      </c>
      <c r="K185" s="465" t="s">
        <v>3120</v>
      </c>
      <c r="L185" s="219"/>
      <c r="M185" s="219"/>
      <c r="N185" s="219"/>
      <c r="O185" s="219"/>
      <c r="P185" s="219"/>
      <c r="Q185" s="219"/>
      <c r="R185" s="219"/>
      <c r="S185" s="219"/>
      <c r="T185" s="219"/>
      <c r="U185" s="219"/>
      <c r="V185" s="219"/>
      <c r="W185" s="219"/>
      <c r="X185" s="219"/>
      <c r="Y185" s="219"/>
      <c r="Z185" s="219"/>
      <c r="AA185" s="219"/>
      <c r="AB185" s="219"/>
      <c r="AC185" s="219"/>
      <c r="AD185" s="219"/>
    </row>
    <row r="186" spans="1:30" ht="12.75">
      <c r="A186" s="116"/>
      <c r="B186" s="116"/>
      <c r="C186" s="116"/>
      <c r="D186" s="116"/>
      <c r="E186" s="116"/>
      <c r="F186" s="384"/>
      <c r="H186" s="341"/>
      <c r="I186" s="341"/>
      <c r="J186" s="341"/>
      <c r="K186" s="341"/>
    </row>
    <row r="187" spans="1:30" ht="12.75">
      <c r="A187" s="268">
        <v>40</v>
      </c>
      <c r="B187" s="268">
        <v>0</v>
      </c>
      <c r="C187" s="268">
        <v>0</v>
      </c>
      <c r="D187" s="268"/>
      <c r="E187" s="268" t="s">
        <v>25</v>
      </c>
      <c r="F187" s="472">
        <v>43921</v>
      </c>
      <c r="G187" s="219"/>
      <c r="H187" s="719"/>
      <c r="I187" s="719"/>
      <c r="J187" s="719"/>
      <c r="K187" s="719"/>
      <c r="L187" s="219"/>
      <c r="M187" s="219"/>
      <c r="N187" s="219"/>
      <c r="O187" s="219"/>
      <c r="P187" s="219"/>
      <c r="Q187" s="219"/>
      <c r="R187" s="219"/>
      <c r="S187" s="219"/>
      <c r="T187" s="219"/>
      <c r="U187" s="219"/>
      <c r="V187" s="219"/>
      <c r="W187" s="219"/>
      <c r="X187" s="219"/>
      <c r="Y187" s="219"/>
      <c r="Z187" s="219"/>
      <c r="AA187" s="219"/>
      <c r="AB187" s="219"/>
      <c r="AC187" s="219"/>
      <c r="AD187" s="219"/>
    </row>
    <row r="188" spans="1:30" ht="12.75">
      <c r="A188" s="268"/>
      <c r="B188" s="268"/>
      <c r="C188" s="268"/>
      <c r="D188" s="268"/>
      <c r="E188" s="268"/>
      <c r="F188" s="472"/>
      <c r="G188" s="219"/>
      <c r="H188" s="465">
        <v>0</v>
      </c>
      <c r="I188" s="465" t="s">
        <v>8</v>
      </c>
      <c r="J188" s="466">
        <v>44333</v>
      </c>
      <c r="K188" s="465" t="s">
        <v>3120</v>
      </c>
      <c r="L188" s="219"/>
      <c r="M188" s="219"/>
      <c r="N188" s="219"/>
      <c r="O188" s="219"/>
      <c r="P188" s="219"/>
      <c r="Q188" s="219"/>
      <c r="R188" s="219"/>
      <c r="S188" s="219"/>
      <c r="T188" s="219"/>
      <c r="U188" s="219"/>
      <c r="V188" s="219"/>
      <c r="W188" s="219"/>
      <c r="X188" s="219"/>
      <c r="Y188" s="219"/>
      <c r="Z188" s="219"/>
      <c r="AA188" s="219"/>
      <c r="AB188" s="219"/>
      <c r="AC188" s="219"/>
      <c r="AD188" s="219"/>
    </row>
    <row r="189" spans="1:30" ht="12.75">
      <c r="A189" s="116"/>
      <c r="B189" s="116"/>
      <c r="C189" s="116"/>
      <c r="D189" s="116"/>
      <c r="E189" s="116"/>
      <c r="F189" s="384"/>
      <c r="H189" s="341"/>
      <c r="I189" s="341"/>
      <c r="J189" s="341"/>
      <c r="K189" s="341"/>
    </row>
    <row r="190" spans="1:30" ht="12.75">
      <c r="A190" s="268">
        <v>41</v>
      </c>
      <c r="B190" s="268">
        <v>0</v>
      </c>
      <c r="C190" s="268">
        <v>0</v>
      </c>
      <c r="D190" s="268"/>
      <c r="E190" s="268" t="s">
        <v>25</v>
      </c>
      <c r="F190" s="472">
        <v>43921</v>
      </c>
      <c r="G190" s="219"/>
      <c r="H190" s="719"/>
      <c r="I190" s="719"/>
      <c r="J190" s="719"/>
      <c r="K190" s="719"/>
      <c r="L190" s="219"/>
      <c r="M190" s="219"/>
      <c r="N190" s="219"/>
      <c r="O190" s="219"/>
      <c r="P190" s="219"/>
      <c r="Q190" s="219"/>
      <c r="R190" s="219"/>
      <c r="S190" s="219"/>
      <c r="T190" s="219"/>
      <c r="U190" s="219"/>
      <c r="V190" s="219"/>
      <c r="W190" s="219"/>
      <c r="X190" s="219"/>
      <c r="Y190" s="219"/>
      <c r="Z190" s="219"/>
      <c r="AA190" s="219"/>
      <c r="AB190" s="219"/>
      <c r="AC190" s="219"/>
      <c r="AD190" s="219"/>
    </row>
    <row r="191" spans="1:30" ht="12.75">
      <c r="A191" s="268"/>
      <c r="B191" s="268"/>
      <c r="C191" s="268"/>
      <c r="D191" s="268"/>
      <c r="E191" s="268"/>
      <c r="F191" s="472"/>
      <c r="G191" s="219"/>
      <c r="H191" s="465">
        <v>0</v>
      </c>
      <c r="I191" s="465" t="s">
        <v>8</v>
      </c>
      <c r="J191" s="466">
        <v>44333</v>
      </c>
      <c r="K191" s="465" t="s">
        <v>3120</v>
      </c>
      <c r="L191" s="219"/>
      <c r="M191" s="219"/>
      <c r="N191" s="219"/>
      <c r="O191" s="219"/>
      <c r="P191" s="219"/>
      <c r="Q191" s="219"/>
      <c r="R191" s="219"/>
      <c r="S191" s="219"/>
      <c r="T191" s="219"/>
      <c r="U191" s="219"/>
      <c r="V191" s="219"/>
      <c r="W191" s="219"/>
      <c r="X191" s="219"/>
      <c r="Y191" s="219"/>
      <c r="Z191" s="219"/>
      <c r="AA191" s="219"/>
      <c r="AB191" s="219"/>
      <c r="AC191" s="219"/>
      <c r="AD191" s="219"/>
    </row>
    <row r="192" spans="1:30" ht="12.75">
      <c r="A192" s="116"/>
      <c r="B192" s="116"/>
      <c r="C192" s="116"/>
      <c r="D192" s="116"/>
      <c r="E192" s="116"/>
      <c r="F192" s="384"/>
      <c r="H192" s="341"/>
      <c r="I192" s="341"/>
      <c r="J192" s="341"/>
      <c r="K192" s="341"/>
    </row>
    <row r="193" spans="1:30" ht="12.75">
      <c r="A193" s="268">
        <v>42</v>
      </c>
      <c r="B193" s="268">
        <v>0</v>
      </c>
      <c r="C193" s="268">
        <v>0</v>
      </c>
      <c r="D193" s="268"/>
      <c r="E193" s="268" t="s">
        <v>25</v>
      </c>
      <c r="F193" s="472">
        <v>43921</v>
      </c>
      <c r="G193" s="219"/>
      <c r="H193" s="719"/>
      <c r="I193" s="719"/>
      <c r="J193" s="719"/>
      <c r="K193" s="719"/>
      <c r="L193" s="219"/>
      <c r="M193" s="219"/>
      <c r="N193" s="219"/>
      <c r="O193" s="219"/>
      <c r="P193" s="219"/>
      <c r="Q193" s="219"/>
      <c r="R193" s="219"/>
      <c r="S193" s="219"/>
      <c r="T193" s="219"/>
      <c r="U193" s="219"/>
      <c r="V193" s="219"/>
      <c r="W193" s="219"/>
      <c r="X193" s="219"/>
      <c r="Y193" s="219"/>
      <c r="Z193" s="219"/>
      <c r="AA193" s="219"/>
      <c r="AB193" s="219"/>
      <c r="AC193" s="219"/>
      <c r="AD193" s="219"/>
    </row>
    <row r="194" spans="1:30" ht="12.75">
      <c r="A194" s="268"/>
      <c r="B194" s="268"/>
      <c r="C194" s="219"/>
      <c r="D194" s="219"/>
      <c r="E194" s="219"/>
      <c r="F194" s="219"/>
      <c r="G194" s="219"/>
      <c r="H194" s="465">
        <v>0</v>
      </c>
      <c r="I194" s="465" t="s">
        <v>8</v>
      </c>
      <c r="J194" s="466">
        <v>44333</v>
      </c>
      <c r="K194" s="465" t="s">
        <v>3120</v>
      </c>
      <c r="L194" s="219"/>
      <c r="M194" s="219"/>
      <c r="N194" s="219"/>
      <c r="O194" s="219"/>
      <c r="P194" s="219"/>
      <c r="Q194" s="219"/>
      <c r="R194" s="219"/>
      <c r="S194" s="219"/>
      <c r="T194" s="219"/>
      <c r="U194" s="219"/>
      <c r="V194" s="219"/>
      <c r="W194" s="219"/>
      <c r="X194" s="219"/>
      <c r="Y194" s="219"/>
      <c r="Z194" s="219"/>
      <c r="AA194" s="219"/>
      <c r="AB194" s="219"/>
      <c r="AC194" s="219"/>
      <c r="AD194" s="219"/>
    </row>
    <row r="195" spans="1:30" ht="12.75">
      <c r="A195" s="116"/>
      <c r="B195" s="116"/>
      <c r="H195" s="341"/>
      <c r="I195" s="341"/>
      <c r="J195" s="341"/>
      <c r="K195" s="341"/>
    </row>
    <row r="196" spans="1:30" ht="12.75">
      <c r="A196" s="268">
        <v>43</v>
      </c>
      <c r="B196" s="268">
        <v>317</v>
      </c>
      <c r="C196" s="268">
        <v>317</v>
      </c>
      <c r="D196" s="268"/>
      <c r="E196" s="268" t="s">
        <v>25</v>
      </c>
      <c r="F196" s="472">
        <v>44018</v>
      </c>
      <c r="G196" s="268">
        <v>4.5</v>
      </c>
      <c r="H196" s="719"/>
      <c r="I196" s="719"/>
      <c r="J196" s="719"/>
      <c r="K196" s="719"/>
      <c r="L196" s="219"/>
      <c r="M196" s="219"/>
      <c r="N196" s="219"/>
      <c r="O196" s="219"/>
      <c r="P196" s="219"/>
      <c r="Q196" s="219"/>
      <c r="R196" s="219"/>
      <c r="S196" s="219"/>
      <c r="T196" s="219"/>
      <c r="U196" s="219"/>
      <c r="V196" s="219"/>
      <c r="W196" s="219"/>
      <c r="X196" s="219"/>
      <c r="Y196" s="219"/>
      <c r="Z196" s="219"/>
      <c r="AA196" s="219"/>
      <c r="AB196" s="219"/>
      <c r="AC196" s="219"/>
      <c r="AD196" s="219"/>
    </row>
    <row r="197" spans="1:30" ht="12.75">
      <c r="A197" s="268"/>
      <c r="B197" s="268"/>
      <c r="C197" s="219"/>
      <c r="D197" s="219"/>
      <c r="E197" s="219"/>
      <c r="F197" s="219"/>
      <c r="G197" s="268"/>
      <c r="H197" s="465">
        <v>317</v>
      </c>
      <c r="I197" s="465" t="s">
        <v>8</v>
      </c>
      <c r="J197" s="466">
        <v>44333</v>
      </c>
      <c r="K197" s="465">
        <v>3.5</v>
      </c>
      <c r="L197" s="219"/>
      <c r="M197" s="219"/>
      <c r="N197" s="219"/>
      <c r="O197" s="219"/>
      <c r="P197" s="219"/>
      <c r="Q197" s="219"/>
      <c r="R197" s="219"/>
      <c r="S197" s="219"/>
      <c r="T197" s="219"/>
      <c r="U197" s="219"/>
      <c r="V197" s="219"/>
      <c r="W197" s="219"/>
      <c r="X197" s="219"/>
      <c r="Y197" s="219"/>
      <c r="Z197" s="219"/>
      <c r="AA197" s="219"/>
      <c r="AB197" s="219"/>
      <c r="AC197" s="219"/>
      <c r="AD197" s="219"/>
    </row>
    <row r="198" spans="1:30" ht="12.75">
      <c r="A198" s="116"/>
      <c r="B198" s="116"/>
      <c r="H198" s="341"/>
      <c r="I198" s="341"/>
      <c r="J198" s="341"/>
      <c r="K198" s="341"/>
    </row>
    <row r="199" spans="1:30" ht="12.75">
      <c r="A199" s="268">
        <v>44</v>
      </c>
      <c r="B199" s="268">
        <v>795</v>
      </c>
      <c r="C199" s="268">
        <v>211</v>
      </c>
      <c r="D199" s="268"/>
      <c r="E199" s="268" t="s">
        <v>25</v>
      </c>
      <c r="F199" s="472">
        <v>43973</v>
      </c>
      <c r="G199" s="268">
        <v>6.5</v>
      </c>
      <c r="H199" s="719"/>
      <c r="I199" s="719"/>
      <c r="J199" s="719"/>
      <c r="K199" s="719"/>
      <c r="L199" s="268" t="s">
        <v>3338</v>
      </c>
      <c r="M199" s="219"/>
      <c r="N199" s="219"/>
      <c r="O199" s="219"/>
      <c r="P199" s="219"/>
      <c r="Q199" s="219"/>
      <c r="R199" s="219"/>
      <c r="S199" s="219"/>
      <c r="T199" s="219"/>
      <c r="U199" s="219"/>
      <c r="V199" s="219"/>
      <c r="W199" s="219"/>
      <c r="X199" s="219"/>
      <c r="Y199" s="219"/>
      <c r="Z199" s="219"/>
      <c r="AA199" s="219"/>
      <c r="AB199" s="219"/>
      <c r="AC199" s="219"/>
      <c r="AD199" s="219"/>
    </row>
    <row r="200" spans="1:30" ht="12.75">
      <c r="A200" s="268"/>
      <c r="B200" s="268"/>
      <c r="C200" s="268">
        <v>244</v>
      </c>
      <c r="D200" s="268"/>
      <c r="E200" s="268" t="s">
        <v>25</v>
      </c>
      <c r="F200" s="472">
        <v>43976</v>
      </c>
      <c r="G200" s="268">
        <v>6</v>
      </c>
      <c r="H200" s="719"/>
      <c r="I200" s="719"/>
      <c r="J200" s="719"/>
      <c r="K200" s="719"/>
      <c r="L200" s="219"/>
      <c r="M200" s="219"/>
      <c r="N200" s="219"/>
      <c r="O200" s="219"/>
      <c r="P200" s="219"/>
      <c r="Q200" s="219"/>
      <c r="R200" s="219"/>
      <c r="S200" s="219"/>
      <c r="T200" s="219"/>
      <c r="U200" s="219"/>
      <c r="V200" s="219"/>
      <c r="W200" s="219"/>
      <c r="X200" s="219"/>
      <c r="Y200" s="219"/>
      <c r="Z200" s="219"/>
      <c r="AA200" s="219"/>
      <c r="AB200" s="219"/>
      <c r="AC200" s="219"/>
      <c r="AD200" s="219"/>
    </row>
    <row r="201" spans="1:30" ht="12.75">
      <c r="A201" s="268"/>
      <c r="B201" s="268"/>
      <c r="C201" s="268">
        <v>25</v>
      </c>
      <c r="D201" s="268"/>
      <c r="E201" s="268" t="s">
        <v>25</v>
      </c>
      <c r="F201" s="472">
        <v>43977</v>
      </c>
      <c r="G201" s="268">
        <v>0.5</v>
      </c>
      <c r="H201" s="719"/>
      <c r="I201" s="719"/>
      <c r="J201" s="719"/>
      <c r="K201" s="719"/>
      <c r="L201" s="219"/>
      <c r="M201" s="219"/>
      <c r="N201" s="219"/>
      <c r="O201" s="219"/>
      <c r="P201" s="219"/>
      <c r="Q201" s="219"/>
      <c r="R201" s="219"/>
      <c r="S201" s="219"/>
      <c r="T201" s="219"/>
      <c r="U201" s="219"/>
      <c r="V201" s="219"/>
      <c r="W201" s="219"/>
      <c r="X201" s="219"/>
      <c r="Y201" s="219"/>
      <c r="Z201" s="219"/>
      <c r="AA201" s="219"/>
      <c r="AB201" s="219"/>
      <c r="AC201" s="219"/>
      <c r="AD201" s="219"/>
    </row>
    <row r="202" spans="1:30" ht="12.75">
      <c r="A202" s="268"/>
      <c r="B202" s="268"/>
      <c r="C202" s="268">
        <v>92</v>
      </c>
      <c r="D202" s="268"/>
      <c r="E202" s="268" t="s">
        <v>25</v>
      </c>
      <c r="F202" s="472">
        <v>44018</v>
      </c>
      <c r="G202" s="268">
        <v>3</v>
      </c>
      <c r="H202" s="719"/>
      <c r="I202" s="719"/>
      <c r="J202" s="719"/>
      <c r="K202" s="719"/>
      <c r="L202" s="219"/>
      <c r="M202" s="219"/>
      <c r="N202" s="219"/>
      <c r="O202" s="219"/>
      <c r="P202" s="219"/>
      <c r="Q202" s="219"/>
      <c r="R202" s="219"/>
      <c r="S202" s="219"/>
      <c r="T202" s="219"/>
      <c r="U202" s="219"/>
      <c r="V202" s="219"/>
      <c r="W202" s="219"/>
      <c r="X202" s="219"/>
      <c r="Y202" s="219"/>
      <c r="Z202" s="219"/>
      <c r="AA202" s="219"/>
      <c r="AB202" s="219"/>
      <c r="AC202" s="219"/>
      <c r="AD202" s="219"/>
    </row>
    <row r="203" spans="1:30" ht="12.75">
      <c r="A203" s="268"/>
      <c r="B203" s="268"/>
      <c r="C203" s="219"/>
      <c r="D203" s="219"/>
      <c r="E203" s="219"/>
      <c r="F203" s="219"/>
      <c r="G203" s="219"/>
      <c r="H203" s="465">
        <v>228</v>
      </c>
      <c r="I203" s="465" t="s">
        <v>8</v>
      </c>
      <c r="J203" s="466">
        <v>44327</v>
      </c>
      <c r="K203" s="465">
        <v>3</v>
      </c>
      <c r="L203" s="219"/>
      <c r="M203" s="219"/>
      <c r="N203" s="219"/>
      <c r="O203" s="219"/>
      <c r="P203" s="219"/>
      <c r="Q203" s="219"/>
      <c r="R203" s="219"/>
      <c r="S203" s="219"/>
      <c r="T203" s="219"/>
      <c r="U203" s="219"/>
      <c r="V203" s="219"/>
      <c r="W203" s="219"/>
      <c r="X203" s="219"/>
      <c r="Y203" s="219"/>
      <c r="Z203" s="219"/>
      <c r="AA203" s="219"/>
      <c r="AB203" s="219"/>
      <c r="AC203" s="219"/>
      <c r="AD203" s="219"/>
    </row>
    <row r="204" spans="1:30" ht="12.75">
      <c r="A204" s="268"/>
      <c r="B204" s="268"/>
      <c r="C204" s="219"/>
      <c r="D204" s="219"/>
      <c r="E204" s="219"/>
      <c r="F204" s="219"/>
      <c r="G204" s="219"/>
      <c r="H204" s="465">
        <v>571</v>
      </c>
      <c r="I204" s="465" t="s">
        <v>8</v>
      </c>
      <c r="J204" s="466">
        <v>44328</v>
      </c>
      <c r="K204" s="465">
        <v>8</v>
      </c>
      <c r="L204" s="219"/>
      <c r="M204" s="219"/>
      <c r="N204" s="219"/>
      <c r="O204" s="219"/>
      <c r="P204" s="219"/>
      <c r="Q204" s="219"/>
      <c r="R204" s="219"/>
      <c r="S204" s="219"/>
      <c r="T204" s="219"/>
      <c r="U204" s="219"/>
      <c r="V204" s="219"/>
      <c r="W204" s="219"/>
      <c r="X204" s="219"/>
      <c r="Y204" s="219"/>
      <c r="Z204" s="219"/>
      <c r="AA204" s="219"/>
      <c r="AB204" s="219"/>
      <c r="AC204" s="219"/>
      <c r="AD204" s="219"/>
    </row>
    <row r="205" spans="1:30" ht="12.75">
      <c r="A205" s="116"/>
      <c r="B205" s="116"/>
      <c r="H205" s="341"/>
      <c r="I205" s="341"/>
      <c r="J205" s="341"/>
      <c r="K205" s="341"/>
    </row>
    <row r="206" spans="1:30" ht="12.75">
      <c r="A206" s="64">
        <v>45</v>
      </c>
      <c r="B206" s="64">
        <v>194</v>
      </c>
      <c r="C206" s="64">
        <v>194</v>
      </c>
      <c r="D206" s="70"/>
      <c r="E206" s="64" t="s">
        <v>56</v>
      </c>
      <c r="F206" s="501">
        <v>44231</v>
      </c>
      <c r="G206" s="64">
        <v>3</v>
      </c>
      <c r="H206" s="481">
        <v>194</v>
      </c>
      <c r="I206" s="481" t="s">
        <v>12</v>
      </c>
      <c r="J206" s="731">
        <v>44293</v>
      </c>
      <c r="K206" s="488">
        <v>0.1875</v>
      </c>
      <c r="L206" s="70"/>
      <c r="M206" s="70"/>
      <c r="N206" s="70"/>
      <c r="O206" s="70"/>
      <c r="P206" s="70"/>
      <c r="Q206" s="70"/>
      <c r="R206" s="70"/>
      <c r="S206" s="70"/>
      <c r="T206" s="70"/>
      <c r="U206" s="70"/>
      <c r="V206" s="70"/>
      <c r="W206" s="70"/>
      <c r="X206" s="70"/>
      <c r="Y206" s="70"/>
      <c r="Z206" s="70"/>
      <c r="AA206" s="70"/>
      <c r="AB206" s="70"/>
      <c r="AC206" s="70"/>
      <c r="AD206" s="70"/>
    </row>
    <row r="207" spans="1:30" ht="12.75">
      <c r="A207" s="116"/>
      <c r="B207" s="116"/>
      <c r="H207" s="341"/>
      <c r="I207" s="341"/>
      <c r="J207" s="341"/>
      <c r="K207" s="341"/>
    </row>
    <row r="208" spans="1:30" ht="12.75">
      <c r="A208" s="64">
        <v>46</v>
      </c>
      <c r="B208" s="64">
        <v>33</v>
      </c>
      <c r="C208" s="64">
        <v>33</v>
      </c>
      <c r="D208" s="70"/>
      <c r="E208" s="64" t="s">
        <v>56</v>
      </c>
      <c r="F208" s="501">
        <v>44231</v>
      </c>
      <c r="G208" s="64">
        <v>1</v>
      </c>
      <c r="H208" s="481">
        <v>33</v>
      </c>
      <c r="I208" s="481" t="s">
        <v>12</v>
      </c>
      <c r="J208" s="731">
        <v>44298</v>
      </c>
      <c r="K208" s="481">
        <v>0</v>
      </c>
      <c r="L208" s="70"/>
      <c r="M208" s="70"/>
      <c r="N208" s="70"/>
      <c r="O208" s="70"/>
      <c r="P208" s="70"/>
      <c r="Q208" s="70"/>
      <c r="R208" s="70"/>
      <c r="S208" s="70"/>
      <c r="T208" s="70"/>
      <c r="U208" s="70"/>
      <c r="V208" s="70"/>
      <c r="W208" s="70"/>
      <c r="X208" s="70"/>
      <c r="Y208" s="70"/>
      <c r="Z208" s="70"/>
      <c r="AA208" s="70"/>
      <c r="AB208" s="70"/>
      <c r="AC208" s="70"/>
      <c r="AD208" s="70"/>
    </row>
    <row r="209" spans="1:30" ht="12.75">
      <c r="A209" s="116"/>
      <c r="B209" s="116"/>
      <c r="H209" s="341"/>
      <c r="I209" s="341"/>
      <c r="J209" s="341"/>
      <c r="K209" s="341"/>
    </row>
    <row r="210" spans="1:30" ht="12.75">
      <c r="A210" s="64">
        <v>47</v>
      </c>
      <c r="B210" s="64">
        <v>249</v>
      </c>
      <c r="C210" s="64">
        <v>220</v>
      </c>
      <c r="D210" s="70"/>
      <c r="E210" s="64" t="s">
        <v>56</v>
      </c>
      <c r="F210" s="501">
        <v>44231</v>
      </c>
      <c r="G210" s="64">
        <v>3</v>
      </c>
      <c r="H210" s="481">
        <v>249</v>
      </c>
      <c r="I210" s="481" t="s">
        <v>12</v>
      </c>
      <c r="J210" s="482">
        <v>44299</v>
      </c>
      <c r="K210" s="488">
        <v>0.29166666666666669</v>
      </c>
      <c r="L210" s="70"/>
      <c r="M210" s="70"/>
      <c r="N210" s="70"/>
      <c r="O210" s="70"/>
      <c r="P210" s="70"/>
      <c r="Q210" s="70"/>
      <c r="R210" s="70"/>
      <c r="S210" s="70"/>
      <c r="T210" s="70"/>
      <c r="U210" s="70"/>
      <c r="V210" s="70"/>
      <c r="W210" s="70"/>
      <c r="X210" s="70"/>
      <c r="Y210" s="70"/>
      <c r="Z210" s="70"/>
      <c r="AA210" s="70"/>
      <c r="AB210" s="70"/>
      <c r="AC210" s="70"/>
      <c r="AD210" s="70"/>
    </row>
    <row r="211" spans="1:30" ht="12.75">
      <c r="A211" s="116"/>
      <c r="B211" s="116"/>
      <c r="C211" s="116">
        <v>29</v>
      </c>
      <c r="E211" s="116" t="s">
        <v>56</v>
      </c>
      <c r="F211" s="384">
        <v>44232</v>
      </c>
      <c r="G211" s="116">
        <v>1</v>
      </c>
      <c r="H211" s="341"/>
      <c r="I211" s="341"/>
      <c r="J211" s="341"/>
      <c r="K211" s="341"/>
    </row>
    <row r="212" spans="1:30" ht="12.75">
      <c r="A212" s="116"/>
      <c r="B212" s="116"/>
      <c r="C212" s="116"/>
      <c r="E212" s="116"/>
      <c r="F212" s="384"/>
      <c r="G212" s="116"/>
      <c r="H212" s="341"/>
      <c r="I212" s="341"/>
      <c r="J212" s="341"/>
      <c r="K212" s="341"/>
    </row>
    <row r="213" spans="1:30" ht="12.75">
      <c r="A213" s="64">
        <v>48</v>
      </c>
      <c r="B213" s="64">
        <v>506</v>
      </c>
      <c r="C213" s="64">
        <v>100</v>
      </c>
      <c r="D213" s="70"/>
      <c r="E213" s="64" t="s">
        <v>56</v>
      </c>
      <c r="F213" s="501">
        <v>44232</v>
      </c>
      <c r="G213" s="64">
        <v>3</v>
      </c>
      <c r="H213" s="481">
        <v>240</v>
      </c>
      <c r="I213" s="481" t="s">
        <v>12</v>
      </c>
      <c r="J213" s="482">
        <v>44299</v>
      </c>
      <c r="K213" s="488">
        <v>0.16666666666666666</v>
      </c>
      <c r="L213" s="70"/>
      <c r="M213" s="70"/>
      <c r="N213" s="70"/>
      <c r="O213" s="70"/>
      <c r="P213" s="70"/>
      <c r="Q213" s="70"/>
      <c r="R213" s="70"/>
      <c r="S213" s="70"/>
      <c r="T213" s="70"/>
      <c r="U213" s="70"/>
      <c r="V213" s="70"/>
      <c r="W213" s="70"/>
      <c r="X213" s="70"/>
      <c r="Y213" s="70"/>
      <c r="Z213" s="70"/>
      <c r="AA213" s="70"/>
      <c r="AB213" s="70"/>
      <c r="AC213" s="70"/>
      <c r="AD213" s="70"/>
    </row>
    <row r="214" spans="1:30" ht="12.75">
      <c r="A214" s="64"/>
      <c r="B214" s="64"/>
      <c r="C214" s="64"/>
      <c r="D214" s="70"/>
      <c r="E214" s="64"/>
      <c r="F214" s="501"/>
      <c r="G214" s="64"/>
      <c r="H214" s="481">
        <v>266</v>
      </c>
      <c r="I214" s="481" t="s">
        <v>12</v>
      </c>
      <c r="J214" s="482">
        <v>44305</v>
      </c>
      <c r="K214" s="488">
        <v>0.1875</v>
      </c>
      <c r="L214" s="70"/>
      <c r="M214" s="70"/>
      <c r="N214" s="70"/>
      <c r="O214" s="70"/>
      <c r="P214" s="70"/>
      <c r="Q214" s="70"/>
      <c r="R214" s="70"/>
      <c r="S214" s="70"/>
      <c r="T214" s="70"/>
      <c r="U214" s="70"/>
      <c r="V214" s="70"/>
      <c r="W214" s="70"/>
      <c r="X214" s="70"/>
      <c r="Y214" s="70"/>
      <c r="Z214" s="70"/>
      <c r="AA214" s="70"/>
      <c r="AB214" s="70"/>
      <c r="AC214" s="70"/>
      <c r="AD214" s="70"/>
    </row>
    <row r="215" spans="1:30" ht="12.75">
      <c r="A215" s="116"/>
      <c r="B215" s="116"/>
      <c r="C215" s="116"/>
      <c r="E215" s="116"/>
      <c r="F215" s="384"/>
      <c r="G215" s="116"/>
      <c r="H215" s="341"/>
      <c r="I215" s="341"/>
      <c r="J215" s="341"/>
      <c r="K215" s="341"/>
    </row>
    <row r="216" spans="1:30" ht="12.75">
      <c r="A216" s="64">
        <v>49</v>
      </c>
      <c r="B216" s="64">
        <v>331</v>
      </c>
      <c r="C216" s="64">
        <v>331</v>
      </c>
      <c r="D216" s="70"/>
      <c r="E216" s="64" t="s">
        <v>56</v>
      </c>
      <c r="F216" s="501">
        <v>44236</v>
      </c>
      <c r="G216" s="64">
        <v>8</v>
      </c>
      <c r="H216" s="481">
        <v>200</v>
      </c>
      <c r="I216" s="481" t="s">
        <v>12</v>
      </c>
      <c r="J216" s="482">
        <v>44305</v>
      </c>
      <c r="K216" s="488">
        <v>0.10416666666666667</v>
      </c>
      <c r="L216" s="70"/>
      <c r="M216" s="70"/>
      <c r="N216" s="70"/>
      <c r="O216" s="70"/>
      <c r="P216" s="70"/>
      <c r="Q216" s="70"/>
      <c r="R216" s="70"/>
      <c r="S216" s="70"/>
      <c r="T216" s="70"/>
      <c r="U216" s="70"/>
      <c r="V216" s="70"/>
      <c r="W216" s="70"/>
      <c r="X216" s="70"/>
      <c r="Y216" s="70"/>
      <c r="Z216" s="70"/>
      <c r="AA216" s="70"/>
      <c r="AB216" s="70"/>
      <c r="AC216" s="70"/>
      <c r="AD216" s="70"/>
    </row>
    <row r="217" spans="1:30" ht="12.75">
      <c r="A217" s="64"/>
      <c r="B217" s="64"/>
      <c r="C217" s="64"/>
      <c r="D217" s="70"/>
      <c r="E217" s="64"/>
      <c r="F217" s="501"/>
      <c r="G217" s="64"/>
      <c r="H217" s="481">
        <v>131</v>
      </c>
      <c r="I217" s="481" t="s">
        <v>12</v>
      </c>
      <c r="J217" s="482">
        <v>44306</v>
      </c>
      <c r="K217" s="488">
        <v>0.10416666666666667</v>
      </c>
    </row>
    <row r="218" spans="1:30" ht="12.75">
      <c r="A218" s="116"/>
      <c r="B218" s="116"/>
      <c r="H218" s="341"/>
      <c r="I218" s="341"/>
      <c r="J218" s="341"/>
      <c r="K218" s="341"/>
    </row>
    <row r="219" spans="1:30" ht="12.75">
      <c r="A219" s="64">
        <v>50</v>
      </c>
      <c r="B219" s="64">
        <v>59</v>
      </c>
      <c r="C219" s="64">
        <v>59</v>
      </c>
      <c r="D219" s="70"/>
      <c r="E219" s="64" t="s">
        <v>56</v>
      </c>
      <c r="F219" s="501">
        <v>44237</v>
      </c>
      <c r="G219" s="64">
        <v>1</v>
      </c>
      <c r="H219" s="481">
        <v>59</v>
      </c>
      <c r="I219" s="481" t="s">
        <v>12</v>
      </c>
      <c r="J219" s="481" t="s">
        <v>3339</v>
      </c>
      <c r="K219" s="481" t="s">
        <v>3209</v>
      </c>
      <c r="L219" s="70"/>
      <c r="M219" s="70"/>
      <c r="N219" s="70"/>
      <c r="O219" s="70"/>
      <c r="P219" s="70"/>
      <c r="Q219" s="70"/>
      <c r="R219" s="70"/>
      <c r="S219" s="70"/>
      <c r="T219" s="70"/>
      <c r="U219" s="70"/>
      <c r="V219" s="70"/>
      <c r="W219" s="70"/>
      <c r="X219" s="70"/>
      <c r="Y219" s="70"/>
      <c r="Z219" s="70"/>
      <c r="AA219" s="70"/>
      <c r="AB219" s="70"/>
      <c r="AC219" s="70"/>
      <c r="AD219" s="70"/>
    </row>
    <row r="220" spans="1:30" ht="12.75">
      <c r="A220" s="116"/>
      <c r="B220" s="116"/>
      <c r="C220" s="116"/>
      <c r="D220" s="116"/>
      <c r="E220" s="116"/>
      <c r="F220" s="384"/>
      <c r="H220" s="341"/>
      <c r="I220" s="341"/>
      <c r="J220" s="341"/>
      <c r="K220" s="341"/>
    </row>
    <row r="221" spans="1:30" ht="12.75">
      <c r="A221" s="268">
        <v>51</v>
      </c>
      <c r="B221" s="268">
        <v>0</v>
      </c>
      <c r="C221" s="268">
        <v>0</v>
      </c>
      <c r="D221" s="268"/>
      <c r="E221" s="268" t="s">
        <v>25</v>
      </c>
      <c r="F221" s="472">
        <v>43921</v>
      </c>
      <c r="G221" s="219"/>
      <c r="H221" s="719"/>
      <c r="I221" s="719"/>
      <c r="J221" s="719"/>
      <c r="K221" s="719"/>
      <c r="L221" s="219"/>
      <c r="M221" s="219"/>
      <c r="N221" s="219"/>
      <c r="O221" s="219"/>
      <c r="P221" s="219"/>
      <c r="Q221" s="219"/>
      <c r="R221" s="219"/>
      <c r="S221" s="219"/>
      <c r="T221" s="219"/>
      <c r="U221" s="219"/>
      <c r="V221" s="219"/>
      <c r="W221" s="219"/>
      <c r="X221" s="219"/>
      <c r="Y221" s="219"/>
      <c r="Z221" s="219"/>
      <c r="AA221" s="219"/>
      <c r="AB221" s="219"/>
      <c r="AC221" s="219"/>
      <c r="AD221" s="219"/>
    </row>
    <row r="222" spans="1:30" ht="12.75">
      <c r="A222" s="268"/>
      <c r="B222" s="268"/>
      <c r="C222" s="268"/>
      <c r="D222" s="268"/>
      <c r="E222" s="268"/>
      <c r="F222" s="472"/>
      <c r="G222" s="219"/>
      <c r="H222" s="465">
        <v>0</v>
      </c>
      <c r="I222" s="465" t="s">
        <v>8</v>
      </c>
      <c r="J222" s="466">
        <v>44326</v>
      </c>
      <c r="K222" s="465" t="s">
        <v>3120</v>
      </c>
      <c r="L222" s="219"/>
      <c r="M222" s="219"/>
      <c r="N222" s="219"/>
      <c r="O222" s="219"/>
      <c r="P222" s="219"/>
      <c r="Q222" s="219"/>
      <c r="R222" s="219"/>
      <c r="S222" s="219"/>
      <c r="T222" s="219"/>
      <c r="U222" s="219"/>
      <c r="V222" s="219"/>
      <c r="W222" s="219"/>
      <c r="X222" s="219"/>
      <c r="Y222" s="219"/>
      <c r="Z222" s="219"/>
      <c r="AA222" s="219"/>
      <c r="AB222" s="219"/>
      <c r="AC222" s="219"/>
      <c r="AD222" s="219"/>
    </row>
    <row r="223" spans="1:30" ht="12.75">
      <c r="A223" s="116"/>
      <c r="B223" s="116"/>
      <c r="C223" s="116"/>
      <c r="D223" s="116"/>
      <c r="E223" s="116"/>
      <c r="F223" s="384"/>
      <c r="H223" s="341"/>
      <c r="I223" s="341"/>
      <c r="J223" s="341"/>
      <c r="K223" s="341"/>
    </row>
    <row r="224" spans="1:30" ht="12.75">
      <c r="A224" s="268">
        <v>52</v>
      </c>
      <c r="B224" s="268">
        <v>0</v>
      </c>
      <c r="C224" s="268">
        <v>0</v>
      </c>
      <c r="D224" s="268"/>
      <c r="E224" s="268" t="s">
        <v>25</v>
      </c>
      <c r="F224" s="472">
        <v>43921</v>
      </c>
      <c r="G224" s="219"/>
      <c r="H224" s="719"/>
      <c r="I224" s="719"/>
      <c r="J224" s="719"/>
      <c r="K224" s="719"/>
      <c r="L224" s="219"/>
      <c r="M224" s="219"/>
      <c r="N224" s="219"/>
      <c r="O224" s="219"/>
      <c r="P224" s="219"/>
      <c r="Q224" s="219"/>
      <c r="R224" s="219"/>
      <c r="S224" s="219"/>
      <c r="T224" s="219"/>
      <c r="U224" s="219"/>
      <c r="V224" s="219"/>
      <c r="W224" s="219"/>
      <c r="X224" s="219"/>
      <c r="Y224" s="219"/>
      <c r="Z224" s="219"/>
      <c r="AA224" s="219"/>
      <c r="AB224" s="219"/>
      <c r="AC224" s="219"/>
      <c r="AD224" s="219"/>
    </row>
    <row r="225" spans="1:30" ht="12.75">
      <c r="A225" s="268"/>
      <c r="B225" s="268"/>
      <c r="C225" s="268"/>
      <c r="D225" s="268"/>
      <c r="E225" s="268"/>
      <c r="F225" s="472"/>
      <c r="G225" s="219"/>
      <c r="H225" s="465">
        <v>0</v>
      </c>
      <c r="I225" s="465" t="s">
        <v>8</v>
      </c>
      <c r="J225" s="466">
        <v>44326</v>
      </c>
      <c r="K225" s="465" t="s">
        <v>3120</v>
      </c>
      <c r="L225" s="219"/>
      <c r="M225" s="219"/>
      <c r="N225" s="219"/>
      <c r="O225" s="219"/>
      <c r="P225" s="219"/>
      <c r="Q225" s="219"/>
      <c r="R225" s="219"/>
      <c r="S225" s="219"/>
      <c r="T225" s="219"/>
      <c r="U225" s="219"/>
      <c r="V225" s="219"/>
      <c r="W225" s="219"/>
      <c r="X225" s="219"/>
      <c r="Y225" s="219"/>
      <c r="Z225" s="219"/>
      <c r="AA225" s="219"/>
      <c r="AB225" s="219"/>
      <c r="AC225" s="219"/>
      <c r="AD225" s="219"/>
    </row>
    <row r="226" spans="1:30" ht="12.75">
      <c r="A226" s="116"/>
      <c r="B226" s="116"/>
      <c r="C226" s="116"/>
      <c r="D226" s="116"/>
      <c r="E226" s="116"/>
      <c r="F226" s="384"/>
      <c r="H226" s="341"/>
      <c r="I226" s="341"/>
      <c r="J226" s="341"/>
      <c r="K226" s="341"/>
    </row>
    <row r="227" spans="1:30" ht="12.75">
      <c r="A227" s="268">
        <v>53</v>
      </c>
      <c r="B227" s="268">
        <v>36</v>
      </c>
      <c r="C227" s="268">
        <v>36</v>
      </c>
      <c r="D227" s="268"/>
      <c r="E227" s="268" t="s">
        <v>25</v>
      </c>
      <c r="F227" s="472">
        <v>43964</v>
      </c>
      <c r="G227" s="219"/>
      <c r="H227" s="719"/>
      <c r="I227" s="719"/>
      <c r="J227" s="719"/>
      <c r="K227" s="719"/>
      <c r="L227" s="219"/>
      <c r="M227" s="219"/>
      <c r="N227" s="219"/>
      <c r="O227" s="219"/>
      <c r="P227" s="219"/>
      <c r="Q227" s="219"/>
      <c r="R227" s="219"/>
      <c r="S227" s="219"/>
      <c r="T227" s="219"/>
      <c r="U227" s="219"/>
      <c r="V227" s="219"/>
      <c r="W227" s="219"/>
      <c r="X227" s="219"/>
      <c r="Y227" s="219"/>
      <c r="Z227" s="219"/>
      <c r="AA227" s="219"/>
      <c r="AB227" s="219"/>
      <c r="AC227" s="219"/>
      <c r="AD227" s="219"/>
    </row>
    <row r="228" spans="1:30" ht="12.75">
      <c r="A228" s="268"/>
      <c r="B228" s="268"/>
      <c r="C228" s="268"/>
      <c r="D228" s="268"/>
      <c r="E228" s="268"/>
      <c r="F228" s="472"/>
      <c r="G228" s="219"/>
      <c r="H228" s="465">
        <v>36</v>
      </c>
      <c r="I228" s="465" t="s">
        <v>8</v>
      </c>
      <c r="J228" s="466">
        <v>44326</v>
      </c>
      <c r="K228" s="465">
        <v>0.5</v>
      </c>
      <c r="L228" s="219"/>
      <c r="M228" s="219"/>
      <c r="N228" s="219"/>
      <c r="O228" s="219"/>
      <c r="P228" s="219"/>
      <c r="Q228" s="219"/>
      <c r="R228" s="219"/>
      <c r="S228" s="219"/>
      <c r="T228" s="219"/>
      <c r="U228" s="219"/>
      <c r="V228" s="219"/>
      <c r="W228" s="219"/>
      <c r="X228" s="219"/>
      <c r="Y228" s="219"/>
      <c r="Z228" s="219"/>
      <c r="AA228" s="219"/>
      <c r="AB228" s="219"/>
      <c r="AC228" s="219"/>
      <c r="AD228" s="219"/>
    </row>
    <row r="229" spans="1:30" ht="12.75">
      <c r="A229" s="116"/>
      <c r="B229" s="116"/>
      <c r="C229" s="116"/>
      <c r="D229" s="116"/>
      <c r="E229" s="116"/>
      <c r="F229" s="384"/>
      <c r="H229" s="341"/>
      <c r="I229" s="341"/>
      <c r="J229" s="341"/>
      <c r="K229" s="341"/>
    </row>
    <row r="230" spans="1:30" ht="12.75">
      <c r="A230" s="268">
        <v>54</v>
      </c>
      <c r="B230" s="268">
        <v>796</v>
      </c>
      <c r="C230" s="268">
        <v>796</v>
      </c>
      <c r="D230" s="268"/>
      <c r="E230" s="268" t="s">
        <v>25</v>
      </c>
      <c r="F230" s="472">
        <v>43972</v>
      </c>
      <c r="G230" s="219"/>
      <c r="H230" s="719"/>
      <c r="I230" s="719"/>
      <c r="J230" s="719"/>
      <c r="K230" s="719"/>
      <c r="L230" s="219"/>
      <c r="M230" s="219"/>
      <c r="N230" s="219"/>
      <c r="O230" s="219"/>
      <c r="P230" s="219"/>
      <c r="Q230" s="219"/>
      <c r="R230" s="219"/>
      <c r="S230" s="219"/>
      <c r="T230" s="219"/>
      <c r="U230" s="219"/>
      <c r="V230" s="219"/>
      <c r="W230" s="219"/>
      <c r="X230" s="219"/>
      <c r="Y230" s="219"/>
      <c r="Z230" s="219"/>
      <c r="AA230" s="219"/>
      <c r="AB230" s="219"/>
      <c r="AC230" s="219"/>
      <c r="AD230" s="219"/>
    </row>
    <row r="231" spans="1:30" ht="12.75">
      <c r="A231" s="268"/>
      <c r="B231" s="268"/>
      <c r="C231" s="268"/>
      <c r="D231" s="268"/>
      <c r="E231" s="268"/>
      <c r="F231" s="472"/>
      <c r="G231" s="219"/>
      <c r="H231" s="465">
        <v>303</v>
      </c>
      <c r="I231" s="465" t="s">
        <v>8</v>
      </c>
      <c r="J231" s="466">
        <v>44321</v>
      </c>
      <c r="K231" s="465">
        <v>5</v>
      </c>
      <c r="L231" s="219"/>
      <c r="M231" s="219"/>
      <c r="N231" s="219"/>
      <c r="O231" s="219"/>
      <c r="P231" s="219"/>
      <c r="Q231" s="219"/>
      <c r="R231" s="219"/>
      <c r="S231" s="219"/>
      <c r="T231" s="219"/>
      <c r="U231" s="219"/>
      <c r="V231" s="219"/>
      <c r="W231" s="219"/>
      <c r="X231" s="219"/>
      <c r="Y231" s="219"/>
      <c r="Z231" s="219"/>
      <c r="AA231" s="219"/>
      <c r="AB231" s="219"/>
      <c r="AC231" s="219"/>
      <c r="AD231" s="219"/>
    </row>
    <row r="232" spans="1:30" ht="12.75">
      <c r="A232" s="268"/>
      <c r="B232" s="268"/>
      <c r="C232" s="268"/>
      <c r="D232" s="268"/>
      <c r="E232" s="268"/>
      <c r="F232" s="472"/>
      <c r="G232" s="219"/>
      <c r="H232" s="465">
        <v>501</v>
      </c>
      <c r="I232" s="465" t="s">
        <v>8</v>
      </c>
      <c r="J232" s="466">
        <v>44326</v>
      </c>
      <c r="K232" s="465">
        <v>8</v>
      </c>
      <c r="L232" s="268" t="s">
        <v>3340</v>
      </c>
      <c r="M232" s="219"/>
      <c r="N232" s="219"/>
      <c r="O232" s="219"/>
      <c r="P232" s="219"/>
      <c r="Q232" s="219"/>
      <c r="R232" s="219"/>
      <c r="S232" s="219"/>
      <c r="T232" s="219"/>
      <c r="U232" s="219"/>
      <c r="V232" s="219"/>
      <c r="W232" s="219"/>
      <c r="X232" s="219"/>
      <c r="Y232" s="219"/>
      <c r="Z232" s="219"/>
      <c r="AA232" s="219"/>
      <c r="AB232" s="219"/>
      <c r="AC232" s="219"/>
      <c r="AD232" s="219"/>
    </row>
    <row r="233" spans="1:30" ht="12.75">
      <c r="A233" s="116"/>
      <c r="B233" s="116"/>
      <c r="C233" s="116"/>
      <c r="D233" s="116"/>
      <c r="E233" s="116"/>
      <c r="F233" s="384"/>
      <c r="H233" s="341"/>
      <c r="I233" s="341"/>
      <c r="J233" s="341"/>
      <c r="K233" s="341"/>
    </row>
    <row r="234" spans="1:30" ht="12.75">
      <c r="A234" s="268">
        <v>55</v>
      </c>
      <c r="B234" s="268">
        <v>21</v>
      </c>
      <c r="C234" s="268">
        <v>21</v>
      </c>
      <c r="D234" s="268"/>
      <c r="E234" s="268" t="s">
        <v>25</v>
      </c>
      <c r="F234" s="472">
        <v>43938</v>
      </c>
      <c r="G234" s="219"/>
      <c r="H234" s="719"/>
      <c r="I234" s="719"/>
      <c r="J234" s="719"/>
      <c r="K234" s="719"/>
      <c r="L234" s="219"/>
      <c r="M234" s="219"/>
      <c r="N234" s="219"/>
      <c r="O234" s="219"/>
      <c r="P234" s="219"/>
      <c r="Q234" s="219"/>
      <c r="R234" s="219"/>
      <c r="S234" s="219"/>
      <c r="T234" s="219"/>
      <c r="U234" s="219"/>
      <c r="V234" s="219"/>
      <c r="W234" s="219"/>
      <c r="X234" s="219"/>
      <c r="Y234" s="219"/>
      <c r="Z234" s="219"/>
      <c r="AA234" s="219"/>
      <c r="AB234" s="219"/>
      <c r="AC234" s="219"/>
      <c r="AD234" s="219"/>
    </row>
    <row r="235" spans="1:30" ht="12.75">
      <c r="A235" s="268"/>
      <c r="B235" s="268"/>
      <c r="C235" s="219"/>
      <c r="D235" s="219"/>
      <c r="E235" s="219"/>
      <c r="F235" s="219"/>
      <c r="G235" s="219"/>
      <c r="H235" s="465">
        <v>21</v>
      </c>
      <c r="I235" s="465" t="s">
        <v>8</v>
      </c>
      <c r="J235" s="466">
        <v>44321</v>
      </c>
      <c r="K235" s="465" t="s">
        <v>3117</v>
      </c>
      <c r="L235" s="219"/>
      <c r="M235" s="219"/>
      <c r="N235" s="219"/>
      <c r="O235" s="219"/>
      <c r="P235" s="219"/>
      <c r="Q235" s="219"/>
      <c r="R235" s="219"/>
      <c r="S235" s="219"/>
      <c r="T235" s="219"/>
      <c r="U235" s="219"/>
      <c r="V235" s="219"/>
      <c r="W235" s="219"/>
      <c r="X235" s="219"/>
      <c r="Y235" s="219"/>
      <c r="Z235" s="219"/>
      <c r="AA235" s="219"/>
      <c r="AB235" s="219"/>
      <c r="AC235" s="219"/>
      <c r="AD235" s="219"/>
    </row>
    <row r="236" spans="1:30" ht="12.75">
      <c r="A236" s="116"/>
      <c r="B236" s="116"/>
      <c r="H236" s="341"/>
      <c r="I236" s="341"/>
      <c r="J236" s="341"/>
      <c r="K236" s="341"/>
    </row>
    <row r="237" spans="1:30" ht="12.75">
      <c r="A237" s="116">
        <v>56</v>
      </c>
      <c r="B237" s="116">
        <v>487</v>
      </c>
      <c r="C237">
        <f>141+72</f>
        <v>213</v>
      </c>
      <c r="D237" s="116">
        <v>12</v>
      </c>
      <c r="E237" s="116" t="s">
        <v>5</v>
      </c>
      <c r="F237" s="384">
        <v>44253</v>
      </c>
      <c r="G237" s="116">
        <v>2</v>
      </c>
      <c r="H237" s="401">
        <v>499</v>
      </c>
      <c r="I237" s="401" t="s">
        <v>56</v>
      </c>
      <c r="J237" s="710">
        <v>44290</v>
      </c>
      <c r="K237" s="401">
        <v>16</v>
      </c>
    </row>
    <row r="238" spans="1:30" ht="12.75">
      <c r="A238" s="116"/>
      <c r="B238" s="116"/>
      <c r="C238">
        <f>B237-C237</f>
        <v>274</v>
      </c>
      <c r="E238" s="116" t="s">
        <v>5</v>
      </c>
      <c r="F238" s="384">
        <v>44254</v>
      </c>
      <c r="G238" s="116">
        <v>3</v>
      </c>
      <c r="H238" s="341"/>
      <c r="I238" s="341"/>
      <c r="J238" s="341"/>
      <c r="K238" s="341"/>
    </row>
    <row r="239" spans="1:30" ht="12.75">
      <c r="A239" s="116"/>
      <c r="B239" s="116"/>
      <c r="H239" s="341"/>
      <c r="I239" s="341"/>
      <c r="J239" s="341"/>
      <c r="K239" s="341"/>
    </row>
    <row r="240" spans="1:30" ht="12.75">
      <c r="A240" s="268">
        <v>57</v>
      </c>
      <c r="B240" s="268">
        <v>1279</v>
      </c>
      <c r="C240" s="268">
        <v>88</v>
      </c>
      <c r="D240" s="268"/>
      <c r="E240" s="268" t="s">
        <v>3329</v>
      </c>
      <c r="F240" s="472">
        <v>44292</v>
      </c>
      <c r="G240" s="268">
        <v>9</v>
      </c>
      <c r="H240" s="719"/>
      <c r="I240" s="719"/>
      <c r="J240" s="719"/>
      <c r="K240" s="719"/>
      <c r="L240" s="268"/>
      <c r="M240" s="219"/>
      <c r="N240" s="219"/>
      <c r="O240" s="219"/>
      <c r="P240" s="219"/>
      <c r="Q240" s="219"/>
      <c r="R240" s="219"/>
      <c r="S240" s="219"/>
      <c r="T240" s="219"/>
      <c r="U240" s="219"/>
      <c r="V240" s="219"/>
      <c r="W240" s="219"/>
      <c r="X240" s="219"/>
      <c r="Y240" s="219"/>
      <c r="Z240" s="219"/>
      <c r="AA240" s="219"/>
      <c r="AB240" s="219"/>
      <c r="AC240" s="219"/>
      <c r="AD240" s="219"/>
    </row>
    <row r="241" spans="1:30" ht="12.75">
      <c r="A241" s="268"/>
      <c r="B241" s="268"/>
      <c r="C241" s="268">
        <v>58</v>
      </c>
      <c r="D241" s="268">
        <v>17</v>
      </c>
      <c r="E241" s="268" t="s">
        <v>3329</v>
      </c>
      <c r="F241" s="472">
        <v>44293</v>
      </c>
      <c r="G241" s="268">
        <v>9</v>
      </c>
      <c r="H241" s="719"/>
      <c r="I241" s="719"/>
      <c r="J241" s="719"/>
      <c r="K241" s="719"/>
      <c r="L241" s="219"/>
      <c r="M241" s="219"/>
      <c r="N241" s="219"/>
      <c r="O241" s="219"/>
      <c r="P241" s="219"/>
      <c r="Q241" s="219"/>
      <c r="R241" s="219"/>
      <c r="S241" s="219"/>
      <c r="T241" s="219"/>
      <c r="U241" s="219"/>
      <c r="V241" s="219"/>
      <c r="W241" s="219"/>
      <c r="X241" s="219"/>
      <c r="Y241" s="219"/>
      <c r="Z241" s="219"/>
      <c r="AA241" s="219"/>
      <c r="AB241" s="219"/>
      <c r="AC241" s="219"/>
      <c r="AD241" s="219"/>
    </row>
    <row r="242" spans="1:30" ht="12.75">
      <c r="A242" s="268"/>
      <c r="B242" s="268"/>
      <c r="C242" s="268">
        <v>117</v>
      </c>
      <c r="D242" s="268"/>
      <c r="E242" s="268" t="s">
        <v>3329</v>
      </c>
      <c r="F242" s="472">
        <v>44294</v>
      </c>
      <c r="G242" s="268">
        <v>9</v>
      </c>
      <c r="H242" s="719"/>
      <c r="I242" s="719"/>
      <c r="J242" s="719"/>
      <c r="K242" s="719"/>
      <c r="L242" s="219"/>
      <c r="M242" s="219"/>
      <c r="N242" s="219"/>
      <c r="O242" s="219"/>
      <c r="P242" s="219"/>
      <c r="Q242" s="219"/>
      <c r="R242" s="219"/>
      <c r="S242" s="219"/>
      <c r="T242" s="219"/>
      <c r="U242" s="219"/>
      <c r="V242" s="219"/>
      <c r="W242" s="219"/>
      <c r="X242" s="219"/>
      <c r="Y242" s="219"/>
      <c r="Z242" s="219"/>
      <c r="AA242" s="219"/>
      <c r="AB242" s="219"/>
      <c r="AC242" s="219"/>
      <c r="AD242" s="219"/>
    </row>
    <row r="243" spans="1:30" ht="12.75">
      <c r="A243" s="268"/>
      <c r="B243" s="268"/>
      <c r="C243" s="268">
        <v>179</v>
      </c>
      <c r="D243" s="268"/>
      <c r="E243" s="268" t="s">
        <v>3329</v>
      </c>
      <c r="F243" s="472">
        <v>44295</v>
      </c>
      <c r="G243" s="268">
        <v>9</v>
      </c>
      <c r="H243" s="719"/>
      <c r="I243" s="719"/>
      <c r="J243" s="719"/>
      <c r="K243" s="719"/>
      <c r="L243" s="219"/>
      <c r="M243" s="219"/>
      <c r="N243" s="219"/>
      <c r="O243" s="219"/>
      <c r="P243" s="219"/>
      <c r="Q243" s="219"/>
      <c r="R243" s="219"/>
      <c r="S243" s="219"/>
      <c r="T243" s="219"/>
      <c r="U243" s="219"/>
      <c r="V243" s="219"/>
      <c r="W243" s="219"/>
      <c r="X243" s="219"/>
      <c r="Y243" s="219"/>
      <c r="Z243" s="219"/>
      <c r="AA243" s="219"/>
      <c r="AB243" s="219"/>
      <c r="AC243" s="219"/>
      <c r="AD243" s="219"/>
    </row>
    <row r="244" spans="1:30" ht="12.75">
      <c r="A244" s="268"/>
      <c r="B244" s="268"/>
      <c r="C244" s="219"/>
      <c r="D244" s="268">
        <v>140</v>
      </c>
      <c r="E244" s="268" t="s">
        <v>8</v>
      </c>
      <c r="F244" s="472">
        <v>44300</v>
      </c>
      <c r="G244" s="268">
        <v>3</v>
      </c>
      <c r="H244" s="719"/>
      <c r="I244" s="719"/>
      <c r="J244" s="719"/>
      <c r="K244" s="719"/>
      <c r="L244" s="219"/>
      <c r="M244" s="219"/>
      <c r="N244" s="219"/>
      <c r="O244" s="219"/>
      <c r="P244" s="219"/>
      <c r="Q244" s="219"/>
      <c r="R244" s="219"/>
      <c r="S244" s="219"/>
      <c r="T244" s="219"/>
      <c r="U244" s="219"/>
      <c r="V244" s="219"/>
      <c r="W244" s="219"/>
      <c r="X244" s="219"/>
      <c r="Y244" s="219"/>
      <c r="Z244" s="219"/>
      <c r="AA244" s="219"/>
      <c r="AB244" s="219"/>
      <c r="AC244" s="219"/>
      <c r="AD244" s="219"/>
    </row>
    <row r="245" spans="1:30" ht="12.75">
      <c r="A245" s="268"/>
      <c r="B245" s="268"/>
      <c r="C245" s="219"/>
      <c r="D245" s="268">
        <v>263</v>
      </c>
      <c r="E245" s="268" t="s">
        <v>8</v>
      </c>
      <c r="F245" s="472">
        <v>44305</v>
      </c>
      <c r="G245" s="268">
        <v>4.75</v>
      </c>
      <c r="H245" s="719"/>
      <c r="I245" s="719"/>
      <c r="J245" s="719"/>
      <c r="K245" s="719"/>
      <c r="L245" s="219"/>
      <c r="M245" s="219"/>
      <c r="N245" s="219"/>
      <c r="O245" s="219"/>
      <c r="P245" s="219"/>
      <c r="Q245" s="219"/>
      <c r="R245" s="219"/>
      <c r="S245" s="219"/>
      <c r="T245" s="219"/>
      <c r="U245" s="219"/>
      <c r="V245" s="219"/>
      <c r="W245" s="219"/>
      <c r="X245" s="219"/>
      <c r="Y245" s="219"/>
      <c r="Z245" s="219"/>
      <c r="AA245" s="219"/>
      <c r="AB245" s="219"/>
      <c r="AC245" s="219"/>
      <c r="AD245" s="219"/>
    </row>
    <row r="246" spans="1:30" ht="12.75">
      <c r="A246" s="268"/>
      <c r="B246" s="268"/>
      <c r="C246" s="219"/>
      <c r="D246" s="268">
        <v>217</v>
      </c>
      <c r="E246" s="268" t="s">
        <v>8</v>
      </c>
      <c r="F246" s="472">
        <v>44306</v>
      </c>
      <c r="G246" s="268">
        <v>2.75</v>
      </c>
      <c r="H246" s="719"/>
      <c r="I246" s="719"/>
      <c r="J246" s="719"/>
      <c r="K246" s="719"/>
      <c r="L246" s="219"/>
      <c r="M246" s="219"/>
      <c r="N246" s="219"/>
      <c r="O246" s="219"/>
      <c r="P246" s="219"/>
      <c r="Q246" s="219"/>
      <c r="R246" s="219"/>
      <c r="S246" s="219"/>
      <c r="T246" s="219"/>
      <c r="U246" s="219"/>
      <c r="V246" s="219"/>
      <c r="W246" s="219"/>
      <c r="X246" s="219"/>
      <c r="Y246" s="219"/>
      <c r="Z246" s="219"/>
      <c r="AA246" s="219"/>
      <c r="AB246" s="219"/>
      <c r="AC246" s="219"/>
      <c r="AD246" s="219"/>
    </row>
    <row r="247" spans="1:30" ht="12.75">
      <c r="A247" s="268"/>
      <c r="B247" s="268"/>
      <c r="C247" s="219"/>
      <c r="D247" s="268">
        <v>273</v>
      </c>
      <c r="E247" s="268" t="s">
        <v>8</v>
      </c>
      <c r="F247" s="472">
        <v>44307</v>
      </c>
      <c r="G247" s="268">
        <v>5</v>
      </c>
      <c r="H247" s="719"/>
      <c r="I247" s="719"/>
      <c r="J247" s="719"/>
      <c r="K247" s="719"/>
      <c r="L247" s="219"/>
      <c r="M247" s="219"/>
      <c r="N247" s="219"/>
      <c r="O247" s="219"/>
      <c r="P247" s="219"/>
      <c r="Q247" s="219"/>
      <c r="R247" s="219"/>
      <c r="S247" s="219"/>
      <c r="T247" s="219"/>
      <c r="U247" s="219"/>
      <c r="V247" s="219"/>
      <c r="W247" s="219"/>
      <c r="X247" s="219"/>
      <c r="Y247" s="219"/>
      <c r="Z247" s="219"/>
      <c r="AA247" s="219"/>
      <c r="AB247" s="219"/>
      <c r="AC247" s="219"/>
      <c r="AD247" s="219"/>
    </row>
    <row r="248" spans="1:30" ht="12.75">
      <c r="A248" s="268"/>
      <c r="B248" s="268"/>
      <c r="C248" s="219"/>
      <c r="D248" s="219"/>
      <c r="E248" s="268"/>
      <c r="F248" s="472"/>
      <c r="G248" s="219"/>
      <c r="H248" s="465">
        <v>215</v>
      </c>
      <c r="I248" s="465" t="s">
        <v>8</v>
      </c>
      <c r="J248" s="466">
        <v>44314</v>
      </c>
      <c r="K248" s="465">
        <v>3</v>
      </c>
      <c r="L248" s="219"/>
      <c r="M248" s="219"/>
      <c r="N248" s="219"/>
      <c r="O248" s="219"/>
      <c r="P248" s="219"/>
      <c r="Q248" s="219"/>
      <c r="R248" s="219"/>
      <c r="S248" s="219"/>
      <c r="T248" s="219"/>
      <c r="U248" s="219"/>
      <c r="V248" s="219"/>
      <c r="W248" s="219"/>
      <c r="X248" s="219"/>
      <c r="Y248" s="219"/>
      <c r="Z248" s="219"/>
      <c r="AA248" s="219"/>
      <c r="AB248" s="219"/>
      <c r="AC248" s="219"/>
      <c r="AD248" s="219"/>
    </row>
    <row r="249" spans="1:30" ht="12.75">
      <c r="A249" s="268"/>
      <c r="B249" s="268"/>
      <c r="C249" s="219"/>
      <c r="D249" s="219"/>
      <c r="E249" s="268"/>
      <c r="F249" s="472"/>
      <c r="G249" s="219"/>
      <c r="H249" s="465">
        <v>463</v>
      </c>
      <c r="I249" s="465" t="s">
        <v>8</v>
      </c>
      <c r="J249" s="466">
        <v>44319</v>
      </c>
      <c r="K249" s="465">
        <v>5.25</v>
      </c>
      <c r="L249" s="219"/>
      <c r="M249" s="219"/>
      <c r="N249" s="219"/>
      <c r="O249" s="219"/>
      <c r="P249" s="219"/>
      <c r="Q249" s="219"/>
      <c r="R249" s="219"/>
      <c r="S249" s="219"/>
      <c r="T249" s="219"/>
      <c r="U249" s="219"/>
      <c r="V249" s="219"/>
      <c r="W249" s="219"/>
      <c r="X249" s="219"/>
      <c r="Y249" s="219"/>
      <c r="Z249" s="219"/>
      <c r="AA249" s="219"/>
      <c r="AB249" s="219"/>
      <c r="AC249" s="219"/>
      <c r="AD249" s="219"/>
    </row>
    <row r="250" spans="1:30" ht="12.75">
      <c r="A250" s="268"/>
      <c r="B250" s="268"/>
      <c r="C250" s="219"/>
      <c r="D250" s="219"/>
      <c r="E250" s="268"/>
      <c r="F250" s="472"/>
      <c r="G250" s="219"/>
      <c r="H250" s="465">
        <v>381</v>
      </c>
      <c r="I250" s="465" t="s">
        <v>8</v>
      </c>
      <c r="J250" s="466">
        <v>44320</v>
      </c>
      <c r="K250" s="465">
        <v>3</v>
      </c>
      <c r="L250" s="219"/>
      <c r="M250" s="219"/>
      <c r="N250" s="219"/>
      <c r="O250" s="219"/>
      <c r="P250" s="219"/>
      <c r="Q250" s="219"/>
      <c r="R250" s="219"/>
      <c r="S250" s="219"/>
      <c r="T250" s="219"/>
      <c r="U250" s="219"/>
      <c r="V250" s="219"/>
      <c r="W250" s="219"/>
      <c r="X250" s="219"/>
      <c r="Y250" s="219"/>
      <c r="Z250" s="219"/>
      <c r="AA250" s="219"/>
      <c r="AB250" s="219"/>
      <c r="AC250" s="219"/>
      <c r="AD250" s="219"/>
    </row>
    <row r="251" spans="1:30" ht="12.75">
      <c r="A251" s="268"/>
      <c r="B251" s="268"/>
      <c r="C251" s="219"/>
      <c r="D251" s="219"/>
      <c r="E251" s="268"/>
      <c r="F251" s="472"/>
      <c r="G251" s="219"/>
      <c r="H251" s="465">
        <v>306</v>
      </c>
      <c r="I251" s="465" t="s">
        <v>8</v>
      </c>
      <c r="J251" s="466">
        <v>44321</v>
      </c>
      <c r="K251" s="465">
        <v>3</v>
      </c>
      <c r="L251" s="219"/>
      <c r="M251" s="219"/>
      <c r="N251" s="219"/>
      <c r="O251" s="219"/>
      <c r="P251" s="219"/>
      <c r="Q251" s="219"/>
      <c r="R251" s="219"/>
      <c r="S251" s="219"/>
      <c r="T251" s="219"/>
      <c r="U251" s="219"/>
      <c r="V251" s="219"/>
      <c r="W251" s="219"/>
      <c r="X251" s="219"/>
      <c r="Y251" s="219"/>
      <c r="Z251" s="219"/>
      <c r="AA251" s="219"/>
      <c r="AB251" s="219"/>
      <c r="AC251" s="219"/>
      <c r="AD251" s="219"/>
    </row>
    <row r="252" spans="1:30" ht="12.75">
      <c r="A252" s="116"/>
      <c r="B252" s="116"/>
      <c r="E252" s="116"/>
      <c r="F252" s="384"/>
      <c r="H252" s="341"/>
      <c r="I252" s="341"/>
      <c r="J252" s="341"/>
      <c r="K252" s="341"/>
    </row>
    <row r="253" spans="1:30" ht="12.75">
      <c r="A253" s="116">
        <v>58</v>
      </c>
      <c r="B253" s="116">
        <v>497</v>
      </c>
      <c r="C253" s="116">
        <v>166</v>
      </c>
      <c r="D253" s="116">
        <f>16+7</f>
        <v>23</v>
      </c>
      <c r="E253" s="116" t="s">
        <v>3202</v>
      </c>
      <c r="F253" s="384">
        <v>44257</v>
      </c>
      <c r="G253" s="116">
        <v>3</v>
      </c>
      <c r="H253" s="401">
        <v>538</v>
      </c>
      <c r="I253" s="401" t="s">
        <v>56</v>
      </c>
      <c r="J253" s="710">
        <v>44288</v>
      </c>
      <c r="K253" s="401">
        <v>16</v>
      </c>
    </row>
    <row r="254" spans="1:30" ht="12.75">
      <c r="A254" s="116"/>
      <c r="B254" s="116"/>
      <c r="C254" s="116">
        <f>393-C253</f>
        <v>227</v>
      </c>
      <c r="D254" s="116">
        <v>2</v>
      </c>
      <c r="E254" s="116" t="s">
        <v>3202</v>
      </c>
      <c r="F254" s="384">
        <v>44258</v>
      </c>
      <c r="G254" s="116">
        <v>2</v>
      </c>
      <c r="H254" s="341"/>
      <c r="I254" s="341"/>
      <c r="J254" s="341"/>
      <c r="K254" s="341"/>
      <c r="L254" s="362"/>
    </row>
    <row r="255" spans="1:30" ht="12.75">
      <c r="A255" s="116"/>
      <c r="B255" s="116"/>
      <c r="C255" s="116">
        <f>B253-C253-C254</f>
        <v>104</v>
      </c>
      <c r="D255" s="116">
        <v>4</v>
      </c>
      <c r="E255" s="116" t="s">
        <v>3202</v>
      </c>
      <c r="F255" s="384">
        <v>44259</v>
      </c>
      <c r="G255" s="116">
        <v>2</v>
      </c>
      <c r="H255" s="341"/>
      <c r="I255" s="341"/>
      <c r="J255" s="341"/>
      <c r="K255" s="341"/>
    </row>
    <row r="256" spans="1:30" ht="12.75">
      <c r="A256" s="116"/>
      <c r="B256" s="116"/>
      <c r="C256" s="116"/>
      <c r="D256" s="116"/>
      <c r="E256" s="116"/>
      <c r="F256" s="384"/>
      <c r="H256" s="341"/>
      <c r="I256" s="341"/>
      <c r="J256" s="341"/>
      <c r="K256" s="341"/>
    </row>
    <row r="257" spans="1:30" ht="12.75">
      <c r="A257" s="268">
        <v>59</v>
      </c>
      <c r="B257" s="268">
        <v>15</v>
      </c>
      <c r="C257" s="268">
        <v>15</v>
      </c>
      <c r="D257" s="268"/>
      <c r="E257" s="268" t="s">
        <v>25</v>
      </c>
      <c r="F257" s="472">
        <v>43938</v>
      </c>
      <c r="G257" s="219"/>
      <c r="H257" s="719"/>
      <c r="I257" s="719"/>
      <c r="J257" s="719"/>
      <c r="K257" s="719"/>
      <c r="L257" s="219"/>
      <c r="M257" s="219"/>
      <c r="N257" s="219"/>
      <c r="O257" s="219"/>
      <c r="P257" s="219"/>
      <c r="Q257" s="219"/>
      <c r="R257" s="219"/>
      <c r="S257" s="219"/>
      <c r="T257" s="219"/>
      <c r="U257" s="219"/>
      <c r="V257" s="219"/>
      <c r="W257" s="219"/>
      <c r="X257" s="219"/>
      <c r="Y257" s="219"/>
      <c r="Z257" s="219"/>
      <c r="AA257" s="219"/>
      <c r="AB257" s="219"/>
      <c r="AC257" s="219"/>
      <c r="AD257" s="219"/>
    </row>
    <row r="258" spans="1:30" ht="12.75">
      <c r="A258" s="268"/>
      <c r="B258" s="268"/>
      <c r="C258" s="268"/>
      <c r="D258" s="268"/>
      <c r="E258" s="268"/>
      <c r="F258" s="472"/>
      <c r="G258" s="219"/>
      <c r="H258" s="465">
        <v>16</v>
      </c>
      <c r="I258" s="465" t="s">
        <v>8</v>
      </c>
      <c r="J258" s="466">
        <v>44314</v>
      </c>
      <c r="K258" s="465">
        <v>0.5</v>
      </c>
      <c r="L258" s="219"/>
      <c r="M258" s="219"/>
      <c r="N258" s="219"/>
      <c r="O258" s="219"/>
      <c r="P258" s="219"/>
      <c r="Q258" s="219"/>
      <c r="R258" s="219"/>
      <c r="S258" s="219"/>
      <c r="T258" s="219"/>
      <c r="U258" s="219"/>
      <c r="V258" s="219"/>
      <c r="W258" s="219"/>
      <c r="X258" s="219"/>
      <c r="Y258" s="219"/>
      <c r="Z258" s="219"/>
      <c r="AA258" s="219"/>
      <c r="AB258" s="219"/>
      <c r="AC258" s="219"/>
      <c r="AD258" s="219"/>
    </row>
    <row r="259" spans="1:30" ht="12.75">
      <c r="A259" s="116"/>
      <c r="B259" s="116"/>
      <c r="C259" s="116"/>
      <c r="D259" s="116"/>
      <c r="E259" s="116"/>
      <c r="F259" s="384"/>
      <c r="H259" s="341"/>
      <c r="I259" s="341"/>
      <c r="J259" s="341"/>
      <c r="K259" s="341"/>
    </row>
    <row r="260" spans="1:30" ht="12.75">
      <c r="A260" s="268">
        <v>60</v>
      </c>
      <c r="B260" s="268">
        <v>0</v>
      </c>
      <c r="C260" s="268">
        <v>0</v>
      </c>
      <c r="D260" s="268"/>
      <c r="E260" s="268" t="s">
        <v>25</v>
      </c>
      <c r="F260" s="472">
        <v>43921</v>
      </c>
      <c r="G260" s="219"/>
      <c r="H260" s="719"/>
      <c r="I260" s="719"/>
      <c r="J260" s="719"/>
      <c r="K260" s="719"/>
      <c r="L260" s="219"/>
      <c r="M260" s="219"/>
      <c r="N260" s="219"/>
      <c r="O260" s="219"/>
      <c r="P260" s="219"/>
      <c r="Q260" s="219"/>
      <c r="R260" s="219"/>
      <c r="S260" s="219"/>
      <c r="T260" s="219"/>
      <c r="U260" s="219"/>
      <c r="V260" s="219"/>
      <c r="W260" s="219"/>
      <c r="X260" s="219"/>
      <c r="Y260" s="219"/>
      <c r="Z260" s="219"/>
      <c r="AA260" s="219"/>
      <c r="AB260" s="219"/>
      <c r="AC260" s="219"/>
      <c r="AD260" s="219"/>
    </row>
    <row r="261" spans="1:30" ht="12.75">
      <c r="A261" s="268"/>
      <c r="B261" s="268"/>
      <c r="C261" s="268"/>
      <c r="D261" s="268"/>
      <c r="E261" s="268"/>
      <c r="F261" s="472"/>
      <c r="G261" s="219"/>
      <c r="H261" s="465">
        <v>0</v>
      </c>
      <c r="I261" s="465" t="s">
        <v>3341</v>
      </c>
      <c r="J261" s="466">
        <v>44314</v>
      </c>
      <c r="K261" s="465" t="s">
        <v>3120</v>
      </c>
      <c r="L261" s="219"/>
      <c r="M261" s="219"/>
      <c r="N261" s="219"/>
      <c r="O261" s="219"/>
      <c r="P261" s="219"/>
      <c r="Q261" s="219"/>
      <c r="R261" s="219"/>
      <c r="S261" s="219"/>
      <c r="T261" s="219"/>
      <c r="U261" s="219"/>
      <c r="V261" s="219"/>
      <c r="W261" s="219"/>
      <c r="X261" s="219"/>
      <c r="Y261" s="219"/>
      <c r="Z261" s="219"/>
      <c r="AA261" s="219"/>
      <c r="AB261" s="219"/>
      <c r="AC261" s="219"/>
      <c r="AD261" s="219"/>
    </row>
    <row r="262" spans="1:30" ht="12.75">
      <c r="A262" s="116"/>
      <c r="B262" s="116"/>
      <c r="C262" s="116"/>
      <c r="D262" s="116"/>
      <c r="E262" s="116"/>
      <c r="F262" s="384"/>
      <c r="H262" s="341"/>
      <c r="I262" s="341"/>
      <c r="J262" s="341"/>
      <c r="K262" s="341"/>
    </row>
    <row r="263" spans="1:30" ht="12.75">
      <c r="A263" s="268">
        <v>61</v>
      </c>
      <c r="B263" s="268">
        <v>0</v>
      </c>
      <c r="C263" s="268">
        <v>0</v>
      </c>
      <c r="D263" s="268"/>
      <c r="E263" s="268" t="s">
        <v>25</v>
      </c>
      <c r="F263" s="472">
        <v>43921</v>
      </c>
      <c r="G263" s="219"/>
      <c r="H263" s="719"/>
      <c r="I263" s="719"/>
      <c r="J263" s="719"/>
      <c r="K263" s="719"/>
      <c r="L263" s="219"/>
      <c r="M263" s="219"/>
      <c r="N263" s="219"/>
      <c r="O263" s="219"/>
      <c r="P263" s="219"/>
      <c r="Q263" s="219"/>
      <c r="R263" s="219"/>
      <c r="S263" s="219"/>
      <c r="T263" s="219"/>
      <c r="U263" s="219"/>
      <c r="V263" s="219"/>
      <c r="W263" s="219"/>
      <c r="X263" s="219"/>
      <c r="Y263" s="219"/>
      <c r="Z263" s="219"/>
      <c r="AA263" s="219"/>
      <c r="AB263" s="219"/>
      <c r="AC263" s="219"/>
      <c r="AD263" s="219"/>
    </row>
    <row r="264" spans="1:30" ht="12.75">
      <c r="A264" s="268"/>
      <c r="B264" s="268"/>
      <c r="C264" s="268"/>
      <c r="D264" s="268"/>
      <c r="E264" s="268"/>
      <c r="F264" s="472"/>
      <c r="G264" s="219"/>
      <c r="H264" s="465">
        <v>0</v>
      </c>
      <c r="I264" s="465" t="s">
        <v>3341</v>
      </c>
      <c r="J264" s="466">
        <v>44314</v>
      </c>
      <c r="K264" s="465" t="s">
        <v>3120</v>
      </c>
      <c r="L264" s="219"/>
      <c r="M264" s="219"/>
      <c r="N264" s="219"/>
      <c r="O264" s="219"/>
      <c r="P264" s="219"/>
      <c r="Q264" s="219"/>
      <c r="R264" s="219"/>
      <c r="S264" s="219"/>
      <c r="T264" s="219"/>
      <c r="U264" s="219"/>
      <c r="V264" s="219"/>
      <c r="W264" s="219"/>
      <c r="X264" s="219"/>
      <c r="Y264" s="219"/>
      <c r="Z264" s="219"/>
      <c r="AA264" s="219"/>
      <c r="AB264" s="219"/>
      <c r="AC264" s="219"/>
      <c r="AD264" s="219"/>
    </row>
    <row r="265" spans="1:30" ht="12.75">
      <c r="A265" s="116"/>
      <c r="B265" s="116"/>
      <c r="C265" s="116"/>
      <c r="D265" s="116"/>
      <c r="E265" s="116"/>
      <c r="F265" s="384"/>
      <c r="H265" s="341"/>
      <c r="I265" s="341"/>
      <c r="J265" s="341"/>
      <c r="K265" s="341"/>
    </row>
    <row r="266" spans="1:30" ht="12.75">
      <c r="A266" s="268">
        <v>62</v>
      </c>
      <c r="B266" s="268">
        <v>239</v>
      </c>
      <c r="C266" s="268">
        <v>239</v>
      </c>
      <c r="D266" s="268"/>
      <c r="E266" s="268" t="s">
        <v>25</v>
      </c>
      <c r="F266" s="472">
        <v>43945</v>
      </c>
      <c r="G266" s="219"/>
      <c r="H266" s="719"/>
      <c r="I266" s="719"/>
      <c r="J266" s="719"/>
      <c r="K266" s="719"/>
      <c r="L266" s="219"/>
      <c r="M266" s="219"/>
      <c r="N266" s="219"/>
      <c r="O266" s="219"/>
      <c r="P266" s="219"/>
      <c r="Q266" s="219"/>
      <c r="R266" s="219"/>
      <c r="S266" s="219"/>
      <c r="T266" s="219"/>
      <c r="U266" s="219"/>
      <c r="V266" s="219"/>
      <c r="W266" s="219"/>
      <c r="X266" s="219"/>
      <c r="Y266" s="219"/>
      <c r="Z266" s="219"/>
      <c r="AA266" s="219"/>
      <c r="AB266" s="219"/>
      <c r="AC266" s="219"/>
      <c r="AD266" s="219"/>
    </row>
    <row r="267" spans="1:30" ht="12.75">
      <c r="A267" s="268"/>
      <c r="B267" s="268"/>
      <c r="C267" s="268"/>
      <c r="D267" s="268"/>
      <c r="E267" s="268"/>
      <c r="F267" s="472"/>
      <c r="G267" s="219"/>
      <c r="H267" s="465">
        <v>110</v>
      </c>
      <c r="I267" s="465" t="s">
        <v>8</v>
      </c>
      <c r="J267" s="466">
        <v>44313</v>
      </c>
      <c r="K267" s="465">
        <v>1.25</v>
      </c>
      <c r="L267" s="219"/>
      <c r="M267" s="219"/>
      <c r="N267" s="219"/>
      <c r="O267" s="219"/>
      <c r="P267" s="219"/>
      <c r="Q267" s="219"/>
      <c r="R267" s="219"/>
      <c r="S267" s="219"/>
      <c r="T267" s="219"/>
      <c r="U267" s="219"/>
      <c r="V267" s="219"/>
      <c r="W267" s="219"/>
      <c r="X267" s="219"/>
      <c r="Y267" s="219"/>
      <c r="Z267" s="219"/>
      <c r="AA267" s="219"/>
      <c r="AB267" s="219"/>
      <c r="AC267" s="219"/>
      <c r="AD267" s="219"/>
    </row>
    <row r="268" spans="1:30" ht="12.75">
      <c r="A268" s="268"/>
      <c r="B268" s="268"/>
      <c r="C268" s="268"/>
      <c r="D268" s="268"/>
      <c r="E268" s="268"/>
      <c r="F268" s="472"/>
      <c r="G268" s="219"/>
      <c r="H268" s="465">
        <v>129</v>
      </c>
      <c r="I268" s="465" t="s">
        <v>8</v>
      </c>
      <c r="J268" s="466">
        <v>44314</v>
      </c>
      <c r="K268" s="465">
        <v>2</v>
      </c>
      <c r="L268" s="219"/>
      <c r="M268" s="219"/>
      <c r="N268" s="219"/>
      <c r="O268" s="219"/>
      <c r="P268" s="219"/>
      <c r="Q268" s="219"/>
      <c r="R268" s="219"/>
      <c r="S268" s="219"/>
      <c r="T268" s="219"/>
      <c r="U268" s="219"/>
      <c r="V268" s="219"/>
      <c r="W268" s="219"/>
      <c r="X268" s="219"/>
      <c r="Y268" s="219"/>
      <c r="Z268" s="219"/>
      <c r="AA268" s="219"/>
      <c r="AB268" s="219"/>
      <c r="AC268" s="219"/>
      <c r="AD268" s="219"/>
    </row>
    <row r="269" spans="1:30" ht="12.75">
      <c r="A269" s="116"/>
      <c r="B269" s="116"/>
      <c r="C269" s="116"/>
      <c r="D269" s="116"/>
      <c r="E269" s="116"/>
      <c r="F269" s="384"/>
      <c r="H269" s="341"/>
      <c r="I269" s="341"/>
      <c r="J269" s="341"/>
      <c r="K269" s="341"/>
    </row>
    <row r="270" spans="1:30" ht="12.75">
      <c r="A270" s="268">
        <v>63</v>
      </c>
      <c r="B270" s="268">
        <v>7</v>
      </c>
      <c r="C270" s="268">
        <v>7</v>
      </c>
      <c r="D270" s="268"/>
      <c r="E270" s="268" t="s">
        <v>25</v>
      </c>
      <c r="F270" s="472">
        <v>43921</v>
      </c>
      <c r="G270" s="219"/>
      <c r="H270" s="719"/>
      <c r="I270" s="719"/>
      <c r="J270" s="719"/>
      <c r="K270" s="719"/>
      <c r="L270" s="219"/>
      <c r="M270" s="219"/>
      <c r="N270" s="219"/>
      <c r="O270" s="219"/>
      <c r="P270" s="219"/>
      <c r="Q270" s="219"/>
      <c r="R270" s="219"/>
      <c r="S270" s="219"/>
      <c r="T270" s="219"/>
      <c r="U270" s="219"/>
      <c r="V270" s="219"/>
      <c r="W270" s="219"/>
      <c r="X270" s="219"/>
      <c r="Y270" s="219"/>
      <c r="Z270" s="219"/>
      <c r="AA270" s="219"/>
      <c r="AB270" s="219"/>
      <c r="AC270" s="219"/>
      <c r="AD270" s="219"/>
    </row>
    <row r="271" spans="1:30" ht="12.75">
      <c r="A271" s="268"/>
      <c r="B271" s="268"/>
      <c r="C271" s="268"/>
      <c r="D271" s="268"/>
      <c r="E271" s="268"/>
      <c r="F271" s="472"/>
      <c r="G271" s="219"/>
      <c r="H271" s="465">
        <v>7</v>
      </c>
      <c r="I271" s="465" t="s">
        <v>8</v>
      </c>
      <c r="J271" s="466">
        <v>44313</v>
      </c>
      <c r="K271" s="465" t="s">
        <v>3117</v>
      </c>
      <c r="L271" s="219"/>
      <c r="M271" s="219"/>
      <c r="N271" s="219"/>
      <c r="O271" s="219"/>
      <c r="P271" s="219"/>
      <c r="Q271" s="219"/>
      <c r="R271" s="219"/>
      <c r="S271" s="219"/>
      <c r="T271" s="219"/>
      <c r="U271" s="219"/>
      <c r="V271" s="219"/>
      <c r="W271" s="219"/>
      <c r="X271" s="219"/>
      <c r="Y271" s="219"/>
      <c r="Z271" s="219"/>
      <c r="AA271" s="219"/>
      <c r="AB271" s="219"/>
      <c r="AC271" s="219"/>
      <c r="AD271" s="219"/>
    </row>
    <row r="272" spans="1:30" ht="12.75">
      <c r="A272" s="116"/>
      <c r="B272" s="116"/>
      <c r="C272" s="116"/>
      <c r="D272" s="116"/>
      <c r="E272" s="116"/>
      <c r="F272" s="384"/>
      <c r="H272" s="341"/>
      <c r="I272" s="341"/>
      <c r="J272" s="341"/>
      <c r="K272" s="341"/>
    </row>
    <row r="273" spans="1:30" ht="12.75">
      <c r="A273" s="268">
        <v>64</v>
      </c>
      <c r="B273" s="268">
        <v>190</v>
      </c>
      <c r="C273" s="268">
        <v>190</v>
      </c>
      <c r="D273" s="268"/>
      <c r="E273" s="268" t="s">
        <v>25</v>
      </c>
      <c r="F273" s="472">
        <v>43964</v>
      </c>
      <c r="G273" s="219"/>
      <c r="H273" s="719"/>
      <c r="I273" s="719"/>
      <c r="J273" s="719"/>
      <c r="K273" s="719"/>
      <c r="L273" s="219"/>
      <c r="M273" s="219"/>
      <c r="N273" s="219"/>
      <c r="O273" s="219"/>
      <c r="P273" s="219"/>
      <c r="Q273" s="219"/>
      <c r="R273" s="219"/>
      <c r="S273" s="219"/>
      <c r="T273" s="219"/>
      <c r="U273" s="219"/>
      <c r="V273" s="219"/>
      <c r="W273" s="219"/>
      <c r="X273" s="219"/>
      <c r="Y273" s="219"/>
      <c r="Z273" s="219"/>
      <c r="AA273" s="219"/>
      <c r="AB273" s="219"/>
      <c r="AC273" s="219"/>
      <c r="AD273" s="219"/>
    </row>
    <row r="274" spans="1:30" ht="12.75">
      <c r="A274" s="268"/>
      <c r="B274" s="268"/>
      <c r="C274" s="219"/>
      <c r="D274" s="219"/>
      <c r="E274" s="219"/>
      <c r="F274" s="219"/>
      <c r="G274" s="268"/>
      <c r="H274" s="465">
        <v>192</v>
      </c>
      <c r="I274" s="465" t="s">
        <v>8</v>
      </c>
      <c r="J274" s="466">
        <v>44312</v>
      </c>
      <c r="K274" s="465">
        <v>2.5</v>
      </c>
      <c r="L274" s="268" t="s">
        <v>3342</v>
      </c>
      <c r="M274" s="219"/>
      <c r="N274" s="219"/>
      <c r="O274" s="219"/>
      <c r="P274" s="219"/>
      <c r="Q274" s="219"/>
      <c r="R274" s="219"/>
      <c r="S274" s="219"/>
      <c r="T274" s="219"/>
      <c r="U274" s="219"/>
      <c r="V274" s="219"/>
      <c r="W274" s="219"/>
      <c r="X274" s="219"/>
      <c r="Y274" s="219"/>
      <c r="Z274" s="219"/>
      <c r="AA274" s="219"/>
      <c r="AB274" s="219"/>
      <c r="AC274" s="219"/>
      <c r="AD274" s="219"/>
    </row>
    <row r="275" spans="1:30" ht="12.75">
      <c r="A275" s="116"/>
      <c r="B275" s="116"/>
      <c r="H275" s="341"/>
      <c r="I275" s="341"/>
      <c r="J275" s="341"/>
      <c r="K275" s="341"/>
    </row>
    <row r="276" spans="1:30" ht="12.75">
      <c r="A276" s="116">
        <v>65</v>
      </c>
      <c r="B276" s="116">
        <v>72</v>
      </c>
      <c r="C276">
        <f>B276</f>
        <v>72</v>
      </c>
      <c r="E276" s="116" t="s">
        <v>5</v>
      </c>
      <c r="F276" s="384">
        <v>44257</v>
      </c>
      <c r="G276" s="116">
        <v>1</v>
      </c>
      <c r="H276" s="401">
        <v>75</v>
      </c>
      <c r="I276" s="401" t="s">
        <v>56</v>
      </c>
      <c r="J276" s="710">
        <v>44286</v>
      </c>
      <c r="K276" s="401">
        <v>1</v>
      </c>
    </row>
    <row r="277" spans="1:30" ht="12.75">
      <c r="A277" s="116"/>
      <c r="B277" s="116"/>
      <c r="C277" s="116"/>
      <c r="D277" s="116"/>
      <c r="E277" s="116"/>
      <c r="F277" s="384"/>
      <c r="H277" s="341"/>
      <c r="I277" s="341"/>
      <c r="J277" s="341"/>
      <c r="K277" s="341"/>
    </row>
    <row r="278" spans="1:30" ht="12.75">
      <c r="A278" s="116"/>
      <c r="B278" s="116"/>
      <c r="C278" s="116"/>
      <c r="D278" s="116"/>
      <c r="E278" s="116"/>
      <c r="F278" s="384"/>
      <c r="H278" s="341"/>
      <c r="I278" s="341"/>
      <c r="J278" s="341"/>
      <c r="K278" s="341"/>
    </row>
    <row r="279" spans="1:30" ht="12.75">
      <c r="A279" s="268">
        <v>66</v>
      </c>
      <c r="B279" s="268">
        <v>13</v>
      </c>
      <c r="C279" s="268">
        <v>13</v>
      </c>
      <c r="D279" s="268"/>
      <c r="E279" s="268" t="s">
        <v>25</v>
      </c>
      <c r="F279" s="472">
        <v>43938</v>
      </c>
      <c r="G279" s="219"/>
      <c r="H279" s="719"/>
      <c r="I279" s="719"/>
      <c r="J279" s="719"/>
      <c r="K279" s="719"/>
      <c r="L279" s="219"/>
      <c r="M279" s="219"/>
      <c r="N279" s="219"/>
      <c r="O279" s="219"/>
      <c r="P279" s="219"/>
      <c r="Q279" s="219"/>
      <c r="R279" s="219"/>
      <c r="S279" s="219"/>
      <c r="T279" s="219"/>
      <c r="U279" s="219"/>
      <c r="V279" s="219"/>
      <c r="W279" s="219"/>
      <c r="X279" s="219"/>
      <c r="Y279" s="219"/>
      <c r="Z279" s="219"/>
      <c r="AA279" s="219"/>
      <c r="AB279" s="219"/>
      <c r="AC279" s="219"/>
      <c r="AD279" s="219"/>
    </row>
    <row r="280" spans="1:30" ht="12.75">
      <c r="A280" s="268"/>
      <c r="B280" s="268"/>
      <c r="C280" s="268"/>
      <c r="D280" s="268"/>
      <c r="E280" s="268"/>
      <c r="F280" s="472"/>
      <c r="G280" s="268"/>
      <c r="H280" s="465">
        <v>13</v>
      </c>
      <c r="I280" s="465" t="s">
        <v>8</v>
      </c>
      <c r="J280" s="466">
        <v>44312</v>
      </c>
      <c r="K280" s="465">
        <v>0.25</v>
      </c>
      <c r="L280" s="219"/>
      <c r="M280" s="219"/>
      <c r="N280" s="219"/>
      <c r="O280" s="219"/>
      <c r="P280" s="219"/>
      <c r="Q280" s="219"/>
      <c r="R280" s="219"/>
      <c r="S280" s="219"/>
      <c r="T280" s="219"/>
      <c r="U280" s="219"/>
      <c r="V280" s="219"/>
      <c r="W280" s="219"/>
      <c r="X280" s="219"/>
      <c r="Y280" s="219"/>
      <c r="Z280" s="219"/>
      <c r="AA280" s="219"/>
      <c r="AB280" s="219"/>
      <c r="AC280" s="219"/>
      <c r="AD280" s="219"/>
    </row>
    <row r="281" spans="1:30" ht="12.75">
      <c r="A281" s="116"/>
      <c r="B281" s="116"/>
      <c r="C281" s="116"/>
      <c r="D281" s="116"/>
      <c r="E281" s="116"/>
      <c r="F281" s="384"/>
      <c r="H281" s="341"/>
      <c r="I281" s="341"/>
      <c r="J281" s="341"/>
      <c r="K281" s="341"/>
    </row>
    <row r="282" spans="1:30" ht="12.75">
      <c r="A282" s="268">
        <v>67</v>
      </c>
      <c r="B282" s="268">
        <v>1</v>
      </c>
      <c r="C282" s="268">
        <v>1</v>
      </c>
      <c r="D282" s="268"/>
      <c r="E282" s="268" t="s">
        <v>25</v>
      </c>
      <c r="F282" s="472">
        <v>43921</v>
      </c>
      <c r="G282" s="219"/>
      <c r="H282" s="719"/>
      <c r="I282" s="719"/>
      <c r="J282" s="719"/>
      <c r="K282" s="719"/>
      <c r="L282" s="219"/>
      <c r="M282" s="219"/>
      <c r="N282" s="219"/>
      <c r="O282" s="219"/>
      <c r="P282" s="219"/>
      <c r="Q282" s="219"/>
      <c r="R282" s="219"/>
      <c r="S282" s="219"/>
      <c r="T282" s="219"/>
      <c r="U282" s="219"/>
      <c r="V282" s="219"/>
      <c r="W282" s="219"/>
      <c r="X282" s="219"/>
      <c r="Y282" s="219"/>
      <c r="Z282" s="219"/>
      <c r="AA282" s="219"/>
      <c r="AB282" s="219"/>
      <c r="AC282" s="219"/>
      <c r="AD282" s="219"/>
    </row>
    <row r="283" spans="1:30" ht="12.75">
      <c r="A283" s="268"/>
      <c r="B283" s="268"/>
      <c r="C283" s="268"/>
      <c r="D283" s="268"/>
      <c r="E283" s="268"/>
      <c r="F283" s="472"/>
      <c r="G283" s="268"/>
      <c r="H283" s="465">
        <v>1</v>
      </c>
      <c r="I283" s="465" t="s">
        <v>8</v>
      </c>
      <c r="J283" s="466">
        <v>44312</v>
      </c>
      <c r="K283" s="465" t="s">
        <v>3120</v>
      </c>
      <c r="L283" s="219"/>
      <c r="M283" s="219"/>
      <c r="N283" s="219"/>
      <c r="O283" s="219"/>
      <c r="P283" s="219"/>
      <c r="Q283" s="219"/>
      <c r="R283" s="219"/>
      <c r="S283" s="219"/>
      <c r="T283" s="219"/>
      <c r="U283" s="219"/>
      <c r="V283" s="219"/>
      <c r="W283" s="219"/>
      <c r="X283" s="219"/>
      <c r="Y283" s="219"/>
      <c r="Z283" s="219"/>
      <c r="AA283" s="219"/>
      <c r="AB283" s="219"/>
      <c r="AC283" s="219"/>
      <c r="AD283" s="219"/>
    </row>
    <row r="284" spans="1:30" ht="12.75">
      <c r="A284" s="116"/>
      <c r="B284" s="116"/>
      <c r="C284" s="116"/>
      <c r="D284" s="116"/>
      <c r="E284" s="116"/>
      <c r="F284" s="384"/>
      <c r="H284" s="341"/>
      <c r="I284" s="341"/>
      <c r="J284" s="341"/>
      <c r="K284" s="341"/>
    </row>
    <row r="285" spans="1:30" ht="12.75">
      <c r="A285" s="268">
        <v>68</v>
      </c>
      <c r="B285" s="268">
        <v>0</v>
      </c>
      <c r="C285" s="268">
        <v>0</v>
      </c>
      <c r="D285" s="268"/>
      <c r="E285" s="268" t="s">
        <v>25</v>
      </c>
      <c r="F285" s="472">
        <v>43938</v>
      </c>
      <c r="G285" s="219"/>
      <c r="H285" s="719"/>
      <c r="I285" s="719"/>
      <c r="J285" s="719"/>
      <c r="K285" s="719"/>
      <c r="L285" s="219"/>
      <c r="M285" s="219"/>
      <c r="N285" s="219"/>
      <c r="O285" s="219"/>
      <c r="P285" s="219"/>
      <c r="Q285" s="219"/>
      <c r="R285" s="219"/>
      <c r="S285" s="219"/>
      <c r="T285" s="219"/>
      <c r="U285" s="219"/>
      <c r="V285" s="219"/>
      <c r="W285" s="219"/>
      <c r="X285" s="219"/>
      <c r="Y285" s="219"/>
      <c r="Z285" s="219"/>
      <c r="AA285" s="219"/>
      <c r="AB285" s="219"/>
      <c r="AC285" s="219"/>
      <c r="AD285" s="219"/>
    </row>
    <row r="286" spans="1:30" ht="12.75">
      <c r="A286" s="268"/>
      <c r="B286" s="268"/>
      <c r="C286" s="268"/>
      <c r="D286" s="268"/>
      <c r="E286" s="268"/>
      <c r="F286" s="472"/>
      <c r="G286" s="268"/>
      <c r="H286" s="465">
        <v>0</v>
      </c>
      <c r="I286" s="465" t="s">
        <v>8</v>
      </c>
      <c r="J286" s="466">
        <v>44312</v>
      </c>
      <c r="K286" s="465" t="s">
        <v>3120</v>
      </c>
      <c r="L286" s="219"/>
      <c r="M286" s="219"/>
      <c r="N286" s="219"/>
      <c r="O286" s="219"/>
      <c r="P286" s="219"/>
      <c r="Q286" s="219"/>
      <c r="R286" s="219"/>
      <c r="S286" s="219"/>
      <c r="T286" s="219"/>
      <c r="U286" s="219"/>
      <c r="V286" s="219"/>
      <c r="W286" s="219"/>
      <c r="X286" s="219"/>
      <c r="Y286" s="219"/>
      <c r="Z286" s="219"/>
      <c r="AA286" s="219"/>
      <c r="AB286" s="219"/>
      <c r="AC286" s="219"/>
      <c r="AD286" s="219"/>
    </row>
    <row r="287" spans="1:30" ht="12.75">
      <c r="A287" s="116"/>
      <c r="B287" s="116"/>
      <c r="C287" s="116"/>
      <c r="D287" s="116"/>
      <c r="E287" s="116"/>
      <c r="F287" s="384"/>
      <c r="H287" s="341"/>
      <c r="I287" s="341"/>
      <c r="J287" s="341"/>
      <c r="K287" s="341"/>
    </row>
    <row r="288" spans="1:30" ht="12.75">
      <c r="A288" s="268">
        <v>69</v>
      </c>
      <c r="B288" s="268">
        <v>1</v>
      </c>
      <c r="C288" s="268">
        <v>1</v>
      </c>
      <c r="D288" s="268"/>
      <c r="E288" s="268" t="s">
        <v>25</v>
      </c>
      <c r="F288" s="472">
        <v>43938</v>
      </c>
      <c r="G288" s="219"/>
      <c r="H288" s="719"/>
      <c r="I288" s="719"/>
      <c r="J288" s="719"/>
      <c r="K288" s="719"/>
      <c r="L288" s="219"/>
      <c r="M288" s="219"/>
      <c r="N288" s="219"/>
      <c r="O288" s="219"/>
      <c r="P288" s="219"/>
      <c r="Q288" s="219"/>
      <c r="R288" s="219"/>
      <c r="S288" s="219"/>
      <c r="T288" s="219"/>
      <c r="U288" s="219"/>
      <c r="V288" s="219"/>
      <c r="W288" s="219"/>
      <c r="X288" s="219"/>
      <c r="Y288" s="219"/>
      <c r="Z288" s="219"/>
      <c r="AA288" s="219"/>
      <c r="AB288" s="219"/>
      <c r="AC288" s="219"/>
      <c r="AD288" s="219"/>
    </row>
    <row r="289" spans="1:30" ht="12.75">
      <c r="A289" s="268"/>
      <c r="B289" s="268"/>
      <c r="C289" s="268"/>
      <c r="D289" s="268"/>
      <c r="E289" s="268"/>
      <c r="F289" s="472"/>
      <c r="G289" s="268"/>
      <c r="H289" s="465">
        <v>1</v>
      </c>
      <c r="I289" s="465" t="s">
        <v>8</v>
      </c>
      <c r="J289" s="466">
        <v>44312</v>
      </c>
      <c r="K289" s="465" t="s">
        <v>3120</v>
      </c>
      <c r="L289" s="219"/>
      <c r="M289" s="219"/>
      <c r="N289" s="219"/>
      <c r="O289" s="219"/>
      <c r="P289" s="219"/>
      <c r="Q289" s="219"/>
      <c r="R289" s="219"/>
      <c r="S289" s="219"/>
      <c r="T289" s="219"/>
      <c r="U289" s="219"/>
      <c r="V289" s="219"/>
      <c r="W289" s="219"/>
      <c r="X289" s="219"/>
      <c r="Y289" s="219"/>
      <c r="Z289" s="219"/>
      <c r="AA289" s="219"/>
      <c r="AB289" s="219"/>
      <c r="AC289" s="219"/>
      <c r="AD289" s="219"/>
    </row>
    <row r="290" spans="1:30" ht="12.75">
      <c r="A290" s="116"/>
      <c r="B290" s="116"/>
      <c r="C290" s="116"/>
      <c r="D290" s="116"/>
      <c r="E290" s="116"/>
      <c r="F290" s="384"/>
      <c r="H290" s="341"/>
      <c r="I290" s="341"/>
      <c r="J290" s="341"/>
      <c r="K290" s="341"/>
    </row>
    <row r="291" spans="1:30" ht="12.75">
      <c r="A291" s="268">
        <v>70</v>
      </c>
      <c r="B291" s="268">
        <v>0</v>
      </c>
      <c r="C291" s="268">
        <v>0</v>
      </c>
      <c r="D291" s="268"/>
      <c r="E291" s="268" t="s">
        <v>25</v>
      </c>
      <c r="F291" s="472">
        <v>43921</v>
      </c>
      <c r="G291" s="219"/>
      <c r="H291" s="719"/>
      <c r="I291" s="719"/>
      <c r="J291" s="719"/>
      <c r="K291" s="719"/>
      <c r="L291" s="219"/>
      <c r="M291" s="219"/>
      <c r="N291" s="219"/>
      <c r="O291" s="219"/>
      <c r="P291" s="219"/>
      <c r="Q291" s="219"/>
      <c r="R291" s="219"/>
      <c r="S291" s="219"/>
      <c r="T291" s="219"/>
      <c r="U291" s="219"/>
      <c r="V291" s="219"/>
      <c r="W291" s="219"/>
      <c r="X291" s="219"/>
      <c r="Y291" s="219"/>
      <c r="Z291" s="219"/>
      <c r="AA291" s="219"/>
      <c r="AB291" s="219"/>
      <c r="AC291" s="219"/>
      <c r="AD291" s="219"/>
    </row>
    <row r="292" spans="1:30" ht="12.75">
      <c r="A292" s="268"/>
      <c r="B292" s="268"/>
      <c r="C292" s="268"/>
      <c r="D292" s="268"/>
      <c r="E292" s="268"/>
      <c r="F292" s="472"/>
      <c r="G292" s="268"/>
      <c r="H292" s="465">
        <v>0</v>
      </c>
      <c r="I292" s="465" t="s">
        <v>8</v>
      </c>
      <c r="J292" s="466">
        <v>44312</v>
      </c>
      <c r="K292" s="465" t="s">
        <v>3120</v>
      </c>
      <c r="L292" s="219"/>
      <c r="M292" s="219"/>
      <c r="N292" s="219"/>
      <c r="O292" s="219"/>
      <c r="P292" s="219"/>
      <c r="Q292" s="219"/>
      <c r="R292" s="219"/>
      <c r="S292" s="219"/>
      <c r="T292" s="219"/>
      <c r="U292" s="219"/>
      <c r="V292" s="219"/>
      <c r="W292" s="219"/>
      <c r="X292" s="219"/>
      <c r="Y292" s="219"/>
      <c r="Z292" s="219"/>
      <c r="AA292" s="219"/>
      <c r="AB292" s="219"/>
      <c r="AC292" s="219"/>
      <c r="AD292" s="219"/>
    </row>
    <row r="293" spans="1:30" ht="12.75">
      <c r="A293" s="116"/>
      <c r="B293" s="116"/>
      <c r="C293" s="116"/>
      <c r="D293" s="116"/>
      <c r="E293" s="116"/>
      <c r="F293" s="384"/>
      <c r="H293" s="341"/>
      <c r="I293" s="341"/>
      <c r="J293" s="341"/>
      <c r="K293" s="341"/>
    </row>
    <row r="294" spans="1:30" ht="12.75">
      <c r="A294" s="268">
        <v>71</v>
      </c>
      <c r="B294" s="268">
        <v>1</v>
      </c>
      <c r="C294" s="268">
        <v>1</v>
      </c>
      <c r="D294" s="268"/>
      <c r="E294" s="268" t="s">
        <v>25</v>
      </c>
      <c r="F294" s="472">
        <v>43921</v>
      </c>
      <c r="G294" s="219"/>
      <c r="H294" s="719"/>
      <c r="I294" s="719"/>
      <c r="J294" s="719"/>
      <c r="K294" s="719"/>
      <c r="L294" s="219"/>
      <c r="M294" s="219"/>
      <c r="N294" s="219"/>
      <c r="O294" s="219"/>
      <c r="P294" s="219"/>
      <c r="Q294" s="219"/>
      <c r="R294" s="219"/>
      <c r="S294" s="219"/>
      <c r="T294" s="219"/>
      <c r="U294" s="219"/>
      <c r="V294" s="219"/>
      <c r="W294" s="219"/>
      <c r="X294" s="219"/>
      <c r="Y294" s="219"/>
      <c r="Z294" s="219"/>
      <c r="AA294" s="219"/>
      <c r="AB294" s="219"/>
      <c r="AC294" s="219"/>
      <c r="AD294" s="219"/>
    </row>
    <row r="295" spans="1:30" ht="12.75">
      <c r="A295" s="268"/>
      <c r="B295" s="268"/>
      <c r="C295" s="268"/>
      <c r="D295" s="268"/>
      <c r="E295" s="268"/>
      <c r="F295" s="472"/>
      <c r="G295" s="268"/>
      <c r="H295" s="465">
        <v>1</v>
      </c>
      <c r="I295" s="465" t="s">
        <v>8</v>
      </c>
      <c r="J295" s="466">
        <v>44312</v>
      </c>
      <c r="K295" s="465" t="s">
        <v>3120</v>
      </c>
      <c r="L295" s="219"/>
      <c r="M295" s="219"/>
      <c r="N295" s="219"/>
      <c r="O295" s="219"/>
      <c r="P295" s="219"/>
      <c r="Q295" s="219"/>
      <c r="R295" s="219"/>
      <c r="S295" s="219"/>
      <c r="T295" s="219"/>
      <c r="U295" s="219"/>
      <c r="V295" s="219"/>
      <c r="W295" s="219"/>
      <c r="X295" s="219"/>
      <c r="Y295" s="219"/>
      <c r="Z295" s="219"/>
      <c r="AA295" s="219"/>
      <c r="AB295" s="219"/>
      <c r="AC295" s="219"/>
      <c r="AD295" s="219"/>
    </row>
    <row r="296" spans="1:30" ht="12.75">
      <c r="A296" s="116"/>
      <c r="B296" s="116"/>
      <c r="C296" s="116"/>
      <c r="D296" s="116"/>
      <c r="E296" s="116"/>
      <c r="F296" s="384"/>
      <c r="H296" s="341"/>
      <c r="I296" s="341"/>
      <c r="J296" s="341"/>
      <c r="K296" s="341"/>
    </row>
    <row r="297" spans="1:30" ht="12.75">
      <c r="A297" s="268">
        <v>72</v>
      </c>
      <c r="B297" s="268">
        <v>110</v>
      </c>
      <c r="C297" s="268">
        <v>110</v>
      </c>
      <c r="D297" s="268"/>
      <c r="E297" s="268" t="s">
        <v>25</v>
      </c>
      <c r="F297" s="472">
        <v>43964</v>
      </c>
      <c r="G297" s="219"/>
      <c r="H297" s="719"/>
      <c r="I297" s="719"/>
      <c r="J297" s="719"/>
      <c r="K297" s="719"/>
      <c r="L297" s="219"/>
      <c r="M297" s="219"/>
      <c r="N297" s="219"/>
      <c r="O297" s="219"/>
      <c r="P297" s="219"/>
      <c r="Q297" s="219"/>
      <c r="R297" s="219"/>
      <c r="S297" s="219"/>
      <c r="T297" s="219"/>
      <c r="U297" s="219"/>
      <c r="V297" s="219"/>
      <c r="W297" s="219"/>
      <c r="X297" s="219"/>
      <c r="Y297" s="219"/>
      <c r="Z297" s="219"/>
      <c r="AA297" s="219"/>
      <c r="AB297" s="219"/>
      <c r="AC297" s="219"/>
      <c r="AD297" s="219"/>
    </row>
    <row r="298" spans="1:30" ht="12.75">
      <c r="A298" s="268"/>
      <c r="B298" s="268"/>
      <c r="C298" s="268"/>
      <c r="D298" s="268"/>
      <c r="E298" s="268"/>
      <c r="F298" s="472"/>
      <c r="G298" s="268"/>
      <c r="H298" s="465">
        <v>110</v>
      </c>
      <c r="I298" s="465" t="s">
        <v>8</v>
      </c>
      <c r="J298" s="466">
        <v>44312</v>
      </c>
      <c r="K298" s="465">
        <v>1.75</v>
      </c>
      <c r="L298" s="219"/>
      <c r="M298" s="219"/>
      <c r="N298" s="219"/>
      <c r="O298" s="219"/>
      <c r="P298" s="219"/>
      <c r="Q298" s="219"/>
      <c r="R298" s="219"/>
      <c r="S298" s="219"/>
      <c r="T298" s="219"/>
      <c r="U298" s="219"/>
      <c r="V298" s="219"/>
      <c r="W298" s="219"/>
      <c r="X298" s="219"/>
      <c r="Y298" s="219"/>
      <c r="Z298" s="219"/>
      <c r="AA298" s="219"/>
      <c r="AB298" s="219"/>
      <c r="AC298" s="219"/>
      <c r="AD298" s="219"/>
    </row>
    <row r="299" spans="1:30" ht="12.75">
      <c r="A299" s="116"/>
      <c r="B299" s="116"/>
      <c r="C299" s="116"/>
      <c r="D299" s="116"/>
      <c r="E299" s="116"/>
      <c r="F299" s="384"/>
      <c r="H299" s="341"/>
      <c r="I299" s="341"/>
      <c r="J299" s="341"/>
      <c r="K299" s="341"/>
    </row>
    <row r="300" spans="1:30" ht="12.75">
      <c r="A300" s="268">
        <v>73</v>
      </c>
      <c r="B300" s="268">
        <v>0</v>
      </c>
      <c r="C300" s="268">
        <v>0</v>
      </c>
      <c r="D300" s="268"/>
      <c r="E300" s="268" t="s">
        <v>25</v>
      </c>
      <c r="F300" s="472">
        <v>43921</v>
      </c>
      <c r="G300" s="219"/>
      <c r="H300" s="719"/>
      <c r="I300" s="719"/>
      <c r="J300" s="719"/>
      <c r="K300" s="719"/>
      <c r="L300" s="219"/>
      <c r="M300" s="219"/>
      <c r="N300" s="219"/>
      <c r="O300" s="219"/>
      <c r="P300" s="219"/>
      <c r="Q300" s="219"/>
      <c r="R300" s="219"/>
      <c r="S300" s="219"/>
      <c r="T300" s="219"/>
      <c r="U300" s="219"/>
      <c r="V300" s="219"/>
      <c r="W300" s="219"/>
      <c r="X300" s="219"/>
      <c r="Y300" s="219"/>
      <c r="Z300" s="219"/>
      <c r="AA300" s="219"/>
      <c r="AB300" s="219"/>
      <c r="AC300" s="219"/>
      <c r="AD300" s="219"/>
    </row>
    <row r="301" spans="1:30" ht="12.75">
      <c r="A301" s="219"/>
      <c r="B301" s="219"/>
      <c r="C301" s="219"/>
      <c r="D301" s="219"/>
      <c r="E301" s="219"/>
      <c r="F301" s="219"/>
      <c r="G301" s="268"/>
      <c r="H301" s="465">
        <v>0</v>
      </c>
      <c r="I301" s="465" t="s">
        <v>8</v>
      </c>
      <c r="J301" s="466">
        <v>44312</v>
      </c>
      <c r="K301" s="465" t="s">
        <v>3120</v>
      </c>
      <c r="L301" s="219"/>
      <c r="M301" s="219"/>
      <c r="N301" s="219"/>
      <c r="O301" s="219"/>
      <c r="P301" s="219"/>
      <c r="Q301" s="219"/>
      <c r="R301" s="219"/>
      <c r="S301" s="219"/>
      <c r="T301" s="219"/>
      <c r="U301" s="219"/>
      <c r="V301" s="219"/>
      <c r="W301" s="219"/>
      <c r="X301" s="219"/>
      <c r="Y301" s="219"/>
      <c r="Z301" s="219"/>
      <c r="AA301" s="219"/>
      <c r="AB301" s="219"/>
      <c r="AC301" s="219"/>
      <c r="AD301" s="219"/>
    </row>
    <row r="302" spans="1:30" ht="12.75">
      <c r="H302" s="341"/>
      <c r="I302" s="341"/>
      <c r="J302" s="341"/>
      <c r="K302" s="341"/>
    </row>
    <row r="303" spans="1:30" ht="12.75">
      <c r="B303">
        <f>SUM(B2:B300)</f>
        <v>15057</v>
      </c>
      <c r="C303">
        <f>SUM(C17:C300)</f>
        <v>12200</v>
      </c>
      <c r="H303" s="341"/>
      <c r="I303" s="341"/>
      <c r="J303" s="341"/>
      <c r="K303" s="341"/>
    </row>
    <row r="304" spans="1:30" ht="12.75">
      <c r="H304" s="341"/>
      <c r="I304" s="341"/>
      <c r="J304" s="341"/>
      <c r="K304" s="341"/>
    </row>
    <row r="305" spans="1:11" ht="12.75">
      <c r="A305" s="116" t="s">
        <v>3343</v>
      </c>
      <c r="H305" s="341"/>
      <c r="I305" s="341"/>
      <c r="J305" s="341"/>
      <c r="K305" s="341"/>
    </row>
    <row r="306" spans="1:11" ht="12.75">
      <c r="B306" s="1003" t="s">
        <v>3344</v>
      </c>
      <c r="C306" s="987"/>
      <c r="D306" s="401"/>
      <c r="H306" s="341"/>
      <c r="I306" s="341"/>
      <c r="J306" s="341"/>
      <c r="K306" s="341"/>
    </row>
    <row r="307" spans="1:11" ht="12.75">
      <c r="A307" s="431" t="s">
        <v>3345</v>
      </c>
      <c r="B307" s="732" t="s">
        <v>3346</v>
      </c>
      <c r="C307" s="733" t="s">
        <v>3347</v>
      </c>
      <c r="D307" s="116"/>
      <c r="H307" s="341"/>
      <c r="I307" s="341"/>
      <c r="J307" s="341"/>
      <c r="K307" s="341"/>
    </row>
    <row r="308" spans="1:11" ht="12.75">
      <c r="A308" s="431" t="s">
        <v>3348</v>
      </c>
      <c r="B308" s="734" t="s">
        <v>3349</v>
      </c>
      <c r="C308" s="735" t="s">
        <v>3347</v>
      </c>
      <c r="D308" s="116"/>
      <c r="H308" s="341"/>
      <c r="I308" s="341"/>
      <c r="J308" s="341"/>
      <c r="K308" s="341"/>
    </row>
    <row r="309" spans="1:11" ht="12.75">
      <c r="A309" s="431" t="s">
        <v>3350</v>
      </c>
      <c r="B309" s="734" t="s">
        <v>3351</v>
      </c>
      <c r="C309" s="735" t="s">
        <v>3347</v>
      </c>
      <c r="D309" s="116"/>
      <c r="H309" s="341"/>
      <c r="I309" s="341"/>
      <c r="J309" s="341"/>
      <c r="K309" s="341"/>
    </row>
    <row r="310" spans="1:11" ht="12.75">
      <c r="A310" s="431" t="s">
        <v>3352</v>
      </c>
      <c r="B310" s="734" t="s">
        <v>3353</v>
      </c>
      <c r="C310" s="735" t="s">
        <v>3347</v>
      </c>
      <c r="D310" s="116"/>
      <c r="H310" s="341"/>
      <c r="I310" s="341"/>
      <c r="J310" s="341"/>
      <c r="K310" s="341"/>
    </row>
    <row r="311" spans="1:11" ht="12.75">
      <c r="A311" s="431" t="s">
        <v>3354</v>
      </c>
      <c r="B311" s="274" t="s">
        <v>3355</v>
      </c>
      <c r="C311" s="736" t="s">
        <v>3356</v>
      </c>
      <c r="D311" s="116"/>
      <c r="H311" s="341"/>
      <c r="I311" s="341"/>
      <c r="J311" s="341"/>
      <c r="K311" s="341"/>
    </row>
    <row r="312" spans="1:11" ht="12.75">
      <c r="H312" s="341"/>
      <c r="I312" s="341"/>
      <c r="J312" s="341"/>
      <c r="K312" s="341"/>
    </row>
    <row r="313" spans="1:11" ht="12.75">
      <c r="B313" s="1003" t="s">
        <v>3357</v>
      </c>
      <c r="C313" s="987"/>
      <c r="D313" s="401"/>
      <c r="H313" s="341"/>
      <c r="I313" s="341"/>
      <c r="J313" s="341"/>
      <c r="K313" s="341"/>
    </row>
    <row r="314" spans="1:11" ht="12.75">
      <c r="A314" s="431" t="s">
        <v>3345</v>
      </c>
      <c r="B314" s="732" t="s">
        <v>3358</v>
      </c>
      <c r="C314" s="733" t="s">
        <v>3359</v>
      </c>
      <c r="D314" s="116"/>
      <c r="H314" s="341"/>
      <c r="I314" s="341"/>
      <c r="J314" s="341"/>
      <c r="K314" s="341"/>
    </row>
    <row r="315" spans="1:11" ht="12.75">
      <c r="A315" s="431" t="s">
        <v>3348</v>
      </c>
      <c r="B315" s="734" t="s">
        <v>3360</v>
      </c>
      <c r="C315" s="735" t="s">
        <v>3361</v>
      </c>
      <c r="D315" s="116"/>
      <c r="H315" s="341"/>
      <c r="I315" s="341"/>
      <c r="J315" s="341"/>
      <c r="K315" s="341"/>
    </row>
    <row r="316" spans="1:11" ht="12.75">
      <c r="A316" s="431" t="s">
        <v>3350</v>
      </c>
      <c r="B316" s="734" t="s">
        <v>3362</v>
      </c>
      <c r="C316" s="735" t="s">
        <v>3363</v>
      </c>
      <c r="D316" s="116"/>
      <c r="H316" s="341"/>
      <c r="I316" s="341"/>
      <c r="J316" s="341"/>
      <c r="K316" s="341"/>
    </row>
    <row r="317" spans="1:11" ht="12.75">
      <c r="A317" s="431" t="s">
        <v>3352</v>
      </c>
      <c r="B317" s="734" t="s">
        <v>3364</v>
      </c>
      <c r="C317" s="735" t="s">
        <v>3363</v>
      </c>
      <c r="D317" s="116"/>
      <c r="H317" s="341"/>
      <c r="I317" s="341"/>
      <c r="J317" s="341"/>
      <c r="K317" s="341"/>
    </row>
    <row r="318" spans="1:11" ht="12.75">
      <c r="A318" s="431" t="s">
        <v>3354</v>
      </c>
      <c r="B318" s="274" t="s">
        <v>3365</v>
      </c>
      <c r="C318" s="736" t="s">
        <v>3363</v>
      </c>
      <c r="D318" s="116"/>
      <c r="H318" s="341"/>
      <c r="I318" s="341"/>
      <c r="J318" s="341"/>
      <c r="K318" s="341"/>
    </row>
    <row r="319" spans="1:11" ht="12.75">
      <c r="H319" s="341"/>
      <c r="I319" s="341"/>
      <c r="J319" s="341"/>
      <c r="K319" s="341"/>
    </row>
    <row r="320" spans="1:11" ht="12.75">
      <c r="B320" s="1003" t="s">
        <v>3366</v>
      </c>
      <c r="C320" s="987"/>
      <c r="D320" s="401"/>
      <c r="H320" s="341"/>
      <c r="I320" s="341"/>
      <c r="J320" s="341"/>
      <c r="K320" s="341"/>
    </row>
    <row r="321" spans="1:11" ht="12.75">
      <c r="A321" s="431" t="s">
        <v>3345</v>
      </c>
      <c r="B321" s="732" t="s">
        <v>3367</v>
      </c>
      <c r="C321" s="733" t="s">
        <v>3363</v>
      </c>
      <c r="D321" s="116"/>
      <c r="H321" s="341"/>
      <c r="I321" s="341"/>
      <c r="J321" s="341"/>
      <c r="K321" s="341"/>
    </row>
    <row r="322" spans="1:11" ht="12.75">
      <c r="A322" s="431" t="s">
        <v>3348</v>
      </c>
      <c r="B322" s="734" t="s">
        <v>3368</v>
      </c>
      <c r="C322" s="735" t="s">
        <v>3363</v>
      </c>
      <c r="D322" s="116"/>
      <c r="H322" s="341"/>
      <c r="I322" s="341"/>
      <c r="J322" s="341"/>
      <c r="K322" s="341"/>
    </row>
    <row r="323" spans="1:11" ht="12.75">
      <c r="A323" s="431" t="s">
        <v>3350</v>
      </c>
      <c r="B323" s="734" t="s">
        <v>3369</v>
      </c>
      <c r="C323" s="735" t="s">
        <v>3363</v>
      </c>
      <c r="D323" s="116"/>
      <c r="H323" s="341"/>
      <c r="I323" s="341"/>
      <c r="J323" s="341"/>
      <c r="K323" s="341"/>
    </row>
    <row r="324" spans="1:11" ht="12.75">
      <c r="A324" s="431" t="s">
        <v>3352</v>
      </c>
      <c r="B324" s="734" t="s">
        <v>3370</v>
      </c>
      <c r="C324" s="735" t="s">
        <v>3363</v>
      </c>
      <c r="D324" s="116"/>
      <c r="H324" s="341"/>
      <c r="I324" s="341"/>
      <c r="J324" s="341"/>
      <c r="K324" s="341"/>
    </row>
    <row r="325" spans="1:11" ht="12.75">
      <c r="A325" s="431" t="s">
        <v>3354</v>
      </c>
      <c r="B325" s="734" t="s">
        <v>3371</v>
      </c>
      <c r="C325" s="735" t="s">
        <v>3372</v>
      </c>
      <c r="D325" s="116"/>
      <c r="H325" s="341"/>
      <c r="I325" s="341"/>
      <c r="J325" s="341"/>
      <c r="K325" s="341"/>
    </row>
    <row r="326" spans="1:11" ht="12.75">
      <c r="A326" s="431" t="s">
        <v>3373</v>
      </c>
      <c r="B326" s="737"/>
      <c r="C326" s="276"/>
      <c r="H326" s="341"/>
      <c r="I326" s="341"/>
      <c r="J326" s="341"/>
      <c r="K326" s="341"/>
    </row>
    <row r="327" spans="1:11" ht="12.75">
      <c r="H327" s="341"/>
      <c r="I327" s="341"/>
      <c r="J327" s="341"/>
      <c r="K327" s="341"/>
    </row>
    <row r="328" spans="1:11" ht="12.75">
      <c r="H328" s="341"/>
      <c r="I328" s="341"/>
      <c r="J328" s="341"/>
      <c r="K328" s="341"/>
    </row>
    <row r="329" spans="1:11" ht="12.75">
      <c r="B329" s="1004" t="s">
        <v>3374</v>
      </c>
      <c r="C329" s="987"/>
      <c r="D329" s="300"/>
      <c r="H329" s="341"/>
      <c r="I329" s="341"/>
      <c r="J329" s="341"/>
      <c r="K329" s="341"/>
    </row>
    <row r="330" spans="1:11" ht="12.75">
      <c r="H330" s="341"/>
      <c r="I330" s="341"/>
      <c r="J330" s="341"/>
      <c r="K330" s="341"/>
    </row>
    <row r="331" spans="1:11" ht="12.75">
      <c r="B331" s="1003" t="s">
        <v>3375</v>
      </c>
      <c r="C331" s="987"/>
      <c r="D331" s="401"/>
      <c r="H331" s="341"/>
      <c r="I331" s="341"/>
      <c r="J331" s="341"/>
      <c r="K331" s="341"/>
    </row>
    <row r="332" spans="1:11" ht="12.75">
      <c r="A332" s="431" t="s">
        <v>3345</v>
      </c>
      <c r="B332" s="738" t="s">
        <v>3376</v>
      </c>
      <c r="C332" s="739" t="s">
        <v>3377</v>
      </c>
      <c r="D332" s="740"/>
      <c r="H332" s="341"/>
      <c r="I332" s="341"/>
      <c r="J332" s="341"/>
      <c r="K332" s="341"/>
    </row>
    <row r="333" spans="1:11" ht="12.75">
      <c r="A333" s="431" t="s">
        <v>3348</v>
      </c>
      <c r="B333" s="741"/>
      <c r="C333" s="742"/>
      <c r="D333" s="740"/>
      <c r="H333" s="341"/>
      <c r="I333" s="341"/>
      <c r="J333" s="341"/>
      <c r="K333" s="341"/>
    </row>
    <row r="334" spans="1:11" ht="12.75">
      <c r="A334" s="431" t="s">
        <v>3350</v>
      </c>
      <c r="B334" s="741"/>
      <c r="C334" s="742"/>
      <c r="D334" s="740"/>
      <c r="H334" s="341"/>
      <c r="I334" s="341"/>
      <c r="J334" s="341"/>
      <c r="K334" s="341"/>
    </row>
    <row r="335" spans="1:11" ht="12.75">
      <c r="A335" s="431" t="s">
        <v>3352</v>
      </c>
      <c r="B335" s="741"/>
      <c r="C335" s="742"/>
      <c r="D335" s="740"/>
      <c r="H335" s="341"/>
      <c r="I335" s="341"/>
      <c r="J335" s="341"/>
      <c r="K335" s="341"/>
    </row>
    <row r="336" spans="1:11" ht="12.75">
      <c r="A336" s="431" t="s">
        <v>3354</v>
      </c>
      <c r="B336" s="743"/>
      <c r="C336" s="744"/>
      <c r="D336" s="740"/>
      <c r="H336" s="341"/>
      <c r="I336" s="341"/>
      <c r="J336" s="341"/>
      <c r="K336" s="341"/>
    </row>
    <row r="337" spans="1:11" ht="12.75">
      <c r="A337" s="116"/>
      <c r="B337" s="401" t="s">
        <v>3378</v>
      </c>
      <c r="C337" s="401" t="s">
        <v>3379</v>
      </c>
      <c r="D337" s="401"/>
      <c r="H337" s="341"/>
      <c r="I337" s="341"/>
      <c r="J337" s="341"/>
      <c r="K337" s="341"/>
    </row>
    <row r="338" spans="1:11" ht="12.75">
      <c r="H338" s="341"/>
      <c r="I338" s="341"/>
      <c r="J338" s="341"/>
      <c r="K338" s="341"/>
    </row>
    <row r="339" spans="1:11" ht="12.75">
      <c r="H339" s="341"/>
      <c r="I339" s="341"/>
      <c r="J339" s="341"/>
      <c r="K339" s="341"/>
    </row>
    <row r="340" spans="1:11" ht="12.75">
      <c r="H340" s="341"/>
      <c r="I340" s="341"/>
      <c r="J340" s="341"/>
      <c r="K340" s="341"/>
    </row>
    <row r="341" spans="1:11" ht="12.75">
      <c r="H341" s="341"/>
      <c r="I341" s="341"/>
      <c r="J341" s="341"/>
      <c r="K341" s="341"/>
    </row>
    <row r="342" spans="1:11" ht="12.75">
      <c r="H342" s="341"/>
      <c r="I342" s="341"/>
      <c r="J342" s="341"/>
      <c r="K342" s="341"/>
    </row>
    <row r="343" spans="1:11" ht="12.75">
      <c r="H343" s="341"/>
      <c r="I343" s="341"/>
      <c r="J343" s="341"/>
      <c r="K343" s="341"/>
    </row>
    <row r="344" spans="1:11" ht="12.75">
      <c r="H344" s="341"/>
      <c r="I344" s="341"/>
      <c r="J344" s="341"/>
      <c r="K344" s="341"/>
    </row>
    <row r="345" spans="1:11" ht="12.75">
      <c r="H345" s="341"/>
      <c r="I345" s="341"/>
      <c r="J345" s="341"/>
      <c r="K345" s="341"/>
    </row>
    <row r="346" spans="1:11" ht="12.75">
      <c r="H346" s="341"/>
      <c r="I346" s="341"/>
      <c r="J346" s="341"/>
      <c r="K346" s="341"/>
    </row>
    <row r="347" spans="1:11" ht="12.75">
      <c r="H347" s="341"/>
      <c r="I347" s="341"/>
      <c r="J347" s="341"/>
      <c r="K347" s="341"/>
    </row>
    <row r="348" spans="1:11" ht="12.75">
      <c r="H348" s="341"/>
      <c r="I348" s="341"/>
      <c r="J348" s="341"/>
      <c r="K348" s="341"/>
    </row>
    <row r="349" spans="1:11" ht="12.75">
      <c r="H349" s="341"/>
      <c r="I349" s="341"/>
      <c r="J349" s="341"/>
      <c r="K349" s="341"/>
    </row>
    <row r="350" spans="1:11" ht="12.75">
      <c r="H350" s="341"/>
      <c r="I350" s="341"/>
      <c r="J350" s="341"/>
      <c r="K350" s="341"/>
    </row>
    <row r="351" spans="1:11" ht="12.75">
      <c r="H351" s="341"/>
      <c r="I351" s="341"/>
      <c r="J351" s="341"/>
      <c r="K351" s="341"/>
    </row>
    <row r="352" spans="1:11" ht="12.75">
      <c r="H352" s="341"/>
      <c r="I352" s="341"/>
      <c r="J352" s="341"/>
      <c r="K352" s="341"/>
    </row>
    <row r="353" spans="8:11" ht="12.75">
      <c r="H353" s="341"/>
      <c r="I353" s="341"/>
      <c r="J353" s="341"/>
      <c r="K353" s="341"/>
    </row>
    <row r="354" spans="8:11" ht="12.75">
      <c r="H354" s="341"/>
      <c r="I354" s="341"/>
      <c r="J354" s="341"/>
      <c r="K354" s="341"/>
    </row>
    <row r="355" spans="8:11" ht="12.75">
      <c r="H355" s="341"/>
      <c r="I355" s="341"/>
      <c r="J355" s="341"/>
      <c r="K355" s="341"/>
    </row>
    <row r="356" spans="8:11" ht="12.75">
      <c r="H356" s="341"/>
      <c r="I356" s="341"/>
      <c r="J356" s="341"/>
      <c r="K356" s="341"/>
    </row>
    <row r="357" spans="8:11" ht="12.75">
      <c r="H357" s="341"/>
      <c r="I357" s="341"/>
      <c r="J357" s="341"/>
      <c r="K357" s="341"/>
    </row>
    <row r="358" spans="8:11" ht="12.75">
      <c r="H358" s="341"/>
      <c r="I358" s="341"/>
      <c r="J358" s="341"/>
      <c r="K358" s="341"/>
    </row>
    <row r="359" spans="8:11" ht="12.75">
      <c r="H359" s="341"/>
      <c r="I359" s="341"/>
      <c r="J359" s="341"/>
      <c r="K359" s="341"/>
    </row>
    <row r="360" spans="8:11" ht="12.75">
      <c r="H360" s="341"/>
      <c r="I360" s="341"/>
      <c r="J360" s="341"/>
      <c r="K360" s="341"/>
    </row>
    <row r="361" spans="8:11" ht="12.75">
      <c r="H361" s="341"/>
      <c r="I361" s="341"/>
      <c r="J361" s="341"/>
      <c r="K361" s="341"/>
    </row>
    <row r="362" spans="8:11" ht="12.75">
      <c r="H362" s="341"/>
      <c r="I362" s="341"/>
      <c r="J362" s="341"/>
      <c r="K362" s="341"/>
    </row>
    <row r="363" spans="8:11" ht="12.75">
      <c r="H363" s="341"/>
      <c r="I363" s="341"/>
      <c r="J363" s="341"/>
      <c r="K363" s="341"/>
    </row>
    <row r="364" spans="8:11" ht="12.75">
      <c r="H364" s="341"/>
      <c r="I364" s="341"/>
      <c r="J364" s="341"/>
      <c r="K364" s="341"/>
    </row>
    <row r="365" spans="8:11" ht="12.75">
      <c r="H365" s="341"/>
      <c r="I365" s="341"/>
      <c r="J365" s="341"/>
      <c r="K365" s="341"/>
    </row>
    <row r="366" spans="8:11" ht="12.75">
      <c r="H366" s="341"/>
      <c r="I366" s="341"/>
      <c r="J366" s="341"/>
      <c r="K366" s="341"/>
    </row>
    <row r="367" spans="8:11" ht="12.75">
      <c r="H367" s="341"/>
      <c r="I367" s="341"/>
      <c r="J367" s="341"/>
      <c r="K367" s="341"/>
    </row>
    <row r="368" spans="8:11" ht="12.75">
      <c r="H368" s="341"/>
      <c r="I368" s="341"/>
      <c r="J368" s="341"/>
      <c r="K368" s="341"/>
    </row>
    <row r="369" spans="8:11" ht="12.75">
      <c r="H369" s="341"/>
      <c r="I369" s="341"/>
      <c r="J369" s="341"/>
      <c r="K369" s="341"/>
    </row>
    <row r="370" spans="8:11" ht="12.75">
      <c r="H370" s="341"/>
      <c r="I370" s="341"/>
      <c r="J370" s="341"/>
      <c r="K370" s="341"/>
    </row>
    <row r="371" spans="8:11" ht="12.75">
      <c r="H371" s="341"/>
      <c r="I371" s="341"/>
      <c r="J371" s="341"/>
      <c r="K371" s="341"/>
    </row>
    <row r="372" spans="8:11" ht="12.75">
      <c r="H372" s="341"/>
      <c r="I372" s="341"/>
      <c r="J372" s="341"/>
      <c r="K372" s="341"/>
    </row>
    <row r="373" spans="8:11" ht="12.75">
      <c r="H373" s="341"/>
      <c r="I373" s="341"/>
      <c r="J373" s="341"/>
      <c r="K373" s="341"/>
    </row>
    <row r="374" spans="8:11" ht="12.75">
      <c r="H374" s="341"/>
      <c r="I374" s="341"/>
      <c r="J374" s="341"/>
      <c r="K374" s="341"/>
    </row>
    <row r="375" spans="8:11" ht="12.75">
      <c r="H375" s="341"/>
      <c r="I375" s="341"/>
      <c r="J375" s="341"/>
      <c r="K375" s="341"/>
    </row>
    <row r="376" spans="8:11" ht="12.75">
      <c r="H376" s="341"/>
      <c r="I376" s="341"/>
      <c r="J376" s="341"/>
      <c r="K376" s="341"/>
    </row>
    <row r="377" spans="8:11" ht="12.75">
      <c r="H377" s="341"/>
      <c r="I377" s="341"/>
      <c r="J377" s="341"/>
      <c r="K377" s="341"/>
    </row>
    <row r="378" spans="8:11" ht="12.75">
      <c r="H378" s="341"/>
      <c r="I378" s="341"/>
      <c r="J378" s="341"/>
      <c r="K378" s="341"/>
    </row>
    <row r="379" spans="8:11" ht="12.75">
      <c r="H379" s="341"/>
      <c r="I379" s="341"/>
      <c r="J379" s="341"/>
      <c r="K379" s="341"/>
    </row>
    <row r="380" spans="8:11" ht="12.75">
      <c r="H380" s="341"/>
      <c r="I380" s="341"/>
      <c r="J380" s="341"/>
      <c r="K380" s="341"/>
    </row>
    <row r="381" spans="8:11" ht="12.75">
      <c r="H381" s="341"/>
      <c r="I381" s="341"/>
      <c r="J381" s="341"/>
      <c r="K381" s="341"/>
    </row>
    <row r="382" spans="8:11" ht="12.75">
      <c r="H382" s="341"/>
      <c r="I382" s="341"/>
      <c r="J382" s="341"/>
      <c r="K382" s="341"/>
    </row>
    <row r="383" spans="8:11" ht="12.75">
      <c r="H383" s="341"/>
      <c r="I383" s="341"/>
      <c r="J383" s="341"/>
      <c r="K383" s="341"/>
    </row>
    <row r="384" spans="8:11" ht="12.75">
      <c r="H384" s="341"/>
      <c r="I384" s="341"/>
      <c r="J384" s="341"/>
      <c r="K384" s="341"/>
    </row>
    <row r="385" spans="8:11" ht="12.75">
      <c r="H385" s="341"/>
      <c r="I385" s="341"/>
      <c r="J385" s="341"/>
      <c r="K385" s="341"/>
    </row>
    <row r="386" spans="8:11" ht="12.75">
      <c r="H386" s="341"/>
      <c r="I386" s="341"/>
      <c r="J386" s="341"/>
      <c r="K386" s="341"/>
    </row>
    <row r="387" spans="8:11" ht="12.75">
      <c r="H387" s="341"/>
      <c r="I387" s="341"/>
      <c r="J387" s="341"/>
      <c r="K387" s="341"/>
    </row>
    <row r="388" spans="8:11" ht="12.75">
      <c r="H388" s="341"/>
      <c r="I388" s="341"/>
      <c r="J388" s="341"/>
      <c r="K388" s="341"/>
    </row>
    <row r="389" spans="8:11" ht="12.75">
      <c r="H389" s="341"/>
      <c r="I389" s="341"/>
      <c r="J389" s="341"/>
      <c r="K389" s="341"/>
    </row>
    <row r="390" spans="8:11" ht="12.75">
      <c r="H390" s="341"/>
      <c r="I390" s="341"/>
      <c r="J390" s="341"/>
      <c r="K390" s="341"/>
    </row>
    <row r="391" spans="8:11" ht="12.75">
      <c r="H391" s="341"/>
      <c r="I391" s="341"/>
      <c r="J391" s="341"/>
      <c r="K391" s="341"/>
    </row>
    <row r="392" spans="8:11" ht="12.75">
      <c r="H392" s="341"/>
      <c r="I392" s="341"/>
      <c r="J392" s="341"/>
      <c r="K392" s="341"/>
    </row>
    <row r="393" spans="8:11" ht="12.75">
      <c r="H393" s="341"/>
      <c r="I393" s="341"/>
      <c r="J393" s="341"/>
      <c r="K393" s="341"/>
    </row>
    <row r="394" spans="8:11" ht="12.75">
      <c r="H394" s="341"/>
      <c r="I394" s="341"/>
      <c r="J394" s="341"/>
      <c r="K394" s="341"/>
    </row>
    <row r="395" spans="8:11" ht="12.75">
      <c r="H395" s="341"/>
      <c r="I395" s="341"/>
      <c r="J395" s="341"/>
      <c r="K395" s="341"/>
    </row>
    <row r="396" spans="8:11" ht="12.75">
      <c r="H396" s="341"/>
      <c r="I396" s="341"/>
      <c r="J396" s="341"/>
      <c r="K396" s="341"/>
    </row>
    <row r="397" spans="8:11" ht="12.75">
      <c r="H397" s="341"/>
      <c r="I397" s="341"/>
      <c r="J397" s="341"/>
      <c r="K397" s="341"/>
    </row>
    <row r="398" spans="8:11" ht="12.75">
      <c r="H398" s="341"/>
      <c r="I398" s="341"/>
      <c r="J398" s="341"/>
      <c r="K398" s="341"/>
    </row>
    <row r="399" spans="8:11" ht="12.75">
      <c r="H399" s="341"/>
      <c r="I399" s="341"/>
      <c r="J399" s="341"/>
      <c r="K399" s="341"/>
    </row>
    <row r="400" spans="8:11" ht="12.75">
      <c r="H400" s="341"/>
      <c r="I400" s="341"/>
      <c r="J400" s="341"/>
      <c r="K400" s="341"/>
    </row>
    <row r="401" spans="8:11" ht="12.75">
      <c r="H401" s="341"/>
      <c r="I401" s="341"/>
      <c r="J401" s="341"/>
      <c r="K401" s="341"/>
    </row>
    <row r="402" spans="8:11" ht="12.75">
      <c r="H402" s="341"/>
      <c r="I402" s="341"/>
      <c r="J402" s="341"/>
      <c r="K402" s="341"/>
    </row>
    <row r="403" spans="8:11" ht="12.75">
      <c r="H403" s="341"/>
      <c r="I403" s="341"/>
      <c r="J403" s="341"/>
      <c r="K403" s="341"/>
    </row>
    <row r="404" spans="8:11" ht="12.75">
      <c r="H404" s="341"/>
      <c r="I404" s="341"/>
      <c r="J404" s="341"/>
      <c r="K404" s="341"/>
    </row>
    <row r="405" spans="8:11" ht="12.75">
      <c r="H405" s="341"/>
      <c r="I405" s="341"/>
      <c r="J405" s="341"/>
      <c r="K405" s="341"/>
    </row>
    <row r="406" spans="8:11" ht="12.75">
      <c r="H406" s="341"/>
      <c r="I406" s="341"/>
      <c r="J406" s="341"/>
      <c r="K406" s="341"/>
    </row>
    <row r="407" spans="8:11" ht="12.75">
      <c r="H407" s="341"/>
      <c r="I407" s="341"/>
      <c r="J407" s="341"/>
      <c r="K407" s="341"/>
    </row>
    <row r="408" spans="8:11" ht="12.75">
      <c r="H408" s="341"/>
      <c r="I408" s="341"/>
      <c r="J408" s="341"/>
      <c r="K408" s="341"/>
    </row>
    <row r="409" spans="8:11" ht="12.75">
      <c r="H409" s="341"/>
      <c r="I409" s="341"/>
      <c r="J409" s="341"/>
      <c r="K409" s="341"/>
    </row>
    <row r="410" spans="8:11" ht="12.75">
      <c r="H410" s="341"/>
      <c r="I410" s="341"/>
      <c r="J410" s="341"/>
      <c r="K410" s="341"/>
    </row>
    <row r="411" spans="8:11" ht="12.75">
      <c r="H411" s="341"/>
      <c r="I411" s="341"/>
      <c r="J411" s="341"/>
      <c r="K411" s="341"/>
    </row>
    <row r="412" spans="8:11" ht="12.75">
      <c r="H412" s="341"/>
      <c r="I412" s="341"/>
      <c r="J412" s="341"/>
      <c r="K412" s="341"/>
    </row>
    <row r="413" spans="8:11" ht="12.75">
      <c r="H413" s="341"/>
      <c r="I413" s="341"/>
      <c r="J413" s="341"/>
      <c r="K413" s="341"/>
    </row>
    <row r="414" spans="8:11" ht="12.75">
      <c r="H414" s="341"/>
      <c r="I414" s="341"/>
      <c r="J414" s="341"/>
      <c r="K414" s="341"/>
    </row>
    <row r="415" spans="8:11" ht="12.75">
      <c r="H415" s="341"/>
      <c r="I415" s="341"/>
      <c r="J415" s="341"/>
      <c r="K415" s="341"/>
    </row>
    <row r="416" spans="8:11" ht="12.75">
      <c r="H416" s="341"/>
      <c r="I416" s="341"/>
      <c r="J416" s="341"/>
      <c r="K416" s="341"/>
    </row>
    <row r="417" spans="8:11" ht="12.75">
      <c r="H417" s="341"/>
      <c r="I417" s="341"/>
      <c r="J417" s="341"/>
      <c r="K417" s="341"/>
    </row>
    <row r="418" spans="8:11" ht="12.75">
      <c r="H418" s="341"/>
      <c r="I418" s="341"/>
      <c r="J418" s="341"/>
      <c r="K418" s="341"/>
    </row>
    <row r="419" spans="8:11" ht="12.75">
      <c r="H419" s="341"/>
      <c r="I419" s="341"/>
      <c r="J419" s="341"/>
      <c r="K419" s="341"/>
    </row>
    <row r="420" spans="8:11" ht="12.75">
      <c r="H420" s="341"/>
      <c r="I420" s="341"/>
      <c r="J420" s="341"/>
      <c r="K420" s="341"/>
    </row>
    <row r="421" spans="8:11" ht="12.75">
      <c r="H421" s="341"/>
      <c r="I421" s="341"/>
      <c r="J421" s="341"/>
      <c r="K421" s="341"/>
    </row>
    <row r="422" spans="8:11" ht="12.75">
      <c r="H422" s="341"/>
      <c r="I422" s="341"/>
      <c r="J422" s="341"/>
      <c r="K422" s="341"/>
    </row>
    <row r="423" spans="8:11" ht="12.75">
      <c r="H423" s="341"/>
      <c r="I423" s="341"/>
      <c r="J423" s="341"/>
      <c r="K423" s="341"/>
    </row>
    <row r="424" spans="8:11" ht="12.75">
      <c r="H424" s="341"/>
      <c r="I424" s="341"/>
      <c r="J424" s="341"/>
      <c r="K424" s="341"/>
    </row>
    <row r="425" spans="8:11" ht="12.75">
      <c r="H425" s="341"/>
      <c r="I425" s="341"/>
      <c r="J425" s="341"/>
      <c r="K425" s="341"/>
    </row>
    <row r="426" spans="8:11" ht="12.75">
      <c r="H426" s="341"/>
      <c r="I426" s="341"/>
      <c r="J426" s="341"/>
      <c r="K426" s="341"/>
    </row>
    <row r="427" spans="8:11" ht="12.75">
      <c r="H427" s="341"/>
      <c r="I427" s="341"/>
      <c r="J427" s="341"/>
      <c r="K427" s="341"/>
    </row>
    <row r="428" spans="8:11" ht="12.75">
      <c r="H428" s="341"/>
      <c r="I428" s="341"/>
      <c r="J428" s="341"/>
      <c r="K428" s="341"/>
    </row>
    <row r="429" spans="8:11" ht="12.75">
      <c r="H429" s="341"/>
      <c r="I429" s="341"/>
      <c r="J429" s="341"/>
      <c r="K429" s="341"/>
    </row>
    <row r="430" spans="8:11" ht="12.75">
      <c r="H430" s="341"/>
      <c r="I430" s="341"/>
      <c r="J430" s="341"/>
      <c r="K430" s="341"/>
    </row>
    <row r="431" spans="8:11" ht="12.75">
      <c r="H431" s="341"/>
      <c r="I431" s="341"/>
      <c r="J431" s="341"/>
      <c r="K431" s="341"/>
    </row>
    <row r="432" spans="8:11" ht="12.75">
      <c r="H432" s="341"/>
      <c r="I432" s="341"/>
      <c r="J432" s="341"/>
      <c r="K432" s="341"/>
    </row>
    <row r="433" spans="8:11" ht="12.75">
      <c r="H433" s="341"/>
      <c r="I433" s="341"/>
      <c r="J433" s="341"/>
      <c r="K433" s="341"/>
    </row>
    <row r="434" spans="8:11" ht="12.75">
      <c r="H434" s="341"/>
      <c r="I434" s="341"/>
      <c r="J434" s="341"/>
      <c r="K434" s="341"/>
    </row>
    <row r="435" spans="8:11" ht="12.75">
      <c r="H435" s="341"/>
      <c r="I435" s="341"/>
      <c r="J435" s="341"/>
      <c r="K435" s="341"/>
    </row>
    <row r="436" spans="8:11" ht="12.75">
      <c r="H436" s="341"/>
      <c r="I436" s="341"/>
      <c r="J436" s="341"/>
      <c r="K436" s="341"/>
    </row>
    <row r="437" spans="8:11" ht="12.75">
      <c r="H437" s="341"/>
      <c r="I437" s="341"/>
      <c r="J437" s="341"/>
      <c r="K437" s="341"/>
    </row>
    <row r="438" spans="8:11" ht="12.75">
      <c r="H438" s="341"/>
      <c r="I438" s="341"/>
      <c r="J438" s="341"/>
      <c r="K438" s="341"/>
    </row>
    <row r="439" spans="8:11" ht="12.75">
      <c r="H439" s="341"/>
      <c r="I439" s="341"/>
      <c r="J439" s="341"/>
      <c r="K439" s="341"/>
    </row>
    <row r="440" spans="8:11" ht="12.75">
      <c r="H440" s="341"/>
      <c r="I440" s="341"/>
      <c r="J440" s="341"/>
      <c r="K440" s="341"/>
    </row>
    <row r="441" spans="8:11" ht="12.75">
      <c r="H441" s="341"/>
      <c r="I441" s="341"/>
      <c r="J441" s="341"/>
      <c r="K441" s="341"/>
    </row>
    <row r="442" spans="8:11" ht="12.75">
      <c r="H442" s="341"/>
      <c r="I442" s="341"/>
      <c r="J442" s="341"/>
      <c r="K442" s="341"/>
    </row>
    <row r="443" spans="8:11" ht="12.75">
      <c r="H443" s="341"/>
      <c r="I443" s="341"/>
      <c r="J443" s="341"/>
      <c r="K443" s="341"/>
    </row>
    <row r="444" spans="8:11" ht="12.75">
      <c r="H444" s="341"/>
      <c r="I444" s="341"/>
      <c r="J444" s="341"/>
      <c r="K444" s="341"/>
    </row>
    <row r="445" spans="8:11" ht="12.75">
      <c r="H445" s="341"/>
      <c r="I445" s="341"/>
      <c r="J445" s="341"/>
      <c r="K445" s="341"/>
    </row>
    <row r="446" spans="8:11" ht="12.75">
      <c r="H446" s="341"/>
      <c r="I446" s="341"/>
      <c r="J446" s="341"/>
      <c r="K446" s="341"/>
    </row>
    <row r="447" spans="8:11" ht="12.75">
      <c r="H447" s="341"/>
      <c r="I447" s="341"/>
      <c r="J447" s="341"/>
      <c r="K447" s="341"/>
    </row>
    <row r="448" spans="8:11" ht="12.75">
      <c r="H448" s="341"/>
      <c r="I448" s="341"/>
      <c r="J448" s="341"/>
      <c r="K448" s="341"/>
    </row>
    <row r="449" spans="8:11" ht="12.75">
      <c r="H449" s="341"/>
      <c r="I449" s="341"/>
      <c r="J449" s="341"/>
      <c r="K449" s="341"/>
    </row>
    <row r="450" spans="8:11" ht="12.75">
      <c r="H450" s="341"/>
      <c r="I450" s="341"/>
      <c r="J450" s="341"/>
      <c r="K450" s="341"/>
    </row>
    <row r="451" spans="8:11" ht="12.75">
      <c r="H451" s="341"/>
      <c r="I451" s="341"/>
      <c r="J451" s="341"/>
      <c r="K451" s="341"/>
    </row>
    <row r="452" spans="8:11" ht="12.75">
      <c r="H452" s="341"/>
      <c r="I452" s="341"/>
      <c r="J452" s="341"/>
      <c r="K452" s="341"/>
    </row>
    <row r="453" spans="8:11" ht="12.75">
      <c r="H453" s="341"/>
      <c r="I453" s="341"/>
      <c r="J453" s="341"/>
      <c r="K453" s="341"/>
    </row>
    <row r="454" spans="8:11" ht="12.75">
      <c r="H454" s="341"/>
      <c r="I454" s="341"/>
      <c r="J454" s="341"/>
      <c r="K454" s="341"/>
    </row>
    <row r="455" spans="8:11" ht="12.75">
      <c r="H455" s="341"/>
      <c r="I455" s="341"/>
      <c r="J455" s="341"/>
      <c r="K455" s="341"/>
    </row>
    <row r="456" spans="8:11" ht="12.75">
      <c r="H456" s="341"/>
      <c r="I456" s="341"/>
      <c r="J456" s="341"/>
      <c r="K456" s="341"/>
    </row>
    <row r="457" spans="8:11" ht="12.75">
      <c r="H457" s="341"/>
      <c r="I457" s="341"/>
      <c r="J457" s="341"/>
      <c r="K457" s="341"/>
    </row>
    <row r="458" spans="8:11" ht="12.75">
      <c r="H458" s="341"/>
      <c r="I458" s="341"/>
      <c r="J458" s="341"/>
      <c r="K458" s="341"/>
    </row>
    <row r="459" spans="8:11" ht="12.75">
      <c r="H459" s="341"/>
      <c r="I459" s="341"/>
      <c r="J459" s="341"/>
      <c r="K459" s="341"/>
    </row>
    <row r="460" spans="8:11" ht="12.75">
      <c r="H460" s="341"/>
      <c r="I460" s="341"/>
      <c r="J460" s="341"/>
      <c r="K460" s="341"/>
    </row>
    <row r="461" spans="8:11" ht="12.75">
      <c r="H461" s="341"/>
      <c r="I461" s="341"/>
      <c r="J461" s="341"/>
      <c r="K461" s="341"/>
    </row>
    <row r="462" spans="8:11" ht="12.75">
      <c r="H462" s="341"/>
      <c r="I462" s="341"/>
      <c r="J462" s="341"/>
      <c r="K462" s="341"/>
    </row>
    <row r="463" spans="8:11" ht="12.75">
      <c r="H463" s="341"/>
      <c r="I463" s="341"/>
      <c r="J463" s="341"/>
      <c r="K463" s="341"/>
    </row>
    <row r="464" spans="8:11" ht="12.75">
      <c r="H464" s="341"/>
      <c r="I464" s="341"/>
      <c r="J464" s="341"/>
      <c r="K464" s="341"/>
    </row>
    <row r="465" spans="8:11" ht="12.75">
      <c r="H465" s="341"/>
      <c r="I465" s="341"/>
      <c r="J465" s="341"/>
      <c r="K465" s="341"/>
    </row>
    <row r="466" spans="8:11" ht="12.75">
      <c r="H466" s="341"/>
      <c r="I466" s="341"/>
      <c r="J466" s="341"/>
      <c r="K466" s="341"/>
    </row>
    <row r="467" spans="8:11" ht="12.75">
      <c r="H467" s="341"/>
      <c r="I467" s="341"/>
      <c r="J467" s="341"/>
      <c r="K467" s="341"/>
    </row>
    <row r="468" spans="8:11" ht="12.75">
      <c r="H468" s="341"/>
      <c r="I468" s="341"/>
      <c r="J468" s="341"/>
      <c r="K468" s="341"/>
    </row>
    <row r="469" spans="8:11" ht="12.75">
      <c r="H469" s="341"/>
      <c r="I469" s="341"/>
      <c r="J469" s="341"/>
      <c r="K469" s="341"/>
    </row>
    <row r="470" spans="8:11" ht="12.75">
      <c r="H470" s="341"/>
      <c r="I470" s="341"/>
      <c r="J470" s="341"/>
      <c r="K470" s="341"/>
    </row>
    <row r="471" spans="8:11" ht="12.75">
      <c r="H471" s="341"/>
      <c r="I471" s="341"/>
      <c r="J471" s="341"/>
      <c r="K471" s="341"/>
    </row>
    <row r="472" spans="8:11" ht="12.75">
      <c r="H472" s="341"/>
      <c r="I472" s="341"/>
      <c r="J472" s="341"/>
      <c r="K472" s="341"/>
    </row>
    <row r="473" spans="8:11" ht="12.75">
      <c r="H473" s="341"/>
      <c r="I473" s="341"/>
      <c r="J473" s="341"/>
      <c r="K473" s="341"/>
    </row>
    <row r="474" spans="8:11" ht="12.75">
      <c r="H474" s="341"/>
      <c r="I474" s="341"/>
      <c r="J474" s="341"/>
      <c r="K474" s="341"/>
    </row>
    <row r="475" spans="8:11" ht="12.75">
      <c r="H475" s="341"/>
      <c r="I475" s="341"/>
      <c r="J475" s="341"/>
      <c r="K475" s="341"/>
    </row>
    <row r="476" spans="8:11" ht="12.75">
      <c r="H476" s="341"/>
      <c r="I476" s="341"/>
      <c r="J476" s="341"/>
      <c r="K476" s="341"/>
    </row>
    <row r="477" spans="8:11" ht="12.75">
      <c r="H477" s="341"/>
      <c r="I477" s="341"/>
      <c r="J477" s="341"/>
      <c r="K477" s="341"/>
    </row>
    <row r="478" spans="8:11" ht="12.75">
      <c r="H478" s="341"/>
      <c r="I478" s="341"/>
      <c r="J478" s="341"/>
      <c r="K478" s="341"/>
    </row>
    <row r="479" spans="8:11" ht="12.75">
      <c r="H479" s="341"/>
      <c r="I479" s="341"/>
      <c r="J479" s="341"/>
      <c r="K479" s="341"/>
    </row>
    <row r="480" spans="8:11" ht="12.75">
      <c r="H480" s="341"/>
      <c r="I480" s="341"/>
      <c r="J480" s="341"/>
      <c r="K480" s="341"/>
    </row>
    <row r="481" spans="8:11" ht="12.75">
      <c r="H481" s="341"/>
      <c r="I481" s="341"/>
      <c r="J481" s="341"/>
      <c r="K481" s="341"/>
    </row>
    <row r="482" spans="8:11" ht="12.75">
      <c r="H482" s="341"/>
      <c r="I482" s="341"/>
      <c r="J482" s="341"/>
      <c r="K482" s="341"/>
    </row>
    <row r="483" spans="8:11" ht="12.75">
      <c r="H483" s="341"/>
      <c r="I483" s="341"/>
      <c r="J483" s="341"/>
      <c r="K483" s="341"/>
    </row>
    <row r="484" spans="8:11" ht="12.75">
      <c r="H484" s="341"/>
      <c r="I484" s="341"/>
      <c r="J484" s="341"/>
      <c r="K484" s="341"/>
    </row>
    <row r="485" spans="8:11" ht="12.75">
      <c r="H485" s="341"/>
      <c r="I485" s="341"/>
      <c r="J485" s="341"/>
      <c r="K485" s="341"/>
    </row>
    <row r="486" spans="8:11" ht="12.75">
      <c r="H486" s="341"/>
      <c r="I486" s="341"/>
      <c r="J486" s="341"/>
      <c r="K486" s="341"/>
    </row>
    <row r="487" spans="8:11" ht="12.75">
      <c r="H487" s="341"/>
      <c r="I487" s="341"/>
      <c r="J487" s="341"/>
      <c r="K487" s="341"/>
    </row>
    <row r="488" spans="8:11" ht="12.75">
      <c r="H488" s="341"/>
      <c r="I488" s="341"/>
      <c r="J488" s="341"/>
      <c r="K488" s="341"/>
    </row>
    <row r="489" spans="8:11" ht="12.75">
      <c r="H489" s="341"/>
      <c r="I489" s="341"/>
      <c r="J489" s="341"/>
      <c r="K489" s="341"/>
    </row>
    <row r="490" spans="8:11" ht="12.75">
      <c r="H490" s="341"/>
      <c r="I490" s="341"/>
      <c r="J490" s="341"/>
      <c r="K490" s="341"/>
    </row>
    <row r="491" spans="8:11" ht="12.75">
      <c r="H491" s="341"/>
      <c r="I491" s="341"/>
      <c r="J491" s="341"/>
      <c r="K491" s="341"/>
    </row>
    <row r="492" spans="8:11" ht="12.75">
      <c r="H492" s="341"/>
      <c r="I492" s="341"/>
      <c r="J492" s="341"/>
      <c r="K492" s="341"/>
    </row>
    <row r="493" spans="8:11" ht="12.75">
      <c r="H493" s="341"/>
      <c r="I493" s="341"/>
      <c r="J493" s="341"/>
      <c r="K493" s="341"/>
    </row>
    <row r="494" spans="8:11" ht="12.75">
      <c r="H494" s="341"/>
      <c r="I494" s="341"/>
      <c r="J494" s="341"/>
      <c r="K494" s="341"/>
    </row>
    <row r="495" spans="8:11" ht="12.75">
      <c r="H495" s="341"/>
      <c r="I495" s="341"/>
      <c r="J495" s="341"/>
      <c r="K495" s="341"/>
    </row>
    <row r="496" spans="8:11" ht="12.75">
      <c r="H496" s="341"/>
      <c r="I496" s="341"/>
      <c r="J496" s="341"/>
      <c r="K496" s="341"/>
    </row>
    <row r="497" spans="8:11" ht="12.75">
      <c r="H497" s="341"/>
      <c r="I497" s="341"/>
      <c r="J497" s="341"/>
      <c r="K497" s="341"/>
    </row>
    <row r="498" spans="8:11" ht="12.75">
      <c r="H498" s="341"/>
      <c r="I498" s="341"/>
      <c r="J498" s="341"/>
      <c r="K498" s="341"/>
    </row>
    <row r="499" spans="8:11" ht="12.75">
      <c r="H499" s="341"/>
      <c r="I499" s="341"/>
      <c r="J499" s="341"/>
      <c r="K499" s="341"/>
    </row>
    <row r="500" spans="8:11" ht="12.75">
      <c r="H500" s="341"/>
      <c r="I500" s="341"/>
      <c r="J500" s="341"/>
      <c r="K500" s="341"/>
    </row>
    <row r="501" spans="8:11" ht="12.75">
      <c r="H501" s="341"/>
      <c r="I501" s="341"/>
      <c r="J501" s="341"/>
      <c r="K501" s="341"/>
    </row>
    <row r="502" spans="8:11" ht="12.75">
      <c r="H502" s="341"/>
      <c r="I502" s="341"/>
      <c r="J502" s="341"/>
      <c r="K502" s="341"/>
    </row>
    <row r="503" spans="8:11" ht="12.75">
      <c r="H503" s="341"/>
      <c r="I503" s="341"/>
      <c r="J503" s="341"/>
      <c r="K503" s="341"/>
    </row>
    <row r="504" spans="8:11" ht="12.75">
      <c r="H504" s="341"/>
      <c r="I504" s="341"/>
      <c r="J504" s="341"/>
      <c r="K504" s="341"/>
    </row>
    <row r="505" spans="8:11" ht="12.75">
      <c r="H505" s="341"/>
      <c r="I505" s="341"/>
      <c r="J505" s="341"/>
      <c r="K505" s="341"/>
    </row>
    <row r="506" spans="8:11" ht="12.75">
      <c r="H506" s="341"/>
      <c r="I506" s="341"/>
      <c r="J506" s="341"/>
      <c r="K506" s="341"/>
    </row>
    <row r="507" spans="8:11" ht="12.75">
      <c r="H507" s="341"/>
      <c r="I507" s="341"/>
      <c r="J507" s="341"/>
      <c r="K507" s="341"/>
    </row>
    <row r="508" spans="8:11" ht="12.75">
      <c r="H508" s="341"/>
      <c r="I508" s="341"/>
      <c r="J508" s="341"/>
      <c r="K508" s="341"/>
    </row>
    <row r="509" spans="8:11" ht="12.75">
      <c r="H509" s="341"/>
      <c r="I509" s="341"/>
      <c r="J509" s="341"/>
      <c r="K509" s="341"/>
    </row>
    <row r="510" spans="8:11" ht="12.75">
      <c r="H510" s="341"/>
      <c r="I510" s="341"/>
      <c r="J510" s="341"/>
      <c r="K510" s="341"/>
    </row>
    <row r="511" spans="8:11" ht="12.75">
      <c r="H511" s="341"/>
      <c r="I511" s="341"/>
      <c r="J511" s="341"/>
      <c r="K511" s="341"/>
    </row>
    <row r="512" spans="8:11" ht="12.75">
      <c r="H512" s="341"/>
      <c r="I512" s="341"/>
      <c r="J512" s="341"/>
      <c r="K512" s="341"/>
    </row>
    <row r="513" spans="8:11" ht="12.75">
      <c r="H513" s="341"/>
      <c r="I513" s="341"/>
      <c r="J513" s="341"/>
      <c r="K513" s="341"/>
    </row>
    <row r="514" spans="8:11" ht="12.75">
      <c r="H514" s="341"/>
      <c r="I514" s="341"/>
      <c r="J514" s="341"/>
      <c r="K514" s="341"/>
    </row>
    <row r="515" spans="8:11" ht="12.75">
      <c r="H515" s="341"/>
      <c r="I515" s="341"/>
      <c r="J515" s="341"/>
      <c r="K515" s="341"/>
    </row>
    <row r="516" spans="8:11" ht="12.75">
      <c r="H516" s="341"/>
      <c r="I516" s="341"/>
      <c r="J516" s="341"/>
      <c r="K516" s="341"/>
    </row>
    <row r="517" spans="8:11" ht="12.75">
      <c r="H517" s="341"/>
      <c r="I517" s="341"/>
      <c r="J517" s="341"/>
      <c r="K517" s="341"/>
    </row>
    <row r="518" spans="8:11" ht="12.75">
      <c r="H518" s="341"/>
      <c r="I518" s="341"/>
      <c r="J518" s="341"/>
      <c r="K518" s="341"/>
    </row>
    <row r="519" spans="8:11" ht="12.75">
      <c r="H519" s="341"/>
      <c r="I519" s="341"/>
      <c r="J519" s="341"/>
      <c r="K519" s="341"/>
    </row>
    <row r="520" spans="8:11" ht="12.75">
      <c r="H520" s="341"/>
      <c r="I520" s="341"/>
      <c r="J520" s="341"/>
      <c r="K520" s="341"/>
    </row>
    <row r="521" spans="8:11" ht="12.75">
      <c r="H521" s="341"/>
      <c r="I521" s="341"/>
      <c r="J521" s="341"/>
      <c r="K521" s="341"/>
    </row>
    <row r="522" spans="8:11" ht="12.75">
      <c r="H522" s="341"/>
      <c r="I522" s="341"/>
      <c r="J522" s="341"/>
      <c r="K522" s="341"/>
    </row>
    <row r="523" spans="8:11" ht="12.75">
      <c r="H523" s="341"/>
      <c r="I523" s="341"/>
      <c r="J523" s="341"/>
      <c r="K523" s="341"/>
    </row>
    <row r="524" spans="8:11" ht="12.75">
      <c r="H524" s="341"/>
      <c r="I524" s="341"/>
      <c r="J524" s="341"/>
      <c r="K524" s="341"/>
    </row>
    <row r="525" spans="8:11" ht="12.75">
      <c r="H525" s="341"/>
      <c r="I525" s="341"/>
      <c r="J525" s="341"/>
      <c r="K525" s="341"/>
    </row>
    <row r="526" spans="8:11" ht="12.75">
      <c r="H526" s="341"/>
      <c r="I526" s="341"/>
      <c r="J526" s="341"/>
      <c r="K526" s="341"/>
    </row>
    <row r="527" spans="8:11" ht="12.75">
      <c r="H527" s="341"/>
      <c r="I527" s="341"/>
      <c r="J527" s="341"/>
      <c r="K527" s="341"/>
    </row>
    <row r="528" spans="8:11" ht="12.75">
      <c r="H528" s="341"/>
      <c r="I528" s="341"/>
      <c r="J528" s="341"/>
      <c r="K528" s="341"/>
    </row>
    <row r="529" spans="8:11" ht="12.75">
      <c r="H529" s="341"/>
      <c r="I529" s="341"/>
      <c r="J529" s="341"/>
      <c r="K529" s="341"/>
    </row>
    <row r="530" spans="8:11" ht="12.75">
      <c r="H530" s="341"/>
      <c r="I530" s="341"/>
      <c r="J530" s="341"/>
      <c r="K530" s="341"/>
    </row>
    <row r="531" spans="8:11" ht="12.75">
      <c r="H531" s="341"/>
      <c r="I531" s="341"/>
      <c r="J531" s="341"/>
      <c r="K531" s="341"/>
    </row>
    <row r="532" spans="8:11" ht="12.75">
      <c r="H532" s="341"/>
      <c r="I532" s="341"/>
      <c r="J532" s="341"/>
      <c r="K532" s="341"/>
    </row>
    <row r="533" spans="8:11" ht="12.75">
      <c r="H533" s="341"/>
      <c r="I533" s="341"/>
      <c r="J533" s="341"/>
      <c r="K533" s="341"/>
    </row>
    <row r="534" spans="8:11" ht="12.75">
      <c r="H534" s="341"/>
      <c r="I534" s="341"/>
      <c r="J534" s="341"/>
      <c r="K534" s="341"/>
    </row>
    <row r="535" spans="8:11" ht="12.75">
      <c r="H535" s="341"/>
      <c r="I535" s="341"/>
      <c r="J535" s="341"/>
      <c r="K535" s="341"/>
    </row>
    <row r="536" spans="8:11" ht="12.75">
      <c r="H536" s="341"/>
      <c r="I536" s="341"/>
      <c r="J536" s="341"/>
      <c r="K536" s="341"/>
    </row>
    <row r="537" spans="8:11" ht="12.75">
      <c r="H537" s="341"/>
      <c r="I537" s="341"/>
      <c r="J537" s="341"/>
      <c r="K537" s="341"/>
    </row>
    <row r="538" spans="8:11" ht="12.75">
      <c r="H538" s="341"/>
      <c r="I538" s="341"/>
      <c r="J538" s="341"/>
      <c r="K538" s="341"/>
    </row>
    <row r="539" spans="8:11" ht="12.75">
      <c r="H539" s="341"/>
      <c r="I539" s="341"/>
      <c r="J539" s="341"/>
      <c r="K539" s="341"/>
    </row>
    <row r="540" spans="8:11" ht="12.75">
      <c r="H540" s="341"/>
      <c r="I540" s="341"/>
      <c r="J540" s="341"/>
      <c r="K540" s="341"/>
    </row>
    <row r="541" spans="8:11" ht="12.75">
      <c r="H541" s="341"/>
      <c r="I541" s="341"/>
      <c r="J541" s="341"/>
      <c r="K541" s="341"/>
    </row>
    <row r="542" spans="8:11" ht="12.75">
      <c r="H542" s="341"/>
      <c r="I542" s="341"/>
      <c r="J542" s="341"/>
      <c r="K542" s="341"/>
    </row>
    <row r="543" spans="8:11" ht="12.75">
      <c r="H543" s="341"/>
      <c r="I543" s="341"/>
      <c r="J543" s="341"/>
      <c r="K543" s="341"/>
    </row>
    <row r="544" spans="8:11" ht="12.75">
      <c r="H544" s="341"/>
      <c r="I544" s="341"/>
      <c r="J544" s="341"/>
      <c r="K544" s="341"/>
    </row>
    <row r="545" spans="8:11" ht="12.75">
      <c r="H545" s="341"/>
      <c r="I545" s="341"/>
      <c r="J545" s="341"/>
      <c r="K545" s="341"/>
    </row>
    <row r="546" spans="8:11" ht="12.75">
      <c r="H546" s="341"/>
      <c r="I546" s="341"/>
      <c r="J546" s="341"/>
      <c r="K546" s="341"/>
    </row>
    <row r="547" spans="8:11" ht="12.75">
      <c r="H547" s="341"/>
      <c r="I547" s="341"/>
      <c r="J547" s="341"/>
      <c r="K547" s="341"/>
    </row>
    <row r="548" spans="8:11" ht="12.75">
      <c r="H548" s="341"/>
      <c r="I548" s="341"/>
      <c r="J548" s="341"/>
      <c r="K548" s="341"/>
    </row>
    <row r="549" spans="8:11" ht="12.75">
      <c r="H549" s="341"/>
      <c r="I549" s="341"/>
      <c r="J549" s="341"/>
      <c r="K549" s="341"/>
    </row>
    <row r="550" spans="8:11" ht="12.75">
      <c r="H550" s="341"/>
      <c r="I550" s="341"/>
      <c r="J550" s="341"/>
      <c r="K550" s="341"/>
    </row>
    <row r="551" spans="8:11" ht="12.75">
      <c r="H551" s="341"/>
      <c r="I551" s="341"/>
      <c r="J551" s="341"/>
      <c r="K551" s="341"/>
    </row>
    <row r="552" spans="8:11" ht="12.75">
      <c r="H552" s="341"/>
      <c r="I552" s="341"/>
      <c r="J552" s="341"/>
      <c r="K552" s="341"/>
    </row>
    <row r="553" spans="8:11" ht="12.75">
      <c r="H553" s="341"/>
      <c r="I553" s="341"/>
      <c r="J553" s="341"/>
      <c r="K553" s="341"/>
    </row>
    <row r="554" spans="8:11" ht="12.75">
      <c r="H554" s="341"/>
      <c r="I554" s="341"/>
      <c r="J554" s="341"/>
      <c r="K554" s="341"/>
    </row>
    <row r="555" spans="8:11" ht="12.75">
      <c r="H555" s="341"/>
      <c r="I555" s="341"/>
      <c r="J555" s="341"/>
      <c r="K555" s="341"/>
    </row>
    <row r="556" spans="8:11" ht="12.75">
      <c r="H556" s="341"/>
      <c r="I556" s="341"/>
      <c r="J556" s="341"/>
      <c r="K556" s="341"/>
    </row>
    <row r="557" spans="8:11" ht="12.75">
      <c r="H557" s="341"/>
      <c r="I557" s="341"/>
      <c r="J557" s="341"/>
      <c r="K557" s="341"/>
    </row>
    <row r="558" spans="8:11" ht="12.75">
      <c r="H558" s="341"/>
      <c r="I558" s="341"/>
      <c r="J558" s="341"/>
      <c r="K558" s="341"/>
    </row>
    <row r="559" spans="8:11" ht="12.75">
      <c r="H559" s="341"/>
      <c r="I559" s="341"/>
      <c r="J559" s="341"/>
      <c r="K559" s="341"/>
    </row>
    <row r="560" spans="8:11" ht="12.75">
      <c r="H560" s="341"/>
      <c r="I560" s="341"/>
      <c r="J560" s="341"/>
      <c r="K560" s="341"/>
    </row>
    <row r="561" spans="8:11" ht="12.75">
      <c r="H561" s="341"/>
      <c r="I561" s="341"/>
      <c r="J561" s="341"/>
      <c r="K561" s="341"/>
    </row>
    <row r="562" spans="8:11" ht="12.75">
      <c r="H562" s="341"/>
      <c r="I562" s="341"/>
      <c r="J562" s="341"/>
      <c r="K562" s="341"/>
    </row>
    <row r="563" spans="8:11" ht="12.75">
      <c r="H563" s="341"/>
      <c r="I563" s="341"/>
      <c r="J563" s="341"/>
      <c r="K563" s="341"/>
    </row>
    <row r="564" spans="8:11" ht="12.75">
      <c r="H564" s="341"/>
      <c r="I564" s="341"/>
      <c r="J564" s="341"/>
      <c r="K564" s="341"/>
    </row>
    <row r="565" spans="8:11" ht="12.75">
      <c r="H565" s="341"/>
      <c r="I565" s="341"/>
      <c r="J565" s="341"/>
      <c r="K565" s="341"/>
    </row>
    <row r="566" spans="8:11" ht="12.75">
      <c r="H566" s="341"/>
      <c r="I566" s="341"/>
      <c r="J566" s="341"/>
      <c r="K566" s="341"/>
    </row>
    <row r="567" spans="8:11" ht="12.75">
      <c r="H567" s="341"/>
      <c r="I567" s="341"/>
      <c r="J567" s="341"/>
      <c r="K567" s="341"/>
    </row>
    <row r="568" spans="8:11" ht="12.75">
      <c r="H568" s="341"/>
      <c r="I568" s="341"/>
      <c r="J568" s="341"/>
      <c r="K568" s="341"/>
    </row>
    <row r="569" spans="8:11" ht="12.75">
      <c r="H569" s="341"/>
      <c r="I569" s="341"/>
      <c r="J569" s="341"/>
      <c r="K569" s="341"/>
    </row>
    <row r="570" spans="8:11" ht="12.75">
      <c r="H570" s="341"/>
      <c r="I570" s="341"/>
      <c r="J570" s="341"/>
      <c r="K570" s="341"/>
    </row>
    <row r="571" spans="8:11" ht="12.75">
      <c r="H571" s="341"/>
      <c r="I571" s="341"/>
      <c r="J571" s="341"/>
      <c r="K571" s="341"/>
    </row>
    <row r="572" spans="8:11" ht="12.75">
      <c r="H572" s="341"/>
      <c r="I572" s="341"/>
      <c r="J572" s="341"/>
      <c r="K572" s="341"/>
    </row>
    <row r="573" spans="8:11" ht="12.75">
      <c r="H573" s="341"/>
      <c r="I573" s="341"/>
      <c r="J573" s="341"/>
      <c r="K573" s="341"/>
    </row>
    <row r="574" spans="8:11" ht="12.75">
      <c r="H574" s="341"/>
      <c r="I574" s="341"/>
      <c r="J574" s="341"/>
      <c r="K574" s="341"/>
    </row>
    <row r="575" spans="8:11" ht="12.75">
      <c r="H575" s="341"/>
      <c r="I575" s="341"/>
      <c r="J575" s="341"/>
      <c r="K575" s="341"/>
    </row>
    <row r="576" spans="8:11" ht="12.75">
      <c r="H576" s="341"/>
      <c r="I576" s="341"/>
      <c r="J576" s="341"/>
      <c r="K576" s="341"/>
    </row>
    <row r="577" spans="8:11" ht="12.75">
      <c r="H577" s="341"/>
      <c r="I577" s="341"/>
      <c r="J577" s="341"/>
      <c r="K577" s="341"/>
    </row>
    <row r="578" spans="8:11" ht="12.75">
      <c r="H578" s="341"/>
      <c r="I578" s="341"/>
      <c r="J578" s="341"/>
      <c r="K578" s="341"/>
    </row>
    <row r="579" spans="8:11" ht="12.75">
      <c r="H579" s="341"/>
      <c r="I579" s="341"/>
      <c r="J579" s="341"/>
      <c r="K579" s="341"/>
    </row>
    <row r="580" spans="8:11" ht="12.75">
      <c r="H580" s="341"/>
      <c r="I580" s="341"/>
      <c r="J580" s="341"/>
      <c r="K580" s="341"/>
    </row>
    <row r="581" spans="8:11" ht="12.75">
      <c r="H581" s="341"/>
      <c r="I581" s="341"/>
      <c r="J581" s="341"/>
      <c r="K581" s="341"/>
    </row>
    <row r="582" spans="8:11" ht="12.75">
      <c r="H582" s="341"/>
      <c r="I582" s="341"/>
      <c r="J582" s="341"/>
      <c r="K582" s="341"/>
    </row>
    <row r="583" spans="8:11" ht="12.75">
      <c r="H583" s="341"/>
      <c r="I583" s="341"/>
      <c r="J583" s="341"/>
      <c r="K583" s="341"/>
    </row>
    <row r="584" spans="8:11" ht="12.75">
      <c r="H584" s="341"/>
      <c r="I584" s="341"/>
      <c r="J584" s="341"/>
      <c r="K584" s="341"/>
    </row>
    <row r="585" spans="8:11" ht="12.75">
      <c r="H585" s="341"/>
      <c r="I585" s="341"/>
      <c r="J585" s="341"/>
      <c r="K585" s="341"/>
    </row>
    <row r="586" spans="8:11" ht="12.75">
      <c r="H586" s="341"/>
      <c r="I586" s="341"/>
      <c r="J586" s="341"/>
      <c r="K586" s="341"/>
    </row>
    <row r="587" spans="8:11" ht="12.75">
      <c r="H587" s="341"/>
      <c r="I587" s="341"/>
      <c r="J587" s="341"/>
      <c r="K587" s="341"/>
    </row>
    <row r="588" spans="8:11" ht="12.75">
      <c r="H588" s="341"/>
      <c r="I588" s="341"/>
      <c r="J588" s="341"/>
      <c r="K588" s="341"/>
    </row>
    <row r="589" spans="8:11" ht="12.75">
      <c r="H589" s="341"/>
      <c r="I589" s="341"/>
      <c r="J589" s="341"/>
      <c r="K589" s="341"/>
    </row>
    <row r="590" spans="8:11" ht="12.75">
      <c r="H590" s="341"/>
      <c r="I590" s="341"/>
      <c r="J590" s="341"/>
      <c r="K590" s="341"/>
    </row>
    <row r="591" spans="8:11" ht="12.75">
      <c r="H591" s="341"/>
      <c r="I591" s="341"/>
      <c r="J591" s="341"/>
      <c r="K591" s="341"/>
    </row>
    <row r="592" spans="8:11" ht="12.75">
      <c r="H592" s="341"/>
      <c r="I592" s="341"/>
      <c r="J592" s="341"/>
      <c r="K592" s="341"/>
    </row>
    <row r="593" spans="8:11" ht="12.75">
      <c r="H593" s="341"/>
      <c r="I593" s="341"/>
      <c r="J593" s="341"/>
      <c r="K593" s="341"/>
    </row>
    <row r="594" spans="8:11" ht="12.75">
      <c r="H594" s="341"/>
      <c r="I594" s="341"/>
      <c r="J594" s="341"/>
      <c r="K594" s="341"/>
    </row>
    <row r="595" spans="8:11" ht="12.75">
      <c r="H595" s="341"/>
      <c r="I595" s="341"/>
      <c r="J595" s="341"/>
      <c r="K595" s="341"/>
    </row>
    <row r="596" spans="8:11" ht="12.75">
      <c r="H596" s="341"/>
      <c r="I596" s="341"/>
      <c r="J596" s="341"/>
      <c r="K596" s="341"/>
    </row>
    <row r="597" spans="8:11" ht="12.75">
      <c r="H597" s="341"/>
      <c r="I597" s="341"/>
      <c r="J597" s="341"/>
      <c r="K597" s="341"/>
    </row>
    <row r="598" spans="8:11" ht="12.75">
      <c r="H598" s="341"/>
      <c r="I598" s="341"/>
      <c r="J598" s="341"/>
      <c r="K598" s="341"/>
    </row>
    <row r="599" spans="8:11" ht="12.75">
      <c r="H599" s="341"/>
      <c r="I599" s="341"/>
      <c r="J599" s="341"/>
      <c r="K599" s="341"/>
    </row>
    <row r="600" spans="8:11" ht="12.75">
      <c r="H600" s="341"/>
      <c r="I600" s="341"/>
      <c r="J600" s="341"/>
      <c r="K600" s="341"/>
    </row>
    <row r="601" spans="8:11" ht="12.75">
      <c r="H601" s="341"/>
      <c r="I601" s="341"/>
      <c r="J601" s="341"/>
      <c r="K601" s="341"/>
    </row>
    <row r="602" spans="8:11" ht="12.75">
      <c r="H602" s="341"/>
      <c r="I602" s="341"/>
      <c r="J602" s="341"/>
      <c r="K602" s="341"/>
    </row>
    <row r="603" spans="8:11" ht="12.75">
      <c r="H603" s="341"/>
      <c r="I603" s="341"/>
      <c r="J603" s="341"/>
      <c r="K603" s="341"/>
    </row>
    <row r="604" spans="8:11" ht="12.75">
      <c r="H604" s="341"/>
      <c r="I604" s="341"/>
      <c r="J604" s="341"/>
      <c r="K604" s="341"/>
    </row>
    <row r="605" spans="8:11" ht="12.75">
      <c r="H605" s="341"/>
      <c r="I605" s="341"/>
      <c r="J605" s="341"/>
      <c r="K605" s="341"/>
    </row>
    <row r="606" spans="8:11" ht="12.75">
      <c r="H606" s="341"/>
      <c r="I606" s="341"/>
      <c r="J606" s="341"/>
      <c r="K606" s="341"/>
    </row>
    <row r="607" spans="8:11" ht="12.75">
      <c r="H607" s="341"/>
      <c r="I607" s="341"/>
      <c r="J607" s="341"/>
      <c r="K607" s="341"/>
    </row>
    <row r="608" spans="8:11" ht="12.75">
      <c r="H608" s="341"/>
      <c r="I608" s="341"/>
      <c r="J608" s="341"/>
      <c r="K608" s="341"/>
    </row>
    <row r="609" spans="8:11" ht="12.75">
      <c r="H609" s="341"/>
      <c r="I609" s="341"/>
      <c r="J609" s="341"/>
      <c r="K609" s="341"/>
    </row>
    <row r="610" spans="8:11" ht="12.75">
      <c r="H610" s="341"/>
      <c r="I610" s="341"/>
      <c r="J610" s="341"/>
      <c r="K610" s="341"/>
    </row>
    <row r="611" spans="8:11" ht="12.75">
      <c r="H611" s="341"/>
      <c r="I611" s="341"/>
      <c r="J611" s="341"/>
      <c r="K611" s="341"/>
    </row>
    <row r="612" spans="8:11" ht="12.75">
      <c r="H612" s="341"/>
      <c r="I612" s="341"/>
      <c r="J612" s="341"/>
      <c r="K612" s="341"/>
    </row>
    <row r="613" spans="8:11" ht="12.75">
      <c r="H613" s="341"/>
      <c r="I613" s="341"/>
      <c r="J613" s="341"/>
      <c r="K613" s="341"/>
    </row>
    <row r="614" spans="8:11" ht="12.75">
      <c r="H614" s="341"/>
      <c r="I614" s="341"/>
      <c r="J614" s="341"/>
      <c r="K614" s="341"/>
    </row>
    <row r="615" spans="8:11" ht="12.75">
      <c r="H615" s="341"/>
      <c r="I615" s="341"/>
      <c r="J615" s="341"/>
      <c r="K615" s="341"/>
    </row>
    <row r="616" spans="8:11" ht="12.75">
      <c r="H616" s="341"/>
      <c r="I616" s="341"/>
      <c r="J616" s="341"/>
      <c r="K616" s="341"/>
    </row>
    <row r="617" spans="8:11" ht="12.75">
      <c r="H617" s="341"/>
      <c r="I617" s="341"/>
      <c r="J617" s="341"/>
      <c r="K617" s="341"/>
    </row>
    <row r="618" spans="8:11" ht="12.75">
      <c r="H618" s="341"/>
      <c r="I618" s="341"/>
      <c r="J618" s="341"/>
      <c r="K618" s="341"/>
    </row>
    <row r="619" spans="8:11" ht="12.75">
      <c r="H619" s="341"/>
      <c r="I619" s="341"/>
      <c r="J619" s="341"/>
      <c r="K619" s="341"/>
    </row>
    <row r="620" spans="8:11" ht="12.75">
      <c r="H620" s="341"/>
      <c r="I620" s="341"/>
      <c r="J620" s="341"/>
      <c r="K620" s="341"/>
    </row>
    <row r="621" spans="8:11" ht="12.75">
      <c r="H621" s="341"/>
      <c r="I621" s="341"/>
      <c r="J621" s="341"/>
      <c r="K621" s="341"/>
    </row>
    <row r="622" spans="8:11" ht="12.75">
      <c r="H622" s="341"/>
      <c r="I622" s="341"/>
      <c r="J622" s="341"/>
      <c r="K622" s="341"/>
    </row>
    <row r="623" spans="8:11" ht="12.75">
      <c r="H623" s="341"/>
      <c r="I623" s="341"/>
      <c r="J623" s="341"/>
      <c r="K623" s="341"/>
    </row>
    <row r="624" spans="8:11" ht="12.75">
      <c r="H624" s="341"/>
      <c r="I624" s="341"/>
      <c r="J624" s="341"/>
      <c r="K624" s="341"/>
    </row>
    <row r="625" spans="8:11" ht="12.75">
      <c r="H625" s="341"/>
      <c r="I625" s="341"/>
      <c r="J625" s="341"/>
      <c r="K625" s="341"/>
    </row>
    <row r="626" spans="8:11" ht="12.75">
      <c r="H626" s="341"/>
      <c r="I626" s="341"/>
      <c r="J626" s="341"/>
      <c r="K626" s="341"/>
    </row>
    <row r="627" spans="8:11" ht="12.75">
      <c r="H627" s="341"/>
      <c r="I627" s="341"/>
      <c r="J627" s="341"/>
      <c r="K627" s="341"/>
    </row>
    <row r="628" spans="8:11" ht="12.75">
      <c r="H628" s="341"/>
      <c r="I628" s="341"/>
      <c r="J628" s="341"/>
      <c r="K628" s="341"/>
    </row>
    <row r="629" spans="8:11" ht="12.75">
      <c r="H629" s="341"/>
      <c r="I629" s="341"/>
      <c r="J629" s="341"/>
      <c r="K629" s="341"/>
    </row>
    <row r="630" spans="8:11" ht="12.75">
      <c r="H630" s="341"/>
      <c r="I630" s="341"/>
      <c r="J630" s="341"/>
      <c r="K630" s="341"/>
    </row>
    <row r="631" spans="8:11" ht="12.75">
      <c r="H631" s="341"/>
      <c r="I631" s="341"/>
      <c r="J631" s="341"/>
      <c r="K631" s="341"/>
    </row>
    <row r="632" spans="8:11" ht="12.75">
      <c r="H632" s="341"/>
      <c r="I632" s="341"/>
      <c r="J632" s="341"/>
      <c r="K632" s="341"/>
    </row>
    <row r="633" spans="8:11" ht="12.75">
      <c r="H633" s="341"/>
      <c r="I633" s="341"/>
      <c r="J633" s="341"/>
      <c r="K633" s="341"/>
    </row>
    <row r="634" spans="8:11" ht="12.75">
      <c r="H634" s="341"/>
      <c r="I634" s="341"/>
      <c r="J634" s="341"/>
      <c r="K634" s="341"/>
    </row>
    <row r="635" spans="8:11" ht="12.75">
      <c r="H635" s="341"/>
      <c r="I635" s="341"/>
      <c r="J635" s="341"/>
      <c r="K635" s="341"/>
    </row>
    <row r="636" spans="8:11" ht="12.75">
      <c r="H636" s="341"/>
      <c r="I636" s="341"/>
      <c r="J636" s="341"/>
      <c r="K636" s="341"/>
    </row>
    <row r="637" spans="8:11" ht="12.75">
      <c r="H637" s="341"/>
      <c r="I637" s="341"/>
      <c r="J637" s="341"/>
      <c r="K637" s="341"/>
    </row>
    <row r="638" spans="8:11" ht="12.75">
      <c r="H638" s="341"/>
      <c r="I638" s="341"/>
      <c r="J638" s="341"/>
      <c r="K638" s="341"/>
    </row>
    <row r="639" spans="8:11" ht="12.75">
      <c r="H639" s="341"/>
      <c r="I639" s="341"/>
      <c r="J639" s="341"/>
      <c r="K639" s="341"/>
    </row>
    <row r="640" spans="8:11" ht="12.75">
      <c r="H640" s="341"/>
      <c r="I640" s="341"/>
      <c r="J640" s="341"/>
      <c r="K640" s="341"/>
    </row>
    <row r="641" spans="8:11" ht="12.75">
      <c r="H641" s="341"/>
      <c r="I641" s="341"/>
      <c r="J641" s="341"/>
      <c r="K641" s="341"/>
    </row>
    <row r="642" spans="8:11" ht="12.75">
      <c r="H642" s="341"/>
      <c r="I642" s="341"/>
      <c r="J642" s="341"/>
      <c r="K642" s="341"/>
    </row>
    <row r="643" spans="8:11" ht="12.75">
      <c r="H643" s="341"/>
      <c r="I643" s="341"/>
      <c r="J643" s="341"/>
      <c r="K643" s="341"/>
    </row>
    <row r="644" spans="8:11" ht="12.75">
      <c r="H644" s="341"/>
      <c r="I644" s="341"/>
      <c r="J644" s="341"/>
      <c r="K644" s="341"/>
    </row>
    <row r="645" spans="8:11" ht="12.75">
      <c r="H645" s="341"/>
      <c r="I645" s="341"/>
      <c r="J645" s="341"/>
      <c r="K645" s="341"/>
    </row>
    <row r="646" spans="8:11" ht="12.75">
      <c r="H646" s="341"/>
      <c r="I646" s="341"/>
      <c r="J646" s="341"/>
      <c r="K646" s="341"/>
    </row>
    <row r="647" spans="8:11" ht="12.75">
      <c r="H647" s="341"/>
      <c r="I647" s="341"/>
      <c r="J647" s="341"/>
      <c r="K647" s="341"/>
    </row>
    <row r="648" spans="8:11" ht="12.75">
      <c r="H648" s="341"/>
      <c r="I648" s="341"/>
      <c r="J648" s="341"/>
      <c r="K648" s="341"/>
    </row>
    <row r="649" spans="8:11" ht="12.75">
      <c r="H649" s="341"/>
      <c r="I649" s="341"/>
      <c r="J649" s="341"/>
      <c r="K649" s="341"/>
    </row>
    <row r="650" spans="8:11" ht="12.75">
      <c r="H650" s="341"/>
      <c r="I650" s="341"/>
      <c r="J650" s="341"/>
      <c r="K650" s="341"/>
    </row>
    <row r="651" spans="8:11" ht="12.75">
      <c r="H651" s="341"/>
      <c r="I651" s="341"/>
      <c r="J651" s="341"/>
      <c r="K651" s="341"/>
    </row>
    <row r="652" spans="8:11" ht="12.75">
      <c r="H652" s="341"/>
      <c r="I652" s="341"/>
      <c r="J652" s="341"/>
      <c r="K652" s="341"/>
    </row>
    <row r="653" spans="8:11" ht="12.75">
      <c r="H653" s="341"/>
      <c r="I653" s="341"/>
      <c r="J653" s="341"/>
      <c r="K653" s="341"/>
    </row>
    <row r="654" spans="8:11" ht="12.75">
      <c r="H654" s="341"/>
      <c r="I654" s="341"/>
      <c r="J654" s="341"/>
      <c r="K654" s="341"/>
    </row>
    <row r="655" spans="8:11" ht="12.75">
      <c r="H655" s="341"/>
      <c r="I655" s="341"/>
      <c r="J655" s="341"/>
      <c r="K655" s="341"/>
    </row>
    <row r="656" spans="8:11" ht="12.75">
      <c r="H656" s="341"/>
      <c r="I656" s="341"/>
      <c r="J656" s="341"/>
      <c r="K656" s="341"/>
    </row>
    <row r="657" spans="8:11" ht="12.75">
      <c r="H657" s="341"/>
      <c r="I657" s="341"/>
      <c r="J657" s="341"/>
      <c r="K657" s="341"/>
    </row>
    <row r="658" spans="8:11" ht="12.75">
      <c r="H658" s="341"/>
      <c r="I658" s="341"/>
      <c r="J658" s="341"/>
      <c r="K658" s="341"/>
    </row>
    <row r="659" spans="8:11" ht="12.75">
      <c r="H659" s="341"/>
      <c r="I659" s="341"/>
      <c r="J659" s="341"/>
      <c r="K659" s="341"/>
    </row>
    <row r="660" spans="8:11" ht="12.75">
      <c r="H660" s="341"/>
      <c r="I660" s="341"/>
      <c r="J660" s="341"/>
      <c r="K660" s="341"/>
    </row>
    <row r="661" spans="8:11" ht="12.75">
      <c r="H661" s="341"/>
      <c r="I661" s="341"/>
      <c r="J661" s="341"/>
      <c r="K661" s="341"/>
    </row>
    <row r="662" spans="8:11" ht="12.75">
      <c r="H662" s="341"/>
      <c r="I662" s="341"/>
      <c r="J662" s="341"/>
      <c r="K662" s="341"/>
    </row>
    <row r="663" spans="8:11" ht="12.75">
      <c r="H663" s="341"/>
      <c r="I663" s="341"/>
      <c r="J663" s="341"/>
      <c r="K663" s="341"/>
    </row>
    <row r="664" spans="8:11" ht="12.75">
      <c r="H664" s="341"/>
      <c r="I664" s="341"/>
      <c r="J664" s="341"/>
      <c r="K664" s="341"/>
    </row>
    <row r="665" spans="8:11" ht="12.75">
      <c r="H665" s="341"/>
      <c r="I665" s="341"/>
      <c r="J665" s="341"/>
      <c r="K665" s="341"/>
    </row>
    <row r="666" spans="8:11" ht="12.75">
      <c r="H666" s="341"/>
      <c r="I666" s="341"/>
      <c r="J666" s="341"/>
      <c r="K666" s="341"/>
    </row>
    <row r="667" spans="8:11" ht="12.75">
      <c r="H667" s="341"/>
      <c r="I667" s="341"/>
      <c r="J667" s="341"/>
      <c r="K667" s="341"/>
    </row>
    <row r="668" spans="8:11" ht="12.75">
      <c r="H668" s="341"/>
      <c r="I668" s="341"/>
      <c r="J668" s="341"/>
      <c r="K668" s="341"/>
    </row>
    <row r="669" spans="8:11" ht="12.75">
      <c r="H669" s="341"/>
      <c r="I669" s="341"/>
      <c r="J669" s="341"/>
      <c r="K669" s="341"/>
    </row>
    <row r="670" spans="8:11" ht="12.75">
      <c r="H670" s="341"/>
      <c r="I670" s="341"/>
      <c r="J670" s="341"/>
      <c r="K670" s="341"/>
    </row>
    <row r="671" spans="8:11" ht="12.75">
      <c r="H671" s="341"/>
      <c r="I671" s="341"/>
      <c r="J671" s="341"/>
      <c r="K671" s="341"/>
    </row>
    <row r="672" spans="8:11" ht="12.75">
      <c r="H672" s="341"/>
      <c r="I672" s="341"/>
      <c r="J672" s="341"/>
      <c r="K672" s="341"/>
    </row>
    <row r="673" spans="8:11" ht="12.75">
      <c r="H673" s="341"/>
      <c r="I673" s="341"/>
      <c r="J673" s="341"/>
      <c r="K673" s="341"/>
    </row>
    <row r="674" spans="8:11" ht="12.75">
      <c r="H674" s="341"/>
      <c r="I674" s="341"/>
      <c r="J674" s="341"/>
      <c r="K674" s="341"/>
    </row>
    <row r="675" spans="8:11" ht="12.75">
      <c r="H675" s="341"/>
      <c r="I675" s="341"/>
      <c r="J675" s="341"/>
      <c r="K675" s="341"/>
    </row>
    <row r="676" spans="8:11" ht="12.75">
      <c r="H676" s="341"/>
      <c r="I676" s="341"/>
      <c r="J676" s="341"/>
      <c r="K676" s="341"/>
    </row>
    <row r="677" spans="8:11" ht="12.75">
      <c r="H677" s="341"/>
      <c r="I677" s="341"/>
      <c r="J677" s="341"/>
      <c r="K677" s="341"/>
    </row>
    <row r="678" spans="8:11" ht="12.75">
      <c r="H678" s="341"/>
      <c r="I678" s="341"/>
      <c r="J678" s="341"/>
      <c r="K678" s="341"/>
    </row>
    <row r="679" spans="8:11" ht="12.75">
      <c r="H679" s="341"/>
      <c r="I679" s="341"/>
      <c r="J679" s="341"/>
      <c r="K679" s="341"/>
    </row>
    <row r="680" spans="8:11" ht="12.75">
      <c r="H680" s="341"/>
      <c r="I680" s="341"/>
      <c r="J680" s="341"/>
      <c r="K680" s="341"/>
    </row>
    <row r="681" spans="8:11" ht="12.75">
      <c r="H681" s="341"/>
      <c r="I681" s="341"/>
      <c r="J681" s="341"/>
      <c r="K681" s="341"/>
    </row>
    <row r="682" spans="8:11" ht="12.75">
      <c r="H682" s="341"/>
      <c r="I682" s="341"/>
      <c r="J682" s="341"/>
      <c r="K682" s="341"/>
    </row>
    <row r="683" spans="8:11" ht="12.75">
      <c r="H683" s="341"/>
      <c r="I683" s="341"/>
      <c r="J683" s="341"/>
      <c r="K683" s="341"/>
    </row>
    <row r="684" spans="8:11" ht="12.75">
      <c r="H684" s="341"/>
      <c r="I684" s="341"/>
      <c r="J684" s="341"/>
      <c r="K684" s="341"/>
    </row>
    <row r="685" spans="8:11" ht="12.75">
      <c r="H685" s="341"/>
      <c r="I685" s="341"/>
      <c r="J685" s="341"/>
      <c r="K685" s="341"/>
    </row>
    <row r="686" spans="8:11" ht="12.75">
      <c r="H686" s="341"/>
      <c r="I686" s="341"/>
      <c r="J686" s="341"/>
      <c r="K686" s="341"/>
    </row>
    <row r="687" spans="8:11" ht="12.75">
      <c r="H687" s="341"/>
      <c r="I687" s="341"/>
      <c r="J687" s="341"/>
      <c r="K687" s="341"/>
    </row>
    <row r="688" spans="8:11" ht="12.75">
      <c r="H688" s="341"/>
      <c r="I688" s="341"/>
      <c r="J688" s="341"/>
      <c r="K688" s="341"/>
    </row>
    <row r="689" spans="8:11" ht="12.75">
      <c r="H689" s="341"/>
      <c r="I689" s="341"/>
      <c r="J689" s="341"/>
      <c r="K689" s="341"/>
    </row>
    <row r="690" spans="8:11" ht="12.75">
      <c r="H690" s="341"/>
      <c r="I690" s="341"/>
      <c r="J690" s="341"/>
      <c r="K690" s="341"/>
    </row>
    <row r="691" spans="8:11" ht="12.75">
      <c r="H691" s="341"/>
      <c r="I691" s="341"/>
      <c r="J691" s="341"/>
      <c r="K691" s="341"/>
    </row>
    <row r="692" spans="8:11" ht="12.75">
      <c r="H692" s="341"/>
      <c r="I692" s="341"/>
      <c r="J692" s="341"/>
      <c r="K692" s="341"/>
    </row>
    <row r="693" spans="8:11" ht="12.75">
      <c r="H693" s="341"/>
      <c r="I693" s="341"/>
      <c r="J693" s="341"/>
      <c r="K693" s="341"/>
    </row>
    <row r="694" spans="8:11" ht="12.75">
      <c r="H694" s="341"/>
      <c r="I694" s="341"/>
      <c r="J694" s="341"/>
      <c r="K694" s="341"/>
    </row>
    <row r="695" spans="8:11" ht="12.75">
      <c r="H695" s="341"/>
      <c r="I695" s="341"/>
      <c r="J695" s="341"/>
      <c r="K695" s="341"/>
    </row>
    <row r="696" spans="8:11" ht="12.75">
      <c r="H696" s="341"/>
      <c r="I696" s="341"/>
      <c r="J696" s="341"/>
      <c r="K696" s="341"/>
    </row>
    <row r="697" spans="8:11" ht="12.75">
      <c r="H697" s="341"/>
      <c r="I697" s="341"/>
      <c r="J697" s="341"/>
      <c r="K697" s="341"/>
    </row>
    <row r="698" spans="8:11" ht="12.75">
      <c r="H698" s="341"/>
      <c r="I698" s="341"/>
      <c r="J698" s="341"/>
      <c r="K698" s="341"/>
    </row>
    <row r="699" spans="8:11" ht="12.75">
      <c r="H699" s="341"/>
      <c r="I699" s="341"/>
      <c r="J699" s="341"/>
      <c r="K699" s="341"/>
    </row>
    <row r="700" spans="8:11" ht="12.75">
      <c r="H700" s="341"/>
      <c r="I700" s="341"/>
      <c r="J700" s="341"/>
      <c r="K700" s="341"/>
    </row>
    <row r="701" spans="8:11" ht="12.75">
      <c r="H701" s="341"/>
      <c r="I701" s="341"/>
      <c r="J701" s="341"/>
      <c r="K701" s="341"/>
    </row>
    <row r="702" spans="8:11" ht="12.75">
      <c r="H702" s="341"/>
      <c r="I702" s="341"/>
      <c r="J702" s="341"/>
      <c r="K702" s="341"/>
    </row>
    <row r="703" spans="8:11" ht="12.75">
      <c r="H703" s="341"/>
      <c r="I703" s="341"/>
      <c r="J703" s="341"/>
      <c r="K703" s="341"/>
    </row>
    <row r="704" spans="8:11" ht="12.75">
      <c r="H704" s="341"/>
      <c r="I704" s="341"/>
      <c r="J704" s="341"/>
      <c r="K704" s="341"/>
    </row>
    <row r="705" spans="8:11" ht="12.75">
      <c r="H705" s="341"/>
      <c r="I705" s="341"/>
      <c r="J705" s="341"/>
      <c r="K705" s="341"/>
    </row>
    <row r="706" spans="8:11" ht="12.75">
      <c r="H706" s="341"/>
      <c r="I706" s="341"/>
      <c r="J706" s="341"/>
      <c r="K706" s="341"/>
    </row>
    <row r="707" spans="8:11" ht="12.75">
      <c r="H707" s="341"/>
      <c r="I707" s="341"/>
      <c r="J707" s="341"/>
      <c r="K707" s="341"/>
    </row>
    <row r="708" spans="8:11" ht="12.75">
      <c r="H708" s="341"/>
      <c r="I708" s="341"/>
      <c r="J708" s="341"/>
      <c r="K708" s="341"/>
    </row>
    <row r="709" spans="8:11" ht="12.75">
      <c r="H709" s="341"/>
      <c r="I709" s="341"/>
      <c r="J709" s="341"/>
      <c r="K709" s="341"/>
    </row>
    <row r="710" spans="8:11" ht="12.75">
      <c r="H710" s="341"/>
      <c r="I710" s="341"/>
      <c r="J710" s="341"/>
      <c r="K710" s="341"/>
    </row>
    <row r="711" spans="8:11" ht="12.75">
      <c r="H711" s="341"/>
      <c r="I711" s="341"/>
      <c r="J711" s="341"/>
      <c r="K711" s="341"/>
    </row>
    <row r="712" spans="8:11" ht="12.75">
      <c r="H712" s="341"/>
      <c r="I712" s="341"/>
      <c r="J712" s="341"/>
      <c r="K712" s="341"/>
    </row>
    <row r="713" spans="8:11" ht="12.75">
      <c r="H713" s="341"/>
      <c r="I713" s="341"/>
      <c r="J713" s="341"/>
      <c r="K713" s="341"/>
    </row>
    <row r="714" spans="8:11" ht="12.75">
      <c r="H714" s="341"/>
      <c r="I714" s="341"/>
      <c r="J714" s="341"/>
      <c r="K714" s="341"/>
    </row>
    <row r="715" spans="8:11" ht="12.75">
      <c r="H715" s="341"/>
      <c r="I715" s="341"/>
      <c r="J715" s="341"/>
      <c r="K715" s="341"/>
    </row>
    <row r="716" spans="8:11" ht="12.75">
      <c r="H716" s="341"/>
      <c r="I716" s="341"/>
      <c r="J716" s="341"/>
      <c r="K716" s="341"/>
    </row>
    <row r="717" spans="8:11" ht="12.75">
      <c r="H717" s="341"/>
      <c r="I717" s="341"/>
      <c r="J717" s="341"/>
      <c r="K717" s="341"/>
    </row>
    <row r="718" spans="8:11" ht="12.75">
      <c r="H718" s="341"/>
      <c r="I718" s="341"/>
      <c r="J718" s="341"/>
      <c r="K718" s="341"/>
    </row>
    <row r="719" spans="8:11" ht="12.75">
      <c r="H719" s="341"/>
      <c r="I719" s="341"/>
      <c r="J719" s="341"/>
      <c r="K719" s="341"/>
    </row>
    <row r="720" spans="8:11" ht="12.75">
      <c r="H720" s="341"/>
      <c r="I720" s="341"/>
      <c r="J720" s="341"/>
      <c r="K720" s="341"/>
    </row>
    <row r="721" spans="8:11" ht="12.75">
      <c r="H721" s="341"/>
      <c r="I721" s="341"/>
      <c r="J721" s="341"/>
      <c r="K721" s="341"/>
    </row>
    <row r="722" spans="8:11" ht="12.75">
      <c r="H722" s="341"/>
      <c r="I722" s="341"/>
      <c r="J722" s="341"/>
      <c r="K722" s="341"/>
    </row>
    <row r="723" spans="8:11" ht="12.75">
      <c r="H723" s="341"/>
      <c r="I723" s="341"/>
      <c r="J723" s="341"/>
      <c r="K723" s="341"/>
    </row>
    <row r="724" spans="8:11" ht="12.75">
      <c r="H724" s="341"/>
      <c r="I724" s="341"/>
      <c r="J724" s="341"/>
      <c r="K724" s="341"/>
    </row>
    <row r="725" spans="8:11" ht="12.75">
      <c r="H725" s="341"/>
      <c r="I725" s="341"/>
      <c r="J725" s="341"/>
      <c r="K725" s="341"/>
    </row>
    <row r="726" spans="8:11" ht="12.75">
      <c r="H726" s="341"/>
      <c r="I726" s="341"/>
      <c r="J726" s="341"/>
      <c r="K726" s="341"/>
    </row>
    <row r="727" spans="8:11" ht="12.75">
      <c r="H727" s="341"/>
      <c r="I727" s="341"/>
      <c r="J727" s="341"/>
      <c r="K727" s="341"/>
    </row>
    <row r="728" spans="8:11" ht="12.75">
      <c r="H728" s="341"/>
      <c r="I728" s="341"/>
      <c r="J728" s="341"/>
      <c r="K728" s="341"/>
    </row>
    <row r="729" spans="8:11" ht="12.75">
      <c r="H729" s="341"/>
      <c r="I729" s="341"/>
      <c r="J729" s="341"/>
      <c r="K729" s="341"/>
    </row>
    <row r="730" spans="8:11" ht="12.75">
      <c r="H730" s="341"/>
      <c r="I730" s="341"/>
      <c r="J730" s="341"/>
      <c r="K730" s="341"/>
    </row>
    <row r="731" spans="8:11" ht="12.75">
      <c r="H731" s="341"/>
      <c r="I731" s="341"/>
      <c r="J731" s="341"/>
      <c r="K731" s="341"/>
    </row>
    <row r="732" spans="8:11" ht="12.75">
      <c r="H732" s="341"/>
      <c r="I732" s="341"/>
      <c r="J732" s="341"/>
      <c r="K732" s="341"/>
    </row>
    <row r="733" spans="8:11" ht="12.75">
      <c r="H733" s="341"/>
      <c r="I733" s="341"/>
      <c r="J733" s="341"/>
      <c r="K733" s="341"/>
    </row>
    <row r="734" spans="8:11" ht="12.75">
      <c r="H734" s="341"/>
      <c r="I734" s="341"/>
      <c r="J734" s="341"/>
      <c r="K734" s="341"/>
    </row>
    <row r="735" spans="8:11" ht="12.75">
      <c r="H735" s="341"/>
      <c r="I735" s="341"/>
      <c r="J735" s="341"/>
      <c r="K735" s="341"/>
    </row>
    <row r="736" spans="8:11" ht="12.75">
      <c r="H736" s="341"/>
      <c r="I736" s="341"/>
      <c r="J736" s="341"/>
      <c r="K736" s="341"/>
    </row>
    <row r="737" spans="8:11" ht="12.75">
      <c r="H737" s="341"/>
      <c r="I737" s="341"/>
      <c r="J737" s="341"/>
      <c r="K737" s="341"/>
    </row>
    <row r="738" spans="8:11" ht="12.75">
      <c r="H738" s="341"/>
      <c r="I738" s="341"/>
      <c r="J738" s="341"/>
      <c r="K738" s="341"/>
    </row>
    <row r="739" spans="8:11" ht="12.75">
      <c r="H739" s="341"/>
      <c r="I739" s="341"/>
      <c r="J739" s="341"/>
      <c r="K739" s="341"/>
    </row>
    <row r="740" spans="8:11" ht="12.75">
      <c r="H740" s="341"/>
      <c r="I740" s="341"/>
      <c r="J740" s="341"/>
      <c r="K740" s="341"/>
    </row>
    <row r="741" spans="8:11" ht="12.75">
      <c r="H741" s="341"/>
      <c r="I741" s="341"/>
      <c r="J741" s="341"/>
      <c r="K741" s="341"/>
    </row>
    <row r="742" spans="8:11" ht="12.75">
      <c r="H742" s="341"/>
      <c r="I742" s="341"/>
      <c r="J742" s="341"/>
      <c r="K742" s="341"/>
    </row>
    <row r="743" spans="8:11" ht="12.75">
      <c r="H743" s="341"/>
      <c r="I743" s="341"/>
      <c r="J743" s="341"/>
      <c r="K743" s="341"/>
    </row>
    <row r="744" spans="8:11" ht="12.75">
      <c r="H744" s="341"/>
      <c r="I744" s="341"/>
      <c r="J744" s="341"/>
      <c r="K744" s="341"/>
    </row>
    <row r="745" spans="8:11" ht="12.75">
      <c r="H745" s="341"/>
      <c r="I745" s="341"/>
      <c r="J745" s="341"/>
      <c r="K745" s="341"/>
    </row>
    <row r="746" spans="8:11" ht="12.75">
      <c r="H746" s="341"/>
      <c r="I746" s="341"/>
      <c r="J746" s="341"/>
      <c r="K746" s="341"/>
    </row>
    <row r="747" spans="8:11" ht="12.75">
      <c r="H747" s="341"/>
      <c r="I747" s="341"/>
      <c r="J747" s="341"/>
      <c r="K747" s="341"/>
    </row>
    <row r="748" spans="8:11" ht="12.75">
      <c r="H748" s="341"/>
      <c r="I748" s="341"/>
      <c r="J748" s="341"/>
      <c r="K748" s="341"/>
    </row>
    <row r="749" spans="8:11" ht="12.75">
      <c r="H749" s="341"/>
      <c r="I749" s="341"/>
      <c r="J749" s="341"/>
      <c r="K749" s="341"/>
    </row>
    <row r="750" spans="8:11" ht="12.75">
      <c r="H750" s="341"/>
      <c r="I750" s="341"/>
      <c r="J750" s="341"/>
      <c r="K750" s="341"/>
    </row>
    <row r="751" spans="8:11" ht="12.75">
      <c r="H751" s="341"/>
      <c r="I751" s="341"/>
      <c r="J751" s="341"/>
      <c r="K751" s="341"/>
    </row>
    <row r="752" spans="8:11" ht="12.75">
      <c r="H752" s="341"/>
      <c r="I752" s="341"/>
      <c r="J752" s="341"/>
      <c r="K752" s="341"/>
    </row>
    <row r="753" spans="8:11" ht="12.75">
      <c r="H753" s="341"/>
      <c r="I753" s="341"/>
      <c r="J753" s="341"/>
      <c r="K753" s="341"/>
    </row>
    <row r="754" spans="8:11" ht="12.75">
      <c r="H754" s="341"/>
      <c r="I754" s="341"/>
      <c r="J754" s="341"/>
      <c r="K754" s="341"/>
    </row>
    <row r="755" spans="8:11" ht="12.75">
      <c r="H755" s="341"/>
      <c r="I755" s="341"/>
      <c r="J755" s="341"/>
      <c r="K755" s="341"/>
    </row>
    <row r="756" spans="8:11" ht="12.75">
      <c r="H756" s="341"/>
      <c r="I756" s="341"/>
      <c r="J756" s="341"/>
      <c r="K756" s="341"/>
    </row>
    <row r="757" spans="8:11" ht="12.75">
      <c r="H757" s="341"/>
      <c r="I757" s="341"/>
      <c r="J757" s="341"/>
      <c r="K757" s="341"/>
    </row>
    <row r="758" spans="8:11" ht="12.75">
      <c r="H758" s="341"/>
      <c r="I758" s="341"/>
      <c r="J758" s="341"/>
      <c r="K758" s="341"/>
    </row>
    <row r="759" spans="8:11" ht="12.75">
      <c r="H759" s="341"/>
      <c r="I759" s="341"/>
      <c r="J759" s="341"/>
      <c r="K759" s="341"/>
    </row>
    <row r="760" spans="8:11" ht="12.75">
      <c r="H760" s="341"/>
      <c r="I760" s="341"/>
      <c r="J760" s="341"/>
      <c r="K760" s="341"/>
    </row>
    <row r="761" spans="8:11" ht="12.75">
      <c r="H761" s="341"/>
      <c r="I761" s="341"/>
      <c r="J761" s="341"/>
      <c r="K761" s="341"/>
    </row>
    <row r="762" spans="8:11" ht="12.75">
      <c r="H762" s="341"/>
      <c r="I762" s="341"/>
      <c r="J762" s="341"/>
      <c r="K762" s="341"/>
    </row>
    <row r="763" spans="8:11" ht="12.75">
      <c r="H763" s="341"/>
      <c r="I763" s="341"/>
      <c r="J763" s="341"/>
      <c r="K763" s="341"/>
    </row>
    <row r="764" spans="8:11" ht="12.75">
      <c r="H764" s="341"/>
      <c r="I764" s="341"/>
      <c r="J764" s="341"/>
      <c r="K764" s="341"/>
    </row>
    <row r="765" spans="8:11" ht="12.75">
      <c r="H765" s="341"/>
      <c r="I765" s="341"/>
      <c r="J765" s="341"/>
      <c r="K765" s="341"/>
    </row>
    <row r="766" spans="8:11" ht="12.75">
      <c r="H766" s="341"/>
      <c r="I766" s="341"/>
      <c r="J766" s="341"/>
      <c r="K766" s="341"/>
    </row>
    <row r="767" spans="8:11" ht="12.75">
      <c r="H767" s="341"/>
      <c r="I767" s="341"/>
      <c r="J767" s="341"/>
      <c r="K767" s="341"/>
    </row>
    <row r="768" spans="8:11" ht="12.75">
      <c r="H768" s="341"/>
      <c r="I768" s="341"/>
      <c r="J768" s="341"/>
      <c r="K768" s="341"/>
    </row>
    <row r="769" spans="8:11" ht="12.75">
      <c r="H769" s="341"/>
      <c r="I769" s="341"/>
      <c r="J769" s="341"/>
      <c r="K769" s="341"/>
    </row>
    <row r="770" spans="8:11" ht="12.75">
      <c r="H770" s="341"/>
      <c r="I770" s="341"/>
      <c r="J770" s="341"/>
      <c r="K770" s="341"/>
    </row>
    <row r="771" spans="8:11" ht="12.75">
      <c r="H771" s="341"/>
      <c r="I771" s="341"/>
      <c r="J771" s="341"/>
      <c r="K771" s="341"/>
    </row>
    <row r="772" spans="8:11" ht="12.75">
      <c r="H772" s="341"/>
      <c r="I772" s="341"/>
      <c r="J772" s="341"/>
      <c r="K772" s="341"/>
    </row>
    <row r="773" spans="8:11" ht="12.75">
      <c r="H773" s="341"/>
      <c r="I773" s="341"/>
      <c r="J773" s="341"/>
      <c r="K773" s="341"/>
    </row>
    <row r="774" spans="8:11" ht="12.75">
      <c r="H774" s="341"/>
      <c r="I774" s="341"/>
      <c r="J774" s="341"/>
      <c r="K774" s="341"/>
    </row>
    <row r="775" spans="8:11" ht="12.75">
      <c r="H775" s="341"/>
      <c r="I775" s="341"/>
      <c r="J775" s="341"/>
      <c r="K775" s="341"/>
    </row>
    <row r="776" spans="8:11" ht="12.75">
      <c r="H776" s="341"/>
      <c r="I776" s="341"/>
      <c r="J776" s="341"/>
      <c r="K776" s="341"/>
    </row>
    <row r="777" spans="8:11" ht="12.75">
      <c r="H777" s="341"/>
      <c r="I777" s="341"/>
      <c r="J777" s="341"/>
      <c r="K777" s="341"/>
    </row>
    <row r="778" spans="8:11" ht="12.75">
      <c r="H778" s="341"/>
      <c r="I778" s="341"/>
      <c r="J778" s="341"/>
      <c r="K778" s="341"/>
    </row>
    <row r="779" spans="8:11" ht="12.75">
      <c r="H779" s="341"/>
      <c r="I779" s="341"/>
      <c r="J779" s="341"/>
      <c r="K779" s="341"/>
    </row>
    <row r="780" spans="8:11" ht="12.75">
      <c r="H780" s="341"/>
      <c r="I780" s="341"/>
      <c r="J780" s="341"/>
      <c r="K780" s="341"/>
    </row>
    <row r="781" spans="8:11" ht="12.75">
      <c r="H781" s="341"/>
      <c r="I781" s="341"/>
      <c r="J781" s="341"/>
      <c r="K781" s="341"/>
    </row>
    <row r="782" spans="8:11" ht="12.75">
      <c r="H782" s="341"/>
      <c r="I782" s="341"/>
      <c r="J782" s="341"/>
      <c r="K782" s="341"/>
    </row>
    <row r="783" spans="8:11" ht="12.75">
      <c r="H783" s="341"/>
      <c r="I783" s="341"/>
      <c r="J783" s="341"/>
      <c r="K783" s="341"/>
    </row>
    <row r="784" spans="8:11" ht="12.75">
      <c r="H784" s="341"/>
      <c r="I784" s="341"/>
      <c r="J784" s="341"/>
      <c r="K784" s="341"/>
    </row>
    <row r="785" spans="8:11" ht="12.75">
      <c r="H785" s="341"/>
      <c r="I785" s="341"/>
      <c r="J785" s="341"/>
      <c r="K785" s="341"/>
    </row>
    <row r="786" spans="8:11" ht="12.75">
      <c r="H786" s="341"/>
      <c r="I786" s="341"/>
      <c r="J786" s="341"/>
      <c r="K786" s="341"/>
    </row>
    <row r="787" spans="8:11" ht="12.75">
      <c r="H787" s="341"/>
      <c r="I787" s="341"/>
      <c r="J787" s="341"/>
      <c r="K787" s="341"/>
    </row>
    <row r="788" spans="8:11" ht="12.75">
      <c r="H788" s="341"/>
      <c r="I788" s="341"/>
      <c r="J788" s="341"/>
      <c r="K788" s="341"/>
    </row>
    <row r="789" spans="8:11" ht="12.75">
      <c r="H789" s="341"/>
      <c r="I789" s="341"/>
      <c r="J789" s="341"/>
      <c r="K789" s="341"/>
    </row>
    <row r="790" spans="8:11" ht="12.75">
      <c r="H790" s="341"/>
      <c r="I790" s="341"/>
      <c r="J790" s="341"/>
      <c r="K790" s="341"/>
    </row>
    <row r="791" spans="8:11" ht="12.75">
      <c r="H791" s="341"/>
      <c r="I791" s="341"/>
      <c r="J791" s="341"/>
      <c r="K791" s="341"/>
    </row>
    <row r="792" spans="8:11" ht="12.75">
      <c r="H792" s="341"/>
      <c r="I792" s="341"/>
      <c r="J792" s="341"/>
      <c r="K792" s="341"/>
    </row>
    <row r="793" spans="8:11" ht="12.75">
      <c r="H793" s="341"/>
      <c r="I793" s="341"/>
      <c r="J793" s="341"/>
      <c r="K793" s="341"/>
    </row>
    <row r="794" spans="8:11" ht="12.75">
      <c r="H794" s="341"/>
      <c r="I794" s="341"/>
      <c r="J794" s="341"/>
      <c r="K794" s="341"/>
    </row>
    <row r="795" spans="8:11" ht="12.75">
      <c r="H795" s="341"/>
      <c r="I795" s="341"/>
      <c r="J795" s="341"/>
      <c r="K795" s="341"/>
    </row>
    <row r="796" spans="8:11" ht="12.75">
      <c r="H796" s="341"/>
      <c r="I796" s="341"/>
      <c r="J796" s="341"/>
      <c r="K796" s="341"/>
    </row>
    <row r="797" spans="8:11" ht="12.75">
      <c r="H797" s="341"/>
      <c r="I797" s="341"/>
      <c r="J797" s="341"/>
      <c r="K797" s="341"/>
    </row>
    <row r="798" spans="8:11" ht="12.75">
      <c r="H798" s="341"/>
      <c r="I798" s="341"/>
      <c r="J798" s="341"/>
      <c r="K798" s="341"/>
    </row>
    <row r="799" spans="8:11" ht="12.75">
      <c r="H799" s="341"/>
      <c r="I799" s="341"/>
      <c r="J799" s="341"/>
      <c r="K799" s="341"/>
    </row>
    <row r="800" spans="8:11" ht="12.75">
      <c r="H800" s="341"/>
      <c r="I800" s="341"/>
      <c r="J800" s="341"/>
      <c r="K800" s="341"/>
    </row>
    <row r="801" spans="8:11" ht="12.75">
      <c r="H801" s="341"/>
      <c r="I801" s="341"/>
      <c r="J801" s="341"/>
      <c r="K801" s="341"/>
    </row>
    <row r="802" spans="8:11" ht="12.75">
      <c r="H802" s="341"/>
      <c r="I802" s="341"/>
      <c r="J802" s="341"/>
      <c r="K802" s="341"/>
    </row>
    <row r="803" spans="8:11" ht="12.75">
      <c r="H803" s="341"/>
      <c r="I803" s="341"/>
      <c r="J803" s="341"/>
      <c r="K803" s="341"/>
    </row>
    <row r="804" spans="8:11" ht="12.75">
      <c r="H804" s="341"/>
      <c r="I804" s="341"/>
      <c r="J804" s="341"/>
      <c r="K804" s="341"/>
    </row>
    <row r="805" spans="8:11" ht="12.75">
      <c r="H805" s="341"/>
      <c r="I805" s="341"/>
      <c r="J805" s="341"/>
      <c r="K805" s="341"/>
    </row>
    <row r="806" spans="8:11" ht="12.75">
      <c r="H806" s="341"/>
      <c r="I806" s="341"/>
      <c r="J806" s="341"/>
      <c r="K806" s="341"/>
    </row>
    <row r="807" spans="8:11" ht="12.75">
      <c r="H807" s="341"/>
      <c r="I807" s="341"/>
      <c r="J807" s="341"/>
      <c r="K807" s="341"/>
    </row>
    <row r="808" spans="8:11" ht="12.75">
      <c r="H808" s="341"/>
      <c r="I808" s="341"/>
      <c r="J808" s="341"/>
      <c r="K808" s="341"/>
    </row>
    <row r="809" spans="8:11" ht="12.75">
      <c r="H809" s="341"/>
      <c r="I809" s="341"/>
      <c r="J809" s="341"/>
      <c r="K809" s="341"/>
    </row>
    <row r="810" spans="8:11" ht="12.75">
      <c r="H810" s="341"/>
      <c r="I810" s="341"/>
      <c r="J810" s="341"/>
      <c r="K810" s="341"/>
    </row>
    <row r="811" spans="8:11" ht="12.75">
      <c r="H811" s="341"/>
      <c r="I811" s="341"/>
      <c r="J811" s="341"/>
      <c r="K811" s="341"/>
    </row>
    <row r="812" spans="8:11" ht="12.75">
      <c r="H812" s="341"/>
      <c r="I812" s="341"/>
      <c r="J812" s="341"/>
      <c r="K812" s="341"/>
    </row>
    <row r="813" spans="8:11" ht="12.75">
      <c r="H813" s="341"/>
      <c r="I813" s="341"/>
      <c r="J813" s="341"/>
      <c r="K813" s="341"/>
    </row>
    <row r="814" spans="8:11" ht="12.75">
      <c r="H814" s="341"/>
      <c r="I814" s="341"/>
      <c r="J814" s="341"/>
      <c r="K814" s="341"/>
    </row>
    <row r="815" spans="8:11" ht="12.75">
      <c r="H815" s="341"/>
      <c r="I815" s="341"/>
      <c r="J815" s="341"/>
      <c r="K815" s="341"/>
    </row>
    <row r="816" spans="8:11" ht="12.75">
      <c r="H816" s="341"/>
      <c r="I816" s="341"/>
      <c r="J816" s="341"/>
      <c r="K816" s="341"/>
    </row>
    <row r="817" spans="8:11" ht="12.75">
      <c r="H817" s="341"/>
      <c r="I817" s="341"/>
      <c r="J817" s="341"/>
      <c r="K817" s="341"/>
    </row>
    <row r="818" spans="8:11" ht="12.75">
      <c r="H818" s="341"/>
      <c r="I818" s="341"/>
      <c r="J818" s="341"/>
      <c r="K818" s="341"/>
    </row>
    <row r="819" spans="8:11" ht="12.75">
      <c r="H819" s="341"/>
      <c r="I819" s="341"/>
      <c r="J819" s="341"/>
      <c r="K819" s="341"/>
    </row>
    <row r="820" spans="8:11" ht="12.75">
      <c r="H820" s="341"/>
      <c r="I820" s="341"/>
      <c r="J820" s="341"/>
      <c r="K820" s="341"/>
    </row>
    <row r="821" spans="8:11" ht="12.75">
      <c r="H821" s="341"/>
      <c r="I821" s="341"/>
      <c r="J821" s="341"/>
      <c r="K821" s="341"/>
    </row>
    <row r="822" spans="8:11" ht="12.75">
      <c r="H822" s="341"/>
      <c r="I822" s="341"/>
      <c r="J822" s="341"/>
      <c r="K822" s="341"/>
    </row>
    <row r="823" spans="8:11" ht="12.75">
      <c r="H823" s="341"/>
      <c r="I823" s="341"/>
      <c r="J823" s="341"/>
      <c r="K823" s="341"/>
    </row>
    <row r="824" spans="8:11" ht="12.75">
      <c r="H824" s="341"/>
      <c r="I824" s="341"/>
      <c r="J824" s="341"/>
      <c r="K824" s="341"/>
    </row>
    <row r="825" spans="8:11" ht="12.75">
      <c r="H825" s="341"/>
      <c r="I825" s="341"/>
      <c r="J825" s="341"/>
      <c r="K825" s="341"/>
    </row>
    <row r="826" spans="8:11" ht="12.75">
      <c r="H826" s="341"/>
      <c r="I826" s="341"/>
      <c r="J826" s="341"/>
      <c r="K826" s="341"/>
    </row>
    <row r="827" spans="8:11" ht="12.75">
      <c r="H827" s="341"/>
      <c r="I827" s="341"/>
      <c r="J827" s="341"/>
      <c r="K827" s="341"/>
    </row>
    <row r="828" spans="8:11" ht="12.75">
      <c r="H828" s="341"/>
      <c r="I828" s="341"/>
      <c r="J828" s="341"/>
      <c r="K828" s="341"/>
    </row>
    <row r="829" spans="8:11" ht="12.75">
      <c r="H829" s="341"/>
      <c r="I829" s="341"/>
      <c r="J829" s="341"/>
      <c r="K829" s="341"/>
    </row>
    <row r="830" spans="8:11" ht="12.75">
      <c r="H830" s="341"/>
      <c r="I830" s="341"/>
      <c r="J830" s="341"/>
      <c r="K830" s="341"/>
    </row>
    <row r="831" spans="8:11" ht="12.75">
      <c r="H831" s="341"/>
      <c r="I831" s="341"/>
      <c r="J831" s="341"/>
      <c r="K831" s="341"/>
    </row>
    <row r="832" spans="8:11" ht="12.75">
      <c r="H832" s="341"/>
      <c r="I832" s="341"/>
      <c r="J832" s="341"/>
      <c r="K832" s="341"/>
    </row>
    <row r="833" spans="8:11" ht="12.75">
      <c r="H833" s="341"/>
      <c r="I833" s="341"/>
      <c r="J833" s="341"/>
      <c r="K833" s="341"/>
    </row>
    <row r="834" spans="8:11" ht="12.75">
      <c r="H834" s="341"/>
      <c r="I834" s="341"/>
      <c r="J834" s="341"/>
      <c r="K834" s="341"/>
    </row>
    <row r="835" spans="8:11" ht="12.75">
      <c r="H835" s="341"/>
      <c r="I835" s="341"/>
      <c r="J835" s="341"/>
      <c r="K835" s="341"/>
    </row>
    <row r="836" spans="8:11" ht="12.75">
      <c r="H836" s="341"/>
      <c r="I836" s="341"/>
      <c r="J836" s="341"/>
      <c r="K836" s="341"/>
    </row>
    <row r="837" spans="8:11" ht="12.75">
      <c r="H837" s="341"/>
      <c r="I837" s="341"/>
      <c r="J837" s="341"/>
      <c r="K837" s="341"/>
    </row>
    <row r="838" spans="8:11" ht="12.75">
      <c r="H838" s="341"/>
      <c r="I838" s="341"/>
      <c r="J838" s="341"/>
      <c r="K838" s="341"/>
    </row>
    <row r="839" spans="8:11" ht="12.75">
      <c r="H839" s="341"/>
      <c r="I839" s="341"/>
      <c r="J839" s="341"/>
      <c r="K839" s="341"/>
    </row>
    <row r="840" spans="8:11" ht="12.75">
      <c r="H840" s="341"/>
      <c r="I840" s="341"/>
      <c r="J840" s="341"/>
      <c r="K840" s="341"/>
    </row>
    <row r="841" spans="8:11" ht="12.75">
      <c r="H841" s="341"/>
      <c r="I841" s="341"/>
      <c r="J841" s="341"/>
      <c r="K841" s="341"/>
    </row>
    <row r="842" spans="8:11" ht="12.75">
      <c r="H842" s="341"/>
      <c r="I842" s="341"/>
      <c r="J842" s="341"/>
      <c r="K842" s="341"/>
    </row>
    <row r="843" spans="8:11" ht="12.75">
      <c r="H843" s="341"/>
      <c r="I843" s="341"/>
      <c r="J843" s="341"/>
      <c r="K843" s="341"/>
    </row>
    <row r="844" spans="8:11" ht="12.75">
      <c r="H844" s="341"/>
      <c r="I844" s="341"/>
      <c r="J844" s="341"/>
      <c r="K844" s="341"/>
    </row>
    <row r="845" spans="8:11" ht="12.75">
      <c r="H845" s="341"/>
      <c r="I845" s="341"/>
      <c r="J845" s="341"/>
      <c r="K845" s="341"/>
    </row>
    <row r="846" spans="8:11" ht="12.75">
      <c r="H846" s="341"/>
      <c r="I846" s="341"/>
      <c r="J846" s="341"/>
      <c r="K846" s="341"/>
    </row>
    <row r="847" spans="8:11" ht="12.75">
      <c r="H847" s="341"/>
      <c r="I847" s="341"/>
      <c r="J847" s="341"/>
      <c r="K847" s="341"/>
    </row>
    <row r="848" spans="8:11" ht="12.75">
      <c r="H848" s="341"/>
      <c r="I848" s="341"/>
      <c r="J848" s="341"/>
      <c r="K848" s="341"/>
    </row>
    <row r="849" spans="8:11" ht="12.75">
      <c r="H849" s="341"/>
      <c r="I849" s="341"/>
      <c r="J849" s="341"/>
      <c r="K849" s="341"/>
    </row>
    <row r="850" spans="8:11" ht="12.75">
      <c r="H850" s="341"/>
      <c r="I850" s="341"/>
      <c r="J850" s="341"/>
      <c r="K850" s="341"/>
    </row>
    <row r="851" spans="8:11" ht="12.75">
      <c r="H851" s="341"/>
      <c r="I851" s="341"/>
      <c r="J851" s="341"/>
      <c r="K851" s="341"/>
    </row>
    <row r="852" spans="8:11" ht="12.75">
      <c r="H852" s="341"/>
      <c r="I852" s="341"/>
      <c r="J852" s="341"/>
      <c r="K852" s="341"/>
    </row>
    <row r="853" spans="8:11" ht="12.75">
      <c r="H853" s="341"/>
      <c r="I853" s="341"/>
      <c r="J853" s="341"/>
      <c r="K853" s="341"/>
    </row>
    <row r="854" spans="8:11" ht="12.75">
      <c r="H854" s="341"/>
      <c r="I854" s="341"/>
      <c r="J854" s="341"/>
      <c r="K854" s="341"/>
    </row>
    <row r="855" spans="8:11" ht="12.75">
      <c r="H855" s="341"/>
      <c r="I855" s="341"/>
      <c r="J855" s="341"/>
      <c r="K855" s="341"/>
    </row>
    <row r="856" spans="8:11" ht="12.75">
      <c r="H856" s="341"/>
      <c r="I856" s="341"/>
      <c r="J856" s="341"/>
      <c r="K856" s="341"/>
    </row>
    <row r="857" spans="8:11" ht="12.75">
      <c r="H857" s="341"/>
      <c r="I857" s="341"/>
      <c r="J857" s="341"/>
      <c r="K857" s="341"/>
    </row>
    <row r="858" spans="8:11" ht="12.75">
      <c r="H858" s="341"/>
      <c r="I858" s="341"/>
      <c r="J858" s="341"/>
      <c r="K858" s="341"/>
    </row>
    <row r="859" spans="8:11" ht="12.75">
      <c r="H859" s="341"/>
      <c r="I859" s="341"/>
      <c r="J859" s="341"/>
      <c r="K859" s="341"/>
    </row>
    <row r="860" spans="8:11" ht="12.75">
      <c r="H860" s="341"/>
      <c r="I860" s="341"/>
      <c r="J860" s="341"/>
      <c r="K860" s="341"/>
    </row>
    <row r="861" spans="8:11" ht="12.75">
      <c r="H861" s="341"/>
      <c r="I861" s="341"/>
      <c r="J861" s="341"/>
      <c r="K861" s="341"/>
    </row>
    <row r="862" spans="8:11" ht="12.75">
      <c r="H862" s="341"/>
      <c r="I862" s="341"/>
      <c r="J862" s="341"/>
      <c r="K862" s="341"/>
    </row>
    <row r="863" spans="8:11" ht="12.75">
      <c r="H863" s="341"/>
      <c r="I863" s="341"/>
      <c r="J863" s="341"/>
      <c r="K863" s="341"/>
    </row>
    <row r="864" spans="8:11" ht="12.75">
      <c r="H864" s="341"/>
      <c r="I864" s="341"/>
      <c r="J864" s="341"/>
      <c r="K864" s="341"/>
    </row>
    <row r="865" spans="8:11" ht="12.75">
      <c r="H865" s="341"/>
      <c r="I865" s="341"/>
      <c r="J865" s="341"/>
      <c r="K865" s="341"/>
    </row>
    <row r="866" spans="8:11" ht="12.75">
      <c r="H866" s="341"/>
      <c r="I866" s="341"/>
      <c r="J866" s="341"/>
      <c r="K866" s="341"/>
    </row>
    <row r="867" spans="8:11" ht="12.75">
      <c r="H867" s="341"/>
      <c r="I867" s="341"/>
      <c r="J867" s="341"/>
      <c r="K867" s="341"/>
    </row>
    <row r="868" spans="8:11" ht="12.75">
      <c r="H868" s="341"/>
      <c r="I868" s="341"/>
      <c r="J868" s="341"/>
      <c r="K868" s="341"/>
    </row>
    <row r="869" spans="8:11" ht="12.75">
      <c r="H869" s="341"/>
      <c r="I869" s="341"/>
      <c r="J869" s="341"/>
      <c r="K869" s="341"/>
    </row>
    <row r="870" spans="8:11" ht="12.75">
      <c r="H870" s="341"/>
      <c r="I870" s="341"/>
      <c r="J870" s="341"/>
      <c r="K870" s="341"/>
    </row>
    <row r="871" spans="8:11" ht="12.75">
      <c r="H871" s="341"/>
      <c r="I871" s="341"/>
      <c r="J871" s="341"/>
      <c r="K871" s="341"/>
    </row>
    <row r="872" spans="8:11" ht="12.75">
      <c r="H872" s="341"/>
      <c r="I872" s="341"/>
      <c r="J872" s="341"/>
      <c r="K872" s="341"/>
    </row>
    <row r="873" spans="8:11" ht="12.75">
      <c r="H873" s="341"/>
      <c r="I873" s="341"/>
      <c r="J873" s="341"/>
      <c r="K873" s="341"/>
    </row>
    <row r="874" spans="8:11" ht="12.75">
      <c r="H874" s="341"/>
      <c r="I874" s="341"/>
      <c r="J874" s="341"/>
      <c r="K874" s="341"/>
    </row>
    <row r="875" spans="8:11" ht="12.75">
      <c r="H875" s="341"/>
      <c r="I875" s="341"/>
      <c r="J875" s="341"/>
      <c r="K875" s="341"/>
    </row>
    <row r="876" spans="8:11" ht="12.75">
      <c r="H876" s="341"/>
      <c r="I876" s="341"/>
      <c r="J876" s="341"/>
      <c r="K876" s="341"/>
    </row>
    <row r="877" spans="8:11" ht="12.75">
      <c r="H877" s="341"/>
      <c r="I877" s="341"/>
      <c r="J877" s="341"/>
      <c r="K877" s="341"/>
    </row>
    <row r="878" spans="8:11" ht="12.75">
      <c r="H878" s="341"/>
      <c r="I878" s="341"/>
      <c r="J878" s="341"/>
      <c r="K878" s="341"/>
    </row>
    <row r="879" spans="8:11" ht="12.75">
      <c r="H879" s="341"/>
      <c r="I879" s="341"/>
      <c r="J879" s="341"/>
      <c r="K879" s="341"/>
    </row>
    <row r="880" spans="8:11" ht="12.75">
      <c r="H880" s="341"/>
      <c r="I880" s="341"/>
      <c r="J880" s="341"/>
      <c r="K880" s="341"/>
    </row>
    <row r="881" spans="8:11" ht="12.75">
      <c r="H881" s="341"/>
      <c r="I881" s="341"/>
      <c r="J881" s="341"/>
      <c r="K881" s="341"/>
    </row>
    <row r="882" spans="8:11" ht="12.75">
      <c r="H882" s="341"/>
      <c r="I882" s="341"/>
      <c r="J882" s="341"/>
      <c r="K882" s="341"/>
    </row>
    <row r="883" spans="8:11" ht="12.75">
      <c r="H883" s="341"/>
      <c r="I883" s="341"/>
      <c r="J883" s="341"/>
      <c r="K883" s="341"/>
    </row>
    <row r="884" spans="8:11" ht="12.75">
      <c r="H884" s="341"/>
      <c r="I884" s="341"/>
      <c r="J884" s="341"/>
      <c r="K884" s="341"/>
    </row>
    <row r="885" spans="8:11" ht="12.75">
      <c r="H885" s="341"/>
      <c r="I885" s="341"/>
      <c r="J885" s="341"/>
      <c r="K885" s="341"/>
    </row>
    <row r="886" spans="8:11" ht="12.75">
      <c r="H886" s="341"/>
      <c r="I886" s="341"/>
      <c r="J886" s="341"/>
      <c r="K886" s="341"/>
    </row>
    <row r="887" spans="8:11" ht="12.75">
      <c r="H887" s="341"/>
      <c r="I887" s="341"/>
      <c r="J887" s="341"/>
      <c r="K887" s="341"/>
    </row>
    <row r="888" spans="8:11" ht="12.75">
      <c r="H888" s="341"/>
      <c r="I888" s="341"/>
      <c r="J888" s="341"/>
      <c r="K888" s="341"/>
    </row>
    <row r="889" spans="8:11" ht="12.75">
      <c r="H889" s="341"/>
      <c r="I889" s="341"/>
      <c r="J889" s="341"/>
      <c r="K889" s="341"/>
    </row>
    <row r="890" spans="8:11" ht="12.75">
      <c r="H890" s="341"/>
      <c r="I890" s="341"/>
      <c r="J890" s="341"/>
      <c r="K890" s="341"/>
    </row>
    <row r="891" spans="8:11" ht="12.75">
      <c r="H891" s="341"/>
      <c r="I891" s="341"/>
      <c r="J891" s="341"/>
      <c r="K891" s="341"/>
    </row>
    <row r="892" spans="8:11" ht="12.75">
      <c r="H892" s="341"/>
      <c r="I892" s="341"/>
      <c r="J892" s="341"/>
      <c r="K892" s="341"/>
    </row>
    <row r="893" spans="8:11" ht="12.75">
      <c r="H893" s="341"/>
      <c r="I893" s="341"/>
      <c r="J893" s="341"/>
      <c r="K893" s="341"/>
    </row>
    <row r="894" spans="8:11" ht="12.75">
      <c r="H894" s="341"/>
      <c r="I894" s="341"/>
      <c r="J894" s="341"/>
      <c r="K894" s="341"/>
    </row>
    <row r="895" spans="8:11" ht="12.75">
      <c r="H895" s="341"/>
      <c r="I895" s="341"/>
      <c r="J895" s="341"/>
      <c r="K895" s="341"/>
    </row>
    <row r="896" spans="8:11" ht="12.75">
      <c r="H896" s="341"/>
      <c r="I896" s="341"/>
      <c r="J896" s="341"/>
      <c r="K896" s="341"/>
    </row>
    <row r="897" spans="8:11" ht="12.75">
      <c r="H897" s="341"/>
      <c r="I897" s="341"/>
      <c r="J897" s="341"/>
      <c r="K897" s="341"/>
    </row>
    <row r="898" spans="8:11" ht="12.75">
      <c r="H898" s="341"/>
      <c r="I898" s="341"/>
      <c r="J898" s="341"/>
      <c r="K898" s="341"/>
    </row>
    <row r="899" spans="8:11" ht="12.75">
      <c r="H899" s="341"/>
      <c r="I899" s="341"/>
      <c r="J899" s="341"/>
      <c r="K899" s="341"/>
    </row>
    <row r="900" spans="8:11" ht="12.75">
      <c r="H900" s="341"/>
      <c r="I900" s="341"/>
      <c r="J900" s="341"/>
      <c r="K900" s="341"/>
    </row>
    <row r="901" spans="8:11" ht="12.75">
      <c r="H901" s="341"/>
      <c r="I901" s="341"/>
      <c r="J901" s="341"/>
      <c r="K901" s="341"/>
    </row>
    <row r="902" spans="8:11" ht="12.75">
      <c r="H902" s="341"/>
      <c r="I902" s="341"/>
      <c r="J902" s="341"/>
      <c r="K902" s="341"/>
    </row>
    <row r="903" spans="8:11" ht="12.75">
      <c r="H903" s="341"/>
      <c r="I903" s="341"/>
      <c r="J903" s="341"/>
      <c r="K903" s="341"/>
    </row>
    <row r="904" spans="8:11" ht="12.75">
      <c r="H904" s="341"/>
      <c r="I904" s="341"/>
      <c r="J904" s="341"/>
      <c r="K904" s="341"/>
    </row>
    <row r="905" spans="8:11" ht="12.75">
      <c r="H905" s="341"/>
      <c r="I905" s="341"/>
      <c r="J905" s="341"/>
      <c r="K905" s="341"/>
    </row>
    <row r="906" spans="8:11" ht="12.75">
      <c r="H906" s="341"/>
      <c r="I906" s="341"/>
      <c r="J906" s="341"/>
      <c r="K906" s="341"/>
    </row>
    <row r="907" spans="8:11" ht="12.75">
      <c r="H907" s="341"/>
      <c r="I907" s="341"/>
      <c r="J907" s="341"/>
      <c r="K907" s="341"/>
    </row>
    <row r="908" spans="8:11" ht="12.75">
      <c r="H908" s="341"/>
      <c r="I908" s="341"/>
      <c r="J908" s="341"/>
      <c r="K908" s="341"/>
    </row>
    <row r="909" spans="8:11" ht="12.75">
      <c r="H909" s="341"/>
      <c r="I909" s="341"/>
      <c r="J909" s="341"/>
      <c r="K909" s="341"/>
    </row>
    <row r="910" spans="8:11" ht="12.75">
      <c r="H910" s="341"/>
      <c r="I910" s="341"/>
      <c r="J910" s="341"/>
      <c r="K910" s="341"/>
    </row>
    <row r="911" spans="8:11" ht="12.75">
      <c r="H911" s="341"/>
      <c r="I911" s="341"/>
      <c r="J911" s="341"/>
      <c r="K911" s="341"/>
    </row>
    <row r="912" spans="8:11" ht="12.75">
      <c r="H912" s="341"/>
      <c r="I912" s="341"/>
      <c r="J912" s="341"/>
      <c r="K912" s="341"/>
    </row>
    <row r="913" spans="8:11" ht="12.75">
      <c r="H913" s="341"/>
      <c r="I913" s="341"/>
      <c r="J913" s="341"/>
      <c r="K913" s="341"/>
    </row>
    <row r="914" spans="8:11" ht="12.75">
      <c r="H914" s="341"/>
      <c r="I914" s="341"/>
      <c r="J914" s="341"/>
      <c r="K914" s="341"/>
    </row>
    <row r="915" spans="8:11" ht="12.75">
      <c r="H915" s="341"/>
      <c r="I915" s="341"/>
      <c r="J915" s="341"/>
      <c r="K915" s="341"/>
    </row>
    <row r="916" spans="8:11" ht="12.75">
      <c r="H916" s="341"/>
      <c r="I916" s="341"/>
      <c r="J916" s="341"/>
      <c r="K916" s="341"/>
    </row>
    <row r="917" spans="8:11" ht="12.75">
      <c r="H917" s="341"/>
      <c r="I917" s="341"/>
      <c r="J917" s="341"/>
      <c r="K917" s="341"/>
    </row>
    <row r="918" spans="8:11" ht="12.75">
      <c r="H918" s="341"/>
      <c r="I918" s="341"/>
      <c r="J918" s="341"/>
      <c r="K918" s="341"/>
    </row>
    <row r="919" spans="8:11" ht="12.75">
      <c r="H919" s="341"/>
      <c r="I919" s="341"/>
      <c r="J919" s="341"/>
      <c r="K919" s="341"/>
    </row>
    <row r="920" spans="8:11" ht="12.75">
      <c r="H920" s="341"/>
      <c r="I920" s="341"/>
      <c r="J920" s="341"/>
      <c r="K920" s="341"/>
    </row>
    <row r="921" spans="8:11" ht="12.75">
      <c r="H921" s="341"/>
      <c r="I921" s="341"/>
      <c r="J921" s="341"/>
      <c r="K921" s="341"/>
    </row>
    <row r="922" spans="8:11" ht="12.75">
      <c r="H922" s="341"/>
      <c r="I922" s="341"/>
      <c r="J922" s="341"/>
      <c r="K922" s="341"/>
    </row>
    <row r="923" spans="8:11" ht="12.75">
      <c r="H923" s="341"/>
      <c r="I923" s="341"/>
      <c r="J923" s="341"/>
      <c r="K923" s="341"/>
    </row>
    <row r="924" spans="8:11" ht="12.75">
      <c r="H924" s="341"/>
      <c r="I924" s="341"/>
      <c r="J924" s="341"/>
      <c r="K924" s="341"/>
    </row>
    <row r="925" spans="8:11" ht="12.75">
      <c r="H925" s="341"/>
      <c r="I925" s="341"/>
      <c r="J925" s="341"/>
      <c r="K925" s="341"/>
    </row>
    <row r="926" spans="8:11" ht="12.75">
      <c r="H926" s="341"/>
      <c r="I926" s="341"/>
      <c r="J926" s="341"/>
      <c r="K926" s="341"/>
    </row>
    <row r="927" spans="8:11" ht="12.75">
      <c r="H927" s="341"/>
      <c r="I927" s="341"/>
      <c r="J927" s="341"/>
      <c r="K927" s="341"/>
    </row>
    <row r="928" spans="8:11" ht="12.75">
      <c r="H928" s="341"/>
      <c r="I928" s="341"/>
      <c r="J928" s="341"/>
      <c r="K928" s="341"/>
    </row>
    <row r="929" spans="8:11" ht="12.75">
      <c r="H929" s="341"/>
      <c r="I929" s="341"/>
      <c r="J929" s="341"/>
      <c r="K929" s="341"/>
    </row>
    <row r="930" spans="8:11" ht="12.75">
      <c r="H930" s="341"/>
      <c r="I930" s="341"/>
      <c r="J930" s="341"/>
      <c r="K930" s="341"/>
    </row>
    <row r="931" spans="8:11" ht="12.75">
      <c r="H931" s="341"/>
      <c r="I931" s="341"/>
      <c r="J931" s="341"/>
      <c r="K931" s="341"/>
    </row>
    <row r="932" spans="8:11" ht="12.75">
      <c r="H932" s="341"/>
      <c r="I932" s="341"/>
      <c r="J932" s="341"/>
      <c r="K932" s="341"/>
    </row>
    <row r="933" spans="8:11" ht="12.75">
      <c r="H933" s="341"/>
      <c r="I933" s="341"/>
      <c r="J933" s="341"/>
      <c r="K933" s="341"/>
    </row>
    <row r="934" spans="8:11" ht="12.75">
      <c r="H934" s="341"/>
      <c r="I934" s="341"/>
      <c r="J934" s="341"/>
      <c r="K934" s="341"/>
    </row>
    <row r="935" spans="8:11" ht="12.75">
      <c r="H935" s="341"/>
      <c r="I935" s="341"/>
      <c r="J935" s="341"/>
      <c r="K935" s="341"/>
    </row>
    <row r="936" spans="8:11" ht="12.75">
      <c r="H936" s="341"/>
      <c r="I936" s="341"/>
      <c r="J936" s="341"/>
      <c r="K936" s="341"/>
    </row>
    <row r="937" spans="8:11" ht="12.75">
      <c r="H937" s="341"/>
      <c r="I937" s="341"/>
      <c r="J937" s="341"/>
      <c r="K937" s="341"/>
    </row>
    <row r="938" spans="8:11" ht="12.75">
      <c r="H938" s="341"/>
      <c r="I938" s="341"/>
      <c r="J938" s="341"/>
      <c r="K938" s="341"/>
    </row>
    <row r="939" spans="8:11" ht="12.75">
      <c r="H939" s="341"/>
      <c r="I939" s="341"/>
      <c r="J939" s="341"/>
      <c r="K939" s="341"/>
    </row>
    <row r="940" spans="8:11" ht="12.75">
      <c r="H940" s="341"/>
      <c r="I940" s="341"/>
      <c r="J940" s="341"/>
      <c r="K940" s="341"/>
    </row>
    <row r="941" spans="8:11" ht="12.75">
      <c r="H941" s="341"/>
      <c r="I941" s="341"/>
      <c r="J941" s="341"/>
      <c r="K941" s="341"/>
    </row>
    <row r="942" spans="8:11" ht="12.75">
      <c r="H942" s="341"/>
      <c r="I942" s="341"/>
      <c r="J942" s="341"/>
      <c r="K942" s="341"/>
    </row>
    <row r="943" spans="8:11" ht="12.75">
      <c r="H943" s="341"/>
      <c r="I943" s="341"/>
      <c r="J943" s="341"/>
      <c r="K943" s="341"/>
    </row>
    <row r="944" spans="8:11" ht="12.75">
      <c r="H944" s="341"/>
      <c r="I944" s="341"/>
      <c r="J944" s="341"/>
      <c r="K944" s="341"/>
    </row>
    <row r="945" spans="8:11" ht="12.75">
      <c r="H945" s="341"/>
      <c r="I945" s="341"/>
      <c r="J945" s="341"/>
      <c r="K945" s="341"/>
    </row>
    <row r="946" spans="8:11" ht="12.75">
      <c r="H946" s="341"/>
      <c r="I946" s="341"/>
      <c r="J946" s="341"/>
      <c r="K946" s="341"/>
    </row>
    <row r="947" spans="8:11" ht="12.75">
      <c r="H947" s="341"/>
      <c r="I947" s="341"/>
      <c r="J947" s="341"/>
      <c r="K947" s="341"/>
    </row>
    <row r="948" spans="8:11" ht="12.75">
      <c r="H948" s="341"/>
      <c r="I948" s="341"/>
      <c r="J948" s="341"/>
      <c r="K948" s="341"/>
    </row>
    <row r="949" spans="8:11" ht="12.75">
      <c r="H949" s="341"/>
      <c r="I949" s="341"/>
      <c r="J949" s="341"/>
      <c r="K949" s="341"/>
    </row>
    <row r="950" spans="8:11" ht="12.75">
      <c r="H950" s="341"/>
      <c r="I950" s="341"/>
      <c r="J950" s="341"/>
      <c r="K950" s="341"/>
    </row>
    <row r="951" spans="8:11" ht="12.75">
      <c r="H951" s="341"/>
      <c r="I951" s="341"/>
      <c r="J951" s="341"/>
      <c r="K951" s="341"/>
    </row>
    <row r="952" spans="8:11" ht="12.75">
      <c r="H952" s="341"/>
      <c r="I952" s="341"/>
      <c r="J952" s="341"/>
      <c r="K952" s="341"/>
    </row>
    <row r="953" spans="8:11" ht="12.75">
      <c r="H953" s="341"/>
      <c r="I953" s="341"/>
      <c r="J953" s="341"/>
      <c r="K953" s="341"/>
    </row>
    <row r="954" spans="8:11" ht="12.75">
      <c r="H954" s="341"/>
      <c r="I954" s="341"/>
      <c r="J954" s="341"/>
      <c r="K954" s="341"/>
    </row>
    <row r="955" spans="8:11" ht="12.75">
      <c r="H955" s="341"/>
      <c r="I955" s="341"/>
      <c r="J955" s="341"/>
      <c r="K955" s="341"/>
    </row>
    <row r="956" spans="8:11" ht="12.75">
      <c r="H956" s="341"/>
      <c r="I956" s="341"/>
      <c r="J956" s="341"/>
      <c r="K956" s="341"/>
    </row>
    <row r="957" spans="8:11" ht="12.75">
      <c r="H957" s="341"/>
      <c r="I957" s="341"/>
      <c r="J957" s="341"/>
      <c r="K957" s="341"/>
    </row>
    <row r="958" spans="8:11" ht="12.75">
      <c r="H958" s="341"/>
      <c r="I958" s="341"/>
      <c r="J958" s="341"/>
      <c r="K958" s="341"/>
    </row>
    <row r="959" spans="8:11" ht="12.75">
      <c r="H959" s="341"/>
      <c r="I959" s="341"/>
      <c r="J959" s="341"/>
      <c r="K959" s="341"/>
    </row>
    <row r="960" spans="8:11" ht="12.75">
      <c r="H960" s="341"/>
      <c r="I960" s="341"/>
      <c r="J960" s="341"/>
      <c r="K960" s="341"/>
    </row>
    <row r="961" spans="8:11" ht="12.75">
      <c r="H961" s="341"/>
      <c r="I961" s="341"/>
      <c r="J961" s="341"/>
      <c r="K961" s="341"/>
    </row>
    <row r="962" spans="8:11" ht="12.75">
      <c r="H962" s="341"/>
      <c r="I962" s="341"/>
      <c r="J962" s="341"/>
      <c r="K962" s="341"/>
    </row>
    <row r="963" spans="8:11" ht="12.75">
      <c r="H963" s="341"/>
      <c r="I963" s="341"/>
      <c r="J963" s="341"/>
      <c r="K963" s="341"/>
    </row>
    <row r="964" spans="8:11" ht="12.75">
      <c r="H964" s="341"/>
      <c r="I964" s="341"/>
      <c r="J964" s="341"/>
      <c r="K964" s="341"/>
    </row>
    <row r="965" spans="8:11" ht="12.75">
      <c r="H965" s="341"/>
      <c r="I965" s="341"/>
      <c r="J965" s="341"/>
      <c r="K965" s="341"/>
    </row>
    <row r="966" spans="8:11" ht="12.75">
      <c r="H966" s="341"/>
      <c r="I966" s="341"/>
      <c r="J966" s="341"/>
      <c r="K966" s="341"/>
    </row>
    <row r="967" spans="8:11" ht="12.75">
      <c r="H967" s="341"/>
      <c r="I967" s="341"/>
      <c r="J967" s="341"/>
      <c r="K967" s="341"/>
    </row>
    <row r="968" spans="8:11" ht="12.75">
      <c r="H968" s="341"/>
      <c r="I968" s="341"/>
      <c r="J968" s="341"/>
      <c r="K968" s="341"/>
    </row>
    <row r="969" spans="8:11" ht="12.75">
      <c r="H969" s="341"/>
      <c r="I969" s="341"/>
      <c r="J969" s="341"/>
      <c r="K969" s="341"/>
    </row>
    <row r="970" spans="8:11" ht="12.75">
      <c r="H970" s="341"/>
      <c r="I970" s="341"/>
      <c r="J970" s="341"/>
      <c r="K970" s="341"/>
    </row>
    <row r="971" spans="8:11" ht="12.75">
      <c r="H971" s="341"/>
      <c r="I971" s="341"/>
      <c r="J971" s="341"/>
      <c r="K971" s="341"/>
    </row>
    <row r="972" spans="8:11" ht="12.75">
      <c r="H972" s="341"/>
      <c r="I972" s="341"/>
      <c r="J972" s="341"/>
      <c r="K972" s="341"/>
    </row>
    <row r="973" spans="8:11" ht="12.75">
      <c r="H973" s="341"/>
      <c r="I973" s="341"/>
      <c r="J973" s="341"/>
      <c r="K973" s="341"/>
    </row>
    <row r="974" spans="8:11" ht="12.75">
      <c r="H974" s="341"/>
      <c r="I974" s="341"/>
      <c r="J974" s="341"/>
      <c r="K974" s="341"/>
    </row>
    <row r="975" spans="8:11" ht="12.75">
      <c r="H975" s="341"/>
      <c r="I975" s="341"/>
      <c r="J975" s="341"/>
      <c r="K975" s="341"/>
    </row>
    <row r="976" spans="8:11" ht="12.75">
      <c r="H976" s="341"/>
      <c r="I976" s="341"/>
      <c r="J976" s="341"/>
      <c r="K976" s="341"/>
    </row>
    <row r="977" spans="8:11" ht="12.75">
      <c r="H977" s="341"/>
      <c r="I977" s="341"/>
      <c r="J977" s="341"/>
      <c r="K977" s="341"/>
    </row>
    <row r="978" spans="8:11" ht="12.75">
      <c r="H978" s="341"/>
      <c r="I978" s="341"/>
      <c r="J978" s="341"/>
      <c r="K978" s="341"/>
    </row>
    <row r="979" spans="8:11" ht="12.75">
      <c r="H979" s="341"/>
      <c r="I979" s="341"/>
      <c r="J979" s="341"/>
      <c r="K979" s="341"/>
    </row>
    <row r="980" spans="8:11" ht="12.75">
      <c r="H980" s="341"/>
      <c r="I980" s="341"/>
      <c r="J980" s="341"/>
      <c r="K980" s="341"/>
    </row>
    <row r="981" spans="8:11" ht="12.75">
      <c r="H981" s="341"/>
      <c r="I981" s="341"/>
      <c r="J981" s="341"/>
      <c r="K981" s="341"/>
    </row>
    <row r="982" spans="8:11" ht="12.75">
      <c r="H982" s="341"/>
      <c r="I982" s="341"/>
      <c r="J982" s="341"/>
      <c r="K982" s="341"/>
    </row>
    <row r="983" spans="8:11" ht="12.75">
      <c r="H983" s="341"/>
      <c r="I983" s="341"/>
      <c r="J983" s="341"/>
      <c r="K983" s="341"/>
    </row>
    <row r="984" spans="8:11" ht="12.75">
      <c r="H984" s="341"/>
      <c r="I984" s="341"/>
      <c r="J984" s="341"/>
      <c r="K984" s="341"/>
    </row>
    <row r="985" spans="8:11" ht="12.75">
      <c r="H985" s="341"/>
      <c r="I985" s="341"/>
      <c r="J985" s="341"/>
      <c r="K985" s="341"/>
    </row>
    <row r="986" spans="8:11" ht="12.75">
      <c r="H986" s="341"/>
      <c r="I986" s="341"/>
      <c r="J986" s="341"/>
      <c r="K986" s="341"/>
    </row>
    <row r="987" spans="8:11" ht="12.75">
      <c r="H987" s="341"/>
      <c r="I987" s="341"/>
      <c r="J987" s="341"/>
      <c r="K987" s="341"/>
    </row>
    <row r="988" spans="8:11" ht="12.75">
      <c r="H988" s="341"/>
      <c r="I988" s="341"/>
      <c r="J988" s="341"/>
      <c r="K988" s="341"/>
    </row>
    <row r="989" spans="8:11" ht="12.75">
      <c r="H989" s="341"/>
      <c r="I989" s="341"/>
      <c r="J989" s="341"/>
      <c r="K989" s="341"/>
    </row>
    <row r="990" spans="8:11" ht="12.75">
      <c r="H990" s="341"/>
      <c r="I990" s="341"/>
      <c r="J990" s="341"/>
      <c r="K990" s="341"/>
    </row>
    <row r="991" spans="8:11" ht="12.75">
      <c r="H991" s="341"/>
      <c r="I991" s="341"/>
      <c r="J991" s="341"/>
      <c r="K991" s="341"/>
    </row>
    <row r="992" spans="8:11" ht="12.75">
      <c r="H992" s="341"/>
      <c r="I992" s="341"/>
      <c r="J992" s="341"/>
      <c r="K992" s="341"/>
    </row>
    <row r="993" spans="8:11" ht="12.75">
      <c r="H993" s="341"/>
      <c r="I993" s="341"/>
      <c r="J993" s="341"/>
      <c r="K993" s="341"/>
    </row>
    <row r="994" spans="8:11" ht="12.75">
      <c r="H994" s="341"/>
      <c r="I994" s="341"/>
      <c r="J994" s="341"/>
      <c r="K994" s="341"/>
    </row>
    <row r="995" spans="8:11" ht="12.75">
      <c r="H995" s="341"/>
      <c r="I995" s="341"/>
      <c r="J995" s="341"/>
      <c r="K995" s="341"/>
    </row>
    <row r="996" spans="8:11" ht="12.75">
      <c r="H996" s="341"/>
      <c r="I996" s="341"/>
      <c r="J996" s="341"/>
      <c r="K996" s="341"/>
    </row>
    <row r="997" spans="8:11" ht="12.75">
      <c r="H997" s="341"/>
      <c r="I997" s="341"/>
      <c r="J997" s="341"/>
      <c r="K997" s="341"/>
    </row>
    <row r="998" spans="8:11" ht="12.75">
      <c r="H998" s="341"/>
      <c r="I998" s="341"/>
      <c r="J998" s="341"/>
      <c r="K998" s="341"/>
    </row>
    <row r="999" spans="8:11" ht="12.75">
      <c r="H999" s="341"/>
      <c r="I999" s="341"/>
      <c r="J999" s="341"/>
      <c r="K999" s="341"/>
    </row>
    <row r="1000" spans="8:11" ht="12.75">
      <c r="H1000" s="341"/>
      <c r="I1000" s="341"/>
      <c r="J1000" s="341"/>
      <c r="K1000" s="341"/>
    </row>
    <row r="1001" spans="8:11" ht="12.75">
      <c r="H1001" s="341"/>
      <c r="I1001" s="341"/>
      <c r="J1001" s="341"/>
      <c r="K1001" s="341"/>
    </row>
    <row r="1002" spans="8:11" ht="12.75">
      <c r="H1002" s="341"/>
      <c r="I1002" s="341"/>
      <c r="J1002" s="341"/>
      <c r="K1002" s="341"/>
    </row>
    <row r="1003" spans="8:11" ht="12.75">
      <c r="H1003" s="341"/>
      <c r="I1003" s="341"/>
      <c r="J1003" s="341"/>
      <c r="K1003" s="341"/>
    </row>
    <row r="1004" spans="8:11" ht="12.75">
      <c r="H1004" s="341"/>
      <c r="I1004" s="341"/>
      <c r="J1004" s="341"/>
      <c r="K1004" s="341"/>
    </row>
    <row r="1005" spans="8:11" ht="12.75">
      <c r="H1005" s="341"/>
      <c r="I1005" s="341"/>
      <c r="J1005" s="341"/>
      <c r="K1005" s="341"/>
    </row>
    <row r="1006" spans="8:11" ht="12.75">
      <c r="H1006" s="341"/>
      <c r="I1006" s="341"/>
      <c r="J1006" s="341"/>
      <c r="K1006" s="341"/>
    </row>
    <row r="1007" spans="8:11" ht="12.75">
      <c r="H1007" s="341"/>
      <c r="I1007" s="341"/>
      <c r="J1007" s="341"/>
      <c r="K1007" s="341"/>
    </row>
    <row r="1008" spans="8:11" ht="12.75">
      <c r="H1008" s="341"/>
      <c r="I1008" s="341"/>
      <c r="J1008" s="341"/>
      <c r="K1008" s="341"/>
    </row>
    <row r="1009" spans="8:11" ht="12.75">
      <c r="H1009" s="341"/>
      <c r="I1009" s="341"/>
      <c r="J1009" s="341"/>
      <c r="K1009" s="341"/>
    </row>
    <row r="1010" spans="8:11" ht="12.75">
      <c r="H1010" s="341"/>
      <c r="I1010" s="341"/>
      <c r="J1010" s="341"/>
      <c r="K1010" s="341"/>
    </row>
    <row r="1011" spans="8:11" ht="12.75">
      <c r="H1011" s="341"/>
      <c r="I1011" s="341"/>
      <c r="J1011" s="341"/>
      <c r="K1011" s="341"/>
    </row>
    <row r="1012" spans="8:11" ht="12.75">
      <c r="H1012" s="341"/>
      <c r="I1012" s="341"/>
      <c r="J1012" s="341"/>
      <c r="K1012" s="341"/>
    </row>
    <row r="1013" spans="8:11" ht="12.75">
      <c r="H1013" s="341"/>
      <c r="I1013" s="341"/>
      <c r="J1013" s="341"/>
      <c r="K1013" s="341"/>
    </row>
    <row r="1014" spans="8:11" ht="12.75">
      <c r="H1014" s="341"/>
      <c r="I1014" s="341"/>
      <c r="J1014" s="341"/>
      <c r="K1014" s="341"/>
    </row>
    <row r="1015" spans="8:11" ht="12.75">
      <c r="H1015" s="341"/>
      <c r="I1015" s="341"/>
      <c r="J1015" s="341"/>
      <c r="K1015" s="341"/>
    </row>
    <row r="1016" spans="8:11" ht="12.75">
      <c r="H1016" s="341"/>
      <c r="I1016" s="341"/>
      <c r="J1016" s="341"/>
      <c r="K1016" s="341"/>
    </row>
    <row r="1017" spans="8:11" ht="12.75">
      <c r="H1017" s="341"/>
      <c r="I1017" s="341"/>
      <c r="J1017" s="341"/>
      <c r="K1017" s="341"/>
    </row>
    <row r="1018" spans="8:11" ht="12.75">
      <c r="H1018" s="341"/>
      <c r="I1018" s="341"/>
      <c r="J1018" s="341"/>
      <c r="K1018" s="341"/>
    </row>
    <row r="1019" spans="8:11" ht="12.75">
      <c r="H1019" s="341"/>
      <c r="I1019" s="341"/>
      <c r="J1019" s="341"/>
      <c r="K1019" s="341"/>
    </row>
    <row r="1020" spans="8:11" ht="12.75">
      <c r="H1020" s="341"/>
      <c r="I1020" s="341"/>
      <c r="J1020" s="341"/>
      <c r="K1020" s="341"/>
    </row>
    <row r="1021" spans="8:11" ht="12.75">
      <c r="H1021" s="341"/>
      <c r="I1021" s="341"/>
      <c r="J1021" s="341"/>
      <c r="K1021" s="341"/>
    </row>
    <row r="1022" spans="8:11" ht="12.75">
      <c r="H1022" s="341"/>
      <c r="I1022" s="341"/>
      <c r="J1022" s="341"/>
      <c r="K1022" s="341"/>
    </row>
    <row r="1023" spans="8:11" ht="12.75">
      <c r="H1023" s="341"/>
      <c r="I1023" s="341"/>
      <c r="J1023" s="341"/>
      <c r="K1023" s="341"/>
    </row>
    <row r="1024" spans="8:11" ht="12.75">
      <c r="H1024" s="341"/>
      <c r="I1024" s="341"/>
      <c r="J1024" s="341"/>
      <c r="K1024" s="341"/>
    </row>
    <row r="1025" spans="8:11" ht="12.75">
      <c r="H1025" s="341"/>
      <c r="I1025" s="341"/>
      <c r="J1025" s="341"/>
      <c r="K1025" s="341"/>
    </row>
    <row r="1026" spans="8:11" ht="12.75">
      <c r="H1026" s="341"/>
      <c r="I1026" s="341"/>
      <c r="J1026" s="341"/>
      <c r="K1026" s="341"/>
    </row>
    <row r="1027" spans="8:11" ht="12.75">
      <c r="H1027" s="341"/>
      <c r="I1027" s="341"/>
      <c r="J1027" s="341"/>
      <c r="K1027" s="341"/>
    </row>
    <row r="1028" spans="8:11" ht="12.75">
      <c r="H1028" s="341"/>
      <c r="I1028" s="341"/>
      <c r="J1028" s="341"/>
      <c r="K1028" s="341"/>
    </row>
    <row r="1029" spans="8:11" ht="12.75">
      <c r="H1029" s="341"/>
      <c r="I1029" s="341"/>
      <c r="J1029" s="341"/>
      <c r="K1029" s="341"/>
    </row>
    <row r="1030" spans="8:11" ht="12.75">
      <c r="H1030" s="341"/>
      <c r="I1030" s="341"/>
      <c r="J1030" s="341"/>
      <c r="K1030" s="341"/>
    </row>
    <row r="1031" spans="8:11" ht="12.75">
      <c r="H1031" s="341"/>
      <c r="I1031" s="341"/>
      <c r="J1031" s="341"/>
      <c r="K1031" s="341"/>
    </row>
    <row r="1032" spans="8:11" ht="12.75">
      <c r="H1032" s="341"/>
      <c r="I1032" s="341"/>
      <c r="J1032" s="341"/>
      <c r="K1032" s="341"/>
    </row>
    <row r="1033" spans="8:11" ht="12.75">
      <c r="H1033" s="341"/>
      <c r="I1033" s="341"/>
      <c r="J1033" s="341"/>
      <c r="K1033" s="341"/>
    </row>
    <row r="1034" spans="8:11" ht="12.75">
      <c r="H1034" s="341"/>
      <c r="I1034" s="341"/>
      <c r="J1034" s="341"/>
      <c r="K1034" s="341"/>
    </row>
    <row r="1035" spans="8:11" ht="12.75">
      <c r="H1035" s="341"/>
      <c r="I1035" s="341"/>
      <c r="J1035" s="341"/>
      <c r="K1035" s="341"/>
    </row>
    <row r="1036" spans="8:11" ht="12.75">
      <c r="H1036" s="341"/>
      <c r="I1036" s="341"/>
      <c r="J1036" s="341"/>
      <c r="K1036" s="341"/>
    </row>
    <row r="1037" spans="8:11" ht="12.75">
      <c r="H1037" s="341"/>
      <c r="I1037" s="341"/>
      <c r="J1037" s="341"/>
      <c r="K1037" s="341"/>
    </row>
    <row r="1038" spans="8:11" ht="12.75">
      <c r="H1038" s="341"/>
      <c r="I1038" s="341"/>
      <c r="J1038" s="341"/>
      <c r="K1038" s="341"/>
    </row>
    <row r="1039" spans="8:11" ht="12.75">
      <c r="H1039" s="341"/>
      <c r="I1039" s="341"/>
      <c r="J1039" s="341"/>
      <c r="K1039" s="341"/>
    </row>
    <row r="1040" spans="8:11" ht="12.75">
      <c r="H1040" s="341"/>
      <c r="I1040" s="341"/>
      <c r="J1040" s="341"/>
      <c r="K1040" s="341"/>
    </row>
    <row r="1041" spans="8:11" ht="12.75">
      <c r="H1041" s="341"/>
      <c r="I1041" s="341"/>
      <c r="J1041" s="341"/>
      <c r="K1041" s="341"/>
    </row>
    <row r="1042" spans="8:11" ht="12.75">
      <c r="H1042" s="341"/>
      <c r="I1042" s="341"/>
      <c r="J1042" s="341"/>
      <c r="K1042" s="341"/>
    </row>
    <row r="1043" spans="8:11" ht="12.75">
      <c r="H1043" s="341"/>
      <c r="I1043" s="341"/>
      <c r="J1043" s="341"/>
      <c r="K1043" s="341"/>
    </row>
    <row r="1044" spans="8:11" ht="12.75">
      <c r="H1044" s="341"/>
      <c r="I1044" s="341"/>
      <c r="J1044" s="341"/>
      <c r="K1044" s="341"/>
    </row>
    <row r="1045" spans="8:11" ht="12.75">
      <c r="H1045" s="341"/>
      <c r="I1045" s="341"/>
      <c r="J1045" s="341"/>
      <c r="K1045" s="341"/>
    </row>
    <row r="1046" spans="8:11" ht="12.75">
      <c r="H1046" s="341"/>
      <c r="I1046" s="341"/>
      <c r="J1046" s="341"/>
      <c r="K1046" s="341"/>
    </row>
    <row r="1047" spans="8:11" ht="12.75">
      <c r="H1047" s="341"/>
      <c r="I1047" s="341"/>
      <c r="J1047" s="341"/>
      <c r="K1047" s="341"/>
    </row>
    <row r="1048" spans="8:11" ht="12.75">
      <c r="H1048" s="341"/>
      <c r="I1048" s="341"/>
      <c r="J1048" s="341"/>
      <c r="K1048" s="341"/>
    </row>
    <row r="1049" spans="8:11" ht="12.75">
      <c r="H1049" s="341"/>
      <c r="I1049" s="341"/>
      <c r="J1049" s="341"/>
      <c r="K1049" s="341"/>
    </row>
    <row r="1050" spans="8:11" ht="12.75">
      <c r="H1050" s="341"/>
      <c r="I1050" s="341"/>
      <c r="J1050" s="341"/>
      <c r="K1050" s="341"/>
    </row>
    <row r="1051" spans="8:11" ht="12.75">
      <c r="H1051" s="341"/>
      <c r="I1051" s="341"/>
      <c r="J1051" s="341"/>
      <c r="K1051" s="341"/>
    </row>
    <row r="1052" spans="8:11" ht="12.75">
      <c r="H1052" s="341"/>
      <c r="I1052" s="341"/>
      <c r="J1052" s="341"/>
      <c r="K1052" s="341"/>
    </row>
    <row r="1053" spans="8:11" ht="12.75">
      <c r="H1053" s="341"/>
      <c r="I1053" s="341"/>
      <c r="J1053" s="341"/>
      <c r="K1053" s="341"/>
    </row>
    <row r="1054" spans="8:11" ht="12.75">
      <c r="H1054" s="341"/>
      <c r="I1054" s="341"/>
      <c r="J1054" s="341"/>
      <c r="K1054" s="341"/>
    </row>
    <row r="1055" spans="8:11" ht="12.75">
      <c r="H1055" s="341"/>
      <c r="I1055" s="341"/>
      <c r="J1055" s="341"/>
      <c r="K1055" s="341"/>
    </row>
    <row r="1056" spans="8:11" ht="12.75">
      <c r="H1056" s="341"/>
      <c r="I1056" s="341"/>
      <c r="J1056" s="341"/>
      <c r="K1056" s="341"/>
    </row>
    <row r="1057" spans="8:11" ht="12.75">
      <c r="H1057" s="341"/>
      <c r="I1057" s="341"/>
      <c r="J1057" s="341"/>
      <c r="K1057" s="341"/>
    </row>
    <row r="1058" spans="8:11" ht="12.75">
      <c r="H1058" s="341"/>
      <c r="I1058" s="341"/>
      <c r="J1058" s="341"/>
      <c r="K1058" s="341"/>
    </row>
    <row r="1059" spans="8:11" ht="12.75">
      <c r="H1059" s="341"/>
      <c r="I1059" s="341"/>
      <c r="J1059" s="341"/>
      <c r="K1059" s="341"/>
    </row>
    <row r="1060" spans="8:11" ht="12.75">
      <c r="H1060" s="341"/>
      <c r="I1060" s="341"/>
      <c r="J1060" s="341"/>
      <c r="K1060" s="341"/>
    </row>
    <row r="1061" spans="8:11" ht="12.75">
      <c r="H1061" s="341"/>
      <c r="I1061" s="341"/>
      <c r="J1061" s="341"/>
      <c r="K1061" s="341"/>
    </row>
    <row r="1062" spans="8:11" ht="12.75">
      <c r="H1062" s="341"/>
      <c r="I1062" s="341"/>
      <c r="J1062" s="341"/>
      <c r="K1062" s="341"/>
    </row>
    <row r="1063" spans="8:11" ht="12.75">
      <c r="H1063" s="341"/>
      <c r="I1063" s="341"/>
      <c r="J1063" s="341"/>
      <c r="K1063" s="341"/>
    </row>
    <row r="1064" spans="8:11" ht="12.75">
      <c r="H1064" s="341"/>
      <c r="I1064" s="341"/>
      <c r="J1064" s="341"/>
      <c r="K1064" s="341"/>
    </row>
    <row r="1065" spans="8:11" ht="12.75">
      <c r="H1065" s="341"/>
      <c r="I1065" s="341"/>
      <c r="J1065" s="341"/>
      <c r="K1065" s="341"/>
    </row>
    <row r="1066" spans="8:11" ht="12.75">
      <c r="H1066" s="341"/>
      <c r="I1066" s="341"/>
      <c r="J1066" s="341"/>
      <c r="K1066" s="341"/>
    </row>
    <row r="1067" spans="8:11" ht="12.75">
      <c r="H1067" s="341"/>
      <c r="I1067" s="341"/>
      <c r="J1067" s="341"/>
      <c r="K1067" s="341"/>
    </row>
    <row r="1068" spans="8:11" ht="12.75">
      <c r="H1068" s="341"/>
      <c r="I1068" s="341"/>
      <c r="J1068" s="341"/>
      <c r="K1068" s="341"/>
    </row>
    <row r="1069" spans="8:11" ht="12.75">
      <c r="H1069" s="341"/>
      <c r="I1069" s="341"/>
      <c r="J1069" s="341"/>
      <c r="K1069" s="341"/>
    </row>
    <row r="1070" spans="8:11" ht="12.75">
      <c r="H1070" s="341"/>
      <c r="I1070" s="341"/>
      <c r="J1070" s="341"/>
      <c r="K1070" s="341"/>
    </row>
    <row r="1071" spans="8:11" ht="12.75">
      <c r="H1071" s="341"/>
      <c r="I1071" s="341"/>
      <c r="J1071" s="341"/>
      <c r="K1071" s="341"/>
    </row>
    <row r="1072" spans="8:11" ht="12.75">
      <c r="H1072" s="341"/>
      <c r="I1072" s="341"/>
      <c r="J1072" s="341"/>
      <c r="K1072" s="341"/>
    </row>
    <row r="1073" spans="8:11" ht="12.75">
      <c r="H1073" s="341"/>
      <c r="I1073" s="341"/>
      <c r="J1073" s="341"/>
      <c r="K1073" s="341"/>
    </row>
    <row r="1074" spans="8:11" ht="12.75">
      <c r="H1074" s="341"/>
      <c r="I1074" s="341"/>
      <c r="J1074" s="341"/>
      <c r="K1074" s="341"/>
    </row>
    <row r="1075" spans="8:11" ht="12.75">
      <c r="H1075" s="341"/>
      <c r="I1075" s="341"/>
      <c r="J1075" s="341"/>
      <c r="K1075" s="341"/>
    </row>
    <row r="1076" spans="8:11" ht="12.75">
      <c r="H1076" s="341"/>
      <c r="I1076" s="341"/>
      <c r="J1076" s="341"/>
      <c r="K1076" s="341"/>
    </row>
    <row r="1077" spans="8:11" ht="12.75">
      <c r="H1077" s="341"/>
      <c r="I1077" s="341"/>
      <c r="J1077" s="341"/>
      <c r="K1077" s="341"/>
    </row>
    <row r="1078" spans="8:11" ht="12.75">
      <c r="H1078" s="341"/>
      <c r="I1078" s="341"/>
      <c r="J1078" s="341"/>
      <c r="K1078" s="341"/>
    </row>
    <row r="1079" spans="8:11" ht="12.75">
      <c r="H1079" s="341"/>
      <c r="I1079" s="341"/>
      <c r="J1079" s="341"/>
      <c r="K1079" s="341"/>
    </row>
    <row r="1080" spans="8:11" ht="12.75">
      <c r="H1080" s="341"/>
      <c r="I1080" s="341"/>
      <c r="J1080" s="341"/>
      <c r="K1080" s="341"/>
    </row>
    <row r="1081" spans="8:11" ht="12.75">
      <c r="H1081" s="341"/>
      <c r="I1081" s="341"/>
      <c r="J1081" s="341"/>
      <c r="K1081" s="341"/>
    </row>
    <row r="1082" spans="8:11" ht="12.75">
      <c r="H1082" s="341"/>
      <c r="I1082" s="341"/>
      <c r="J1082" s="341"/>
      <c r="K1082" s="341"/>
    </row>
    <row r="1083" spans="8:11" ht="12.75">
      <c r="H1083" s="341"/>
      <c r="I1083" s="341"/>
      <c r="J1083" s="341"/>
      <c r="K1083" s="341"/>
    </row>
    <row r="1084" spans="8:11" ht="12.75">
      <c r="H1084" s="341"/>
      <c r="I1084" s="341"/>
      <c r="J1084" s="341"/>
      <c r="K1084" s="341"/>
    </row>
    <row r="1085" spans="8:11" ht="12.75">
      <c r="H1085" s="341"/>
      <c r="I1085" s="341"/>
      <c r="J1085" s="341"/>
      <c r="K1085" s="341"/>
    </row>
    <row r="1086" spans="8:11" ht="12.75">
      <c r="H1086" s="341"/>
      <c r="I1086" s="341"/>
      <c r="J1086" s="341"/>
      <c r="K1086" s="341"/>
    </row>
    <row r="1087" spans="8:11" ht="12.75">
      <c r="H1087" s="341"/>
      <c r="I1087" s="341"/>
      <c r="J1087" s="341"/>
      <c r="K1087" s="341"/>
    </row>
    <row r="1088" spans="8:11" ht="12.75">
      <c r="H1088" s="341"/>
      <c r="I1088" s="341"/>
      <c r="J1088" s="341"/>
      <c r="K1088" s="341"/>
    </row>
    <row r="1089" spans="8:11" ht="12.75">
      <c r="H1089" s="341"/>
      <c r="I1089" s="341"/>
      <c r="J1089" s="341"/>
      <c r="K1089" s="341"/>
    </row>
    <row r="1090" spans="8:11" ht="12.75">
      <c r="H1090" s="341"/>
      <c r="I1090" s="341"/>
      <c r="J1090" s="341"/>
      <c r="K1090" s="341"/>
    </row>
    <row r="1091" spans="8:11" ht="12.75">
      <c r="H1091" s="341"/>
      <c r="I1091" s="341"/>
      <c r="J1091" s="341"/>
      <c r="K1091" s="341"/>
    </row>
    <row r="1092" spans="8:11" ht="12.75">
      <c r="H1092" s="341"/>
      <c r="I1092" s="341"/>
      <c r="J1092" s="341"/>
      <c r="K1092" s="341"/>
    </row>
    <row r="1093" spans="8:11" ht="12.75">
      <c r="H1093" s="341"/>
      <c r="I1093" s="341"/>
      <c r="J1093" s="341"/>
      <c r="K1093" s="341"/>
    </row>
    <row r="1094" spans="8:11" ht="12.75">
      <c r="H1094" s="341"/>
      <c r="I1094" s="341"/>
      <c r="J1094" s="341"/>
      <c r="K1094" s="341"/>
    </row>
    <row r="1095" spans="8:11" ht="12.75">
      <c r="H1095" s="341"/>
      <c r="I1095" s="341"/>
      <c r="J1095" s="341"/>
      <c r="K1095" s="341"/>
    </row>
    <row r="1096" spans="8:11" ht="12.75">
      <c r="H1096" s="341"/>
      <c r="I1096" s="341"/>
      <c r="J1096" s="341"/>
      <c r="K1096" s="341"/>
    </row>
    <row r="1097" spans="8:11" ht="12.75">
      <c r="H1097" s="341"/>
      <c r="I1097" s="341"/>
      <c r="J1097" s="341"/>
      <c r="K1097" s="341"/>
    </row>
    <row r="1098" spans="8:11" ht="12.75">
      <c r="H1098" s="341"/>
      <c r="I1098" s="341"/>
      <c r="J1098" s="341"/>
      <c r="K1098" s="341"/>
    </row>
    <row r="1099" spans="8:11" ht="12.75">
      <c r="H1099" s="341"/>
      <c r="I1099" s="341"/>
      <c r="J1099" s="341"/>
      <c r="K1099" s="341"/>
    </row>
    <row r="1100" spans="8:11" ht="12.75">
      <c r="H1100" s="341"/>
      <c r="I1100" s="341"/>
      <c r="J1100" s="341"/>
      <c r="K1100" s="341"/>
    </row>
    <row r="1101" spans="8:11" ht="12.75">
      <c r="H1101" s="341"/>
      <c r="I1101" s="341"/>
      <c r="J1101" s="341"/>
      <c r="K1101" s="341"/>
    </row>
    <row r="1102" spans="8:11" ht="12.75">
      <c r="H1102" s="341"/>
      <c r="I1102" s="341"/>
      <c r="J1102" s="341"/>
      <c r="K1102" s="341"/>
    </row>
    <row r="1103" spans="8:11" ht="12.75">
      <c r="H1103" s="341"/>
      <c r="I1103" s="341"/>
      <c r="J1103" s="341"/>
      <c r="K1103" s="341"/>
    </row>
    <row r="1104" spans="8:11" ht="12.75">
      <c r="H1104" s="341"/>
      <c r="I1104" s="341"/>
      <c r="J1104" s="341"/>
      <c r="K1104" s="341"/>
    </row>
    <row r="1105" spans="8:11" ht="12.75">
      <c r="H1105" s="341"/>
      <c r="I1105" s="341"/>
      <c r="J1105" s="341"/>
      <c r="K1105" s="341"/>
    </row>
    <row r="1106" spans="8:11" ht="12.75">
      <c r="H1106" s="341"/>
      <c r="I1106" s="341"/>
      <c r="J1106" s="341"/>
      <c r="K1106" s="341"/>
    </row>
    <row r="1107" spans="8:11" ht="12.75">
      <c r="H1107" s="341"/>
      <c r="I1107" s="341"/>
      <c r="J1107" s="341"/>
      <c r="K1107" s="341"/>
    </row>
    <row r="1108" spans="8:11" ht="12.75">
      <c r="H1108" s="341"/>
      <c r="I1108" s="341"/>
      <c r="J1108" s="341"/>
      <c r="K1108" s="341"/>
    </row>
    <row r="1109" spans="8:11" ht="12.75">
      <c r="H1109" s="341"/>
      <c r="I1109" s="341"/>
      <c r="J1109" s="341"/>
      <c r="K1109" s="341"/>
    </row>
    <row r="1110" spans="8:11" ht="12.75">
      <c r="H1110" s="341"/>
      <c r="I1110" s="341"/>
      <c r="J1110" s="341"/>
      <c r="K1110" s="341"/>
    </row>
    <row r="1111" spans="8:11" ht="12.75">
      <c r="H1111" s="341"/>
      <c r="I1111" s="341"/>
      <c r="J1111" s="341"/>
      <c r="K1111" s="341"/>
    </row>
    <row r="1112" spans="8:11" ht="12.75">
      <c r="H1112" s="341"/>
      <c r="I1112" s="341"/>
      <c r="J1112" s="341"/>
      <c r="K1112" s="341"/>
    </row>
    <row r="1113" spans="8:11" ht="12.75">
      <c r="H1113" s="341"/>
      <c r="I1113" s="341"/>
      <c r="J1113" s="341"/>
      <c r="K1113" s="341"/>
    </row>
    <row r="1114" spans="8:11" ht="12.75">
      <c r="H1114" s="341"/>
      <c r="I1114" s="341"/>
      <c r="J1114" s="341"/>
      <c r="K1114" s="341"/>
    </row>
    <row r="1115" spans="8:11" ht="12.75">
      <c r="H1115" s="341"/>
      <c r="I1115" s="341"/>
      <c r="J1115" s="341"/>
      <c r="K1115" s="341"/>
    </row>
    <row r="1116" spans="8:11" ht="12.75">
      <c r="H1116" s="341"/>
      <c r="I1116" s="341"/>
      <c r="J1116" s="341"/>
      <c r="K1116" s="341"/>
    </row>
    <row r="1117" spans="8:11" ht="12.75">
      <c r="H1117" s="341"/>
      <c r="I1117" s="341"/>
      <c r="J1117" s="341"/>
      <c r="K1117" s="341"/>
    </row>
    <row r="1118" spans="8:11" ht="12.75">
      <c r="H1118" s="341"/>
      <c r="I1118" s="341"/>
      <c r="J1118" s="341"/>
      <c r="K1118" s="341"/>
    </row>
    <row r="1119" spans="8:11" ht="12.75">
      <c r="H1119" s="341"/>
      <c r="I1119" s="341"/>
      <c r="J1119" s="341"/>
      <c r="K1119" s="341"/>
    </row>
    <row r="1120" spans="8:11" ht="12.75">
      <c r="H1120" s="341"/>
      <c r="I1120" s="341"/>
      <c r="J1120" s="341"/>
      <c r="K1120" s="341"/>
    </row>
    <row r="1121" spans="8:11" ht="12.75">
      <c r="H1121" s="341"/>
      <c r="I1121" s="341"/>
      <c r="J1121" s="341"/>
      <c r="K1121" s="341"/>
    </row>
    <row r="1122" spans="8:11" ht="12.75">
      <c r="H1122" s="341"/>
      <c r="I1122" s="341"/>
      <c r="J1122" s="341"/>
      <c r="K1122" s="341"/>
    </row>
    <row r="1123" spans="8:11" ht="12.75">
      <c r="H1123" s="341"/>
      <c r="I1123" s="341"/>
      <c r="J1123" s="341"/>
      <c r="K1123" s="341"/>
    </row>
    <row r="1124" spans="8:11" ht="12.75">
      <c r="H1124" s="341"/>
      <c r="I1124" s="341"/>
      <c r="J1124" s="341"/>
      <c r="K1124" s="341"/>
    </row>
    <row r="1125" spans="8:11" ht="12.75">
      <c r="H1125" s="341"/>
      <c r="I1125" s="341"/>
      <c r="J1125" s="341"/>
      <c r="K1125" s="341"/>
    </row>
    <row r="1126" spans="8:11" ht="12.75">
      <c r="H1126" s="341"/>
      <c r="I1126" s="341"/>
      <c r="J1126" s="341"/>
      <c r="K1126" s="341"/>
    </row>
    <row r="1127" spans="8:11" ht="12.75">
      <c r="H1127" s="341"/>
      <c r="I1127" s="341"/>
      <c r="J1127" s="341"/>
      <c r="K1127" s="341"/>
    </row>
    <row r="1128" spans="8:11" ht="12.75">
      <c r="H1128" s="341"/>
      <c r="I1128" s="341"/>
      <c r="J1128" s="341"/>
      <c r="K1128" s="341"/>
    </row>
    <row r="1129" spans="8:11" ht="12.75">
      <c r="H1129" s="341"/>
      <c r="I1129" s="341"/>
      <c r="J1129" s="341"/>
      <c r="K1129" s="341"/>
    </row>
    <row r="1130" spans="8:11" ht="12.75">
      <c r="H1130" s="341"/>
      <c r="I1130" s="341"/>
      <c r="J1130" s="341"/>
      <c r="K1130" s="341"/>
    </row>
    <row r="1131" spans="8:11" ht="12.75">
      <c r="H1131" s="341"/>
      <c r="I1131" s="341"/>
      <c r="J1131" s="341"/>
      <c r="K1131" s="341"/>
    </row>
    <row r="1132" spans="8:11" ht="12.75">
      <c r="H1132" s="341"/>
      <c r="I1132" s="341"/>
      <c r="J1132" s="341"/>
      <c r="K1132" s="341"/>
    </row>
    <row r="1133" spans="8:11" ht="12.75">
      <c r="H1133" s="341"/>
      <c r="I1133" s="341"/>
      <c r="J1133" s="341"/>
      <c r="K1133" s="341"/>
    </row>
    <row r="1134" spans="8:11" ht="12.75">
      <c r="H1134" s="341"/>
      <c r="I1134" s="341"/>
      <c r="J1134" s="341"/>
      <c r="K1134" s="341"/>
    </row>
    <row r="1135" spans="8:11" ht="12.75">
      <c r="H1135" s="341"/>
      <c r="I1135" s="341"/>
      <c r="J1135" s="341"/>
      <c r="K1135" s="341"/>
    </row>
    <row r="1136" spans="8:11" ht="12.75">
      <c r="H1136" s="341"/>
      <c r="I1136" s="341"/>
      <c r="J1136" s="341"/>
      <c r="K1136" s="341"/>
    </row>
    <row r="1137" spans="8:11" ht="12.75">
      <c r="H1137" s="341"/>
      <c r="I1137" s="341"/>
      <c r="J1137" s="341"/>
      <c r="K1137" s="341"/>
    </row>
    <row r="1138" spans="8:11" ht="12.75">
      <c r="H1138" s="341"/>
      <c r="I1138" s="341"/>
      <c r="J1138" s="341"/>
      <c r="K1138" s="341"/>
    </row>
    <row r="1139" spans="8:11" ht="12.75">
      <c r="H1139" s="341"/>
      <c r="I1139" s="341"/>
      <c r="J1139" s="341"/>
      <c r="K1139" s="341"/>
    </row>
    <row r="1140" spans="8:11" ht="12.75">
      <c r="H1140" s="341"/>
      <c r="I1140" s="341"/>
      <c r="J1140" s="341"/>
      <c r="K1140" s="341"/>
    </row>
    <row r="1141" spans="8:11" ht="12.75">
      <c r="H1141" s="341"/>
      <c r="I1141" s="341"/>
      <c r="J1141" s="341"/>
      <c r="K1141" s="341"/>
    </row>
    <row r="1142" spans="8:11" ht="12.75">
      <c r="H1142" s="341"/>
      <c r="I1142" s="341"/>
      <c r="J1142" s="341"/>
      <c r="K1142" s="341"/>
    </row>
    <row r="1143" spans="8:11" ht="12.75">
      <c r="H1143" s="341"/>
      <c r="I1143" s="341"/>
      <c r="J1143" s="341"/>
      <c r="K1143" s="341"/>
    </row>
    <row r="1144" spans="8:11" ht="12.75">
      <c r="H1144" s="341"/>
      <c r="I1144" s="341"/>
      <c r="J1144" s="341"/>
      <c r="K1144" s="341"/>
    </row>
    <row r="1145" spans="8:11" ht="12.75">
      <c r="H1145" s="341"/>
      <c r="I1145" s="341"/>
      <c r="J1145" s="341"/>
      <c r="K1145" s="341"/>
    </row>
    <row r="1146" spans="8:11" ht="12.75">
      <c r="H1146" s="341"/>
      <c r="I1146" s="341"/>
      <c r="J1146" s="341"/>
      <c r="K1146" s="341"/>
    </row>
    <row r="1147" spans="8:11" ht="12.75">
      <c r="H1147" s="341"/>
      <c r="I1147" s="341"/>
      <c r="J1147" s="341"/>
      <c r="K1147" s="341"/>
    </row>
    <row r="1148" spans="8:11" ht="12.75">
      <c r="H1148" s="341"/>
      <c r="I1148" s="341"/>
      <c r="J1148" s="341"/>
      <c r="K1148" s="341"/>
    </row>
    <row r="1149" spans="8:11" ht="12.75">
      <c r="H1149" s="341"/>
      <c r="I1149" s="341"/>
      <c r="J1149" s="341"/>
      <c r="K1149" s="341"/>
    </row>
    <row r="1150" spans="8:11" ht="12.75">
      <c r="H1150" s="341"/>
      <c r="I1150" s="341"/>
      <c r="J1150" s="341"/>
      <c r="K1150" s="341"/>
    </row>
    <row r="1151" spans="8:11" ht="12.75">
      <c r="H1151" s="341"/>
      <c r="I1151" s="341"/>
      <c r="J1151" s="341"/>
      <c r="K1151" s="341"/>
    </row>
    <row r="1152" spans="8:11" ht="12.75">
      <c r="H1152" s="341"/>
      <c r="I1152" s="341"/>
      <c r="J1152" s="341"/>
      <c r="K1152" s="341"/>
    </row>
    <row r="1153" spans="8:11" ht="12.75">
      <c r="H1153" s="341"/>
      <c r="I1153" s="341"/>
      <c r="J1153" s="341"/>
      <c r="K1153" s="341"/>
    </row>
    <row r="1154" spans="8:11" ht="12.75">
      <c r="H1154" s="341"/>
      <c r="I1154" s="341"/>
      <c r="J1154" s="341"/>
      <c r="K1154" s="341"/>
    </row>
    <row r="1155" spans="8:11" ht="12.75">
      <c r="H1155" s="341"/>
      <c r="I1155" s="341"/>
      <c r="J1155" s="341"/>
      <c r="K1155" s="341"/>
    </row>
    <row r="1156" spans="8:11" ht="12.75">
      <c r="H1156" s="341"/>
      <c r="I1156" s="341"/>
      <c r="J1156" s="341"/>
      <c r="K1156" s="341"/>
    </row>
    <row r="1157" spans="8:11" ht="12.75">
      <c r="H1157" s="341"/>
      <c r="I1157" s="341"/>
      <c r="J1157" s="341"/>
      <c r="K1157" s="341"/>
    </row>
    <row r="1158" spans="8:11" ht="12.75">
      <c r="H1158" s="341"/>
      <c r="I1158" s="341"/>
      <c r="J1158" s="341"/>
      <c r="K1158" s="341"/>
    </row>
    <row r="1159" spans="8:11" ht="12.75">
      <c r="H1159" s="341"/>
      <c r="I1159" s="341"/>
      <c r="J1159" s="341"/>
      <c r="K1159" s="341"/>
    </row>
    <row r="1160" spans="8:11" ht="12.75">
      <c r="H1160" s="341"/>
      <c r="I1160" s="341"/>
      <c r="J1160" s="341"/>
      <c r="K1160" s="341"/>
    </row>
    <row r="1161" spans="8:11" ht="12.75">
      <c r="H1161" s="341"/>
      <c r="I1161" s="341"/>
      <c r="J1161" s="341"/>
      <c r="K1161" s="341"/>
    </row>
    <row r="1162" spans="8:11" ht="12.75">
      <c r="H1162" s="341"/>
      <c r="I1162" s="341"/>
      <c r="J1162" s="341"/>
      <c r="K1162" s="341"/>
    </row>
    <row r="1163" spans="8:11" ht="12.75">
      <c r="H1163" s="341"/>
      <c r="I1163" s="341"/>
      <c r="J1163" s="341"/>
      <c r="K1163" s="341"/>
    </row>
    <row r="1164" spans="8:11" ht="12.75">
      <c r="H1164" s="341"/>
      <c r="I1164" s="341"/>
      <c r="J1164" s="341"/>
      <c r="K1164" s="341"/>
    </row>
    <row r="1165" spans="8:11" ht="12.75">
      <c r="H1165" s="341"/>
      <c r="I1165" s="341"/>
      <c r="J1165" s="341"/>
      <c r="K1165" s="341"/>
    </row>
    <row r="1166" spans="8:11" ht="12.75">
      <c r="H1166" s="341"/>
      <c r="I1166" s="341"/>
      <c r="J1166" s="341"/>
      <c r="K1166" s="341"/>
    </row>
    <row r="1167" spans="8:11" ht="12.75">
      <c r="H1167" s="341"/>
      <c r="I1167" s="341"/>
      <c r="J1167" s="341"/>
      <c r="K1167" s="341"/>
    </row>
    <row r="1168" spans="8:11" ht="12.75">
      <c r="H1168" s="341"/>
      <c r="I1168" s="341"/>
      <c r="J1168" s="341"/>
      <c r="K1168" s="341"/>
    </row>
    <row r="1169" spans="8:11" ht="12.75">
      <c r="H1169" s="341"/>
      <c r="I1169" s="341"/>
      <c r="J1169" s="341"/>
      <c r="K1169" s="341"/>
    </row>
    <row r="1170" spans="8:11" ht="12.75">
      <c r="H1170" s="341"/>
      <c r="I1170" s="341"/>
      <c r="J1170" s="341"/>
      <c r="K1170" s="341"/>
    </row>
    <row r="1171" spans="8:11" ht="12.75">
      <c r="H1171" s="341"/>
      <c r="I1171" s="341"/>
      <c r="J1171" s="341"/>
      <c r="K1171" s="341"/>
    </row>
    <row r="1172" spans="8:11" ht="12.75">
      <c r="H1172" s="341"/>
      <c r="I1172" s="341"/>
      <c r="J1172" s="341"/>
      <c r="K1172" s="341"/>
    </row>
    <row r="1173" spans="8:11" ht="12.75">
      <c r="H1173" s="341"/>
      <c r="I1173" s="341"/>
      <c r="J1173" s="341"/>
      <c r="K1173" s="341"/>
    </row>
    <row r="1174" spans="8:11" ht="12.75">
      <c r="H1174" s="341"/>
      <c r="I1174" s="341"/>
      <c r="J1174" s="341"/>
      <c r="K1174" s="341"/>
    </row>
    <row r="1175" spans="8:11" ht="12.75">
      <c r="H1175" s="341"/>
      <c r="I1175" s="341"/>
      <c r="J1175" s="341"/>
      <c r="K1175" s="341"/>
    </row>
    <row r="1176" spans="8:11" ht="12.75">
      <c r="H1176" s="341"/>
      <c r="I1176" s="341"/>
      <c r="J1176" s="341"/>
      <c r="K1176" s="341"/>
    </row>
    <row r="1177" spans="8:11" ht="12.75">
      <c r="H1177" s="341"/>
      <c r="I1177" s="341"/>
      <c r="J1177" s="341"/>
      <c r="K1177" s="341"/>
    </row>
    <row r="1178" spans="8:11" ht="12.75">
      <c r="H1178" s="341"/>
      <c r="I1178" s="341"/>
      <c r="J1178" s="341"/>
      <c r="K1178" s="341"/>
    </row>
    <row r="1179" spans="8:11" ht="12.75">
      <c r="H1179" s="341"/>
      <c r="I1179" s="341"/>
      <c r="J1179" s="341"/>
      <c r="K1179" s="341"/>
    </row>
    <row r="1180" spans="8:11" ht="12.75">
      <c r="H1180" s="341"/>
      <c r="I1180" s="341"/>
      <c r="J1180" s="341"/>
      <c r="K1180" s="341"/>
    </row>
    <row r="1181" spans="8:11" ht="12.75">
      <c r="H1181" s="341"/>
      <c r="I1181" s="341"/>
      <c r="J1181" s="341"/>
      <c r="K1181" s="341"/>
    </row>
    <row r="1182" spans="8:11" ht="12.75">
      <c r="H1182" s="341"/>
      <c r="I1182" s="341"/>
      <c r="J1182" s="341"/>
      <c r="K1182" s="341"/>
    </row>
    <row r="1183" spans="8:11" ht="12.75">
      <c r="H1183" s="341"/>
      <c r="I1183" s="341"/>
      <c r="J1183" s="341"/>
      <c r="K1183" s="341"/>
    </row>
    <row r="1184" spans="8:11" ht="12.75">
      <c r="H1184" s="341"/>
      <c r="I1184" s="341"/>
      <c r="J1184" s="341"/>
      <c r="K1184" s="341"/>
    </row>
    <row r="1185" spans="8:11" ht="12.75">
      <c r="H1185" s="341"/>
      <c r="I1185" s="341"/>
      <c r="J1185" s="341"/>
      <c r="K1185" s="341"/>
    </row>
    <row r="1186" spans="8:11" ht="12.75">
      <c r="H1186" s="341"/>
      <c r="I1186" s="341"/>
      <c r="J1186" s="341"/>
      <c r="K1186" s="341"/>
    </row>
    <row r="1187" spans="8:11" ht="12.75">
      <c r="H1187" s="341"/>
      <c r="I1187" s="341"/>
      <c r="J1187" s="341"/>
      <c r="K1187" s="341"/>
    </row>
    <row r="1188" spans="8:11" ht="12.75">
      <c r="H1188" s="341"/>
      <c r="I1188" s="341"/>
      <c r="J1188" s="341"/>
      <c r="K1188" s="341"/>
    </row>
    <row r="1189" spans="8:11" ht="12.75">
      <c r="H1189" s="341"/>
      <c r="I1189" s="341"/>
      <c r="J1189" s="341"/>
      <c r="K1189" s="341"/>
    </row>
    <row r="1190" spans="8:11" ht="12.75">
      <c r="H1190" s="341"/>
      <c r="I1190" s="341"/>
      <c r="J1190" s="341"/>
      <c r="K1190" s="341"/>
    </row>
    <row r="1191" spans="8:11" ht="12.75">
      <c r="H1191" s="341"/>
      <c r="I1191" s="341"/>
      <c r="J1191" s="341"/>
      <c r="K1191" s="341"/>
    </row>
    <row r="1192" spans="8:11" ht="12.75">
      <c r="H1192" s="341"/>
      <c r="I1192" s="341"/>
      <c r="J1192" s="341"/>
      <c r="K1192" s="341"/>
    </row>
    <row r="1193" spans="8:11" ht="12.75">
      <c r="H1193" s="341"/>
      <c r="I1193" s="341"/>
      <c r="J1193" s="341"/>
      <c r="K1193" s="341"/>
    </row>
    <row r="1194" spans="8:11" ht="12.75">
      <c r="H1194" s="341"/>
      <c r="I1194" s="341"/>
      <c r="J1194" s="341"/>
      <c r="K1194" s="341"/>
    </row>
    <row r="1195" spans="8:11" ht="12.75">
      <c r="H1195" s="341"/>
      <c r="I1195" s="341"/>
      <c r="J1195" s="341"/>
      <c r="K1195" s="341"/>
    </row>
    <row r="1196" spans="8:11" ht="12.75">
      <c r="H1196" s="341"/>
      <c r="I1196" s="341"/>
      <c r="J1196" s="341"/>
      <c r="K1196" s="341"/>
    </row>
    <row r="1197" spans="8:11" ht="12.75">
      <c r="H1197" s="341"/>
      <c r="I1197" s="341"/>
      <c r="J1197" s="341"/>
      <c r="K1197" s="341"/>
    </row>
    <row r="1198" spans="8:11" ht="12.75">
      <c r="H1198" s="341"/>
      <c r="I1198" s="341"/>
      <c r="J1198" s="341"/>
      <c r="K1198" s="341"/>
    </row>
    <row r="1199" spans="8:11" ht="12.75">
      <c r="H1199" s="341"/>
      <c r="I1199" s="341"/>
      <c r="J1199" s="341"/>
      <c r="K1199" s="341"/>
    </row>
    <row r="1200" spans="8:11" ht="12.75">
      <c r="H1200" s="341"/>
      <c r="I1200" s="341"/>
      <c r="J1200" s="341"/>
      <c r="K1200" s="341"/>
    </row>
    <row r="1201" spans="8:11" ht="12.75">
      <c r="H1201" s="341"/>
      <c r="I1201" s="341"/>
      <c r="J1201" s="341"/>
      <c r="K1201" s="341"/>
    </row>
    <row r="1202" spans="8:11" ht="12.75">
      <c r="H1202" s="341"/>
      <c r="I1202" s="341"/>
      <c r="J1202" s="341"/>
      <c r="K1202" s="341"/>
    </row>
    <row r="1203" spans="8:11" ht="12.75">
      <c r="H1203" s="341"/>
      <c r="I1203" s="341"/>
      <c r="J1203" s="341"/>
      <c r="K1203" s="341"/>
    </row>
    <row r="1204" spans="8:11" ht="12.75">
      <c r="H1204" s="341"/>
      <c r="I1204" s="341"/>
      <c r="J1204" s="341"/>
      <c r="K1204" s="341"/>
    </row>
    <row r="1205" spans="8:11" ht="12.75">
      <c r="H1205" s="341"/>
      <c r="I1205" s="341"/>
      <c r="J1205" s="341"/>
      <c r="K1205" s="341"/>
    </row>
    <row r="1206" spans="8:11" ht="12.75">
      <c r="H1206" s="341"/>
      <c r="I1206" s="341"/>
      <c r="J1206" s="341"/>
      <c r="K1206" s="341"/>
    </row>
    <row r="1207" spans="8:11" ht="12.75">
      <c r="H1207" s="341"/>
      <c r="I1207" s="341"/>
      <c r="J1207" s="341"/>
      <c r="K1207" s="341"/>
    </row>
    <row r="1208" spans="8:11" ht="12.75">
      <c r="H1208" s="341"/>
      <c r="I1208" s="341"/>
      <c r="J1208" s="341"/>
      <c r="K1208" s="341"/>
    </row>
    <row r="1209" spans="8:11" ht="12.75">
      <c r="H1209" s="341"/>
      <c r="I1209" s="341"/>
      <c r="J1209" s="341"/>
      <c r="K1209" s="341"/>
    </row>
    <row r="1210" spans="8:11" ht="12.75">
      <c r="H1210" s="341"/>
      <c r="I1210" s="341"/>
      <c r="J1210" s="341"/>
      <c r="K1210" s="341"/>
    </row>
    <row r="1211" spans="8:11" ht="12.75">
      <c r="H1211" s="341"/>
      <c r="I1211" s="341"/>
      <c r="J1211" s="341"/>
      <c r="K1211" s="341"/>
    </row>
    <row r="1212" spans="8:11" ht="12.75">
      <c r="H1212" s="341"/>
      <c r="I1212" s="341"/>
      <c r="J1212" s="341"/>
      <c r="K1212" s="341"/>
    </row>
    <row r="1213" spans="8:11" ht="12.75">
      <c r="H1213" s="341"/>
      <c r="I1213" s="341"/>
      <c r="J1213" s="341"/>
      <c r="K1213" s="341"/>
    </row>
    <row r="1214" spans="8:11" ht="12.75">
      <c r="H1214" s="341"/>
      <c r="I1214" s="341"/>
      <c r="J1214" s="341"/>
      <c r="K1214" s="341"/>
    </row>
    <row r="1215" spans="8:11" ht="12.75">
      <c r="H1215" s="341"/>
      <c r="I1215" s="341"/>
      <c r="J1215" s="341"/>
      <c r="K1215" s="341"/>
    </row>
    <row r="1216" spans="8:11" ht="12.75">
      <c r="H1216" s="341"/>
      <c r="I1216" s="341"/>
      <c r="J1216" s="341"/>
      <c r="K1216" s="341"/>
    </row>
    <row r="1217" spans="8:11" ht="12.75">
      <c r="H1217" s="341"/>
      <c r="I1217" s="341"/>
      <c r="J1217" s="341"/>
      <c r="K1217" s="341"/>
    </row>
    <row r="1218" spans="8:11" ht="12.75">
      <c r="H1218" s="341"/>
      <c r="I1218" s="341"/>
      <c r="J1218" s="341"/>
      <c r="K1218" s="341"/>
    </row>
    <row r="1219" spans="8:11" ht="12.75">
      <c r="H1219" s="341"/>
      <c r="I1219" s="341"/>
      <c r="J1219" s="341"/>
      <c r="K1219" s="341"/>
    </row>
    <row r="1220" spans="8:11" ht="12.75">
      <c r="H1220" s="341"/>
      <c r="I1220" s="341"/>
      <c r="J1220" s="341"/>
      <c r="K1220" s="341"/>
    </row>
    <row r="1221" spans="8:11" ht="12.75">
      <c r="H1221" s="341"/>
      <c r="I1221" s="341"/>
      <c r="J1221" s="341"/>
      <c r="K1221" s="341"/>
    </row>
    <row r="1222" spans="8:11" ht="12.75">
      <c r="H1222" s="341"/>
      <c r="I1222" s="341"/>
      <c r="J1222" s="341"/>
      <c r="K1222" s="341"/>
    </row>
  </sheetData>
  <mergeCells count="5">
    <mergeCell ref="B306:C306"/>
    <mergeCell ref="B313:C313"/>
    <mergeCell ref="B320:C320"/>
    <mergeCell ref="B329:C329"/>
    <mergeCell ref="B331:C331"/>
  </mergeCell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outlinePr summaryBelow="0" summaryRight="0"/>
  </sheetPr>
  <dimension ref="A1:AA259"/>
  <sheetViews>
    <sheetView workbookViewId="0">
      <pane ySplit="1" topLeftCell="A2" activePane="bottomLeft" state="frozen"/>
      <selection pane="bottomLeft" activeCell="B3" sqref="B3"/>
    </sheetView>
  </sheetViews>
  <sheetFormatPr defaultColWidth="12.5703125" defaultRowHeight="15.75" customHeight="1"/>
  <cols>
    <col min="3" max="3" width="14.85546875" customWidth="1"/>
    <col min="6" max="6" width="13.5703125" customWidth="1"/>
    <col min="11" max="11" width="66" customWidth="1"/>
  </cols>
  <sheetData>
    <row r="1" spans="1:15" ht="15.75" customHeight="1">
      <c r="A1" s="363" t="s">
        <v>3380</v>
      </c>
      <c r="B1" s="363" t="s">
        <v>3106</v>
      </c>
      <c r="C1" s="363" t="s">
        <v>3107</v>
      </c>
      <c r="D1" s="363" t="s">
        <v>3108</v>
      </c>
      <c r="E1" s="363" t="s">
        <v>3109</v>
      </c>
      <c r="F1" s="363" t="s">
        <v>3110</v>
      </c>
      <c r="G1" s="363" t="s">
        <v>3111</v>
      </c>
      <c r="H1" s="363" t="s">
        <v>3112</v>
      </c>
      <c r="I1" s="363" t="s">
        <v>3113</v>
      </c>
      <c r="J1" s="363" t="s">
        <v>3114</v>
      </c>
      <c r="K1" s="363" t="s">
        <v>2711</v>
      </c>
    </row>
    <row r="2" spans="1:15" ht="15.75" customHeight="1">
      <c r="A2" s="116">
        <v>1</v>
      </c>
      <c r="B2" s="116">
        <v>71</v>
      </c>
      <c r="C2" s="116">
        <v>71</v>
      </c>
      <c r="D2" s="116" t="s">
        <v>6</v>
      </c>
      <c r="E2" s="384">
        <v>44061</v>
      </c>
      <c r="F2" s="116">
        <v>1</v>
      </c>
      <c r="G2" s="116">
        <v>81</v>
      </c>
      <c r="H2" s="116" t="s">
        <v>68</v>
      </c>
      <c r="I2" s="314">
        <v>44275</v>
      </c>
      <c r="J2" s="116">
        <v>0.47</v>
      </c>
      <c r="L2" s="1005" t="s">
        <v>3381</v>
      </c>
      <c r="M2" s="987"/>
      <c r="N2" s="1006"/>
      <c r="O2" s="987"/>
    </row>
    <row r="5" spans="1:15" ht="15.75" customHeight="1">
      <c r="A5" s="116">
        <v>2</v>
      </c>
      <c r="B5" s="116">
        <v>91</v>
      </c>
      <c r="C5" s="116">
        <v>91</v>
      </c>
      <c r="D5" s="116" t="s">
        <v>6</v>
      </c>
      <c r="E5" s="384">
        <v>44062</v>
      </c>
      <c r="F5" s="116">
        <v>1.5</v>
      </c>
      <c r="G5" s="116">
        <v>91</v>
      </c>
      <c r="H5" s="116" t="s">
        <v>68</v>
      </c>
      <c r="I5" s="314">
        <v>44254</v>
      </c>
    </row>
    <row r="8" spans="1:15" ht="15.75" customHeight="1">
      <c r="A8" s="116">
        <v>3</v>
      </c>
      <c r="B8" s="116">
        <v>784</v>
      </c>
      <c r="C8" s="116">
        <v>120</v>
      </c>
      <c r="D8" s="116" t="s">
        <v>6</v>
      </c>
      <c r="E8" s="384">
        <v>44062</v>
      </c>
      <c r="F8" s="116">
        <v>1.5</v>
      </c>
      <c r="G8" s="116">
        <v>95</v>
      </c>
      <c r="H8" s="116" t="s">
        <v>68</v>
      </c>
      <c r="I8" s="314">
        <v>44247</v>
      </c>
      <c r="J8" s="116">
        <v>2</v>
      </c>
      <c r="K8" s="116" t="s">
        <v>3382</v>
      </c>
    </row>
    <row r="9" spans="1:15" ht="15.75" customHeight="1">
      <c r="C9" s="116">
        <v>225</v>
      </c>
      <c r="D9" s="116" t="s">
        <v>6</v>
      </c>
      <c r="E9" s="384">
        <v>44062</v>
      </c>
      <c r="F9" s="116">
        <v>1.5</v>
      </c>
      <c r="G9" s="116">
        <v>294</v>
      </c>
      <c r="H9" s="116" t="s">
        <v>68</v>
      </c>
      <c r="I9" s="314">
        <v>44253</v>
      </c>
      <c r="J9" s="116">
        <v>5</v>
      </c>
    </row>
    <row r="10" spans="1:15" ht="15.75" customHeight="1">
      <c r="C10" s="116">
        <v>184</v>
      </c>
      <c r="D10" s="116" t="s">
        <v>6</v>
      </c>
      <c r="E10" s="384">
        <v>44063</v>
      </c>
      <c r="F10" s="116">
        <v>2</v>
      </c>
      <c r="G10" s="116">
        <v>380</v>
      </c>
      <c r="H10" s="116" t="s">
        <v>68</v>
      </c>
      <c r="I10" s="314">
        <v>44254</v>
      </c>
      <c r="J10" s="116">
        <v>5.5</v>
      </c>
    </row>
    <row r="11" spans="1:15" ht="15.75" customHeight="1">
      <c r="C11" s="116">
        <v>255</v>
      </c>
      <c r="D11" s="116" t="s">
        <v>6</v>
      </c>
      <c r="E11" s="384">
        <v>44065</v>
      </c>
      <c r="F11" s="116">
        <v>3</v>
      </c>
    </row>
    <row r="12" spans="1:15" ht="15.75" customHeight="1">
      <c r="C12" s="116">
        <v>784</v>
      </c>
      <c r="D12" s="116" t="s">
        <v>56</v>
      </c>
      <c r="E12" s="384">
        <v>44238</v>
      </c>
      <c r="F12" s="116">
        <v>8</v>
      </c>
      <c r="K12" s="116" t="s">
        <v>3383</v>
      </c>
    </row>
    <row r="15" spans="1:15" ht="15.75" customHeight="1">
      <c r="A15" s="116">
        <v>4</v>
      </c>
      <c r="B15" s="116">
        <v>713</v>
      </c>
      <c r="C15" s="116">
        <v>562</v>
      </c>
      <c r="D15" s="116" t="s">
        <v>6</v>
      </c>
      <c r="E15" s="384">
        <v>44078</v>
      </c>
      <c r="F15" s="116">
        <v>5</v>
      </c>
      <c r="G15" s="116">
        <v>713</v>
      </c>
      <c r="H15" s="116" t="s">
        <v>68</v>
      </c>
      <c r="I15" s="314">
        <v>44274</v>
      </c>
      <c r="J15" s="116">
        <v>5.32</v>
      </c>
      <c r="K15" s="116" t="s">
        <v>3382</v>
      </c>
    </row>
    <row r="16" spans="1:15" ht="15.75" customHeight="1">
      <c r="C16">
        <f>713-562</f>
        <v>151</v>
      </c>
      <c r="D16" s="116" t="s">
        <v>6</v>
      </c>
      <c r="E16" s="384">
        <v>44079</v>
      </c>
      <c r="F16" s="116">
        <v>2</v>
      </c>
    </row>
    <row r="17" spans="1:11" ht="15.75" customHeight="1">
      <c r="C17" s="116">
        <v>713</v>
      </c>
      <c r="D17" s="116" t="s">
        <v>56</v>
      </c>
      <c r="E17" s="384">
        <v>44237</v>
      </c>
      <c r="F17" s="116">
        <v>8</v>
      </c>
      <c r="K17" s="116" t="s">
        <v>3383</v>
      </c>
    </row>
    <row r="19" spans="1:11" ht="15.75" customHeight="1">
      <c r="A19" s="116">
        <v>5</v>
      </c>
      <c r="B19" s="116">
        <v>2</v>
      </c>
      <c r="C19" s="116">
        <v>2</v>
      </c>
      <c r="D19" s="116" t="s">
        <v>6</v>
      </c>
      <c r="E19" s="384">
        <v>44065</v>
      </c>
      <c r="F19" s="116" t="s">
        <v>3117</v>
      </c>
      <c r="G19" s="116">
        <v>2</v>
      </c>
      <c r="H19" s="116" t="s">
        <v>68</v>
      </c>
      <c r="I19" s="314">
        <v>44281</v>
      </c>
      <c r="J19" s="116">
        <v>0.02</v>
      </c>
    </row>
    <row r="22" spans="1:11" ht="15.75" customHeight="1">
      <c r="A22" s="116">
        <v>6</v>
      </c>
      <c r="B22" s="116">
        <v>0</v>
      </c>
      <c r="C22" s="116">
        <v>0</v>
      </c>
      <c r="D22" s="116" t="s">
        <v>6</v>
      </c>
      <c r="E22" s="384">
        <v>44065</v>
      </c>
      <c r="F22" s="116">
        <v>0</v>
      </c>
      <c r="G22" s="116">
        <v>0</v>
      </c>
      <c r="H22" s="116" t="s">
        <v>68</v>
      </c>
      <c r="I22" s="314">
        <v>44261</v>
      </c>
      <c r="J22" s="116">
        <v>0.25</v>
      </c>
      <c r="K22" s="116" t="s">
        <v>3384</v>
      </c>
    </row>
    <row r="25" spans="1:11" ht="15.75" customHeight="1">
      <c r="A25" s="116">
        <v>7</v>
      </c>
      <c r="B25" s="116">
        <v>171</v>
      </c>
      <c r="C25" s="116">
        <v>171</v>
      </c>
      <c r="D25" s="116" t="s">
        <v>6</v>
      </c>
      <c r="E25" s="384">
        <v>44065</v>
      </c>
      <c r="F25" s="116">
        <v>2</v>
      </c>
      <c r="G25" s="116">
        <v>171</v>
      </c>
      <c r="H25" s="116" t="s">
        <v>68</v>
      </c>
      <c r="I25" s="314">
        <v>44254</v>
      </c>
    </row>
    <row r="28" spans="1:11" ht="15.75" customHeight="1">
      <c r="A28" s="116">
        <v>8</v>
      </c>
      <c r="B28" s="116">
        <v>40</v>
      </c>
      <c r="C28" s="116">
        <v>40</v>
      </c>
      <c r="D28" s="116" t="s">
        <v>6</v>
      </c>
      <c r="E28" s="384">
        <v>44065</v>
      </c>
      <c r="F28" s="116">
        <v>0.5</v>
      </c>
      <c r="G28" s="116">
        <v>41</v>
      </c>
      <c r="H28" s="116" t="s">
        <v>68</v>
      </c>
      <c r="I28" s="314">
        <v>44254</v>
      </c>
    </row>
    <row r="31" spans="1:11" ht="12.75">
      <c r="A31" s="116">
        <v>9</v>
      </c>
      <c r="B31" s="116">
        <v>132</v>
      </c>
      <c r="C31" s="116">
        <v>132</v>
      </c>
      <c r="D31" s="116" t="s">
        <v>6</v>
      </c>
      <c r="E31" s="384">
        <v>44067</v>
      </c>
      <c r="F31" s="116">
        <v>2</v>
      </c>
      <c r="G31" s="116">
        <v>132</v>
      </c>
      <c r="H31" s="116" t="s">
        <v>68</v>
      </c>
      <c r="I31" s="314">
        <v>44281</v>
      </c>
      <c r="J31" s="116">
        <v>0.97</v>
      </c>
    </row>
    <row r="34" spans="1:10" ht="12.75">
      <c r="A34" s="116">
        <v>10</v>
      </c>
      <c r="B34" s="116">
        <v>38</v>
      </c>
      <c r="C34" s="116">
        <v>38</v>
      </c>
      <c r="D34" s="116" t="s">
        <v>6</v>
      </c>
      <c r="E34" s="384">
        <v>44069</v>
      </c>
      <c r="F34" s="116">
        <v>0.5</v>
      </c>
      <c r="G34" s="116">
        <v>38</v>
      </c>
      <c r="H34" s="116" t="s">
        <v>68</v>
      </c>
      <c r="I34" s="314">
        <v>44281</v>
      </c>
      <c r="J34" s="116">
        <v>0.03</v>
      </c>
    </row>
    <row r="37" spans="1:10" ht="12.75">
      <c r="A37" s="116">
        <v>11</v>
      </c>
      <c r="B37" s="116">
        <v>31</v>
      </c>
      <c r="C37" s="116">
        <v>31</v>
      </c>
      <c r="D37" s="116" t="s">
        <v>6</v>
      </c>
      <c r="E37" s="384">
        <v>44069</v>
      </c>
      <c r="F37" s="116">
        <v>0.25</v>
      </c>
      <c r="G37" s="116">
        <v>31</v>
      </c>
      <c r="H37" s="116" t="s">
        <v>68</v>
      </c>
      <c r="I37" s="314">
        <v>44261</v>
      </c>
      <c r="J37" s="116">
        <v>1.5</v>
      </c>
    </row>
    <row r="40" spans="1:10" ht="12.75">
      <c r="A40" s="116">
        <v>12</v>
      </c>
      <c r="B40" s="116">
        <v>21</v>
      </c>
      <c r="C40" s="116">
        <v>21</v>
      </c>
      <c r="D40" s="116" t="s">
        <v>6</v>
      </c>
      <c r="E40" s="384">
        <v>44069</v>
      </c>
      <c r="F40" s="116">
        <v>0.25</v>
      </c>
      <c r="G40" s="116">
        <v>21</v>
      </c>
      <c r="H40" s="116" t="s">
        <v>68</v>
      </c>
      <c r="I40" s="314">
        <v>44254</v>
      </c>
    </row>
    <row r="43" spans="1:10" ht="12.75">
      <c r="A43" s="116">
        <v>13</v>
      </c>
      <c r="B43" s="116">
        <v>62</v>
      </c>
      <c r="C43" s="116">
        <v>62</v>
      </c>
      <c r="D43" s="116" t="s">
        <v>6</v>
      </c>
      <c r="E43" s="384">
        <v>44069</v>
      </c>
      <c r="F43" s="116">
        <v>0.75</v>
      </c>
      <c r="G43" s="116">
        <v>62</v>
      </c>
      <c r="H43" s="116" t="s">
        <v>68</v>
      </c>
      <c r="I43" s="314">
        <v>44254</v>
      </c>
      <c r="J43" s="116">
        <v>1.62</v>
      </c>
    </row>
    <row r="46" spans="1:10" ht="12.75">
      <c r="A46" s="116">
        <v>14</v>
      </c>
      <c r="B46" s="116">
        <v>6</v>
      </c>
      <c r="C46" s="116">
        <v>6</v>
      </c>
      <c r="D46" s="116" t="s">
        <v>6</v>
      </c>
      <c r="E46" s="384">
        <v>44069</v>
      </c>
      <c r="F46" s="116" t="s">
        <v>3117</v>
      </c>
      <c r="G46" s="116">
        <v>6</v>
      </c>
      <c r="H46" s="116" t="s">
        <v>68</v>
      </c>
      <c r="I46" s="314">
        <v>44260</v>
      </c>
      <c r="J46" s="116">
        <v>0.17</v>
      </c>
    </row>
    <row r="49" spans="1:11" ht="12.75">
      <c r="A49" s="116">
        <v>15</v>
      </c>
      <c r="B49" s="116">
        <v>42</v>
      </c>
      <c r="C49" s="116">
        <v>42</v>
      </c>
      <c r="D49" s="116" t="s">
        <v>6</v>
      </c>
      <c r="E49" s="384">
        <v>44069</v>
      </c>
      <c r="F49" s="116">
        <v>0.5</v>
      </c>
      <c r="G49" s="116">
        <v>42</v>
      </c>
      <c r="H49" s="116" t="s">
        <v>68</v>
      </c>
      <c r="I49" s="314">
        <v>44281</v>
      </c>
      <c r="J49" s="116">
        <v>7.0000000000000007E-2</v>
      </c>
    </row>
    <row r="52" spans="1:11" ht="12.75">
      <c r="A52" s="116">
        <v>16</v>
      </c>
      <c r="B52" s="116">
        <v>404</v>
      </c>
      <c r="C52" s="116">
        <v>404</v>
      </c>
      <c r="D52" s="116" t="s">
        <v>6</v>
      </c>
      <c r="E52" s="384">
        <v>44069</v>
      </c>
      <c r="F52" s="116">
        <v>3</v>
      </c>
      <c r="G52" s="116">
        <v>404</v>
      </c>
      <c r="H52" s="116" t="s">
        <v>3385</v>
      </c>
      <c r="I52" s="314">
        <v>44275</v>
      </c>
      <c r="J52" s="116">
        <v>1.58</v>
      </c>
    </row>
    <row r="55" spans="1:11" ht="12.75">
      <c r="A55" s="116">
        <v>17</v>
      </c>
      <c r="B55" s="116">
        <v>32</v>
      </c>
      <c r="C55" s="116">
        <v>32</v>
      </c>
      <c r="D55" s="116" t="s">
        <v>6</v>
      </c>
      <c r="E55" s="384">
        <v>44069</v>
      </c>
      <c r="F55" s="116">
        <v>0.25</v>
      </c>
    </row>
    <row r="57" spans="1:11" ht="12.75">
      <c r="A57" s="116">
        <v>18</v>
      </c>
      <c r="B57" s="116">
        <v>0</v>
      </c>
      <c r="C57" s="116">
        <v>0</v>
      </c>
      <c r="D57" s="116" t="s">
        <v>6</v>
      </c>
      <c r="E57" s="384">
        <v>44069</v>
      </c>
      <c r="F57" s="116">
        <v>0</v>
      </c>
      <c r="G57" s="116">
        <v>0</v>
      </c>
      <c r="H57" s="116" t="s">
        <v>68</v>
      </c>
      <c r="I57" s="314">
        <v>44260</v>
      </c>
      <c r="J57" s="116">
        <v>0.17</v>
      </c>
      <c r="K57" s="116" t="s">
        <v>3386</v>
      </c>
    </row>
    <row r="61" spans="1:11" ht="12.75">
      <c r="A61" s="116">
        <v>19</v>
      </c>
      <c r="B61" s="116">
        <v>16</v>
      </c>
      <c r="C61" s="116">
        <v>16</v>
      </c>
      <c r="D61" s="116" t="s">
        <v>6</v>
      </c>
      <c r="E61" s="384">
        <v>44069</v>
      </c>
      <c r="F61" s="116">
        <v>0.25</v>
      </c>
      <c r="G61" s="116">
        <v>16</v>
      </c>
      <c r="H61" s="116" t="s">
        <v>68</v>
      </c>
      <c r="I61" s="314">
        <v>44260</v>
      </c>
      <c r="J61" s="116">
        <v>0.25</v>
      </c>
    </row>
    <row r="64" spans="1:11" ht="12.75">
      <c r="A64" s="116">
        <v>20</v>
      </c>
      <c r="B64" s="116">
        <v>154</v>
      </c>
      <c r="C64" s="116">
        <v>154</v>
      </c>
      <c r="D64" s="116" t="s">
        <v>6</v>
      </c>
      <c r="E64" s="384">
        <v>44069</v>
      </c>
      <c r="F64" s="116">
        <v>1.25</v>
      </c>
      <c r="G64" s="116">
        <v>154</v>
      </c>
      <c r="H64" s="116" t="s">
        <v>68</v>
      </c>
      <c r="I64" s="314">
        <v>44275</v>
      </c>
      <c r="J64" s="116">
        <v>0.73</v>
      </c>
    </row>
    <row r="67" spans="1:11" ht="12.75">
      <c r="A67" s="116">
        <v>21</v>
      </c>
      <c r="B67" s="116">
        <v>46</v>
      </c>
      <c r="C67" s="116">
        <v>46</v>
      </c>
      <c r="D67" s="116" t="s">
        <v>6</v>
      </c>
      <c r="E67" s="384">
        <v>44069</v>
      </c>
      <c r="F67" s="116">
        <v>0.5</v>
      </c>
      <c r="G67" s="116">
        <v>46</v>
      </c>
      <c r="H67" s="116" t="s">
        <v>68</v>
      </c>
      <c r="I67" s="314">
        <v>44275</v>
      </c>
      <c r="J67" s="116">
        <v>0.1</v>
      </c>
    </row>
    <row r="70" spans="1:11" ht="12.75">
      <c r="A70" s="116">
        <v>22</v>
      </c>
      <c r="B70" s="116">
        <v>476</v>
      </c>
      <c r="C70" s="116">
        <v>297</v>
      </c>
      <c r="D70" s="116" t="s">
        <v>6</v>
      </c>
      <c r="E70" s="384">
        <v>44070</v>
      </c>
      <c r="F70" s="116">
        <v>3</v>
      </c>
      <c r="G70" s="116">
        <v>275</v>
      </c>
      <c r="H70" s="116" t="s">
        <v>68</v>
      </c>
      <c r="I70" s="314">
        <v>44267</v>
      </c>
      <c r="J70" s="116">
        <v>4.25</v>
      </c>
      <c r="K70" s="116" t="s">
        <v>3387</v>
      </c>
    </row>
    <row r="71" spans="1:11" ht="12.75">
      <c r="C71" s="116">
        <v>179</v>
      </c>
      <c r="D71" s="116" t="s">
        <v>6</v>
      </c>
      <c r="E71" s="384">
        <v>44071</v>
      </c>
      <c r="F71" s="116">
        <v>2</v>
      </c>
      <c r="G71" s="116">
        <v>201</v>
      </c>
      <c r="H71" s="116" t="s">
        <v>68</v>
      </c>
      <c r="I71" s="314">
        <v>44268</v>
      </c>
      <c r="J71" s="116">
        <v>3.17</v>
      </c>
    </row>
    <row r="72" spans="1:11" ht="12.75">
      <c r="C72" s="116">
        <v>51</v>
      </c>
      <c r="D72" s="116" t="s">
        <v>3388</v>
      </c>
      <c r="E72" s="384">
        <v>44200</v>
      </c>
      <c r="F72" s="116">
        <v>2.5</v>
      </c>
    </row>
    <row r="73" spans="1:11" ht="12.75">
      <c r="C73" s="116">
        <v>22</v>
      </c>
      <c r="D73" s="116" t="s">
        <v>3388</v>
      </c>
      <c r="E73" s="384">
        <v>44201</v>
      </c>
      <c r="F73" s="116">
        <v>1.75</v>
      </c>
    </row>
    <row r="74" spans="1:11" ht="12.75">
      <c r="C74" s="116">
        <v>51</v>
      </c>
      <c r="D74" s="116" t="s">
        <v>3388</v>
      </c>
      <c r="E74" s="384">
        <v>44202</v>
      </c>
      <c r="F74" s="116">
        <v>3</v>
      </c>
    </row>
    <row r="75" spans="1:11" ht="12.75">
      <c r="C75" s="116">
        <v>35</v>
      </c>
      <c r="D75" s="116" t="s">
        <v>3388</v>
      </c>
      <c r="E75" s="384">
        <v>44203</v>
      </c>
      <c r="F75" s="116">
        <v>3</v>
      </c>
    </row>
    <row r="76" spans="1:11" ht="12.75">
      <c r="C76" s="116">
        <v>22</v>
      </c>
      <c r="D76" s="116" t="s">
        <v>3388</v>
      </c>
      <c r="E76" s="384">
        <v>44205</v>
      </c>
      <c r="F76" s="116">
        <v>1.25</v>
      </c>
      <c r="K76" s="116"/>
    </row>
    <row r="77" spans="1:11" ht="12.75">
      <c r="C77" s="116">
        <v>4</v>
      </c>
      <c r="D77" s="116" t="s">
        <v>56</v>
      </c>
      <c r="E77" s="384">
        <v>44238</v>
      </c>
      <c r="F77" s="116">
        <v>0.1</v>
      </c>
      <c r="K77" s="116" t="s">
        <v>3389</v>
      </c>
    </row>
    <row r="79" spans="1:11" ht="12.75">
      <c r="A79" s="116">
        <v>23</v>
      </c>
      <c r="B79" s="116">
        <v>112</v>
      </c>
      <c r="C79" s="116">
        <v>112</v>
      </c>
      <c r="D79" s="116" t="s">
        <v>6</v>
      </c>
      <c r="E79" s="384">
        <v>44069</v>
      </c>
      <c r="F79" s="116">
        <v>1.5</v>
      </c>
      <c r="G79" s="116">
        <v>112</v>
      </c>
      <c r="H79" s="116" t="s">
        <v>68</v>
      </c>
      <c r="I79" s="314">
        <v>44268</v>
      </c>
      <c r="J79" s="116">
        <v>1.35</v>
      </c>
    </row>
    <row r="82" spans="1:10" ht="12.75">
      <c r="A82" s="116">
        <v>24</v>
      </c>
      <c r="B82" s="116">
        <v>0</v>
      </c>
      <c r="C82" s="116">
        <v>0</v>
      </c>
      <c r="D82" s="116" t="s">
        <v>6</v>
      </c>
      <c r="E82" s="384">
        <v>44070</v>
      </c>
      <c r="F82" s="116">
        <v>0</v>
      </c>
      <c r="G82" s="116">
        <v>0</v>
      </c>
      <c r="H82" s="116" t="s">
        <v>68</v>
      </c>
      <c r="I82" s="314">
        <v>44268</v>
      </c>
      <c r="J82" s="116">
        <v>0.02</v>
      </c>
    </row>
    <row r="85" spans="1:10" ht="12.75">
      <c r="A85" s="116">
        <v>25</v>
      </c>
      <c r="B85" s="116">
        <v>22</v>
      </c>
      <c r="C85" s="116">
        <v>22</v>
      </c>
      <c r="D85" s="116" t="s">
        <v>6</v>
      </c>
      <c r="E85" s="384">
        <v>44070</v>
      </c>
      <c r="F85" s="116">
        <v>0.25</v>
      </c>
      <c r="G85" s="116">
        <v>22</v>
      </c>
      <c r="H85" s="116" t="s">
        <v>3385</v>
      </c>
      <c r="I85" s="314">
        <v>44261</v>
      </c>
      <c r="J85" s="116">
        <v>2.35</v>
      </c>
    </row>
    <row r="88" spans="1:10" ht="12.75">
      <c r="A88" s="116">
        <v>26</v>
      </c>
      <c r="B88" s="116">
        <v>8</v>
      </c>
      <c r="C88" s="116">
        <v>8</v>
      </c>
      <c r="D88" s="116" t="s">
        <v>6</v>
      </c>
      <c r="E88" s="384">
        <v>44070</v>
      </c>
      <c r="F88" s="116" t="s">
        <v>3117</v>
      </c>
      <c r="G88" s="116">
        <v>8</v>
      </c>
      <c r="H88" s="116" t="s">
        <v>68</v>
      </c>
      <c r="I88" s="314">
        <v>44268</v>
      </c>
      <c r="J88" s="116">
        <v>0.05</v>
      </c>
    </row>
    <row r="91" spans="1:10" ht="12.75">
      <c r="A91" s="116">
        <v>27</v>
      </c>
      <c r="B91" s="116">
        <v>0</v>
      </c>
      <c r="C91" s="116">
        <v>0</v>
      </c>
      <c r="D91" s="116" t="s">
        <v>6</v>
      </c>
      <c r="E91" s="384">
        <v>44070</v>
      </c>
      <c r="F91" s="116">
        <v>0</v>
      </c>
      <c r="G91" s="116">
        <v>0</v>
      </c>
      <c r="H91" s="116" t="s">
        <v>68</v>
      </c>
      <c r="I91" s="314">
        <v>44268</v>
      </c>
      <c r="J91" s="116" t="s">
        <v>3390</v>
      </c>
    </row>
    <row r="94" spans="1:10" ht="12.75">
      <c r="A94" s="116">
        <v>28</v>
      </c>
      <c r="B94" s="116">
        <v>6</v>
      </c>
      <c r="C94" s="116">
        <v>6</v>
      </c>
      <c r="D94" s="116" t="s">
        <v>6</v>
      </c>
      <c r="E94" s="384">
        <v>44070</v>
      </c>
      <c r="F94" s="116" t="s">
        <v>3117</v>
      </c>
      <c r="G94" s="116">
        <v>6</v>
      </c>
      <c r="H94" s="116" t="s">
        <v>68</v>
      </c>
      <c r="I94" s="314">
        <v>44281</v>
      </c>
      <c r="J94" s="116">
        <v>0.02</v>
      </c>
    </row>
    <row r="97" spans="1:11" ht="12.75">
      <c r="A97" s="116">
        <v>29</v>
      </c>
      <c r="B97" s="116">
        <v>137</v>
      </c>
      <c r="C97" s="116">
        <v>137</v>
      </c>
      <c r="D97" s="116" t="s">
        <v>6</v>
      </c>
      <c r="E97" s="384">
        <v>44076</v>
      </c>
      <c r="F97" s="116">
        <v>1.5</v>
      </c>
      <c r="G97" s="116">
        <v>137</v>
      </c>
      <c r="H97" s="116" t="s">
        <v>68</v>
      </c>
      <c r="I97" s="314">
        <v>44275</v>
      </c>
      <c r="J97" s="116">
        <v>1.53</v>
      </c>
    </row>
    <row r="100" spans="1:11" ht="12.75">
      <c r="A100" s="116">
        <v>30</v>
      </c>
      <c r="B100" s="116">
        <v>32</v>
      </c>
      <c r="C100" s="116">
        <v>32</v>
      </c>
      <c r="D100" s="116" t="s">
        <v>6</v>
      </c>
      <c r="E100" s="384">
        <v>44070</v>
      </c>
      <c r="F100" s="116">
        <v>0.5</v>
      </c>
      <c r="G100" s="116">
        <v>32</v>
      </c>
      <c r="H100" s="116" t="s">
        <v>68</v>
      </c>
      <c r="I100" s="314">
        <v>44268</v>
      </c>
      <c r="J100" s="116">
        <v>0.57999999999999996</v>
      </c>
    </row>
    <row r="103" spans="1:11" ht="12.75">
      <c r="A103" s="116">
        <v>31</v>
      </c>
      <c r="B103" s="116">
        <v>138</v>
      </c>
      <c r="C103" s="116">
        <v>138</v>
      </c>
      <c r="D103" s="116" t="s">
        <v>6</v>
      </c>
      <c r="E103" s="384">
        <v>44076</v>
      </c>
      <c r="F103" s="116">
        <v>1.5</v>
      </c>
      <c r="G103" s="116">
        <v>138</v>
      </c>
      <c r="H103" s="116" t="s">
        <v>68</v>
      </c>
      <c r="I103" s="314">
        <v>44261</v>
      </c>
      <c r="J103" s="116">
        <v>1.75</v>
      </c>
    </row>
    <row r="106" spans="1:11" ht="12.75">
      <c r="A106" s="116">
        <v>32</v>
      </c>
      <c r="B106" s="116">
        <v>419</v>
      </c>
      <c r="C106" s="116">
        <v>293</v>
      </c>
      <c r="D106" s="116" t="s">
        <v>6</v>
      </c>
      <c r="E106" s="384">
        <v>44080</v>
      </c>
      <c r="F106" s="116">
        <v>3</v>
      </c>
      <c r="G106" s="116">
        <v>419</v>
      </c>
      <c r="H106" s="116" t="s">
        <v>68</v>
      </c>
      <c r="I106" s="314">
        <v>44261</v>
      </c>
      <c r="J106" s="116">
        <v>1.8</v>
      </c>
      <c r="K106" s="116" t="s">
        <v>3382</v>
      </c>
    </row>
    <row r="107" spans="1:11" ht="12.75">
      <c r="A107" s="116"/>
      <c r="B107" s="116"/>
      <c r="C107" s="116">
        <v>121</v>
      </c>
      <c r="D107" s="116" t="s">
        <v>3388</v>
      </c>
      <c r="E107" s="384">
        <v>43839</v>
      </c>
      <c r="F107" s="116">
        <v>1.75</v>
      </c>
      <c r="K107" s="116"/>
    </row>
    <row r="108" spans="1:11" ht="12.75">
      <c r="C108" s="116">
        <v>5</v>
      </c>
      <c r="D108" s="116" t="s">
        <v>56</v>
      </c>
      <c r="E108" s="384">
        <v>44238</v>
      </c>
      <c r="F108" s="116">
        <v>0.1</v>
      </c>
      <c r="K108" s="116" t="s">
        <v>3383</v>
      </c>
    </row>
    <row r="110" spans="1:11" ht="12.75">
      <c r="A110" s="116">
        <v>33</v>
      </c>
      <c r="B110" s="116">
        <v>45</v>
      </c>
      <c r="C110" s="116">
        <v>45</v>
      </c>
      <c r="D110" s="116" t="s">
        <v>6</v>
      </c>
      <c r="E110" s="384">
        <v>44070</v>
      </c>
      <c r="F110" s="116">
        <v>0.5</v>
      </c>
      <c r="G110" s="116">
        <v>45</v>
      </c>
      <c r="H110" s="116" t="s">
        <v>68</v>
      </c>
      <c r="I110" s="314">
        <v>44281</v>
      </c>
      <c r="J110" s="116">
        <v>0.62</v>
      </c>
    </row>
    <row r="113" spans="1:10" ht="12.75">
      <c r="A113" s="116">
        <v>34</v>
      </c>
      <c r="B113" s="116">
        <v>0</v>
      </c>
      <c r="C113" s="116">
        <v>0</v>
      </c>
      <c r="D113" s="116" t="s">
        <v>6</v>
      </c>
      <c r="E113" s="384">
        <v>44070</v>
      </c>
      <c r="F113" s="116">
        <v>0</v>
      </c>
      <c r="G113" s="116">
        <v>0</v>
      </c>
      <c r="H113" s="116" t="s">
        <v>68</v>
      </c>
      <c r="I113" s="314">
        <v>44268</v>
      </c>
      <c r="J113" s="116">
        <v>0</v>
      </c>
    </row>
    <row r="116" spans="1:10" ht="12.75">
      <c r="A116" s="116">
        <v>35</v>
      </c>
      <c r="B116" s="116">
        <v>0</v>
      </c>
      <c r="C116" s="116">
        <v>0</v>
      </c>
      <c r="D116" s="116" t="s">
        <v>6</v>
      </c>
      <c r="E116" s="384">
        <v>44070</v>
      </c>
      <c r="F116" s="116">
        <v>0</v>
      </c>
    </row>
    <row r="119" spans="1:10" ht="12.75">
      <c r="A119" s="116">
        <v>36</v>
      </c>
      <c r="B119" s="116">
        <v>0</v>
      </c>
      <c r="C119" s="116">
        <v>0</v>
      </c>
      <c r="D119" s="116" t="s">
        <v>6</v>
      </c>
      <c r="E119" s="314">
        <v>44070</v>
      </c>
      <c r="F119" s="116">
        <v>0</v>
      </c>
      <c r="G119" s="116">
        <v>0</v>
      </c>
      <c r="H119" s="116" t="s">
        <v>68</v>
      </c>
      <c r="I119" s="314">
        <v>44268</v>
      </c>
      <c r="J119" s="116">
        <v>0</v>
      </c>
    </row>
    <row r="122" spans="1:10" ht="12.75">
      <c r="A122" s="116">
        <v>37</v>
      </c>
      <c r="B122" s="116">
        <v>231</v>
      </c>
      <c r="C122" s="116">
        <v>231</v>
      </c>
      <c r="D122" s="116" t="s">
        <v>6</v>
      </c>
      <c r="E122" s="384">
        <v>44082</v>
      </c>
      <c r="F122" s="116">
        <v>2</v>
      </c>
      <c r="G122" s="116">
        <v>231</v>
      </c>
      <c r="H122" s="116" t="s">
        <v>68</v>
      </c>
      <c r="I122" s="314">
        <v>44281</v>
      </c>
      <c r="J122" s="116">
        <v>1.3</v>
      </c>
    </row>
    <row r="125" spans="1:10" ht="12.75">
      <c r="A125" s="116">
        <v>38</v>
      </c>
      <c r="B125" s="116">
        <v>57</v>
      </c>
      <c r="C125" s="116">
        <v>57</v>
      </c>
      <c r="D125" s="116" t="s">
        <v>6</v>
      </c>
      <c r="E125" s="384">
        <v>44074</v>
      </c>
      <c r="F125" s="116">
        <v>1</v>
      </c>
      <c r="G125" s="116">
        <v>57</v>
      </c>
      <c r="H125" s="116" t="s">
        <v>68</v>
      </c>
      <c r="I125" s="314">
        <v>44281</v>
      </c>
      <c r="J125" s="116">
        <v>0.23</v>
      </c>
    </row>
    <row r="128" spans="1:10" ht="12.75">
      <c r="A128" s="116">
        <v>39</v>
      </c>
      <c r="B128" s="116">
        <v>49</v>
      </c>
      <c r="C128" s="116">
        <v>49</v>
      </c>
      <c r="D128" s="116" t="s">
        <v>6</v>
      </c>
      <c r="E128" s="314">
        <v>44076</v>
      </c>
      <c r="F128" s="116">
        <v>0.5</v>
      </c>
      <c r="G128" s="116">
        <v>49</v>
      </c>
      <c r="H128" s="116" t="s">
        <v>68</v>
      </c>
      <c r="I128" s="314">
        <v>44261</v>
      </c>
      <c r="J128" s="116">
        <v>1.25</v>
      </c>
    </row>
    <row r="131" spans="1:10" ht="12.75">
      <c r="A131" s="116">
        <v>40</v>
      </c>
      <c r="B131" s="116">
        <v>86</v>
      </c>
      <c r="C131" s="116">
        <v>86</v>
      </c>
      <c r="D131" s="116" t="s">
        <v>6</v>
      </c>
      <c r="E131" s="384">
        <v>44076</v>
      </c>
      <c r="F131" s="116">
        <v>1</v>
      </c>
      <c r="G131" s="116">
        <v>86</v>
      </c>
      <c r="H131" s="116" t="s">
        <v>68</v>
      </c>
      <c r="I131" s="314">
        <v>44274</v>
      </c>
      <c r="J131" s="116">
        <v>1</v>
      </c>
    </row>
    <row r="134" spans="1:10" ht="12.75">
      <c r="A134" s="116">
        <v>41</v>
      </c>
      <c r="B134" s="116">
        <v>238</v>
      </c>
      <c r="C134" s="116">
        <v>238</v>
      </c>
      <c r="D134" s="116" t="s">
        <v>6</v>
      </c>
      <c r="E134" s="384">
        <v>44083</v>
      </c>
      <c r="F134" s="116">
        <v>2.5</v>
      </c>
      <c r="G134" s="116">
        <v>238</v>
      </c>
      <c r="H134" s="116" t="s">
        <v>68</v>
      </c>
      <c r="I134" s="314">
        <v>44261</v>
      </c>
      <c r="J134" s="116">
        <v>1.75</v>
      </c>
    </row>
    <row r="137" spans="1:10" ht="12.75">
      <c r="A137" s="116">
        <v>42</v>
      </c>
      <c r="B137" s="116">
        <v>32</v>
      </c>
      <c r="C137" s="116">
        <v>32</v>
      </c>
      <c r="D137" s="116" t="s">
        <v>6</v>
      </c>
      <c r="E137" s="384">
        <v>44076</v>
      </c>
      <c r="F137" s="116">
        <v>0.25</v>
      </c>
      <c r="G137" s="116">
        <v>32</v>
      </c>
      <c r="H137" s="116" t="s">
        <v>68</v>
      </c>
      <c r="I137" s="314">
        <v>44274</v>
      </c>
      <c r="J137" s="116">
        <v>0.67</v>
      </c>
    </row>
    <row r="140" spans="1:10" ht="12.75">
      <c r="A140" s="116">
        <v>43</v>
      </c>
      <c r="B140" s="116">
        <v>24</v>
      </c>
      <c r="C140" s="116">
        <v>24</v>
      </c>
      <c r="D140" s="116" t="s">
        <v>6</v>
      </c>
      <c r="E140" s="384">
        <v>44076</v>
      </c>
      <c r="F140" s="116">
        <v>0.25</v>
      </c>
      <c r="G140" s="116">
        <v>24</v>
      </c>
      <c r="H140" s="116" t="s">
        <v>68</v>
      </c>
      <c r="I140" s="314">
        <v>44268</v>
      </c>
      <c r="J140" s="116">
        <v>0.25</v>
      </c>
    </row>
    <row r="143" spans="1:10" ht="12.75">
      <c r="A143" s="116">
        <v>44</v>
      </c>
      <c r="B143" s="116">
        <v>2</v>
      </c>
      <c r="C143" s="116">
        <v>2</v>
      </c>
      <c r="D143" s="116" t="s">
        <v>6</v>
      </c>
      <c r="E143" s="384">
        <v>44076</v>
      </c>
      <c r="F143" s="116" t="s">
        <v>3117</v>
      </c>
      <c r="G143" s="116">
        <v>2</v>
      </c>
      <c r="H143" s="116" t="s">
        <v>68</v>
      </c>
      <c r="I143" s="314">
        <v>44268</v>
      </c>
      <c r="J143" s="116">
        <v>0.03</v>
      </c>
    </row>
    <row r="146" spans="1:10" ht="12.75">
      <c r="A146" s="116">
        <v>45</v>
      </c>
      <c r="B146" s="116">
        <v>49</v>
      </c>
      <c r="C146" s="116">
        <v>49</v>
      </c>
      <c r="D146" s="116" t="s">
        <v>6</v>
      </c>
      <c r="E146" s="384">
        <v>44077</v>
      </c>
      <c r="F146" s="116">
        <v>0.75</v>
      </c>
      <c r="G146" s="116">
        <v>49</v>
      </c>
      <c r="H146" s="116" t="s">
        <v>68</v>
      </c>
      <c r="I146" s="314">
        <v>44281</v>
      </c>
      <c r="J146" s="116">
        <v>0.17</v>
      </c>
    </row>
    <row r="149" spans="1:10" ht="12.75">
      <c r="A149" s="116">
        <v>46</v>
      </c>
      <c r="B149" s="116">
        <v>45</v>
      </c>
      <c r="C149" s="116">
        <v>45</v>
      </c>
      <c r="D149" s="116" t="s">
        <v>6</v>
      </c>
      <c r="E149" s="384">
        <v>44083</v>
      </c>
      <c r="F149" s="116">
        <v>0.5</v>
      </c>
      <c r="G149" s="116">
        <v>45</v>
      </c>
      <c r="H149" s="116" t="s">
        <v>68</v>
      </c>
      <c r="I149" s="314">
        <v>44261</v>
      </c>
      <c r="J149" s="116">
        <v>0.5</v>
      </c>
    </row>
    <row r="152" spans="1:10" ht="12.75">
      <c r="A152" s="116">
        <v>47</v>
      </c>
      <c r="B152" s="116">
        <v>32</v>
      </c>
      <c r="C152" s="116">
        <v>32</v>
      </c>
      <c r="D152" s="116" t="s">
        <v>6</v>
      </c>
      <c r="E152" s="384">
        <v>44083</v>
      </c>
      <c r="F152" s="116">
        <v>0.5</v>
      </c>
      <c r="G152" s="116">
        <v>32</v>
      </c>
      <c r="H152" s="116" t="s">
        <v>68</v>
      </c>
      <c r="I152" s="314">
        <v>44268</v>
      </c>
      <c r="J152" s="116">
        <v>0.17</v>
      </c>
    </row>
    <row r="155" spans="1:10" ht="12.75">
      <c r="A155" s="116">
        <v>48</v>
      </c>
      <c r="B155" s="116">
        <v>45</v>
      </c>
      <c r="C155" s="116">
        <v>45</v>
      </c>
      <c r="D155" s="116" t="s">
        <v>6</v>
      </c>
      <c r="E155" s="384">
        <v>40430</v>
      </c>
      <c r="F155" s="116">
        <v>0.5</v>
      </c>
      <c r="G155" s="116">
        <v>45</v>
      </c>
      <c r="H155" s="116" t="s">
        <v>68</v>
      </c>
      <c r="I155" s="314">
        <v>44274</v>
      </c>
      <c r="J155" s="116">
        <v>1.1499999999999999</v>
      </c>
    </row>
    <row r="158" spans="1:10" ht="12.75">
      <c r="A158" s="116">
        <v>49</v>
      </c>
      <c r="B158" s="116">
        <v>163</v>
      </c>
      <c r="C158" s="116">
        <v>163</v>
      </c>
      <c r="D158" s="116" t="s">
        <v>6</v>
      </c>
      <c r="E158" s="384">
        <v>40430</v>
      </c>
      <c r="F158" s="116">
        <v>2</v>
      </c>
      <c r="G158" s="116">
        <v>163</v>
      </c>
      <c r="H158" s="116" t="s">
        <v>68</v>
      </c>
      <c r="I158" s="314">
        <v>44261</v>
      </c>
      <c r="J158" s="116">
        <v>1.2</v>
      </c>
    </row>
    <row r="161" spans="1:10" ht="12.75">
      <c r="A161" s="116">
        <v>50</v>
      </c>
      <c r="B161" s="116">
        <v>79</v>
      </c>
      <c r="C161" s="116">
        <v>79</v>
      </c>
      <c r="D161" s="116" t="s">
        <v>6</v>
      </c>
      <c r="E161" s="384">
        <v>44083</v>
      </c>
      <c r="F161" s="116">
        <v>1</v>
      </c>
      <c r="G161" s="116">
        <v>79</v>
      </c>
      <c r="H161" s="116" t="s">
        <v>68</v>
      </c>
      <c r="I161" s="314">
        <v>44281</v>
      </c>
      <c r="J161" s="116">
        <v>0.93</v>
      </c>
    </row>
    <row r="164" spans="1:10" ht="12.75">
      <c r="A164" s="116">
        <v>51</v>
      </c>
      <c r="B164" s="116">
        <v>58</v>
      </c>
      <c r="C164" s="116">
        <v>58</v>
      </c>
      <c r="D164" s="116" t="s">
        <v>6</v>
      </c>
      <c r="E164" s="384">
        <v>44083</v>
      </c>
      <c r="F164" s="116">
        <v>58</v>
      </c>
      <c r="G164" s="116">
        <v>58</v>
      </c>
      <c r="H164" s="116" t="s">
        <v>68</v>
      </c>
      <c r="I164" s="314">
        <v>44281</v>
      </c>
      <c r="J164" s="116">
        <v>0.48</v>
      </c>
    </row>
    <row r="167" spans="1:10" ht="12.75">
      <c r="A167" s="116">
        <v>52</v>
      </c>
      <c r="B167" s="116">
        <v>1</v>
      </c>
      <c r="C167" s="116">
        <v>1</v>
      </c>
      <c r="D167" s="116" t="s">
        <v>6</v>
      </c>
      <c r="E167" s="384">
        <v>44083</v>
      </c>
      <c r="F167" s="116" t="s">
        <v>3117</v>
      </c>
      <c r="G167" s="116">
        <v>2</v>
      </c>
      <c r="H167" s="116" t="s">
        <v>68</v>
      </c>
      <c r="I167" s="314">
        <v>44268</v>
      </c>
      <c r="J167" s="116">
        <v>0.03</v>
      </c>
    </row>
    <row r="170" spans="1:10" ht="12.75">
      <c r="A170" s="116">
        <v>53</v>
      </c>
      <c r="B170" s="116">
        <v>113</v>
      </c>
      <c r="C170" s="116">
        <v>113</v>
      </c>
      <c r="D170" s="116" t="s">
        <v>6</v>
      </c>
      <c r="E170" s="384">
        <v>44099</v>
      </c>
      <c r="F170" s="116">
        <v>1</v>
      </c>
      <c r="G170" s="116">
        <v>113</v>
      </c>
      <c r="H170" s="116" t="s">
        <v>68</v>
      </c>
      <c r="I170" s="314">
        <v>44281</v>
      </c>
      <c r="J170" s="116">
        <v>1.17</v>
      </c>
    </row>
    <row r="173" spans="1:10" ht="12.75">
      <c r="A173" s="116">
        <v>54</v>
      </c>
      <c r="B173" s="116">
        <v>177</v>
      </c>
      <c r="C173" s="116">
        <v>177</v>
      </c>
      <c r="D173" s="116" t="s">
        <v>3391</v>
      </c>
      <c r="E173" s="314">
        <v>44134</v>
      </c>
      <c r="F173" s="116">
        <v>4</v>
      </c>
      <c r="G173" s="116">
        <v>177</v>
      </c>
      <c r="H173" s="116" t="s">
        <v>68</v>
      </c>
      <c r="I173" s="314">
        <v>44274</v>
      </c>
      <c r="J173" s="116">
        <v>2.72</v>
      </c>
    </row>
    <row r="176" spans="1:10" ht="12.75">
      <c r="A176" s="116">
        <v>55</v>
      </c>
      <c r="B176" s="116">
        <v>27</v>
      </c>
      <c r="C176" s="116">
        <v>27</v>
      </c>
      <c r="D176" s="116" t="s">
        <v>6</v>
      </c>
      <c r="E176" s="384">
        <v>44088</v>
      </c>
      <c r="F176" s="116">
        <v>0.25</v>
      </c>
      <c r="G176" s="116">
        <v>27</v>
      </c>
      <c r="H176" s="116" t="s">
        <v>68</v>
      </c>
      <c r="I176" s="314">
        <v>44268</v>
      </c>
      <c r="J176" s="116">
        <v>0.25</v>
      </c>
    </row>
    <row r="179" spans="1:10" ht="12.75">
      <c r="A179" s="116">
        <v>56</v>
      </c>
      <c r="B179" s="116">
        <v>53</v>
      </c>
      <c r="C179" s="116">
        <v>53</v>
      </c>
      <c r="D179" s="116" t="s">
        <v>6</v>
      </c>
      <c r="E179" s="384">
        <v>44088</v>
      </c>
      <c r="F179" s="116">
        <v>0.5</v>
      </c>
      <c r="G179" s="116">
        <v>53</v>
      </c>
      <c r="H179" s="116" t="s">
        <v>68</v>
      </c>
      <c r="I179" s="314">
        <v>44274</v>
      </c>
      <c r="J179" s="116">
        <v>0.28000000000000003</v>
      </c>
    </row>
    <row r="182" spans="1:10" ht="12.75">
      <c r="A182" s="116">
        <v>57</v>
      </c>
      <c r="B182" s="116">
        <v>144</v>
      </c>
      <c r="C182" s="116">
        <v>144</v>
      </c>
      <c r="D182" s="116" t="s">
        <v>6</v>
      </c>
      <c r="E182" s="384">
        <v>44088</v>
      </c>
      <c r="F182" s="116">
        <v>1.5</v>
      </c>
      <c r="G182" s="116">
        <v>144</v>
      </c>
      <c r="H182" s="116" t="s">
        <v>68</v>
      </c>
      <c r="I182" s="314">
        <v>44281</v>
      </c>
      <c r="J182" s="116">
        <v>1.6</v>
      </c>
    </row>
    <row r="185" spans="1:10" ht="12.75">
      <c r="A185" s="116">
        <v>58</v>
      </c>
      <c r="B185" s="116">
        <v>0</v>
      </c>
      <c r="C185" s="116">
        <v>0</v>
      </c>
      <c r="D185" s="116" t="s">
        <v>6</v>
      </c>
      <c r="E185" s="384">
        <v>44088</v>
      </c>
      <c r="F185" s="116">
        <v>0</v>
      </c>
      <c r="G185" s="116">
        <v>0</v>
      </c>
      <c r="H185" s="116" t="s">
        <v>68</v>
      </c>
      <c r="I185" s="314">
        <v>44268</v>
      </c>
      <c r="J185" s="116">
        <v>0</v>
      </c>
    </row>
    <row r="188" spans="1:10" ht="12.75">
      <c r="A188" s="116">
        <v>59</v>
      </c>
      <c r="B188" s="116">
        <v>0</v>
      </c>
      <c r="C188" s="116">
        <v>0</v>
      </c>
      <c r="D188" s="116" t="s">
        <v>6</v>
      </c>
      <c r="E188" s="384">
        <v>44088</v>
      </c>
      <c r="F188" s="116">
        <v>0</v>
      </c>
      <c r="G188" s="116">
        <v>0</v>
      </c>
      <c r="H188" s="116" t="s">
        <v>68</v>
      </c>
      <c r="I188" s="314">
        <v>44274</v>
      </c>
      <c r="J188" s="116">
        <v>0.03</v>
      </c>
    </row>
    <row r="191" spans="1:10" ht="12.75">
      <c r="A191" s="116">
        <v>60</v>
      </c>
      <c r="B191" s="116">
        <v>6</v>
      </c>
      <c r="C191" s="116">
        <v>6</v>
      </c>
      <c r="D191" s="116" t="s">
        <v>6</v>
      </c>
      <c r="E191" s="384">
        <v>44088</v>
      </c>
      <c r="F191" s="116">
        <v>0</v>
      </c>
      <c r="G191" s="116">
        <v>6</v>
      </c>
      <c r="H191" s="116" t="s">
        <v>68</v>
      </c>
      <c r="I191" s="314">
        <v>44274</v>
      </c>
      <c r="J191" s="116">
        <v>0.05</v>
      </c>
    </row>
    <row r="194" spans="1:27" ht="12.75">
      <c r="A194" s="116">
        <v>61</v>
      </c>
      <c r="B194" s="116">
        <v>0</v>
      </c>
      <c r="C194" s="116">
        <v>0</v>
      </c>
      <c r="D194" s="116" t="s">
        <v>6</v>
      </c>
      <c r="E194" s="384">
        <v>44088</v>
      </c>
      <c r="F194" s="116">
        <v>0</v>
      </c>
      <c r="G194" s="116">
        <v>0</v>
      </c>
      <c r="H194" s="116" t="s">
        <v>68</v>
      </c>
      <c r="I194" s="314">
        <v>44268</v>
      </c>
      <c r="J194" s="116">
        <v>0</v>
      </c>
    </row>
    <row r="197" spans="1:27" ht="12.75">
      <c r="A197" s="116">
        <v>62</v>
      </c>
      <c r="B197" s="116">
        <v>292</v>
      </c>
      <c r="C197" s="116">
        <v>43</v>
      </c>
      <c r="D197" s="116" t="s">
        <v>3391</v>
      </c>
      <c r="E197" s="314">
        <v>44155</v>
      </c>
      <c r="F197" s="116">
        <v>2.5</v>
      </c>
      <c r="G197" s="116">
        <v>292</v>
      </c>
      <c r="H197" s="116" t="s">
        <v>68</v>
      </c>
      <c r="I197" s="314">
        <v>44281</v>
      </c>
      <c r="J197" s="116">
        <v>3.67</v>
      </c>
      <c r="K197" s="116" t="s">
        <v>3392</v>
      </c>
    </row>
    <row r="198" spans="1:27" ht="12.75">
      <c r="C198" s="116">
        <v>12</v>
      </c>
      <c r="D198" s="116" t="s">
        <v>3391</v>
      </c>
      <c r="E198" s="314">
        <v>44169</v>
      </c>
      <c r="F198" s="116">
        <v>0.75</v>
      </c>
    </row>
    <row r="199" spans="1:27" ht="12.75">
      <c r="C199" s="116">
        <v>42</v>
      </c>
      <c r="D199" s="116" t="s">
        <v>3391</v>
      </c>
      <c r="E199" s="314">
        <v>44176</v>
      </c>
      <c r="F199" s="116">
        <v>2</v>
      </c>
    </row>
    <row r="200" spans="1:27" ht="12.75">
      <c r="C200" s="116">
        <v>31</v>
      </c>
      <c r="D200" s="116" t="s">
        <v>3388</v>
      </c>
      <c r="E200" s="314">
        <v>44196</v>
      </c>
      <c r="F200" s="116">
        <v>1.25</v>
      </c>
    </row>
    <row r="201" spans="1:27" ht="12.75">
      <c r="C201" s="116">
        <v>9</v>
      </c>
      <c r="D201" s="116" t="s">
        <v>3388</v>
      </c>
      <c r="E201" s="314">
        <v>44197</v>
      </c>
      <c r="F201" s="116">
        <v>1.25</v>
      </c>
    </row>
    <row r="202" spans="1:27" ht="12.75">
      <c r="C202" s="116">
        <v>18</v>
      </c>
      <c r="D202" s="116" t="s">
        <v>3388</v>
      </c>
      <c r="E202" s="314">
        <v>44200</v>
      </c>
      <c r="F202" s="116">
        <v>0.5</v>
      </c>
    </row>
    <row r="203" spans="1:27" ht="12.75">
      <c r="C203" s="116">
        <v>1</v>
      </c>
      <c r="D203" s="116" t="s">
        <v>3388</v>
      </c>
      <c r="E203" s="314">
        <v>6684309</v>
      </c>
      <c r="F203" s="116">
        <v>0.25</v>
      </c>
    </row>
    <row r="204" spans="1:27" ht="12.75">
      <c r="C204" s="116">
        <v>6</v>
      </c>
      <c r="D204" s="116" t="s">
        <v>3388</v>
      </c>
      <c r="E204" s="314">
        <v>44202</v>
      </c>
      <c r="F204" s="116">
        <v>0.25</v>
      </c>
    </row>
    <row r="205" spans="1:27" ht="12.75">
      <c r="C205" s="116">
        <v>3</v>
      </c>
      <c r="D205" s="116" t="s">
        <v>56</v>
      </c>
      <c r="E205" s="314">
        <v>44238</v>
      </c>
      <c r="F205" s="116">
        <v>0.2</v>
      </c>
      <c r="K205" s="116" t="s">
        <v>3383</v>
      </c>
    </row>
    <row r="206" spans="1:27" ht="12.75">
      <c r="C206" s="116"/>
      <c r="D206" s="116"/>
      <c r="E206" s="314"/>
      <c r="F206" s="116"/>
    </row>
    <row r="207" spans="1:27" ht="12.75">
      <c r="C207" s="116"/>
      <c r="D207" s="116"/>
      <c r="E207" s="314"/>
      <c r="F207" s="116"/>
    </row>
    <row r="208" spans="1:27" ht="12.75">
      <c r="A208" s="446">
        <v>63</v>
      </c>
      <c r="B208" s="446">
        <v>188</v>
      </c>
      <c r="C208" s="446">
        <v>4</v>
      </c>
      <c r="D208" s="446" t="s">
        <v>3393</v>
      </c>
      <c r="E208" s="447">
        <v>44182</v>
      </c>
      <c r="F208" s="446">
        <v>0.5</v>
      </c>
      <c r="G208" s="446">
        <v>188</v>
      </c>
      <c r="H208" s="446" t="s">
        <v>8</v>
      </c>
      <c r="I208" s="592">
        <v>44207</v>
      </c>
      <c r="J208" s="446">
        <v>3.5</v>
      </c>
      <c r="K208" s="441"/>
      <c r="L208" s="441"/>
      <c r="M208" s="441"/>
      <c r="N208" s="441"/>
      <c r="O208" s="441"/>
      <c r="P208" s="441"/>
      <c r="Q208" s="441"/>
      <c r="R208" s="441"/>
      <c r="S208" s="441"/>
      <c r="T208" s="441"/>
      <c r="U208" s="441"/>
      <c r="V208" s="441"/>
      <c r="W208" s="441"/>
      <c r="X208" s="441"/>
      <c r="Y208" s="441"/>
      <c r="Z208" s="441"/>
      <c r="AA208" s="441"/>
    </row>
    <row r="209" spans="1:27" ht="12.75">
      <c r="A209" s="446"/>
      <c r="B209" s="446"/>
      <c r="C209" s="446">
        <v>11</v>
      </c>
      <c r="D209" s="745" t="s">
        <v>3388</v>
      </c>
      <c r="E209" s="447">
        <v>44183</v>
      </c>
      <c r="F209" s="446">
        <v>1.75</v>
      </c>
      <c r="G209" s="441"/>
      <c r="H209" s="441"/>
      <c r="I209" s="441"/>
      <c r="J209" s="441"/>
      <c r="K209" s="441"/>
      <c r="L209" s="441"/>
      <c r="M209" s="441"/>
      <c r="N209" s="441"/>
      <c r="O209" s="441"/>
      <c r="P209" s="441"/>
      <c r="Q209" s="441"/>
      <c r="R209" s="441"/>
      <c r="S209" s="441"/>
      <c r="T209" s="441"/>
      <c r="U209" s="441"/>
      <c r="V209" s="441"/>
      <c r="W209" s="441"/>
      <c r="X209" s="441"/>
      <c r="Y209" s="441"/>
      <c r="Z209" s="441"/>
      <c r="AA209" s="441"/>
    </row>
    <row r="210" spans="1:27" ht="12.75">
      <c r="A210" s="446"/>
      <c r="B210" s="446"/>
      <c r="C210" s="446">
        <v>18</v>
      </c>
      <c r="D210" s="745" t="s">
        <v>3388</v>
      </c>
      <c r="E210" s="447">
        <v>44194</v>
      </c>
      <c r="F210" s="446">
        <v>2.25</v>
      </c>
      <c r="G210" s="441"/>
      <c r="H210" s="441"/>
      <c r="I210" s="441"/>
      <c r="J210" s="441"/>
      <c r="K210" s="441"/>
      <c r="L210" s="441"/>
      <c r="M210" s="441"/>
      <c r="N210" s="441"/>
      <c r="O210" s="441"/>
      <c r="P210" s="441"/>
      <c r="Q210" s="441"/>
      <c r="R210" s="441"/>
      <c r="S210" s="441"/>
      <c r="T210" s="441"/>
      <c r="U210" s="441"/>
      <c r="V210" s="441"/>
      <c r="W210" s="441"/>
      <c r="X210" s="441"/>
      <c r="Y210" s="441"/>
      <c r="Z210" s="441"/>
      <c r="AA210" s="441"/>
    </row>
    <row r="211" spans="1:27" ht="12.75">
      <c r="A211" s="446"/>
      <c r="B211" s="446"/>
      <c r="C211" s="446">
        <v>18</v>
      </c>
      <c r="D211" s="745" t="s">
        <v>3388</v>
      </c>
      <c r="E211" s="447">
        <v>44195</v>
      </c>
      <c r="F211" s="446">
        <v>1.25</v>
      </c>
      <c r="G211" s="441"/>
      <c r="H211" s="441"/>
      <c r="I211" s="441"/>
      <c r="J211" s="441"/>
      <c r="K211" s="441"/>
      <c r="L211" s="441"/>
      <c r="M211" s="441"/>
      <c r="N211" s="441"/>
      <c r="O211" s="441"/>
      <c r="P211" s="441"/>
      <c r="Q211" s="441"/>
      <c r="R211" s="441"/>
      <c r="S211" s="441"/>
      <c r="T211" s="441"/>
      <c r="U211" s="441"/>
      <c r="V211" s="441"/>
      <c r="W211" s="441"/>
      <c r="X211" s="441"/>
      <c r="Y211" s="441"/>
      <c r="Z211" s="441"/>
      <c r="AA211" s="441"/>
    </row>
    <row r="212" spans="1:27" ht="12.75">
      <c r="A212" s="446"/>
      <c r="B212" s="446"/>
      <c r="C212" s="446">
        <v>37</v>
      </c>
      <c r="D212" s="745" t="s">
        <v>3388</v>
      </c>
      <c r="E212" s="447">
        <v>44196</v>
      </c>
      <c r="F212" s="446">
        <v>1.75</v>
      </c>
      <c r="G212" s="441"/>
      <c r="H212" s="441"/>
      <c r="I212" s="441"/>
      <c r="J212" s="441"/>
      <c r="K212" s="441"/>
      <c r="L212" s="441"/>
      <c r="M212" s="441"/>
      <c r="N212" s="441"/>
      <c r="O212" s="441"/>
      <c r="P212" s="441"/>
      <c r="Q212" s="441"/>
      <c r="R212" s="441"/>
      <c r="S212" s="441"/>
      <c r="T212" s="441"/>
      <c r="U212" s="441"/>
      <c r="V212" s="441"/>
      <c r="W212" s="441"/>
      <c r="X212" s="441"/>
      <c r="Y212" s="441"/>
      <c r="Z212" s="441"/>
      <c r="AA212" s="441"/>
    </row>
    <row r="213" spans="1:27" ht="12.75">
      <c r="A213" s="446"/>
      <c r="B213" s="446"/>
      <c r="C213" s="446">
        <v>2</v>
      </c>
      <c r="D213" s="745" t="s">
        <v>3388</v>
      </c>
      <c r="E213" s="447">
        <v>44201</v>
      </c>
      <c r="F213" s="446">
        <v>0.25</v>
      </c>
      <c r="G213" s="441"/>
      <c r="H213" s="441"/>
      <c r="I213" s="441"/>
      <c r="J213" s="441"/>
      <c r="K213" s="441"/>
      <c r="L213" s="441"/>
      <c r="M213" s="441"/>
      <c r="N213" s="441"/>
      <c r="O213" s="441"/>
      <c r="P213" s="441"/>
      <c r="Q213" s="441"/>
      <c r="R213" s="441"/>
      <c r="S213" s="441"/>
      <c r="T213" s="441"/>
      <c r="U213" s="441"/>
      <c r="V213" s="441"/>
      <c r="W213" s="441"/>
      <c r="X213" s="441"/>
      <c r="Y213" s="441"/>
      <c r="Z213" s="441"/>
      <c r="AA213" s="441"/>
    </row>
    <row r="218" spans="1:27" ht="12.75">
      <c r="A218" s="116">
        <v>64</v>
      </c>
      <c r="B218" s="116">
        <v>23</v>
      </c>
      <c r="C218" s="116">
        <v>23</v>
      </c>
      <c r="D218" s="116" t="s">
        <v>3391</v>
      </c>
      <c r="E218" s="314">
        <v>44153</v>
      </c>
      <c r="F218" s="116">
        <v>0.25</v>
      </c>
      <c r="G218" s="116">
        <v>23</v>
      </c>
      <c r="H218" s="116" t="s">
        <v>68</v>
      </c>
      <c r="I218" s="314">
        <v>44274</v>
      </c>
      <c r="J218" s="116">
        <v>0.05</v>
      </c>
    </row>
    <row r="221" spans="1:27" ht="12.75">
      <c r="A221" s="116">
        <v>65</v>
      </c>
      <c r="B221" s="116">
        <v>0</v>
      </c>
      <c r="C221" s="116">
        <v>0</v>
      </c>
      <c r="D221" s="116" t="s">
        <v>3391</v>
      </c>
      <c r="E221" s="314">
        <v>44134</v>
      </c>
      <c r="F221" s="116">
        <v>0</v>
      </c>
    </row>
    <row r="224" spans="1:27" ht="12.75">
      <c r="A224" s="116">
        <v>66</v>
      </c>
      <c r="B224" s="116">
        <v>0</v>
      </c>
      <c r="C224" s="116">
        <v>0</v>
      </c>
      <c r="D224" s="116" t="s">
        <v>3391</v>
      </c>
      <c r="E224" s="314">
        <v>44153</v>
      </c>
      <c r="F224" s="116">
        <v>0</v>
      </c>
      <c r="G224" s="116">
        <v>0</v>
      </c>
      <c r="H224" s="116" t="s">
        <v>68</v>
      </c>
      <c r="I224" s="314">
        <v>44268</v>
      </c>
      <c r="J224" s="116">
        <v>0</v>
      </c>
    </row>
    <row r="227" spans="1:10" ht="12.75">
      <c r="A227" s="116">
        <v>67</v>
      </c>
      <c r="B227" s="116">
        <v>57</v>
      </c>
      <c r="C227" s="116">
        <v>60</v>
      </c>
      <c r="D227" s="116" t="s">
        <v>3391</v>
      </c>
      <c r="E227" s="314">
        <v>44154</v>
      </c>
      <c r="F227" s="116">
        <v>0.75</v>
      </c>
      <c r="G227" s="116">
        <v>57</v>
      </c>
      <c r="H227" s="116" t="s">
        <v>68</v>
      </c>
      <c r="I227" s="314">
        <v>44268</v>
      </c>
      <c r="J227" s="116">
        <v>0.98</v>
      </c>
    </row>
    <row r="230" spans="1:10" ht="12.75">
      <c r="A230" s="116">
        <v>68</v>
      </c>
      <c r="B230" s="116">
        <v>45</v>
      </c>
      <c r="C230" s="116">
        <v>45</v>
      </c>
      <c r="D230" s="116" t="s">
        <v>3391</v>
      </c>
      <c r="E230" s="314">
        <v>44154</v>
      </c>
      <c r="F230" s="116">
        <v>2.5</v>
      </c>
      <c r="G230" s="116">
        <v>45</v>
      </c>
      <c r="H230" s="116" t="s">
        <v>68</v>
      </c>
      <c r="I230" s="314">
        <v>44268</v>
      </c>
      <c r="J230" s="116">
        <v>0.72</v>
      </c>
    </row>
    <row r="233" spans="1:10" ht="12.75">
      <c r="A233" s="116">
        <v>69</v>
      </c>
      <c r="B233" s="116">
        <v>31</v>
      </c>
      <c r="C233" s="116">
        <v>31</v>
      </c>
      <c r="D233" s="116" t="s">
        <v>3391</v>
      </c>
      <c r="E233" s="314">
        <v>44153</v>
      </c>
      <c r="F233" s="116">
        <v>1.5</v>
      </c>
      <c r="G233" s="116">
        <v>31</v>
      </c>
      <c r="H233" s="116" t="s">
        <v>68</v>
      </c>
      <c r="I233" s="314">
        <v>44268</v>
      </c>
      <c r="J233" s="116">
        <v>0.55000000000000004</v>
      </c>
    </row>
    <row r="236" spans="1:10" ht="12.75">
      <c r="A236" s="116">
        <v>70</v>
      </c>
      <c r="B236" s="116">
        <v>0</v>
      </c>
      <c r="C236" s="116">
        <v>0</v>
      </c>
      <c r="D236" s="116" t="s">
        <v>6</v>
      </c>
      <c r="E236" s="384">
        <v>44088</v>
      </c>
    </row>
    <row r="239" spans="1:10" ht="12.75">
      <c r="A239" s="116">
        <v>71</v>
      </c>
      <c r="B239" s="116">
        <v>0</v>
      </c>
      <c r="C239" s="116">
        <v>0</v>
      </c>
      <c r="D239" s="116" t="s">
        <v>6</v>
      </c>
      <c r="E239" s="384">
        <v>44088</v>
      </c>
    </row>
    <row r="242" spans="1:6" ht="12.75">
      <c r="A242" s="116">
        <v>72</v>
      </c>
      <c r="B242" s="116">
        <v>0</v>
      </c>
      <c r="C242" s="116">
        <v>0</v>
      </c>
      <c r="D242" s="116" t="s">
        <v>6</v>
      </c>
      <c r="E242" s="384">
        <v>44088</v>
      </c>
    </row>
    <row r="244" spans="1:6" ht="12.75">
      <c r="A244" s="116">
        <v>73</v>
      </c>
      <c r="B244" s="116">
        <v>188</v>
      </c>
      <c r="C244" s="116">
        <v>188</v>
      </c>
      <c r="D244" s="116" t="s">
        <v>3388</v>
      </c>
      <c r="E244" s="384">
        <v>44193</v>
      </c>
    </row>
    <row r="246" spans="1:6" ht="12.75">
      <c r="A246" s="116">
        <v>74</v>
      </c>
      <c r="B246" s="116">
        <v>17</v>
      </c>
      <c r="C246" s="116">
        <v>17</v>
      </c>
      <c r="E246" s="384">
        <v>44194</v>
      </c>
      <c r="F246" s="116">
        <v>2.5</v>
      </c>
    </row>
    <row r="248" spans="1:6" ht="12.75">
      <c r="A248" s="116">
        <v>75</v>
      </c>
      <c r="B248" s="116">
        <v>20</v>
      </c>
      <c r="C248" s="116">
        <v>20</v>
      </c>
      <c r="D248" s="116" t="s">
        <v>3388</v>
      </c>
      <c r="E248" s="384">
        <v>44195</v>
      </c>
      <c r="F248" s="116">
        <v>1.25</v>
      </c>
    </row>
    <row r="250" spans="1:6" ht="12.75">
      <c r="A250" s="116">
        <v>76</v>
      </c>
      <c r="B250" s="116">
        <v>42</v>
      </c>
      <c r="C250" s="116">
        <v>42</v>
      </c>
      <c r="D250" s="116" t="s">
        <v>3388</v>
      </c>
      <c r="E250" s="384">
        <v>44196</v>
      </c>
      <c r="F250" s="116">
        <v>1.75</v>
      </c>
    </row>
    <row r="251" spans="1:6" ht="12.75">
      <c r="A251" s="116"/>
      <c r="B251" s="116"/>
      <c r="C251" s="116"/>
      <c r="D251" s="116"/>
      <c r="E251" s="384"/>
      <c r="F251" s="116"/>
    </row>
    <row r="252" spans="1:6" ht="12.75">
      <c r="A252" s="116">
        <v>77</v>
      </c>
      <c r="B252" s="116">
        <v>25</v>
      </c>
      <c r="C252" s="116">
        <v>25</v>
      </c>
      <c r="D252" s="116" t="s">
        <v>3388</v>
      </c>
      <c r="E252" s="384">
        <v>44196</v>
      </c>
      <c r="F252" s="116">
        <v>1.25</v>
      </c>
    </row>
    <row r="254" spans="1:6" ht="12.75">
      <c r="A254" s="116">
        <v>78</v>
      </c>
      <c r="B254" s="116">
        <v>11</v>
      </c>
      <c r="C254" s="116">
        <v>11</v>
      </c>
      <c r="D254" s="116" t="s">
        <v>3388</v>
      </c>
      <c r="E254" s="314">
        <v>44197</v>
      </c>
      <c r="F254" s="116">
        <v>1.25</v>
      </c>
    </row>
    <row r="256" spans="1:6" ht="12.75">
      <c r="E256" s="314"/>
    </row>
    <row r="258" spans="2:7" ht="12.75">
      <c r="B258">
        <f t="shared" ref="B258:C258" si="0">SUM(B2:B242)</f>
        <v>6598</v>
      </c>
      <c r="C258">
        <f t="shared" si="0"/>
        <v>8058</v>
      </c>
      <c r="G258">
        <f>SUM(G2:G254)</f>
        <v>6563</v>
      </c>
    </row>
    <row r="259" spans="2:7" ht="12.75">
      <c r="C259" s="116">
        <v>6497</v>
      </c>
    </row>
  </sheetData>
  <mergeCells count="2">
    <mergeCell ref="L2:M2"/>
    <mergeCell ref="N2:O2"/>
  </mergeCell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outlinePr summaryBelow="0" summaryRight="0"/>
  </sheetPr>
  <dimension ref="A1:AA159"/>
  <sheetViews>
    <sheetView workbookViewId="0">
      <pane ySplit="1" topLeftCell="A2" activePane="bottomLeft" state="frozen"/>
      <selection pane="bottomLeft" activeCell="B3" sqref="B3"/>
    </sheetView>
  </sheetViews>
  <sheetFormatPr defaultColWidth="12.5703125" defaultRowHeight="15.75" customHeight="1"/>
  <cols>
    <col min="3" max="3" width="14.85546875" customWidth="1"/>
    <col min="6" max="6" width="13.5703125" customWidth="1"/>
  </cols>
  <sheetData>
    <row r="1" spans="1:27" ht="15.75" customHeight="1">
      <c r="A1" s="363" t="s">
        <v>3105</v>
      </c>
      <c r="B1" s="363" t="s">
        <v>3106</v>
      </c>
      <c r="C1" s="363" t="s">
        <v>3107</v>
      </c>
      <c r="D1" s="363" t="s">
        <v>3108</v>
      </c>
      <c r="E1" s="363" t="s">
        <v>3109</v>
      </c>
      <c r="F1" s="363" t="s">
        <v>3110</v>
      </c>
      <c r="G1" s="363" t="s">
        <v>3111</v>
      </c>
      <c r="H1" s="363" t="s">
        <v>3112</v>
      </c>
      <c r="I1" s="363" t="s">
        <v>3113</v>
      </c>
      <c r="J1" s="363" t="s">
        <v>3114</v>
      </c>
      <c r="K1" s="363" t="s">
        <v>2711</v>
      </c>
    </row>
    <row r="2" spans="1:27" ht="15.75" customHeight="1">
      <c r="A2" s="270">
        <v>1</v>
      </c>
      <c r="B2" s="270">
        <v>0</v>
      </c>
      <c r="C2" s="270">
        <v>0</v>
      </c>
      <c r="D2" s="270" t="s">
        <v>3142</v>
      </c>
      <c r="E2" s="388">
        <v>43997</v>
      </c>
      <c r="F2" s="270">
        <v>0</v>
      </c>
      <c r="G2" s="270">
        <v>0</v>
      </c>
      <c r="H2" s="270" t="s">
        <v>3139</v>
      </c>
      <c r="I2" s="388">
        <v>44026</v>
      </c>
      <c r="J2" s="270">
        <v>0.03</v>
      </c>
      <c r="K2" s="270" t="s">
        <v>3394</v>
      </c>
      <c r="L2" s="188"/>
      <c r="M2" s="188"/>
      <c r="N2" s="188"/>
      <c r="O2" s="188"/>
      <c r="P2" s="188"/>
      <c r="Q2" s="188"/>
      <c r="R2" s="188"/>
      <c r="S2" s="188"/>
      <c r="T2" s="188"/>
      <c r="U2" s="188"/>
      <c r="V2" s="188"/>
      <c r="W2" s="188"/>
      <c r="X2" s="188"/>
      <c r="Y2" s="188"/>
      <c r="Z2" s="188"/>
      <c r="AA2" s="188"/>
    </row>
    <row r="5" spans="1:27" ht="15.75" customHeight="1">
      <c r="A5" s="270">
        <v>2</v>
      </c>
      <c r="B5" s="270">
        <v>0</v>
      </c>
      <c r="C5" s="270">
        <v>0</v>
      </c>
      <c r="D5" s="270" t="s">
        <v>3142</v>
      </c>
      <c r="E5" s="388">
        <v>43997</v>
      </c>
      <c r="F5" s="270">
        <v>0</v>
      </c>
      <c r="G5" s="270">
        <v>0</v>
      </c>
      <c r="H5" s="270" t="s">
        <v>3139</v>
      </c>
      <c r="I5" s="388">
        <v>44026</v>
      </c>
      <c r="J5" s="270">
        <v>0.02</v>
      </c>
      <c r="K5" s="188"/>
      <c r="L5" s="188"/>
      <c r="M5" s="188"/>
      <c r="N5" s="188"/>
      <c r="O5" s="188"/>
      <c r="P5" s="188"/>
      <c r="Q5" s="188"/>
      <c r="R5" s="188"/>
      <c r="S5" s="188"/>
      <c r="T5" s="188"/>
      <c r="U5" s="188"/>
      <c r="V5" s="188"/>
      <c r="W5" s="188"/>
      <c r="X5" s="188"/>
      <c r="Y5" s="188"/>
      <c r="Z5" s="188"/>
      <c r="AA5" s="188"/>
    </row>
    <row r="8" spans="1:27" ht="15.75" customHeight="1">
      <c r="A8" s="270">
        <v>3</v>
      </c>
      <c r="B8" s="270">
        <v>0</v>
      </c>
      <c r="C8" s="270">
        <v>0</v>
      </c>
      <c r="D8" s="270" t="s">
        <v>3142</v>
      </c>
      <c r="E8" s="388">
        <v>43997</v>
      </c>
      <c r="F8" s="270">
        <v>0</v>
      </c>
      <c r="G8" s="270">
        <v>0</v>
      </c>
      <c r="H8" s="270" t="s">
        <v>3139</v>
      </c>
      <c r="I8" s="388">
        <v>44026</v>
      </c>
      <c r="J8" s="270">
        <v>7.0000000000000007E-2</v>
      </c>
      <c r="K8" s="188"/>
      <c r="L8" s="188"/>
      <c r="M8" s="188"/>
      <c r="N8" s="188"/>
      <c r="O8" s="188"/>
      <c r="P8" s="188"/>
      <c r="Q8" s="188"/>
      <c r="R8" s="188"/>
      <c r="S8" s="188"/>
      <c r="T8" s="188"/>
      <c r="U8" s="188"/>
      <c r="V8" s="188"/>
      <c r="W8" s="188"/>
      <c r="X8" s="188"/>
      <c r="Y8" s="188"/>
      <c r="Z8" s="188"/>
      <c r="AA8" s="188"/>
    </row>
    <row r="11" spans="1:27" ht="15.75" customHeight="1">
      <c r="A11" s="270">
        <v>4</v>
      </c>
      <c r="B11" s="270">
        <v>87</v>
      </c>
      <c r="C11" s="270">
        <v>87</v>
      </c>
      <c r="D11" s="270" t="s">
        <v>3142</v>
      </c>
      <c r="E11" s="388">
        <v>43997</v>
      </c>
      <c r="F11" s="270">
        <v>1.25</v>
      </c>
      <c r="G11" s="270">
        <v>87</v>
      </c>
      <c r="H11" s="270" t="s">
        <v>3139</v>
      </c>
      <c r="I11" s="388">
        <v>44026</v>
      </c>
      <c r="J11" s="270">
        <v>1.6</v>
      </c>
      <c r="K11" s="188"/>
      <c r="L11" s="188"/>
      <c r="M11" s="188"/>
      <c r="N11" s="188"/>
      <c r="O11" s="188"/>
      <c r="P11" s="188"/>
      <c r="Q11" s="188"/>
      <c r="R11" s="188"/>
      <c r="S11" s="188"/>
      <c r="T11" s="188"/>
      <c r="U11" s="188"/>
      <c r="V11" s="188"/>
      <c r="W11" s="188"/>
      <c r="X11" s="188"/>
      <c r="Y11" s="188"/>
      <c r="Z11" s="188"/>
      <c r="AA11" s="188"/>
    </row>
    <row r="14" spans="1:27" ht="15.75" customHeight="1">
      <c r="A14" s="270">
        <v>5</v>
      </c>
      <c r="B14" s="270">
        <v>13</v>
      </c>
      <c r="C14" s="270">
        <v>13</v>
      </c>
      <c r="D14" s="270" t="s">
        <v>3142</v>
      </c>
      <c r="E14" s="388">
        <v>43997</v>
      </c>
      <c r="F14" s="270">
        <v>0.25</v>
      </c>
      <c r="G14" s="270">
        <v>13</v>
      </c>
      <c r="H14" s="270" t="s">
        <v>3139</v>
      </c>
      <c r="I14" s="388">
        <v>44027</v>
      </c>
      <c r="J14" s="270">
        <v>0.38</v>
      </c>
      <c r="K14" s="188"/>
      <c r="L14" s="188"/>
      <c r="M14" s="188"/>
      <c r="N14" s="188"/>
      <c r="O14" s="188"/>
      <c r="P14" s="188"/>
      <c r="Q14" s="188"/>
      <c r="R14" s="188"/>
      <c r="S14" s="188"/>
      <c r="T14" s="188"/>
      <c r="U14" s="188"/>
      <c r="V14" s="188"/>
      <c r="W14" s="188"/>
      <c r="X14" s="188"/>
      <c r="Y14" s="188"/>
      <c r="Z14" s="188"/>
      <c r="AA14" s="188"/>
    </row>
    <row r="17" spans="1:27" ht="15.75" customHeight="1">
      <c r="A17" s="270">
        <v>6</v>
      </c>
      <c r="B17" s="270">
        <v>37</v>
      </c>
      <c r="C17" s="270">
        <v>37</v>
      </c>
      <c r="D17" s="270" t="s">
        <v>3142</v>
      </c>
      <c r="E17" s="388">
        <v>43997</v>
      </c>
      <c r="F17" s="270">
        <v>0.5</v>
      </c>
      <c r="G17" s="270">
        <v>37</v>
      </c>
      <c r="H17" s="270" t="s">
        <v>3139</v>
      </c>
      <c r="I17" s="388">
        <v>44029</v>
      </c>
      <c r="J17" s="270">
        <v>0.57999999999999996</v>
      </c>
      <c r="K17" s="188"/>
      <c r="L17" s="188"/>
      <c r="M17" s="188"/>
      <c r="N17" s="188"/>
      <c r="O17" s="188"/>
      <c r="P17" s="188"/>
      <c r="Q17" s="188"/>
      <c r="R17" s="188"/>
      <c r="S17" s="188"/>
      <c r="T17" s="188"/>
      <c r="U17" s="188"/>
      <c r="V17" s="188"/>
      <c r="W17" s="188"/>
      <c r="X17" s="188"/>
      <c r="Y17" s="188"/>
      <c r="Z17" s="188"/>
      <c r="AA17" s="188"/>
    </row>
    <row r="20" spans="1:27" ht="15.75" customHeight="1">
      <c r="A20" s="270">
        <v>7</v>
      </c>
      <c r="B20" s="270">
        <v>100</v>
      </c>
      <c r="C20" s="270">
        <v>30</v>
      </c>
      <c r="D20" s="270" t="s">
        <v>3142</v>
      </c>
      <c r="E20" s="388">
        <v>43997</v>
      </c>
      <c r="F20" s="270">
        <v>0.25</v>
      </c>
      <c r="G20" s="270">
        <v>100</v>
      </c>
      <c r="H20" s="270" t="s">
        <v>3139</v>
      </c>
      <c r="I20" s="388">
        <v>44029</v>
      </c>
      <c r="J20" s="270">
        <v>2.4500000000000002</v>
      </c>
      <c r="K20" s="188"/>
      <c r="L20" s="188"/>
      <c r="M20" s="188"/>
      <c r="N20" s="188"/>
      <c r="O20" s="188"/>
      <c r="P20" s="188"/>
      <c r="Q20" s="188"/>
      <c r="R20" s="188"/>
      <c r="S20" s="188"/>
      <c r="T20" s="188"/>
      <c r="U20" s="188"/>
      <c r="V20" s="188"/>
      <c r="W20" s="188"/>
      <c r="X20" s="188"/>
      <c r="Y20" s="188"/>
      <c r="Z20" s="188"/>
      <c r="AA20" s="188"/>
    </row>
    <row r="21" spans="1:27" ht="15.75" customHeight="1">
      <c r="C21" s="116">
        <v>70</v>
      </c>
      <c r="D21" s="116" t="s">
        <v>3142</v>
      </c>
      <c r="E21" s="384">
        <v>43998</v>
      </c>
    </row>
    <row r="23" spans="1:27" ht="15.75" customHeight="1">
      <c r="A23" s="270">
        <v>8</v>
      </c>
      <c r="B23" s="270">
        <v>43</v>
      </c>
      <c r="C23" s="270">
        <v>43</v>
      </c>
      <c r="D23" s="270" t="s">
        <v>3142</v>
      </c>
      <c r="E23" s="388">
        <v>43998</v>
      </c>
      <c r="F23" s="270">
        <v>1</v>
      </c>
      <c r="G23" s="270">
        <v>43</v>
      </c>
      <c r="H23" s="270" t="s">
        <v>3139</v>
      </c>
      <c r="I23" s="388">
        <v>44029</v>
      </c>
      <c r="J23" s="270">
        <v>1.25</v>
      </c>
      <c r="K23" s="188"/>
      <c r="L23" s="188"/>
      <c r="M23" s="188"/>
      <c r="N23" s="188"/>
      <c r="O23" s="188"/>
      <c r="P23" s="188"/>
      <c r="Q23" s="188"/>
      <c r="R23" s="188"/>
      <c r="S23" s="188"/>
      <c r="T23" s="188"/>
      <c r="U23" s="188"/>
      <c r="V23" s="188"/>
      <c r="W23" s="188"/>
      <c r="X23" s="188"/>
      <c r="Y23" s="188"/>
      <c r="Z23" s="188"/>
      <c r="AA23" s="188"/>
    </row>
    <row r="26" spans="1:27" ht="15.75" customHeight="1">
      <c r="A26" s="270">
        <v>9</v>
      </c>
      <c r="B26" s="270">
        <v>0</v>
      </c>
      <c r="C26" s="270">
        <v>0</v>
      </c>
      <c r="D26" s="270" t="s">
        <v>3142</v>
      </c>
      <c r="E26" s="388">
        <v>43998</v>
      </c>
      <c r="F26" s="270">
        <v>0</v>
      </c>
      <c r="G26" s="270">
        <v>0</v>
      </c>
      <c r="H26" s="270" t="s">
        <v>3139</v>
      </c>
      <c r="I26" s="388">
        <v>44029</v>
      </c>
      <c r="J26" s="270">
        <v>0.02</v>
      </c>
      <c r="K26" s="188"/>
      <c r="L26" s="188"/>
      <c r="M26" s="188"/>
      <c r="N26" s="188"/>
      <c r="O26" s="188"/>
      <c r="P26" s="188"/>
      <c r="Q26" s="188"/>
      <c r="R26" s="188"/>
      <c r="S26" s="188"/>
      <c r="T26" s="188"/>
      <c r="U26" s="188"/>
      <c r="V26" s="188"/>
      <c r="W26" s="188"/>
      <c r="X26" s="188"/>
      <c r="Y26" s="188"/>
      <c r="Z26" s="188"/>
      <c r="AA26" s="188"/>
    </row>
    <row r="29" spans="1:27" ht="15.75" customHeight="1">
      <c r="A29" s="270">
        <v>10</v>
      </c>
      <c r="B29" s="270">
        <v>0</v>
      </c>
      <c r="C29" s="270">
        <v>0</v>
      </c>
      <c r="D29" s="270" t="s">
        <v>3142</v>
      </c>
      <c r="E29" s="388">
        <v>43998</v>
      </c>
      <c r="F29" s="270">
        <v>0</v>
      </c>
      <c r="G29" s="270">
        <v>0</v>
      </c>
      <c r="H29" s="270" t="s">
        <v>3139</v>
      </c>
      <c r="I29" s="388">
        <v>44029</v>
      </c>
      <c r="J29" s="270">
        <v>0.05</v>
      </c>
      <c r="K29" s="188"/>
      <c r="L29" s="188"/>
      <c r="M29" s="188"/>
      <c r="N29" s="188"/>
      <c r="O29" s="188"/>
      <c r="P29" s="188"/>
      <c r="Q29" s="188"/>
      <c r="R29" s="188"/>
      <c r="S29" s="188"/>
      <c r="T29" s="188"/>
      <c r="U29" s="188"/>
      <c r="V29" s="188"/>
      <c r="W29" s="188"/>
      <c r="X29" s="188"/>
      <c r="Y29" s="188"/>
      <c r="Z29" s="188"/>
      <c r="AA29" s="188"/>
    </row>
    <row r="32" spans="1:27" ht="12.75">
      <c r="A32" s="270">
        <v>11</v>
      </c>
      <c r="B32" s="270">
        <v>96</v>
      </c>
      <c r="C32" s="270">
        <v>96</v>
      </c>
      <c r="D32" s="270" t="s">
        <v>3142</v>
      </c>
      <c r="E32" s="388">
        <v>43998</v>
      </c>
      <c r="F32" s="270">
        <v>1.5</v>
      </c>
      <c r="G32" s="270">
        <v>96</v>
      </c>
      <c r="H32" s="270" t="s">
        <v>3139</v>
      </c>
      <c r="I32" s="388">
        <v>44029</v>
      </c>
      <c r="J32" s="270">
        <v>1.7</v>
      </c>
      <c r="K32" s="188"/>
      <c r="L32" s="188"/>
      <c r="M32" s="188"/>
      <c r="N32" s="188"/>
      <c r="O32" s="188"/>
      <c r="P32" s="188"/>
      <c r="Q32" s="188"/>
      <c r="R32" s="188"/>
      <c r="S32" s="188"/>
      <c r="T32" s="188"/>
      <c r="U32" s="188"/>
      <c r="V32" s="188"/>
      <c r="W32" s="188"/>
      <c r="X32" s="188"/>
      <c r="Y32" s="188"/>
      <c r="Z32" s="188"/>
      <c r="AA32" s="188"/>
    </row>
    <row r="35" spans="1:27" ht="12.75">
      <c r="A35" s="270">
        <v>12</v>
      </c>
      <c r="B35" s="270">
        <v>82</v>
      </c>
      <c r="C35" s="270">
        <v>82</v>
      </c>
      <c r="D35" s="270" t="s">
        <v>3142</v>
      </c>
      <c r="E35" s="388">
        <v>43998</v>
      </c>
      <c r="F35" s="270">
        <v>1</v>
      </c>
      <c r="G35" s="270">
        <v>82</v>
      </c>
      <c r="H35" s="270" t="s">
        <v>3139</v>
      </c>
      <c r="I35" s="388">
        <v>44030</v>
      </c>
      <c r="J35" s="270">
        <v>1.67</v>
      </c>
      <c r="K35" s="188"/>
      <c r="L35" s="188"/>
      <c r="M35" s="188"/>
      <c r="N35" s="188"/>
      <c r="O35" s="188"/>
      <c r="P35" s="188"/>
      <c r="Q35" s="188"/>
      <c r="R35" s="188"/>
      <c r="S35" s="188"/>
      <c r="T35" s="188"/>
      <c r="U35" s="188"/>
      <c r="V35" s="188"/>
      <c r="W35" s="188"/>
      <c r="X35" s="188"/>
      <c r="Y35" s="188"/>
      <c r="Z35" s="188"/>
      <c r="AA35" s="188"/>
    </row>
    <row r="38" spans="1:27" ht="12.75">
      <c r="A38" s="270">
        <v>13</v>
      </c>
      <c r="B38" s="270">
        <v>193</v>
      </c>
      <c r="C38" s="270">
        <v>92</v>
      </c>
      <c r="D38" s="270" t="s">
        <v>3142</v>
      </c>
      <c r="E38" s="388">
        <v>43998</v>
      </c>
      <c r="F38" s="270">
        <v>0.75</v>
      </c>
      <c r="G38" s="270">
        <v>193</v>
      </c>
      <c r="H38" s="270" t="s">
        <v>3139</v>
      </c>
      <c r="I38" s="388">
        <v>44032</v>
      </c>
      <c r="J38" s="270">
        <v>2.2999999999999998</v>
      </c>
      <c r="K38" s="188"/>
      <c r="L38" s="188"/>
      <c r="M38" s="188"/>
      <c r="N38" s="188"/>
      <c r="O38" s="188"/>
      <c r="P38" s="188"/>
      <c r="Q38" s="188"/>
      <c r="R38" s="188"/>
      <c r="S38" s="188"/>
      <c r="T38" s="188"/>
      <c r="U38" s="188"/>
      <c r="V38" s="188"/>
      <c r="W38" s="188"/>
      <c r="X38" s="188"/>
      <c r="Y38" s="188"/>
      <c r="Z38" s="188"/>
      <c r="AA38" s="188"/>
    </row>
    <row r="39" spans="1:27" ht="12.75">
      <c r="C39" s="116">
        <v>101</v>
      </c>
      <c r="D39" s="116" t="s">
        <v>3142</v>
      </c>
      <c r="E39" s="384">
        <v>43998</v>
      </c>
      <c r="F39" s="116">
        <v>1.25</v>
      </c>
    </row>
    <row r="41" spans="1:27" ht="12.75">
      <c r="A41" s="270">
        <v>14</v>
      </c>
      <c r="B41" s="270">
        <v>67</v>
      </c>
      <c r="C41" s="270">
        <v>67</v>
      </c>
      <c r="D41" s="270" t="s">
        <v>3142</v>
      </c>
      <c r="E41" s="388">
        <v>43998</v>
      </c>
      <c r="F41" s="270">
        <v>0.75</v>
      </c>
      <c r="G41" s="270">
        <v>67</v>
      </c>
      <c r="H41" s="270" t="s">
        <v>3139</v>
      </c>
      <c r="I41" s="388">
        <v>44033</v>
      </c>
      <c r="J41" s="270">
        <v>0.83</v>
      </c>
      <c r="K41" s="188"/>
      <c r="L41" s="188"/>
      <c r="M41" s="188"/>
      <c r="N41" s="188"/>
      <c r="O41" s="188"/>
      <c r="P41" s="188"/>
      <c r="Q41" s="188"/>
      <c r="R41" s="188"/>
      <c r="S41" s="188"/>
      <c r="T41" s="188"/>
      <c r="U41" s="188"/>
      <c r="V41" s="188"/>
      <c r="W41" s="188"/>
      <c r="X41" s="188"/>
      <c r="Y41" s="188"/>
      <c r="Z41" s="188"/>
      <c r="AA41" s="188"/>
    </row>
    <row r="44" spans="1:27" ht="12.75">
      <c r="A44" s="270">
        <v>15</v>
      </c>
      <c r="B44" s="270">
        <v>274</v>
      </c>
      <c r="C44" s="270">
        <v>274</v>
      </c>
      <c r="D44" s="270" t="s">
        <v>3142</v>
      </c>
      <c r="E44" s="388">
        <v>43999</v>
      </c>
      <c r="F44" s="270">
        <v>3</v>
      </c>
      <c r="G44" s="270">
        <v>274</v>
      </c>
      <c r="H44" s="270" t="s">
        <v>3139</v>
      </c>
      <c r="I44" s="388">
        <v>44034</v>
      </c>
      <c r="J44" s="270">
        <v>2.92</v>
      </c>
      <c r="K44" s="188"/>
      <c r="L44" s="188"/>
      <c r="M44" s="188"/>
      <c r="N44" s="188"/>
      <c r="O44" s="188"/>
      <c r="P44" s="188"/>
      <c r="Q44" s="188"/>
      <c r="R44" s="188"/>
      <c r="S44" s="188"/>
      <c r="T44" s="188"/>
      <c r="U44" s="188"/>
      <c r="V44" s="188"/>
      <c r="W44" s="188"/>
      <c r="X44" s="188"/>
      <c r="Y44" s="188"/>
      <c r="Z44" s="188"/>
      <c r="AA44" s="188"/>
    </row>
    <row r="47" spans="1:27" ht="12.75">
      <c r="A47" s="270">
        <v>16</v>
      </c>
      <c r="B47" s="270">
        <v>295</v>
      </c>
      <c r="C47" s="270">
        <v>295</v>
      </c>
      <c r="D47" s="270" t="s">
        <v>3142</v>
      </c>
      <c r="E47" s="388">
        <v>43999</v>
      </c>
      <c r="F47" s="270">
        <v>2.75</v>
      </c>
      <c r="G47" s="270">
        <v>295</v>
      </c>
      <c r="H47" s="270" t="s">
        <v>3139</v>
      </c>
      <c r="I47" s="388">
        <v>44035</v>
      </c>
      <c r="J47" s="270">
        <v>3.17</v>
      </c>
      <c r="K47" s="188"/>
      <c r="L47" s="188"/>
      <c r="M47" s="188"/>
      <c r="N47" s="188"/>
      <c r="O47" s="188"/>
      <c r="P47" s="188"/>
      <c r="Q47" s="188"/>
      <c r="R47" s="188"/>
      <c r="S47" s="188"/>
      <c r="T47" s="188"/>
      <c r="U47" s="188"/>
      <c r="V47" s="188"/>
      <c r="W47" s="188"/>
      <c r="X47" s="188"/>
      <c r="Y47" s="188"/>
      <c r="Z47" s="188"/>
      <c r="AA47" s="188"/>
    </row>
    <row r="50" spans="1:27" ht="12.75">
      <c r="A50" s="270">
        <v>17</v>
      </c>
      <c r="B50" s="270">
        <v>107</v>
      </c>
      <c r="C50" s="270">
        <v>107</v>
      </c>
      <c r="D50" s="270" t="s">
        <v>3142</v>
      </c>
      <c r="E50" s="388">
        <v>43999</v>
      </c>
      <c r="F50" s="394">
        <v>43855</v>
      </c>
      <c r="G50" s="270">
        <v>107</v>
      </c>
      <c r="H50" s="270" t="s">
        <v>3139</v>
      </c>
      <c r="I50" s="388">
        <v>44035</v>
      </c>
      <c r="J50" s="270">
        <v>1.1499999999999999</v>
      </c>
      <c r="K50" s="188"/>
      <c r="L50" s="188"/>
      <c r="M50" s="188"/>
      <c r="N50" s="188"/>
      <c r="O50" s="188"/>
      <c r="P50" s="188"/>
      <c r="Q50" s="188"/>
      <c r="R50" s="188"/>
      <c r="S50" s="188"/>
      <c r="T50" s="188"/>
      <c r="U50" s="188"/>
      <c r="V50" s="188"/>
      <c r="W50" s="188"/>
      <c r="X50" s="188"/>
      <c r="Y50" s="188"/>
      <c r="Z50" s="188"/>
      <c r="AA50" s="188"/>
    </row>
    <row r="53" spans="1:27" ht="12.75">
      <c r="A53" s="270">
        <v>18</v>
      </c>
      <c r="B53" s="270">
        <v>0</v>
      </c>
      <c r="C53" s="270">
        <v>0</v>
      </c>
      <c r="D53" s="270" t="s">
        <v>3142</v>
      </c>
      <c r="E53" s="388">
        <v>43998</v>
      </c>
      <c r="F53" s="270">
        <v>0</v>
      </c>
      <c r="G53" s="270">
        <v>0</v>
      </c>
      <c r="H53" s="270" t="s">
        <v>3139</v>
      </c>
      <c r="I53" s="388">
        <v>44036</v>
      </c>
      <c r="J53" s="270">
        <v>0.03</v>
      </c>
      <c r="K53" s="188"/>
      <c r="L53" s="188"/>
      <c r="M53" s="188"/>
      <c r="N53" s="188"/>
      <c r="O53" s="188"/>
      <c r="P53" s="188"/>
      <c r="Q53" s="188"/>
      <c r="R53" s="188"/>
      <c r="S53" s="188"/>
      <c r="T53" s="188"/>
      <c r="U53" s="188"/>
      <c r="V53" s="188"/>
      <c r="W53" s="188"/>
      <c r="X53" s="188"/>
      <c r="Y53" s="188"/>
      <c r="Z53" s="188"/>
      <c r="AA53" s="188"/>
    </row>
    <row r="56" spans="1:27" ht="12.75">
      <c r="A56" s="270">
        <v>19</v>
      </c>
      <c r="B56" s="270">
        <v>88</v>
      </c>
      <c r="C56" s="270">
        <v>88</v>
      </c>
      <c r="D56" s="270" t="s">
        <v>3142</v>
      </c>
      <c r="E56" s="388">
        <v>44000</v>
      </c>
      <c r="F56" s="270">
        <v>1</v>
      </c>
      <c r="G56" s="270">
        <v>88</v>
      </c>
      <c r="H56" s="270" t="s">
        <v>3139</v>
      </c>
      <c r="I56" s="388">
        <v>44036</v>
      </c>
      <c r="J56" s="270">
        <v>1.25</v>
      </c>
      <c r="K56" s="188"/>
      <c r="L56" s="188"/>
      <c r="M56" s="188"/>
      <c r="N56" s="188"/>
      <c r="O56" s="188"/>
      <c r="P56" s="188"/>
      <c r="Q56" s="188"/>
      <c r="R56" s="188"/>
      <c r="S56" s="188"/>
      <c r="T56" s="188"/>
      <c r="U56" s="188"/>
      <c r="V56" s="188"/>
      <c r="W56" s="188"/>
      <c r="X56" s="188"/>
      <c r="Y56" s="188"/>
      <c r="Z56" s="188"/>
      <c r="AA56" s="188"/>
    </row>
    <row r="59" spans="1:27" ht="12.75">
      <c r="A59" s="270">
        <v>20</v>
      </c>
      <c r="B59" s="270">
        <v>166</v>
      </c>
      <c r="C59" s="270">
        <v>166</v>
      </c>
      <c r="D59" s="270" t="s">
        <v>3142</v>
      </c>
      <c r="E59" s="388">
        <v>44000</v>
      </c>
      <c r="F59" s="270">
        <v>1.75</v>
      </c>
      <c r="G59" s="270">
        <v>166</v>
      </c>
      <c r="H59" s="270" t="s">
        <v>3139</v>
      </c>
      <c r="I59" s="388">
        <v>44036</v>
      </c>
      <c r="J59" s="270">
        <v>2</v>
      </c>
      <c r="K59" s="188"/>
      <c r="L59" s="188"/>
      <c r="M59" s="188"/>
      <c r="N59" s="188"/>
      <c r="O59" s="188"/>
      <c r="P59" s="188"/>
      <c r="Q59" s="188"/>
      <c r="R59" s="188"/>
      <c r="S59" s="188"/>
      <c r="T59" s="188"/>
      <c r="U59" s="188"/>
      <c r="V59" s="188"/>
      <c r="W59" s="188"/>
      <c r="X59" s="188"/>
      <c r="Y59" s="188"/>
      <c r="Z59" s="188"/>
      <c r="AA59" s="188"/>
    </row>
    <row r="62" spans="1:27" ht="12.75">
      <c r="A62" s="270">
        <v>21</v>
      </c>
      <c r="B62" s="270">
        <v>736</v>
      </c>
      <c r="C62" s="270">
        <v>110</v>
      </c>
      <c r="D62" s="270" t="s">
        <v>3142</v>
      </c>
      <c r="E62" s="388">
        <v>44005</v>
      </c>
      <c r="F62" s="270">
        <v>1</v>
      </c>
      <c r="G62" s="270">
        <v>736</v>
      </c>
      <c r="H62" s="270" t="s">
        <v>3139</v>
      </c>
      <c r="I62" s="388">
        <v>44041</v>
      </c>
      <c r="J62" s="270">
        <v>7</v>
      </c>
      <c r="K62" s="188"/>
      <c r="L62" s="188"/>
      <c r="M62" s="188"/>
      <c r="N62" s="188"/>
      <c r="O62" s="188"/>
      <c r="P62" s="188"/>
      <c r="Q62" s="188"/>
      <c r="R62" s="188"/>
      <c r="S62" s="188"/>
      <c r="T62" s="188"/>
      <c r="U62" s="188"/>
      <c r="V62" s="188"/>
      <c r="W62" s="188"/>
      <c r="X62" s="188"/>
      <c r="Y62" s="188"/>
      <c r="Z62" s="188"/>
      <c r="AA62" s="188"/>
    </row>
    <row r="63" spans="1:27" ht="12.75">
      <c r="C63" s="116">
        <v>172</v>
      </c>
      <c r="D63" s="116" t="s">
        <v>3142</v>
      </c>
      <c r="E63" s="384">
        <v>44006</v>
      </c>
      <c r="F63" s="116">
        <v>2</v>
      </c>
    </row>
    <row r="64" spans="1:27" ht="12.75">
      <c r="C64" s="116">
        <v>454</v>
      </c>
      <c r="D64" s="116" t="s">
        <v>3142</v>
      </c>
      <c r="E64" s="384"/>
    </row>
    <row r="65" spans="1:27" ht="12.75">
      <c r="A65" s="116"/>
      <c r="B65" s="116"/>
      <c r="C65" s="116"/>
      <c r="D65" s="116"/>
      <c r="E65" s="384"/>
    </row>
    <row r="66" spans="1:27" ht="12.75">
      <c r="A66" s="270">
        <v>22</v>
      </c>
      <c r="B66" s="270">
        <v>308</v>
      </c>
      <c r="C66" s="270">
        <v>308</v>
      </c>
      <c r="D66" s="270" t="s">
        <v>3142</v>
      </c>
      <c r="E66" s="388">
        <v>44007</v>
      </c>
      <c r="F66" s="270">
        <v>4</v>
      </c>
      <c r="G66" s="270">
        <v>308</v>
      </c>
      <c r="H66" s="270" t="s">
        <v>3138</v>
      </c>
      <c r="I66" s="606">
        <v>44041</v>
      </c>
      <c r="J66" s="188"/>
      <c r="K66" s="188"/>
      <c r="L66" s="188"/>
      <c r="M66" s="188"/>
      <c r="N66" s="188"/>
      <c r="O66" s="188"/>
      <c r="P66" s="188"/>
      <c r="Q66" s="188"/>
      <c r="R66" s="188"/>
      <c r="S66" s="188"/>
      <c r="T66" s="188"/>
      <c r="U66" s="188"/>
      <c r="V66" s="188"/>
      <c r="W66" s="188"/>
      <c r="X66" s="188"/>
      <c r="Y66" s="188"/>
      <c r="Z66" s="188"/>
      <c r="AA66" s="188"/>
    </row>
    <row r="69" spans="1:27" ht="12.75">
      <c r="A69" s="270">
        <v>23</v>
      </c>
      <c r="B69" s="270">
        <v>331</v>
      </c>
      <c r="C69" s="270">
        <v>72</v>
      </c>
      <c r="D69" s="270" t="s">
        <v>3142</v>
      </c>
      <c r="E69" s="388">
        <v>44007</v>
      </c>
      <c r="F69" s="270">
        <v>0.5</v>
      </c>
      <c r="G69" s="270">
        <v>331</v>
      </c>
      <c r="H69" s="270" t="s">
        <v>7</v>
      </c>
      <c r="I69" s="684">
        <v>44202</v>
      </c>
      <c r="J69" s="270">
        <v>5</v>
      </c>
      <c r="K69" s="188"/>
      <c r="L69" s="188"/>
      <c r="M69" s="188"/>
      <c r="N69" s="188"/>
      <c r="O69" s="188"/>
      <c r="P69" s="188"/>
      <c r="Q69" s="188"/>
      <c r="R69" s="188"/>
      <c r="S69" s="188"/>
      <c r="T69" s="188"/>
      <c r="U69" s="188"/>
      <c r="V69" s="188"/>
      <c r="W69" s="188"/>
      <c r="X69" s="188"/>
      <c r="Y69" s="188"/>
      <c r="Z69" s="188"/>
      <c r="AA69" s="188"/>
    </row>
    <row r="70" spans="1:27" ht="12.75">
      <c r="C70" s="116">
        <v>259</v>
      </c>
      <c r="D70" s="116" t="s">
        <v>3142</v>
      </c>
      <c r="E70" s="384">
        <v>44008</v>
      </c>
    </row>
    <row r="72" spans="1:27" ht="12.75">
      <c r="A72" s="270">
        <v>24</v>
      </c>
      <c r="B72" s="270">
        <v>151</v>
      </c>
      <c r="C72" s="270">
        <v>151</v>
      </c>
      <c r="D72" s="270" t="s">
        <v>3142</v>
      </c>
      <c r="E72" s="388">
        <v>44008</v>
      </c>
      <c r="F72" s="270">
        <v>2</v>
      </c>
      <c r="G72" s="270">
        <v>151</v>
      </c>
      <c r="H72" s="270" t="s">
        <v>7</v>
      </c>
      <c r="I72" s="606">
        <v>44203</v>
      </c>
      <c r="J72" s="270">
        <v>2.25</v>
      </c>
      <c r="K72" s="188"/>
      <c r="L72" s="188"/>
      <c r="M72" s="188"/>
      <c r="N72" s="188"/>
      <c r="O72" s="188"/>
      <c r="P72" s="188"/>
      <c r="Q72" s="188"/>
      <c r="R72" s="188"/>
      <c r="S72" s="188"/>
      <c r="T72" s="188"/>
      <c r="U72" s="188"/>
      <c r="V72" s="188"/>
      <c r="W72" s="188"/>
      <c r="X72" s="188"/>
      <c r="Y72" s="188"/>
      <c r="Z72" s="188"/>
      <c r="AA72" s="188"/>
    </row>
    <row r="75" spans="1:27" ht="12.75">
      <c r="A75" s="270">
        <v>25</v>
      </c>
      <c r="B75" s="270">
        <v>333</v>
      </c>
      <c r="C75" s="270">
        <v>333</v>
      </c>
      <c r="D75" s="270" t="s">
        <v>3142</v>
      </c>
      <c r="E75" s="388">
        <v>44011</v>
      </c>
      <c r="F75" s="270">
        <v>5</v>
      </c>
      <c r="G75" s="270">
        <v>333</v>
      </c>
      <c r="H75" s="270" t="s">
        <v>7</v>
      </c>
      <c r="I75" s="606">
        <v>44203</v>
      </c>
      <c r="J75" s="270">
        <v>3.25</v>
      </c>
      <c r="K75" s="270" t="s">
        <v>3395</v>
      </c>
      <c r="L75" s="188"/>
      <c r="M75" s="188"/>
      <c r="N75" s="188"/>
      <c r="O75" s="188"/>
      <c r="P75" s="188"/>
      <c r="Q75" s="188"/>
      <c r="R75" s="188"/>
      <c r="S75" s="188"/>
      <c r="T75" s="188"/>
      <c r="U75" s="188"/>
      <c r="V75" s="188"/>
      <c r="W75" s="188"/>
      <c r="X75" s="188"/>
      <c r="Y75" s="188"/>
      <c r="Z75" s="188"/>
      <c r="AA75" s="188"/>
    </row>
    <row r="76" spans="1:27" ht="12.75">
      <c r="I76" s="315">
        <v>44204</v>
      </c>
      <c r="J76" s="116">
        <v>1.5</v>
      </c>
    </row>
    <row r="78" spans="1:27" ht="12.75">
      <c r="A78" s="270">
        <v>26</v>
      </c>
      <c r="B78" s="270">
        <v>169</v>
      </c>
      <c r="C78" s="270">
        <v>169</v>
      </c>
      <c r="D78" s="270" t="s">
        <v>3142</v>
      </c>
      <c r="E78" s="388">
        <v>44012</v>
      </c>
      <c r="F78" s="270">
        <v>2</v>
      </c>
      <c r="G78" s="270">
        <v>69</v>
      </c>
      <c r="H78" s="270" t="s">
        <v>7</v>
      </c>
      <c r="I78" s="606">
        <v>44204</v>
      </c>
      <c r="J78" s="270">
        <v>1</v>
      </c>
      <c r="K78" s="188"/>
      <c r="L78" s="188"/>
      <c r="M78" s="188"/>
      <c r="N78" s="188"/>
      <c r="O78" s="188"/>
      <c r="P78" s="188"/>
      <c r="Q78" s="188"/>
      <c r="R78" s="188"/>
      <c r="S78" s="188"/>
      <c r="T78" s="188"/>
      <c r="U78" s="188"/>
      <c r="V78" s="188"/>
      <c r="W78" s="188"/>
      <c r="X78" s="188"/>
      <c r="Y78" s="188"/>
      <c r="Z78" s="188"/>
      <c r="AA78" s="188"/>
    </row>
    <row r="79" spans="1:27" ht="12.75">
      <c r="G79" s="116">
        <v>100</v>
      </c>
      <c r="H79" s="116" t="s">
        <v>7</v>
      </c>
      <c r="I79" s="315">
        <v>44207</v>
      </c>
      <c r="J79" s="116">
        <v>1.5</v>
      </c>
    </row>
    <row r="81" spans="1:27" ht="12.75">
      <c r="A81" s="270">
        <v>27</v>
      </c>
      <c r="B81" s="270">
        <v>0</v>
      </c>
      <c r="C81" s="270">
        <v>0</v>
      </c>
      <c r="D81" s="270" t="s">
        <v>3142</v>
      </c>
      <c r="E81" s="388">
        <v>43999</v>
      </c>
      <c r="F81" s="270">
        <v>0</v>
      </c>
      <c r="G81" s="270">
        <v>0</v>
      </c>
      <c r="H81" s="270" t="s">
        <v>7</v>
      </c>
      <c r="I81" s="606">
        <v>44207</v>
      </c>
      <c r="J81" s="270">
        <v>0</v>
      </c>
      <c r="K81" s="188"/>
      <c r="L81" s="188"/>
      <c r="M81" s="188"/>
      <c r="N81" s="188"/>
      <c r="O81" s="188"/>
      <c r="P81" s="188"/>
      <c r="Q81" s="188"/>
      <c r="R81" s="188"/>
      <c r="S81" s="188"/>
      <c r="T81" s="188"/>
      <c r="U81" s="188"/>
      <c r="V81" s="188"/>
      <c r="W81" s="188"/>
      <c r="X81" s="188"/>
      <c r="Y81" s="188"/>
      <c r="Z81" s="188"/>
      <c r="AA81" s="188"/>
    </row>
    <row r="84" spans="1:27" ht="12.75">
      <c r="A84" s="270">
        <v>28</v>
      </c>
      <c r="B84" s="270">
        <v>41</v>
      </c>
      <c r="C84" s="270">
        <v>41</v>
      </c>
      <c r="D84" s="270" t="s">
        <v>3142</v>
      </c>
      <c r="E84" s="388">
        <v>43999</v>
      </c>
      <c r="F84" s="270">
        <v>0.5</v>
      </c>
      <c r="G84" s="270">
        <v>41</v>
      </c>
      <c r="H84" s="270" t="s">
        <v>7</v>
      </c>
      <c r="I84" s="606">
        <v>44207</v>
      </c>
      <c r="J84" s="270">
        <v>0.5</v>
      </c>
      <c r="K84" s="188"/>
      <c r="L84" s="188"/>
      <c r="M84" s="188"/>
      <c r="N84" s="188"/>
      <c r="O84" s="188"/>
      <c r="P84" s="188"/>
      <c r="Q84" s="188"/>
      <c r="R84" s="188"/>
      <c r="S84" s="188"/>
      <c r="T84" s="188"/>
      <c r="U84" s="188"/>
      <c r="V84" s="188"/>
      <c r="W84" s="188"/>
      <c r="X84" s="188"/>
      <c r="Y84" s="188"/>
      <c r="Z84" s="188"/>
      <c r="AA84" s="188"/>
    </row>
    <row r="87" spans="1:27" ht="12.75">
      <c r="A87" s="270">
        <v>29</v>
      </c>
      <c r="B87" s="270">
        <v>74</v>
      </c>
      <c r="C87" s="270">
        <v>74</v>
      </c>
      <c r="D87" s="270" t="s">
        <v>3142</v>
      </c>
      <c r="E87" s="388">
        <v>44008</v>
      </c>
      <c r="F87" s="270">
        <v>1.25</v>
      </c>
      <c r="G87" s="270">
        <v>74</v>
      </c>
      <c r="H87" s="270" t="s">
        <v>7</v>
      </c>
      <c r="I87" s="606">
        <v>44207</v>
      </c>
      <c r="J87" s="270">
        <v>1</v>
      </c>
      <c r="K87" s="188"/>
      <c r="L87" s="188"/>
      <c r="M87" s="188"/>
      <c r="N87" s="188"/>
      <c r="O87" s="188"/>
      <c r="P87" s="188"/>
      <c r="Q87" s="188"/>
      <c r="R87" s="188"/>
      <c r="S87" s="188"/>
      <c r="T87" s="188"/>
      <c r="U87" s="188"/>
      <c r="V87" s="188"/>
      <c r="W87" s="188"/>
      <c r="X87" s="188"/>
      <c r="Y87" s="188"/>
      <c r="Z87" s="188"/>
      <c r="AA87" s="188"/>
    </row>
    <row r="90" spans="1:27" ht="12.75">
      <c r="A90" s="270">
        <v>30</v>
      </c>
      <c r="B90" s="270">
        <v>51</v>
      </c>
      <c r="C90" s="270">
        <v>51</v>
      </c>
      <c r="D90" s="270" t="s">
        <v>3142</v>
      </c>
      <c r="E90" s="388">
        <v>44012</v>
      </c>
      <c r="F90" s="270">
        <v>1</v>
      </c>
      <c r="G90" s="270">
        <v>51</v>
      </c>
      <c r="H90" s="270" t="s">
        <v>7</v>
      </c>
      <c r="I90" s="606">
        <v>44207</v>
      </c>
      <c r="J90" s="270">
        <v>1</v>
      </c>
      <c r="K90" s="188"/>
      <c r="L90" s="188"/>
      <c r="M90" s="188"/>
      <c r="N90" s="188"/>
      <c r="O90" s="188"/>
      <c r="P90" s="188"/>
      <c r="Q90" s="188"/>
      <c r="R90" s="188"/>
      <c r="S90" s="188"/>
      <c r="T90" s="188"/>
      <c r="U90" s="188"/>
      <c r="V90" s="188"/>
      <c r="W90" s="188"/>
      <c r="X90" s="188"/>
      <c r="Y90" s="188"/>
      <c r="Z90" s="188"/>
      <c r="AA90" s="188"/>
    </row>
    <row r="93" spans="1:27" ht="12.75">
      <c r="A93" s="270">
        <v>31</v>
      </c>
      <c r="B93" s="270">
        <v>62</v>
      </c>
      <c r="C93" s="270">
        <v>62</v>
      </c>
      <c r="D93" s="270" t="s">
        <v>3142</v>
      </c>
      <c r="E93" s="388">
        <v>44012</v>
      </c>
      <c r="F93" s="270">
        <v>1</v>
      </c>
      <c r="G93" s="270">
        <v>62</v>
      </c>
      <c r="H93" s="270" t="s">
        <v>7</v>
      </c>
      <c r="I93" s="606">
        <v>44207</v>
      </c>
      <c r="J93" s="270">
        <v>1</v>
      </c>
      <c r="K93" s="188"/>
      <c r="L93" s="188"/>
      <c r="M93" s="188"/>
      <c r="N93" s="188"/>
      <c r="O93" s="188"/>
      <c r="P93" s="188"/>
      <c r="Q93" s="188"/>
      <c r="R93" s="188"/>
      <c r="S93" s="188"/>
      <c r="T93" s="188"/>
      <c r="U93" s="188"/>
      <c r="V93" s="188"/>
      <c r="W93" s="188"/>
      <c r="X93" s="188"/>
      <c r="Y93" s="188"/>
      <c r="Z93" s="188"/>
      <c r="AA93" s="188"/>
    </row>
    <row r="96" spans="1:27" ht="12.75">
      <c r="A96" s="270">
        <v>32</v>
      </c>
      <c r="B96" s="270">
        <v>108</v>
      </c>
      <c r="C96" s="270">
        <v>108</v>
      </c>
      <c r="D96" s="270" t="s">
        <v>3142</v>
      </c>
      <c r="E96" s="388">
        <v>44013</v>
      </c>
      <c r="F96" s="270">
        <v>1</v>
      </c>
      <c r="G96" s="270">
        <v>108</v>
      </c>
      <c r="H96" s="270" t="s">
        <v>7</v>
      </c>
      <c r="I96" s="606">
        <v>44207</v>
      </c>
      <c r="J96" s="270">
        <v>1</v>
      </c>
      <c r="K96" s="188"/>
      <c r="L96" s="188"/>
      <c r="M96" s="188"/>
      <c r="N96" s="188"/>
      <c r="O96" s="188"/>
      <c r="P96" s="188"/>
      <c r="Q96" s="188"/>
      <c r="R96" s="188"/>
      <c r="S96" s="188"/>
      <c r="T96" s="188"/>
      <c r="U96" s="188"/>
      <c r="V96" s="188"/>
      <c r="W96" s="188"/>
      <c r="X96" s="188"/>
      <c r="Y96" s="188"/>
      <c r="Z96" s="188"/>
      <c r="AA96" s="188"/>
    </row>
    <row r="99" spans="1:27" ht="12.75">
      <c r="A99" s="270">
        <v>33</v>
      </c>
      <c r="B99" s="270">
        <v>223</v>
      </c>
      <c r="C99" s="270">
        <v>164</v>
      </c>
      <c r="D99" s="270" t="s">
        <v>3142</v>
      </c>
      <c r="E99" s="388">
        <v>44014</v>
      </c>
      <c r="F99" s="270">
        <v>1.5</v>
      </c>
      <c r="G99" s="270">
        <v>223</v>
      </c>
      <c r="H99" s="270" t="s">
        <v>7</v>
      </c>
      <c r="I99" s="606">
        <v>44208</v>
      </c>
      <c r="J99" s="270">
        <v>2</v>
      </c>
      <c r="K99" s="188"/>
      <c r="L99" s="188"/>
      <c r="M99" s="188"/>
      <c r="N99" s="188"/>
      <c r="O99" s="188"/>
      <c r="P99" s="188"/>
      <c r="Q99" s="188"/>
      <c r="R99" s="188"/>
      <c r="S99" s="188"/>
      <c r="T99" s="188"/>
      <c r="U99" s="188"/>
      <c r="V99" s="188"/>
      <c r="W99" s="188"/>
      <c r="X99" s="188"/>
      <c r="Y99" s="188"/>
      <c r="Z99" s="188"/>
      <c r="AA99" s="188"/>
    </row>
    <row r="100" spans="1:27" ht="12.75">
      <c r="C100" s="116">
        <v>59</v>
      </c>
      <c r="D100" s="116" t="s">
        <v>3142</v>
      </c>
      <c r="E100" s="384">
        <v>44019</v>
      </c>
      <c r="F100" s="116">
        <v>0.75</v>
      </c>
    </row>
    <row r="102" spans="1:27" ht="12.75">
      <c r="A102" s="270">
        <v>34</v>
      </c>
      <c r="B102" s="270">
        <v>374</v>
      </c>
      <c r="C102" s="270">
        <v>374</v>
      </c>
      <c r="D102" s="270" t="s">
        <v>3142</v>
      </c>
      <c r="E102" s="388">
        <v>44019</v>
      </c>
      <c r="F102" s="270">
        <v>5</v>
      </c>
      <c r="G102" s="270">
        <v>374</v>
      </c>
      <c r="H102" s="270" t="s">
        <v>7</v>
      </c>
      <c r="I102" s="606">
        <v>44209</v>
      </c>
      <c r="J102" s="270">
        <v>4.5</v>
      </c>
      <c r="K102" s="188"/>
      <c r="L102" s="188"/>
      <c r="M102" s="188"/>
      <c r="N102" s="188"/>
      <c r="O102" s="188"/>
      <c r="P102" s="188"/>
      <c r="Q102" s="188"/>
      <c r="R102" s="188"/>
      <c r="S102" s="188"/>
      <c r="T102" s="188"/>
      <c r="U102" s="188"/>
      <c r="V102" s="188"/>
      <c r="W102" s="188"/>
      <c r="X102" s="188"/>
      <c r="Y102" s="188"/>
      <c r="Z102" s="188"/>
      <c r="AA102" s="188"/>
    </row>
    <row r="105" spans="1:27" ht="12.75">
      <c r="A105" s="270">
        <v>35</v>
      </c>
      <c r="B105" s="270">
        <v>243</v>
      </c>
      <c r="C105" s="270">
        <v>20</v>
      </c>
      <c r="D105" s="270" t="s">
        <v>3142</v>
      </c>
      <c r="E105" s="388">
        <v>44019</v>
      </c>
      <c r="F105" s="270">
        <v>0.25</v>
      </c>
      <c r="G105" s="270">
        <v>100</v>
      </c>
      <c r="H105" s="270" t="s">
        <v>7</v>
      </c>
      <c r="I105" s="606">
        <v>44208</v>
      </c>
      <c r="J105" s="270">
        <v>1.5</v>
      </c>
      <c r="K105" s="188"/>
      <c r="L105" s="188"/>
      <c r="M105" s="188"/>
      <c r="N105" s="188"/>
      <c r="O105" s="188"/>
      <c r="P105" s="188"/>
      <c r="Q105" s="188"/>
      <c r="R105" s="188"/>
      <c r="S105" s="188"/>
      <c r="T105" s="188"/>
      <c r="U105" s="188"/>
      <c r="V105" s="188"/>
      <c r="W105" s="188"/>
      <c r="X105" s="188"/>
      <c r="Y105" s="188"/>
      <c r="Z105" s="188"/>
      <c r="AA105" s="188"/>
    </row>
    <row r="106" spans="1:27" ht="12.75">
      <c r="C106" s="116">
        <v>223</v>
      </c>
      <c r="D106" s="116" t="s">
        <v>3142</v>
      </c>
      <c r="E106" s="384">
        <v>44020</v>
      </c>
      <c r="F106" s="116">
        <v>3</v>
      </c>
      <c r="G106" s="116">
        <v>143</v>
      </c>
      <c r="H106" s="116" t="s">
        <v>7</v>
      </c>
      <c r="I106" s="315">
        <v>44209</v>
      </c>
      <c r="J106" s="116">
        <v>1.5</v>
      </c>
    </row>
    <row r="108" spans="1:27" ht="12.75">
      <c r="A108" s="270">
        <v>36</v>
      </c>
      <c r="B108" s="270">
        <v>71</v>
      </c>
      <c r="C108" s="270">
        <v>71</v>
      </c>
      <c r="D108" s="270" t="s">
        <v>3142</v>
      </c>
      <c r="E108" s="388">
        <v>44019</v>
      </c>
      <c r="F108" s="270">
        <v>1</v>
      </c>
      <c r="G108" s="270">
        <v>71</v>
      </c>
      <c r="H108" s="270" t="s">
        <v>7</v>
      </c>
      <c r="I108" s="606">
        <v>44208</v>
      </c>
      <c r="J108" s="270">
        <v>1</v>
      </c>
      <c r="K108" s="188"/>
      <c r="L108" s="188"/>
      <c r="M108" s="188"/>
      <c r="N108" s="188"/>
      <c r="O108" s="188"/>
      <c r="P108" s="188"/>
      <c r="Q108" s="188"/>
      <c r="R108" s="188"/>
      <c r="S108" s="188"/>
      <c r="T108" s="188"/>
      <c r="U108" s="188"/>
      <c r="V108" s="188"/>
      <c r="W108" s="188"/>
      <c r="X108" s="188"/>
      <c r="Y108" s="188"/>
      <c r="Z108" s="188"/>
      <c r="AA108" s="188"/>
    </row>
    <row r="111" spans="1:27" ht="12.75">
      <c r="A111" s="270">
        <v>37</v>
      </c>
      <c r="B111" s="270">
        <v>1</v>
      </c>
      <c r="C111" s="270">
        <v>1</v>
      </c>
      <c r="D111" s="270" t="s">
        <v>3142</v>
      </c>
      <c r="E111" s="388">
        <v>44019</v>
      </c>
      <c r="F111" s="270" t="s">
        <v>3117</v>
      </c>
      <c r="G111" s="270">
        <v>1</v>
      </c>
      <c r="H111" s="270" t="s">
        <v>7</v>
      </c>
      <c r="I111" s="606">
        <v>44208</v>
      </c>
      <c r="J111" s="387" t="s">
        <v>3120</v>
      </c>
      <c r="K111" s="188"/>
      <c r="L111" s="188"/>
      <c r="M111" s="188"/>
      <c r="N111" s="188"/>
      <c r="O111" s="188"/>
      <c r="P111" s="188"/>
      <c r="Q111" s="188"/>
      <c r="R111" s="188"/>
      <c r="S111" s="188"/>
      <c r="T111" s="188"/>
      <c r="U111" s="188"/>
      <c r="V111" s="188"/>
      <c r="W111" s="188"/>
      <c r="X111" s="188"/>
      <c r="Y111" s="188"/>
      <c r="Z111" s="188"/>
      <c r="AA111" s="188"/>
    </row>
    <row r="114" spans="1:27" ht="12.75">
      <c r="A114" s="270">
        <v>38</v>
      </c>
      <c r="B114" s="270">
        <v>0</v>
      </c>
      <c r="C114" s="270">
        <v>0</v>
      </c>
      <c r="D114" s="270" t="s">
        <v>3142</v>
      </c>
      <c r="E114" s="388">
        <v>44019</v>
      </c>
      <c r="F114" s="270">
        <v>0</v>
      </c>
      <c r="G114" s="270">
        <v>0</v>
      </c>
      <c r="H114" s="270" t="s">
        <v>7</v>
      </c>
      <c r="I114" s="606">
        <v>44208</v>
      </c>
      <c r="J114" s="270">
        <v>0</v>
      </c>
      <c r="K114" s="188"/>
      <c r="L114" s="188"/>
      <c r="M114" s="188"/>
      <c r="N114" s="188"/>
      <c r="O114" s="188"/>
      <c r="P114" s="188"/>
      <c r="Q114" s="188"/>
      <c r="R114" s="188"/>
      <c r="S114" s="188"/>
      <c r="T114" s="188"/>
      <c r="U114" s="188"/>
      <c r="V114" s="188"/>
      <c r="W114" s="188"/>
      <c r="X114" s="188"/>
      <c r="Y114" s="188"/>
      <c r="Z114" s="188"/>
      <c r="AA114" s="188"/>
    </row>
    <row r="117" spans="1:27" ht="12.75">
      <c r="A117" s="270">
        <v>39</v>
      </c>
      <c r="B117" s="270">
        <v>50</v>
      </c>
      <c r="C117" s="270">
        <v>50</v>
      </c>
      <c r="D117" s="270" t="s">
        <v>3142</v>
      </c>
      <c r="E117" s="388">
        <v>44019</v>
      </c>
      <c r="F117" s="270">
        <v>1</v>
      </c>
      <c r="G117" s="270">
        <v>50</v>
      </c>
      <c r="H117" s="270" t="s">
        <v>7</v>
      </c>
      <c r="I117" s="606">
        <v>44208</v>
      </c>
      <c r="J117" s="270">
        <v>1</v>
      </c>
      <c r="K117" s="188"/>
      <c r="L117" s="188"/>
      <c r="M117" s="188"/>
      <c r="N117" s="188"/>
      <c r="O117" s="188"/>
      <c r="P117" s="188"/>
      <c r="Q117" s="188"/>
      <c r="R117" s="188"/>
      <c r="S117" s="188"/>
      <c r="T117" s="188"/>
      <c r="U117" s="188"/>
      <c r="V117" s="188"/>
      <c r="W117" s="188"/>
      <c r="X117" s="188"/>
      <c r="Y117" s="188"/>
      <c r="Z117" s="188"/>
      <c r="AA117" s="188"/>
    </row>
    <row r="120" spans="1:27" ht="12.75">
      <c r="A120" s="270">
        <v>40</v>
      </c>
      <c r="B120" s="270">
        <v>44</v>
      </c>
      <c r="C120" s="270">
        <v>44</v>
      </c>
      <c r="D120" s="270" t="s">
        <v>3142</v>
      </c>
      <c r="E120" s="388">
        <v>44019</v>
      </c>
      <c r="F120" s="270">
        <v>0.75</v>
      </c>
      <c r="G120" s="270">
        <v>44</v>
      </c>
      <c r="H120" s="270" t="s">
        <v>7</v>
      </c>
      <c r="I120" s="606">
        <v>44208</v>
      </c>
      <c r="J120" s="270">
        <v>0.5</v>
      </c>
      <c r="K120" s="188"/>
      <c r="L120" s="188"/>
      <c r="M120" s="188"/>
      <c r="N120" s="188"/>
      <c r="O120" s="188"/>
      <c r="P120" s="188"/>
      <c r="Q120" s="188"/>
      <c r="R120" s="188"/>
      <c r="S120" s="188"/>
      <c r="T120" s="188"/>
      <c r="U120" s="188"/>
      <c r="V120" s="188"/>
      <c r="W120" s="188"/>
      <c r="X120" s="188"/>
      <c r="Y120" s="188"/>
      <c r="Z120" s="188"/>
      <c r="AA120" s="188"/>
    </row>
    <row r="123" spans="1:27" ht="12.75">
      <c r="A123" s="270">
        <v>41</v>
      </c>
      <c r="B123" s="270">
        <v>251</v>
      </c>
      <c r="C123" s="270">
        <v>251</v>
      </c>
      <c r="D123" s="270" t="s">
        <v>3142</v>
      </c>
      <c r="E123" s="388">
        <v>44020</v>
      </c>
      <c r="F123" s="270">
        <v>3</v>
      </c>
      <c r="G123" s="270">
        <v>50</v>
      </c>
      <c r="H123" s="270" t="s">
        <v>7</v>
      </c>
      <c r="I123" s="606">
        <v>44209</v>
      </c>
      <c r="J123" s="270">
        <v>1</v>
      </c>
      <c r="K123" s="188"/>
      <c r="L123" s="188"/>
      <c r="M123" s="188"/>
      <c r="N123" s="188"/>
      <c r="O123" s="188"/>
      <c r="P123" s="188"/>
      <c r="Q123" s="188"/>
      <c r="R123" s="188"/>
      <c r="S123" s="188"/>
      <c r="T123" s="188"/>
      <c r="U123" s="188"/>
      <c r="V123" s="188"/>
      <c r="W123" s="188"/>
      <c r="X123" s="188"/>
      <c r="Y123" s="188"/>
      <c r="Z123" s="188"/>
      <c r="AA123" s="188"/>
    </row>
    <row r="124" spans="1:27" ht="12.75">
      <c r="G124" s="116">
        <v>50</v>
      </c>
      <c r="H124" s="116" t="s">
        <v>7</v>
      </c>
      <c r="I124" s="315">
        <v>44210</v>
      </c>
      <c r="J124" s="116">
        <v>0.5</v>
      </c>
    </row>
    <row r="125" spans="1:27" ht="12.75">
      <c r="G125" s="116">
        <v>151</v>
      </c>
      <c r="H125" s="116" t="s">
        <v>7</v>
      </c>
      <c r="I125" s="315">
        <v>44214</v>
      </c>
      <c r="J125" s="116">
        <v>1.5</v>
      </c>
    </row>
    <row r="126" spans="1:27" ht="12.75">
      <c r="A126" s="270">
        <v>42</v>
      </c>
      <c r="B126" s="270">
        <v>338</v>
      </c>
      <c r="C126" s="270">
        <v>192</v>
      </c>
      <c r="D126" s="270" t="s">
        <v>3142</v>
      </c>
      <c r="E126" s="388">
        <v>44020</v>
      </c>
      <c r="F126" s="270">
        <v>2</v>
      </c>
      <c r="G126" s="270">
        <v>338</v>
      </c>
      <c r="H126" s="270" t="s">
        <v>7</v>
      </c>
      <c r="I126" s="606">
        <v>44215</v>
      </c>
      <c r="J126" s="270">
        <v>3.75</v>
      </c>
      <c r="K126" s="188"/>
      <c r="L126" s="188"/>
      <c r="M126" s="188"/>
      <c r="N126" s="188"/>
      <c r="O126" s="188"/>
      <c r="P126" s="188"/>
      <c r="Q126" s="188"/>
      <c r="R126" s="188"/>
      <c r="S126" s="188"/>
      <c r="T126" s="188"/>
      <c r="U126" s="188"/>
      <c r="V126" s="188"/>
      <c r="W126" s="188"/>
      <c r="X126" s="188"/>
      <c r="Y126" s="188"/>
      <c r="Z126" s="188"/>
      <c r="AA126" s="188"/>
    </row>
    <row r="127" spans="1:27" ht="12.75">
      <c r="C127" s="116">
        <v>146</v>
      </c>
      <c r="D127" s="116" t="s">
        <v>3142</v>
      </c>
      <c r="E127" s="384">
        <v>44021</v>
      </c>
      <c r="F127" s="116">
        <v>2</v>
      </c>
    </row>
    <row r="129" spans="1:27" ht="12.75">
      <c r="A129" s="270">
        <v>43</v>
      </c>
      <c r="B129" s="270">
        <v>365</v>
      </c>
      <c r="C129" s="270">
        <v>178</v>
      </c>
      <c r="D129" s="270" t="s">
        <v>3142</v>
      </c>
      <c r="E129" s="388">
        <v>44021</v>
      </c>
      <c r="F129" s="270">
        <v>2.25</v>
      </c>
      <c r="G129" s="270">
        <v>125</v>
      </c>
      <c r="H129" s="270" t="s">
        <v>7</v>
      </c>
      <c r="I129" s="606">
        <v>44215</v>
      </c>
      <c r="J129" s="270">
        <v>1.5</v>
      </c>
      <c r="K129" s="188"/>
      <c r="L129" s="188"/>
      <c r="M129" s="188"/>
      <c r="N129" s="188"/>
      <c r="O129" s="188"/>
      <c r="P129" s="188"/>
      <c r="Q129" s="188"/>
      <c r="R129" s="188"/>
      <c r="S129" s="188"/>
      <c r="T129" s="188"/>
      <c r="U129" s="188"/>
      <c r="V129" s="188"/>
      <c r="W129" s="188"/>
      <c r="X129" s="188"/>
      <c r="Y129" s="188"/>
      <c r="Z129" s="188"/>
      <c r="AA129" s="188"/>
    </row>
    <row r="130" spans="1:27" ht="12.75">
      <c r="C130" s="116">
        <v>187</v>
      </c>
      <c r="D130" s="116" t="s">
        <v>3142</v>
      </c>
      <c r="E130" s="384">
        <v>44021</v>
      </c>
      <c r="F130" s="116">
        <v>2.75</v>
      </c>
      <c r="G130" s="116">
        <v>240</v>
      </c>
      <c r="H130" s="116" t="s">
        <v>7</v>
      </c>
      <c r="I130" s="315">
        <v>44216</v>
      </c>
      <c r="J130" s="116">
        <v>3</v>
      </c>
    </row>
    <row r="132" spans="1:27" ht="12.75">
      <c r="A132" s="270">
        <v>44</v>
      </c>
      <c r="B132" s="270">
        <v>236</v>
      </c>
      <c r="C132" s="270">
        <v>236</v>
      </c>
      <c r="D132" s="270" t="s">
        <v>3142</v>
      </c>
      <c r="E132" s="388">
        <v>44022</v>
      </c>
      <c r="F132" s="270">
        <v>2.5</v>
      </c>
      <c r="G132" s="270">
        <v>236</v>
      </c>
      <c r="H132" s="270" t="s">
        <v>7</v>
      </c>
      <c r="I132" s="606">
        <v>44216</v>
      </c>
      <c r="J132" s="270">
        <v>2.25</v>
      </c>
      <c r="K132" s="188"/>
      <c r="L132" s="188"/>
      <c r="M132" s="188"/>
      <c r="N132" s="188"/>
      <c r="O132" s="188"/>
      <c r="P132" s="188"/>
      <c r="Q132" s="188"/>
      <c r="R132" s="188"/>
      <c r="S132" s="188"/>
      <c r="T132" s="188"/>
      <c r="U132" s="188"/>
      <c r="V132" s="188"/>
      <c r="W132" s="188"/>
      <c r="X132" s="188"/>
      <c r="Y132" s="188"/>
      <c r="Z132" s="188"/>
      <c r="AA132" s="188"/>
    </row>
    <row r="135" spans="1:27" ht="12.75">
      <c r="A135" s="270">
        <v>45</v>
      </c>
      <c r="B135" s="270">
        <v>194</v>
      </c>
      <c r="C135" s="270">
        <v>194</v>
      </c>
      <c r="D135" s="270" t="s">
        <v>3142</v>
      </c>
      <c r="E135" s="388">
        <v>44022</v>
      </c>
      <c r="F135" s="270">
        <v>2.25</v>
      </c>
      <c r="G135" s="270">
        <v>194</v>
      </c>
      <c r="H135" s="270" t="s">
        <v>7</v>
      </c>
      <c r="I135" s="606">
        <v>44217</v>
      </c>
      <c r="J135" s="270">
        <v>2</v>
      </c>
      <c r="K135" s="188"/>
      <c r="L135" s="188"/>
      <c r="M135" s="188"/>
      <c r="N135" s="188"/>
      <c r="O135" s="188"/>
      <c r="P135" s="188"/>
      <c r="Q135" s="188"/>
      <c r="R135" s="188"/>
      <c r="S135" s="188"/>
      <c r="T135" s="188"/>
      <c r="U135" s="188"/>
      <c r="V135" s="188"/>
      <c r="W135" s="188"/>
      <c r="X135" s="188"/>
      <c r="Y135" s="188"/>
      <c r="Z135" s="188"/>
      <c r="AA135" s="188"/>
    </row>
    <row r="138" spans="1:27" ht="12.75">
      <c r="A138" s="270">
        <v>46</v>
      </c>
      <c r="B138" s="270">
        <v>27</v>
      </c>
      <c r="C138" s="270">
        <v>27</v>
      </c>
      <c r="D138" s="270" t="s">
        <v>3142</v>
      </c>
      <c r="E138" s="388">
        <v>44022</v>
      </c>
      <c r="F138" s="270">
        <v>0.25</v>
      </c>
      <c r="G138" s="270">
        <v>27</v>
      </c>
      <c r="H138" s="270" t="s">
        <v>7</v>
      </c>
      <c r="I138" s="606">
        <v>44217</v>
      </c>
      <c r="J138" s="270">
        <v>0.25</v>
      </c>
      <c r="K138" s="188"/>
      <c r="L138" s="188"/>
      <c r="M138" s="188"/>
      <c r="N138" s="188"/>
      <c r="O138" s="188"/>
      <c r="P138" s="188"/>
      <c r="Q138" s="188"/>
      <c r="R138" s="188"/>
      <c r="S138" s="188"/>
      <c r="T138" s="188"/>
      <c r="U138" s="188"/>
      <c r="V138" s="188"/>
      <c r="W138" s="188"/>
      <c r="X138" s="188"/>
      <c r="Y138" s="188"/>
      <c r="Z138" s="188"/>
      <c r="AA138" s="188"/>
    </row>
    <row r="141" spans="1:27" ht="12.75">
      <c r="A141" s="270">
        <v>47</v>
      </c>
      <c r="B141" s="270">
        <v>5</v>
      </c>
      <c r="C141" s="270">
        <v>5</v>
      </c>
      <c r="D141" s="270" t="s">
        <v>3142</v>
      </c>
      <c r="E141" s="388">
        <v>44023</v>
      </c>
      <c r="F141" s="387" t="s">
        <v>3117</v>
      </c>
      <c r="G141" s="270">
        <v>5</v>
      </c>
      <c r="H141" s="270" t="s">
        <v>7</v>
      </c>
      <c r="I141" s="606">
        <v>44217</v>
      </c>
      <c r="J141" s="387" t="s">
        <v>3117</v>
      </c>
      <c r="K141" s="188"/>
      <c r="L141" s="188"/>
      <c r="M141" s="188"/>
      <c r="N141" s="188"/>
      <c r="O141" s="188"/>
      <c r="P141" s="188"/>
      <c r="Q141" s="188"/>
      <c r="R141" s="188"/>
      <c r="S141" s="188"/>
      <c r="T141" s="188"/>
      <c r="U141" s="188"/>
      <c r="V141" s="188"/>
      <c r="W141" s="188"/>
      <c r="X141" s="188"/>
      <c r="Y141" s="188"/>
      <c r="Z141" s="188"/>
      <c r="AA141" s="188"/>
    </row>
    <row r="144" spans="1:27" ht="12.75">
      <c r="A144" s="270">
        <v>48</v>
      </c>
      <c r="B144" s="270">
        <v>38</v>
      </c>
      <c r="C144" s="270">
        <v>38</v>
      </c>
      <c r="D144" s="270" t="s">
        <v>3142</v>
      </c>
      <c r="E144" s="388">
        <v>44023</v>
      </c>
      <c r="F144" s="270">
        <v>0.5</v>
      </c>
      <c r="G144" s="270">
        <v>38</v>
      </c>
      <c r="H144" s="270" t="s">
        <v>7</v>
      </c>
      <c r="I144" s="606">
        <v>44217</v>
      </c>
      <c r="J144" s="270">
        <v>0.5</v>
      </c>
      <c r="K144" s="188"/>
      <c r="L144" s="188"/>
      <c r="M144" s="188"/>
      <c r="N144" s="188"/>
      <c r="O144" s="188"/>
      <c r="P144" s="188"/>
      <c r="Q144" s="188"/>
      <c r="R144" s="188"/>
      <c r="S144" s="188"/>
      <c r="T144" s="188"/>
      <c r="U144" s="188"/>
      <c r="V144" s="188"/>
      <c r="W144" s="188"/>
      <c r="X144" s="188"/>
      <c r="Y144" s="188"/>
      <c r="Z144" s="188"/>
      <c r="AA144" s="188"/>
    </row>
    <row r="147" spans="1:27" ht="12.75">
      <c r="A147" s="270">
        <v>49</v>
      </c>
      <c r="B147" s="270">
        <v>123</v>
      </c>
      <c r="C147" s="270">
        <v>123</v>
      </c>
      <c r="D147" s="270" t="s">
        <v>3142</v>
      </c>
      <c r="E147" s="388">
        <v>44023</v>
      </c>
      <c r="F147" s="270">
        <v>1.5</v>
      </c>
      <c r="G147" s="270">
        <v>123</v>
      </c>
      <c r="H147" s="270" t="s">
        <v>7</v>
      </c>
      <c r="I147" s="606">
        <v>44217</v>
      </c>
      <c r="J147" s="270">
        <v>1</v>
      </c>
      <c r="K147" s="188"/>
      <c r="L147" s="188"/>
      <c r="M147" s="188"/>
      <c r="N147" s="188"/>
      <c r="O147" s="188"/>
      <c r="P147" s="188"/>
      <c r="Q147" s="188"/>
      <c r="R147" s="188"/>
      <c r="S147" s="188"/>
      <c r="T147" s="188"/>
      <c r="U147" s="188"/>
      <c r="V147" s="188"/>
      <c r="W147" s="188"/>
      <c r="X147" s="188"/>
      <c r="Y147" s="188"/>
      <c r="Z147" s="188"/>
      <c r="AA147" s="188"/>
    </row>
    <row r="150" spans="1:27" ht="12.75">
      <c r="A150" s="270">
        <v>50</v>
      </c>
      <c r="B150" s="270">
        <v>59</v>
      </c>
      <c r="C150" s="270">
        <v>59</v>
      </c>
      <c r="D150" s="270" t="s">
        <v>3142</v>
      </c>
      <c r="E150" s="388">
        <v>44024</v>
      </c>
      <c r="F150" s="270">
        <v>0.5</v>
      </c>
      <c r="G150" s="270">
        <v>59</v>
      </c>
      <c r="H150" s="270" t="s">
        <v>7</v>
      </c>
      <c r="I150" s="606">
        <v>44217</v>
      </c>
      <c r="J150" s="270">
        <v>0.5</v>
      </c>
      <c r="K150" s="188"/>
      <c r="L150" s="188"/>
      <c r="M150" s="188"/>
      <c r="N150" s="188"/>
      <c r="O150" s="188"/>
      <c r="P150" s="188"/>
      <c r="Q150" s="188"/>
      <c r="R150" s="188"/>
      <c r="S150" s="188"/>
      <c r="T150" s="188"/>
      <c r="U150" s="188"/>
      <c r="V150" s="188"/>
      <c r="W150" s="188"/>
      <c r="X150" s="188"/>
      <c r="Y150" s="188"/>
      <c r="Z150" s="188"/>
      <c r="AA150" s="188"/>
    </row>
    <row r="153" spans="1:27" ht="12.75">
      <c r="A153" s="270">
        <v>51</v>
      </c>
      <c r="B153" s="270">
        <v>143</v>
      </c>
      <c r="C153" s="270">
        <v>143</v>
      </c>
      <c r="D153" s="270" t="s">
        <v>3142</v>
      </c>
      <c r="E153" s="388">
        <v>44024</v>
      </c>
      <c r="F153" s="270">
        <v>1.5</v>
      </c>
      <c r="G153" s="270">
        <v>143</v>
      </c>
      <c r="H153" s="270" t="s">
        <v>7</v>
      </c>
      <c r="I153" s="606">
        <v>44217</v>
      </c>
      <c r="J153" s="270">
        <v>1.25</v>
      </c>
      <c r="K153" s="188"/>
      <c r="L153" s="188"/>
      <c r="M153" s="188"/>
      <c r="N153" s="188"/>
      <c r="O153" s="188"/>
      <c r="P153" s="188"/>
      <c r="Q153" s="188"/>
      <c r="R153" s="188"/>
      <c r="S153" s="188"/>
      <c r="T153" s="188"/>
      <c r="U153" s="188"/>
      <c r="V153" s="188"/>
      <c r="W153" s="188"/>
      <c r="X153" s="188"/>
      <c r="Y153" s="188"/>
      <c r="Z153" s="188"/>
      <c r="AA153" s="188"/>
    </row>
    <row r="156" spans="1:27" ht="12.75">
      <c r="A156" s="270">
        <v>52</v>
      </c>
      <c r="B156" s="270">
        <v>1</v>
      </c>
      <c r="C156" s="270">
        <v>1</v>
      </c>
      <c r="D156" s="270" t="s">
        <v>3142</v>
      </c>
      <c r="E156" s="388">
        <v>44023</v>
      </c>
      <c r="F156" s="387" t="s">
        <v>3117</v>
      </c>
      <c r="G156" s="270">
        <v>1</v>
      </c>
      <c r="H156" s="270" t="s">
        <v>7</v>
      </c>
      <c r="I156" s="606">
        <v>44217</v>
      </c>
      <c r="J156" s="387" t="s">
        <v>3120</v>
      </c>
      <c r="K156" s="188"/>
      <c r="L156" s="188"/>
      <c r="M156" s="188"/>
      <c r="N156" s="188"/>
      <c r="O156" s="188"/>
      <c r="P156" s="188"/>
      <c r="Q156" s="188"/>
      <c r="R156" s="188"/>
      <c r="S156" s="188"/>
      <c r="T156" s="188"/>
      <c r="U156" s="188"/>
      <c r="V156" s="188"/>
      <c r="W156" s="188"/>
      <c r="X156" s="188"/>
      <c r="Y156" s="188"/>
      <c r="Z156" s="188"/>
      <c r="AA156" s="188"/>
    </row>
    <row r="159" spans="1:27" ht="12.75">
      <c r="B159">
        <f t="shared" ref="B159:C159" si="0">SUM(B2:B156)</f>
        <v>6798</v>
      </c>
      <c r="C159">
        <f t="shared" si="0"/>
        <v>6798</v>
      </c>
      <c r="G159">
        <f>SUM(G2:G156)</f>
        <v>6798</v>
      </c>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outlinePr summaryBelow="0" summaryRight="0"/>
  </sheetPr>
  <dimension ref="A1:AA1003"/>
  <sheetViews>
    <sheetView workbookViewId="0">
      <pane ySplit="1" topLeftCell="A2" activePane="bottomLeft" state="frozen"/>
      <selection pane="bottomLeft" activeCell="B3" sqref="B3"/>
    </sheetView>
  </sheetViews>
  <sheetFormatPr defaultColWidth="12.5703125" defaultRowHeight="15.75" customHeight="1"/>
  <cols>
    <col min="11" max="11" width="67" customWidth="1"/>
  </cols>
  <sheetData>
    <row r="1" spans="1:27" ht="15.75" customHeight="1">
      <c r="A1" s="746" t="s">
        <v>3105</v>
      </c>
      <c r="B1" s="363" t="s">
        <v>3106</v>
      </c>
      <c r="C1" s="363" t="s">
        <v>3107</v>
      </c>
      <c r="D1" s="363" t="s">
        <v>3108</v>
      </c>
      <c r="E1" s="363" t="s">
        <v>3109</v>
      </c>
      <c r="F1" s="363" t="s">
        <v>3110</v>
      </c>
      <c r="G1" s="511" t="s">
        <v>3111</v>
      </c>
      <c r="H1" s="511" t="s">
        <v>3112</v>
      </c>
      <c r="I1" s="511" t="s">
        <v>3113</v>
      </c>
      <c r="J1" s="511" t="s">
        <v>3114</v>
      </c>
      <c r="K1" s="629" t="s">
        <v>2711</v>
      </c>
    </row>
    <row r="2" spans="1:27" ht="15">
      <c r="A2" s="747">
        <v>1</v>
      </c>
      <c r="B2" s="748">
        <v>111</v>
      </c>
      <c r="C2" s="748">
        <v>111</v>
      </c>
      <c r="D2" s="748" t="s">
        <v>3396</v>
      </c>
      <c r="E2" s="749">
        <v>43977</v>
      </c>
      <c r="F2" s="748">
        <v>4.5</v>
      </c>
      <c r="G2" s="750">
        <v>10</v>
      </c>
      <c r="H2" s="750" t="s">
        <v>12</v>
      </c>
      <c r="I2" s="751">
        <v>43993</v>
      </c>
      <c r="J2" s="750" t="s">
        <v>3258</v>
      </c>
      <c r="K2" s="752"/>
      <c r="L2" s="753"/>
      <c r="M2" s="753"/>
      <c r="N2" s="753"/>
      <c r="O2" s="753"/>
      <c r="P2" s="753"/>
      <c r="Q2" s="753"/>
      <c r="R2" s="753"/>
      <c r="S2" s="753"/>
      <c r="T2" s="753"/>
      <c r="U2" s="753"/>
      <c r="V2" s="753"/>
      <c r="W2" s="753"/>
      <c r="X2" s="753"/>
      <c r="Y2" s="753"/>
      <c r="Z2" s="753"/>
      <c r="AA2" s="754"/>
    </row>
    <row r="3" spans="1:27" ht="15">
      <c r="A3" s="755">
        <v>43985</v>
      </c>
      <c r="B3" s="441"/>
      <c r="C3" s="441"/>
      <c r="D3" s="446" t="s">
        <v>3396</v>
      </c>
      <c r="E3" s="441"/>
      <c r="F3" s="441"/>
      <c r="G3" s="750">
        <v>101</v>
      </c>
      <c r="H3" s="750" t="s">
        <v>12</v>
      </c>
      <c r="I3" s="751">
        <v>43994</v>
      </c>
      <c r="J3" s="750">
        <v>2</v>
      </c>
      <c r="K3" s="756"/>
      <c r="L3" s="441"/>
      <c r="M3" s="441"/>
      <c r="N3" s="441"/>
      <c r="O3" s="441"/>
      <c r="P3" s="441"/>
      <c r="Q3" s="441"/>
      <c r="R3" s="441"/>
      <c r="S3" s="441"/>
      <c r="T3" s="441"/>
      <c r="U3" s="441"/>
      <c r="V3" s="441"/>
      <c r="W3" s="441"/>
      <c r="X3" s="441"/>
      <c r="Y3" s="441"/>
      <c r="Z3" s="441"/>
      <c r="AA3" s="757"/>
    </row>
    <row r="4" spans="1:27" ht="15">
      <c r="A4" s="758"/>
      <c r="B4" s="759"/>
      <c r="C4" s="759"/>
      <c r="D4" s="759"/>
      <c r="E4" s="759"/>
      <c r="F4" s="759"/>
      <c r="G4" s="593">
        <v>12</v>
      </c>
      <c r="H4" s="593" t="s">
        <v>12</v>
      </c>
      <c r="I4" s="760">
        <v>44004</v>
      </c>
      <c r="J4" s="593" t="s">
        <v>3123</v>
      </c>
      <c r="K4" s="761"/>
      <c r="L4" s="759"/>
      <c r="M4" s="759"/>
      <c r="N4" s="759"/>
      <c r="O4" s="759"/>
      <c r="P4" s="759"/>
      <c r="Q4" s="759"/>
      <c r="R4" s="759"/>
      <c r="S4" s="759"/>
      <c r="T4" s="759"/>
      <c r="U4" s="759"/>
      <c r="V4" s="759"/>
      <c r="W4" s="759"/>
      <c r="X4" s="759"/>
      <c r="Y4" s="759"/>
      <c r="Z4" s="759"/>
      <c r="AA4" s="762"/>
    </row>
    <row r="5" spans="1:27" ht="15">
      <c r="A5" s="519"/>
      <c r="G5" s="267"/>
      <c r="H5" s="267"/>
      <c r="I5" s="267"/>
      <c r="J5" s="267"/>
      <c r="K5" s="267"/>
    </row>
    <row r="6" spans="1:27" ht="15.75" customHeight="1">
      <c r="A6" s="1007">
        <v>2</v>
      </c>
      <c r="B6" s="763">
        <v>588</v>
      </c>
      <c r="C6" s="763">
        <v>46</v>
      </c>
      <c r="D6" s="763" t="s">
        <v>3396</v>
      </c>
      <c r="E6" s="764">
        <v>43970</v>
      </c>
      <c r="F6" s="763">
        <v>3</v>
      </c>
      <c r="G6" s="765">
        <v>588</v>
      </c>
      <c r="H6" s="765" t="s">
        <v>8</v>
      </c>
      <c r="I6" s="766">
        <v>43976</v>
      </c>
      <c r="J6" s="765">
        <v>11</v>
      </c>
      <c r="K6" s="767" t="s">
        <v>3397</v>
      </c>
      <c r="L6" s="768"/>
      <c r="M6" s="768"/>
      <c r="N6" s="768"/>
      <c r="O6" s="768"/>
      <c r="P6" s="768"/>
      <c r="Q6" s="768"/>
      <c r="R6" s="768"/>
      <c r="S6" s="768"/>
      <c r="T6" s="768"/>
      <c r="U6" s="768"/>
      <c r="V6" s="768"/>
      <c r="W6" s="768"/>
      <c r="X6" s="768"/>
      <c r="Y6" s="768"/>
      <c r="Z6" s="768"/>
      <c r="AA6" s="769"/>
    </row>
    <row r="7" spans="1:27" ht="15.75" customHeight="1">
      <c r="A7" s="1008"/>
      <c r="B7" s="318"/>
      <c r="C7" s="316">
        <v>80</v>
      </c>
      <c r="D7" s="316" t="s">
        <v>3396</v>
      </c>
      <c r="E7" s="317">
        <v>43971</v>
      </c>
      <c r="F7" s="316">
        <v>6</v>
      </c>
      <c r="G7" s="770"/>
      <c r="H7" s="770"/>
      <c r="I7" s="770"/>
      <c r="J7" s="770"/>
      <c r="K7" s="771"/>
      <c r="L7" s="318"/>
      <c r="M7" s="318"/>
      <c r="N7" s="318"/>
      <c r="O7" s="318"/>
      <c r="P7" s="318"/>
      <c r="Q7" s="318"/>
      <c r="R7" s="318"/>
      <c r="S7" s="318"/>
      <c r="T7" s="318"/>
      <c r="U7" s="318"/>
      <c r="V7" s="318"/>
      <c r="W7" s="318"/>
      <c r="X7" s="318"/>
      <c r="Y7" s="318"/>
      <c r="Z7" s="318"/>
      <c r="AA7" s="772"/>
    </row>
    <row r="8" spans="1:27" ht="15.75" customHeight="1">
      <c r="A8" s="1008"/>
      <c r="B8" s="318"/>
      <c r="C8" s="773">
        <v>462</v>
      </c>
      <c r="D8" s="316" t="s">
        <v>3396</v>
      </c>
      <c r="E8" s="317">
        <v>43972</v>
      </c>
      <c r="F8" s="316">
        <v>6</v>
      </c>
      <c r="G8" s="770"/>
      <c r="H8" s="770"/>
      <c r="I8" s="770"/>
      <c r="J8" s="770"/>
      <c r="K8" s="771"/>
      <c r="L8" s="318"/>
      <c r="M8" s="318"/>
      <c r="N8" s="318"/>
      <c r="O8" s="318"/>
      <c r="P8" s="318"/>
      <c r="Q8" s="318"/>
      <c r="R8" s="318"/>
      <c r="S8" s="318"/>
      <c r="T8" s="318"/>
      <c r="U8" s="318"/>
      <c r="V8" s="318"/>
      <c r="W8" s="318"/>
      <c r="X8" s="318"/>
      <c r="Y8" s="318"/>
      <c r="Z8" s="318"/>
      <c r="AA8" s="772"/>
    </row>
    <row r="9" spans="1:27" ht="15.75" customHeight="1">
      <c r="A9" s="1008"/>
      <c r="B9" s="441"/>
      <c r="C9" s="441"/>
      <c r="D9" s="441"/>
      <c r="E9" s="441"/>
      <c r="F9" s="441"/>
      <c r="G9" s="750">
        <v>190</v>
      </c>
      <c r="H9" s="750" t="s">
        <v>12</v>
      </c>
      <c r="I9" s="751">
        <v>43998</v>
      </c>
      <c r="J9" s="774">
        <v>0.15972222222222221</v>
      </c>
      <c r="K9" s="756"/>
      <c r="L9" s="441"/>
      <c r="M9" s="441"/>
      <c r="N9" s="441"/>
      <c r="O9" s="441"/>
      <c r="P9" s="441"/>
      <c r="Q9" s="441"/>
      <c r="R9" s="441"/>
      <c r="S9" s="441"/>
      <c r="T9" s="441"/>
      <c r="U9" s="441"/>
      <c r="V9" s="441"/>
      <c r="W9" s="441"/>
      <c r="X9" s="441"/>
      <c r="Y9" s="441"/>
      <c r="Z9" s="441"/>
      <c r="AA9" s="757"/>
    </row>
    <row r="10" spans="1:27" ht="15.75" customHeight="1">
      <c r="A10" s="1009"/>
      <c r="B10" s="775"/>
      <c r="C10" s="775"/>
      <c r="D10" s="775"/>
      <c r="E10" s="775"/>
      <c r="F10" s="775"/>
      <c r="G10" s="532">
        <v>31</v>
      </c>
      <c r="H10" s="532" t="s">
        <v>12</v>
      </c>
      <c r="I10" s="551">
        <v>44004</v>
      </c>
      <c r="J10" s="532">
        <v>1</v>
      </c>
      <c r="K10" s="776"/>
      <c r="L10" s="775"/>
      <c r="M10" s="775"/>
      <c r="N10" s="775"/>
      <c r="O10" s="775"/>
      <c r="P10" s="775"/>
      <c r="Q10" s="775"/>
      <c r="R10" s="775"/>
      <c r="S10" s="775"/>
      <c r="T10" s="775"/>
      <c r="U10" s="775"/>
      <c r="V10" s="775"/>
      <c r="W10" s="775"/>
      <c r="X10" s="775"/>
      <c r="Y10" s="775"/>
      <c r="Z10" s="775"/>
      <c r="AA10" s="777"/>
    </row>
    <row r="11" spans="1:27" ht="15">
      <c r="A11" s="524"/>
      <c r="B11" s="372"/>
      <c r="C11" s="372"/>
      <c r="D11" s="372"/>
      <c r="E11" s="372"/>
      <c r="F11" s="372"/>
      <c r="G11" s="525"/>
      <c r="H11" s="525"/>
      <c r="I11" s="778"/>
      <c r="J11" s="525"/>
      <c r="K11" s="779"/>
      <c r="L11" s="372"/>
      <c r="M11" s="372"/>
      <c r="N11" s="372"/>
      <c r="O11" s="372"/>
      <c r="P11" s="372"/>
      <c r="Q11" s="372"/>
      <c r="R11" s="372"/>
      <c r="S11" s="372"/>
      <c r="T11" s="372"/>
      <c r="U11" s="372"/>
      <c r="V11" s="372"/>
      <c r="W11" s="372"/>
      <c r="X11" s="372"/>
      <c r="Y11" s="372"/>
      <c r="Z11" s="372"/>
      <c r="AA11" s="372"/>
    </row>
    <row r="12" spans="1:27" ht="15">
      <c r="A12" s="747">
        <v>3</v>
      </c>
      <c r="B12" s="748">
        <v>46</v>
      </c>
      <c r="C12" s="748">
        <v>46</v>
      </c>
      <c r="D12" s="748" t="s">
        <v>3396</v>
      </c>
      <c r="E12" s="749">
        <v>43978</v>
      </c>
      <c r="F12" s="748">
        <v>1</v>
      </c>
      <c r="G12" s="750">
        <v>46</v>
      </c>
      <c r="H12" s="750" t="s">
        <v>12</v>
      </c>
      <c r="I12" s="751">
        <v>43994</v>
      </c>
      <c r="J12" s="750" t="s">
        <v>3258</v>
      </c>
      <c r="K12" s="752"/>
      <c r="L12" s="753"/>
      <c r="M12" s="753"/>
      <c r="N12" s="753"/>
      <c r="O12" s="753"/>
      <c r="P12" s="753"/>
      <c r="Q12" s="753"/>
      <c r="R12" s="753"/>
      <c r="S12" s="753"/>
      <c r="T12" s="753"/>
      <c r="U12" s="753"/>
      <c r="V12" s="753"/>
      <c r="W12" s="753"/>
      <c r="X12" s="753"/>
      <c r="Y12" s="753"/>
      <c r="Z12" s="753"/>
      <c r="AA12" s="754"/>
    </row>
    <row r="13" spans="1:27" ht="15">
      <c r="A13" s="780">
        <v>43985</v>
      </c>
      <c r="D13" s="116" t="s">
        <v>3396</v>
      </c>
      <c r="G13" s="323"/>
      <c r="H13" s="323"/>
      <c r="I13" s="323"/>
      <c r="J13" s="323"/>
      <c r="K13" s="267"/>
      <c r="AA13" s="361"/>
    </row>
    <row r="14" spans="1:27" ht="15">
      <c r="A14" s="758"/>
      <c r="B14" s="759"/>
      <c r="C14" s="759"/>
      <c r="D14" s="759"/>
      <c r="E14" s="759"/>
      <c r="F14" s="759"/>
      <c r="G14" s="593">
        <v>1</v>
      </c>
      <c r="H14" s="593" t="s">
        <v>12</v>
      </c>
      <c r="I14" s="760">
        <v>44004</v>
      </c>
      <c r="J14" s="593" t="s">
        <v>3122</v>
      </c>
      <c r="K14" s="761"/>
      <c r="L14" s="759"/>
      <c r="M14" s="759"/>
      <c r="N14" s="759"/>
      <c r="O14" s="759"/>
      <c r="P14" s="759"/>
      <c r="Q14" s="759"/>
      <c r="R14" s="759"/>
      <c r="S14" s="759"/>
      <c r="T14" s="759"/>
      <c r="U14" s="759"/>
      <c r="V14" s="759"/>
      <c r="W14" s="759"/>
      <c r="X14" s="759"/>
      <c r="Y14" s="759"/>
      <c r="Z14" s="759"/>
      <c r="AA14" s="762"/>
    </row>
    <row r="15" spans="1:27" ht="15">
      <c r="A15" s="519"/>
      <c r="G15" s="267"/>
      <c r="H15" s="267"/>
      <c r="I15" s="267"/>
      <c r="J15" s="267"/>
      <c r="K15" s="267"/>
    </row>
    <row r="16" spans="1:27" ht="15">
      <c r="A16" s="747">
        <v>4</v>
      </c>
      <c r="B16" s="748">
        <v>58</v>
      </c>
      <c r="C16" s="748">
        <v>58</v>
      </c>
      <c r="D16" s="748" t="s">
        <v>3396</v>
      </c>
      <c r="E16" s="749">
        <v>43978</v>
      </c>
      <c r="F16" s="748">
        <v>1</v>
      </c>
      <c r="G16" s="750">
        <v>58</v>
      </c>
      <c r="H16" s="750" t="s">
        <v>12</v>
      </c>
      <c r="I16" s="751">
        <v>43994</v>
      </c>
      <c r="J16" s="750" t="s">
        <v>3216</v>
      </c>
      <c r="K16" s="781"/>
      <c r="L16" s="782"/>
      <c r="M16" s="782"/>
      <c r="N16" s="782"/>
      <c r="O16" s="782"/>
      <c r="P16" s="782"/>
      <c r="Q16" s="782"/>
      <c r="R16" s="782"/>
      <c r="S16" s="782"/>
      <c r="T16" s="782"/>
      <c r="U16" s="782"/>
      <c r="V16" s="782"/>
      <c r="W16" s="782"/>
      <c r="X16" s="782"/>
      <c r="Y16" s="782"/>
      <c r="Z16" s="782"/>
      <c r="AA16" s="782"/>
    </row>
    <row r="17" spans="1:27" ht="15">
      <c r="A17" s="780">
        <v>43985</v>
      </c>
      <c r="D17" s="116" t="s">
        <v>3396</v>
      </c>
      <c r="G17" s="323"/>
      <c r="H17" s="323"/>
      <c r="I17" s="323"/>
      <c r="J17" s="323"/>
      <c r="K17" s="323"/>
      <c r="L17" s="7"/>
      <c r="M17" s="7"/>
      <c r="N17" s="7"/>
      <c r="O17" s="7"/>
      <c r="P17" s="7"/>
      <c r="Q17" s="7"/>
      <c r="R17" s="7"/>
      <c r="S17" s="7"/>
      <c r="T17" s="7"/>
      <c r="U17" s="7"/>
      <c r="V17" s="7"/>
      <c r="W17" s="7"/>
      <c r="X17" s="7"/>
      <c r="Y17" s="7"/>
      <c r="Z17" s="7"/>
      <c r="AA17" s="7"/>
    </row>
    <row r="18" spans="1:27" ht="15">
      <c r="A18" s="758"/>
      <c r="B18" s="759"/>
      <c r="C18" s="759"/>
      <c r="D18" s="759"/>
      <c r="E18" s="759"/>
      <c r="F18" s="759"/>
      <c r="G18" s="783"/>
      <c r="H18" s="593" t="s">
        <v>12</v>
      </c>
      <c r="I18" s="760">
        <v>44004</v>
      </c>
      <c r="J18" s="593" t="s">
        <v>3117</v>
      </c>
      <c r="K18" s="783"/>
      <c r="L18" s="588"/>
      <c r="M18" s="588"/>
      <c r="N18" s="588"/>
      <c r="O18" s="588"/>
      <c r="P18" s="588"/>
      <c r="Q18" s="588"/>
      <c r="R18" s="588"/>
      <c r="S18" s="588"/>
      <c r="T18" s="588"/>
      <c r="U18" s="588"/>
      <c r="V18" s="588"/>
      <c r="W18" s="588"/>
      <c r="X18" s="588"/>
      <c r="Y18" s="588"/>
      <c r="Z18" s="588"/>
      <c r="AA18" s="588"/>
    </row>
    <row r="19" spans="1:27" ht="15">
      <c r="A19" s="519"/>
      <c r="G19" s="267"/>
      <c r="H19" s="267"/>
      <c r="I19" s="267"/>
      <c r="J19" s="267"/>
      <c r="K19" s="267"/>
    </row>
    <row r="20" spans="1:27" ht="15.75" customHeight="1">
      <c r="A20" s="1010">
        <v>5</v>
      </c>
      <c r="B20" s="784">
        <v>0</v>
      </c>
      <c r="C20" s="784">
        <v>0</v>
      </c>
      <c r="D20" s="784" t="s">
        <v>3396</v>
      </c>
      <c r="E20" s="785">
        <v>43978</v>
      </c>
      <c r="F20" s="786"/>
      <c r="G20" s="787">
        <v>0</v>
      </c>
      <c r="H20" s="593" t="s">
        <v>12</v>
      </c>
      <c r="I20" s="760">
        <v>43994</v>
      </c>
      <c r="J20" s="593">
        <v>0</v>
      </c>
      <c r="K20" s="783"/>
      <c r="L20" s="588"/>
      <c r="M20" s="588"/>
      <c r="N20" s="588"/>
      <c r="O20" s="588"/>
      <c r="P20" s="588"/>
      <c r="Q20" s="588"/>
      <c r="R20" s="588"/>
      <c r="S20" s="588"/>
      <c r="T20" s="588"/>
      <c r="U20" s="588"/>
      <c r="V20" s="588"/>
      <c r="W20" s="588"/>
      <c r="X20" s="588"/>
      <c r="Y20" s="588"/>
      <c r="Z20" s="588"/>
      <c r="AA20" s="588"/>
    </row>
    <row r="21" spans="1:27" ht="15.75" customHeight="1">
      <c r="A21" s="1008"/>
      <c r="B21" s="788"/>
      <c r="C21" s="789"/>
      <c r="D21" s="789"/>
      <c r="E21" s="789"/>
      <c r="F21" s="360"/>
      <c r="G21" s="790"/>
      <c r="H21" s="323"/>
      <c r="I21" s="323"/>
      <c r="J21" s="323"/>
      <c r="K21" s="323"/>
      <c r="L21" s="7"/>
      <c r="M21" s="7"/>
      <c r="N21" s="7"/>
      <c r="O21" s="7"/>
      <c r="P21" s="7"/>
      <c r="Q21" s="7"/>
      <c r="R21" s="7"/>
      <c r="S21" s="7"/>
      <c r="T21" s="7"/>
      <c r="U21" s="7"/>
      <c r="V21" s="7"/>
      <c r="W21" s="7"/>
      <c r="X21" s="7"/>
      <c r="Y21" s="7"/>
      <c r="Z21" s="7"/>
      <c r="AA21" s="7"/>
    </row>
    <row r="22" spans="1:27" ht="15.75" customHeight="1">
      <c r="A22" s="1009"/>
      <c r="B22" s="737"/>
      <c r="C22" s="275"/>
      <c r="D22" s="275"/>
      <c r="E22" s="275"/>
      <c r="F22" s="276"/>
      <c r="G22" s="790"/>
      <c r="H22" s="323"/>
      <c r="I22" s="323"/>
      <c r="J22" s="323"/>
      <c r="K22" s="323"/>
      <c r="L22" s="7"/>
      <c r="M22" s="7"/>
      <c r="N22" s="7"/>
      <c r="O22" s="7"/>
      <c r="P22" s="7"/>
      <c r="Q22" s="7"/>
      <c r="R22" s="7"/>
      <c r="S22" s="7"/>
      <c r="T22" s="7"/>
      <c r="U22" s="7"/>
      <c r="V22" s="7"/>
      <c r="W22" s="7"/>
      <c r="X22" s="7"/>
      <c r="Y22" s="7"/>
      <c r="Z22" s="7"/>
      <c r="AA22" s="7"/>
    </row>
    <row r="23" spans="1:27" ht="15">
      <c r="A23" s="519"/>
      <c r="G23" s="267"/>
      <c r="H23" s="267"/>
      <c r="I23" s="267"/>
      <c r="J23" s="267"/>
      <c r="K23" s="267"/>
    </row>
    <row r="24" spans="1:27" ht="15.75" customHeight="1">
      <c r="A24" s="1011">
        <v>6</v>
      </c>
      <c r="B24" s="791">
        <v>0</v>
      </c>
      <c r="C24" s="784">
        <v>0</v>
      </c>
      <c r="D24" s="784" t="s">
        <v>3396</v>
      </c>
      <c r="E24" s="785">
        <v>43978</v>
      </c>
      <c r="F24" s="792"/>
      <c r="G24" s="787">
        <v>0</v>
      </c>
      <c r="H24" s="593" t="s">
        <v>12</v>
      </c>
      <c r="I24" s="760">
        <v>43994</v>
      </c>
      <c r="J24" s="593">
        <v>0</v>
      </c>
      <c r="K24" s="783"/>
      <c r="L24" s="588"/>
      <c r="M24" s="588"/>
      <c r="N24" s="588"/>
      <c r="O24" s="588"/>
      <c r="P24" s="588"/>
      <c r="Q24" s="588"/>
      <c r="R24" s="588"/>
      <c r="S24" s="588"/>
      <c r="T24" s="588"/>
      <c r="U24" s="588"/>
      <c r="V24" s="588"/>
      <c r="W24" s="588"/>
      <c r="X24" s="588"/>
      <c r="Y24" s="588"/>
      <c r="Z24" s="588"/>
      <c r="AA24" s="588"/>
    </row>
    <row r="25" spans="1:27" ht="15.75" customHeight="1">
      <c r="A25" s="1012"/>
      <c r="B25" s="793"/>
      <c r="F25" s="361"/>
      <c r="G25" s="790"/>
      <c r="H25" s="323"/>
      <c r="I25" s="323"/>
      <c r="J25" s="323"/>
      <c r="K25" s="323"/>
      <c r="L25" s="7"/>
      <c r="M25" s="7"/>
      <c r="N25" s="7"/>
      <c r="O25" s="7"/>
      <c r="P25" s="7"/>
      <c r="Q25" s="7"/>
      <c r="R25" s="7"/>
      <c r="S25" s="7"/>
      <c r="T25" s="7"/>
      <c r="U25" s="7"/>
      <c r="V25" s="7"/>
      <c r="W25" s="7"/>
      <c r="X25" s="7"/>
      <c r="Y25" s="7"/>
      <c r="Z25" s="7"/>
      <c r="AA25" s="7"/>
    </row>
    <row r="26" spans="1:27" ht="15.75" customHeight="1">
      <c r="A26" s="1013"/>
      <c r="B26" s="737"/>
      <c r="C26" s="275"/>
      <c r="D26" s="275"/>
      <c r="E26" s="275"/>
      <c r="F26" s="276"/>
      <c r="G26" s="790"/>
      <c r="H26" s="323"/>
      <c r="I26" s="323"/>
      <c r="J26" s="323"/>
      <c r="K26" s="323"/>
      <c r="L26" s="7"/>
      <c r="M26" s="7"/>
      <c r="N26" s="7"/>
      <c r="O26" s="7"/>
      <c r="P26" s="7"/>
      <c r="Q26" s="7"/>
      <c r="R26" s="7"/>
      <c r="S26" s="7"/>
      <c r="T26" s="7"/>
      <c r="U26" s="7"/>
      <c r="V26" s="7"/>
      <c r="W26" s="7"/>
      <c r="X26" s="7"/>
      <c r="Y26" s="7"/>
      <c r="Z26" s="7"/>
      <c r="AA26" s="7"/>
    </row>
    <row r="27" spans="1:27" ht="15">
      <c r="A27" s="519"/>
      <c r="G27" s="267"/>
      <c r="H27" s="267"/>
      <c r="I27" s="267"/>
      <c r="J27" s="267"/>
      <c r="K27" s="267"/>
    </row>
    <row r="28" spans="1:27" ht="15">
      <c r="A28" s="794">
        <v>7</v>
      </c>
      <c r="B28" s="795">
        <v>575</v>
      </c>
      <c r="C28" s="748">
        <v>575</v>
      </c>
      <c r="D28" s="748" t="s">
        <v>3396</v>
      </c>
      <c r="E28" s="749">
        <v>43978</v>
      </c>
      <c r="F28" s="796">
        <v>6</v>
      </c>
      <c r="G28" s="797">
        <v>140</v>
      </c>
      <c r="H28" s="750" t="s">
        <v>12</v>
      </c>
      <c r="I28" s="751">
        <v>43994</v>
      </c>
      <c r="J28" s="774">
        <v>0.1875</v>
      </c>
      <c r="K28" s="781"/>
      <c r="L28" s="782"/>
      <c r="M28" s="782"/>
      <c r="N28" s="782"/>
      <c r="O28" s="782"/>
      <c r="P28" s="782"/>
      <c r="Q28" s="782"/>
      <c r="R28" s="782"/>
      <c r="S28" s="782"/>
      <c r="T28" s="782"/>
      <c r="U28" s="782"/>
      <c r="V28" s="782"/>
      <c r="W28" s="782"/>
      <c r="X28" s="782"/>
      <c r="Y28" s="782"/>
      <c r="Z28" s="782"/>
      <c r="AA28" s="782"/>
    </row>
    <row r="29" spans="1:27" ht="15">
      <c r="A29" s="798">
        <v>43986</v>
      </c>
      <c r="B29" s="799"/>
      <c r="C29" s="441"/>
      <c r="D29" s="446" t="s">
        <v>3396</v>
      </c>
      <c r="E29" s="441"/>
      <c r="F29" s="757"/>
      <c r="G29" s="797">
        <v>435</v>
      </c>
      <c r="H29" s="750" t="s">
        <v>12</v>
      </c>
      <c r="I29" s="751">
        <v>43997</v>
      </c>
      <c r="J29" s="774">
        <v>0.23958333333333334</v>
      </c>
      <c r="K29" s="781"/>
      <c r="L29" s="782"/>
      <c r="M29" s="782"/>
      <c r="N29" s="782"/>
      <c r="O29" s="782"/>
      <c r="P29" s="782"/>
      <c r="Q29" s="782"/>
      <c r="R29" s="782"/>
      <c r="S29" s="782"/>
      <c r="T29" s="782"/>
      <c r="U29" s="782"/>
      <c r="V29" s="782"/>
      <c r="W29" s="782"/>
      <c r="X29" s="782"/>
      <c r="Y29" s="782"/>
      <c r="Z29" s="782"/>
      <c r="AA29" s="782"/>
    </row>
    <row r="30" spans="1:27" ht="15">
      <c r="A30" s="800"/>
      <c r="B30" s="801"/>
      <c r="C30" s="759"/>
      <c r="D30" s="759"/>
      <c r="E30" s="759"/>
      <c r="F30" s="762"/>
      <c r="G30" s="787">
        <v>61</v>
      </c>
      <c r="H30" s="593" t="s">
        <v>12</v>
      </c>
      <c r="I30" s="760">
        <v>44004</v>
      </c>
      <c r="J30" s="802">
        <v>7.2916666666666671E-2</v>
      </c>
      <c r="K30" s="783"/>
      <c r="L30" s="588"/>
      <c r="M30" s="588"/>
      <c r="N30" s="588"/>
      <c r="O30" s="588"/>
      <c r="P30" s="588"/>
      <c r="Q30" s="588"/>
      <c r="R30" s="588"/>
      <c r="S30" s="588"/>
      <c r="T30" s="588"/>
      <c r="U30" s="588"/>
      <c r="V30" s="588"/>
      <c r="W30" s="588"/>
      <c r="X30" s="588"/>
      <c r="Y30" s="588"/>
      <c r="Z30" s="588"/>
      <c r="AA30" s="588"/>
    </row>
    <row r="31" spans="1:27" ht="15">
      <c r="A31" s="519"/>
      <c r="G31" s="267"/>
      <c r="H31" s="267"/>
      <c r="I31" s="267"/>
      <c r="J31" s="267"/>
      <c r="K31" s="267"/>
    </row>
    <row r="32" spans="1:27" ht="15">
      <c r="A32" s="803">
        <v>8</v>
      </c>
      <c r="B32" s="791">
        <v>3</v>
      </c>
      <c r="C32" s="784">
        <v>3</v>
      </c>
      <c r="D32" s="784" t="s">
        <v>3396</v>
      </c>
      <c r="E32" s="785">
        <v>43978</v>
      </c>
      <c r="F32" s="804">
        <v>0.03</v>
      </c>
      <c r="G32" s="787">
        <v>3</v>
      </c>
      <c r="H32" s="593" t="s">
        <v>12</v>
      </c>
      <c r="I32" s="760">
        <v>43997</v>
      </c>
      <c r="J32" s="593" t="s">
        <v>3122</v>
      </c>
      <c r="K32" s="783"/>
      <c r="L32" s="588"/>
      <c r="M32" s="588"/>
      <c r="N32" s="588"/>
      <c r="O32" s="588"/>
      <c r="P32" s="588"/>
      <c r="Q32" s="588"/>
      <c r="R32" s="588"/>
      <c r="S32" s="588"/>
      <c r="T32" s="588"/>
      <c r="U32" s="588"/>
      <c r="V32" s="588"/>
      <c r="W32" s="588"/>
      <c r="X32" s="588"/>
      <c r="Y32" s="588"/>
      <c r="Z32" s="588"/>
      <c r="AA32" s="588"/>
    </row>
    <row r="33" spans="1:27" ht="15">
      <c r="A33" s="805">
        <v>43986</v>
      </c>
      <c r="B33" s="793"/>
      <c r="D33" s="116" t="s">
        <v>3396</v>
      </c>
      <c r="F33" s="361"/>
      <c r="G33" s="790"/>
      <c r="H33" s="323"/>
      <c r="I33" s="323"/>
      <c r="J33" s="323"/>
      <c r="K33" s="323"/>
      <c r="L33" s="7"/>
      <c r="M33" s="7"/>
      <c r="N33" s="7"/>
      <c r="O33" s="7"/>
      <c r="P33" s="7"/>
      <c r="Q33" s="7"/>
      <c r="R33" s="7"/>
      <c r="S33" s="7"/>
      <c r="T33" s="7"/>
      <c r="U33" s="7"/>
      <c r="V33" s="7"/>
      <c r="W33" s="7"/>
      <c r="X33" s="7"/>
      <c r="Y33" s="7"/>
      <c r="Z33" s="7"/>
      <c r="AA33" s="7"/>
    </row>
    <row r="34" spans="1:27" ht="15">
      <c r="A34" s="806"/>
      <c r="B34" s="737"/>
      <c r="C34" s="275"/>
      <c r="D34" s="275"/>
      <c r="E34" s="275"/>
      <c r="F34" s="276"/>
      <c r="G34" s="790"/>
      <c r="H34" s="323"/>
      <c r="I34" s="323"/>
      <c r="J34" s="323"/>
      <c r="K34" s="323"/>
      <c r="L34" s="7"/>
      <c r="M34" s="7"/>
      <c r="N34" s="7"/>
      <c r="O34" s="7"/>
      <c r="P34" s="7"/>
      <c r="Q34" s="7"/>
      <c r="R34" s="7"/>
      <c r="S34" s="7"/>
      <c r="T34" s="7"/>
      <c r="U34" s="7"/>
      <c r="V34" s="7"/>
      <c r="W34" s="7"/>
      <c r="X34" s="7"/>
      <c r="Y34" s="7"/>
      <c r="Z34" s="7"/>
      <c r="AA34" s="7"/>
    </row>
    <row r="35" spans="1:27" ht="15">
      <c r="A35" s="519"/>
      <c r="G35" s="267"/>
      <c r="H35" s="267"/>
      <c r="I35" s="267"/>
      <c r="J35" s="267"/>
      <c r="K35" s="267"/>
    </row>
    <row r="36" spans="1:27" ht="15">
      <c r="A36" s="794">
        <v>9</v>
      </c>
      <c r="B36" s="795">
        <v>73</v>
      </c>
      <c r="C36" s="748">
        <v>73</v>
      </c>
      <c r="D36" s="748" t="s">
        <v>3396</v>
      </c>
      <c r="E36" s="749">
        <v>43979</v>
      </c>
      <c r="F36" s="796">
        <v>0.8</v>
      </c>
      <c r="G36" s="797">
        <v>73</v>
      </c>
      <c r="H36" s="750" t="s">
        <v>12</v>
      </c>
      <c r="I36" s="751">
        <v>43998</v>
      </c>
      <c r="J36" s="774">
        <v>5.2083333333333336E-2</v>
      </c>
      <c r="K36" s="781"/>
      <c r="L36" s="782"/>
      <c r="M36" s="782"/>
      <c r="N36" s="782"/>
      <c r="O36" s="782"/>
      <c r="P36" s="782"/>
      <c r="Q36" s="782"/>
      <c r="R36" s="782"/>
      <c r="S36" s="782"/>
      <c r="T36" s="782"/>
      <c r="U36" s="782"/>
      <c r="V36" s="782"/>
      <c r="W36" s="782"/>
      <c r="X36" s="782"/>
      <c r="Y36" s="782"/>
      <c r="Z36" s="782"/>
      <c r="AA36" s="782"/>
    </row>
    <row r="37" spans="1:27" ht="15">
      <c r="A37" s="807">
        <v>43986</v>
      </c>
      <c r="B37" s="808"/>
      <c r="C37" s="539"/>
      <c r="D37" s="531" t="s">
        <v>3396</v>
      </c>
      <c r="E37" s="539"/>
      <c r="F37" s="809"/>
      <c r="G37" s="810">
        <v>10</v>
      </c>
      <c r="H37" s="532" t="s">
        <v>12</v>
      </c>
      <c r="I37" s="551">
        <v>44004</v>
      </c>
      <c r="J37" s="532" t="s">
        <v>3118</v>
      </c>
      <c r="K37" s="811"/>
      <c r="L37" s="812"/>
      <c r="M37" s="812"/>
      <c r="N37" s="812"/>
      <c r="O37" s="812"/>
      <c r="P37" s="812"/>
      <c r="Q37" s="812"/>
      <c r="R37" s="812"/>
      <c r="S37" s="812"/>
      <c r="T37" s="812"/>
      <c r="U37" s="812"/>
      <c r="V37" s="812"/>
      <c r="W37" s="812"/>
      <c r="X37" s="812"/>
      <c r="Y37" s="812"/>
      <c r="Z37" s="812"/>
      <c r="AA37" s="812"/>
    </row>
    <row r="38" spans="1:27" ht="15">
      <c r="A38" s="806"/>
      <c r="B38" s="737"/>
      <c r="C38" s="275"/>
      <c r="D38" s="275"/>
      <c r="E38" s="275"/>
      <c r="F38" s="276"/>
      <c r="G38" s="790"/>
      <c r="H38" s="323"/>
      <c r="I38" s="323"/>
      <c r="J38" s="323"/>
      <c r="K38" s="323"/>
      <c r="L38" s="7"/>
      <c r="M38" s="7"/>
      <c r="N38" s="7"/>
      <c r="O38" s="7"/>
      <c r="P38" s="7"/>
      <c r="Q38" s="7"/>
      <c r="R38" s="7"/>
      <c r="S38" s="7"/>
      <c r="T38" s="7"/>
      <c r="U38" s="7"/>
      <c r="V38" s="7"/>
      <c r="W38" s="7"/>
      <c r="X38" s="7"/>
      <c r="Y38" s="7"/>
      <c r="Z38" s="7"/>
      <c r="AA38" s="7"/>
    </row>
    <row r="39" spans="1:27" ht="15">
      <c r="A39" s="519"/>
      <c r="G39" s="267"/>
      <c r="H39" s="267"/>
      <c r="I39" s="267"/>
      <c r="J39" s="267"/>
      <c r="K39" s="267"/>
    </row>
    <row r="40" spans="1:27" ht="15">
      <c r="A40" s="747">
        <v>10</v>
      </c>
      <c r="B40" s="748">
        <v>64</v>
      </c>
      <c r="C40" s="748">
        <v>64</v>
      </c>
      <c r="D40" s="748" t="s">
        <v>3396</v>
      </c>
      <c r="E40" s="749">
        <v>43979</v>
      </c>
      <c r="F40" s="748">
        <v>0.7</v>
      </c>
      <c r="G40" s="750">
        <v>64</v>
      </c>
      <c r="H40" s="750" t="s">
        <v>12</v>
      </c>
      <c r="I40" s="751">
        <v>43998</v>
      </c>
      <c r="J40" s="774">
        <v>0.11805555555555555</v>
      </c>
      <c r="K40" s="752"/>
      <c r="L40" s="753"/>
      <c r="M40" s="753"/>
      <c r="N40" s="753"/>
      <c r="O40" s="753"/>
      <c r="P40" s="753"/>
      <c r="Q40" s="753"/>
      <c r="R40" s="753"/>
      <c r="S40" s="753"/>
      <c r="T40" s="753"/>
      <c r="U40" s="753"/>
      <c r="V40" s="753"/>
      <c r="W40" s="753"/>
      <c r="X40" s="753"/>
      <c r="Y40" s="753"/>
      <c r="Z40" s="753"/>
      <c r="AA40" s="754"/>
    </row>
    <row r="41" spans="1:27" ht="15">
      <c r="A41" s="813">
        <v>43986</v>
      </c>
      <c r="B41" s="539"/>
      <c r="C41" s="539"/>
      <c r="D41" s="531" t="s">
        <v>3396</v>
      </c>
      <c r="E41" s="539"/>
      <c r="F41" s="539"/>
      <c r="G41" s="532">
        <v>9</v>
      </c>
      <c r="H41" s="532" t="s">
        <v>12</v>
      </c>
      <c r="I41" s="551">
        <v>44004</v>
      </c>
      <c r="J41" s="532" t="s">
        <v>3398</v>
      </c>
      <c r="K41" s="542"/>
      <c r="L41" s="539"/>
      <c r="M41" s="539"/>
      <c r="N41" s="539"/>
      <c r="O41" s="539"/>
      <c r="P41" s="539"/>
      <c r="Q41" s="539"/>
      <c r="R41" s="539"/>
      <c r="S41" s="539"/>
      <c r="T41" s="539"/>
      <c r="U41" s="539"/>
      <c r="V41" s="539"/>
      <c r="W41" s="539"/>
      <c r="X41" s="539"/>
      <c r="Y41" s="539"/>
      <c r="Z41" s="539"/>
      <c r="AA41" s="809"/>
    </row>
    <row r="42" spans="1:27" ht="15">
      <c r="A42" s="814"/>
      <c r="B42" s="275"/>
      <c r="C42" s="275"/>
      <c r="D42" s="275"/>
      <c r="E42" s="275"/>
      <c r="F42" s="275"/>
      <c r="G42" s="323"/>
      <c r="H42" s="323"/>
      <c r="I42" s="323"/>
      <c r="J42" s="323"/>
      <c r="K42" s="815"/>
      <c r="L42" s="275"/>
      <c r="M42" s="275"/>
      <c r="N42" s="275"/>
      <c r="O42" s="275"/>
      <c r="P42" s="275"/>
      <c r="Q42" s="275"/>
      <c r="R42" s="275"/>
      <c r="S42" s="275"/>
      <c r="T42" s="275"/>
      <c r="U42" s="275"/>
      <c r="V42" s="275"/>
      <c r="W42" s="275"/>
      <c r="X42" s="275"/>
      <c r="Y42" s="275"/>
      <c r="Z42" s="275"/>
      <c r="AA42" s="276"/>
    </row>
    <row r="43" spans="1:27" ht="15">
      <c r="A43" s="1014"/>
      <c r="B43" s="989"/>
      <c r="C43" s="989"/>
      <c r="D43" s="989"/>
      <c r="E43" s="989"/>
      <c r="F43" s="989"/>
      <c r="G43" s="989"/>
      <c r="H43" s="989"/>
      <c r="I43" s="989"/>
      <c r="J43" s="989"/>
      <c r="K43" s="989"/>
      <c r="L43" s="989"/>
      <c r="M43" s="989"/>
      <c r="N43" s="989"/>
      <c r="O43" s="989"/>
      <c r="P43" s="989"/>
      <c r="Q43" s="989"/>
      <c r="R43" s="989"/>
      <c r="S43" s="989"/>
      <c r="T43" s="989"/>
      <c r="U43" s="989"/>
      <c r="V43" s="989"/>
      <c r="W43" s="989"/>
      <c r="X43" s="989"/>
      <c r="Y43" s="989"/>
      <c r="Z43" s="989"/>
      <c r="AA43" s="990"/>
    </row>
    <row r="44" spans="1:27" ht="15">
      <c r="A44" s="747">
        <v>11</v>
      </c>
      <c r="B44" s="748">
        <v>53</v>
      </c>
      <c r="C44" s="748">
        <v>53</v>
      </c>
      <c r="D44" s="748" t="s">
        <v>3396</v>
      </c>
      <c r="E44" s="749">
        <v>43979</v>
      </c>
      <c r="F44" s="748">
        <v>0.6</v>
      </c>
      <c r="G44" s="750">
        <v>53</v>
      </c>
      <c r="H44" s="750" t="s">
        <v>12</v>
      </c>
      <c r="I44" s="751">
        <v>43999</v>
      </c>
      <c r="J44" s="774">
        <v>5.9027777777777776E-2</v>
      </c>
      <c r="K44" s="752"/>
      <c r="L44" s="753"/>
      <c r="M44" s="753"/>
      <c r="N44" s="753"/>
      <c r="O44" s="753"/>
      <c r="P44" s="753"/>
      <c r="Q44" s="753"/>
      <c r="R44" s="753"/>
      <c r="S44" s="753"/>
      <c r="T44" s="753"/>
      <c r="U44" s="753"/>
      <c r="V44" s="753"/>
      <c r="W44" s="753"/>
      <c r="X44" s="753"/>
      <c r="Y44" s="753"/>
      <c r="Z44" s="753"/>
      <c r="AA44" s="754"/>
    </row>
    <row r="45" spans="1:27" ht="15">
      <c r="A45" s="816">
        <v>43986</v>
      </c>
      <c r="B45" s="70"/>
      <c r="C45" s="70"/>
      <c r="D45" s="64" t="s">
        <v>3396</v>
      </c>
      <c r="E45" s="70"/>
      <c r="F45" s="70"/>
      <c r="G45" s="593">
        <v>2</v>
      </c>
      <c r="H45" s="593" t="s">
        <v>12</v>
      </c>
      <c r="I45" s="760">
        <v>44004</v>
      </c>
      <c r="J45" s="593" t="s">
        <v>3123</v>
      </c>
      <c r="K45" s="817"/>
      <c r="L45" s="70"/>
      <c r="M45" s="70"/>
      <c r="N45" s="70"/>
      <c r="O45" s="70"/>
      <c r="P45" s="70"/>
      <c r="Q45" s="70"/>
      <c r="R45" s="70"/>
      <c r="S45" s="70"/>
      <c r="T45" s="70"/>
      <c r="U45" s="70"/>
      <c r="V45" s="70"/>
      <c r="W45" s="70"/>
      <c r="X45" s="70"/>
      <c r="Y45" s="70"/>
      <c r="Z45" s="70"/>
      <c r="AA45" s="818"/>
    </row>
    <row r="46" spans="1:27" ht="15">
      <c r="A46" s="814"/>
      <c r="B46" s="275"/>
      <c r="C46" s="275"/>
      <c r="D46" s="275"/>
      <c r="E46" s="275"/>
      <c r="F46" s="275"/>
      <c r="G46" s="323"/>
      <c r="H46" s="323"/>
      <c r="I46" s="323"/>
      <c r="J46" s="323"/>
      <c r="K46" s="815"/>
      <c r="L46" s="275"/>
      <c r="M46" s="275"/>
      <c r="N46" s="275"/>
      <c r="O46" s="275"/>
      <c r="P46" s="275"/>
      <c r="Q46" s="275"/>
      <c r="R46" s="275"/>
      <c r="S46" s="275"/>
      <c r="T46" s="275"/>
      <c r="U46" s="275"/>
      <c r="V46" s="275"/>
      <c r="W46" s="275"/>
      <c r="X46" s="275"/>
      <c r="Y46" s="275"/>
      <c r="Z46" s="275"/>
      <c r="AA46" s="276"/>
    </row>
    <row r="47" spans="1:27" ht="15">
      <c r="A47" s="519"/>
      <c r="G47" s="267"/>
      <c r="H47" s="267"/>
      <c r="I47" s="267"/>
      <c r="J47" s="267"/>
      <c r="K47" s="267"/>
    </row>
    <row r="48" spans="1:27" ht="15">
      <c r="A48" s="747">
        <v>12</v>
      </c>
      <c r="B48" s="748">
        <v>14</v>
      </c>
      <c r="C48" s="748">
        <v>14</v>
      </c>
      <c r="D48" s="748" t="s">
        <v>3396</v>
      </c>
      <c r="E48" s="749">
        <v>43979</v>
      </c>
      <c r="F48" s="748">
        <v>0.2</v>
      </c>
      <c r="G48" s="750">
        <v>14</v>
      </c>
      <c r="H48" s="750" t="s">
        <v>12</v>
      </c>
      <c r="I48" s="751">
        <v>43999</v>
      </c>
      <c r="J48" s="750" t="s">
        <v>3196</v>
      </c>
      <c r="K48" s="752"/>
      <c r="L48" s="753"/>
      <c r="M48" s="753"/>
      <c r="N48" s="753"/>
      <c r="O48" s="753"/>
      <c r="P48" s="753"/>
      <c r="Q48" s="753"/>
      <c r="R48" s="753"/>
      <c r="S48" s="753"/>
      <c r="T48" s="753"/>
      <c r="U48" s="753"/>
      <c r="V48" s="753"/>
      <c r="W48" s="753"/>
      <c r="X48" s="753"/>
      <c r="Y48" s="753"/>
      <c r="Z48" s="753"/>
      <c r="AA48" s="754"/>
    </row>
    <row r="49" spans="1:27" ht="15">
      <c r="A49" s="816">
        <v>43986</v>
      </c>
      <c r="B49" s="70"/>
      <c r="C49" s="70"/>
      <c r="D49" s="64" t="s">
        <v>3396</v>
      </c>
      <c r="E49" s="70"/>
      <c r="F49" s="70"/>
      <c r="G49" s="593">
        <v>1</v>
      </c>
      <c r="H49" s="593" t="s">
        <v>12</v>
      </c>
      <c r="I49" s="760">
        <v>44004</v>
      </c>
      <c r="J49" s="593" t="s">
        <v>3117</v>
      </c>
      <c r="K49" s="817"/>
      <c r="L49" s="70"/>
      <c r="M49" s="70"/>
      <c r="N49" s="70"/>
      <c r="O49" s="70"/>
      <c r="P49" s="70"/>
      <c r="Q49" s="70"/>
      <c r="R49" s="70"/>
      <c r="S49" s="70"/>
      <c r="T49" s="70"/>
      <c r="U49" s="70"/>
      <c r="V49" s="70"/>
      <c r="W49" s="70"/>
      <c r="X49" s="70"/>
      <c r="Y49" s="70"/>
      <c r="Z49" s="70"/>
      <c r="AA49" s="818"/>
    </row>
    <row r="50" spans="1:27" ht="15">
      <c r="A50" s="814"/>
      <c r="B50" s="275"/>
      <c r="C50" s="275"/>
      <c r="D50" s="275"/>
      <c r="E50" s="275"/>
      <c r="F50" s="275"/>
      <c r="G50" s="323"/>
      <c r="H50" s="323"/>
      <c r="I50" s="323"/>
      <c r="J50" s="323"/>
      <c r="K50" s="815"/>
      <c r="L50" s="275"/>
      <c r="M50" s="275"/>
      <c r="N50" s="275"/>
      <c r="O50" s="275"/>
      <c r="P50" s="275"/>
      <c r="Q50" s="275"/>
      <c r="R50" s="275"/>
      <c r="S50" s="275"/>
      <c r="T50" s="275"/>
      <c r="U50" s="275"/>
      <c r="V50" s="275"/>
      <c r="W50" s="275"/>
      <c r="X50" s="275"/>
      <c r="Y50" s="275"/>
      <c r="Z50" s="275"/>
      <c r="AA50" s="276"/>
    </row>
    <row r="51" spans="1:27" ht="15">
      <c r="A51" s="519"/>
      <c r="G51" s="267"/>
      <c r="H51" s="267"/>
      <c r="I51" s="267"/>
      <c r="J51" s="267"/>
      <c r="K51" s="267"/>
    </row>
    <row r="52" spans="1:27" ht="12.75">
      <c r="A52" s="1015">
        <v>13</v>
      </c>
      <c r="B52" s="732">
        <v>1140</v>
      </c>
      <c r="C52" s="819">
        <v>300</v>
      </c>
      <c r="D52" s="819" t="s">
        <v>3396</v>
      </c>
      <c r="E52" s="820">
        <v>43990</v>
      </c>
      <c r="F52" s="733">
        <v>4</v>
      </c>
      <c r="G52" s="821">
        <v>51</v>
      </c>
      <c r="H52" s="821" t="s">
        <v>12</v>
      </c>
      <c r="I52" s="822">
        <v>43997</v>
      </c>
      <c r="J52" s="821" t="s">
        <v>3214</v>
      </c>
      <c r="K52" s="823"/>
      <c r="L52" s="789"/>
      <c r="M52" s="789"/>
      <c r="N52" s="789"/>
      <c r="O52" s="789"/>
      <c r="P52" s="789"/>
      <c r="Q52" s="789"/>
      <c r="R52" s="789"/>
      <c r="S52" s="789"/>
      <c r="T52" s="789"/>
      <c r="U52" s="789"/>
      <c r="V52" s="789"/>
      <c r="W52" s="789"/>
      <c r="X52" s="789"/>
      <c r="Y52" s="789"/>
      <c r="Z52" s="789"/>
      <c r="AA52" s="360"/>
    </row>
    <row r="53" spans="1:27" ht="12.75">
      <c r="A53" s="1008"/>
      <c r="B53" s="799"/>
      <c r="C53" s="446">
        <v>465</v>
      </c>
      <c r="D53" s="446" t="s">
        <v>3396</v>
      </c>
      <c r="E53" s="592">
        <v>43992</v>
      </c>
      <c r="F53" s="824">
        <v>7</v>
      </c>
      <c r="G53" s="750">
        <v>340</v>
      </c>
      <c r="H53" s="750" t="s">
        <v>12</v>
      </c>
      <c r="I53" s="751">
        <v>43999</v>
      </c>
      <c r="J53" s="774">
        <v>0.25</v>
      </c>
      <c r="K53" s="756"/>
      <c r="L53" s="441"/>
      <c r="M53" s="441"/>
      <c r="N53" s="441"/>
      <c r="O53" s="441"/>
      <c r="P53" s="441"/>
      <c r="Q53" s="441"/>
      <c r="R53" s="441"/>
      <c r="S53" s="441"/>
      <c r="T53" s="441"/>
      <c r="U53" s="441"/>
      <c r="V53" s="441"/>
      <c r="W53" s="441"/>
      <c r="X53" s="441"/>
      <c r="Y53" s="441"/>
      <c r="Z53" s="441"/>
      <c r="AA53" s="757"/>
    </row>
    <row r="54" spans="1:27" ht="12.75">
      <c r="A54" s="1008"/>
      <c r="B54" s="793"/>
      <c r="C54" s="116">
        <v>375</v>
      </c>
      <c r="D54" s="116" t="s">
        <v>3396</v>
      </c>
      <c r="E54" s="314">
        <v>43993</v>
      </c>
      <c r="F54" s="735">
        <v>6</v>
      </c>
      <c r="G54" s="323"/>
      <c r="H54" s="323"/>
      <c r="I54" s="323"/>
      <c r="J54" s="323"/>
      <c r="K54" s="815"/>
      <c r="L54" s="275"/>
      <c r="M54" s="275"/>
      <c r="N54" s="275"/>
      <c r="O54" s="275"/>
      <c r="P54" s="275"/>
      <c r="Q54" s="275"/>
      <c r="R54" s="275"/>
      <c r="S54" s="275"/>
      <c r="T54" s="275"/>
      <c r="U54" s="275"/>
      <c r="V54" s="275"/>
      <c r="W54" s="275"/>
      <c r="X54" s="275"/>
      <c r="Y54" s="275"/>
      <c r="Z54" s="275"/>
      <c r="AA54" s="276"/>
    </row>
    <row r="55" spans="1:27" ht="12.75">
      <c r="A55" s="1008"/>
      <c r="B55" s="808"/>
      <c r="C55" s="539"/>
      <c r="D55" s="539"/>
      <c r="E55" s="539"/>
      <c r="F55" s="809"/>
      <c r="G55" s="532">
        <v>54</v>
      </c>
      <c r="H55" s="532" t="s">
        <v>12</v>
      </c>
      <c r="I55" s="551">
        <v>44004</v>
      </c>
      <c r="J55" s="532" t="s">
        <v>3212</v>
      </c>
      <c r="K55" s="542"/>
      <c r="L55" s="539"/>
      <c r="M55" s="539"/>
      <c r="N55" s="539"/>
      <c r="O55" s="539"/>
      <c r="P55" s="539"/>
      <c r="Q55" s="539"/>
      <c r="R55" s="539"/>
      <c r="S55" s="539"/>
      <c r="T55" s="539"/>
      <c r="U55" s="539"/>
      <c r="V55" s="539"/>
      <c r="W55" s="539"/>
      <c r="X55" s="539"/>
      <c r="Y55" s="539"/>
      <c r="Z55" s="539"/>
      <c r="AA55" s="539"/>
    </row>
    <row r="56" spans="1:27" ht="12.75">
      <c r="A56" s="1008"/>
      <c r="B56" s="808"/>
      <c r="C56" s="539"/>
      <c r="D56" s="539"/>
      <c r="E56" s="539"/>
      <c r="F56" s="809"/>
      <c r="G56" s="532">
        <v>620</v>
      </c>
      <c r="H56" s="532" t="s">
        <v>12</v>
      </c>
      <c r="I56" s="551">
        <v>44005</v>
      </c>
      <c r="J56" s="552">
        <v>0.27083333333333331</v>
      </c>
      <c r="K56" s="542"/>
      <c r="L56" s="539"/>
      <c r="M56" s="539"/>
      <c r="N56" s="539"/>
      <c r="O56" s="539"/>
      <c r="P56" s="539"/>
      <c r="Q56" s="539"/>
      <c r="R56" s="539"/>
      <c r="S56" s="539"/>
      <c r="T56" s="539"/>
      <c r="U56" s="539"/>
      <c r="V56" s="539"/>
      <c r="W56" s="539"/>
      <c r="X56" s="539"/>
      <c r="Y56" s="539"/>
      <c r="Z56" s="539"/>
      <c r="AA56" s="539"/>
    </row>
    <row r="57" spans="1:27" ht="12.75">
      <c r="A57" s="1009"/>
      <c r="B57" s="825"/>
      <c r="C57" s="775"/>
      <c r="D57" s="775"/>
      <c r="E57" s="775"/>
      <c r="F57" s="777"/>
      <c r="G57" s="532">
        <v>413</v>
      </c>
      <c r="H57" s="532" t="s">
        <v>12</v>
      </c>
      <c r="I57" s="551">
        <v>44006</v>
      </c>
      <c r="J57" s="552">
        <v>0.27083333333333331</v>
      </c>
      <c r="K57" s="542"/>
      <c r="L57" s="539"/>
      <c r="M57" s="539"/>
      <c r="N57" s="539"/>
      <c r="O57" s="539"/>
      <c r="P57" s="539"/>
      <c r="Q57" s="539"/>
      <c r="R57" s="539"/>
      <c r="S57" s="539"/>
      <c r="T57" s="539"/>
      <c r="U57" s="539"/>
      <c r="V57" s="539"/>
      <c r="W57" s="539"/>
      <c r="X57" s="539"/>
      <c r="Y57" s="539"/>
      <c r="Z57" s="539"/>
      <c r="AA57" s="539"/>
    </row>
    <row r="58" spans="1:27" ht="15">
      <c r="A58" s="826"/>
      <c r="B58" s="789"/>
      <c r="C58" s="789"/>
      <c r="D58" s="789"/>
      <c r="E58" s="789"/>
      <c r="F58" s="789"/>
      <c r="G58" s="823"/>
      <c r="H58" s="823"/>
      <c r="I58" s="823"/>
      <c r="J58" s="823"/>
      <c r="K58" s="823"/>
      <c r="L58" s="789"/>
      <c r="M58" s="789"/>
      <c r="N58" s="789"/>
      <c r="O58" s="789"/>
      <c r="P58" s="789"/>
      <c r="Q58" s="789"/>
      <c r="R58" s="789"/>
      <c r="S58" s="789"/>
      <c r="T58" s="789"/>
      <c r="U58" s="789"/>
      <c r="V58" s="789"/>
      <c r="W58" s="789"/>
      <c r="X58" s="789"/>
      <c r="Y58" s="789"/>
      <c r="Z58" s="789"/>
      <c r="AA58" s="789"/>
    </row>
    <row r="59" spans="1:27" ht="15">
      <c r="A59" s="827">
        <v>14</v>
      </c>
      <c r="B59" s="791">
        <v>43</v>
      </c>
      <c r="C59" s="784">
        <v>43</v>
      </c>
      <c r="D59" s="784" t="s">
        <v>3396</v>
      </c>
      <c r="E59" s="785">
        <v>43979</v>
      </c>
      <c r="F59" s="804">
        <v>0.5</v>
      </c>
      <c r="G59" s="593">
        <v>43</v>
      </c>
      <c r="H59" s="593" t="s">
        <v>12</v>
      </c>
      <c r="I59" s="760">
        <v>44006</v>
      </c>
      <c r="J59" s="593" t="s">
        <v>3118</v>
      </c>
      <c r="K59" s="828"/>
      <c r="L59" s="786"/>
      <c r="M59" s="786"/>
      <c r="N59" s="786"/>
      <c r="O59" s="786"/>
      <c r="P59" s="786"/>
      <c r="Q59" s="786"/>
      <c r="R59" s="786"/>
      <c r="S59" s="786"/>
      <c r="T59" s="786"/>
      <c r="U59" s="786"/>
      <c r="V59" s="786"/>
      <c r="W59" s="786"/>
      <c r="X59" s="786"/>
      <c r="Y59" s="786"/>
      <c r="Z59" s="786"/>
      <c r="AA59" s="792"/>
    </row>
    <row r="60" spans="1:27" ht="15">
      <c r="A60" s="780">
        <v>43986</v>
      </c>
      <c r="B60" s="737"/>
      <c r="C60" s="275"/>
      <c r="D60" s="319" t="s">
        <v>3396</v>
      </c>
      <c r="E60" s="275"/>
      <c r="F60" s="276"/>
      <c r="G60" s="821"/>
      <c r="H60" s="821"/>
      <c r="I60" s="323"/>
      <c r="J60" s="323"/>
      <c r="K60" s="267"/>
      <c r="AA60" s="361"/>
    </row>
    <row r="61" spans="1:27" ht="15">
      <c r="A61" s="519"/>
      <c r="G61" s="267"/>
      <c r="H61" s="267"/>
      <c r="I61" s="267"/>
      <c r="J61" s="267"/>
      <c r="K61" s="267"/>
    </row>
    <row r="62" spans="1:27" ht="15">
      <c r="A62" s="827">
        <v>15</v>
      </c>
      <c r="B62" s="791">
        <v>0</v>
      </c>
      <c r="C62" s="784">
        <v>0</v>
      </c>
      <c r="D62" s="784" t="s">
        <v>3396</v>
      </c>
      <c r="E62" s="785">
        <v>43979</v>
      </c>
      <c r="F62" s="792"/>
      <c r="G62" s="783"/>
      <c r="H62" s="783"/>
      <c r="I62" s="783"/>
      <c r="J62" s="783"/>
      <c r="K62" s="828"/>
      <c r="L62" s="786"/>
      <c r="M62" s="786"/>
      <c r="N62" s="786"/>
      <c r="O62" s="786"/>
      <c r="P62" s="786"/>
      <c r="Q62" s="786"/>
      <c r="R62" s="786"/>
      <c r="S62" s="786"/>
      <c r="T62" s="786"/>
      <c r="U62" s="786"/>
      <c r="V62" s="786"/>
      <c r="W62" s="786"/>
      <c r="X62" s="786"/>
      <c r="Y62" s="786"/>
      <c r="Z62" s="786"/>
      <c r="AA62" s="792"/>
    </row>
    <row r="63" spans="1:27" ht="15">
      <c r="A63" s="814"/>
      <c r="B63" s="793"/>
      <c r="F63" s="361"/>
      <c r="G63" s="323"/>
      <c r="H63" s="323"/>
      <c r="I63" s="323"/>
      <c r="J63" s="323"/>
      <c r="K63" s="267"/>
      <c r="AA63" s="361"/>
    </row>
    <row r="64" spans="1:27" ht="15">
      <c r="A64" s="829"/>
      <c r="B64" s="737"/>
      <c r="C64" s="275"/>
      <c r="D64" s="275"/>
      <c r="E64" s="275"/>
      <c r="F64" s="276"/>
      <c r="G64" s="323"/>
      <c r="H64" s="323"/>
      <c r="I64" s="323"/>
      <c r="J64" s="323"/>
      <c r="K64" s="815"/>
      <c r="L64" s="275"/>
      <c r="M64" s="275"/>
      <c r="N64" s="275"/>
      <c r="O64" s="275"/>
      <c r="P64" s="275"/>
      <c r="Q64" s="275"/>
      <c r="R64" s="275"/>
      <c r="S64" s="275"/>
      <c r="T64" s="275"/>
      <c r="U64" s="275"/>
      <c r="V64" s="275"/>
      <c r="W64" s="275"/>
      <c r="X64" s="275"/>
      <c r="Y64" s="275"/>
      <c r="Z64" s="275"/>
      <c r="AA64" s="276"/>
    </row>
    <row r="66" spans="1:27" ht="15">
      <c r="A66" s="827">
        <v>16</v>
      </c>
      <c r="B66" s="791">
        <v>0</v>
      </c>
      <c r="C66" s="784">
        <v>0</v>
      </c>
      <c r="D66" s="784" t="s">
        <v>3396</v>
      </c>
      <c r="E66" s="785">
        <v>43979</v>
      </c>
      <c r="F66" s="792"/>
      <c r="G66" s="783"/>
      <c r="H66" s="783"/>
      <c r="I66" s="783"/>
      <c r="J66" s="783"/>
      <c r="K66" s="817"/>
      <c r="L66" s="70"/>
      <c r="M66" s="70"/>
      <c r="N66" s="70"/>
      <c r="O66" s="70"/>
      <c r="P66" s="70"/>
      <c r="Q66" s="70"/>
      <c r="R66" s="70"/>
      <c r="S66" s="70"/>
      <c r="T66" s="70"/>
      <c r="U66" s="70"/>
      <c r="V66" s="70"/>
      <c r="W66" s="70"/>
      <c r="X66" s="70"/>
      <c r="Y66" s="70"/>
      <c r="Z66" s="70"/>
      <c r="AA66" s="70"/>
    </row>
    <row r="67" spans="1:27" ht="15">
      <c r="A67" s="814"/>
      <c r="B67" s="793"/>
      <c r="F67" s="361"/>
      <c r="G67" s="323"/>
      <c r="H67" s="323"/>
      <c r="I67" s="323"/>
      <c r="J67" s="323"/>
      <c r="K67" s="267"/>
    </row>
    <row r="68" spans="1:27" ht="15">
      <c r="A68" s="814"/>
      <c r="B68" s="737"/>
      <c r="C68" s="275"/>
      <c r="D68" s="275"/>
      <c r="E68" s="275"/>
      <c r="F68" s="276"/>
      <c r="G68" s="323"/>
      <c r="H68" s="323"/>
      <c r="I68" s="323"/>
      <c r="J68" s="323"/>
      <c r="K68" s="267"/>
    </row>
    <row r="69" spans="1:27" ht="15">
      <c r="A69" s="1014"/>
      <c r="B69" s="989"/>
      <c r="C69" s="989"/>
      <c r="D69" s="989"/>
      <c r="E69" s="989"/>
      <c r="F69" s="989"/>
      <c r="G69" s="989"/>
      <c r="H69" s="989"/>
      <c r="I69" s="989"/>
      <c r="J69" s="989"/>
      <c r="K69" s="989"/>
      <c r="L69" s="989"/>
      <c r="M69" s="989"/>
      <c r="N69" s="989"/>
      <c r="O69" s="989"/>
      <c r="P69" s="989"/>
      <c r="Q69" s="989"/>
      <c r="R69" s="989"/>
      <c r="S69" s="989"/>
      <c r="T69" s="989"/>
      <c r="U69" s="989"/>
      <c r="V69" s="989"/>
      <c r="W69" s="989"/>
      <c r="X69" s="989"/>
      <c r="Y69" s="989"/>
      <c r="Z69" s="989"/>
      <c r="AA69" s="990"/>
    </row>
    <row r="70" spans="1:27" ht="15">
      <c r="A70" s="827">
        <v>17</v>
      </c>
      <c r="B70" s="64">
        <v>0</v>
      </c>
      <c r="C70" s="64">
        <v>0</v>
      </c>
      <c r="D70" s="64" t="s">
        <v>3396</v>
      </c>
      <c r="E70" s="72">
        <v>43979</v>
      </c>
      <c r="F70" s="70"/>
      <c r="G70" s="783"/>
      <c r="H70" s="783"/>
      <c r="I70" s="783"/>
      <c r="J70" s="783"/>
      <c r="K70" s="817"/>
      <c r="L70" s="70"/>
      <c r="M70" s="70"/>
      <c r="N70" s="70"/>
      <c r="O70" s="70"/>
      <c r="P70" s="70"/>
      <c r="Q70" s="70"/>
      <c r="R70" s="70"/>
      <c r="S70" s="70"/>
      <c r="T70" s="70"/>
      <c r="U70" s="70"/>
      <c r="V70" s="70"/>
      <c r="W70" s="70"/>
      <c r="X70" s="70"/>
      <c r="Y70" s="70"/>
      <c r="Z70" s="70"/>
      <c r="AA70" s="70"/>
    </row>
    <row r="71" spans="1:27" ht="15">
      <c r="A71" s="814"/>
      <c r="G71" s="323"/>
      <c r="H71" s="323"/>
      <c r="I71" s="323"/>
      <c r="J71" s="323"/>
      <c r="K71" s="267"/>
    </row>
    <row r="72" spans="1:27" ht="15">
      <c r="A72" s="814"/>
      <c r="G72" s="323"/>
      <c r="H72" s="323"/>
      <c r="I72" s="323"/>
      <c r="J72" s="323"/>
      <c r="K72" s="267"/>
    </row>
    <row r="73" spans="1:27" ht="15">
      <c r="A73" s="1014"/>
      <c r="B73" s="989"/>
      <c r="C73" s="989"/>
      <c r="D73" s="989"/>
      <c r="E73" s="989"/>
      <c r="F73" s="989"/>
      <c r="G73" s="989"/>
      <c r="H73" s="989"/>
      <c r="I73" s="989"/>
      <c r="J73" s="989"/>
      <c r="K73" s="989"/>
      <c r="L73" s="989"/>
      <c r="M73" s="989"/>
      <c r="N73" s="989"/>
      <c r="O73" s="989"/>
      <c r="P73" s="989"/>
      <c r="Q73" s="989"/>
      <c r="R73" s="989"/>
      <c r="S73" s="989"/>
      <c r="T73" s="989"/>
      <c r="U73" s="989"/>
      <c r="V73" s="989"/>
      <c r="W73" s="989"/>
      <c r="X73" s="989"/>
      <c r="Y73" s="989"/>
      <c r="Z73" s="989"/>
      <c r="AA73" s="990"/>
    </row>
    <row r="74" spans="1:27" ht="15">
      <c r="A74" s="830">
        <v>18</v>
      </c>
      <c r="B74" s="831">
        <v>77</v>
      </c>
      <c r="C74" s="831">
        <v>77</v>
      </c>
      <c r="D74" s="831" t="s">
        <v>3396</v>
      </c>
      <c r="E74" s="832">
        <v>43979</v>
      </c>
      <c r="F74" s="831">
        <v>0.8</v>
      </c>
      <c r="G74" s="532">
        <v>77</v>
      </c>
      <c r="H74" s="532" t="s">
        <v>12</v>
      </c>
      <c r="I74" s="551">
        <v>44007</v>
      </c>
      <c r="J74" s="552">
        <v>0.10416666666666667</v>
      </c>
      <c r="K74" s="542"/>
      <c r="L74" s="539"/>
      <c r="M74" s="539"/>
      <c r="N74" s="539"/>
      <c r="O74" s="539"/>
      <c r="P74" s="539"/>
      <c r="Q74" s="539"/>
      <c r="R74" s="539"/>
      <c r="S74" s="539"/>
      <c r="T74" s="539"/>
      <c r="U74" s="539"/>
      <c r="V74" s="539"/>
      <c r="W74" s="539"/>
      <c r="X74" s="539"/>
      <c r="Y74" s="539"/>
      <c r="Z74" s="539"/>
      <c r="AA74" s="539"/>
    </row>
    <row r="75" spans="1:27" ht="15">
      <c r="A75" s="780">
        <v>43986</v>
      </c>
      <c r="D75" s="116" t="s">
        <v>3396</v>
      </c>
      <c r="G75" s="323"/>
      <c r="H75" s="323"/>
      <c r="I75" s="323"/>
      <c r="J75" s="323"/>
      <c r="K75" s="267"/>
    </row>
    <row r="76" spans="1:27" ht="15">
      <c r="A76" s="814"/>
      <c r="B76" s="275"/>
      <c r="C76" s="275"/>
      <c r="D76" s="275"/>
      <c r="E76" s="275"/>
      <c r="F76" s="275"/>
      <c r="G76" s="323"/>
      <c r="H76" s="323"/>
      <c r="I76" s="323"/>
      <c r="J76" s="323"/>
      <c r="K76" s="267"/>
    </row>
    <row r="77" spans="1:27" ht="15">
      <c r="A77" s="519"/>
      <c r="G77" s="267"/>
      <c r="H77" s="267"/>
      <c r="I77" s="267"/>
      <c r="J77" s="267"/>
      <c r="K77" s="267"/>
    </row>
    <row r="78" spans="1:27" ht="15">
      <c r="A78" s="830">
        <v>19</v>
      </c>
      <c r="B78" s="831">
        <v>136</v>
      </c>
      <c r="C78" s="831">
        <v>136</v>
      </c>
      <c r="D78" s="831" t="s">
        <v>3396</v>
      </c>
      <c r="E78" s="832">
        <v>43979</v>
      </c>
      <c r="F78" s="831">
        <v>1.5</v>
      </c>
      <c r="G78" s="532">
        <v>136</v>
      </c>
      <c r="H78" s="532" t="s">
        <v>12</v>
      </c>
      <c r="I78" s="551">
        <v>44007</v>
      </c>
      <c r="J78" s="552">
        <v>9.0277777777777776E-2</v>
      </c>
      <c r="K78" s="542"/>
      <c r="L78" s="539"/>
      <c r="M78" s="539"/>
      <c r="N78" s="539"/>
      <c r="O78" s="539"/>
      <c r="P78" s="539"/>
      <c r="Q78" s="539"/>
      <c r="R78" s="539"/>
      <c r="S78" s="539"/>
      <c r="T78" s="539"/>
      <c r="U78" s="539"/>
      <c r="V78" s="539"/>
      <c r="W78" s="539"/>
      <c r="X78" s="539"/>
      <c r="Y78" s="539"/>
      <c r="Z78" s="539"/>
      <c r="AA78" s="539"/>
    </row>
    <row r="79" spans="1:27" ht="15">
      <c r="A79" s="780">
        <v>43986</v>
      </c>
      <c r="D79" s="116" t="s">
        <v>3396</v>
      </c>
      <c r="G79" s="323"/>
      <c r="H79" s="821"/>
      <c r="I79" s="323"/>
      <c r="J79" s="323"/>
      <c r="K79" s="267"/>
    </row>
    <row r="80" spans="1:27" ht="15">
      <c r="A80" s="814"/>
      <c r="B80" s="275"/>
      <c r="C80" s="275"/>
      <c r="D80" s="275"/>
      <c r="E80" s="275"/>
      <c r="F80" s="275"/>
      <c r="G80" s="323"/>
      <c r="H80" s="323"/>
      <c r="I80" s="323"/>
      <c r="J80" s="323"/>
      <c r="K80" s="267"/>
    </row>
    <row r="81" spans="1:27" ht="15">
      <c r="A81" s="1014"/>
      <c r="B81" s="989"/>
      <c r="C81" s="989"/>
      <c r="D81" s="989"/>
      <c r="E81" s="989"/>
      <c r="F81" s="989"/>
      <c r="G81" s="989"/>
      <c r="H81" s="989"/>
      <c r="I81" s="989"/>
      <c r="J81" s="989"/>
      <c r="K81" s="989"/>
      <c r="L81" s="989"/>
      <c r="M81" s="989"/>
      <c r="N81" s="989"/>
      <c r="O81" s="989"/>
      <c r="P81" s="989"/>
      <c r="Q81" s="989"/>
      <c r="R81" s="989"/>
      <c r="S81" s="989"/>
      <c r="T81" s="989"/>
      <c r="U81" s="989"/>
      <c r="V81" s="989"/>
      <c r="W81" s="989"/>
      <c r="X81" s="989"/>
      <c r="Y81" s="989"/>
      <c r="Z81" s="989"/>
      <c r="AA81" s="990"/>
    </row>
    <row r="82" spans="1:27" ht="15">
      <c r="A82" s="830">
        <v>20</v>
      </c>
      <c r="B82" s="531">
        <v>134</v>
      </c>
      <c r="C82" s="531">
        <v>134</v>
      </c>
      <c r="D82" s="531" t="s">
        <v>3396</v>
      </c>
      <c r="E82" s="610">
        <v>43979</v>
      </c>
      <c r="F82" s="531">
        <v>1.5</v>
      </c>
      <c r="G82" s="532">
        <v>134</v>
      </c>
      <c r="H82" s="532" t="s">
        <v>12</v>
      </c>
      <c r="I82" s="551">
        <v>44007</v>
      </c>
      <c r="J82" s="552">
        <v>5.5555555555555552E-2</v>
      </c>
      <c r="K82" s="542"/>
      <c r="L82" s="539"/>
      <c r="M82" s="539"/>
      <c r="N82" s="539"/>
      <c r="O82" s="539"/>
      <c r="P82" s="539"/>
      <c r="Q82" s="539"/>
      <c r="R82" s="539"/>
      <c r="S82" s="539"/>
      <c r="T82" s="539"/>
      <c r="U82" s="539"/>
      <c r="V82" s="539"/>
      <c r="W82" s="539"/>
      <c r="X82" s="539"/>
      <c r="Y82" s="539"/>
      <c r="Z82" s="539"/>
      <c r="AA82" s="539"/>
    </row>
    <row r="83" spans="1:27" ht="15">
      <c r="A83" s="780">
        <v>43986</v>
      </c>
      <c r="D83" s="116" t="s">
        <v>3396</v>
      </c>
      <c r="G83" s="323"/>
      <c r="H83" s="323"/>
      <c r="I83" s="323"/>
      <c r="J83" s="323"/>
      <c r="K83" s="267"/>
    </row>
    <row r="84" spans="1:27" ht="15">
      <c r="A84" s="833">
        <v>45812</v>
      </c>
      <c r="B84" s="614"/>
      <c r="C84" s="614"/>
      <c r="D84" s="614" t="s">
        <v>3396</v>
      </c>
      <c r="E84" s="614"/>
      <c r="F84" s="614"/>
      <c r="G84" s="834"/>
      <c r="H84" s="834"/>
      <c r="I84" s="834"/>
      <c r="J84" s="834"/>
      <c r="K84" s="835"/>
      <c r="L84" s="614"/>
      <c r="M84" s="614"/>
      <c r="N84" s="614"/>
      <c r="O84" s="614"/>
      <c r="P84" s="614"/>
      <c r="Q84" s="614"/>
      <c r="R84" s="614"/>
      <c r="S84" s="614"/>
      <c r="T84" s="614"/>
      <c r="U84" s="614"/>
      <c r="V84" s="614"/>
      <c r="W84" s="614"/>
      <c r="X84" s="614"/>
      <c r="Y84" s="614"/>
      <c r="Z84" s="614"/>
      <c r="AA84" s="614"/>
    </row>
    <row r="85" spans="1:27" ht="15">
      <c r="A85" s="1014"/>
      <c r="B85" s="989"/>
      <c r="C85" s="989"/>
      <c r="D85" s="989"/>
      <c r="E85" s="989"/>
      <c r="F85" s="989"/>
      <c r="G85" s="989"/>
      <c r="H85" s="989"/>
      <c r="I85" s="989"/>
      <c r="J85" s="989"/>
      <c r="K85" s="989"/>
      <c r="L85" s="989"/>
      <c r="M85" s="989"/>
      <c r="N85" s="989"/>
      <c r="O85" s="989"/>
      <c r="P85" s="989"/>
      <c r="Q85" s="989"/>
      <c r="R85" s="989"/>
      <c r="S85" s="989"/>
      <c r="T85" s="989"/>
      <c r="U85" s="989"/>
      <c r="V85" s="989"/>
      <c r="W85" s="989"/>
      <c r="X85" s="989"/>
      <c r="Y85" s="989"/>
      <c r="Z85" s="989"/>
      <c r="AA85" s="990"/>
    </row>
    <row r="86" spans="1:27" ht="15">
      <c r="A86" s="836">
        <v>21</v>
      </c>
      <c r="B86" s="268">
        <v>15</v>
      </c>
      <c r="C86" s="268">
        <v>15</v>
      </c>
      <c r="D86" s="268" t="s">
        <v>3396</v>
      </c>
      <c r="E86" s="365">
        <v>43979</v>
      </c>
      <c r="F86" s="268">
        <f>10/60</f>
        <v>0.16666666666666666</v>
      </c>
      <c r="G86" s="515">
        <v>15</v>
      </c>
      <c r="H86" s="515" t="s">
        <v>12</v>
      </c>
      <c r="I86" s="837">
        <v>44007</v>
      </c>
      <c r="J86" s="515" t="s">
        <v>3259</v>
      </c>
      <c r="K86" s="720"/>
      <c r="L86" s="219"/>
      <c r="M86" s="219"/>
      <c r="N86" s="219"/>
      <c r="O86" s="219"/>
      <c r="P86" s="219"/>
      <c r="Q86" s="219"/>
      <c r="R86" s="219"/>
      <c r="S86" s="219"/>
      <c r="T86" s="219"/>
      <c r="U86" s="219"/>
      <c r="V86" s="219"/>
      <c r="W86" s="219"/>
      <c r="X86" s="219"/>
      <c r="Y86" s="219"/>
      <c r="Z86" s="219"/>
      <c r="AA86" s="219"/>
    </row>
    <row r="87" spans="1:27" ht="15">
      <c r="A87" s="814"/>
      <c r="G87" s="323"/>
      <c r="H87" s="323"/>
      <c r="I87" s="323"/>
      <c r="J87" s="323"/>
      <c r="K87" s="267"/>
    </row>
    <row r="88" spans="1:27" ht="15">
      <c r="A88" s="814"/>
      <c r="G88" s="323"/>
      <c r="H88" s="323"/>
      <c r="I88" s="323"/>
      <c r="J88" s="323"/>
      <c r="K88" s="267"/>
    </row>
    <row r="89" spans="1:27" ht="15">
      <c r="A89" s="1014"/>
      <c r="B89" s="989"/>
      <c r="C89" s="989"/>
      <c r="D89" s="989"/>
      <c r="E89" s="989"/>
      <c r="F89" s="989"/>
      <c r="G89" s="989"/>
      <c r="H89" s="989"/>
      <c r="I89" s="989"/>
      <c r="J89" s="989"/>
      <c r="K89" s="989"/>
      <c r="L89" s="989"/>
      <c r="M89" s="989"/>
      <c r="N89" s="989"/>
      <c r="O89" s="989"/>
      <c r="P89" s="989"/>
      <c r="Q89" s="989"/>
      <c r="R89" s="989"/>
      <c r="S89" s="989"/>
      <c r="T89" s="989"/>
      <c r="U89" s="989"/>
      <c r="V89" s="989"/>
      <c r="W89" s="989"/>
      <c r="X89" s="989"/>
      <c r="Y89" s="989"/>
      <c r="Z89" s="989"/>
      <c r="AA89" s="990"/>
    </row>
    <row r="90" spans="1:27" ht="15">
      <c r="A90" s="836">
        <v>22</v>
      </c>
      <c r="B90" s="268">
        <v>0</v>
      </c>
      <c r="C90" s="268">
        <v>0</v>
      </c>
      <c r="D90" s="268" t="s">
        <v>3396</v>
      </c>
      <c r="E90" s="365">
        <v>43979</v>
      </c>
      <c r="F90" s="219"/>
      <c r="G90" s="838"/>
      <c r="H90" s="838"/>
      <c r="I90" s="838"/>
      <c r="J90" s="838"/>
      <c r="K90" s="720"/>
      <c r="L90" s="219"/>
      <c r="M90" s="219"/>
      <c r="N90" s="219"/>
      <c r="O90" s="219"/>
      <c r="P90" s="219"/>
      <c r="Q90" s="219"/>
      <c r="R90" s="219"/>
      <c r="S90" s="219"/>
      <c r="T90" s="219"/>
      <c r="U90" s="219"/>
      <c r="V90" s="219"/>
      <c r="W90" s="219"/>
      <c r="X90" s="219"/>
      <c r="Y90" s="219"/>
      <c r="Z90" s="219"/>
      <c r="AA90" s="219"/>
    </row>
    <row r="91" spans="1:27" ht="15">
      <c r="A91" s="814"/>
      <c r="G91" s="323"/>
      <c r="H91" s="323"/>
      <c r="I91" s="323"/>
      <c r="J91" s="323"/>
      <c r="K91" s="267"/>
    </row>
    <row r="92" spans="1:27" ht="15">
      <c r="A92" s="814"/>
      <c r="G92" s="323"/>
      <c r="H92" s="323"/>
      <c r="I92" s="323"/>
      <c r="J92" s="323"/>
      <c r="K92" s="267"/>
    </row>
    <row r="93" spans="1:27" ht="15">
      <c r="A93" s="1014"/>
      <c r="B93" s="989"/>
      <c r="C93" s="989"/>
      <c r="D93" s="989"/>
      <c r="E93" s="989"/>
      <c r="F93" s="989"/>
      <c r="G93" s="989"/>
      <c r="H93" s="989"/>
      <c r="I93" s="989"/>
      <c r="J93" s="989"/>
      <c r="K93" s="989"/>
      <c r="L93" s="989"/>
      <c r="M93" s="989"/>
      <c r="N93" s="989"/>
      <c r="O93" s="989"/>
      <c r="P93" s="989"/>
      <c r="Q93" s="989"/>
      <c r="R93" s="989"/>
      <c r="S93" s="989"/>
      <c r="T93" s="989"/>
      <c r="U93" s="989"/>
      <c r="V93" s="989"/>
      <c r="W93" s="989"/>
      <c r="X93" s="989"/>
      <c r="Y93" s="989"/>
      <c r="Z93" s="989"/>
      <c r="AA93" s="990"/>
    </row>
    <row r="94" spans="1:27" ht="15">
      <c r="A94" s="836">
        <v>23</v>
      </c>
      <c r="B94" s="268">
        <v>0</v>
      </c>
      <c r="C94" s="268">
        <v>0</v>
      </c>
      <c r="D94" s="268" t="s">
        <v>3396</v>
      </c>
      <c r="E94" s="365">
        <v>43979</v>
      </c>
      <c r="F94" s="219"/>
      <c r="G94" s="838"/>
      <c r="H94" s="838"/>
      <c r="I94" s="838"/>
      <c r="J94" s="838"/>
      <c r="K94" s="720"/>
      <c r="L94" s="219"/>
      <c r="M94" s="219"/>
      <c r="N94" s="219"/>
      <c r="O94" s="219"/>
      <c r="P94" s="219"/>
      <c r="Q94" s="219"/>
      <c r="R94" s="219"/>
      <c r="S94" s="219"/>
      <c r="T94" s="219"/>
      <c r="U94" s="219"/>
      <c r="V94" s="219"/>
      <c r="W94" s="219"/>
      <c r="X94" s="219"/>
      <c r="Y94" s="219"/>
      <c r="Z94" s="219"/>
      <c r="AA94" s="219"/>
    </row>
    <row r="95" spans="1:27" ht="15">
      <c r="A95" s="814"/>
      <c r="G95" s="323"/>
      <c r="H95" s="323"/>
      <c r="I95" s="323"/>
      <c r="J95" s="323"/>
      <c r="K95" s="267"/>
    </row>
    <row r="96" spans="1:27" ht="15">
      <c r="A96" s="814"/>
      <c r="G96" s="323"/>
      <c r="H96" s="323"/>
      <c r="I96" s="323"/>
      <c r="J96" s="323"/>
      <c r="K96" s="267"/>
    </row>
    <row r="97" spans="1:27" ht="15">
      <c r="A97" s="1014"/>
      <c r="B97" s="989"/>
      <c r="C97" s="989"/>
      <c r="D97" s="989"/>
      <c r="E97" s="989"/>
      <c r="F97" s="989"/>
      <c r="G97" s="989"/>
      <c r="H97" s="989"/>
      <c r="I97" s="989"/>
      <c r="J97" s="989"/>
      <c r="K97" s="989"/>
      <c r="L97" s="989"/>
      <c r="M97" s="989"/>
      <c r="N97" s="989"/>
      <c r="O97" s="989"/>
      <c r="P97" s="989"/>
      <c r="Q97" s="989"/>
      <c r="R97" s="989"/>
      <c r="S97" s="989"/>
      <c r="T97" s="989"/>
      <c r="U97" s="989"/>
      <c r="V97" s="989"/>
      <c r="W97" s="989"/>
      <c r="X97" s="989"/>
      <c r="Y97" s="989"/>
      <c r="Z97" s="989"/>
      <c r="AA97" s="990"/>
    </row>
    <row r="98" spans="1:27" ht="15">
      <c r="A98" s="836">
        <v>24</v>
      </c>
      <c r="B98" s="268">
        <v>7</v>
      </c>
      <c r="C98" s="268">
        <v>7</v>
      </c>
      <c r="D98" s="268" t="s">
        <v>3396</v>
      </c>
      <c r="E98" s="365">
        <v>43979</v>
      </c>
      <c r="F98" s="268">
        <f>10/60</f>
        <v>0.16666666666666666</v>
      </c>
      <c r="G98" s="515">
        <v>7</v>
      </c>
      <c r="H98" s="515" t="s">
        <v>12</v>
      </c>
      <c r="I98" s="837">
        <v>44007</v>
      </c>
      <c r="J98" s="515" t="s">
        <v>3123</v>
      </c>
      <c r="K98" s="720"/>
      <c r="L98" s="219"/>
      <c r="M98" s="219"/>
      <c r="N98" s="219"/>
      <c r="O98" s="219"/>
      <c r="P98" s="219"/>
      <c r="Q98" s="219"/>
      <c r="R98" s="219"/>
      <c r="S98" s="219"/>
      <c r="T98" s="219"/>
      <c r="U98" s="219"/>
      <c r="V98" s="219"/>
      <c r="W98" s="219"/>
      <c r="X98" s="219"/>
      <c r="Y98" s="219"/>
      <c r="Z98" s="219"/>
      <c r="AA98" s="219"/>
    </row>
    <row r="99" spans="1:27" ht="15">
      <c r="A99" s="814"/>
      <c r="G99" s="323"/>
      <c r="H99" s="323"/>
      <c r="I99" s="323"/>
      <c r="J99" s="323"/>
      <c r="K99" s="267"/>
    </row>
    <row r="100" spans="1:27" ht="15">
      <c r="A100" s="1014"/>
      <c r="B100" s="989"/>
      <c r="C100" s="989"/>
      <c r="D100" s="989"/>
      <c r="E100" s="989"/>
      <c r="F100" s="989"/>
      <c r="G100" s="989"/>
      <c r="H100" s="989"/>
      <c r="I100" s="989"/>
      <c r="J100" s="989"/>
      <c r="K100" s="989"/>
      <c r="L100" s="989"/>
      <c r="M100" s="989"/>
      <c r="N100" s="989"/>
      <c r="O100" s="989"/>
      <c r="P100" s="989"/>
      <c r="Q100" s="989"/>
      <c r="R100" s="989"/>
      <c r="S100" s="989"/>
      <c r="T100" s="989"/>
      <c r="U100" s="989"/>
      <c r="V100" s="989"/>
      <c r="W100" s="989"/>
      <c r="X100" s="989"/>
      <c r="Y100" s="989"/>
      <c r="Z100" s="989"/>
      <c r="AA100" s="990"/>
    </row>
    <row r="101" spans="1:27" ht="15">
      <c r="A101" s="814"/>
      <c r="E101" s="314">
        <v>43979</v>
      </c>
      <c r="F101" s="116">
        <v>1</v>
      </c>
      <c r="G101" s="323"/>
      <c r="H101" s="323"/>
      <c r="I101" s="323"/>
      <c r="J101" s="323"/>
      <c r="K101" s="267"/>
    </row>
    <row r="102" spans="1:27" ht="15">
      <c r="A102" s="836">
        <v>25</v>
      </c>
      <c r="B102" s="268">
        <v>96</v>
      </c>
      <c r="C102" s="268">
        <v>96</v>
      </c>
      <c r="D102" s="268" t="s">
        <v>3396</v>
      </c>
      <c r="E102" s="219"/>
      <c r="F102" s="219"/>
      <c r="G102" s="515">
        <v>17</v>
      </c>
      <c r="H102" s="515" t="s">
        <v>12</v>
      </c>
      <c r="I102" s="837">
        <v>44007</v>
      </c>
      <c r="J102" s="515" t="s">
        <v>3118</v>
      </c>
      <c r="K102" s="720"/>
      <c r="L102" s="219"/>
      <c r="M102" s="219"/>
      <c r="N102" s="219"/>
      <c r="O102" s="219"/>
      <c r="P102" s="219"/>
      <c r="Q102" s="219"/>
      <c r="R102" s="219"/>
      <c r="S102" s="219"/>
      <c r="T102" s="219"/>
      <c r="U102" s="219"/>
      <c r="V102" s="219"/>
      <c r="W102" s="219"/>
      <c r="X102" s="219"/>
      <c r="Y102" s="219"/>
      <c r="Z102" s="219"/>
      <c r="AA102" s="219"/>
    </row>
    <row r="103" spans="1:27" ht="15">
      <c r="A103" s="839">
        <v>45812</v>
      </c>
      <c r="B103" s="706"/>
      <c r="C103" s="706"/>
      <c r="D103" s="706" t="s">
        <v>3396</v>
      </c>
      <c r="E103" s="539"/>
      <c r="F103" s="539"/>
      <c r="G103" s="532">
        <v>79</v>
      </c>
      <c r="H103" s="532" t="s">
        <v>12</v>
      </c>
      <c r="I103" s="551">
        <v>44008</v>
      </c>
      <c r="J103" s="532" t="s">
        <v>3258</v>
      </c>
      <c r="K103" s="542"/>
      <c r="L103" s="539"/>
      <c r="M103" s="539"/>
      <c r="N103" s="539"/>
      <c r="O103" s="539"/>
      <c r="P103" s="539"/>
      <c r="Q103" s="539"/>
      <c r="R103" s="539"/>
      <c r="S103" s="539"/>
      <c r="T103" s="539"/>
      <c r="U103" s="539"/>
      <c r="V103" s="539"/>
      <c r="W103" s="539"/>
      <c r="X103" s="539"/>
      <c r="Y103" s="539"/>
      <c r="Z103" s="539"/>
      <c r="AA103" s="539"/>
    </row>
    <row r="104" spans="1:27" ht="15">
      <c r="A104" s="1014"/>
      <c r="B104" s="989"/>
      <c r="C104" s="989"/>
      <c r="D104" s="989"/>
      <c r="E104" s="989"/>
      <c r="F104" s="989"/>
      <c r="G104" s="989"/>
      <c r="H104" s="989"/>
      <c r="I104" s="989"/>
      <c r="J104" s="989"/>
      <c r="K104" s="989"/>
      <c r="L104" s="989"/>
      <c r="M104" s="989"/>
      <c r="N104" s="989"/>
      <c r="O104" s="989"/>
      <c r="P104" s="989"/>
      <c r="Q104" s="989"/>
      <c r="R104" s="989"/>
      <c r="S104" s="989"/>
      <c r="T104" s="989"/>
      <c r="U104" s="989"/>
      <c r="V104" s="989"/>
      <c r="W104" s="989"/>
      <c r="X104" s="989"/>
      <c r="Y104" s="989"/>
      <c r="Z104" s="989"/>
      <c r="AA104" s="990"/>
    </row>
    <row r="105" spans="1:27" ht="15">
      <c r="A105" s="830">
        <v>26</v>
      </c>
      <c r="B105" s="531">
        <v>42</v>
      </c>
      <c r="C105" s="531">
        <v>42</v>
      </c>
      <c r="D105" s="531" t="s">
        <v>3396</v>
      </c>
      <c r="E105" s="610">
        <v>43980</v>
      </c>
      <c r="F105" s="531">
        <v>0.6</v>
      </c>
      <c r="G105" s="532">
        <v>42</v>
      </c>
      <c r="H105" s="532" t="s">
        <v>3399</v>
      </c>
      <c r="I105" s="551">
        <v>44008</v>
      </c>
      <c r="J105" s="552">
        <v>4.8611111111111112E-2</v>
      </c>
      <c r="K105" s="542"/>
      <c r="L105" s="539"/>
      <c r="M105" s="539"/>
      <c r="N105" s="539"/>
      <c r="O105" s="539"/>
      <c r="P105" s="539"/>
      <c r="Q105" s="539"/>
      <c r="R105" s="539"/>
      <c r="S105" s="539"/>
      <c r="T105" s="539"/>
      <c r="U105" s="539"/>
      <c r="V105" s="539"/>
      <c r="W105" s="539"/>
      <c r="X105" s="539"/>
      <c r="Y105" s="539"/>
      <c r="Z105" s="539"/>
      <c r="AA105" s="539"/>
    </row>
    <row r="106" spans="1:27" ht="15">
      <c r="A106" s="833">
        <v>45812</v>
      </c>
      <c r="B106" s="614"/>
      <c r="C106" s="614"/>
      <c r="D106" s="614" t="s">
        <v>3396</v>
      </c>
      <c r="G106" s="323"/>
      <c r="H106" s="323"/>
      <c r="I106" s="323"/>
      <c r="J106" s="323"/>
      <c r="K106" s="267"/>
    </row>
    <row r="107" spans="1:27" ht="15">
      <c r="A107" s="814"/>
      <c r="G107" s="323"/>
      <c r="H107" s="323"/>
      <c r="I107" s="323"/>
      <c r="J107" s="323"/>
      <c r="K107" s="267"/>
    </row>
    <row r="108" spans="1:27" ht="15">
      <c r="A108" s="1014"/>
      <c r="B108" s="989"/>
      <c r="C108" s="989"/>
      <c r="D108" s="989"/>
      <c r="E108" s="989"/>
      <c r="F108" s="989"/>
      <c r="G108" s="989"/>
      <c r="H108" s="989"/>
      <c r="I108" s="989"/>
      <c r="J108" s="989"/>
      <c r="K108" s="989"/>
      <c r="L108" s="989"/>
      <c r="M108" s="989"/>
      <c r="N108" s="989"/>
      <c r="O108" s="989"/>
      <c r="P108" s="989"/>
      <c r="Q108" s="989"/>
      <c r="R108" s="989"/>
      <c r="S108" s="989"/>
      <c r="T108" s="989"/>
      <c r="U108" s="989"/>
      <c r="V108" s="989"/>
      <c r="W108" s="989"/>
      <c r="X108" s="989"/>
      <c r="Y108" s="989"/>
      <c r="Z108" s="989"/>
      <c r="AA108" s="990"/>
    </row>
    <row r="109" spans="1:27" ht="15">
      <c r="A109" s="830">
        <v>27</v>
      </c>
      <c r="B109" s="531">
        <v>52</v>
      </c>
      <c r="C109" s="531">
        <v>52</v>
      </c>
      <c r="D109" s="531" t="s">
        <v>3396</v>
      </c>
      <c r="E109" s="610">
        <v>43980</v>
      </c>
      <c r="F109" s="531">
        <v>1</v>
      </c>
      <c r="G109" s="532">
        <v>52</v>
      </c>
      <c r="H109" s="532" t="s">
        <v>12</v>
      </c>
      <c r="I109" s="551">
        <v>44008</v>
      </c>
      <c r="J109" s="532" t="s">
        <v>3118</v>
      </c>
      <c r="K109" s="542"/>
      <c r="L109" s="539"/>
      <c r="M109" s="539"/>
      <c r="N109" s="539"/>
      <c r="O109" s="539"/>
      <c r="P109" s="539"/>
      <c r="Q109" s="539"/>
      <c r="R109" s="539"/>
      <c r="S109" s="539"/>
      <c r="T109" s="539"/>
      <c r="U109" s="539"/>
      <c r="V109" s="539"/>
      <c r="W109" s="539"/>
      <c r="X109" s="539"/>
      <c r="Y109" s="539"/>
      <c r="Z109" s="539"/>
      <c r="AA109" s="539"/>
    </row>
    <row r="110" spans="1:27" ht="15">
      <c r="A110" s="833">
        <v>45812</v>
      </c>
      <c r="B110" s="614"/>
      <c r="C110" s="614"/>
      <c r="D110" s="614" t="s">
        <v>3396</v>
      </c>
      <c r="G110" s="323"/>
      <c r="H110" s="323"/>
      <c r="I110" s="323"/>
      <c r="J110" s="323"/>
      <c r="K110" s="267"/>
    </row>
    <row r="111" spans="1:27" ht="15">
      <c r="A111" s="814"/>
      <c r="G111" s="323"/>
      <c r="H111" s="323"/>
      <c r="I111" s="323"/>
      <c r="J111" s="323"/>
      <c r="K111" s="267"/>
    </row>
    <row r="112" spans="1:27" ht="15">
      <c r="A112" s="1014"/>
      <c r="B112" s="989"/>
      <c r="C112" s="989"/>
      <c r="D112" s="989"/>
      <c r="E112" s="989"/>
      <c r="F112" s="989"/>
      <c r="G112" s="989"/>
      <c r="H112" s="989"/>
      <c r="I112" s="989"/>
      <c r="J112" s="989"/>
      <c r="K112" s="989"/>
      <c r="L112" s="989"/>
      <c r="M112" s="989"/>
      <c r="N112" s="989"/>
      <c r="O112" s="989"/>
      <c r="P112" s="989"/>
      <c r="Q112" s="989"/>
      <c r="R112" s="989"/>
      <c r="S112" s="989"/>
      <c r="T112" s="989"/>
      <c r="U112" s="989"/>
      <c r="V112" s="989"/>
      <c r="W112" s="989"/>
      <c r="X112" s="989"/>
      <c r="Y112" s="989"/>
      <c r="Z112" s="989"/>
      <c r="AA112" s="990"/>
    </row>
    <row r="113" spans="1:27" ht="15">
      <c r="A113" s="830">
        <v>28</v>
      </c>
      <c r="B113" s="531">
        <v>140</v>
      </c>
      <c r="C113" s="531">
        <v>140</v>
      </c>
      <c r="D113" s="531" t="s">
        <v>3396</v>
      </c>
      <c r="E113" s="610">
        <v>43980</v>
      </c>
      <c r="F113" s="531">
        <v>3</v>
      </c>
      <c r="G113" s="532">
        <v>140</v>
      </c>
      <c r="H113" s="532" t="s">
        <v>12</v>
      </c>
      <c r="I113" s="551">
        <v>44008</v>
      </c>
      <c r="J113" s="532" t="s">
        <v>3400</v>
      </c>
      <c r="K113" s="542"/>
      <c r="L113" s="539"/>
      <c r="M113" s="539"/>
      <c r="N113" s="539"/>
      <c r="O113" s="539"/>
      <c r="P113" s="539"/>
      <c r="Q113" s="539"/>
      <c r="R113" s="539"/>
      <c r="S113" s="539"/>
      <c r="T113" s="539"/>
      <c r="U113" s="539"/>
      <c r="V113" s="539"/>
      <c r="W113" s="539"/>
      <c r="X113" s="539"/>
      <c r="Y113" s="539"/>
      <c r="Z113" s="539"/>
      <c r="AA113" s="539"/>
    </row>
    <row r="114" spans="1:27" ht="15">
      <c r="A114" s="833">
        <v>45812</v>
      </c>
      <c r="B114" s="614"/>
      <c r="C114" s="614"/>
      <c r="D114" s="614" t="s">
        <v>3396</v>
      </c>
      <c r="G114" s="323"/>
      <c r="H114" s="323"/>
      <c r="I114" s="323"/>
      <c r="J114" s="323"/>
      <c r="K114" s="267"/>
    </row>
    <row r="115" spans="1:27" ht="15">
      <c r="A115" s="814"/>
      <c r="G115" s="323"/>
      <c r="H115" s="323"/>
      <c r="I115" s="323"/>
      <c r="J115" s="323"/>
      <c r="K115" s="267"/>
    </row>
    <row r="116" spans="1:27" ht="15">
      <c r="A116" s="1014"/>
      <c r="B116" s="989"/>
      <c r="C116" s="989"/>
      <c r="D116" s="989"/>
      <c r="E116" s="989"/>
      <c r="F116" s="989"/>
      <c r="G116" s="989"/>
      <c r="H116" s="989"/>
      <c r="I116" s="989"/>
      <c r="J116" s="989"/>
      <c r="K116" s="989"/>
      <c r="L116" s="989"/>
      <c r="M116" s="989"/>
      <c r="N116" s="989"/>
      <c r="O116" s="989"/>
      <c r="P116" s="989"/>
      <c r="Q116" s="989"/>
      <c r="R116" s="989"/>
      <c r="S116" s="989"/>
      <c r="T116" s="989"/>
      <c r="U116" s="989"/>
      <c r="V116" s="989"/>
      <c r="W116" s="989"/>
      <c r="X116" s="989"/>
      <c r="Y116" s="989"/>
      <c r="Z116" s="989"/>
      <c r="AA116" s="990"/>
    </row>
    <row r="117" spans="1:27" ht="15">
      <c r="A117" s="830">
        <v>29</v>
      </c>
      <c r="B117" s="531">
        <v>366</v>
      </c>
      <c r="C117" s="531">
        <v>366</v>
      </c>
      <c r="D117" s="531" t="s">
        <v>3396</v>
      </c>
      <c r="E117" s="610">
        <v>43983</v>
      </c>
      <c r="F117" s="531">
        <v>7</v>
      </c>
      <c r="G117" s="532">
        <v>72</v>
      </c>
      <c r="H117" s="532" t="s">
        <v>12</v>
      </c>
      <c r="I117" s="551">
        <v>44008</v>
      </c>
      <c r="J117" s="532">
        <v>35</v>
      </c>
      <c r="K117" s="542"/>
      <c r="L117" s="539"/>
      <c r="M117" s="539"/>
      <c r="N117" s="539"/>
      <c r="O117" s="539"/>
      <c r="P117" s="539"/>
      <c r="Q117" s="539"/>
      <c r="R117" s="539"/>
      <c r="S117" s="539"/>
      <c r="T117" s="539"/>
      <c r="U117" s="539"/>
      <c r="V117" s="539"/>
      <c r="W117" s="539"/>
      <c r="X117" s="539"/>
      <c r="Y117" s="539"/>
      <c r="Z117" s="539"/>
      <c r="AA117" s="539"/>
    </row>
    <row r="118" spans="1:27" ht="15">
      <c r="A118" s="839">
        <v>45812</v>
      </c>
      <c r="B118" s="706"/>
      <c r="C118" s="706"/>
      <c r="D118" s="706" t="s">
        <v>3396</v>
      </c>
      <c r="E118" s="539"/>
      <c r="F118" s="539"/>
      <c r="G118" s="532">
        <v>40</v>
      </c>
      <c r="H118" s="532" t="s">
        <v>12</v>
      </c>
      <c r="I118" s="551">
        <v>44011</v>
      </c>
      <c r="J118" s="552">
        <v>0.10416666666666667</v>
      </c>
      <c r="K118" s="542"/>
      <c r="L118" s="539"/>
      <c r="M118" s="539"/>
      <c r="N118" s="539"/>
      <c r="O118" s="539"/>
      <c r="P118" s="539"/>
      <c r="Q118" s="539"/>
      <c r="R118" s="539"/>
      <c r="S118" s="539"/>
      <c r="T118" s="539"/>
      <c r="U118" s="539"/>
      <c r="V118" s="539"/>
      <c r="W118" s="539"/>
      <c r="X118" s="539"/>
      <c r="Y118" s="539"/>
      <c r="Z118" s="539"/>
      <c r="AA118" s="539"/>
    </row>
    <row r="119" spans="1:27" ht="15">
      <c r="A119" s="840"/>
      <c r="B119" s="539"/>
      <c r="C119" s="539"/>
      <c r="D119" s="539"/>
      <c r="E119" s="539"/>
      <c r="F119" s="539"/>
      <c r="G119" s="532">
        <v>254</v>
      </c>
      <c r="H119" s="532" t="s">
        <v>12</v>
      </c>
      <c r="I119" s="551">
        <v>44012</v>
      </c>
      <c r="J119" s="552">
        <v>0.20833333333333334</v>
      </c>
      <c r="K119" s="542"/>
      <c r="L119" s="539"/>
      <c r="M119" s="539"/>
      <c r="N119" s="539"/>
      <c r="O119" s="539"/>
      <c r="P119" s="539"/>
      <c r="Q119" s="539"/>
      <c r="R119" s="539"/>
      <c r="S119" s="539"/>
      <c r="T119" s="539"/>
      <c r="U119" s="539"/>
      <c r="V119" s="539"/>
      <c r="W119" s="539"/>
      <c r="X119" s="539"/>
      <c r="Y119" s="539"/>
      <c r="Z119" s="539"/>
      <c r="AA119" s="539"/>
    </row>
    <row r="120" spans="1:27" ht="15">
      <c r="A120" s="1014"/>
      <c r="B120" s="989"/>
      <c r="C120" s="989"/>
      <c r="D120" s="989"/>
      <c r="E120" s="989"/>
      <c r="F120" s="989"/>
      <c r="G120" s="989"/>
      <c r="H120" s="989"/>
      <c r="I120" s="989"/>
      <c r="J120" s="989"/>
      <c r="K120" s="989"/>
      <c r="L120" s="989"/>
      <c r="M120" s="989"/>
      <c r="N120" s="989"/>
      <c r="O120" s="989"/>
      <c r="P120" s="989"/>
      <c r="Q120" s="989"/>
      <c r="R120" s="989"/>
      <c r="S120" s="989"/>
      <c r="T120" s="989"/>
      <c r="U120" s="989"/>
      <c r="V120" s="989"/>
      <c r="W120" s="989"/>
      <c r="X120" s="989"/>
      <c r="Y120" s="989"/>
      <c r="Z120" s="989"/>
      <c r="AA120" s="990"/>
    </row>
    <row r="121" spans="1:27" ht="15">
      <c r="A121" s="830">
        <v>30</v>
      </c>
      <c r="B121" s="531">
        <v>46</v>
      </c>
      <c r="C121" s="531">
        <v>46</v>
      </c>
      <c r="D121" s="531" t="s">
        <v>3396</v>
      </c>
      <c r="E121" s="610">
        <v>43980</v>
      </c>
      <c r="F121" s="531">
        <v>1</v>
      </c>
      <c r="G121" s="532">
        <v>46</v>
      </c>
      <c r="H121" s="532" t="s">
        <v>12</v>
      </c>
      <c r="I121" s="551">
        <v>44012</v>
      </c>
      <c r="J121" s="532" t="s">
        <v>3212</v>
      </c>
      <c r="K121" s="542"/>
      <c r="L121" s="539"/>
      <c r="M121" s="539"/>
      <c r="N121" s="539"/>
      <c r="O121" s="539"/>
      <c r="P121" s="539"/>
      <c r="Q121" s="539"/>
      <c r="R121" s="539"/>
      <c r="S121" s="539"/>
      <c r="T121" s="539"/>
      <c r="U121" s="539"/>
      <c r="V121" s="539"/>
      <c r="W121" s="539"/>
      <c r="X121" s="539"/>
      <c r="Y121" s="539"/>
      <c r="Z121" s="539"/>
      <c r="AA121" s="539"/>
    </row>
    <row r="122" spans="1:27" ht="15">
      <c r="A122" s="833">
        <v>45812</v>
      </c>
      <c r="B122" s="614"/>
      <c r="C122" s="614"/>
      <c r="D122" s="614" t="s">
        <v>3396</v>
      </c>
      <c r="G122" s="323"/>
      <c r="H122" s="323"/>
      <c r="I122" s="323"/>
      <c r="J122" s="323"/>
      <c r="K122" s="267"/>
    </row>
    <row r="123" spans="1:27" ht="15">
      <c r="A123" s="814"/>
      <c r="G123" s="323"/>
      <c r="H123" s="323"/>
      <c r="I123" s="323"/>
      <c r="J123" s="323"/>
      <c r="K123" s="267"/>
    </row>
    <row r="124" spans="1:27" ht="15">
      <c r="A124" s="1014"/>
      <c r="B124" s="989"/>
      <c r="C124" s="989"/>
      <c r="D124" s="989"/>
      <c r="E124" s="989"/>
      <c r="F124" s="989"/>
      <c r="G124" s="989"/>
      <c r="H124" s="989"/>
      <c r="I124" s="989"/>
      <c r="J124" s="989"/>
      <c r="K124" s="989"/>
      <c r="L124" s="989"/>
      <c r="M124" s="989"/>
      <c r="N124" s="989"/>
      <c r="O124" s="989"/>
      <c r="P124" s="989"/>
      <c r="Q124" s="989"/>
      <c r="R124" s="989"/>
      <c r="S124" s="989"/>
      <c r="T124" s="989"/>
      <c r="U124" s="989"/>
      <c r="V124" s="989"/>
      <c r="W124" s="989"/>
      <c r="X124" s="989"/>
      <c r="Y124" s="989"/>
      <c r="Z124" s="989"/>
      <c r="AA124" s="990"/>
    </row>
    <row r="125" spans="1:27" ht="15">
      <c r="A125" s="836">
        <v>31</v>
      </c>
      <c r="B125" s="268">
        <v>32</v>
      </c>
      <c r="C125" s="268">
        <v>32</v>
      </c>
      <c r="D125" s="268" t="s">
        <v>3396</v>
      </c>
      <c r="E125" s="365">
        <v>43984</v>
      </c>
      <c r="F125" s="268">
        <v>1</v>
      </c>
      <c r="G125" s="515">
        <v>32</v>
      </c>
      <c r="H125" s="515" t="s">
        <v>12</v>
      </c>
      <c r="I125" s="837">
        <v>44012</v>
      </c>
      <c r="J125" s="515" t="s">
        <v>3196</v>
      </c>
      <c r="K125" s="720"/>
      <c r="L125" s="219"/>
      <c r="M125" s="219"/>
      <c r="N125" s="219"/>
      <c r="O125" s="219"/>
      <c r="P125" s="219"/>
      <c r="Q125" s="219"/>
      <c r="R125" s="219"/>
      <c r="S125" s="219"/>
      <c r="T125" s="219"/>
      <c r="U125" s="219"/>
      <c r="V125" s="219"/>
      <c r="W125" s="219"/>
      <c r="X125" s="219"/>
      <c r="Y125" s="219"/>
      <c r="Z125" s="219"/>
      <c r="AA125" s="219"/>
    </row>
    <row r="126" spans="1:27" ht="15">
      <c r="A126" s="833">
        <v>45812</v>
      </c>
      <c r="B126" s="614"/>
      <c r="C126" s="614"/>
      <c r="D126" s="614" t="s">
        <v>3396</v>
      </c>
      <c r="G126" s="323"/>
      <c r="H126" s="323"/>
      <c r="I126" s="323"/>
      <c r="J126" s="323"/>
      <c r="K126" s="267"/>
    </row>
    <row r="127" spans="1:27" ht="15">
      <c r="A127" s="814"/>
      <c r="G127" s="323"/>
      <c r="H127" s="323"/>
      <c r="I127" s="323"/>
      <c r="J127" s="323"/>
      <c r="K127" s="267"/>
    </row>
    <row r="128" spans="1:27" ht="15">
      <c r="A128" s="1014"/>
      <c r="B128" s="989"/>
      <c r="C128" s="989"/>
      <c r="D128" s="989"/>
      <c r="E128" s="989"/>
      <c r="F128" s="989"/>
      <c r="G128" s="989"/>
      <c r="H128" s="989"/>
      <c r="I128" s="989"/>
      <c r="J128" s="989"/>
      <c r="K128" s="989"/>
      <c r="L128" s="989"/>
      <c r="M128" s="989"/>
      <c r="N128" s="989"/>
      <c r="O128" s="989"/>
      <c r="P128" s="989"/>
      <c r="Q128" s="989"/>
      <c r="R128" s="989"/>
      <c r="S128" s="989"/>
      <c r="T128" s="989"/>
      <c r="U128" s="989"/>
      <c r="V128" s="989"/>
      <c r="W128" s="989"/>
      <c r="X128" s="989"/>
      <c r="Y128" s="989"/>
      <c r="Z128" s="989"/>
      <c r="AA128" s="990"/>
    </row>
    <row r="129" spans="1:27" ht="15">
      <c r="A129" s="830">
        <v>32</v>
      </c>
      <c r="B129" s="531">
        <v>161</v>
      </c>
      <c r="C129" s="531">
        <v>161</v>
      </c>
      <c r="D129" s="531" t="s">
        <v>3396</v>
      </c>
      <c r="E129" s="610">
        <v>43987</v>
      </c>
      <c r="F129" s="531">
        <v>2.5</v>
      </c>
      <c r="G129" s="532">
        <v>30</v>
      </c>
      <c r="H129" s="532" t="s">
        <v>12</v>
      </c>
      <c r="I129" s="551">
        <v>44007</v>
      </c>
      <c r="J129" s="532" t="s">
        <v>3214</v>
      </c>
      <c r="K129" s="542"/>
      <c r="L129" s="539"/>
      <c r="M129" s="539"/>
      <c r="N129" s="539"/>
      <c r="O129" s="539"/>
      <c r="P129" s="539"/>
      <c r="Q129" s="539"/>
      <c r="R129" s="539"/>
      <c r="S129" s="539"/>
      <c r="T129" s="539"/>
      <c r="U129" s="539"/>
      <c r="V129" s="539"/>
      <c r="W129" s="539"/>
      <c r="X129" s="539"/>
      <c r="Y129" s="539"/>
      <c r="Z129" s="539"/>
      <c r="AA129" s="539"/>
    </row>
    <row r="130" spans="1:27" ht="15">
      <c r="A130" s="840"/>
      <c r="B130" s="539"/>
      <c r="C130" s="539"/>
      <c r="D130" s="539"/>
      <c r="E130" s="539"/>
      <c r="F130" s="539"/>
      <c r="G130" s="532">
        <v>86</v>
      </c>
      <c r="H130" s="532" t="s">
        <v>12</v>
      </c>
      <c r="I130" s="551">
        <v>44011</v>
      </c>
      <c r="J130" s="552">
        <v>4.5138888888888888E-2</v>
      </c>
      <c r="K130" s="542"/>
      <c r="L130" s="539"/>
      <c r="M130" s="539"/>
      <c r="N130" s="539"/>
      <c r="O130" s="539"/>
      <c r="P130" s="539"/>
      <c r="Q130" s="539"/>
      <c r="R130" s="539"/>
      <c r="S130" s="539"/>
      <c r="T130" s="539"/>
      <c r="U130" s="539"/>
      <c r="V130" s="539"/>
      <c r="W130" s="539"/>
      <c r="X130" s="539"/>
      <c r="Y130" s="539"/>
      <c r="Z130" s="539"/>
      <c r="AA130" s="539"/>
    </row>
    <row r="131" spans="1:27" ht="15">
      <c r="A131" s="840"/>
      <c r="B131" s="539"/>
      <c r="C131" s="539"/>
      <c r="D131" s="539"/>
      <c r="E131" s="539"/>
      <c r="F131" s="539"/>
      <c r="G131" s="532">
        <v>45</v>
      </c>
      <c r="H131" s="532" t="s">
        <v>12</v>
      </c>
      <c r="I131" s="551">
        <v>44012</v>
      </c>
      <c r="J131" s="552">
        <v>4.1666666666666664E-2</v>
      </c>
      <c r="K131" s="542"/>
      <c r="L131" s="539"/>
      <c r="M131" s="539"/>
      <c r="N131" s="539"/>
      <c r="O131" s="539"/>
      <c r="P131" s="539"/>
      <c r="Q131" s="539"/>
      <c r="R131" s="539"/>
      <c r="S131" s="539"/>
      <c r="T131" s="539"/>
      <c r="U131" s="539"/>
      <c r="V131" s="539"/>
      <c r="W131" s="539"/>
      <c r="X131" s="539"/>
      <c r="Y131" s="539"/>
      <c r="Z131" s="539"/>
      <c r="AA131" s="539"/>
    </row>
    <row r="132" spans="1:27" ht="15">
      <c r="A132" s="1014"/>
      <c r="B132" s="989"/>
      <c r="C132" s="989"/>
      <c r="D132" s="989"/>
      <c r="E132" s="989"/>
      <c r="F132" s="989"/>
      <c r="G132" s="989"/>
      <c r="H132" s="989"/>
      <c r="I132" s="989"/>
      <c r="J132" s="989"/>
      <c r="K132" s="989"/>
      <c r="L132" s="989"/>
      <c r="M132" s="989"/>
      <c r="N132" s="989"/>
      <c r="O132" s="989"/>
      <c r="P132" s="989"/>
      <c r="Q132" s="989"/>
      <c r="R132" s="989"/>
      <c r="S132" s="989"/>
      <c r="T132" s="989"/>
      <c r="U132" s="989"/>
      <c r="V132" s="989"/>
      <c r="W132" s="989"/>
      <c r="X132" s="989"/>
      <c r="Y132" s="989"/>
      <c r="Z132" s="989"/>
      <c r="AA132" s="990"/>
    </row>
    <row r="133" spans="1:27" ht="15">
      <c r="A133" s="830">
        <v>33</v>
      </c>
      <c r="B133" s="531">
        <v>79</v>
      </c>
      <c r="C133" s="531">
        <v>79</v>
      </c>
      <c r="D133" s="531" t="s">
        <v>3396</v>
      </c>
      <c r="E133" s="610">
        <v>43987</v>
      </c>
      <c r="F133" s="531">
        <v>1.5</v>
      </c>
      <c r="G133" s="532">
        <v>79</v>
      </c>
      <c r="H133" s="532" t="s">
        <v>12</v>
      </c>
      <c r="I133" s="551">
        <v>44013</v>
      </c>
      <c r="J133" s="552">
        <v>5.5555555555555552E-2</v>
      </c>
      <c r="K133" s="542"/>
      <c r="L133" s="539"/>
      <c r="M133" s="539"/>
      <c r="N133" s="539"/>
      <c r="O133" s="539"/>
      <c r="P133" s="539"/>
      <c r="Q133" s="539"/>
      <c r="R133" s="539"/>
      <c r="S133" s="539"/>
      <c r="T133" s="539"/>
      <c r="U133" s="539"/>
      <c r="V133" s="539"/>
      <c r="W133" s="539"/>
      <c r="X133" s="539"/>
      <c r="Y133" s="539"/>
      <c r="Z133" s="539"/>
      <c r="AA133" s="539"/>
    </row>
    <row r="134" spans="1:27" ht="15">
      <c r="A134" s="814"/>
      <c r="G134" s="323"/>
      <c r="H134" s="323"/>
      <c r="I134" s="323"/>
      <c r="J134" s="323"/>
      <c r="K134" s="267"/>
    </row>
    <row r="135" spans="1:27" ht="15">
      <c r="A135" s="1014"/>
      <c r="B135" s="989"/>
      <c r="C135" s="989"/>
      <c r="D135" s="989"/>
      <c r="E135" s="989"/>
      <c r="F135" s="989"/>
      <c r="G135" s="989"/>
      <c r="H135" s="989"/>
      <c r="I135" s="989"/>
      <c r="J135" s="989"/>
      <c r="K135" s="989"/>
      <c r="L135" s="989"/>
      <c r="M135" s="989"/>
      <c r="N135" s="989"/>
      <c r="O135" s="989"/>
      <c r="P135" s="989"/>
      <c r="Q135" s="989"/>
      <c r="R135" s="989"/>
      <c r="S135" s="989"/>
      <c r="T135" s="989"/>
      <c r="U135" s="989"/>
      <c r="V135" s="989"/>
      <c r="W135" s="989"/>
      <c r="X135" s="989"/>
      <c r="Y135" s="989"/>
      <c r="Z135" s="989"/>
      <c r="AA135" s="990"/>
    </row>
    <row r="136" spans="1:27" ht="15">
      <c r="A136" s="814"/>
      <c r="G136" s="323"/>
      <c r="H136" s="323"/>
      <c r="I136" s="323"/>
      <c r="J136" s="323"/>
      <c r="K136" s="267"/>
    </row>
    <row r="137" spans="1:27" ht="15">
      <c r="A137" s="836">
        <v>34</v>
      </c>
      <c r="B137" s="268">
        <v>58</v>
      </c>
      <c r="C137" s="268">
        <v>58</v>
      </c>
      <c r="D137" s="268" t="s">
        <v>3396</v>
      </c>
      <c r="E137" s="365">
        <v>43987</v>
      </c>
      <c r="F137" s="268">
        <v>0.5</v>
      </c>
      <c r="G137" s="515">
        <v>58</v>
      </c>
      <c r="H137" s="515" t="s">
        <v>12</v>
      </c>
      <c r="I137" s="837">
        <v>44013</v>
      </c>
      <c r="J137" s="515" t="s">
        <v>3214</v>
      </c>
      <c r="K137" s="720"/>
      <c r="L137" s="219"/>
      <c r="M137" s="219"/>
      <c r="N137" s="219"/>
      <c r="O137" s="219"/>
      <c r="P137" s="219"/>
      <c r="Q137" s="219"/>
      <c r="R137" s="219"/>
      <c r="S137" s="219"/>
      <c r="T137" s="219"/>
      <c r="U137" s="219"/>
      <c r="V137" s="219"/>
      <c r="W137" s="219"/>
      <c r="X137" s="219"/>
      <c r="Y137" s="219"/>
      <c r="Z137" s="219"/>
      <c r="AA137" s="219"/>
    </row>
    <row r="138" spans="1:27" ht="15">
      <c r="A138" s="1014"/>
      <c r="B138" s="989"/>
      <c r="C138" s="989"/>
      <c r="D138" s="989"/>
      <c r="E138" s="989"/>
      <c r="F138" s="989"/>
      <c r="G138" s="989"/>
      <c r="H138" s="989"/>
      <c r="I138" s="989"/>
      <c r="J138" s="989"/>
      <c r="K138" s="989"/>
      <c r="L138" s="989"/>
      <c r="M138" s="989"/>
      <c r="N138" s="989"/>
      <c r="O138" s="989"/>
      <c r="P138" s="989"/>
      <c r="Q138" s="989"/>
      <c r="R138" s="989"/>
      <c r="S138" s="989"/>
      <c r="T138" s="989"/>
      <c r="U138" s="989"/>
      <c r="V138" s="989"/>
      <c r="W138" s="989"/>
      <c r="X138" s="989"/>
      <c r="Y138" s="989"/>
      <c r="Z138" s="989"/>
      <c r="AA138" s="990"/>
    </row>
    <row r="139" spans="1:27" ht="12.75">
      <c r="A139" s="1016"/>
      <c r="B139" s="1017"/>
      <c r="C139" s="1017"/>
      <c r="D139" s="1017"/>
      <c r="E139" s="1017"/>
      <c r="F139" s="1017"/>
      <c r="G139" s="1017"/>
      <c r="H139" s="1017"/>
      <c r="I139" s="1017"/>
      <c r="J139" s="1017"/>
      <c r="K139" s="1017"/>
      <c r="L139" s="1017"/>
      <c r="M139" s="1017"/>
      <c r="N139" s="1017"/>
      <c r="O139" s="1017"/>
      <c r="P139" s="1017"/>
      <c r="Q139" s="1017"/>
      <c r="R139" s="1017"/>
      <c r="S139" s="1017"/>
      <c r="T139" s="1017"/>
      <c r="U139" s="1017"/>
      <c r="V139" s="1017"/>
      <c r="W139" s="1017"/>
      <c r="X139" s="1017"/>
      <c r="Y139" s="1017"/>
      <c r="Z139" s="1017"/>
      <c r="AA139" s="1018"/>
    </row>
    <row r="140" spans="1:27" ht="12.75">
      <c r="A140" s="1013"/>
      <c r="B140" s="994"/>
      <c r="C140" s="994"/>
      <c r="D140" s="994"/>
      <c r="E140" s="994"/>
      <c r="F140" s="994"/>
      <c r="G140" s="994"/>
      <c r="H140" s="994"/>
      <c r="I140" s="994"/>
      <c r="J140" s="994"/>
      <c r="K140" s="994"/>
      <c r="L140" s="994"/>
      <c r="M140" s="994"/>
      <c r="N140" s="994"/>
      <c r="O140" s="994"/>
      <c r="P140" s="994"/>
      <c r="Q140" s="994"/>
      <c r="R140" s="994"/>
      <c r="S140" s="994"/>
      <c r="T140" s="994"/>
      <c r="U140" s="994"/>
      <c r="V140" s="994"/>
      <c r="W140" s="994"/>
      <c r="X140" s="994"/>
      <c r="Y140" s="994"/>
      <c r="Z140" s="994"/>
      <c r="AA140" s="995"/>
    </row>
    <row r="141" spans="1:27" ht="15">
      <c r="A141" s="836">
        <v>35</v>
      </c>
      <c r="B141" s="268">
        <v>8</v>
      </c>
      <c r="C141" s="268">
        <v>8</v>
      </c>
      <c r="D141" s="268" t="s">
        <v>3396</v>
      </c>
      <c r="E141" s="365">
        <v>43987</v>
      </c>
      <c r="F141" s="268">
        <v>0.08</v>
      </c>
      <c r="G141" s="515">
        <v>8</v>
      </c>
      <c r="H141" s="515" t="s">
        <v>12</v>
      </c>
      <c r="I141" s="837">
        <v>44013</v>
      </c>
      <c r="J141" s="841">
        <v>4.8611111111111112E-2</v>
      </c>
      <c r="K141" s="720"/>
      <c r="L141" s="219"/>
      <c r="M141" s="219"/>
      <c r="N141" s="219"/>
      <c r="O141" s="219"/>
      <c r="P141" s="219"/>
      <c r="Q141" s="219"/>
      <c r="R141" s="219"/>
      <c r="S141" s="219"/>
      <c r="T141" s="219"/>
      <c r="U141" s="219"/>
      <c r="V141" s="219"/>
      <c r="W141" s="219"/>
      <c r="X141" s="219"/>
      <c r="Y141" s="219"/>
      <c r="Z141" s="219"/>
      <c r="AA141" s="219"/>
    </row>
    <row r="142" spans="1:27" ht="15">
      <c r="A142" s="814"/>
      <c r="G142" s="323"/>
      <c r="H142" s="323"/>
      <c r="I142" s="323"/>
      <c r="J142" s="323"/>
      <c r="K142" s="267"/>
    </row>
    <row r="143" spans="1:27" ht="15">
      <c r="A143" s="1014"/>
      <c r="B143" s="989"/>
      <c r="C143" s="989"/>
      <c r="D143" s="989"/>
      <c r="E143" s="989"/>
      <c r="F143" s="989"/>
      <c r="G143" s="989"/>
      <c r="H143" s="989"/>
      <c r="I143" s="989"/>
      <c r="J143" s="989"/>
      <c r="K143" s="989"/>
      <c r="L143" s="989"/>
      <c r="M143" s="989"/>
      <c r="N143" s="989"/>
      <c r="O143" s="989"/>
      <c r="P143" s="989"/>
      <c r="Q143" s="989"/>
      <c r="R143" s="989"/>
      <c r="S143" s="989"/>
      <c r="T143" s="989"/>
      <c r="U143" s="989"/>
      <c r="V143" s="989"/>
      <c r="W143" s="989"/>
      <c r="X143" s="989"/>
      <c r="Y143" s="989"/>
      <c r="Z143" s="989"/>
      <c r="AA143" s="990"/>
    </row>
    <row r="144" spans="1:27" ht="15">
      <c r="A144" s="814"/>
      <c r="G144" s="323"/>
      <c r="H144" s="323"/>
      <c r="I144" s="323"/>
      <c r="J144" s="323"/>
      <c r="K144" s="267"/>
    </row>
    <row r="145" spans="1:27" ht="15">
      <c r="A145" s="836">
        <v>36</v>
      </c>
      <c r="B145" s="268">
        <v>0</v>
      </c>
      <c r="C145" s="268">
        <v>0</v>
      </c>
      <c r="D145" s="268" t="s">
        <v>3396</v>
      </c>
      <c r="E145" s="365">
        <v>43987</v>
      </c>
      <c r="F145" s="219"/>
      <c r="G145" s="515">
        <v>0</v>
      </c>
      <c r="H145" s="515" t="s">
        <v>12</v>
      </c>
      <c r="I145" s="837">
        <v>44013</v>
      </c>
      <c r="J145" s="515">
        <v>0</v>
      </c>
      <c r="K145" s="720"/>
      <c r="L145" s="219"/>
      <c r="M145" s="219"/>
      <c r="N145" s="219"/>
      <c r="O145" s="219"/>
      <c r="P145" s="219"/>
      <c r="Q145" s="219"/>
      <c r="R145" s="219"/>
      <c r="S145" s="219"/>
      <c r="T145" s="219"/>
      <c r="U145" s="219"/>
      <c r="V145" s="219"/>
      <c r="W145" s="219"/>
      <c r="X145" s="219"/>
      <c r="Y145" s="219"/>
      <c r="Z145" s="219"/>
      <c r="AA145" s="219"/>
    </row>
    <row r="146" spans="1:27" ht="15">
      <c r="A146" s="1014"/>
      <c r="B146" s="989"/>
      <c r="C146" s="989"/>
      <c r="D146" s="989"/>
      <c r="E146" s="989"/>
      <c r="F146" s="989"/>
      <c r="G146" s="989"/>
      <c r="H146" s="989"/>
      <c r="I146" s="989"/>
      <c r="J146" s="989"/>
      <c r="K146" s="989"/>
      <c r="L146" s="989"/>
      <c r="M146" s="989"/>
      <c r="N146" s="989"/>
      <c r="O146" s="989"/>
      <c r="P146" s="989"/>
      <c r="Q146" s="989"/>
      <c r="R146" s="989"/>
      <c r="S146" s="989"/>
      <c r="T146" s="989"/>
      <c r="U146" s="989"/>
      <c r="V146" s="989"/>
      <c r="W146" s="989"/>
      <c r="X146" s="989"/>
      <c r="Y146" s="989"/>
      <c r="Z146" s="989"/>
      <c r="AA146" s="990"/>
    </row>
    <row r="147" spans="1:27" ht="15">
      <c r="A147" s="814"/>
      <c r="G147" s="323"/>
      <c r="H147" s="323"/>
      <c r="I147" s="323"/>
      <c r="J147" s="323"/>
      <c r="K147" s="267"/>
    </row>
    <row r="148" spans="1:27" ht="15">
      <c r="A148" s="814"/>
      <c r="G148" s="323"/>
      <c r="H148" s="323"/>
      <c r="I148" s="323"/>
      <c r="J148" s="323"/>
      <c r="K148" s="267"/>
    </row>
    <row r="149" spans="1:27" ht="15">
      <c r="A149" s="836">
        <v>37</v>
      </c>
      <c r="B149" s="268">
        <v>0</v>
      </c>
      <c r="C149" s="268">
        <v>0</v>
      </c>
      <c r="D149" s="268" t="s">
        <v>3396</v>
      </c>
      <c r="E149" s="365">
        <v>43987</v>
      </c>
      <c r="F149" s="219"/>
      <c r="G149" s="515">
        <v>0</v>
      </c>
      <c r="H149" s="515" t="s">
        <v>12</v>
      </c>
      <c r="I149" s="837">
        <v>44013</v>
      </c>
      <c r="J149" s="515">
        <v>0</v>
      </c>
      <c r="K149" s="720"/>
      <c r="L149" s="219"/>
      <c r="M149" s="219"/>
      <c r="N149" s="219"/>
      <c r="O149" s="219"/>
      <c r="P149" s="219"/>
      <c r="Q149" s="219"/>
      <c r="R149" s="219"/>
      <c r="S149" s="219"/>
      <c r="T149" s="219"/>
      <c r="U149" s="219"/>
      <c r="V149" s="219"/>
      <c r="W149" s="219"/>
      <c r="X149" s="219"/>
      <c r="Y149" s="219"/>
      <c r="Z149" s="219"/>
      <c r="AA149" s="219"/>
    </row>
    <row r="150" spans="1:27" ht="15">
      <c r="A150" s="1014"/>
      <c r="B150" s="989"/>
      <c r="C150" s="989"/>
      <c r="D150" s="989"/>
      <c r="E150" s="989"/>
      <c r="F150" s="989"/>
      <c r="G150" s="989"/>
      <c r="H150" s="989"/>
      <c r="I150" s="989"/>
      <c r="J150" s="989"/>
      <c r="K150" s="989"/>
      <c r="L150" s="989"/>
      <c r="M150" s="989"/>
      <c r="N150" s="989"/>
      <c r="O150" s="989"/>
      <c r="P150" s="989"/>
      <c r="Q150" s="989"/>
      <c r="R150" s="989"/>
      <c r="S150" s="989"/>
      <c r="T150" s="989"/>
      <c r="U150" s="989"/>
      <c r="V150" s="989"/>
      <c r="W150" s="989"/>
      <c r="X150" s="989"/>
      <c r="Y150" s="989"/>
      <c r="Z150" s="989"/>
      <c r="AA150" s="990"/>
    </row>
    <row r="151" spans="1:27" ht="15">
      <c r="A151" s="814"/>
      <c r="G151" s="323"/>
      <c r="H151" s="323"/>
      <c r="I151" s="323"/>
      <c r="J151" s="323"/>
      <c r="K151" s="267"/>
    </row>
    <row r="152" spans="1:27" ht="15">
      <c r="A152" s="814"/>
      <c r="G152" s="323"/>
      <c r="H152" s="323"/>
      <c r="I152" s="323"/>
      <c r="J152" s="323"/>
      <c r="K152" s="267"/>
    </row>
    <row r="153" spans="1:27" ht="15">
      <c r="A153" s="830">
        <v>38</v>
      </c>
      <c r="B153" s="531">
        <v>51</v>
      </c>
      <c r="C153" s="531">
        <v>51</v>
      </c>
      <c r="D153" s="531" t="s">
        <v>3396</v>
      </c>
      <c r="E153" s="610">
        <v>43987</v>
      </c>
      <c r="F153" s="531">
        <v>1.5</v>
      </c>
      <c r="G153" s="532">
        <v>51</v>
      </c>
      <c r="H153" s="532" t="s">
        <v>12</v>
      </c>
      <c r="I153" s="551">
        <v>44013</v>
      </c>
      <c r="J153" s="532" t="s">
        <v>3258</v>
      </c>
      <c r="K153" s="542"/>
      <c r="L153" s="539"/>
      <c r="M153" s="539"/>
      <c r="N153" s="539"/>
      <c r="O153" s="539"/>
      <c r="P153" s="539"/>
      <c r="Q153" s="539"/>
      <c r="R153" s="539"/>
      <c r="S153" s="539"/>
      <c r="T153" s="539"/>
      <c r="U153" s="539"/>
      <c r="V153" s="539"/>
      <c r="W153" s="539"/>
      <c r="X153" s="539"/>
      <c r="Y153" s="539"/>
      <c r="Z153" s="539"/>
      <c r="AA153" s="539"/>
    </row>
    <row r="154" spans="1:27" ht="15">
      <c r="A154" s="1014"/>
      <c r="B154" s="989"/>
      <c r="C154" s="989"/>
      <c r="D154" s="989"/>
      <c r="E154" s="989"/>
      <c r="F154" s="989"/>
      <c r="G154" s="989"/>
      <c r="H154" s="989"/>
      <c r="I154" s="989"/>
      <c r="J154" s="989"/>
      <c r="K154" s="989"/>
      <c r="L154" s="989"/>
      <c r="M154" s="989"/>
      <c r="N154" s="989"/>
      <c r="O154" s="989"/>
      <c r="P154" s="989"/>
      <c r="Q154" s="989"/>
      <c r="R154" s="989"/>
      <c r="S154" s="989"/>
      <c r="T154" s="989"/>
      <c r="U154" s="989"/>
      <c r="V154" s="989"/>
      <c r="W154" s="989"/>
      <c r="X154" s="989"/>
      <c r="Y154" s="989"/>
      <c r="Z154" s="989"/>
      <c r="AA154" s="990"/>
    </row>
    <row r="155" spans="1:27" ht="15">
      <c r="A155" s="814"/>
      <c r="G155" s="323"/>
      <c r="H155" s="323"/>
      <c r="I155" s="323"/>
      <c r="J155" s="323"/>
      <c r="K155" s="267"/>
    </row>
    <row r="156" spans="1:27" ht="15">
      <c r="A156" s="814"/>
      <c r="G156" s="323"/>
      <c r="H156" s="323"/>
      <c r="I156" s="323"/>
      <c r="J156" s="323"/>
      <c r="K156" s="267"/>
    </row>
    <row r="157" spans="1:27" ht="15">
      <c r="A157" s="836">
        <v>39</v>
      </c>
      <c r="B157" s="268">
        <v>0</v>
      </c>
      <c r="C157" s="268">
        <v>0</v>
      </c>
      <c r="D157" s="268" t="s">
        <v>3396</v>
      </c>
      <c r="E157" s="365">
        <v>43988</v>
      </c>
      <c r="F157" s="219"/>
      <c r="G157" s="515">
        <v>0</v>
      </c>
      <c r="H157" s="515" t="s">
        <v>12</v>
      </c>
      <c r="I157" s="837">
        <v>44013</v>
      </c>
      <c r="J157" s="515">
        <v>0</v>
      </c>
      <c r="K157" s="720"/>
      <c r="L157" s="219"/>
      <c r="M157" s="219"/>
      <c r="N157" s="219"/>
      <c r="O157" s="219"/>
      <c r="P157" s="219"/>
      <c r="Q157" s="219"/>
      <c r="R157" s="219"/>
      <c r="S157" s="219"/>
      <c r="T157" s="219"/>
      <c r="U157" s="219"/>
      <c r="V157" s="219"/>
      <c r="W157" s="219"/>
      <c r="X157" s="219"/>
      <c r="Y157" s="219"/>
      <c r="Z157" s="219"/>
      <c r="AA157" s="219"/>
    </row>
    <row r="158" spans="1:27" ht="15">
      <c r="A158" s="1014"/>
      <c r="B158" s="989"/>
      <c r="C158" s="989"/>
      <c r="D158" s="989"/>
      <c r="E158" s="989"/>
      <c r="F158" s="989"/>
      <c r="G158" s="989"/>
      <c r="H158" s="989"/>
      <c r="I158" s="989"/>
      <c r="J158" s="989"/>
      <c r="K158" s="989"/>
      <c r="L158" s="989"/>
      <c r="M158" s="989"/>
      <c r="N158" s="989"/>
      <c r="O158" s="989"/>
      <c r="P158" s="989"/>
      <c r="Q158" s="989"/>
      <c r="R158" s="989"/>
      <c r="S158" s="989"/>
      <c r="T158" s="989"/>
      <c r="U158" s="989"/>
      <c r="V158" s="989"/>
      <c r="W158" s="989"/>
      <c r="X158" s="989"/>
      <c r="Y158" s="989"/>
      <c r="Z158" s="989"/>
      <c r="AA158" s="990"/>
    </row>
    <row r="159" spans="1:27" ht="15">
      <c r="A159" s="814"/>
      <c r="G159" s="323"/>
      <c r="H159" s="323"/>
      <c r="I159" s="323"/>
      <c r="J159" s="323"/>
      <c r="K159" s="267"/>
    </row>
    <row r="160" spans="1:27" ht="15">
      <c r="A160" s="814"/>
      <c r="G160" s="323"/>
      <c r="H160" s="323"/>
      <c r="I160" s="323"/>
      <c r="J160" s="323"/>
      <c r="K160" s="267"/>
    </row>
    <row r="161" spans="1:27" ht="15">
      <c r="A161" s="836">
        <v>40</v>
      </c>
      <c r="B161" s="268">
        <v>32</v>
      </c>
      <c r="C161" s="268">
        <v>32</v>
      </c>
      <c r="D161" s="268" t="s">
        <v>3396</v>
      </c>
      <c r="E161" s="365">
        <v>43988</v>
      </c>
      <c r="F161" s="268">
        <v>0.2</v>
      </c>
      <c r="G161" s="515">
        <v>32</v>
      </c>
      <c r="H161" s="515" t="s">
        <v>12</v>
      </c>
      <c r="I161" s="837">
        <v>44013</v>
      </c>
      <c r="J161" s="515" t="s">
        <v>3117</v>
      </c>
      <c r="K161" s="720"/>
      <c r="L161" s="219"/>
      <c r="M161" s="219"/>
      <c r="N161" s="219"/>
      <c r="O161" s="219"/>
      <c r="P161" s="219"/>
      <c r="Q161" s="219"/>
      <c r="R161" s="219"/>
      <c r="S161" s="219"/>
      <c r="T161" s="219"/>
      <c r="U161" s="219"/>
      <c r="V161" s="219"/>
      <c r="W161" s="219"/>
      <c r="X161" s="219"/>
      <c r="Y161" s="219"/>
      <c r="Z161" s="219"/>
      <c r="AA161" s="219"/>
    </row>
    <row r="162" spans="1:27" ht="15">
      <c r="A162" s="1014"/>
      <c r="B162" s="989"/>
      <c r="C162" s="989"/>
      <c r="D162" s="989"/>
      <c r="E162" s="989"/>
      <c r="F162" s="989"/>
      <c r="G162" s="989"/>
      <c r="H162" s="989"/>
      <c r="I162" s="989"/>
      <c r="J162" s="989"/>
      <c r="K162" s="989"/>
      <c r="L162" s="989"/>
      <c r="M162" s="989"/>
      <c r="N162" s="989"/>
      <c r="O162" s="989"/>
      <c r="P162" s="989"/>
      <c r="Q162" s="989"/>
      <c r="R162" s="989"/>
      <c r="S162" s="989"/>
      <c r="T162" s="989"/>
      <c r="U162" s="989"/>
      <c r="V162" s="989"/>
      <c r="W162" s="989"/>
      <c r="X162" s="989"/>
      <c r="Y162" s="989"/>
      <c r="Z162" s="989"/>
      <c r="AA162" s="990"/>
    </row>
    <row r="163" spans="1:27" ht="15">
      <c r="A163" s="814"/>
      <c r="G163" s="323"/>
      <c r="H163" s="323"/>
      <c r="I163" s="323"/>
      <c r="J163" s="323"/>
      <c r="K163" s="267"/>
    </row>
    <row r="164" spans="1:27" ht="15">
      <c r="A164" s="814"/>
      <c r="G164" s="323"/>
      <c r="H164" s="323"/>
      <c r="I164" s="323"/>
      <c r="J164" s="323"/>
      <c r="K164" s="267"/>
    </row>
    <row r="165" spans="1:27" ht="15">
      <c r="A165" s="830">
        <v>41</v>
      </c>
      <c r="B165" s="531">
        <v>32</v>
      </c>
      <c r="C165" s="531">
        <v>32</v>
      </c>
      <c r="D165" s="531" t="s">
        <v>3396</v>
      </c>
      <c r="E165" s="610">
        <v>43988</v>
      </c>
      <c r="F165" s="531">
        <v>0.2</v>
      </c>
      <c r="G165" s="532">
        <v>32</v>
      </c>
      <c r="H165" s="532" t="s">
        <v>12</v>
      </c>
      <c r="I165" s="551">
        <v>44013</v>
      </c>
      <c r="J165" s="532" t="s">
        <v>3209</v>
      </c>
      <c r="K165" s="542"/>
      <c r="L165" s="539"/>
      <c r="M165" s="539"/>
      <c r="N165" s="539"/>
      <c r="O165" s="539"/>
      <c r="P165" s="539"/>
      <c r="Q165" s="539"/>
      <c r="R165" s="539"/>
      <c r="S165" s="539"/>
      <c r="T165" s="539"/>
      <c r="U165" s="539"/>
      <c r="V165" s="539"/>
      <c r="W165" s="539"/>
      <c r="X165" s="539"/>
      <c r="Y165" s="539"/>
      <c r="Z165" s="539"/>
      <c r="AA165" s="539"/>
    </row>
    <row r="166" spans="1:27" ht="15">
      <c r="A166" s="1014"/>
      <c r="B166" s="989"/>
      <c r="C166" s="989"/>
      <c r="D166" s="989"/>
      <c r="E166" s="989"/>
      <c r="F166" s="989"/>
      <c r="G166" s="989"/>
      <c r="H166" s="989"/>
      <c r="I166" s="989"/>
      <c r="J166" s="989"/>
      <c r="K166" s="989"/>
      <c r="L166" s="989"/>
      <c r="M166" s="989"/>
      <c r="N166" s="989"/>
      <c r="O166" s="989"/>
      <c r="P166" s="989"/>
      <c r="Q166" s="989"/>
      <c r="R166" s="989"/>
      <c r="S166" s="989"/>
      <c r="T166" s="989"/>
      <c r="U166" s="989"/>
      <c r="V166" s="989"/>
      <c r="W166" s="989"/>
      <c r="X166" s="989"/>
      <c r="Y166" s="989"/>
      <c r="Z166" s="989"/>
      <c r="AA166" s="990"/>
    </row>
    <row r="167" spans="1:27" ht="15">
      <c r="A167" s="814"/>
      <c r="G167" s="323"/>
      <c r="H167" s="323"/>
      <c r="I167" s="323"/>
      <c r="J167" s="323"/>
      <c r="K167" s="267"/>
    </row>
    <row r="168" spans="1:27" ht="15">
      <c r="A168" s="814"/>
      <c r="G168" s="323"/>
      <c r="H168" s="323"/>
      <c r="I168" s="323"/>
      <c r="J168" s="323"/>
      <c r="K168" s="267"/>
    </row>
    <row r="169" spans="1:27" ht="15">
      <c r="A169" s="830">
        <v>42</v>
      </c>
      <c r="B169" s="531">
        <v>92</v>
      </c>
      <c r="C169" s="531">
        <v>92</v>
      </c>
      <c r="D169" s="531" t="s">
        <v>3396</v>
      </c>
      <c r="E169" s="610">
        <v>43988</v>
      </c>
      <c r="F169" s="531">
        <v>1.5</v>
      </c>
      <c r="G169" s="532">
        <v>92</v>
      </c>
      <c r="H169" s="532" t="s">
        <v>12</v>
      </c>
      <c r="I169" s="551">
        <v>44013</v>
      </c>
      <c r="J169" s="552">
        <v>4.8611111111111112E-2</v>
      </c>
      <c r="K169" s="542"/>
      <c r="L169" s="539"/>
      <c r="M169" s="539"/>
      <c r="N169" s="539"/>
      <c r="O169" s="539"/>
      <c r="P169" s="539"/>
      <c r="Q169" s="539"/>
      <c r="R169" s="539"/>
      <c r="S169" s="539"/>
      <c r="T169" s="539"/>
      <c r="U169" s="539"/>
      <c r="V169" s="539"/>
      <c r="W169" s="539"/>
      <c r="X169" s="539"/>
      <c r="Y169" s="539"/>
      <c r="Z169" s="539"/>
      <c r="AA169" s="539"/>
    </row>
    <row r="170" spans="1:27" ht="15">
      <c r="A170" s="1014"/>
      <c r="B170" s="989"/>
      <c r="C170" s="989"/>
      <c r="D170" s="989"/>
      <c r="E170" s="989"/>
      <c r="F170" s="989"/>
      <c r="G170" s="989"/>
      <c r="H170" s="989"/>
      <c r="I170" s="989"/>
      <c r="J170" s="989"/>
      <c r="K170" s="989"/>
      <c r="L170" s="989"/>
      <c r="M170" s="989"/>
      <c r="N170" s="989"/>
      <c r="O170" s="989"/>
      <c r="P170" s="989"/>
      <c r="Q170" s="989"/>
      <c r="R170" s="989"/>
      <c r="S170" s="989"/>
      <c r="T170" s="989"/>
      <c r="U170" s="989"/>
      <c r="V170" s="989"/>
      <c r="W170" s="989"/>
      <c r="X170" s="989"/>
      <c r="Y170" s="989"/>
      <c r="Z170" s="989"/>
      <c r="AA170" s="990"/>
    </row>
    <row r="171" spans="1:27" ht="15">
      <c r="A171" s="814"/>
      <c r="G171" s="323"/>
      <c r="H171" s="323"/>
      <c r="I171" s="323"/>
      <c r="J171" s="323"/>
      <c r="K171" s="267"/>
    </row>
    <row r="172" spans="1:27" ht="15">
      <c r="A172" s="814"/>
      <c r="G172" s="323"/>
      <c r="H172" s="323"/>
      <c r="I172" s="323"/>
      <c r="J172" s="323"/>
      <c r="K172" s="267"/>
    </row>
    <row r="173" spans="1:27" ht="15">
      <c r="A173" s="830">
        <v>43</v>
      </c>
      <c r="B173" s="531">
        <v>109</v>
      </c>
      <c r="C173" s="531">
        <v>109</v>
      </c>
      <c r="D173" s="531" t="s">
        <v>3396</v>
      </c>
      <c r="E173" s="610">
        <v>43990</v>
      </c>
      <c r="F173" s="531">
        <v>1.5</v>
      </c>
      <c r="G173" s="532">
        <v>109</v>
      </c>
      <c r="H173" s="532" t="s">
        <v>12</v>
      </c>
      <c r="I173" s="551">
        <v>44013</v>
      </c>
      <c r="J173" s="532">
        <v>1</v>
      </c>
      <c r="K173" s="542"/>
      <c r="L173" s="539"/>
      <c r="M173" s="539"/>
      <c r="N173" s="539"/>
      <c r="O173" s="539"/>
      <c r="P173" s="539"/>
      <c r="Q173" s="539"/>
      <c r="R173" s="539"/>
      <c r="S173" s="539"/>
      <c r="T173" s="539"/>
      <c r="U173" s="539"/>
      <c r="V173" s="539"/>
      <c r="W173" s="539"/>
      <c r="X173" s="539"/>
      <c r="Y173" s="539"/>
      <c r="Z173" s="539"/>
      <c r="AA173" s="539"/>
    </row>
    <row r="174" spans="1:27" ht="15">
      <c r="A174" s="1014"/>
      <c r="B174" s="989"/>
      <c r="C174" s="989"/>
      <c r="D174" s="989"/>
      <c r="E174" s="989"/>
      <c r="F174" s="989"/>
      <c r="G174" s="989"/>
      <c r="H174" s="989"/>
      <c r="I174" s="989"/>
      <c r="J174" s="989"/>
      <c r="K174" s="989"/>
      <c r="L174" s="989"/>
      <c r="M174" s="989"/>
      <c r="N174" s="989"/>
      <c r="O174" s="989"/>
      <c r="P174" s="989"/>
      <c r="Q174" s="989"/>
      <c r="R174" s="989"/>
      <c r="S174" s="989"/>
      <c r="T174" s="989"/>
      <c r="U174" s="989"/>
      <c r="V174" s="989"/>
      <c r="W174" s="989"/>
      <c r="X174" s="989"/>
      <c r="Y174" s="989"/>
      <c r="Z174" s="989"/>
      <c r="AA174" s="990"/>
    </row>
    <row r="175" spans="1:27" ht="15">
      <c r="A175" s="814"/>
      <c r="G175" s="323"/>
      <c r="H175" s="323"/>
      <c r="I175" s="323"/>
      <c r="J175" s="323"/>
      <c r="K175" s="267"/>
    </row>
    <row r="176" spans="1:27" ht="15">
      <c r="A176" s="814"/>
      <c r="G176" s="323"/>
      <c r="H176" s="323"/>
      <c r="I176" s="323"/>
      <c r="J176" s="323"/>
      <c r="K176" s="267"/>
    </row>
    <row r="177" spans="1:27" ht="15">
      <c r="A177" s="830">
        <v>44</v>
      </c>
      <c r="B177" s="531">
        <v>31</v>
      </c>
      <c r="C177" s="531">
        <v>31</v>
      </c>
      <c r="D177" s="531" t="s">
        <v>3396</v>
      </c>
      <c r="E177" s="610">
        <v>43990</v>
      </c>
      <c r="F177" s="531">
        <v>0.5</v>
      </c>
      <c r="G177" s="532">
        <v>31</v>
      </c>
      <c r="H177" s="532" t="s">
        <v>12</v>
      </c>
      <c r="I177" s="551">
        <v>44013</v>
      </c>
      <c r="J177" s="532" t="s">
        <v>3258</v>
      </c>
      <c r="K177" s="542"/>
      <c r="L177" s="539"/>
      <c r="M177" s="539"/>
      <c r="N177" s="539"/>
      <c r="O177" s="539"/>
      <c r="P177" s="539"/>
      <c r="Q177" s="539"/>
      <c r="R177" s="539"/>
      <c r="S177" s="539"/>
      <c r="T177" s="539"/>
      <c r="U177" s="539"/>
      <c r="V177" s="539"/>
      <c r="W177" s="539"/>
      <c r="X177" s="539"/>
      <c r="Y177" s="539"/>
      <c r="Z177" s="539"/>
      <c r="AA177" s="539"/>
    </row>
    <row r="178" spans="1:27" ht="15">
      <c r="A178" s="1014"/>
      <c r="B178" s="989"/>
      <c r="C178" s="989"/>
      <c r="D178" s="989"/>
      <c r="E178" s="989"/>
      <c r="F178" s="989"/>
      <c r="G178" s="989"/>
      <c r="H178" s="989"/>
      <c r="I178" s="989"/>
      <c r="J178" s="989"/>
      <c r="K178" s="989"/>
      <c r="L178" s="989"/>
      <c r="M178" s="989"/>
      <c r="N178" s="989"/>
      <c r="O178" s="989"/>
      <c r="P178" s="989"/>
      <c r="Q178" s="989"/>
      <c r="R178" s="989"/>
      <c r="S178" s="989"/>
      <c r="T178" s="989"/>
      <c r="U178" s="989"/>
      <c r="V178" s="989"/>
      <c r="W178" s="989"/>
      <c r="X178" s="989"/>
      <c r="Y178" s="989"/>
      <c r="Z178" s="989"/>
      <c r="AA178" s="990"/>
    </row>
    <row r="179" spans="1:27" ht="15">
      <c r="A179" s="814"/>
      <c r="G179" s="323"/>
      <c r="H179" s="323"/>
      <c r="I179" s="323"/>
      <c r="J179" s="323"/>
      <c r="K179" s="267"/>
    </row>
    <row r="180" spans="1:27" ht="15">
      <c r="A180" s="814"/>
      <c r="G180" s="323"/>
      <c r="H180" s="323"/>
      <c r="I180" s="323"/>
      <c r="J180" s="323"/>
      <c r="K180" s="267"/>
    </row>
    <row r="181" spans="1:27" ht="15">
      <c r="A181" s="830">
        <v>45</v>
      </c>
      <c r="B181" s="531">
        <v>45</v>
      </c>
      <c r="C181" s="531">
        <v>45</v>
      </c>
      <c r="D181" s="531" t="s">
        <v>3396</v>
      </c>
      <c r="E181" s="610">
        <v>43990</v>
      </c>
      <c r="F181" s="531">
        <v>0.5</v>
      </c>
      <c r="G181" s="532">
        <v>45</v>
      </c>
      <c r="H181" s="532" t="s">
        <v>12</v>
      </c>
      <c r="I181" s="551">
        <v>44014</v>
      </c>
      <c r="J181" s="532" t="s">
        <v>3212</v>
      </c>
      <c r="K181" s="542"/>
      <c r="L181" s="539"/>
      <c r="M181" s="539"/>
      <c r="N181" s="539"/>
      <c r="O181" s="539"/>
      <c r="P181" s="539"/>
      <c r="Q181" s="539"/>
      <c r="R181" s="539"/>
      <c r="S181" s="539"/>
      <c r="T181" s="539"/>
      <c r="U181" s="539"/>
      <c r="V181" s="539"/>
      <c r="W181" s="539"/>
      <c r="X181" s="539"/>
      <c r="Y181" s="539"/>
      <c r="Z181" s="539"/>
      <c r="AA181" s="539"/>
    </row>
    <row r="182" spans="1:27" ht="15">
      <c r="A182" s="1014"/>
      <c r="B182" s="989"/>
      <c r="C182" s="989"/>
      <c r="D182" s="989"/>
      <c r="E182" s="989"/>
      <c r="F182" s="989"/>
      <c r="G182" s="989"/>
      <c r="H182" s="989"/>
      <c r="I182" s="989"/>
      <c r="J182" s="989"/>
      <c r="K182" s="989"/>
      <c r="L182" s="989"/>
      <c r="M182" s="989"/>
      <c r="N182" s="989"/>
      <c r="O182" s="989"/>
      <c r="P182" s="989"/>
      <c r="Q182" s="989"/>
      <c r="R182" s="989"/>
      <c r="S182" s="989"/>
      <c r="T182" s="989"/>
      <c r="U182" s="989"/>
      <c r="V182" s="989"/>
      <c r="W182" s="989"/>
      <c r="X182" s="989"/>
      <c r="Y182" s="989"/>
      <c r="Z182" s="989"/>
      <c r="AA182" s="990"/>
    </row>
    <row r="183" spans="1:27" ht="15">
      <c r="A183" s="814"/>
      <c r="G183" s="323"/>
      <c r="H183" s="323"/>
      <c r="I183" s="323"/>
      <c r="J183" s="323"/>
      <c r="K183" s="267"/>
    </row>
    <row r="184" spans="1:27" ht="15">
      <c r="A184" s="814"/>
      <c r="G184" s="323"/>
      <c r="H184" s="323"/>
      <c r="I184" s="323"/>
      <c r="J184" s="323"/>
      <c r="K184" s="267"/>
    </row>
    <row r="185" spans="1:27" ht="15">
      <c r="A185" s="836">
        <v>46</v>
      </c>
      <c r="B185" s="268">
        <v>0</v>
      </c>
      <c r="C185" s="268">
        <v>0</v>
      </c>
      <c r="D185" s="268" t="s">
        <v>3396</v>
      </c>
      <c r="E185" s="365">
        <v>43990</v>
      </c>
      <c r="F185" s="219"/>
      <c r="G185" s="838"/>
      <c r="H185" s="515" t="s">
        <v>12</v>
      </c>
      <c r="I185" s="837">
        <v>44014</v>
      </c>
      <c r="J185" s="515" t="s">
        <v>3120</v>
      </c>
      <c r="K185" s="720"/>
      <c r="L185" s="219"/>
      <c r="M185" s="219"/>
      <c r="N185" s="219"/>
      <c r="O185" s="219"/>
      <c r="P185" s="219"/>
      <c r="Q185" s="219"/>
      <c r="R185" s="219"/>
      <c r="S185" s="219"/>
      <c r="T185" s="219"/>
      <c r="U185" s="219"/>
      <c r="V185" s="219"/>
      <c r="W185" s="219"/>
      <c r="X185" s="219"/>
      <c r="Y185" s="219"/>
      <c r="Z185" s="219"/>
      <c r="AA185" s="219"/>
    </row>
    <row r="186" spans="1:27" ht="15">
      <c r="A186" s="1014"/>
      <c r="B186" s="989"/>
      <c r="C186" s="989"/>
      <c r="D186" s="989"/>
      <c r="E186" s="989"/>
      <c r="F186" s="989"/>
      <c r="G186" s="989"/>
      <c r="H186" s="989"/>
      <c r="I186" s="989"/>
      <c r="J186" s="989"/>
      <c r="K186" s="989"/>
      <c r="L186" s="989"/>
      <c r="M186" s="989"/>
      <c r="N186" s="989"/>
      <c r="O186" s="989"/>
      <c r="P186" s="989"/>
      <c r="Q186" s="989"/>
      <c r="R186" s="989"/>
      <c r="S186" s="989"/>
      <c r="T186" s="989"/>
      <c r="U186" s="989"/>
      <c r="V186" s="989"/>
      <c r="W186" s="989"/>
      <c r="X186" s="989"/>
      <c r="Y186" s="989"/>
      <c r="Z186" s="989"/>
      <c r="AA186" s="990"/>
    </row>
    <row r="187" spans="1:27" ht="15">
      <c r="A187" s="814"/>
      <c r="G187" s="323"/>
      <c r="H187" s="323"/>
      <c r="I187" s="323"/>
      <c r="J187" s="323"/>
      <c r="K187" s="267"/>
    </row>
    <row r="188" spans="1:27" ht="15">
      <c r="A188" s="814"/>
      <c r="G188" s="323"/>
      <c r="H188" s="323"/>
      <c r="I188" s="323"/>
      <c r="J188" s="323"/>
      <c r="K188" s="267"/>
    </row>
    <row r="189" spans="1:27" ht="15">
      <c r="A189" s="836">
        <v>47</v>
      </c>
      <c r="B189" s="268">
        <v>1</v>
      </c>
      <c r="C189" s="268">
        <v>1</v>
      </c>
      <c r="D189" s="268" t="s">
        <v>3396</v>
      </c>
      <c r="E189" s="365">
        <v>43990</v>
      </c>
      <c r="F189" s="268">
        <v>0</v>
      </c>
      <c r="G189" s="838"/>
      <c r="H189" s="515" t="s">
        <v>12</v>
      </c>
      <c r="I189" s="837">
        <v>44014</v>
      </c>
      <c r="J189" s="515" t="s">
        <v>3120</v>
      </c>
      <c r="K189" s="720"/>
      <c r="L189" s="219"/>
      <c r="M189" s="219"/>
      <c r="N189" s="219"/>
      <c r="O189" s="219"/>
      <c r="P189" s="219"/>
      <c r="Q189" s="219"/>
      <c r="R189" s="219"/>
      <c r="S189" s="219"/>
      <c r="T189" s="219"/>
      <c r="U189" s="219"/>
      <c r="V189" s="219"/>
      <c r="W189" s="219"/>
      <c r="X189" s="219"/>
      <c r="Y189" s="219"/>
      <c r="Z189" s="219"/>
      <c r="AA189" s="219"/>
    </row>
    <row r="190" spans="1:27" ht="15">
      <c r="A190" s="1014"/>
      <c r="B190" s="989"/>
      <c r="C190" s="989"/>
      <c r="D190" s="989"/>
      <c r="E190" s="989"/>
      <c r="F190" s="989"/>
      <c r="G190" s="989"/>
      <c r="H190" s="989"/>
      <c r="I190" s="989"/>
      <c r="J190" s="989"/>
      <c r="K190" s="989"/>
      <c r="L190" s="989"/>
      <c r="M190" s="989"/>
      <c r="N190" s="989"/>
      <c r="O190" s="989"/>
      <c r="P190" s="989"/>
      <c r="Q190" s="989"/>
      <c r="R190" s="989"/>
      <c r="S190" s="989"/>
      <c r="T190" s="989"/>
      <c r="U190" s="989"/>
      <c r="V190" s="989"/>
      <c r="W190" s="989"/>
      <c r="X190" s="989"/>
      <c r="Y190" s="989"/>
      <c r="Z190" s="989"/>
      <c r="AA190" s="990"/>
    </row>
    <row r="191" spans="1:27" ht="15">
      <c r="A191" s="814"/>
      <c r="G191" s="323"/>
      <c r="H191" s="323"/>
      <c r="I191" s="323"/>
      <c r="J191" s="323"/>
      <c r="K191" s="267"/>
    </row>
    <row r="192" spans="1:27" ht="15">
      <c r="A192" s="814"/>
      <c r="G192" s="323"/>
      <c r="H192" s="323"/>
      <c r="I192" s="323"/>
      <c r="J192" s="323"/>
      <c r="K192" s="267"/>
    </row>
    <row r="193" spans="1:27" ht="15">
      <c r="A193" s="836">
        <v>48</v>
      </c>
      <c r="B193" s="268">
        <v>0</v>
      </c>
      <c r="C193" s="268">
        <v>0</v>
      </c>
      <c r="D193" s="268" t="s">
        <v>3396</v>
      </c>
      <c r="E193" s="365">
        <v>43990</v>
      </c>
      <c r="F193" s="219"/>
      <c r="G193" s="838"/>
      <c r="H193" s="515" t="s">
        <v>12</v>
      </c>
      <c r="I193" s="837">
        <v>44014</v>
      </c>
      <c r="J193" s="515" t="s">
        <v>3120</v>
      </c>
      <c r="K193" s="720"/>
      <c r="L193" s="219"/>
      <c r="M193" s="219"/>
      <c r="N193" s="219"/>
      <c r="O193" s="219"/>
      <c r="P193" s="219"/>
      <c r="Q193" s="219"/>
      <c r="R193" s="219"/>
      <c r="S193" s="219"/>
      <c r="T193" s="219"/>
      <c r="U193" s="219"/>
      <c r="V193" s="219"/>
      <c r="W193" s="219"/>
      <c r="X193" s="219"/>
      <c r="Y193" s="219"/>
      <c r="Z193" s="219"/>
      <c r="AA193" s="219"/>
    </row>
    <row r="194" spans="1:27" ht="15">
      <c r="A194" s="1014"/>
      <c r="B194" s="989"/>
      <c r="C194" s="989"/>
      <c r="D194" s="989"/>
      <c r="E194" s="989"/>
      <c r="F194" s="989"/>
      <c r="G194" s="989"/>
      <c r="H194" s="989"/>
      <c r="I194" s="989"/>
      <c r="J194" s="989"/>
      <c r="K194" s="989"/>
      <c r="L194" s="989"/>
      <c r="M194" s="989"/>
      <c r="N194" s="989"/>
      <c r="O194" s="989"/>
      <c r="P194" s="989"/>
      <c r="Q194" s="989"/>
      <c r="R194" s="989"/>
      <c r="S194" s="989"/>
      <c r="T194" s="989"/>
      <c r="U194" s="989"/>
      <c r="V194" s="989"/>
      <c r="W194" s="989"/>
      <c r="X194" s="989"/>
      <c r="Y194" s="989"/>
      <c r="Z194" s="989"/>
      <c r="AA194" s="990"/>
    </row>
    <row r="195" spans="1:27" ht="15">
      <c r="A195" s="814"/>
      <c r="G195" s="323"/>
      <c r="H195" s="323"/>
      <c r="I195" s="323"/>
      <c r="J195" s="323"/>
      <c r="K195" s="267"/>
    </row>
    <row r="196" spans="1:27" ht="15">
      <c r="A196" s="814"/>
      <c r="G196" s="323"/>
      <c r="H196" s="323"/>
      <c r="I196" s="323"/>
      <c r="J196" s="323"/>
      <c r="K196" s="267"/>
    </row>
    <row r="197" spans="1:27" ht="15">
      <c r="A197" s="836">
        <v>49</v>
      </c>
      <c r="B197" s="268">
        <v>0</v>
      </c>
      <c r="C197" s="268">
        <v>0</v>
      </c>
      <c r="D197" s="268" t="s">
        <v>3396</v>
      </c>
      <c r="E197" s="365">
        <v>43990</v>
      </c>
      <c r="F197" s="219"/>
      <c r="G197" s="838"/>
      <c r="H197" s="515" t="s">
        <v>12</v>
      </c>
      <c r="I197" s="837">
        <v>44014</v>
      </c>
      <c r="J197" s="515" t="s">
        <v>3120</v>
      </c>
      <c r="K197" s="720"/>
      <c r="L197" s="219"/>
      <c r="M197" s="219"/>
      <c r="N197" s="219"/>
      <c r="O197" s="219"/>
      <c r="P197" s="219"/>
      <c r="Q197" s="219"/>
      <c r="R197" s="219"/>
      <c r="S197" s="219"/>
      <c r="T197" s="219"/>
      <c r="U197" s="219"/>
      <c r="V197" s="219"/>
      <c r="W197" s="219"/>
      <c r="X197" s="219"/>
      <c r="Y197" s="219"/>
      <c r="Z197" s="219"/>
      <c r="AA197" s="219"/>
    </row>
    <row r="198" spans="1:27" ht="15">
      <c r="A198" s="1014"/>
      <c r="B198" s="989"/>
      <c r="C198" s="989"/>
      <c r="D198" s="989"/>
      <c r="E198" s="989"/>
      <c r="F198" s="989"/>
      <c r="G198" s="989"/>
      <c r="H198" s="989"/>
      <c r="I198" s="989"/>
      <c r="J198" s="989"/>
      <c r="K198" s="989"/>
      <c r="L198" s="989"/>
      <c r="M198" s="989"/>
      <c r="N198" s="989"/>
      <c r="O198" s="989"/>
      <c r="P198" s="989"/>
      <c r="Q198" s="989"/>
      <c r="R198" s="989"/>
      <c r="S198" s="989"/>
      <c r="T198" s="989"/>
      <c r="U198" s="989"/>
      <c r="V198" s="989"/>
      <c r="W198" s="989"/>
      <c r="X198" s="989"/>
      <c r="Y198" s="989"/>
      <c r="Z198" s="989"/>
      <c r="AA198" s="990"/>
    </row>
    <row r="199" spans="1:27" ht="15">
      <c r="A199" s="814"/>
      <c r="G199" s="323"/>
      <c r="H199" s="323"/>
      <c r="I199" s="323"/>
      <c r="J199" s="323"/>
      <c r="K199" s="267"/>
    </row>
    <row r="200" spans="1:27" ht="15">
      <c r="A200" s="814"/>
      <c r="G200" s="323"/>
      <c r="H200" s="323"/>
      <c r="I200" s="323"/>
      <c r="J200" s="323"/>
      <c r="K200" s="267"/>
    </row>
    <row r="201" spans="1:27" ht="15">
      <c r="A201" s="836">
        <v>50</v>
      </c>
      <c r="B201" s="268">
        <v>3</v>
      </c>
      <c r="C201" s="268">
        <v>3</v>
      </c>
      <c r="D201" s="268" t="s">
        <v>3396</v>
      </c>
      <c r="E201" s="365">
        <v>43990</v>
      </c>
      <c r="F201" s="268">
        <v>0.01</v>
      </c>
      <c r="G201" s="838"/>
      <c r="H201" s="515" t="s">
        <v>12</v>
      </c>
      <c r="I201" s="837">
        <v>44014</v>
      </c>
      <c r="J201" s="515" t="s">
        <v>3120</v>
      </c>
      <c r="K201" s="720"/>
      <c r="L201" s="219"/>
      <c r="M201" s="219"/>
      <c r="N201" s="219"/>
      <c r="O201" s="219"/>
      <c r="P201" s="219"/>
      <c r="Q201" s="219"/>
      <c r="R201" s="219"/>
      <c r="S201" s="219"/>
      <c r="T201" s="219"/>
      <c r="U201" s="219"/>
      <c r="V201" s="219"/>
      <c r="W201" s="219"/>
      <c r="X201" s="219"/>
      <c r="Y201" s="219"/>
      <c r="Z201" s="219"/>
      <c r="AA201" s="219"/>
    </row>
    <row r="202" spans="1:27" ht="15">
      <c r="A202" s="1014"/>
      <c r="B202" s="989"/>
      <c r="C202" s="989"/>
      <c r="D202" s="989"/>
      <c r="E202" s="989"/>
      <c r="F202" s="989"/>
      <c r="G202" s="989"/>
      <c r="H202" s="989"/>
      <c r="I202" s="989"/>
      <c r="J202" s="989"/>
      <c r="K202" s="989"/>
      <c r="L202" s="989"/>
      <c r="M202" s="989"/>
      <c r="N202" s="989"/>
      <c r="O202" s="989"/>
      <c r="P202" s="989"/>
      <c r="Q202" s="989"/>
      <c r="R202" s="989"/>
      <c r="S202" s="989"/>
      <c r="T202" s="989"/>
      <c r="U202" s="989"/>
      <c r="V202" s="989"/>
      <c r="W202" s="989"/>
      <c r="X202" s="989"/>
      <c r="Y202" s="989"/>
      <c r="Z202" s="989"/>
      <c r="AA202" s="990"/>
    </row>
    <row r="203" spans="1:27" ht="15">
      <c r="A203" s="814"/>
      <c r="G203" s="323"/>
      <c r="H203" s="323"/>
      <c r="I203" s="323"/>
      <c r="J203" s="323"/>
      <c r="K203" s="267"/>
    </row>
    <row r="204" spans="1:27" ht="15">
      <c r="A204" s="814"/>
      <c r="G204" s="323"/>
      <c r="H204" s="323"/>
      <c r="I204" s="323"/>
      <c r="J204" s="323"/>
      <c r="K204" s="267"/>
    </row>
    <row r="205" spans="1:27" ht="15">
      <c r="A205" s="836">
        <v>51</v>
      </c>
      <c r="B205" s="268">
        <v>0</v>
      </c>
      <c r="C205" s="268">
        <v>0</v>
      </c>
      <c r="D205" s="268" t="s">
        <v>3396</v>
      </c>
      <c r="E205" s="365">
        <v>43990</v>
      </c>
      <c r="F205" s="219"/>
      <c r="G205" s="838"/>
      <c r="H205" s="515" t="s">
        <v>12</v>
      </c>
      <c r="I205" s="837">
        <v>44014</v>
      </c>
      <c r="J205" s="515" t="s">
        <v>3120</v>
      </c>
      <c r="K205" s="720"/>
      <c r="L205" s="219"/>
      <c r="M205" s="219"/>
      <c r="N205" s="219"/>
      <c r="O205" s="219"/>
      <c r="P205" s="219"/>
      <c r="Q205" s="219"/>
      <c r="R205" s="219"/>
      <c r="S205" s="219"/>
      <c r="T205" s="219"/>
      <c r="U205" s="219"/>
      <c r="V205" s="219"/>
      <c r="W205" s="219"/>
      <c r="X205" s="219"/>
      <c r="Y205" s="219"/>
      <c r="Z205" s="219"/>
      <c r="AA205" s="219"/>
    </row>
    <row r="206" spans="1:27" ht="15">
      <c r="A206" s="1014"/>
      <c r="B206" s="989"/>
      <c r="C206" s="989"/>
      <c r="D206" s="989"/>
      <c r="E206" s="989"/>
      <c r="F206" s="989"/>
      <c r="G206" s="989"/>
      <c r="H206" s="989"/>
      <c r="I206" s="989"/>
      <c r="J206" s="989"/>
      <c r="K206" s="989"/>
      <c r="L206" s="989"/>
      <c r="M206" s="989"/>
      <c r="N206" s="989"/>
      <c r="O206" s="989"/>
      <c r="P206" s="989"/>
      <c r="Q206" s="989"/>
      <c r="R206" s="989"/>
      <c r="S206" s="989"/>
      <c r="T206" s="989"/>
      <c r="U206" s="989"/>
      <c r="V206" s="989"/>
      <c r="W206" s="989"/>
      <c r="X206" s="989"/>
      <c r="Y206" s="989"/>
      <c r="Z206" s="989"/>
      <c r="AA206" s="990"/>
    </row>
    <row r="207" spans="1:27" ht="15">
      <c r="A207" s="814"/>
      <c r="G207" s="323"/>
      <c r="H207" s="323"/>
      <c r="I207" s="323"/>
      <c r="J207" s="323"/>
      <c r="K207" s="267"/>
    </row>
    <row r="208" spans="1:27" ht="15">
      <c r="A208" s="814"/>
      <c r="G208" s="323"/>
      <c r="H208" s="323"/>
      <c r="I208" s="323"/>
      <c r="J208" s="323"/>
      <c r="K208" s="267"/>
    </row>
    <row r="209" spans="1:11" ht="15">
      <c r="A209" s="814"/>
      <c r="G209" s="323"/>
      <c r="H209" s="323"/>
      <c r="I209" s="323"/>
      <c r="J209" s="323"/>
      <c r="K209" s="267"/>
    </row>
    <row r="210" spans="1:11" ht="15">
      <c r="A210" s="814"/>
      <c r="G210" s="323"/>
      <c r="H210" s="323"/>
      <c r="I210" s="323"/>
      <c r="J210" s="323"/>
      <c r="K210" s="267"/>
    </row>
    <row r="211" spans="1:11" ht="15">
      <c r="A211" s="814"/>
      <c r="G211" s="323"/>
      <c r="H211" s="323"/>
      <c r="I211" s="323"/>
      <c r="J211" s="323"/>
      <c r="K211" s="267"/>
    </row>
    <row r="212" spans="1:11" ht="15">
      <c r="A212" s="814"/>
      <c r="G212" s="323"/>
      <c r="H212" s="323"/>
      <c r="I212" s="323"/>
      <c r="J212" s="323"/>
      <c r="K212" s="267"/>
    </row>
    <row r="213" spans="1:11" ht="15">
      <c r="A213" s="814"/>
      <c r="G213" s="323"/>
      <c r="H213" s="323"/>
      <c r="I213" s="323"/>
      <c r="J213" s="323"/>
      <c r="K213" s="267"/>
    </row>
    <row r="214" spans="1:11" ht="15">
      <c r="A214" s="814"/>
      <c r="G214" s="323"/>
      <c r="H214" s="323"/>
      <c r="I214" s="323"/>
      <c r="J214" s="323"/>
      <c r="K214" s="267"/>
    </row>
    <row r="215" spans="1:11" ht="15">
      <c r="A215" s="814"/>
      <c r="G215" s="323"/>
      <c r="H215" s="323"/>
      <c r="I215" s="323"/>
      <c r="J215" s="323"/>
      <c r="K215" s="267"/>
    </row>
    <row r="216" spans="1:11" ht="15">
      <c r="A216" s="814"/>
      <c r="G216" s="323"/>
      <c r="H216" s="323"/>
      <c r="I216" s="323"/>
      <c r="J216" s="323"/>
      <c r="K216" s="267"/>
    </row>
    <row r="217" spans="1:11" ht="15">
      <c r="A217" s="814"/>
      <c r="G217" s="323"/>
      <c r="H217" s="323"/>
      <c r="I217" s="323"/>
      <c r="J217" s="323"/>
      <c r="K217" s="267"/>
    </row>
    <row r="218" spans="1:11" ht="15">
      <c r="A218" s="814"/>
      <c r="G218" s="323"/>
      <c r="H218" s="323"/>
      <c r="I218" s="323"/>
      <c r="J218" s="323"/>
      <c r="K218" s="267"/>
    </row>
    <row r="219" spans="1:11" ht="15">
      <c r="A219" s="814"/>
      <c r="G219" s="323"/>
      <c r="H219" s="323"/>
      <c r="I219" s="323"/>
      <c r="J219" s="323"/>
      <c r="K219" s="267"/>
    </row>
    <row r="220" spans="1:11" ht="15">
      <c r="A220" s="814"/>
      <c r="G220" s="323"/>
      <c r="H220" s="323"/>
      <c r="I220" s="323"/>
      <c r="J220" s="323"/>
      <c r="K220" s="267"/>
    </row>
    <row r="221" spans="1:11" ht="15">
      <c r="A221" s="814"/>
      <c r="G221" s="323"/>
      <c r="H221" s="323"/>
      <c r="I221" s="323"/>
      <c r="J221" s="323"/>
      <c r="K221" s="267"/>
    </row>
    <row r="222" spans="1:11" ht="15">
      <c r="A222" s="814"/>
      <c r="G222" s="323"/>
      <c r="H222" s="323"/>
      <c r="I222" s="323"/>
      <c r="J222" s="323"/>
      <c r="K222" s="267"/>
    </row>
    <row r="223" spans="1:11" ht="15">
      <c r="A223" s="814"/>
      <c r="G223" s="323"/>
      <c r="H223" s="323"/>
      <c r="I223" s="323"/>
      <c r="J223" s="323"/>
      <c r="K223" s="267"/>
    </row>
    <row r="224" spans="1:11" ht="15">
      <c r="A224" s="814"/>
      <c r="G224" s="323"/>
      <c r="H224" s="323"/>
      <c r="I224" s="323"/>
      <c r="J224" s="323"/>
      <c r="K224" s="267"/>
    </row>
    <row r="225" spans="1:11" ht="15">
      <c r="A225" s="814"/>
      <c r="G225" s="323"/>
      <c r="H225" s="323"/>
      <c r="I225" s="323"/>
      <c r="J225" s="323"/>
      <c r="K225" s="267"/>
    </row>
    <row r="226" spans="1:11" ht="15">
      <c r="A226" s="814"/>
      <c r="G226" s="323"/>
      <c r="H226" s="323"/>
      <c r="I226" s="323"/>
      <c r="J226" s="323"/>
      <c r="K226" s="267"/>
    </row>
    <row r="227" spans="1:11" ht="15">
      <c r="A227" s="814"/>
      <c r="G227" s="323"/>
      <c r="H227" s="323"/>
      <c r="I227" s="323"/>
      <c r="J227" s="323"/>
      <c r="K227" s="267"/>
    </row>
    <row r="228" spans="1:11" ht="15">
      <c r="A228" s="814"/>
      <c r="G228" s="323"/>
      <c r="H228" s="323"/>
      <c r="I228" s="323"/>
      <c r="J228" s="323"/>
      <c r="K228" s="267"/>
    </row>
    <row r="229" spans="1:11" ht="15">
      <c r="A229" s="814"/>
      <c r="G229" s="323"/>
      <c r="H229" s="323"/>
      <c r="I229" s="323"/>
      <c r="J229" s="323"/>
      <c r="K229" s="267"/>
    </row>
    <row r="230" spans="1:11" ht="15">
      <c r="A230" s="814"/>
      <c r="G230" s="323"/>
      <c r="H230" s="323"/>
      <c r="I230" s="323"/>
      <c r="J230" s="323"/>
      <c r="K230" s="267"/>
    </row>
    <row r="231" spans="1:11" ht="15">
      <c r="A231" s="814"/>
      <c r="G231" s="323"/>
      <c r="H231" s="323"/>
      <c r="I231" s="323"/>
      <c r="J231" s="323"/>
      <c r="K231" s="267"/>
    </row>
    <row r="232" spans="1:11" ht="15">
      <c r="A232" s="814"/>
      <c r="G232" s="323"/>
      <c r="H232" s="323"/>
      <c r="I232" s="323"/>
      <c r="J232" s="323"/>
      <c r="K232" s="267"/>
    </row>
    <row r="233" spans="1:11" ht="15">
      <c r="A233" s="814"/>
      <c r="G233" s="323"/>
      <c r="H233" s="323"/>
      <c r="I233" s="323"/>
      <c r="J233" s="323"/>
      <c r="K233" s="267"/>
    </row>
    <row r="234" spans="1:11" ht="15">
      <c r="A234" s="814"/>
      <c r="G234" s="323"/>
      <c r="H234" s="323"/>
      <c r="I234" s="323"/>
      <c r="J234" s="323"/>
      <c r="K234" s="267"/>
    </row>
    <row r="235" spans="1:11" ht="15">
      <c r="A235" s="814"/>
      <c r="G235" s="323"/>
      <c r="H235" s="323"/>
      <c r="I235" s="323"/>
      <c r="J235" s="323"/>
      <c r="K235" s="267"/>
    </row>
    <row r="236" spans="1:11" ht="15">
      <c r="A236" s="814"/>
      <c r="G236" s="323"/>
      <c r="H236" s="323"/>
      <c r="I236" s="323"/>
      <c r="J236" s="323"/>
      <c r="K236" s="267"/>
    </row>
    <row r="237" spans="1:11" ht="15">
      <c r="A237" s="814"/>
      <c r="G237" s="323"/>
      <c r="H237" s="323"/>
      <c r="I237" s="323"/>
      <c r="J237" s="323"/>
      <c r="K237" s="267"/>
    </row>
    <row r="238" spans="1:11" ht="15">
      <c r="A238" s="814"/>
      <c r="G238" s="323"/>
      <c r="H238" s="323"/>
      <c r="I238" s="323"/>
      <c r="J238" s="323"/>
      <c r="K238" s="267"/>
    </row>
    <row r="239" spans="1:11" ht="15">
      <c r="A239" s="814"/>
      <c r="G239" s="323"/>
      <c r="H239" s="323"/>
      <c r="I239" s="323"/>
      <c r="J239" s="323"/>
      <c r="K239" s="267"/>
    </row>
    <row r="240" spans="1:11" ht="15">
      <c r="A240" s="814"/>
      <c r="G240" s="323"/>
      <c r="H240" s="323"/>
      <c r="I240" s="323"/>
      <c r="J240" s="323"/>
      <c r="K240" s="267"/>
    </row>
    <row r="241" spans="1:11" ht="15">
      <c r="A241" s="814"/>
      <c r="G241" s="323"/>
      <c r="H241" s="323"/>
      <c r="I241" s="323"/>
      <c r="J241" s="323"/>
      <c r="K241" s="267"/>
    </row>
    <row r="242" spans="1:11" ht="15">
      <c r="A242" s="814"/>
      <c r="G242" s="323"/>
      <c r="H242" s="323"/>
      <c r="I242" s="323"/>
      <c r="J242" s="323"/>
      <c r="K242" s="267"/>
    </row>
    <row r="243" spans="1:11" ht="15">
      <c r="A243" s="814"/>
      <c r="G243" s="323"/>
      <c r="H243" s="323"/>
      <c r="I243" s="323"/>
      <c r="J243" s="323"/>
      <c r="K243" s="267"/>
    </row>
    <row r="244" spans="1:11" ht="15">
      <c r="A244" s="814"/>
      <c r="G244" s="323"/>
      <c r="H244" s="323"/>
      <c r="I244" s="323"/>
      <c r="J244" s="323"/>
      <c r="K244" s="267"/>
    </row>
    <row r="245" spans="1:11" ht="15">
      <c r="A245" s="814"/>
      <c r="G245" s="323"/>
      <c r="H245" s="323"/>
      <c r="I245" s="323"/>
      <c r="J245" s="323"/>
      <c r="K245" s="267"/>
    </row>
    <row r="246" spans="1:11" ht="15">
      <c r="A246" s="814"/>
      <c r="G246" s="323"/>
      <c r="H246" s="323"/>
      <c r="I246" s="323"/>
      <c r="J246" s="323"/>
      <c r="K246" s="267"/>
    </row>
    <row r="247" spans="1:11" ht="15">
      <c r="A247" s="814"/>
      <c r="G247" s="323"/>
      <c r="H247" s="323"/>
      <c r="I247" s="323"/>
      <c r="J247" s="323"/>
      <c r="K247" s="267"/>
    </row>
    <row r="248" spans="1:11" ht="15">
      <c r="A248" s="814"/>
      <c r="G248" s="323"/>
      <c r="H248" s="323"/>
      <c r="I248" s="323"/>
      <c r="J248" s="323"/>
      <c r="K248" s="267"/>
    </row>
    <row r="249" spans="1:11" ht="15">
      <c r="A249" s="814"/>
      <c r="G249" s="323"/>
      <c r="H249" s="323"/>
      <c r="I249" s="323"/>
      <c r="J249" s="323"/>
      <c r="K249" s="267"/>
    </row>
    <row r="250" spans="1:11" ht="15">
      <c r="A250" s="814"/>
      <c r="G250" s="323"/>
      <c r="H250" s="323"/>
      <c r="I250" s="323"/>
      <c r="J250" s="323"/>
      <c r="K250" s="267"/>
    </row>
    <row r="251" spans="1:11" ht="15">
      <c r="A251" s="814"/>
      <c r="G251" s="323"/>
      <c r="H251" s="323"/>
      <c r="I251" s="323"/>
      <c r="J251" s="323"/>
      <c r="K251" s="267"/>
    </row>
    <row r="252" spans="1:11" ht="15">
      <c r="A252" s="814"/>
      <c r="G252" s="323"/>
      <c r="H252" s="323"/>
      <c r="I252" s="323"/>
      <c r="J252" s="323"/>
      <c r="K252" s="267"/>
    </row>
    <row r="253" spans="1:11" ht="15">
      <c r="A253" s="814"/>
      <c r="G253" s="323"/>
      <c r="H253" s="323"/>
      <c r="I253" s="323"/>
      <c r="J253" s="323"/>
      <c r="K253" s="267"/>
    </row>
    <row r="254" spans="1:11" ht="15">
      <c r="A254" s="814"/>
      <c r="G254" s="323"/>
      <c r="H254" s="323"/>
      <c r="I254" s="323"/>
      <c r="J254" s="323"/>
      <c r="K254" s="267"/>
    </row>
    <row r="255" spans="1:11" ht="15">
      <c r="A255" s="814"/>
      <c r="G255" s="323"/>
      <c r="H255" s="323"/>
      <c r="I255" s="323"/>
      <c r="J255" s="323"/>
      <c r="K255" s="267"/>
    </row>
    <row r="256" spans="1:11" ht="15">
      <c r="A256" s="814"/>
      <c r="G256" s="323"/>
      <c r="H256" s="323"/>
      <c r="I256" s="323"/>
      <c r="J256" s="323"/>
      <c r="K256" s="267"/>
    </row>
    <row r="257" spans="1:11" ht="15">
      <c r="A257" s="814"/>
      <c r="G257" s="323"/>
      <c r="H257" s="323"/>
      <c r="I257" s="323"/>
      <c r="J257" s="323"/>
      <c r="K257" s="267"/>
    </row>
    <row r="258" spans="1:11" ht="15">
      <c r="A258" s="814"/>
      <c r="G258" s="323"/>
      <c r="H258" s="323"/>
      <c r="I258" s="323"/>
      <c r="J258" s="323"/>
      <c r="K258" s="267"/>
    </row>
    <row r="259" spans="1:11" ht="15">
      <c r="A259" s="814"/>
      <c r="G259" s="323"/>
      <c r="H259" s="323"/>
      <c r="I259" s="323"/>
      <c r="J259" s="323"/>
      <c r="K259" s="267"/>
    </row>
    <row r="260" spans="1:11" ht="15">
      <c r="A260" s="814"/>
      <c r="G260" s="323"/>
      <c r="H260" s="323"/>
      <c r="I260" s="323"/>
      <c r="J260" s="323"/>
      <c r="K260" s="267"/>
    </row>
    <row r="261" spans="1:11" ht="15">
      <c r="A261" s="814"/>
      <c r="G261" s="323"/>
      <c r="H261" s="323"/>
      <c r="I261" s="323"/>
      <c r="J261" s="323"/>
      <c r="K261" s="267"/>
    </row>
    <row r="262" spans="1:11" ht="15">
      <c r="A262" s="814"/>
      <c r="G262" s="323"/>
      <c r="H262" s="323"/>
      <c r="I262" s="323"/>
      <c r="J262" s="323"/>
      <c r="K262" s="267"/>
    </row>
    <row r="263" spans="1:11" ht="15">
      <c r="A263" s="814"/>
      <c r="G263" s="323"/>
      <c r="H263" s="323"/>
      <c r="I263" s="323"/>
      <c r="J263" s="323"/>
      <c r="K263" s="267"/>
    </row>
    <row r="264" spans="1:11" ht="15">
      <c r="A264" s="814"/>
      <c r="G264" s="323"/>
      <c r="H264" s="323"/>
      <c r="I264" s="323"/>
      <c r="J264" s="323"/>
      <c r="K264" s="267"/>
    </row>
    <row r="265" spans="1:11" ht="15">
      <c r="A265" s="814"/>
      <c r="G265" s="323"/>
      <c r="H265" s="323"/>
      <c r="I265" s="323"/>
      <c r="J265" s="323"/>
      <c r="K265" s="267"/>
    </row>
    <row r="266" spans="1:11" ht="15">
      <c r="A266" s="814"/>
      <c r="G266" s="323"/>
      <c r="H266" s="323"/>
      <c r="I266" s="323"/>
      <c r="J266" s="323"/>
      <c r="K266" s="267"/>
    </row>
    <row r="267" spans="1:11" ht="15">
      <c r="A267" s="814"/>
      <c r="G267" s="323"/>
      <c r="H267" s="323"/>
      <c r="I267" s="323"/>
      <c r="J267" s="323"/>
      <c r="K267" s="267"/>
    </row>
    <row r="268" spans="1:11" ht="15">
      <c r="A268" s="814"/>
      <c r="G268" s="323"/>
      <c r="H268" s="323"/>
      <c r="I268" s="323"/>
      <c r="J268" s="323"/>
      <c r="K268" s="267"/>
    </row>
    <row r="269" spans="1:11" ht="15">
      <c r="A269" s="814"/>
      <c r="G269" s="323"/>
      <c r="H269" s="323"/>
      <c r="I269" s="323"/>
      <c r="J269" s="323"/>
      <c r="K269" s="267"/>
    </row>
    <row r="270" spans="1:11" ht="15">
      <c r="A270" s="814"/>
      <c r="G270" s="323"/>
      <c r="H270" s="323"/>
      <c r="I270" s="323"/>
      <c r="J270" s="323"/>
      <c r="K270" s="267"/>
    </row>
    <row r="271" spans="1:11" ht="15">
      <c r="A271" s="814"/>
      <c r="G271" s="323"/>
      <c r="H271" s="323"/>
      <c r="I271" s="323"/>
      <c r="J271" s="323"/>
      <c r="K271" s="267"/>
    </row>
    <row r="272" spans="1:11" ht="15">
      <c r="A272" s="814"/>
      <c r="G272" s="323"/>
      <c r="H272" s="323"/>
      <c r="I272" s="323"/>
      <c r="J272" s="323"/>
      <c r="K272" s="267"/>
    </row>
    <row r="273" spans="1:11" ht="15">
      <c r="A273" s="814"/>
      <c r="G273" s="323"/>
      <c r="H273" s="323"/>
      <c r="I273" s="323"/>
      <c r="J273" s="323"/>
      <c r="K273" s="267"/>
    </row>
    <row r="274" spans="1:11" ht="15">
      <c r="A274" s="814"/>
      <c r="G274" s="323"/>
      <c r="H274" s="323"/>
      <c r="I274" s="323"/>
      <c r="J274" s="323"/>
      <c r="K274" s="267"/>
    </row>
    <row r="275" spans="1:11" ht="15">
      <c r="A275" s="814"/>
      <c r="G275" s="323"/>
      <c r="H275" s="323"/>
      <c r="I275" s="323"/>
      <c r="J275" s="323"/>
      <c r="K275" s="267"/>
    </row>
    <row r="276" spans="1:11" ht="15">
      <c r="A276" s="814"/>
      <c r="G276" s="323"/>
      <c r="H276" s="323"/>
      <c r="I276" s="323"/>
      <c r="J276" s="323"/>
      <c r="K276" s="267"/>
    </row>
    <row r="277" spans="1:11" ht="15">
      <c r="A277" s="814"/>
      <c r="G277" s="323"/>
      <c r="H277" s="323"/>
      <c r="I277" s="323"/>
      <c r="J277" s="323"/>
      <c r="K277" s="267"/>
    </row>
    <row r="278" spans="1:11" ht="15">
      <c r="A278" s="814"/>
      <c r="G278" s="323"/>
      <c r="H278" s="323"/>
      <c r="I278" s="323"/>
      <c r="J278" s="323"/>
      <c r="K278" s="267"/>
    </row>
    <row r="279" spans="1:11" ht="15">
      <c r="A279" s="814"/>
      <c r="G279" s="323"/>
      <c r="H279" s="323"/>
      <c r="I279" s="323"/>
      <c r="J279" s="323"/>
      <c r="K279" s="267"/>
    </row>
    <row r="280" spans="1:11" ht="15">
      <c r="A280" s="814"/>
      <c r="G280" s="323"/>
      <c r="H280" s="323"/>
      <c r="I280" s="323"/>
      <c r="J280" s="323"/>
      <c r="K280" s="267"/>
    </row>
    <row r="281" spans="1:11" ht="15">
      <c r="A281" s="814"/>
      <c r="G281" s="323"/>
      <c r="H281" s="323"/>
      <c r="I281" s="323"/>
      <c r="J281" s="323"/>
      <c r="K281" s="267"/>
    </row>
    <row r="282" spans="1:11" ht="15">
      <c r="A282" s="814"/>
      <c r="G282" s="323"/>
      <c r="H282" s="323"/>
      <c r="I282" s="323"/>
      <c r="J282" s="323"/>
      <c r="K282" s="267"/>
    </row>
    <row r="283" spans="1:11" ht="15">
      <c r="A283" s="814"/>
      <c r="G283" s="323"/>
      <c r="H283" s="323"/>
      <c r="I283" s="323"/>
      <c r="J283" s="323"/>
      <c r="K283" s="267"/>
    </row>
    <row r="284" spans="1:11" ht="15">
      <c r="A284" s="814"/>
      <c r="G284" s="323"/>
      <c r="H284" s="323"/>
      <c r="I284" s="323"/>
      <c r="J284" s="323"/>
      <c r="K284" s="267"/>
    </row>
    <row r="285" spans="1:11" ht="15">
      <c r="A285" s="814"/>
      <c r="G285" s="323"/>
      <c r="H285" s="323"/>
      <c r="I285" s="323"/>
      <c r="J285" s="323"/>
      <c r="K285" s="267"/>
    </row>
    <row r="286" spans="1:11" ht="15">
      <c r="A286" s="814"/>
      <c r="G286" s="323"/>
      <c r="H286" s="323"/>
      <c r="I286" s="323"/>
      <c r="J286" s="323"/>
      <c r="K286" s="267"/>
    </row>
    <row r="287" spans="1:11" ht="15">
      <c r="A287" s="814"/>
      <c r="G287" s="323"/>
      <c r="H287" s="323"/>
      <c r="I287" s="323"/>
      <c r="J287" s="323"/>
      <c r="K287" s="267"/>
    </row>
    <row r="288" spans="1:11" ht="15">
      <c r="A288" s="814"/>
      <c r="G288" s="323"/>
      <c r="H288" s="323"/>
      <c r="I288" s="323"/>
      <c r="J288" s="323"/>
      <c r="K288" s="267"/>
    </row>
    <row r="289" spans="1:11" ht="15">
      <c r="A289" s="814"/>
      <c r="G289" s="323"/>
      <c r="H289" s="323"/>
      <c r="I289" s="323"/>
      <c r="J289" s="323"/>
      <c r="K289" s="267"/>
    </row>
    <row r="290" spans="1:11" ht="15">
      <c r="A290" s="814"/>
      <c r="G290" s="323"/>
      <c r="H290" s="323"/>
      <c r="I290" s="323"/>
      <c r="J290" s="323"/>
      <c r="K290" s="267"/>
    </row>
    <row r="291" spans="1:11" ht="15">
      <c r="A291" s="814"/>
      <c r="G291" s="323"/>
      <c r="H291" s="323"/>
      <c r="I291" s="323"/>
      <c r="J291" s="323"/>
      <c r="K291" s="267"/>
    </row>
    <row r="292" spans="1:11" ht="15">
      <c r="A292" s="814"/>
      <c r="G292" s="323"/>
      <c r="H292" s="323"/>
      <c r="I292" s="323"/>
      <c r="J292" s="323"/>
      <c r="K292" s="267"/>
    </row>
    <row r="293" spans="1:11" ht="15">
      <c r="A293" s="814"/>
      <c r="G293" s="323"/>
      <c r="H293" s="323"/>
      <c r="I293" s="323"/>
      <c r="J293" s="323"/>
      <c r="K293" s="267"/>
    </row>
    <row r="294" spans="1:11" ht="15">
      <c r="A294" s="814"/>
      <c r="G294" s="323"/>
      <c r="H294" s="323"/>
      <c r="I294" s="323"/>
      <c r="J294" s="323"/>
      <c r="K294" s="267"/>
    </row>
    <row r="295" spans="1:11" ht="15">
      <c r="A295" s="814"/>
      <c r="G295" s="323"/>
      <c r="H295" s="323"/>
      <c r="I295" s="323"/>
      <c r="J295" s="323"/>
      <c r="K295" s="267"/>
    </row>
    <row r="296" spans="1:11" ht="15">
      <c r="A296" s="814"/>
      <c r="G296" s="323"/>
      <c r="H296" s="323"/>
      <c r="I296" s="323"/>
      <c r="J296" s="323"/>
      <c r="K296" s="267"/>
    </row>
    <row r="297" spans="1:11" ht="15">
      <c r="A297" s="814"/>
      <c r="G297" s="323"/>
      <c r="H297" s="323"/>
      <c r="I297" s="323"/>
      <c r="J297" s="323"/>
      <c r="K297" s="267"/>
    </row>
    <row r="298" spans="1:11" ht="15">
      <c r="A298" s="814"/>
      <c r="G298" s="323"/>
      <c r="H298" s="323"/>
      <c r="I298" s="323"/>
      <c r="J298" s="323"/>
      <c r="K298" s="267"/>
    </row>
    <row r="299" spans="1:11" ht="15">
      <c r="A299" s="814"/>
      <c r="G299" s="323"/>
      <c r="H299" s="323"/>
      <c r="I299" s="323"/>
      <c r="J299" s="323"/>
      <c r="K299" s="267"/>
    </row>
    <row r="300" spans="1:11" ht="15">
      <c r="A300" s="814"/>
      <c r="G300" s="323"/>
      <c r="H300" s="323"/>
      <c r="I300" s="323"/>
      <c r="J300" s="323"/>
      <c r="K300" s="267"/>
    </row>
    <row r="301" spans="1:11" ht="15">
      <c r="A301" s="814"/>
      <c r="G301" s="323"/>
      <c r="H301" s="323"/>
      <c r="I301" s="323"/>
      <c r="J301" s="323"/>
      <c r="K301" s="267"/>
    </row>
    <row r="302" spans="1:11" ht="15">
      <c r="A302" s="814"/>
      <c r="G302" s="323"/>
      <c r="H302" s="323"/>
      <c r="I302" s="323"/>
      <c r="J302" s="323"/>
      <c r="K302" s="267"/>
    </row>
    <row r="303" spans="1:11" ht="15">
      <c r="A303" s="814"/>
      <c r="G303" s="323"/>
      <c r="H303" s="323"/>
      <c r="I303" s="323"/>
      <c r="J303" s="323"/>
      <c r="K303" s="267"/>
    </row>
    <row r="304" spans="1:11" ht="15">
      <c r="A304" s="814"/>
      <c r="G304" s="323"/>
      <c r="H304" s="323"/>
      <c r="I304" s="323"/>
      <c r="J304" s="323"/>
      <c r="K304" s="267"/>
    </row>
    <row r="305" spans="1:11" ht="15">
      <c r="A305" s="814"/>
      <c r="G305" s="323"/>
      <c r="H305" s="323"/>
      <c r="I305" s="323"/>
      <c r="J305" s="323"/>
      <c r="K305" s="267"/>
    </row>
    <row r="306" spans="1:11" ht="15">
      <c r="A306" s="814"/>
      <c r="G306" s="323"/>
      <c r="H306" s="323"/>
      <c r="I306" s="323"/>
      <c r="J306" s="323"/>
      <c r="K306" s="267"/>
    </row>
    <row r="307" spans="1:11" ht="15">
      <c r="A307" s="814"/>
      <c r="G307" s="323"/>
      <c r="H307" s="323"/>
      <c r="I307" s="323"/>
      <c r="J307" s="323"/>
      <c r="K307" s="267"/>
    </row>
    <row r="308" spans="1:11" ht="15">
      <c r="A308" s="814"/>
      <c r="G308" s="323"/>
      <c r="H308" s="323"/>
      <c r="I308" s="323"/>
      <c r="J308" s="323"/>
      <c r="K308" s="267"/>
    </row>
    <row r="309" spans="1:11" ht="15">
      <c r="A309" s="814"/>
      <c r="G309" s="323"/>
      <c r="H309" s="323"/>
      <c r="I309" s="323"/>
      <c r="J309" s="323"/>
      <c r="K309" s="267"/>
    </row>
    <row r="310" spans="1:11" ht="15">
      <c r="A310" s="814"/>
      <c r="G310" s="323"/>
      <c r="H310" s="323"/>
      <c r="I310" s="323"/>
      <c r="J310" s="323"/>
      <c r="K310" s="267"/>
    </row>
    <row r="311" spans="1:11" ht="15">
      <c r="A311" s="814"/>
      <c r="G311" s="323"/>
      <c r="H311" s="323"/>
      <c r="I311" s="323"/>
      <c r="J311" s="323"/>
      <c r="K311" s="267"/>
    </row>
    <row r="312" spans="1:11" ht="15">
      <c r="A312" s="814"/>
      <c r="G312" s="323"/>
      <c r="H312" s="323"/>
      <c r="I312" s="323"/>
      <c r="J312" s="323"/>
      <c r="K312" s="267"/>
    </row>
    <row r="313" spans="1:11" ht="15">
      <c r="A313" s="814"/>
      <c r="G313" s="323"/>
      <c r="H313" s="323"/>
      <c r="I313" s="323"/>
      <c r="J313" s="323"/>
      <c r="K313" s="267"/>
    </row>
    <row r="314" spans="1:11" ht="15">
      <c r="A314" s="814"/>
      <c r="G314" s="323"/>
      <c r="H314" s="323"/>
      <c r="I314" s="323"/>
      <c r="J314" s="323"/>
      <c r="K314" s="267"/>
    </row>
    <row r="315" spans="1:11" ht="15">
      <c r="A315" s="814"/>
      <c r="G315" s="323"/>
      <c r="H315" s="323"/>
      <c r="I315" s="323"/>
      <c r="J315" s="323"/>
      <c r="K315" s="267"/>
    </row>
    <row r="316" spans="1:11" ht="15">
      <c r="A316" s="814"/>
      <c r="G316" s="323"/>
      <c r="H316" s="323"/>
      <c r="I316" s="323"/>
      <c r="J316" s="323"/>
      <c r="K316" s="267"/>
    </row>
    <row r="317" spans="1:11" ht="15">
      <c r="A317" s="814"/>
      <c r="G317" s="323"/>
      <c r="H317" s="323"/>
      <c r="I317" s="323"/>
      <c r="J317" s="323"/>
      <c r="K317" s="267"/>
    </row>
    <row r="318" spans="1:11" ht="15">
      <c r="A318" s="814"/>
      <c r="G318" s="323"/>
      <c r="H318" s="323"/>
      <c r="I318" s="323"/>
      <c r="J318" s="323"/>
      <c r="K318" s="267"/>
    </row>
    <row r="319" spans="1:11" ht="15">
      <c r="A319" s="814"/>
      <c r="G319" s="323"/>
      <c r="H319" s="323"/>
      <c r="I319" s="323"/>
      <c r="J319" s="323"/>
      <c r="K319" s="267"/>
    </row>
    <row r="320" spans="1:11" ht="15">
      <c r="A320" s="814"/>
      <c r="G320" s="323"/>
      <c r="H320" s="323"/>
      <c r="I320" s="323"/>
      <c r="J320" s="323"/>
      <c r="K320" s="267"/>
    </row>
    <row r="321" spans="1:11" ht="15">
      <c r="A321" s="814"/>
      <c r="G321" s="323"/>
      <c r="H321" s="323"/>
      <c r="I321" s="323"/>
      <c r="J321" s="323"/>
      <c r="K321" s="267"/>
    </row>
    <row r="322" spans="1:11" ht="15">
      <c r="A322" s="814"/>
      <c r="G322" s="323"/>
      <c r="H322" s="323"/>
      <c r="I322" s="323"/>
      <c r="J322" s="323"/>
      <c r="K322" s="267"/>
    </row>
    <row r="323" spans="1:11" ht="15">
      <c r="A323" s="814"/>
      <c r="G323" s="323"/>
      <c r="H323" s="323"/>
      <c r="I323" s="323"/>
      <c r="J323" s="323"/>
      <c r="K323" s="267"/>
    </row>
    <row r="324" spans="1:11" ht="15">
      <c r="A324" s="814"/>
      <c r="G324" s="323"/>
      <c r="H324" s="323"/>
      <c r="I324" s="323"/>
      <c r="J324" s="323"/>
      <c r="K324" s="267"/>
    </row>
    <row r="325" spans="1:11" ht="15">
      <c r="A325" s="814"/>
      <c r="G325" s="323"/>
      <c r="H325" s="323"/>
      <c r="I325" s="323"/>
      <c r="J325" s="323"/>
      <c r="K325" s="267"/>
    </row>
    <row r="326" spans="1:11" ht="15">
      <c r="A326" s="814"/>
      <c r="G326" s="323"/>
      <c r="H326" s="323"/>
      <c r="I326" s="323"/>
      <c r="J326" s="323"/>
      <c r="K326" s="267"/>
    </row>
    <row r="327" spans="1:11" ht="15">
      <c r="A327" s="814"/>
      <c r="G327" s="323"/>
      <c r="H327" s="323"/>
      <c r="I327" s="323"/>
      <c r="J327" s="323"/>
      <c r="K327" s="267"/>
    </row>
    <row r="328" spans="1:11" ht="15">
      <c r="A328" s="814"/>
      <c r="G328" s="323"/>
      <c r="H328" s="323"/>
      <c r="I328" s="323"/>
      <c r="J328" s="323"/>
      <c r="K328" s="267"/>
    </row>
    <row r="329" spans="1:11" ht="15">
      <c r="A329" s="814"/>
      <c r="G329" s="323"/>
      <c r="H329" s="323"/>
      <c r="I329" s="323"/>
      <c r="J329" s="323"/>
      <c r="K329" s="267"/>
    </row>
    <row r="330" spans="1:11" ht="15">
      <c r="A330" s="814"/>
      <c r="G330" s="323"/>
      <c r="H330" s="323"/>
      <c r="I330" s="323"/>
      <c r="J330" s="323"/>
      <c r="K330" s="267"/>
    </row>
    <row r="331" spans="1:11" ht="15">
      <c r="A331" s="814"/>
      <c r="G331" s="323"/>
      <c r="H331" s="323"/>
      <c r="I331" s="323"/>
      <c r="J331" s="323"/>
      <c r="K331" s="267"/>
    </row>
    <row r="332" spans="1:11" ht="15">
      <c r="A332" s="814"/>
      <c r="G332" s="323"/>
      <c r="H332" s="323"/>
      <c r="I332" s="323"/>
      <c r="J332" s="323"/>
      <c r="K332" s="267"/>
    </row>
    <row r="333" spans="1:11" ht="15">
      <c r="A333" s="814"/>
      <c r="G333" s="323"/>
      <c r="H333" s="323"/>
      <c r="I333" s="323"/>
      <c r="J333" s="323"/>
      <c r="K333" s="267"/>
    </row>
    <row r="334" spans="1:11" ht="15">
      <c r="A334" s="814"/>
      <c r="G334" s="323"/>
      <c r="H334" s="323"/>
      <c r="I334" s="323"/>
      <c r="J334" s="323"/>
      <c r="K334" s="267"/>
    </row>
    <row r="335" spans="1:11" ht="15">
      <c r="A335" s="814"/>
      <c r="G335" s="323"/>
      <c r="H335" s="323"/>
      <c r="I335" s="323"/>
      <c r="J335" s="323"/>
      <c r="K335" s="267"/>
    </row>
    <row r="336" spans="1:11" ht="15">
      <c r="A336" s="814"/>
      <c r="G336" s="323"/>
      <c r="H336" s="323"/>
      <c r="I336" s="323"/>
      <c r="J336" s="323"/>
      <c r="K336" s="267"/>
    </row>
    <row r="337" spans="1:11" ht="15">
      <c r="A337" s="814"/>
      <c r="G337" s="323"/>
      <c r="H337" s="323"/>
      <c r="I337" s="323"/>
      <c r="J337" s="323"/>
      <c r="K337" s="267"/>
    </row>
    <row r="338" spans="1:11" ht="15">
      <c r="A338" s="814"/>
      <c r="G338" s="323"/>
      <c r="H338" s="323"/>
      <c r="I338" s="323"/>
      <c r="J338" s="323"/>
      <c r="K338" s="267"/>
    </row>
    <row r="339" spans="1:11" ht="15">
      <c r="A339" s="814"/>
      <c r="G339" s="323"/>
      <c r="H339" s="323"/>
      <c r="I339" s="323"/>
      <c r="J339" s="323"/>
      <c r="K339" s="267"/>
    </row>
    <row r="340" spans="1:11" ht="15">
      <c r="A340" s="814"/>
      <c r="G340" s="323"/>
      <c r="H340" s="323"/>
      <c r="I340" s="323"/>
      <c r="J340" s="323"/>
      <c r="K340" s="267"/>
    </row>
    <row r="341" spans="1:11" ht="15">
      <c r="A341" s="814"/>
      <c r="G341" s="323"/>
      <c r="H341" s="323"/>
      <c r="I341" s="323"/>
      <c r="J341" s="323"/>
      <c r="K341" s="267"/>
    </row>
    <row r="342" spans="1:11" ht="15">
      <c r="A342" s="814"/>
      <c r="G342" s="323"/>
      <c r="H342" s="323"/>
      <c r="I342" s="323"/>
      <c r="J342" s="323"/>
      <c r="K342" s="267"/>
    </row>
    <row r="343" spans="1:11" ht="15">
      <c r="A343" s="814"/>
      <c r="G343" s="323"/>
      <c r="H343" s="323"/>
      <c r="I343" s="323"/>
      <c r="J343" s="323"/>
      <c r="K343" s="267"/>
    </row>
    <row r="344" spans="1:11" ht="15">
      <c r="A344" s="814"/>
      <c r="G344" s="323"/>
      <c r="H344" s="323"/>
      <c r="I344" s="323"/>
      <c r="J344" s="323"/>
      <c r="K344" s="267"/>
    </row>
    <row r="345" spans="1:11" ht="15">
      <c r="A345" s="814"/>
      <c r="G345" s="323"/>
      <c r="H345" s="323"/>
      <c r="I345" s="323"/>
      <c r="J345" s="323"/>
      <c r="K345" s="267"/>
    </row>
    <row r="346" spans="1:11" ht="15">
      <c r="A346" s="814"/>
      <c r="G346" s="323"/>
      <c r="H346" s="323"/>
      <c r="I346" s="323"/>
      <c r="J346" s="323"/>
      <c r="K346" s="267"/>
    </row>
    <row r="347" spans="1:11" ht="15">
      <c r="A347" s="814"/>
      <c r="G347" s="323"/>
      <c r="H347" s="323"/>
      <c r="I347" s="323"/>
      <c r="J347" s="323"/>
      <c r="K347" s="267"/>
    </row>
    <row r="348" spans="1:11" ht="15">
      <c r="A348" s="814"/>
      <c r="G348" s="323"/>
      <c r="H348" s="323"/>
      <c r="I348" s="323"/>
      <c r="J348" s="323"/>
      <c r="K348" s="267"/>
    </row>
    <row r="349" spans="1:11" ht="15">
      <c r="A349" s="814"/>
      <c r="G349" s="323"/>
      <c r="H349" s="323"/>
      <c r="I349" s="323"/>
      <c r="J349" s="323"/>
      <c r="K349" s="267"/>
    </row>
    <row r="350" spans="1:11" ht="15">
      <c r="A350" s="814"/>
      <c r="G350" s="323"/>
      <c r="H350" s="323"/>
      <c r="I350" s="323"/>
      <c r="J350" s="323"/>
      <c r="K350" s="267"/>
    </row>
    <row r="351" spans="1:11" ht="15">
      <c r="A351" s="814"/>
      <c r="G351" s="323"/>
      <c r="H351" s="323"/>
      <c r="I351" s="323"/>
      <c r="J351" s="323"/>
      <c r="K351" s="267"/>
    </row>
    <row r="352" spans="1:11" ht="15">
      <c r="A352" s="814"/>
      <c r="G352" s="323"/>
      <c r="H352" s="323"/>
      <c r="I352" s="323"/>
      <c r="J352" s="323"/>
      <c r="K352" s="267"/>
    </row>
    <row r="353" spans="1:11" ht="15">
      <c r="A353" s="814"/>
      <c r="G353" s="323"/>
      <c r="H353" s="323"/>
      <c r="I353" s="323"/>
      <c r="J353" s="323"/>
      <c r="K353" s="267"/>
    </row>
    <row r="354" spans="1:11" ht="15">
      <c r="A354" s="814"/>
      <c r="G354" s="323"/>
      <c r="H354" s="323"/>
      <c r="I354" s="323"/>
      <c r="J354" s="323"/>
      <c r="K354" s="267"/>
    </row>
    <row r="355" spans="1:11" ht="15">
      <c r="A355" s="814"/>
      <c r="G355" s="323"/>
      <c r="H355" s="323"/>
      <c r="I355" s="323"/>
      <c r="J355" s="323"/>
      <c r="K355" s="267"/>
    </row>
    <row r="356" spans="1:11" ht="15">
      <c r="A356" s="814"/>
      <c r="G356" s="323"/>
      <c r="H356" s="323"/>
      <c r="I356" s="323"/>
      <c r="J356" s="323"/>
      <c r="K356" s="267"/>
    </row>
    <row r="357" spans="1:11" ht="15">
      <c r="A357" s="814"/>
      <c r="G357" s="323"/>
      <c r="H357" s="323"/>
      <c r="I357" s="323"/>
      <c r="J357" s="323"/>
      <c r="K357" s="267"/>
    </row>
    <row r="358" spans="1:11" ht="15">
      <c r="A358" s="814"/>
      <c r="G358" s="323"/>
      <c r="H358" s="323"/>
      <c r="I358" s="323"/>
      <c r="J358" s="323"/>
      <c r="K358" s="267"/>
    </row>
    <row r="359" spans="1:11" ht="15">
      <c r="A359" s="814"/>
      <c r="G359" s="323"/>
      <c r="H359" s="323"/>
      <c r="I359" s="323"/>
      <c r="J359" s="323"/>
      <c r="K359" s="267"/>
    </row>
    <row r="360" spans="1:11" ht="15">
      <c r="A360" s="814"/>
      <c r="G360" s="323"/>
      <c r="H360" s="323"/>
      <c r="I360" s="323"/>
      <c r="J360" s="323"/>
      <c r="K360" s="267"/>
    </row>
    <row r="361" spans="1:11" ht="15">
      <c r="A361" s="814"/>
      <c r="G361" s="323"/>
      <c r="H361" s="323"/>
      <c r="I361" s="323"/>
      <c r="J361" s="323"/>
      <c r="K361" s="267"/>
    </row>
    <row r="362" spans="1:11" ht="15">
      <c r="A362" s="814"/>
      <c r="G362" s="323"/>
      <c r="H362" s="323"/>
      <c r="I362" s="323"/>
      <c r="J362" s="323"/>
      <c r="K362" s="267"/>
    </row>
    <row r="363" spans="1:11" ht="15">
      <c r="A363" s="814"/>
      <c r="G363" s="323"/>
      <c r="H363" s="323"/>
      <c r="I363" s="323"/>
      <c r="J363" s="323"/>
      <c r="K363" s="267"/>
    </row>
    <row r="364" spans="1:11" ht="15">
      <c r="A364" s="814"/>
      <c r="G364" s="323"/>
      <c r="H364" s="323"/>
      <c r="I364" s="323"/>
      <c r="J364" s="323"/>
      <c r="K364" s="267"/>
    </row>
    <row r="365" spans="1:11" ht="15">
      <c r="A365" s="814"/>
      <c r="G365" s="323"/>
      <c r="H365" s="323"/>
      <c r="I365" s="323"/>
      <c r="J365" s="323"/>
      <c r="K365" s="267"/>
    </row>
    <row r="366" spans="1:11" ht="15">
      <c r="A366" s="814"/>
      <c r="G366" s="323"/>
      <c r="H366" s="323"/>
      <c r="I366" s="323"/>
      <c r="J366" s="323"/>
      <c r="K366" s="267"/>
    </row>
    <row r="367" spans="1:11" ht="15">
      <c r="A367" s="814"/>
      <c r="G367" s="323"/>
      <c r="H367" s="323"/>
      <c r="I367" s="323"/>
      <c r="J367" s="323"/>
      <c r="K367" s="267"/>
    </row>
    <row r="368" spans="1:11" ht="15">
      <c r="A368" s="814"/>
      <c r="G368" s="323"/>
      <c r="H368" s="323"/>
      <c r="I368" s="323"/>
      <c r="J368" s="323"/>
      <c r="K368" s="267"/>
    </row>
    <row r="369" spans="1:11" ht="15">
      <c r="A369" s="814"/>
      <c r="G369" s="323"/>
      <c r="H369" s="323"/>
      <c r="I369" s="323"/>
      <c r="J369" s="323"/>
      <c r="K369" s="267"/>
    </row>
    <row r="370" spans="1:11" ht="15">
      <c r="A370" s="814"/>
      <c r="G370" s="323"/>
      <c r="H370" s="323"/>
      <c r="I370" s="323"/>
      <c r="J370" s="323"/>
      <c r="K370" s="267"/>
    </row>
    <row r="371" spans="1:11" ht="15">
      <c r="A371" s="814"/>
      <c r="G371" s="323"/>
      <c r="H371" s="323"/>
      <c r="I371" s="323"/>
      <c r="J371" s="323"/>
      <c r="K371" s="267"/>
    </row>
    <row r="372" spans="1:11" ht="15">
      <c r="A372" s="814"/>
      <c r="G372" s="323"/>
      <c r="H372" s="323"/>
      <c r="I372" s="323"/>
      <c r="J372" s="323"/>
      <c r="K372" s="267"/>
    </row>
    <row r="373" spans="1:11" ht="15">
      <c r="A373" s="814"/>
      <c r="G373" s="323"/>
      <c r="H373" s="323"/>
      <c r="I373" s="323"/>
      <c r="J373" s="323"/>
      <c r="K373" s="267"/>
    </row>
    <row r="374" spans="1:11" ht="15">
      <c r="A374" s="814"/>
      <c r="G374" s="323"/>
      <c r="H374" s="323"/>
      <c r="I374" s="323"/>
      <c r="J374" s="323"/>
      <c r="K374" s="267"/>
    </row>
    <row r="375" spans="1:11" ht="15">
      <c r="A375" s="814"/>
      <c r="G375" s="323"/>
      <c r="H375" s="323"/>
      <c r="I375" s="323"/>
      <c r="J375" s="323"/>
      <c r="K375" s="267"/>
    </row>
    <row r="376" spans="1:11" ht="15">
      <c r="A376" s="814"/>
      <c r="G376" s="323"/>
      <c r="H376" s="323"/>
      <c r="I376" s="323"/>
      <c r="J376" s="323"/>
      <c r="K376" s="267"/>
    </row>
    <row r="377" spans="1:11" ht="15">
      <c r="A377" s="814"/>
      <c r="G377" s="323"/>
      <c r="H377" s="323"/>
      <c r="I377" s="323"/>
      <c r="J377" s="323"/>
      <c r="K377" s="267"/>
    </row>
    <row r="378" spans="1:11" ht="15">
      <c r="A378" s="814"/>
      <c r="G378" s="323"/>
      <c r="H378" s="323"/>
      <c r="I378" s="323"/>
      <c r="J378" s="323"/>
      <c r="K378" s="267"/>
    </row>
    <row r="379" spans="1:11" ht="15">
      <c r="A379" s="814"/>
      <c r="G379" s="323"/>
      <c r="H379" s="323"/>
      <c r="I379" s="323"/>
      <c r="J379" s="323"/>
      <c r="K379" s="267"/>
    </row>
    <row r="380" spans="1:11" ht="15">
      <c r="A380" s="814"/>
      <c r="G380" s="323"/>
      <c r="H380" s="323"/>
      <c r="I380" s="323"/>
      <c r="J380" s="323"/>
      <c r="K380" s="267"/>
    </row>
    <row r="381" spans="1:11" ht="15">
      <c r="A381" s="814"/>
      <c r="G381" s="323"/>
      <c r="H381" s="323"/>
      <c r="I381" s="323"/>
      <c r="J381" s="323"/>
      <c r="K381" s="267"/>
    </row>
    <row r="382" spans="1:11" ht="15">
      <c r="A382" s="814"/>
      <c r="G382" s="323"/>
      <c r="H382" s="323"/>
      <c r="I382" s="323"/>
      <c r="J382" s="323"/>
      <c r="K382" s="267"/>
    </row>
    <row r="383" spans="1:11" ht="15">
      <c r="A383" s="814"/>
      <c r="G383" s="323"/>
      <c r="H383" s="323"/>
      <c r="I383" s="323"/>
      <c r="J383" s="323"/>
      <c r="K383" s="267"/>
    </row>
    <row r="384" spans="1:11" ht="15">
      <c r="A384" s="814"/>
      <c r="G384" s="323"/>
      <c r="H384" s="323"/>
      <c r="I384" s="323"/>
      <c r="J384" s="323"/>
      <c r="K384" s="267"/>
    </row>
    <row r="385" spans="1:11" ht="15">
      <c r="A385" s="814"/>
      <c r="G385" s="323"/>
      <c r="H385" s="323"/>
      <c r="I385" s="323"/>
      <c r="J385" s="323"/>
      <c r="K385" s="267"/>
    </row>
    <row r="386" spans="1:11" ht="15">
      <c r="A386" s="814"/>
      <c r="G386" s="323"/>
      <c r="H386" s="323"/>
      <c r="I386" s="323"/>
      <c r="J386" s="323"/>
      <c r="K386" s="267"/>
    </row>
    <row r="387" spans="1:11" ht="15">
      <c r="A387" s="814"/>
      <c r="G387" s="323"/>
      <c r="H387" s="323"/>
      <c r="I387" s="323"/>
      <c r="J387" s="323"/>
      <c r="K387" s="267"/>
    </row>
    <row r="388" spans="1:11" ht="15">
      <c r="A388" s="814"/>
      <c r="G388" s="323"/>
      <c r="H388" s="323"/>
      <c r="I388" s="323"/>
      <c r="J388" s="323"/>
      <c r="K388" s="267"/>
    </row>
    <row r="389" spans="1:11" ht="15">
      <c r="A389" s="814"/>
      <c r="G389" s="323"/>
      <c r="H389" s="323"/>
      <c r="I389" s="323"/>
      <c r="J389" s="323"/>
      <c r="K389" s="267"/>
    </row>
    <row r="390" spans="1:11" ht="15">
      <c r="A390" s="814"/>
      <c r="G390" s="323"/>
      <c r="H390" s="323"/>
      <c r="I390" s="323"/>
      <c r="J390" s="323"/>
      <c r="K390" s="267"/>
    </row>
    <row r="391" spans="1:11" ht="15">
      <c r="A391" s="814"/>
      <c r="G391" s="323"/>
      <c r="H391" s="323"/>
      <c r="I391" s="323"/>
      <c r="J391" s="323"/>
      <c r="K391" s="267"/>
    </row>
    <row r="392" spans="1:11" ht="15">
      <c r="A392" s="814"/>
      <c r="G392" s="323"/>
      <c r="H392" s="323"/>
      <c r="I392" s="323"/>
      <c r="J392" s="323"/>
      <c r="K392" s="267"/>
    </row>
    <row r="393" spans="1:11" ht="15">
      <c r="A393" s="814"/>
      <c r="G393" s="323"/>
      <c r="H393" s="323"/>
      <c r="I393" s="323"/>
      <c r="J393" s="323"/>
      <c r="K393" s="267"/>
    </row>
    <row r="394" spans="1:11" ht="15">
      <c r="A394" s="814"/>
      <c r="G394" s="323"/>
      <c r="H394" s="323"/>
      <c r="I394" s="323"/>
      <c r="J394" s="323"/>
      <c r="K394" s="267"/>
    </row>
    <row r="395" spans="1:11" ht="15">
      <c r="A395" s="814"/>
      <c r="G395" s="323"/>
      <c r="H395" s="323"/>
      <c r="I395" s="323"/>
      <c r="J395" s="323"/>
      <c r="K395" s="267"/>
    </row>
    <row r="396" spans="1:11" ht="15">
      <c r="A396" s="814"/>
      <c r="G396" s="323"/>
      <c r="H396" s="323"/>
      <c r="I396" s="323"/>
      <c r="J396" s="323"/>
      <c r="K396" s="267"/>
    </row>
    <row r="397" spans="1:11" ht="15">
      <c r="A397" s="814"/>
      <c r="G397" s="323"/>
      <c r="H397" s="323"/>
      <c r="I397" s="323"/>
      <c r="J397" s="323"/>
      <c r="K397" s="267"/>
    </row>
    <row r="398" spans="1:11" ht="15">
      <c r="A398" s="814"/>
      <c r="G398" s="323"/>
      <c r="H398" s="323"/>
      <c r="I398" s="323"/>
      <c r="J398" s="323"/>
      <c r="K398" s="267"/>
    </row>
    <row r="399" spans="1:11" ht="15">
      <c r="A399" s="814"/>
      <c r="G399" s="323"/>
      <c r="H399" s="323"/>
      <c r="I399" s="323"/>
      <c r="J399" s="323"/>
      <c r="K399" s="267"/>
    </row>
    <row r="400" spans="1:11" ht="15">
      <c r="A400" s="814"/>
      <c r="G400" s="323"/>
      <c r="H400" s="323"/>
      <c r="I400" s="323"/>
      <c r="J400" s="323"/>
      <c r="K400" s="267"/>
    </row>
    <row r="401" spans="1:11" ht="15">
      <c r="A401" s="814"/>
      <c r="G401" s="323"/>
      <c r="H401" s="323"/>
      <c r="I401" s="323"/>
      <c r="J401" s="323"/>
      <c r="K401" s="267"/>
    </row>
    <row r="402" spans="1:11" ht="15">
      <c r="A402" s="814"/>
      <c r="G402" s="323"/>
      <c r="H402" s="323"/>
      <c r="I402" s="323"/>
      <c r="J402" s="323"/>
      <c r="K402" s="267"/>
    </row>
    <row r="403" spans="1:11" ht="15">
      <c r="A403" s="814"/>
      <c r="G403" s="323"/>
      <c r="H403" s="323"/>
      <c r="I403" s="323"/>
      <c r="J403" s="323"/>
      <c r="K403" s="267"/>
    </row>
    <row r="404" spans="1:11" ht="15">
      <c r="A404" s="814"/>
      <c r="G404" s="323"/>
      <c r="H404" s="323"/>
      <c r="I404" s="323"/>
      <c r="J404" s="323"/>
      <c r="K404" s="267"/>
    </row>
    <row r="405" spans="1:11" ht="15">
      <c r="A405" s="814"/>
      <c r="G405" s="323"/>
      <c r="H405" s="323"/>
      <c r="I405" s="323"/>
      <c r="J405" s="323"/>
      <c r="K405" s="267"/>
    </row>
    <row r="406" spans="1:11" ht="15">
      <c r="A406" s="814"/>
      <c r="G406" s="323"/>
      <c r="H406" s="323"/>
      <c r="I406" s="323"/>
      <c r="J406" s="323"/>
      <c r="K406" s="267"/>
    </row>
    <row r="407" spans="1:11" ht="15">
      <c r="A407" s="814"/>
      <c r="G407" s="323"/>
      <c r="H407" s="323"/>
      <c r="I407" s="323"/>
      <c r="J407" s="323"/>
      <c r="K407" s="267"/>
    </row>
    <row r="408" spans="1:11" ht="15">
      <c r="A408" s="814"/>
      <c r="G408" s="323"/>
      <c r="H408" s="323"/>
      <c r="I408" s="323"/>
      <c r="J408" s="323"/>
      <c r="K408" s="267"/>
    </row>
    <row r="409" spans="1:11" ht="15">
      <c r="A409" s="814"/>
      <c r="G409" s="323"/>
      <c r="H409" s="323"/>
      <c r="I409" s="323"/>
      <c r="J409" s="323"/>
      <c r="K409" s="267"/>
    </row>
    <row r="410" spans="1:11" ht="15">
      <c r="A410" s="814"/>
      <c r="G410" s="323"/>
      <c r="H410" s="323"/>
      <c r="I410" s="323"/>
      <c r="J410" s="323"/>
      <c r="K410" s="267"/>
    </row>
    <row r="411" spans="1:11" ht="15">
      <c r="A411" s="814"/>
      <c r="G411" s="323"/>
      <c r="H411" s="323"/>
      <c r="I411" s="323"/>
      <c r="J411" s="323"/>
      <c r="K411" s="267"/>
    </row>
    <row r="412" spans="1:11" ht="15">
      <c r="A412" s="814"/>
      <c r="G412" s="323"/>
      <c r="H412" s="323"/>
      <c r="I412" s="323"/>
      <c r="J412" s="323"/>
      <c r="K412" s="267"/>
    </row>
    <row r="413" spans="1:11" ht="15">
      <c r="A413" s="814"/>
      <c r="G413" s="323"/>
      <c r="H413" s="323"/>
      <c r="I413" s="323"/>
      <c r="J413" s="323"/>
      <c r="K413" s="267"/>
    </row>
    <row r="414" spans="1:11" ht="15">
      <c r="A414" s="814"/>
      <c r="G414" s="323"/>
      <c r="H414" s="323"/>
      <c r="I414" s="323"/>
      <c r="J414" s="323"/>
      <c r="K414" s="267"/>
    </row>
    <row r="415" spans="1:11" ht="15">
      <c r="A415" s="814"/>
      <c r="G415" s="323"/>
      <c r="H415" s="323"/>
      <c r="I415" s="323"/>
      <c r="J415" s="323"/>
      <c r="K415" s="267"/>
    </row>
    <row r="416" spans="1:11" ht="15">
      <c r="A416" s="814"/>
      <c r="G416" s="323"/>
      <c r="H416" s="323"/>
      <c r="I416" s="323"/>
      <c r="J416" s="323"/>
      <c r="K416" s="267"/>
    </row>
    <row r="417" spans="1:11" ht="15">
      <c r="A417" s="814"/>
      <c r="G417" s="323"/>
      <c r="H417" s="323"/>
      <c r="I417" s="323"/>
      <c r="J417" s="323"/>
      <c r="K417" s="267"/>
    </row>
    <row r="418" spans="1:11" ht="15">
      <c r="A418" s="814"/>
      <c r="G418" s="323"/>
      <c r="H418" s="323"/>
      <c r="I418" s="323"/>
      <c r="J418" s="323"/>
      <c r="K418" s="267"/>
    </row>
    <row r="419" spans="1:11" ht="15">
      <c r="A419" s="814"/>
      <c r="G419" s="323"/>
      <c r="H419" s="323"/>
      <c r="I419" s="323"/>
      <c r="J419" s="323"/>
      <c r="K419" s="267"/>
    </row>
    <row r="420" spans="1:11" ht="15">
      <c r="A420" s="814"/>
      <c r="G420" s="323"/>
      <c r="H420" s="323"/>
      <c r="I420" s="323"/>
      <c r="J420" s="323"/>
      <c r="K420" s="267"/>
    </row>
    <row r="421" spans="1:11" ht="15">
      <c r="A421" s="814"/>
      <c r="G421" s="323"/>
      <c r="H421" s="323"/>
      <c r="I421" s="323"/>
      <c r="J421" s="323"/>
      <c r="K421" s="267"/>
    </row>
    <row r="422" spans="1:11" ht="15">
      <c r="A422" s="814"/>
      <c r="G422" s="323"/>
      <c r="H422" s="323"/>
      <c r="I422" s="323"/>
      <c r="J422" s="323"/>
      <c r="K422" s="267"/>
    </row>
    <row r="423" spans="1:11" ht="15">
      <c r="A423" s="814"/>
      <c r="G423" s="323"/>
      <c r="H423" s="323"/>
      <c r="I423" s="323"/>
      <c r="J423" s="323"/>
      <c r="K423" s="267"/>
    </row>
    <row r="424" spans="1:11" ht="15">
      <c r="A424" s="814"/>
      <c r="G424" s="323"/>
      <c r="H424" s="323"/>
      <c r="I424" s="323"/>
      <c r="J424" s="323"/>
      <c r="K424" s="267"/>
    </row>
    <row r="425" spans="1:11" ht="15">
      <c r="A425" s="814"/>
      <c r="G425" s="323"/>
      <c r="H425" s="323"/>
      <c r="I425" s="323"/>
      <c r="J425" s="323"/>
      <c r="K425" s="267"/>
    </row>
    <row r="426" spans="1:11" ht="15">
      <c r="A426" s="814"/>
      <c r="G426" s="323"/>
      <c r="H426" s="323"/>
      <c r="I426" s="323"/>
      <c r="J426" s="323"/>
      <c r="K426" s="267"/>
    </row>
    <row r="427" spans="1:11" ht="15">
      <c r="A427" s="814"/>
      <c r="G427" s="323"/>
      <c r="H427" s="323"/>
      <c r="I427" s="323"/>
      <c r="J427" s="323"/>
      <c r="K427" s="267"/>
    </row>
    <row r="428" spans="1:11" ht="15">
      <c r="A428" s="814"/>
      <c r="G428" s="323"/>
      <c r="H428" s="323"/>
      <c r="I428" s="323"/>
      <c r="J428" s="323"/>
      <c r="K428" s="267"/>
    </row>
    <row r="429" spans="1:11" ht="15">
      <c r="A429" s="814"/>
      <c r="G429" s="323"/>
      <c r="H429" s="323"/>
      <c r="I429" s="323"/>
      <c r="J429" s="323"/>
      <c r="K429" s="267"/>
    </row>
    <row r="430" spans="1:11" ht="15">
      <c r="A430" s="814"/>
      <c r="G430" s="323"/>
      <c r="H430" s="323"/>
      <c r="I430" s="323"/>
      <c r="J430" s="323"/>
      <c r="K430" s="267"/>
    </row>
    <row r="431" spans="1:11" ht="15">
      <c r="A431" s="814"/>
      <c r="G431" s="323"/>
      <c r="H431" s="323"/>
      <c r="I431" s="323"/>
      <c r="J431" s="323"/>
      <c r="K431" s="267"/>
    </row>
    <row r="432" spans="1:11" ht="15">
      <c r="A432" s="814"/>
      <c r="G432" s="323"/>
      <c r="H432" s="323"/>
      <c r="I432" s="323"/>
      <c r="J432" s="323"/>
      <c r="K432" s="267"/>
    </row>
    <row r="433" spans="1:11" ht="15">
      <c r="A433" s="814"/>
      <c r="G433" s="323"/>
      <c r="H433" s="323"/>
      <c r="I433" s="323"/>
      <c r="J433" s="323"/>
      <c r="K433" s="267"/>
    </row>
    <row r="434" spans="1:11" ht="15">
      <c r="A434" s="814"/>
      <c r="G434" s="323"/>
      <c r="H434" s="323"/>
      <c r="I434" s="323"/>
      <c r="J434" s="323"/>
      <c r="K434" s="267"/>
    </row>
    <row r="435" spans="1:11" ht="15">
      <c r="A435" s="814"/>
      <c r="G435" s="323"/>
      <c r="H435" s="323"/>
      <c r="I435" s="323"/>
      <c r="J435" s="323"/>
      <c r="K435" s="267"/>
    </row>
    <row r="436" spans="1:11" ht="15">
      <c r="A436" s="814"/>
      <c r="G436" s="323"/>
      <c r="H436" s="323"/>
      <c r="I436" s="323"/>
      <c r="J436" s="323"/>
      <c r="K436" s="267"/>
    </row>
    <row r="437" spans="1:11" ht="15">
      <c r="A437" s="814"/>
      <c r="G437" s="323"/>
      <c r="H437" s="323"/>
      <c r="I437" s="323"/>
      <c r="J437" s="323"/>
      <c r="K437" s="267"/>
    </row>
    <row r="438" spans="1:11" ht="15">
      <c r="A438" s="814"/>
      <c r="G438" s="323"/>
      <c r="H438" s="323"/>
      <c r="I438" s="323"/>
      <c r="J438" s="323"/>
      <c r="K438" s="267"/>
    </row>
    <row r="439" spans="1:11" ht="15">
      <c r="A439" s="814"/>
      <c r="G439" s="323"/>
      <c r="H439" s="323"/>
      <c r="I439" s="323"/>
      <c r="J439" s="323"/>
      <c r="K439" s="267"/>
    </row>
    <row r="440" spans="1:11" ht="15">
      <c r="A440" s="814"/>
      <c r="G440" s="323"/>
      <c r="H440" s="323"/>
      <c r="I440" s="323"/>
      <c r="J440" s="323"/>
      <c r="K440" s="267"/>
    </row>
    <row r="441" spans="1:11" ht="15">
      <c r="A441" s="814"/>
      <c r="G441" s="323"/>
      <c r="H441" s="323"/>
      <c r="I441" s="323"/>
      <c r="J441" s="323"/>
      <c r="K441" s="267"/>
    </row>
    <row r="442" spans="1:11" ht="15">
      <c r="A442" s="814"/>
      <c r="G442" s="323"/>
      <c r="H442" s="323"/>
      <c r="I442" s="323"/>
      <c r="J442" s="323"/>
      <c r="K442" s="267"/>
    </row>
    <row r="443" spans="1:11" ht="15">
      <c r="A443" s="814"/>
      <c r="G443" s="323"/>
      <c r="H443" s="323"/>
      <c r="I443" s="323"/>
      <c r="J443" s="323"/>
      <c r="K443" s="267"/>
    </row>
    <row r="444" spans="1:11" ht="15">
      <c r="A444" s="814"/>
      <c r="G444" s="323"/>
      <c r="H444" s="323"/>
      <c r="I444" s="323"/>
      <c r="J444" s="323"/>
      <c r="K444" s="267"/>
    </row>
    <row r="445" spans="1:11" ht="15">
      <c r="A445" s="814"/>
      <c r="G445" s="323"/>
      <c r="H445" s="323"/>
      <c r="I445" s="323"/>
      <c r="J445" s="323"/>
      <c r="K445" s="267"/>
    </row>
    <row r="446" spans="1:11" ht="15">
      <c r="A446" s="814"/>
      <c r="G446" s="323"/>
      <c r="H446" s="323"/>
      <c r="I446" s="323"/>
      <c r="J446" s="323"/>
      <c r="K446" s="267"/>
    </row>
    <row r="447" spans="1:11" ht="15">
      <c r="A447" s="814"/>
      <c r="G447" s="323"/>
      <c r="H447" s="323"/>
      <c r="I447" s="323"/>
      <c r="J447" s="323"/>
      <c r="K447" s="267"/>
    </row>
    <row r="448" spans="1:11" ht="15">
      <c r="A448" s="814"/>
      <c r="G448" s="323"/>
      <c r="H448" s="323"/>
      <c r="I448" s="323"/>
      <c r="J448" s="323"/>
      <c r="K448" s="267"/>
    </row>
    <row r="449" spans="1:11" ht="15">
      <c r="A449" s="814"/>
      <c r="G449" s="323"/>
      <c r="H449" s="323"/>
      <c r="I449" s="323"/>
      <c r="J449" s="323"/>
      <c r="K449" s="267"/>
    </row>
    <row r="450" spans="1:11" ht="15">
      <c r="A450" s="814"/>
      <c r="G450" s="323"/>
      <c r="H450" s="323"/>
      <c r="I450" s="323"/>
      <c r="J450" s="323"/>
      <c r="K450" s="267"/>
    </row>
    <row r="451" spans="1:11" ht="15">
      <c r="A451" s="814"/>
      <c r="G451" s="323"/>
      <c r="H451" s="323"/>
      <c r="I451" s="323"/>
      <c r="J451" s="323"/>
      <c r="K451" s="267"/>
    </row>
    <row r="452" spans="1:11" ht="15">
      <c r="A452" s="814"/>
      <c r="G452" s="323"/>
      <c r="H452" s="323"/>
      <c r="I452" s="323"/>
      <c r="J452" s="323"/>
      <c r="K452" s="267"/>
    </row>
    <row r="453" spans="1:11" ht="15">
      <c r="A453" s="814"/>
      <c r="G453" s="323"/>
      <c r="H453" s="323"/>
      <c r="I453" s="323"/>
      <c r="J453" s="323"/>
      <c r="K453" s="267"/>
    </row>
    <row r="454" spans="1:11" ht="15">
      <c r="A454" s="814"/>
      <c r="G454" s="323"/>
      <c r="H454" s="323"/>
      <c r="I454" s="323"/>
      <c r="J454" s="323"/>
      <c r="K454" s="267"/>
    </row>
    <row r="455" spans="1:11" ht="15">
      <c r="A455" s="814"/>
      <c r="G455" s="323"/>
      <c r="H455" s="323"/>
      <c r="I455" s="323"/>
      <c r="J455" s="323"/>
      <c r="K455" s="267"/>
    </row>
    <row r="456" spans="1:11" ht="15">
      <c r="A456" s="814"/>
      <c r="G456" s="323"/>
      <c r="H456" s="323"/>
      <c r="I456" s="323"/>
      <c r="J456" s="323"/>
      <c r="K456" s="267"/>
    </row>
    <row r="457" spans="1:11" ht="15">
      <c r="A457" s="814"/>
      <c r="G457" s="323"/>
      <c r="H457" s="323"/>
      <c r="I457" s="323"/>
      <c r="J457" s="323"/>
      <c r="K457" s="267"/>
    </row>
    <row r="458" spans="1:11" ht="15">
      <c r="A458" s="814"/>
      <c r="G458" s="323"/>
      <c r="H458" s="323"/>
      <c r="I458" s="323"/>
      <c r="J458" s="323"/>
      <c r="K458" s="267"/>
    </row>
    <row r="459" spans="1:11" ht="15">
      <c r="A459" s="814"/>
      <c r="G459" s="323"/>
      <c r="H459" s="323"/>
      <c r="I459" s="323"/>
      <c r="J459" s="323"/>
      <c r="K459" s="267"/>
    </row>
    <row r="460" spans="1:11" ht="15">
      <c r="A460" s="814"/>
      <c r="G460" s="323"/>
      <c r="H460" s="323"/>
      <c r="I460" s="323"/>
      <c r="J460" s="323"/>
      <c r="K460" s="267"/>
    </row>
    <row r="461" spans="1:11" ht="15">
      <c r="A461" s="814"/>
      <c r="G461" s="323"/>
      <c r="H461" s="323"/>
      <c r="I461" s="323"/>
      <c r="J461" s="323"/>
      <c r="K461" s="267"/>
    </row>
    <row r="462" spans="1:11" ht="15">
      <c r="A462" s="814"/>
      <c r="G462" s="323"/>
      <c r="H462" s="323"/>
      <c r="I462" s="323"/>
      <c r="J462" s="323"/>
      <c r="K462" s="267"/>
    </row>
    <row r="463" spans="1:11" ht="15">
      <c r="A463" s="814"/>
      <c r="G463" s="323"/>
      <c r="H463" s="323"/>
      <c r="I463" s="323"/>
      <c r="J463" s="323"/>
      <c r="K463" s="267"/>
    </row>
    <row r="464" spans="1:11" ht="15">
      <c r="A464" s="814"/>
      <c r="G464" s="323"/>
      <c r="H464" s="323"/>
      <c r="I464" s="323"/>
      <c r="J464" s="323"/>
      <c r="K464" s="267"/>
    </row>
    <row r="465" spans="1:11" ht="15">
      <c r="A465" s="814"/>
      <c r="G465" s="323"/>
      <c r="H465" s="323"/>
      <c r="I465" s="323"/>
      <c r="J465" s="323"/>
      <c r="K465" s="267"/>
    </row>
    <row r="466" spans="1:11" ht="15">
      <c r="A466" s="814"/>
      <c r="G466" s="323"/>
      <c r="H466" s="323"/>
      <c r="I466" s="323"/>
      <c r="J466" s="323"/>
      <c r="K466" s="267"/>
    </row>
    <row r="467" spans="1:11" ht="15">
      <c r="A467" s="814"/>
      <c r="G467" s="323"/>
      <c r="H467" s="323"/>
      <c r="I467" s="323"/>
      <c r="J467" s="323"/>
      <c r="K467" s="267"/>
    </row>
    <row r="468" spans="1:11" ht="15">
      <c r="A468" s="814"/>
      <c r="G468" s="323"/>
      <c r="H468" s="323"/>
      <c r="I468" s="323"/>
      <c r="J468" s="323"/>
      <c r="K468" s="267"/>
    </row>
    <row r="469" spans="1:11" ht="15">
      <c r="A469" s="814"/>
      <c r="G469" s="323"/>
      <c r="H469" s="323"/>
      <c r="I469" s="323"/>
      <c r="J469" s="323"/>
      <c r="K469" s="267"/>
    </row>
    <row r="470" spans="1:11" ht="15">
      <c r="A470" s="814"/>
      <c r="G470" s="323"/>
      <c r="H470" s="323"/>
      <c r="I470" s="323"/>
      <c r="J470" s="323"/>
      <c r="K470" s="267"/>
    </row>
    <row r="471" spans="1:11" ht="15">
      <c r="A471" s="814"/>
      <c r="G471" s="323"/>
      <c r="H471" s="323"/>
      <c r="I471" s="323"/>
      <c r="J471" s="323"/>
      <c r="K471" s="267"/>
    </row>
    <row r="472" spans="1:11" ht="15">
      <c r="A472" s="814"/>
      <c r="G472" s="323"/>
      <c r="H472" s="323"/>
      <c r="I472" s="323"/>
      <c r="J472" s="323"/>
      <c r="K472" s="267"/>
    </row>
    <row r="473" spans="1:11" ht="15">
      <c r="A473" s="814"/>
      <c r="G473" s="323"/>
      <c r="H473" s="323"/>
      <c r="I473" s="323"/>
      <c r="J473" s="323"/>
      <c r="K473" s="267"/>
    </row>
    <row r="474" spans="1:11" ht="15">
      <c r="A474" s="814"/>
      <c r="G474" s="323"/>
      <c r="H474" s="323"/>
      <c r="I474" s="323"/>
      <c r="J474" s="323"/>
      <c r="K474" s="267"/>
    </row>
    <row r="475" spans="1:11" ht="15">
      <c r="A475" s="814"/>
      <c r="G475" s="323"/>
      <c r="H475" s="323"/>
      <c r="I475" s="323"/>
      <c r="J475" s="323"/>
      <c r="K475" s="267"/>
    </row>
    <row r="476" spans="1:11" ht="15">
      <c r="A476" s="814"/>
      <c r="G476" s="323"/>
      <c r="H476" s="323"/>
      <c r="I476" s="323"/>
      <c r="J476" s="323"/>
      <c r="K476" s="267"/>
    </row>
    <row r="477" spans="1:11" ht="15">
      <c r="A477" s="814"/>
      <c r="G477" s="323"/>
      <c r="H477" s="323"/>
      <c r="I477" s="323"/>
      <c r="J477" s="323"/>
      <c r="K477" s="267"/>
    </row>
    <row r="478" spans="1:11" ht="15">
      <c r="A478" s="814"/>
      <c r="G478" s="323"/>
      <c r="H478" s="323"/>
      <c r="I478" s="323"/>
      <c r="J478" s="323"/>
      <c r="K478" s="267"/>
    </row>
    <row r="479" spans="1:11" ht="15">
      <c r="A479" s="814"/>
      <c r="G479" s="323"/>
      <c r="H479" s="323"/>
      <c r="I479" s="323"/>
      <c r="J479" s="323"/>
      <c r="K479" s="267"/>
    </row>
    <row r="480" spans="1:11" ht="15">
      <c r="A480" s="814"/>
      <c r="G480" s="323"/>
      <c r="H480" s="323"/>
      <c r="I480" s="323"/>
      <c r="J480" s="323"/>
      <c r="K480" s="267"/>
    </row>
    <row r="481" spans="1:11" ht="15">
      <c r="A481" s="814"/>
      <c r="G481" s="323"/>
      <c r="H481" s="323"/>
      <c r="I481" s="323"/>
      <c r="J481" s="323"/>
      <c r="K481" s="267"/>
    </row>
    <row r="482" spans="1:11" ht="15">
      <c r="A482" s="814"/>
      <c r="G482" s="323"/>
      <c r="H482" s="323"/>
      <c r="I482" s="323"/>
      <c r="J482" s="323"/>
      <c r="K482" s="267"/>
    </row>
    <row r="483" spans="1:11" ht="15">
      <c r="A483" s="814"/>
      <c r="G483" s="323"/>
      <c r="H483" s="323"/>
      <c r="I483" s="323"/>
      <c r="J483" s="323"/>
      <c r="K483" s="267"/>
    </row>
    <row r="484" spans="1:11" ht="15">
      <c r="A484" s="814"/>
      <c r="G484" s="323"/>
      <c r="H484" s="323"/>
      <c r="I484" s="323"/>
      <c r="J484" s="323"/>
      <c r="K484" s="267"/>
    </row>
    <row r="485" spans="1:11" ht="15">
      <c r="A485" s="814"/>
      <c r="G485" s="323"/>
      <c r="H485" s="323"/>
      <c r="I485" s="323"/>
      <c r="J485" s="323"/>
      <c r="K485" s="267"/>
    </row>
    <row r="486" spans="1:11" ht="15">
      <c r="A486" s="814"/>
      <c r="G486" s="323"/>
      <c r="H486" s="323"/>
      <c r="I486" s="323"/>
      <c r="J486" s="323"/>
      <c r="K486" s="267"/>
    </row>
    <row r="487" spans="1:11" ht="15">
      <c r="A487" s="814"/>
      <c r="G487" s="323"/>
      <c r="H487" s="323"/>
      <c r="I487" s="323"/>
      <c r="J487" s="323"/>
      <c r="K487" s="267"/>
    </row>
    <row r="488" spans="1:11" ht="15">
      <c r="A488" s="814"/>
      <c r="G488" s="323"/>
      <c r="H488" s="323"/>
      <c r="I488" s="323"/>
      <c r="J488" s="323"/>
      <c r="K488" s="267"/>
    </row>
    <row r="489" spans="1:11" ht="15">
      <c r="A489" s="814"/>
      <c r="G489" s="323"/>
      <c r="H489" s="323"/>
      <c r="I489" s="323"/>
      <c r="J489" s="323"/>
      <c r="K489" s="267"/>
    </row>
    <row r="490" spans="1:11" ht="15">
      <c r="A490" s="814"/>
      <c r="G490" s="323"/>
      <c r="H490" s="323"/>
      <c r="I490" s="323"/>
      <c r="J490" s="323"/>
      <c r="K490" s="267"/>
    </row>
    <row r="491" spans="1:11" ht="15">
      <c r="A491" s="814"/>
      <c r="G491" s="323"/>
      <c r="H491" s="323"/>
      <c r="I491" s="323"/>
      <c r="J491" s="323"/>
      <c r="K491" s="267"/>
    </row>
    <row r="492" spans="1:11" ht="15">
      <c r="A492" s="814"/>
      <c r="G492" s="323"/>
      <c r="H492" s="323"/>
      <c r="I492" s="323"/>
      <c r="J492" s="323"/>
      <c r="K492" s="267"/>
    </row>
    <row r="493" spans="1:11" ht="15">
      <c r="A493" s="814"/>
      <c r="G493" s="323"/>
      <c r="H493" s="323"/>
      <c r="I493" s="323"/>
      <c r="J493" s="323"/>
      <c r="K493" s="267"/>
    </row>
    <row r="494" spans="1:11" ht="15">
      <c r="A494" s="814"/>
      <c r="G494" s="323"/>
      <c r="H494" s="323"/>
      <c r="I494" s="323"/>
      <c r="J494" s="323"/>
      <c r="K494" s="267"/>
    </row>
    <row r="495" spans="1:11" ht="15">
      <c r="A495" s="814"/>
      <c r="G495" s="323"/>
      <c r="H495" s="323"/>
      <c r="I495" s="323"/>
      <c r="J495" s="323"/>
      <c r="K495" s="267"/>
    </row>
    <row r="496" spans="1:11" ht="15">
      <c r="A496" s="814"/>
      <c r="G496" s="323"/>
      <c r="H496" s="323"/>
      <c r="I496" s="323"/>
      <c r="J496" s="323"/>
      <c r="K496" s="267"/>
    </row>
    <row r="497" spans="1:11" ht="15">
      <c r="A497" s="814"/>
      <c r="G497" s="323"/>
      <c r="H497" s="323"/>
      <c r="I497" s="323"/>
      <c r="J497" s="323"/>
      <c r="K497" s="267"/>
    </row>
    <row r="498" spans="1:11" ht="15">
      <c r="A498" s="814"/>
      <c r="G498" s="323"/>
      <c r="H498" s="323"/>
      <c r="I498" s="323"/>
      <c r="J498" s="323"/>
      <c r="K498" s="267"/>
    </row>
    <row r="499" spans="1:11" ht="15">
      <c r="A499" s="814"/>
      <c r="G499" s="323"/>
      <c r="H499" s="323"/>
      <c r="I499" s="323"/>
      <c r="J499" s="323"/>
      <c r="K499" s="267"/>
    </row>
    <row r="500" spans="1:11" ht="15">
      <c r="A500" s="814"/>
      <c r="G500" s="323"/>
      <c r="H500" s="323"/>
      <c r="I500" s="323"/>
      <c r="J500" s="323"/>
      <c r="K500" s="267"/>
    </row>
    <row r="501" spans="1:11" ht="15">
      <c r="A501" s="814"/>
      <c r="G501" s="323"/>
      <c r="H501" s="323"/>
      <c r="I501" s="323"/>
      <c r="J501" s="323"/>
      <c r="K501" s="267"/>
    </row>
    <row r="502" spans="1:11" ht="15">
      <c r="A502" s="814"/>
      <c r="G502" s="323"/>
      <c r="H502" s="323"/>
      <c r="I502" s="323"/>
      <c r="J502" s="323"/>
      <c r="K502" s="267"/>
    </row>
    <row r="503" spans="1:11" ht="15">
      <c r="A503" s="814"/>
      <c r="G503" s="323"/>
      <c r="H503" s="323"/>
      <c r="I503" s="323"/>
      <c r="J503" s="323"/>
      <c r="K503" s="267"/>
    </row>
    <row r="504" spans="1:11" ht="15">
      <c r="A504" s="814"/>
      <c r="G504" s="323"/>
      <c r="H504" s="323"/>
      <c r="I504" s="323"/>
      <c r="J504" s="323"/>
      <c r="K504" s="267"/>
    </row>
    <row r="505" spans="1:11" ht="15">
      <c r="A505" s="814"/>
      <c r="G505" s="323"/>
      <c r="H505" s="323"/>
      <c r="I505" s="323"/>
      <c r="J505" s="323"/>
      <c r="K505" s="267"/>
    </row>
    <row r="506" spans="1:11" ht="15">
      <c r="A506" s="814"/>
      <c r="G506" s="323"/>
      <c r="H506" s="323"/>
      <c r="I506" s="323"/>
      <c r="J506" s="323"/>
      <c r="K506" s="267"/>
    </row>
    <row r="507" spans="1:11" ht="15">
      <c r="A507" s="814"/>
      <c r="G507" s="323"/>
      <c r="H507" s="323"/>
      <c r="I507" s="323"/>
      <c r="J507" s="323"/>
      <c r="K507" s="267"/>
    </row>
    <row r="508" spans="1:11" ht="15">
      <c r="A508" s="814"/>
      <c r="G508" s="323"/>
      <c r="H508" s="323"/>
      <c r="I508" s="323"/>
      <c r="J508" s="323"/>
      <c r="K508" s="267"/>
    </row>
    <row r="509" spans="1:11" ht="15">
      <c r="A509" s="814"/>
      <c r="G509" s="323"/>
      <c r="H509" s="323"/>
      <c r="I509" s="323"/>
      <c r="J509" s="323"/>
      <c r="K509" s="267"/>
    </row>
    <row r="510" spans="1:11" ht="15">
      <c r="A510" s="814"/>
      <c r="G510" s="323"/>
      <c r="H510" s="323"/>
      <c r="I510" s="323"/>
      <c r="J510" s="323"/>
      <c r="K510" s="267"/>
    </row>
    <row r="511" spans="1:11" ht="15">
      <c r="A511" s="814"/>
      <c r="G511" s="323"/>
      <c r="H511" s="323"/>
      <c r="I511" s="323"/>
      <c r="J511" s="323"/>
      <c r="K511" s="267"/>
    </row>
    <row r="512" spans="1:11" ht="15">
      <c r="A512" s="814"/>
      <c r="G512" s="323"/>
      <c r="H512" s="323"/>
      <c r="I512" s="323"/>
      <c r="J512" s="323"/>
      <c r="K512" s="267"/>
    </row>
    <row r="513" spans="1:11" ht="15">
      <c r="A513" s="814"/>
      <c r="G513" s="323"/>
      <c r="H513" s="323"/>
      <c r="I513" s="323"/>
      <c r="J513" s="323"/>
      <c r="K513" s="267"/>
    </row>
    <row r="514" spans="1:11" ht="15">
      <c r="A514" s="814"/>
      <c r="G514" s="323"/>
      <c r="H514" s="323"/>
      <c r="I514" s="323"/>
      <c r="J514" s="323"/>
      <c r="K514" s="267"/>
    </row>
    <row r="515" spans="1:11" ht="15">
      <c r="A515" s="814"/>
      <c r="G515" s="323"/>
      <c r="H515" s="323"/>
      <c r="I515" s="323"/>
      <c r="J515" s="323"/>
      <c r="K515" s="267"/>
    </row>
    <row r="516" spans="1:11" ht="15">
      <c r="A516" s="814"/>
      <c r="G516" s="323"/>
      <c r="H516" s="323"/>
      <c r="I516" s="323"/>
      <c r="J516" s="323"/>
      <c r="K516" s="267"/>
    </row>
    <row r="517" spans="1:11" ht="15">
      <c r="A517" s="814"/>
      <c r="G517" s="323"/>
      <c r="H517" s="323"/>
      <c r="I517" s="323"/>
      <c r="J517" s="323"/>
      <c r="K517" s="267"/>
    </row>
    <row r="518" spans="1:11" ht="15">
      <c r="A518" s="814"/>
      <c r="G518" s="323"/>
      <c r="H518" s="323"/>
      <c r="I518" s="323"/>
      <c r="J518" s="323"/>
      <c r="K518" s="267"/>
    </row>
    <row r="519" spans="1:11" ht="15">
      <c r="A519" s="814"/>
      <c r="G519" s="323"/>
      <c r="H519" s="323"/>
      <c r="I519" s="323"/>
      <c r="J519" s="323"/>
      <c r="K519" s="267"/>
    </row>
    <row r="520" spans="1:11" ht="15">
      <c r="A520" s="814"/>
      <c r="G520" s="323"/>
      <c r="H520" s="323"/>
      <c r="I520" s="323"/>
      <c r="J520" s="323"/>
      <c r="K520" s="267"/>
    </row>
    <row r="521" spans="1:11" ht="15">
      <c r="A521" s="814"/>
      <c r="G521" s="323"/>
      <c r="H521" s="323"/>
      <c r="I521" s="323"/>
      <c r="J521" s="323"/>
      <c r="K521" s="267"/>
    </row>
    <row r="522" spans="1:11" ht="15">
      <c r="A522" s="814"/>
      <c r="G522" s="323"/>
      <c r="H522" s="323"/>
      <c r="I522" s="323"/>
      <c r="J522" s="323"/>
      <c r="K522" s="267"/>
    </row>
    <row r="523" spans="1:11" ht="15">
      <c r="A523" s="814"/>
      <c r="G523" s="323"/>
      <c r="H523" s="323"/>
      <c r="I523" s="323"/>
      <c r="J523" s="323"/>
      <c r="K523" s="267"/>
    </row>
    <row r="524" spans="1:11" ht="15">
      <c r="A524" s="814"/>
      <c r="G524" s="323"/>
      <c r="H524" s="323"/>
      <c r="I524" s="323"/>
      <c r="J524" s="323"/>
      <c r="K524" s="267"/>
    </row>
    <row r="525" spans="1:11" ht="15">
      <c r="A525" s="814"/>
      <c r="G525" s="323"/>
      <c r="H525" s="323"/>
      <c r="I525" s="323"/>
      <c r="J525" s="323"/>
      <c r="K525" s="267"/>
    </row>
    <row r="526" spans="1:11" ht="15">
      <c r="A526" s="814"/>
      <c r="G526" s="323"/>
      <c r="H526" s="323"/>
      <c r="I526" s="323"/>
      <c r="J526" s="323"/>
      <c r="K526" s="267"/>
    </row>
    <row r="527" spans="1:11" ht="15">
      <c r="A527" s="814"/>
      <c r="G527" s="323"/>
      <c r="H527" s="323"/>
      <c r="I527" s="323"/>
      <c r="J527" s="323"/>
      <c r="K527" s="267"/>
    </row>
    <row r="528" spans="1:11" ht="15">
      <c r="A528" s="814"/>
      <c r="G528" s="323"/>
      <c r="H528" s="323"/>
      <c r="I528" s="323"/>
      <c r="J528" s="323"/>
      <c r="K528" s="267"/>
    </row>
    <row r="529" spans="1:11" ht="15">
      <c r="A529" s="814"/>
      <c r="G529" s="323"/>
      <c r="H529" s="323"/>
      <c r="I529" s="323"/>
      <c r="J529" s="323"/>
      <c r="K529" s="267"/>
    </row>
    <row r="530" spans="1:11" ht="15">
      <c r="A530" s="814"/>
      <c r="G530" s="323"/>
      <c r="H530" s="323"/>
      <c r="I530" s="323"/>
      <c r="J530" s="323"/>
      <c r="K530" s="267"/>
    </row>
    <row r="531" spans="1:11" ht="15">
      <c r="A531" s="814"/>
      <c r="G531" s="323"/>
      <c r="H531" s="323"/>
      <c r="I531" s="323"/>
      <c r="J531" s="323"/>
      <c r="K531" s="267"/>
    </row>
    <row r="532" spans="1:11" ht="15">
      <c r="A532" s="814"/>
      <c r="G532" s="323"/>
      <c r="H532" s="323"/>
      <c r="I532" s="323"/>
      <c r="J532" s="323"/>
      <c r="K532" s="267"/>
    </row>
    <row r="533" spans="1:11" ht="15">
      <c r="A533" s="814"/>
      <c r="G533" s="323"/>
      <c r="H533" s="323"/>
      <c r="I533" s="323"/>
      <c r="J533" s="323"/>
      <c r="K533" s="267"/>
    </row>
    <row r="534" spans="1:11" ht="15">
      <c r="A534" s="814"/>
      <c r="G534" s="323"/>
      <c r="H534" s="323"/>
      <c r="I534" s="323"/>
      <c r="J534" s="323"/>
      <c r="K534" s="267"/>
    </row>
    <row r="535" spans="1:11" ht="15">
      <c r="A535" s="814"/>
      <c r="G535" s="323"/>
      <c r="H535" s="323"/>
      <c r="I535" s="323"/>
      <c r="J535" s="323"/>
      <c r="K535" s="267"/>
    </row>
    <row r="536" spans="1:11" ht="15">
      <c r="A536" s="814"/>
      <c r="G536" s="323"/>
      <c r="H536" s="323"/>
      <c r="I536" s="323"/>
      <c r="J536" s="323"/>
      <c r="K536" s="267"/>
    </row>
    <row r="537" spans="1:11" ht="15">
      <c r="A537" s="814"/>
      <c r="G537" s="323"/>
      <c r="H537" s="323"/>
      <c r="I537" s="323"/>
      <c r="J537" s="323"/>
      <c r="K537" s="267"/>
    </row>
    <row r="538" spans="1:11" ht="15">
      <c r="A538" s="814"/>
      <c r="G538" s="323"/>
      <c r="H538" s="323"/>
      <c r="I538" s="323"/>
      <c r="J538" s="323"/>
      <c r="K538" s="267"/>
    </row>
    <row r="539" spans="1:11" ht="15">
      <c r="A539" s="814"/>
      <c r="G539" s="323"/>
      <c r="H539" s="323"/>
      <c r="I539" s="323"/>
      <c r="J539" s="323"/>
      <c r="K539" s="267"/>
    </row>
    <row r="540" spans="1:11" ht="15">
      <c r="A540" s="814"/>
      <c r="G540" s="323"/>
      <c r="H540" s="323"/>
      <c r="I540" s="323"/>
      <c r="J540" s="323"/>
      <c r="K540" s="267"/>
    </row>
    <row r="541" spans="1:11" ht="15">
      <c r="A541" s="814"/>
      <c r="G541" s="323"/>
      <c r="H541" s="323"/>
      <c r="I541" s="323"/>
      <c r="J541" s="323"/>
      <c r="K541" s="267"/>
    </row>
    <row r="542" spans="1:11" ht="15">
      <c r="A542" s="814"/>
      <c r="G542" s="323"/>
      <c r="H542" s="323"/>
      <c r="I542" s="323"/>
      <c r="J542" s="323"/>
      <c r="K542" s="267"/>
    </row>
    <row r="543" spans="1:11" ht="15">
      <c r="A543" s="814"/>
      <c r="G543" s="323"/>
      <c r="H543" s="323"/>
      <c r="I543" s="323"/>
      <c r="J543" s="323"/>
      <c r="K543" s="267"/>
    </row>
    <row r="544" spans="1:11" ht="15">
      <c r="A544" s="814"/>
      <c r="G544" s="323"/>
      <c r="H544" s="323"/>
      <c r="I544" s="323"/>
      <c r="J544" s="323"/>
      <c r="K544" s="267"/>
    </row>
    <row r="545" spans="1:11" ht="15">
      <c r="A545" s="814"/>
      <c r="G545" s="323"/>
      <c r="H545" s="323"/>
      <c r="I545" s="323"/>
      <c r="J545" s="323"/>
      <c r="K545" s="267"/>
    </row>
    <row r="546" spans="1:11" ht="15">
      <c r="A546" s="814"/>
      <c r="G546" s="323"/>
      <c r="H546" s="323"/>
      <c r="I546" s="323"/>
      <c r="J546" s="323"/>
      <c r="K546" s="267"/>
    </row>
    <row r="547" spans="1:11" ht="15">
      <c r="A547" s="814"/>
      <c r="G547" s="323"/>
      <c r="H547" s="323"/>
      <c r="I547" s="323"/>
      <c r="J547" s="323"/>
      <c r="K547" s="267"/>
    </row>
    <row r="548" spans="1:11" ht="15">
      <c r="A548" s="814"/>
      <c r="G548" s="323"/>
      <c r="H548" s="323"/>
      <c r="I548" s="323"/>
      <c r="J548" s="323"/>
      <c r="K548" s="267"/>
    </row>
    <row r="549" spans="1:11" ht="15">
      <c r="A549" s="814"/>
      <c r="G549" s="323"/>
      <c r="H549" s="323"/>
      <c r="I549" s="323"/>
      <c r="J549" s="323"/>
      <c r="K549" s="267"/>
    </row>
    <row r="550" spans="1:11" ht="15">
      <c r="A550" s="814"/>
      <c r="G550" s="323"/>
      <c r="H550" s="323"/>
      <c r="I550" s="323"/>
      <c r="J550" s="323"/>
      <c r="K550" s="267"/>
    </row>
    <row r="551" spans="1:11" ht="15">
      <c r="A551" s="814"/>
      <c r="G551" s="323"/>
      <c r="H551" s="323"/>
      <c r="I551" s="323"/>
      <c r="J551" s="323"/>
      <c r="K551" s="267"/>
    </row>
    <row r="552" spans="1:11" ht="15">
      <c r="A552" s="814"/>
      <c r="G552" s="323"/>
      <c r="H552" s="323"/>
      <c r="I552" s="323"/>
      <c r="J552" s="323"/>
      <c r="K552" s="267"/>
    </row>
    <row r="553" spans="1:11" ht="15">
      <c r="A553" s="814"/>
      <c r="G553" s="323"/>
      <c r="H553" s="323"/>
      <c r="I553" s="323"/>
      <c r="J553" s="323"/>
      <c r="K553" s="267"/>
    </row>
    <row r="554" spans="1:11" ht="15">
      <c r="A554" s="814"/>
      <c r="G554" s="323"/>
      <c r="H554" s="323"/>
      <c r="I554" s="323"/>
      <c r="J554" s="323"/>
      <c r="K554" s="267"/>
    </row>
    <row r="555" spans="1:11" ht="15">
      <c r="A555" s="814"/>
      <c r="G555" s="323"/>
      <c r="H555" s="323"/>
      <c r="I555" s="323"/>
      <c r="J555" s="323"/>
      <c r="K555" s="267"/>
    </row>
    <row r="556" spans="1:11" ht="15">
      <c r="A556" s="814"/>
      <c r="G556" s="323"/>
      <c r="H556" s="323"/>
      <c r="I556" s="323"/>
      <c r="J556" s="323"/>
      <c r="K556" s="267"/>
    </row>
    <row r="557" spans="1:11" ht="15">
      <c r="A557" s="814"/>
      <c r="G557" s="323"/>
      <c r="H557" s="323"/>
      <c r="I557" s="323"/>
      <c r="J557" s="323"/>
      <c r="K557" s="267"/>
    </row>
    <row r="558" spans="1:11" ht="15">
      <c r="A558" s="814"/>
      <c r="G558" s="323"/>
      <c r="H558" s="323"/>
      <c r="I558" s="323"/>
      <c r="J558" s="323"/>
      <c r="K558" s="267"/>
    </row>
    <row r="559" spans="1:11" ht="15">
      <c r="A559" s="814"/>
      <c r="G559" s="323"/>
      <c r="H559" s="323"/>
      <c r="I559" s="323"/>
      <c r="J559" s="323"/>
      <c r="K559" s="267"/>
    </row>
    <row r="560" spans="1:11" ht="15">
      <c r="A560" s="814"/>
      <c r="G560" s="323"/>
      <c r="H560" s="323"/>
      <c r="I560" s="323"/>
      <c r="J560" s="323"/>
      <c r="K560" s="267"/>
    </row>
    <row r="561" spans="1:11" ht="15">
      <c r="A561" s="814"/>
      <c r="G561" s="323"/>
      <c r="H561" s="323"/>
      <c r="I561" s="323"/>
      <c r="J561" s="323"/>
      <c r="K561" s="267"/>
    </row>
    <row r="562" spans="1:11" ht="15">
      <c r="A562" s="814"/>
      <c r="G562" s="323"/>
      <c r="H562" s="323"/>
      <c r="I562" s="323"/>
      <c r="J562" s="323"/>
      <c r="K562" s="267"/>
    </row>
    <row r="563" spans="1:11" ht="15">
      <c r="A563" s="814"/>
      <c r="G563" s="323"/>
      <c r="H563" s="323"/>
      <c r="I563" s="323"/>
      <c r="J563" s="323"/>
      <c r="K563" s="267"/>
    </row>
    <row r="564" spans="1:11" ht="15">
      <c r="A564" s="814"/>
      <c r="G564" s="323"/>
      <c r="H564" s="323"/>
      <c r="I564" s="323"/>
      <c r="J564" s="323"/>
      <c r="K564" s="267"/>
    </row>
    <row r="565" spans="1:11" ht="15">
      <c r="A565" s="814"/>
      <c r="G565" s="323"/>
      <c r="H565" s="323"/>
      <c r="I565" s="323"/>
      <c r="J565" s="323"/>
      <c r="K565" s="267"/>
    </row>
    <row r="566" spans="1:11" ht="15">
      <c r="A566" s="814"/>
      <c r="G566" s="323"/>
      <c r="H566" s="323"/>
      <c r="I566" s="323"/>
      <c r="J566" s="323"/>
      <c r="K566" s="267"/>
    </row>
    <row r="567" spans="1:11" ht="15">
      <c r="A567" s="814"/>
      <c r="G567" s="323"/>
      <c r="H567" s="323"/>
      <c r="I567" s="323"/>
      <c r="J567" s="323"/>
      <c r="K567" s="267"/>
    </row>
    <row r="568" spans="1:11" ht="15">
      <c r="A568" s="814"/>
      <c r="G568" s="323"/>
      <c r="H568" s="323"/>
      <c r="I568" s="323"/>
      <c r="J568" s="323"/>
      <c r="K568" s="267"/>
    </row>
    <row r="569" spans="1:11" ht="15">
      <c r="A569" s="814"/>
      <c r="G569" s="323"/>
      <c r="H569" s="323"/>
      <c r="I569" s="323"/>
      <c r="J569" s="323"/>
      <c r="K569" s="267"/>
    </row>
    <row r="570" spans="1:11" ht="15">
      <c r="A570" s="814"/>
      <c r="G570" s="323"/>
      <c r="H570" s="323"/>
      <c r="I570" s="323"/>
      <c r="J570" s="323"/>
      <c r="K570" s="267"/>
    </row>
    <row r="571" spans="1:11" ht="15">
      <c r="A571" s="814"/>
      <c r="G571" s="323"/>
      <c r="H571" s="323"/>
      <c r="I571" s="323"/>
      <c r="J571" s="323"/>
      <c r="K571" s="267"/>
    </row>
    <row r="572" spans="1:11" ht="15">
      <c r="A572" s="814"/>
      <c r="G572" s="323"/>
      <c r="H572" s="323"/>
      <c r="I572" s="323"/>
      <c r="J572" s="323"/>
      <c r="K572" s="267"/>
    </row>
    <row r="573" spans="1:11" ht="15">
      <c r="A573" s="814"/>
      <c r="G573" s="323"/>
      <c r="H573" s="323"/>
      <c r="I573" s="323"/>
      <c r="J573" s="323"/>
      <c r="K573" s="267"/>
    </row>
    <row r="574" spans="1:11" ht="15">
      <c r="A574" s="814"/>
      <c r="G574" s="323"/>
      <c r="H574" s="323"/>
      <c r="I574" s="323"/>
      <c r="J574" s="323"/>
      <c r="K574" s="267"/>
    </row>
    <row r="575" spans="1:11" ht="15">
      <c r="A575" s="814"/>
      <c r="G575" s="323"/>
      <c r="H575" s="323"/>
      <c r="I575" s="323"/>
      <c r="J575" s="323"/>
      <c r="K575" s="267"/>
    </row>
    <row r="576" spans="1:11" ht="15">
      <c r="A576" s="814"/>
      <c r="G576" s="323"/>
      <c r="H576" s="323"/>
      <c r="I576" s="323"/>
      <c r="J576" s="323"/>
      <c r="K576" s="267"/>
    </row>
    <row r="577" spans="1:11" ht="15">
      <c r="A577" s="814"/>
      <c r="G577" s="323"/>
      <c r="H577" s="323"/>
      <c r="I577" s="323"/>
      <c r="J577" s="323"/>
      <c r="K577" s="267"/>
    </row>
    <row r="578" spans="1:11" ht="15">
      <c r="A578" s="814"/>
      <c r="G578" s="323"/>
      <c r="H578" s="323"/>
      <c r="I578" s="323"/>
      <c r="J578" s="323"/>
      <c r="K578" s="267"/>
    </row>
    <row r="579" spans="1:11" ht="15">
      <c r="A579" s="814"/>
      <c r="G579" s="323"/>
      <c r="H579" s="323"/>
      <c r="I579" s="323"/>
      <c r="J579" s="323"/>
      <c r="K579" s="267"/>
    </row>
    <row r="580" spans="1:11" ht="15">
      <c r="A580" s="814"/>
      <c r="G580" s="323"/>
      <c r="H580" s="323"/>
      <c r="I580" s="323"/>
      <c r="J580" s="323"/>
      <c r="K580" s="267"/>
    </row>
    <row r="581" spans="1:11" ht="15">
      <c r="A581" s="814"/>
      <c r="G581" s="323"/>
      <c r="H581" s="323"/>
      <c r="I581" s="323"/>
      <c r="J581" s="323"/>
      <c r="K581" s="267"/>
    </row>
    <row r="582" spans="1:11" ht="15">
      <c r="A582" s="814"/>
      <c r="G582" s="323"/>
      <c r="H582" s="323"/>
      <c r="I582" s="323"/>
      <c r="J582" s="323"/>
      <c r="K582" s="267"/>
    </row>
    <row r="583" spans="1:11" ht="15">
      <c r="A583" s="814"/>
      <c r="G583" s="323"/>
      <c r="H583" s="323"/>
      <c r="I583" s="323"/>
      <c r="J583" s="323"/>
      <c r="K583" s="267"/>
    </row>
    <row r="584" spans="1:11" ht="15">
      <c r="A584" s="814"/>
      <c r="G584" s="323"/>
      <c r="H584" s="323"/>
      <c r="I584" s="323"/>
      <c r="J584" s="323"/>
      <c r="K584" s="267"/>
    </row>
    <row r="585" spans="1:11" ht="15">
      <c r="A585" s="814"/>
      <c r="G585" s="323"/>
      <c r="H585" s="323"/>
      <c r="I585" s="323"/>
      <c r="J585" s="323"/>
      <c r="K585" s="267"/>
    </row>
    <row r="586" spans="1:11" ht="15">
      <c r="A586" s="814"/>
      <c r="G586" s="323"/>
      <c r="H586" s="323"/>
      <c r="I586" s="323"/>
      <c r="J586" s="323"/>
      <c r="K586" s="267"/>
    </row>
    <row r="587" spans="1:11" ht="15">
      <c r="A587" s="814"/>
      <c r="G587" s="323"/>
      <c r="H587" s="323"/>
      <c r="I587" s="323"/>
      <c r="J587" s="323"/>
      <c r="K587" s="267"/>
    </row>
    <row r="588" spans="1:11" ht="15">
      <c r="A588" s="814"/>
      <c r="G588" s="323"/>
      <c r="H588" s="323"/>
      <c r="I588" s="323"/>
      <c r="J588" s="323"/>
      <c r="K588" s="267"/>
    </row>
    <row r="589" spans="1:11" ht="15">
      <c r="A589" s="814"/>
      <c r="G589" s="323"/>
      <c r="H589" s="323"/>
      <c r="I589" s="323"/>
      <c r="J589" s="323"/>
      <c r="K589" s="267"/>
    </row>
    <row r="590" spans="1:11" ht="15">
      <c r="A590" s="814"/>
      <c r="G590" s="323"/>
      <c r="H590" s="323"/>
      <c r="I590" s="323"/>
      <c r="J590" s="323"/>
      <c r="K590" s="267"/>
    </row>
    <row r="591" spans="1:11" ht="15">
      <c r="A591" s="814"/>
      <c r="G591" s="323"/>
      <c r="H591" s="323"/>
      <c r="I591" s="323"/>
      <c r="J591" s="323"/>
      <c r="K591" s="267"/>
    </row>
    <row r="592" spans="1:11" ht="15">
      <c r="A592" s="814"/>
      <c r="G592" s="323"/>
      <c r="H592" s="323"/>
      <c r="I592" s="323"/>
      <c r="J592" s="323"/>
      <c r="K592" s="267"/>
    </row>
    <row r="593" spans="1:11" ht="15">
      <c r="A593" s="814"/>
      <c r="G593" s="323"/>
      <c r="H593" s="323"/>
      <c r="I593" s="323"/>
      <c r="J593" s="323"/>
      <c r="K593" s="267"/>
    </row>
    <row r="594" spans="1:11" ht="15">
      <c r="A594" s="814"/>
      <c r="G594" s="323"/>
      <c r="H594" s="323"/>
      <c r="I594" s="323"/>
      <c r="J594" s="323"/>
      <c r="K594" s="267"/>
    </row>
    <row r="595" spans="1:11" ht="15">
      <c r="A595" s="814"/>
      <c r="G595" s="323"/>
      <c r="H595" s="323"/>
      <c r="I595" s="323"/>
      <c r="J595" s="323"/>
      <c r="K595" s="267"/>
    </row>
    <row r="596" spans="1:11" ht="15">
      <c r="A596" s="814"/>
      <c r="G596" s="323"/>
      <c r="H596" s="323"/>
      <c r="I596" s="323"/>
      <c r="J596" s="323"/>
      <c r="K596" s="267"/>
    </row>
    <row r="597" spans="1:11" ht="15">
      <c r="A597" s="814"/>
      <c r="G597" s="323"/>
      <c r="H597" s="323"/>
      <c r="I597" s="323"/>
      <c r="J597" s="323"/>
      <c r="K597" s="267"/>
    </row>
    <row r="598" spans="1:11" ht="15">
      <c r="A598" s="814"/>
      <c r="G598" s="323"/>
      <c r="H598" s="323"/>
      <c r="I598" s="323"/>
      <c r="J598" s="323"/>
      <c r="K598" s="267"/>
    </row>
    <row r="599" spans="1:11" ht="15">
      <c r="A599" s="814"/>
      <c r="G599" s="323"/>
      <c r="H599" s="323"/>
      <c r="I599" s="323"/>
      <c r="J599" s="323"/>
      <c r="K599" s="267"/>
    </row>
    <row r="600" spans="1:11" ht="15">
      <c r="A600" s="814"/>
      <c r="G600" s="323"/>
      <c r="H600" s="323"/>
      <c r="I600" s="323"/>
      <c r="J600" s="323"/>
      <c r="K600" s="267"/>
    </row>
    <row r="601" spans="1:11" ht="15">
      <c r="A601" s="814"/>
      <c r="G601" s="323"/>
      <c r="H601" s="323"/>
      <c r="I601" s="323"/>
      <c r="J601" s="323"/>
      <c r="K601" s="267"/>
    </row>
    <row r="602" spans="1:11" ht="15">
      <c r="A602" s="814"/>
      <c r="G602" s="323"/>
      <c r="H602" s="323"/>
      <c r="I602" s="323"/>
      <c r="J602" s="323"/>
      <c r="K602" s="267"/>
    </row>
    <row r="603" spans="1:11" ht="15">
      <c r="A603" s="814"/>
      <c r="G603" s="323"/>
      <c r="H603" s="323"/>
      <c r="I603" s="323"/>
      <c r="J603" s="323"/>
      <c r="K603" s="267"/>
    </row>
    <row r="604" spans="1:11" ht="15">
      <c r="A604" s="814"/>
      <c r="G604" s="323"/>
      <c r="H604" s="323"/>
      <c r="I604" s="323"/>
      <c r="J604" s="323"/>
      <c r="K604" s="267"/>
    </row>
    <row r="605" spans="1:11" ht="15">
      <c r="A605" s="814"/>
      <c r="G605" s="323"/>
      <c r="H605" s="323"/>
      <c r="I605" s="323"/>
      <c r="J605" s="323"/>
      <c r="K605" s="267"/>
    </row>
    <row r="606" spans="1:11" ht="15">
      <c r="A606" s="814"/>
      <c r="G606" s="323"/>
      <c r="H606" s="323"/>
      <c r="I606" s="323"/>
      <c r="J606" s="323"/>
      <c r="K606" s="267"/>
    </row>
    <row r="607" spans="1:11" ht="15">
      <c r="A607" s="814"/>
      <c r="G607" s="323"/>
      <c r="H607" s="323"/>
      <c r="I607" s="323"/>
      <c r="J607" s="323"/>
      <c r="K607" s="267"/>
    </row>
    <row r="608" spans="1:11" ht="15">
      <c r="A608" s="814"/>
      <c r="G608" s="323"/>
      <c r="H608" s="323"/>
      <c r="I608" s="323"/>
      <c r="J608" s="323"/>
      <c r="K608" s="267"/>
    </row>
    <row r="609" spans="1:11" ht="15">
      <c r="A609" s="814"/>
      <c r="G609" s="323"/>
      <c r="H609" s="323"/>
      <c r="I609" s="323"/>
      <c r="J609" s="323"/>
      <c r="K609" s="267"/>
    </row>
    <row r="610" spans="1:11" ht="15">
      <c r="A610" s="814"/>
      <c r="G610" s="323"/>
      <c r="H610" s="323"/>
      <c r="I610" s="323"/>
      <c r="J610" s="323"/>
      <c r="K610" s="267"/>
    </row>
    <row r="611" spans="1:11" ht="15">
      <c r="A611" s="814"/>
      <c r="G611" s="323"/>
      <c r="H611" s="323"/>
      <c r="I611" s="323"/>
      <c r="J611" s="323"/>
      <c r="K611" s="267"/>
    </row>
    <row r="612" spans="1:11" ht="15">
      <c r="A612" s="814"/>
      <c r="G612" s="323"/>
      <c r="H612" s="323"/>
      <c r="I612" s="323"/>
      <c r="J612" s="323"/>
      <c r="K612" s="267"/>
    </row>
    <row r="613" spans="1:11" ht="15">
      <c r="A613" s="814"/>
      <c r="G613" s="323"/>
      <c r="H613" s="323"/>
      <c r="I613" s="323"/>
      <c r="J613" s="323"/>
      <c r="K613" s="267"/>
    </row>
    <row r="614" spans="1:11" ht="15">
      <c r="A614" s="814"/>
      <c r="G614" s="323"/>
      <c r="H614" s="323"/>
      <c r="I614" s="323"/>
      <c r="J614" s="323"/>
      <c r="K614" s="267"/>
    </row>
    <row r="615" spans="1:11" ht="15">
      <c r="A615" s="814"/>
      <c r="G615" s="323"/>
      <c r="H615" s="323"/>
      <c r="I615" s="323"/>
      <c r="J615" s="323"/>
      <c r="K615" s="267"/>
    </row>
    <row r="616" spans="1:11" ht="15">
      <c r="A616" s="814"/>
      <c r="G616" s="323"/>
      <c r="H616" s="323"/>
      <c r="I616" s="323"/>
      <c r="J616" s="323"/>
      <c r="K616" s="267"/>
    </row>
    <row r="617" spans="1:11" ht="15">
      <c r="A617" s="814"/>
      <c r="G617" s="323"/>
      <c r="H617" s="323"/>
      <c r="I617" s="323"/>
      <c r="J617" s="323"/>
      <c r="K617" s="267"/>
    </row>
    <row r="618" spans="1:11" ht="15">
      <c r="A618" s="814"/>
      <c r="G618" s="323"/>
      <c r="H618" s="323"/>
      <c r="I618" s="323"/>
      <c r="J618" s="323"/>
      <c r="K618" s="267"/>
    </row>
    <row r="619" spans="1:11" ht="15">
      <c r="A619" s="814"/>
      <c r="G619" s="323"/>
      <c r="H619" s="323"/>
      <c r="I619" s="323"/>
      <c r="J619" s="323"/>
      <c r="K619" s="267"/>
    </row>
    <row r="620" spans="1:11" ht="15">
      <c r="A620" s="814"/>
      <c r="G620" s="323"/>
      <c r="H620" s="323"/>
      <c r="I620" s="323"/>
      <c r="J620" s="323"/>
      <c r="K620" s="267"/>
    </row>
    <row r="621" spans="1:11" ht="15">
      <c r="A621" s="814"/>
      <c r="G621" s="323"/>
      <c r="H621" s="323"/>
      <c r="I621" s="323"/>
      <c r="J621" s="323"/>
      <c r="K621" s="267"/>
    </row>
    <row r="622" spans="1:11" ht="15">
      <c r="A622" s="814"/>
      <c r="G622" s="323"/>
      <c r="H622" s="323"/>
      <c r="I622" s="323"/>
      <c r="J622" s="323"/>
      <c r="K622" s="267"/>
    </row>
    <row r="623" spans="1:11" ht="15">
      <c r="A623" s="814"/>
      <c r="G623" s="323"/>
      <c r="H623" s="323"/>
      <c r="I623" s="323"/>
      <c r="J623" s="323"/>
      <c r="K623" s="267"/>
    </row>
    <row r="624" spans="1:11" ht="15">
      <c r="A624" s="814"/>
      <c r="G624" s="323"/>
      <c r="H624" s="323"/>
      <c r="I624" s="323"/>
      <c r="J624" s="323"/>
      <c r="K624" s="267"/>
    </row>
    <row r="625" spans="1:11" ht="15">
      <c r="A625" s="814"/>
      <c r="G625" s="323"/>
      <c r="H625" s="323"/>
      <c r="I625" s="323"/>
      <c r="J625" s="323"/>
      <c r="K625" s="267"/>
    </row>
    <row r="626" spans="1:11" ht="15">
      <c r="A626" s="814"/>
      <c r="G626" s="323"/>
      <c r="H626" s="323"/>
      <c r="I626" s="323"/>
      <c r="J626" s="323"/>
      <c r="K626" s="267"/>
    </row>
    <row r="627" spans="1:11" ht="15">
      <c r="A627" s="814"/>
      <c r="G627" s="323"/>
      <c r="H627" s="323"/>
      <c r="I627" s="323"/>
      <c r="J627" s="323"/>
      <c r="K627" s="267"/>
    </row>
    <row r="628" spans="1:11" ht="15">
      <c r="A628" s="814"/>
      <c r="G628" s="323"/>
      <c r="H628" s="323"/>
      <c r="I628" s="323"/>
      <c r="J628" s="323"/>
      <c r="K628" s="267"/>
    </row>
    <row r="629" spans="1:11" ht="15">
      <c r="A629" s="814"/>
      <c r="G629" s="323"/>
      <c r="H629" s="323"/>
      <c r="I629" s="323"/>
      <c r="J629" s="323"/>
      <c r="K629" s="267"/>
    </row>
    <row r="630" spans="1:11" ht="15">
      <c r="A630" s="814"/>
      <c r="G630" s="323"/>
      <c r="H630" s="323"/>
      <c r="I630" s="323"/>
      <c r="J630" s="323"/>
      <c r="K630" s="267"/>
    </row>
    <row r="631" spans="1:11" ht="15">
      <c r="A631" s="814"/>
      <c r="G631" s="323"/>
      <c r="H631" s="323"/>
      <c r="I631" s="323"/>
      <c r="J631" s="323"/>
      <c r="K631" s="267"/>
    </row>
    <row r="632" spans="1:11" ht="15">
      <c r="A632" s="814"/>
      <c r="G632" s="323"/>
      <c r="H632" s="323"/>
      <c r="I632" s="323"/>
      <c r="J632" s="323"/>
      <c r="K632" s="267"/>
    </row>
    <row r="633" spans="1:11" ht="15">
      <c r="A633" s="814"/>
      <c r="G633" s="323"/>
      <c r="H633" s="323"/>
      <c r="I633" s="323"/>
      <c r="J633" s="323"/>
      <c r="K633" s="267"/>
    </row>
    <row r="634" spans="1:11" ht="15">
      <c r="A634" s="814"/>
      <c r="G634" s="323"/>
      <c r="H634" s="323"/>
      <c r="I634" s="323"/>
      <c r="J634" s="323"/>
      <c r="K634" s="267"/>
    </row>
    <row r="635" spans="1:11" ht="15">
      <c r="A635" s="814"/>
      <c r="G635" s="323"/>
      <c r="H635" s="323"/>
      <c r="I635" s="323"/>
      <c r="J635" s="323"/>
      <c r="K635" s="267"/>
    </row>
    <row r="636" spans="1:11" ht="15">
      <c r="A636" s="814"/>
      <c r="G636" s="323"/>
      <c r="H636" s="323"/>
      <c r="I636" s="323"/>
      <c r="J636" s="323"/>
      <c r="K636" s="267"/>
    </row>
    <row r="637" spans="1:11" ht="15">
      <c r="A637" s="814"/>
      <c r="G637" s="323"/>
      <c r="H637" s="323"/>
      <c r="I637" s="323"/>
      <c r="J637" s="323"/>
      <c r="K637" s="267"/>
    </row>
    <row r="638" spans="1:11" ht="15">
      <c r="A638" s="814"/>
      <c r="G638" s="323"/>
      <c r="H638" s="323"/>
      <c r="I638" s="323"/>
      <c r="J638" s="323"/>
      <c r="K638" s="267"/>
    </row>
    <row r="639" spans="1:11" ht="15">
      <c r="A639" s="814"/>
      <c r="G639" s="323"/>
      <c r="H639" s="323"/>
      <c r="I639" s="323"/>
      <c r="J639" s="323"/>
      <c r="K639" s="267"/>
    </row>
    <row r="640" spans="1:11" ht="15">
      <c r="A640" s="814"/>
      <c r="G640" s="323"/>
      <c r="H640" s="323"/>
      <c r="I640" s="323"/>
      <c r="J640" s="323"/>
      <c r="K640" s="267"/>
    </row>
    <row r="641" spans="1:11" ht="15">
      <c r="A641" s="814"/>
      <c r="G641" s="323"/>
      <c r="H641" s="323"/>
      <c r="I641" s="323"/>
      <c r="J641" s="323"/>
      <c r="K641" s="267"/>
    </row>
    <row r="642" spans="1:11" ht="15">
      <c r="A642" s="814"/>
      <c r="G642" s="323"/>
      <c r="H642" s="323"/>
      <c r="I642" s="323"/>
      <c r="J642" s="323"/>
      <c r="K642" s="267"/>
    </row>
    <row r="643" spans="1:11" ht="15">
      <c r="A643" s="814"/>
      <c r="G643" s="323"/>
      <c r="H643" s="323"/>
      <c r="I643" s="323"/>
      <c r="J643" s="323"/>
      <c r="K643" s="267"/>
    </row>
    <row r="644" spans="1:11" ht="15">
      <c r="A644" s="814"/>
      <c r="G644" s="323"/>
      <c r="H644" s="323"/>
      <c r="I644" s="323"/>
      <c r="J644" s="323"/>
      <c r="K644" s="267"/>
    </row>
    <row r="645" spans="1:11" ht="15">
      <c r="A645" s="814"/>
      <c r="G645" s="323"/>
      <c r="H645" s="323"/>
      <c r="I645" s="323"/>
      <c r="J645" s="323"/>
      <c r="K645" s="267"/>
    </row>
    <row r="646" spans="1:11" ht="15">
      <c r="A646" s="814"/>
      <c r="G646" s="323"/>
      <c r="H646" s="323"/>
      <c r="I646" s="323"/>
      <c r="J646" s="323"/>
      <c r="K646" s="267"/>
    </row>
    <row r="647" spans="1:11" ht="15">
      <c r="A647" s="814"/>
      <c r="G647" s="323"/>
      <c r="H647" s="323"/>
      <c r="I647" s="323"/>
      <c r="J647" s="323"/>
      <c r="K647" s="267"/>
    </row>
    <row r="648" spans="1:11" ht="15">
      <c r="A648" s="814"/>
      <c r="G648" s="323"/>
      <c r="H648" s="323"/>
      <c r="I648" s="323"/>
      <c r="J648" s="323"/>
      <c r="K648" s="267"/>
    </row>
    <row r="649" spans="1:11" ht="15">
      <c r="A649" s="814"/>
      <c r="G649" s="323"/>
      <c r="H649" s="323"/>
      <c r="I649" s="323"/>
      <c r="J649" s="323"/>
      <c r="K649" s="267"/>
    </row>
    <row r="650" spans="1:11" ht="15">
      <c r="A650" s="814"/>
      <c r="G650" s="323"/>
      <c r="H650" s="323"/>
      <c r="I650" s="323"/>
      <c r="J650" s="323"/>
      <c r="K650" s="267"/>
    </row>
    <row r="651" spans="1:11" ht="15">
      <c r="A651" s="814"/>
      <c r="G651" s="323"/>
      <c r="H651" s="323"/>
      <c r="I651" s="323"/>
      <c r="J651" s="323"/>
      <c r="K651" s="267"/>
    </row>
    <row r="652" spans="1:11" ht="15">
      <c r="A652" s="814"/>
      <c r="G652" s="323"/>
      <c r="H652" s="323"/>
      <c r="I652" s="323"/>
      <c r="J652" s="323"/>
      <c r="K652" s="267"/>
    </row>
    <row r="653" spans="1:11" ht="15">
      <c r="A653" s="814"/>
      <c r="G653" s="323"/>
      <c r="H653" s="323"/>
      <c r="I653" s="323"/>
      <c r="J653" s="323"/>
      <c r="K653" s="267"/>
    </row>
    <row r="654" spans="1:11" ht="15">
      <c r="A654" s="814"/>
      <c r="G654" s="323"/>
      <c r="H654" s="323"/>
      <c r="I654" s="323"/>
      <c r="J654" s="323"/>
      <c r="K654" s="267"/>
    </row>
    <row r="655" spans="1:11" ht="15">
      <c r="A655" s="814"/>
      <c r="G655" s="323"/>
      <c r="H655" s="323"/>
      <c r="I655" s="323"/>
      <c r="J655" s="323"/>
      <c r="K655" s="267"/>
    </row>
    <row r="656" spans="1:11" ht="15">
      <c r="A656" s="814"/>
      <c r="G656" s="323"/>
      <c r="H656" s="323"/>
      <c r="I656" s="323"/>
      <c r="J656" s="323"/>
      <c r="K656" s="267"/>
    </row>
    <row r="657" spans="1:11" ht="15">
      <c r="A657" s="814"/>
      <c r="G657" s="323"/>
      <c r="H657" s="323"/>
      <c r="I657" s="323"/>
      <c r="J657" s="323"/>
      <c r="K657" s="267"/>
    </row>
    <row r="658" spans="1:11" ht="15">
      <c r="A658" s="814"/>
      <c r="G658" s="323"/>
      <c r="H658" s="323"/>
      <c r="I658" s="323"/>
      <c r="J658" s="323"/>
      <c r="K658" s="267"/>
    </row>
    <row r="659" spans="1:11" ht="15">
      <c r="A659" s="814"/>
      <c r="G659" s="323"/>
      <c r="H659" s="323"/>
      <c r="I659" s="323"/>
      <c r="J659" s="323"/>
      <c r="K659" s="267"/>
    </row>
    <row r="660" spans="1:11" ht="15">
      <c r="A660" s="814"/>
      <c r="G660" s="323"/>
      <c r="H660" s="323"/>
      <c r="I660" s="323"/>
      <c r="J660" s="323"/>
      <c r="K660" s="267"/>
    </row>
    <row r="661" spans="1:11" ht="15">
      <c r="A661" s="814"/>
      <c r="G661" s="323"/>
      <c r="H661" s="323"/>
      <c r="I661" s="323"/>
      <c r="J661" s="323"/>
      <c r="K661" s="267"/>
    </row>
    <row r="662" spans="1:11" ht="15">
      <c r="A662" s="814"/>
      <c r="G662" s="323"/>
      <c r="H662" s="323"/>
      <c r="I662" s="323"/>
      <c r="J662" s="323"/>
      <c r="K662" s="267"/>
    </row>
    <row r="663" spans="1:11" ht="15">
      <c r="A663" s="814"/>
      <c r="G663" s="323"/>
      <c r="H663" s="323"/>
      <c r="I663" s="323"/>
      <c r="J663" s="323"/>
      <c r="K663" s="267"/>
    </row>
    <row r="664" spans="1:11" ht="15">
      <c r="A664" s="814"/>
      <c r="G664" s="323"/>
      <c r="H664" s="323"/>
      <c r="I664" s="323"/>
      <c r="J664" s="323"/>
      <c r="K664" s="267"/>
    </row>
    <row r="665" spans="1:11" ht="15">
      <c r="A665" s="814"/>
      <c r="G665" s="323"/>
      <c r="H665" s="323"/>
      <c r="I665" s="323"/>
      <c r="J665" s="323"/>
      <c r="K665" s="267"/>
    </row>
    <row r="666" spans="1:11" ht="15">
      <c r="A666" s="814"/>
      <c r="G666" s="323"/>
      <c r="H666" s="323"/>
      <c r="I666" s="323"/>
      <c r="J666" s="323"/>
      <c r="K666" s="267"/>
    </row>
    <row r="667" spans="1:11" ht="15">
      <c r="A667" s="814"/>
      <c r="G667" s="323"/>
      <c r="H667" s="323"/>
      <c r="I667" s="323"/>
      <c r="J667" s="323"/>
      <c r="K667" s="267"/>
    </row>
    <row r="668" spans="1:11" ht="15">
      <c r="A668" s="814"/>
      <c r="G668" s="323"/>
      <c r="H668" s="323"/>
      <c r="I668" s="323"/>
      <c r="J668" s="323"/>
      <c r="K668" s="267"/>
    </row>
    <row r="669" spans="1:11" ht="15">
      <c r="A669" s="814"/>
      <c r="G669" s="323"/>
      <c r="H669" s="323"/>
      <c r="I669" s="323"/>
      <c r="J669" s="323"/>
      <c r="K669" s="267"/>
    </row>
    <row r="670" spans="1:11" ht="15">
      <c r="A670" s="814"/>
      <c r="G670" s="323"/>
      <c r="H670" s="323"/>
      <c r="I670" s="323"/>
      <c r="J670" s="323"/>
      <c r="K670" s="267"/>
    </row>
    <row r="671" spans="1:11" ht="15">
      <c r="A671" s="814"/>
      <c r="G671" s="323"/>
      <c r="H671" s="323"/>
      <c r="I671" s="323"/>
      <c r="J671" s="323"/>
      <c r="K671" s="267"/>
    </row>
    <row r="672" spans="1:11" ht="15">
      <c r="A672" s="814"/>
      <c r="G672" s="323"/>
      <c r="H672" s="323"/>
      <c r="I672" s="323"/>
      <c r="J672" s="323"/>
      <c r="K672" s="267"/>
    </row>
    <row r="673" spans="1:11" ht="15">
      <c r="A673" s="814"/>
      <c r="G673" s="323"/>
      <c r="H673" s="323"/>
      <c r="I673" s="323"/>
      <c r="J673" s="323"/>
      <c r="K673" s="267"/>
    </row>
    <row r="674" spans="1:11" ht="15">
      <c r="A674" s="814"/>
      <c r="G674" s="323"/>
      <c r="H674" s="323"/>
      <c r="I674" s="323"/>
      <c r="J674" s="323"/>
      <c r="K674" s="267"/>
    </row>
    <row r="675" spans="1:11" ht="15">
      <c r="A675" s="814"/>
      <c r="G675" s="323"/>
      <c r="H675" s="323"/>
      <c r="I675" s="323"/>
      <c r="J675" s="323"/>
      <c r="K675" s="267"/>
    </row>
    <row r="676" spans="1:11" ht="15">
      <c r="A676" s="814"/>
      <c r="G676" s="323"/>
      <c r="H676" s="323"/>
      <c r="I676" s="323"/>
      <c r="J676" s="323"/>
      <c r="K676" s="267"/>
    </row>
    <row r="677" spans="1:11" ht="15">
      <c r="A677" s="814"/>
      <c r="G677" s="323"/>
      <c r="H677" s="323"/>
      <c r="I677" s="323"/>
      <c r="J677" s="323"/>
      <c r="K677" s="267"/>
    </row>
    <row r="678" spans="1:11" ht="15">
      <c r="A678" s="814"/>
      <c r="G678" s="323"/>
      <c r="H678" s="323"/>
      <c r="I678" s="323"/>
      <c r="J678" s="323"/>
      <c r="K678" s="267"/>
    </row>
    <row r="679" spans="1:11" ht="15">
      <c r="A679" s="814"/>
      <c r="G679" s="323"/>
      <c r="H679" s="323"/>
      <c r="I679" s="323"/>
      <c r="J679" s="323"/>
      <c r="K679" s="267"/>
    </row>
    <row r="680" spans="1:11" ht="15">
      <c r="A680" s="814"/>
      <c r="G680" s="323"/>
      <c r="H680" s="323"/>
      <c r="I680" s="323"/>
      <c r="J680" s="323"/>
      <c r="K680" s="267"/>
    </row>
    <row r="681" spans="1:11" ht="15">
      <c r="A681" s="814"/>
      <c r="G681" s="323"/>
      <c r="H681" s="323"/>
      <c r="I681" s="323"/>
      <c r="J681" s="323"/>
      <c r="K681" s="267"/>
    </row>
    <row r="682" spans="1:11" ht="15">
      <c r="A682" s="814"/>
      <c r="G682" s="323"/>
      <c r="H682" s="323"/>
      <c r="I682" s="323"/>
      <c r="J682" s="323"/>
      <c r="K682" s="267"/>
    </row>
    <row r="683" spans="1:11" ht="15">
      <c r="A683" s="814"/>
      <c r="G683" s="323"/>
      <c r="H683" s="323"/>
      <c r="I683" s="323"/>
      <c r="J683" s="323"/>
      <c r="K683" s="267"/>
    </row>
    <row r="684" spans="1:11" ht="15">
      <c r="A684" s="814"/>
      <c r="G684" s="323"/>
      <c r="H684" s="323"/>
      <c r="I684" s="323"/>
      <c r="J684" s="323"/>
      <c r="K684" s="267"/>
    </row>
    <row r="685" spans="1:11" ht="15">
      <c r="A685" s="814"/>
      <c r="G685" s="323"/>
      <c r="H685" s="323"/>
      <c r="I685" s="323"/>
      <c r="J685" s="323"/>
      <c r="K685" s="267"/>
    </row>
    <row r="686" spans="1:11" ht="15">
      <c r="A686" s="814"/>
      <c r="G686" s="323"/>
      <c r="H686" s="323"/>
      <c r="I686" s="323"/>
      <c r="J686" s="323"/>
      <c r="K686" s="267"/>
    </row>
    <row r="687" spans="1:11" ht="15">
      <c r="A687" s="814"/>
      <c r="G687" s="323"/>
      <c r="H687" s="323"/>
      <c r="I687" s="323"/>
      <c r="J687" s="323"/>
      <c r="K687" s="267"/>
    </row>
    <row r="688" spans="1:11" ht="15">
      <c r="A688" s="814"/>
      <c r="G688" s="323"/>
      <c r="H688" s="323"/>
      <c r="I688" s="323"/>
      <c r="J688" s="323"/>
      <c r="K688" s="267"/>
    </row>
    <row r="689" spans="1:11" ht="15">
      <c r="A689" s="814"/>
      <c r="G689" s="323"/>
      <c r="H689" s="323"/>
      <c r="I689" s="323"/>
      <c r="J689" s="323"/>
      <c r="K689" s="267"/>
    </row>
    <row r="690" spans="1:11" ht="15">
      <c r="A690" s="814"/>
      <c r="G690" s="323"/>
      <c r="H690" s="323"/>
      <c r="I690" s="323"/>
      <c r="J690" s="323"/>
      <c r="K690" s="267"/>
    </row>
    <row r="691" spans="1:11" ht="15">
      <c r="A691" s="814"/>
      <c r="G691" s="323"/>
      <c r="H691" s="323"/>
      <c r="I691" s="323"/>
      <c r="J691" s="323"/>
      <c r="K691" s="267"/>
    </row>
    <row r="692" spans="1:11" ht="15">
      <c r="A692" s="814"/>
      <c r="G692" s="323"/>
      <c r="H692" s="323"/>
      <c r="I692" s="323"/>
      <c r="J692" s="323"/>
      <c r="K692" s="267"/>
    </row>
    <row r="693" spans="1:11" ht="15">
      <c r="A693" s="814"/>
      <c r="G693" s="323"/>
      <c r="H693" s="323"/>
      <c r="I693" s="323"/>
      <c r="J693" s="323"/>
      <c r="K693" s="267"/>
    </row>
    <row r="694" spans="1:11" ht="15">
      <c r="A694" s="814"/>
      <c r="G694" s="323"/>
      <c r="H694" s="323"/>
      <c r="I694" s="323"/>
      <c r="J694" s="323"/>
      <c r="K694" s="267"/>
    </row>
    <row r="695" spans="1:11" ht="15">
      <c r="A695" s="814"/>
      <c r="G695" s="323"/>
      <c r="H695" s="323"/>
      <c r="I695" s="323"/>
      <c r="J695" s="323"/>
      <c r="K695" s="267"/>
    </row>
    <row r="696" spans="1:11" ht="15">
      <c r="A696" s="814"/>
      <c r="G696" s="323"/>
      <c r="H696" s="323"/>
      <c r="I696" s="323"/>
      <c r="J696" s="323"/>
      <c r="K696" s="267"/>
    </row>
    <row r="697" spans="1:11" ht="15">
      <c r="A697" s="814"/>
      <c r="G697" s="323"/>
      <c r="H697" s="323"/>
      <c r="I697" s="323"/>
      <c r="J697" s="323"/>
      <c r="K697" s="267"/>
    </row>
    <row r="698" spans="1:11" ht="15">
      <c r="A698" s="814"/>
      <c r="G698" s="323"/>
      <c r="H698" s="323"/>
      <c r="I698" s="323"/>
      <c r="J698" s="323"/>
      <c r="K698" s="267"/>
    </row>
    <row r="699" spans="1:11" ht="15">
      <c r="A699" s="814"/>
      <c r="G699" s="323"/>
      <c r="H699" s="323"/>
      <c r="I699" s="323"/>
      <c r="J699" s="323"/>
      <c r="K699" s="267"/>
    </row>
    <row r="700" spans="1:11" ht="15">
      <c r="A700" s="814"/>
      <c r="G700" s="323"/>
      <c r="H700" s="323"/>
      <c r="I700" s="323"/>
      <c r="J700" s="323"/>
      <c r="K700" s="267"/>
    </row>
    <row r="701" spans="1:11" ht="15">
      <c r="A701" s="814"/>
      <c r="G701" s="323"/>
      <c r="H701" s="323"/>
      <c r="I701" s="323"/>
      <c r="J701" s="323"/>
      <c r="K701" s="267"/>
    </row>
    <row r="702" spans="1:11" ht="15">
      <c r="A702" s="814"/>
      <c r="G702" s="323"/>
      <c r="H702" s="323"/>
      <c r="I702" s="323"/>
      <c r="J702" s="323"/>
      <c r="K702" s="267"/>
    </row>
    <row r="703" spans="1:11" ht="15">
      <c r="A703" s="814"/>
      <c r="G703" s="323"/>
      <c r="H703" s="323"/>
      <c r="I703" s="323"/>
      <c r="J703" s="323"/>
      <c r="K703" s="267"/>
    </row>
    <row r="704" spans="1:11" ht="15">
      <c r="A704" s="814"/>
      <c r="G704" s="323"/>
      <c r="H704" s="323"/>
      <c r="I704" s="323"/>
      <c r="J704" s="323"/>
      <c r="K704" s="267"/>
    </row>
    <row r="705" spans="1:11" ht="15">
      <c r="A705" s="814"/>
      <c r="G705" s="323"/>
      <c r="H705" s="323"/>
      <c r="I705" s="323"/>
      <c r="J705" s="323"/>
      <c r="K705" s="267"/>
    </row>
    <row r="706" spans="1:11" ht="15">
      <c r="A706" s="814"/>
      <c r="G706" s="323"/>
      <c r="H706" s="323"/>
      <c r="I706" s="323"/>
      <c r="J706" s="323"/>
      <c r="K706" s="267"/>
    </row>
    <row r="707" spans="1:11" ht="15">
      <c r="A707" s="814"/>
      <c r="G707" s="323"/>
      <c r="H707" s="323"/>
      <c r="I707" s="323"/>
      <c r="J707" s="323"/>
      <c r="K707" s="267"/>
    </row>
    <row r="708" spans="1:11" ht="15">
      <c r="A708" s="814"/>
      <c r="G708" s="323"/>
      <c r="H708" s="323"/>
      <c r="I708" s="323"/>
      <c r="J708" s="323"/>
      <c r="K708" s="267"/>
    </row>
    <row r="709" spans="1:11" ht="15">
      <c r="A709" s="814"/>
      <c r="G709" s="323"/>
      <c r="H709" s="323"/>
      <c r="I709" s="323"/>
      <c r="J709" s="323"/>
      <c r="K709" s="267"/>
    </row>
    <row r="710" spans="1:11" ht="15">
      <c r="A710" s="814"/>
      <c r="G710" s="323"/>
      <c r="H710" s="323"/>
      <c r="I710" s="323"/>
      <c r="J710" s="323"/>
      <c r="K710" s="267"/>
    </row>
    <row r="711" spans="1:11" ht="15">
      <c r="A711" s="814"/>
      <c r="G711" s="323"/>
      <c r="H711" s="323"/>
      <c r="I711" s="323"/>
      <c r="J711" s="323"/>
      <c r="K711" s="267"/>
    </row>
    <row r="712" spans="1:11" ht="15">
      <c r="A712" s="814"/>
      <c r="G712" s="323"/>
      <c r="H712" s="323"/>
      <c r="I712" s="323"/>
      <c r="J712" s="323"/>
      <c r="K712" s="267"/>
    </row>
    <row r="713" spans="1:11" ht="15">
      <c r="A713" s="814"/>
      <c r="G713" s="323"/>
      <c r="H713" s="323"/>
      <c r="I713" s="323"/>
      <c r="J713" s="323"/>
      <c r="K713" s="267"/>
    </row>
    <row r="714" spans="1:11" ht="15">
      <c r="A714" s="814"/>
      <c r="G714" s="323"/>
      <c r="H714" s="323"/>
      <c r="I714" s="323"/>
      <c r="J714" s="323"/>
      <c r="K714" s="267"/>
    </row>
    <row r="715" spans="1:11" ht="15">
      <c r="A715" s="814"/>
      <c r="G715" s="323"/>
      <c r="H715" s="323"/>
      <c r="I715" s="323"/>
      <c r="J715" s="323"/>
      <c r="K715" s="267"/>
    </row>
    <row r="716" spans="1:11" ht="15">
      <c r="A716" s="814"/>
      <c r="G716" s="323"/>
      <c r="H716" s="323"/>
      <c r="I716" s="323"/>
      <c r="J716" s="323"/>
      <c r="K716" s="267"/>
    </row>
    <row r="717" spans="1:11" ht="15">
      <c r="A717" s="814"/>
      <c r="G717" s="323"/>
      <c r="H717" s="323"/>
      <c r="I717" s="323"/>
      <c r="J717" s="323"/>
      <c r="K717" s="267"/>
    </row>
    <row r="718" spans="1:11" ht="15">
      <c r="A718" s="814"/>
      <c r="G718" s="323"/>
      <c r="H718" s="323"/>
      <c r="I718" s="323"/>
      <c r="J718" s="323"/>
      <c r="K718" s="267"/>
    </row>
    <row r="719" spans="1:11" ht="15">
      <c r="A719" s="814"/>
      <c r="G719" s="323"/>
      <c r="H719" s="323"/>
      <c r="I719" s="323"/>
      <c r="J719" s="323"/>
      <c r="K719" s="267"/>
    </row>
    <row r="720" spans="1:11" ht="15">
      <c r="A720" s="814"/>
      <c r="G720" s="323"/>
      <c r="H720" s="323"/>
      <c r="I720" s="323"/>
      <c r="J720" s="323"/>
      <c r="K720" s="267"/>
    </row>
    <row r="721" spans="1:11" ht="15">
      <c r="A721" s="814"/>
      <c r="G721" s="323"/>
      <c r="H721" s="323"/>
      <c r="I721" s="323"/>
      <c r="J721" s="323"/>
      <c r="K721" s="267"/>
    </row>
    <row r="722" spans="1:11" ht="15">
      <c r="A722" s="814"/>
      <c r="G722" s="323"/>
      <c r="H722" s="323"/>
      <c r="I722" s="323"/>
      <c r="J722" s="323"/>
      <c r="K722" s="267"/>
    </row>
    <row r="723" spans="1:11" ht="15">
      <c r="A723" s="814"/>
      <c r="G723" s="323"/>
      <c r="H723" s="323"/>
      <c r="I723" s="323"/>
      <c r="J723" s="323"/>
      <c r="K723" s="267"/>
    </row>
    <row r="724" spans="1:11" ht="15">
      <c r="A724" s="814"/>
      <c r="G724" s="323"/>
      <c r="H724" s="323"/>
      <c r="I724" s="323"/>
      <c r="J724" s="323"/>
      <c r="K724" s="267"/>
    </row>
    <row r="725" spans="1:11" ht="15">
      <c r="A725" s="814"/>
      <c r="G725" s="323"/>
      <c r="H725" s="323"/>
      <c r="I725" s="323"/>
      <c r="J725" s="323"/>
      <c r="K725" s="267"/>
    </row>
    <row r="726" spans="1:11" ht="15">
      <c r="A726" s="814"/>
      <c r="G726" s="323"/>
      <c r="H726" s="323"/>
      <c r="I726" s="323"/>
      <c r="J726" s="323"/>
      <c r="K726" s="267"/>
    </row>
    <row r="727" spans="1:11" ht="15">
      <c r="A727" s="814"/>
      <c r="G727" s="323"/>
      <c r="H727" s="323"/>
      <c r="I727" s="323"/>
      <c r="J727" s="323"/>
      <c r="K727" s="267"/>
    </row>
    <row r="728" spans="1:11" ht="15">
      <c r="A728" s="814"/>
      <c r="G728" s="323"/>
      <c r="H728" s="323"/>
      <c r="I728" s="323"/>
      <c r="J728" s="323"/>
      <c r="K728" s="267"/>
    </row>
    <row r="729" spans="1:11" ht="15">
      <c r="A729" s="814"/>
      <c r="G729" s="323"/>
      <c r="H729" s="323"/>
      <c r="I729" s="323"/>
      <c r="J729" s="323"/>
      <c r="K729" s="267"/>
    </row>
    <row r="730" spans="1:11" ht="15">
      <c r="A730" s="814"/>
      <c r="G730" s="323"/>
      <c r="H730" s="323"/>
      <c r="I730" s="323"/>
      <c r="J730" s="323"/>
      <c r="K730" s="267"/>
    </row>
    <row r="731" spans="1:11" ht="15">
      <c r="A731" s="814"/>
      <c r="G731" s="323"/>
      <c r="H731" s="323"/>
      <c r="I731" s="323"/>
      <c r="J731" s="323"/>
      <c r="K731" s="267"/>
    </row>
    <row r="732" spans="1:11" ht="15">
      <c r="A732" s="814"/>
      <c r="G732" s="323"/>
      <c r="H732" s="323"/>
      <c r="I732" s="323"/>
      <c r="J732" s="323"/>
      <c r="K732" s="267"/>
    </row>
    <row r="733" spans="1:11" ht="15">
      <c r="A733" s="814"/>
      <c r="G733" s="323"/>
      <c r="H733" s="323"/>
      <c r="I733" s="323"/>
      <c r="J733" s="323"/>
      <c r="K733" s="267"/>
    </row>
    <row r="734" spans="1:11" ht="15">
      <c r="A734" s="814"/>
      <c r="G734" s="323"/>
      <c r="H734" s="323"/>
      <c r="I734" s="323"/>
      <c r="J734" s="323"/>
      <c r="K734" s="267"/>
    </row>
    <row r="735" spans="1:11" ht="15">
      <c r="A735" s="814"/>
      <c r="G735" s="323"/>
      <c r="H735" s="323"/>
      <c r="I735" s="323"/>
      <c r="J735" s="323"/>
      <c r="K735" s="267"/>
    </row>
    <row r="736" spans="1:11" ht="15">
      <c r="A736" s="814"/>
      <c r="G736" s="323"/>
      <c r="H736" s="323"/>
      <c r="I736" s="323"/>
      <c r="J736" s="323"/>
      <c r="K736" s="267"/>
    </row>
    <row r="737" spans="1:11" ht="15">
      <c r="A737" s="814"/>
      <c r="G737" s="323"/>
      <c r="H737" s="323"/>
      <c r="I737" s="323"/>
      <c r="J737" s="323"/>
      <c r="K737" s="267"/>
    </row>
    <row r="738" spans="1:11" ht="15">
      <c r="A738" s="814"/>
      <c r="G738" s="323"/>
      <c r="H738" s="323"/>
      <c r="I738" s="323"/>
      <c r="J738" s="323"/>
      <c r="K738" s="267"/>
    </row>
    <row r="739" spans="1:11" ht="15">
      <c r="A739" s="814"/>
      <c r="G739" s="323"/>
      <c r="H739" s="323"/>
      <c r="I739" s="323"/>
      <c r="J739" s="323"/>
      <c r="K739" s="267"/>
    </row>
    <row r="740" spans="1:11" ht="15">
      <c r="A740" s="814"/>
      <c r="G740" s="323"/>
      <c r="H740" s="323"/>
      <c r="I740" s="323"/>
      <c r="J740" s="323"/>
      <c r="K740" s="267"/>
    </row>
    <row r="741" spans="1:11" ht="15">
      <c r="A741" s="814"/>
      <c r="G741" s="323"/>
      <c r="H741" s="323"/>
      <c r="I741" s="323"/>
      <c r="J741" s="323"/>
      <c r="K741" s="267"/>
    </row>
    <row r="742" spans="1:11" ht="15">
      <c r="A742" s="814"/>
      <c r="G742" s="323"/>
      <c r="H742" s="323"/>
      <c r="I742" s="323"/>
      <c r="J742" s="323"/>
      <c r="K742" s="267"/>
    </row>
    <row r="743" spans="1:11" ht="15">
      <c r="A743" s="814"/>
      <c r="G743" s="323"/>
      <c r="H743" s="323"/>
      <c r="I743" s="323"/>
      <c r="J743" s="323"/>
      <c r="K743" s="267"/>
    </row>
    <row r="744" spans="1:11" ht="15">
      <c r="A744" s="814"/>
      <c r="G744" s="323"/>
      <c r="H744" s="323"/>
      <c r="I744" s="323"/>
      <c r="J744" s="323"/>
      <c r="K744" s="267"/>
    </row>
    <row r="745" spans="1:11" ht="15">
      <c r="A745" s="814"/>
      <c r="G745" s="323"/>
      <c r="H745" s="323"/>
      <c r="I745" s="323"/>
      <c r="J745" s="323"/>
      <c r="K745" s="267"/>
    </row>
    <row r="746" spans="1:11" ht="15">
      <c r="A746" s="814"/>
      <c r="G746" s="323"/>
      <c r="H746" s="323"/>
      <c r="I746" s="323"/>
      <c r="J746" s="323"/>
      <c r="K746" s="267"/>
    </row>
    <row r="747" spans="1:11" ht="15">
      <c r="A747" s="814"/>
      <c r="G747" s="323"/>
      <c r="H747" s="323"/>
      <c r="I747" s="323"/>
      <c r="J747" s="323"/>
      <c r="K747" s="267"/>
    </row>
    <row r="748" spans="1:11" ht="15">
      <c r="A748" s="814"/>
      <c r="G748" s="323"/>
      <c r="H748" s="323"/>
      <c r="I748" s="323"/>
      <c r="J748" s="323"/>
      <c r="K748" s="267"/>
    </row>
    <row r="749" spans="1:11" ht="15">
      <c r="A749" s="814"/>
      <c r="G749" s="323"/>
      <c r="H749" s="323"/>
      <c r="I749" s="323"/>
      <c r="J749" s="323"/>
      <c r="K749" s="267"/>
    </row>
    <row r="750" spans="1:11" ht="15">
      <c r="A750" s="814"/>
      <c r="G750" s="323"/>
      <c r="H750" s="323"/>
      <c r="I750" s="323"/>
      <c r="J750" s="323"/>
      <c r="K750" s="267"/>
    </row>
    <row r="751" spans="1:11" ht="15">
      <c r="A751" s="814"/>
      <c r="G751" s="323"/>
      <c r="H751" s="323"/>
      <c r="I751" s="323"/>
      <c r="J751" s="323"/>
      <c r="K751" s="267"/>
    </row>
    <row r="752" spans="1:11" ht="15">
      <c r="A752" s="814"/>
      <c r="G752" s="323"/>
      <c r="H752" s="323"/>
      <c r="I752" s="323"/>
      <c r="J752" s="323"/>
      <c r="K752" s="267"/>
    </row>
    <row r="753" spans="1:11" ht="15">
      <c r="A753" s="814"/>
      <c r="G753" s="323"/>
      <c r="H753" s="323"/>
      <c r="I753" s="323"/>
      <c r="J753" s="323"/>
      <c r="K753" s="267"/>
    </row>
    <row r="754" spans="1:11" ht="15">
      <c r="A754" s="814"/>
      <c r="G754" s="323"/>
      <c r="H754" s="323"/>
      <c r="I754" s="323"/>
      <c r="J754" s="323"/>
      <c r="K754" s="267"/>
    </row>
    <row r="755" spans="1:11" ht="15">
      <c r="A755" s="814"/>
      <c r="G755" s="323"/>
      <c r="H755" s="323"/>
      <c r="I755" s="323"/>
      <c r="J755" s="323"/>
      <c r="K755" s="267"/>
    </row>
    <row r="756" spans="1:11" ht="15">
      <c r="A756" s="814"/>
      <c r="G756" s="323"/>
      <c r="H756" s="323"/>
      <c r="I756" s="323"/>
      <c r="J756" s="323"/>
      <c r="K756" s="267"/>
    </row>
    <row r="757" spans="1:11" ht="15">
      <c r="A757" s="814"/>
      <c r="G757" s="323"/>
      <c r="H757" s="323"/>
      <c r="I757" s="323"/>
      <c r="J757" s="323"/>
      <c r="K757" s="267"/>
    </row>
    <row r="758" spans="1:11" ht="15">
      <c r="A758" s="814"/>
      <c r="G758" s="323"/>
      <c r="H758" s="323"/>
      <c r="I758" s="323"/>
      <c r="J758" s="323"/>
      <c r="K758" s="267"/>
    </row>
    <row r="759" spans="1:11" ht="15">
      <c r="A759" s="814"/>
      <c r="G759" s="323"/>
      <c r="H759" s="323"/>
      <c r="I759" s="323"/>
      <c r="J759" s="323"/>
      <c r="K759" s="267"/>
    </row>
    <row r="760" spans="1:11" ht="15">
      <c r="A760" s="814"/>
      <c r="G760" s="323"/>
      <c r="H760" s="323"/>
      <c r="I760" s="323"/>
      <c r="J760" s="323"/>
      <c r="K760" s="267"/>
    </row>
    <row r="761" spans="1:11" ht="15">
      <c r="A761" s="814"/>
      <c r="G761" s="323"/>
      <c r="H761" s="323"/>
      <c r="I761" s="323"/>
      <c r="J761" s="323"/>
      <c r="K761" s="267"/>
    </row>
    <row r="762" spans="1:11" ht="15">
      <c r="A762" s="814"/>
      <c r="G762" s="323"/>
      <c r="H762" s="323"/>
      <c r="I762" s="323"/>
      <c r="J762" s="323"/>
      <c r="K762" s="267"/>
    </row>
    <row r="763" spans="1:11" ht="15">
      <c r="A763" s="814"/>
      <c r="G763" s="323"/>
      <c r="H763" s="323"/>
      <c r="I763" s="323"/>
      <c r="J763" s="323"/>
      <c r="K763" s="267"/>
    </row>
    <row r="764" spans="1:11" ht="15">
      <c r="A764" s="814"/>
      <c r="G764" s="323"/>
      <c r="H764" s="323"/>
      <c r="I764" s="323"/>
      <c r="J764" s="323"/>
      <c r="K764" s="267"/>
    </row>
    <row r="765" spans="1:11" ht="15">
      <c r="A765" s="814"/>
      <c r="G765" s="323"/>
      <c r="H765" s="323"/>
      <c r="I765" s="323"/>
      <c r="J765" s="323"/>
      <c r="K765" s="267"/>
    </row>
    <row r="766" spans="1:11" ht="15">
      <c r="A766" s="814"/>
      <c r="G766" s="323"/>
      <c r="H766" s="323"/>
      <c r="I766" s="323"/>
      <c r="J766" s="323"/>
      <c r="K766" s="267"/>
    </row>
    <row r="767" spans="1:11" ht="15">
      <c r="A767" s="814"/>
      <c r="G767" s="323"/>
      <c r="H767" s="323"/>
      <c r="I767" s="323"/>
      <c r="J767" s="323"/>
      <c r="K767" s="267"/>
    </row>
    <row r="768" spans="1:11" ht="15">
      <c r="A768" s="814"/>
      <c r="G768" s="323"/>
      <c r="H768" s="323"/>
      <c r="I768" s="323"/>
      <c r="J768" s="323"/>
      <c r="K768" s="267"/>
    </row>
    <row r="769" spans="1:11" ht="15">
      <c r="A769" s="814"/>
      <c r="G769" s="323"/>
      <c r="H769" s="323"/>
      <c r="I769" s="323"/>
      <c r="J769" s="323"/>
      <c r="K769" s="267"/>
    </row>
    <row r="770" spans="1:11" ht="15">
      <c r="A770" s="814"/>
      <c r="G770" s="323"/>
      <c r="H770" s="323"/>
      <c r="I770" s="323"/>
      <c r="J770" s="323"/>
      <c r="K770" s="267"/>
    </row>
    <row r="771" spans="1:11" ht="15">
      <c r="A771" s="814"/>
      <c r="G771" s="323"/>
      <c r="H771" s="323"/>
      <c r="I771" s="323"/>
      <c r="J771" s="323"/>
      <c r="K771" s="267"/>
    </row>
    <row r="772" spans="1:11" ht="15">
      <c r="A772" s="814"/>
      <c r="G772" s="323"/>
      <c r="H772" s="323"/>
      <c r="I772" s="323"/>
      <c r="J772" s="323"/>
      <c r="K772" s="267"/>
    </row>
    <row r="773" spans="1:11" ht="15">
      <c r="A773" s="814"/>
      <c r="G773" s="323"/>
      <c r="H773" s="323"/>
      <c r="I773" s="323"/>
      <c r="J773" s="323"/>
      <c r="K773" s="267"/>
    </row>
    <row r="774" spans="1:11" ht="15">
      <c r="A774" s="814"/>
      <c r="G774" s="323"/>
      <c r="H774" s="323"/>
      <c r="I774" s="323"/>
      <c r="J774" s="323"/>
      <c r="K774" s="267"/>
    </row>
    <row r="775" spans="1:11" ht="15">
      <c r="A775" s="814"/>
      <c r="G775" s="323"/>
      <c r="H775" s="323"/>
      <c r="I775" s="323"/>
      <c r="J775" s="323"/>
      <c r="K775" s="267"/>
    </row>
    <row r="776" spans="1:11" ht="15">
      <c r="A776" s="814"/>
      <c r="G776" s="323"/>
      <c r="H776" s="323"/>
      <c r="I776" s="323"/>
      <c r="J776" s="323"/>
      <c r="K776" s="267"/>
    </row>
    <row r="777" spans="1:11" ht="15">
      <c r="A777" s="814"/>
      <c r="G777" s="323"/>
      <c r="H777" s="323"/>
      <c r="I777" s="323"/>
      <c r="J777" s="323"/>
      <c r="K777" s="267"/>
    </row>
    <row r="778" spans="1:11" ht="15">
      <c r="A778" s="814"/>
      <c r="G778" s="323"/>
      <c r="H778" s="323"/>
      <c r="I778" s="323"/>
      <c r="J778" s="323"/>
      <c r="K778" s="267"/>
    </row>
    <row r="779" spans="1:11" ht="15">
      <c r="A779" s="814"/>
      <c r="G779" s="323"/>
      <c r="H779" s="323"/>
      <c r="I779" s="323"/>
      <c r="J779" s="323"/>
      <c r="K779" s="267"/>
    </row>
    <row r="780" spans="1:11" ht="15">
      <c r="A780" s="814"/>
      <c r="G780" s="323"/>
      <c r="H780" s="323"/>
      <c r="I780" s="323"/>
      <c r="J780" s="323"/>
      <c r="K780" s="267"/>
    </row>
    <row r="781" spans="1:11" ht="15">
      <c r="A781" s="814"/>
      <c r="G781" s="323"/>
      <c r="H781" s="323"/>
      <c r="I781" s="323"/>
      <c r="J781" s="323"/>
      <c r="K781" s="267"/>
    </row>
    <row r="782" spans="1:11" ht="15">
      <c r="A782" s="814"/>
      <c r="G782" s="323"/>
      <c r="H782" s="323"/>
      <c r="I782" s="323"/>
      <c r="J782" s="323"/>
      <c r="K782" s="267"/>
    </row>
    <row r="783" spans="1:11" ht="15">
      <c r="A783" s="814"/>
      <c r="G783" s="323"/>
      <c r="H783" s="323"/>
      <c r="I783" s="323"/>
      <c r="J783" s="323"/>
      <c r="K783" s="267"/>
    </row>
    <row r="784" spans="1:11" ht="15">
      <c r="A784" s="814"/>
      <c r="G784" s="323"/>
      <c r="H784" s="323"/>
      <c r="I784" s="323"/>
      <c r="J784" s="323"/>
      <c r="K784" s="267"/>
    </row>
    <row r="785" spans="1:11" ht="15">
      <c r="A785" s="814"/>
      <c r="G785" s="323"/>
      <c r="H785" s="323"/>
      <c r="I785" s="323"/>
      <c r="J785" s="323"/>
      <c r="K785" s="267"/>
    </row>
    <row r="786" spans="1:11" ht="15">
      <c r="A786" s="814"/>
      <c r="G786" s="323"/>
      <c r="H786" s="323"/>
      <c r="I786" s="323"/>
      <c r="J786" s="323"/>
      <c r="K786" s="267"/>
    </row>
    <row r="787" spans="1:11" ht="15">
      <c r="A787" s="814"/>
      <c r="G787" s="323"/>
      <c r="H787" s="323"/>
      <c r="I787" s="323"/>
      <c r="J787" s="323"/>
      <c r="K787" s="267"/>
    </row>
    <row r="788" spans="1:11" ht="15">
      <c r="A788" s="814"/>
      <c r="G788" s="323"/>
      <c r="H788" s="323"/>
      <c r="I788" s="323"/>
      <c r="J788" s="323"/>
      <c r="K788" s="267"/>
    </row>
    <row r="789" spans="1:11" ht="15">
      <c r="A789" s="814"/>
      <c r="G789" s="323"/>
      <c r="H789" s="323"/>
      <c r="I789" s="323"/>
      <c r="J789" s="323"/>
      <c r="K789" s="267"/>
    </row>
    <row r="790" spans="1:11" ht="15">
      <c r="A790" s="814"/>
      <c r="G790" s="323"/>
      <c r="H790" s="323"/>
      <c r="I790" s="323"/>
      <c r="J790" s="323"/>
      <c r="K790" s="267"/>
    </row>
    <row r="791" spans="1:11" ht="15">
      <c r="A791" s="814"/>
      <c r="G791" s="323"/>
      <c r="H791" s="323"/>
      <c r="I791" s="323"/>
      <c r="J791" s="323"/>
      <c r="K791" s="267"/>
    </row>
    <row r="792" spans="1:11" ht="15">
      <c r="A792" s="814"/>
      <c r="G792" s="323"/>
      <c r="H792" s="323"/>
      <c r="I792" s="323"/>
      <c r="J792" s="323"/>
      <c r="K792" s="267"/>
    </row>
    <row r="793" spans="1:11" ht="15">
      <c r="A793" s="814"/>
      <c r="G793" s="323"/>
      <c r="H793" s="323"/>
      <c r="I793" s="323"/>
      <c r="J793" s="323"/>
      <c r="K793" s="267"/>
    </row>
    <row r="794" spans="1:11" ht="15">
      <c r="A794" s="814"/>
      <c r="G794" s="323"/>
      <c r="H794" s="323"/>
      <c r="I794" s="323"/>
      <c r="J794" s="323"/>
      <c r="K794" s="267"/>
    </row>
    <row r="795" spans="1:11" ht="15">
      <c r="A795" s="814"/>
      <c r="G795" s="323"/>
      <c r="H795" s="323"/>
      <c r="I795" s="323"/>
      <c r="J795" s="323"/>
      <c r="K795" s="267"/>
    </row>
    <row r="796" spans="1:11" ht="15">
      <c r="A796" s="814"/>
      <c r="G796" s="323"/>
      <c r="H796" s="323"/>
      <c r="I796" s="323"/>
      <c r="J796" s="323"/>
      <c r="K796" s="267"/>
    </row>
    <row r="797" spans="1:11" ht="15">
      <c r="A797" s="814"/>
      <c r="G797" s="323"/>
      <c r="H797" s="323"/>
      <c r="I797" s="323"/>
      <c r="J797" s="323"/>
      <c r="K797" s="267"/>
    </row>
    <row r="798" spans="1:11" ht="15">
      <c r="A798" s="814"/>
      <c r="G798" s="323"/>
      <c r="H798" s="323"/>
      <c r="I798" s="323"/>
      <c r="J798" s="323"/>
      <c r="K798" s="267"/>
    </row>
    <row r="799" spans="1:11" ht="15">
      <c r="A799" s="814"/>
      <c r="G799" s="323"/>
      <c r="H799" s="323"/>
      <c r="I799" s="323"/>
      <c r="J799" s="323"/>
      <c r="K799" s="267"/>
    </row>
    <row r="800" spans="1:11" ht="15">
      <c r="A800" s="814"/>
      <c r="G800" s="323"/>
      <c r="H800" s="323"/>
      <c r="I800" s="323"/>
      <c r="J800" s="323"/>
      <c r="K800" s="267"/>
    </row>
    <row r="801" spans="1:11" ht="15">
      <c r="A801" s="814"/>
      <c r="G801" s="323"/>
      <c r="H801" s="323"/>
      <c r="I801" s="323"/>
      <c r="J801" s="323"/>
      <c r="K801" s="267"/>
    </row>
    <row r="802" spans="1:11" ht="15">
      <c r="A802" s="814"/>
      <c r="G802" s="323"/>
      <c r="H802" s="323"/>
      <c r="I802" s="323"/>
      <c r="J802" s="323"/>
      <c r="K802" s="267"/>
    </row>
    <row r="803" spans="1:11" ht="15">
      <c r="A803" s="814"/>
      <c r="G803" s="323"/>
      <c r="H803" s="323"/>
      <c r="I803" s="323"/>
      <c r="J803" s="323"/>
      <c r="K803" s="267"/>
    </row>
    <row r="804" spans="1:11" ht="15">
      <c r="A804" s="814"/>
      <c r="G804" s="323"/>
      <c r="H804" s="323"/>
      <c r="I804" s="323"/>
      <c r="J804" s="323"/>
      <c r="K804" s="267"/>
    </row>
    <row r="805" spans="1:11" ht="15">
      <c r="A805" s="814"/>
      <c r="G805" s="323"/>
      <c r="H805" s="323"/>
      <c r="I805" s="323"/>
      <c r="J805" s="323"/>
      <c r="K805" s="267"/>
    </row>
    <row r="806" spans="1:11" ht="15">
      <c r="A806" s="814"/>
      <c r="G806" s="323"/>
      <c r="H806" s="323"/>
      <c r="I806" s="323"/>
      <c r="J806" s="323"/>
      <c r="K806" s="267"/>
    </row>
    <row r="807" spans="1:11" ht="15">
      <c r="A807" s="814"/>
      <c r="G807" s="323"/>
      <c r="H807" s="323"/>
      <c r="I807" s="323"/>
      <c r="J807" s="323"/>
      <c r="K807" s="267"/>
    </row>
    <row r="808" spans="1:11" ht="15">
      <c r="A808" s="814"/>
      <c r="G808" s="323"/>
      <c r="H808" s="323"/>
      <c r="I808" s="323"/>
      <c r="J808" s="323"/>
      <c r="K808" s="267"/>
    </row>
    <row r="809" spans="1:11" ht="15">
      <c r="A809" s="814"/>
      <c r="G809" s="323"/>
      <c r="H809" s="323"/>
      <c r="I809" s="323"/>
      <c r="J809" s="323"/>
      <c r="K809" s="267"/>
    </row>
    <row r="810" spans="1:11" ht="15">
      <c r="A810" s="814"/>
      <c r="G810" s="323"/>
      <c r="H810" s="323"/>
      <c r="I810" s="323"/>
      <c r="J810" s="323"/>
      <c r="K810" s="267"/>
    </row>
    <row r="811" spans="1:11" ht="15">
      <c r="A811" s="814"/>
      <c r="G811" s="323"/>
      <c r="H811" s="323"/>
      <c r="I811" s="323"/>
      <c r="J811" s="323"/>
      <c r="K811" s="267"/>
    </row>
    <row r="812" spans="1:11" ht="15">
      <c r="A812" s="814"/>
      <c r="G812" s="323"/>
      <c r="H812" s="323"/>
      <c r="I812" s="323"/>
      <c r="J812" s="323"/>
      <c r="K812" s="267"/>
    </row>
    <row r="813" spans="1:11" ht="15">
      <c r="A813" s="814"/>
      <c r="G813" s="323"/>
      <c r="H813" s="323"/>
      <c r="I813" s="323"/>
      <c r="J813" s="323"/>
      <c r="K813" s="267"/>
    </row>
    <row r="814" spans="1:11" ht="15">
      <c r="A814" s="814"/>
      <c r="G814" s="323"/>
      <c r="H814" s="323"/>
      <c r="I814" s="323"/>
      <c r="J814" s="323"/>
      <c r="K814" s="267"/>
    </row>
    <row r="815" spans="1:11" ht="15">
      <c r="A815" s="814"/>
      <c r="G815" s="323"/>
      <c r="H815" s="323"/>
      <c r="I815" s="323"/>
      <c r="J815" s="323"/>
      <c r="K815" s="267"/>
    </row>
    <row r="816" spans="1:11" ht="15">
      <c r="A816" s="814"/>
      <c r="G816" s="323"/>
      <c r="H816" s="323"/>
      <c r="I816" s="323"/>
      <c r="J816" s="323"/>
      <c r="K816" s="267"/>
    </row>
    <row r="817" spans="1:11" ht="15">
      <c r="A817" s="814"/>
      <c r="G817" s="323"/>
      <c r="H817" s="323"/>
      <c r="I817" s="323"/>
      <c r="J817" s="323"/>
      <c r="K817" s="267"/>
    </row>
    <row r="818" spans="1:11" ht="15">
      <c r="A818" s="814"/>
      <c r="G818" s="323"/>
      <c r="H818" s="323"/>
      <c r="I818" s="323"/>
      <c r="J818" s="323"/>
      <c r="K818" s="267"/>
    </row>
    <row r="819" spans="1:11" ht="15">
      <c r="A819" s="814"/>
      <c r="G819" s="323"/>
      <c r="H819" s="323"/>
      <c r="I819" s="323"/>
      <c r="J819" s="323"/>
      <c r="K819" s="267"/>
    </row>
    <row r="820" spans="1:11" ht="15">
      <c r="A820" s="814"/>
      <c r="G820" s="323"/>
      <c r="H820" s="323"/>
      <c r="I820" s="323"/>
      <c r="J820" s="323"/>
      <c r="K820" s="267"/>
    </row>
    <row r="821" spans="1:11" ht="15">
      <c r="A821" s="814"/>
      <c r="G821" s="323"/>
      <c r="H821" s="323"/>
      <c r="I821" s="323"/>
      <c r="J821" s="323"/>
      <c r="K821" s="267"/>
    </row>
    <row r="822" spans="1:11" ht="15">
      <c r="A822" s="814"/>
      <c r="G822" s="323"/>
      <c r="H822" s="323"/>
      <c r="I822" s="323"/>
      <c r="J822" s="323"/>
      <c r="K822" s="267"/>
    </row>
    <row r="823" spans="1:11" ht="15">
      <c r="A823" s="814"/>
      <c r="G823" s="323"/>
      <c r="H823" s="323"/>
      <c r="I823" s="323"/>
      <c r="J823" s="323"/>
      <c r="K823" s="267"/>
    </row>
    <row r="824" spans="1:11" ht="15">
      <c r="A824" s="814"/>
      <c r="G824" s="323"/>
      <c r="H824" s="323"/>
      <c r="I824" s="323"/>
      <c r="J824" s="323"/>
      <c r="K824" s="267"/>
    </row>
    <row r="825" spans="1:11" ht="15">
      <c r="A825" s="814"/>
      <c r="G825" s="323"/>
      <c r="H825" s="323"/>
      <c r="I825" s="323"/>
      <c r="J825" s="323"/>
      <c r="K825" s="267"/>
    </row>
    <row r="826" spans="1:11" ht="15">
      <c r="A826" s="814"/>
      <c r="G826" s="323"/>
      <c r="H826" s="323"/>
      <c r="I826" s="323"/>
      <c r="J826" s="323"/>
      <c r="K826" s="267"/>
    </row>
    <row r="827" spans="1:11" ht="15">
      <c r="A827" s="814"/>
      <c r="G827" s="323"/>
      <c r="H827" s="323"/>
      <c r="I827" s="323"/>
      <c r="J827" s="323"/>
      <c r="K827" s="267"/>
    </row>
    <row r="828" spans="1:11" ht="15">
      <c r="A828" s="814"/>
      <c r="G828" s="323"/>
      <c r="H828" s="323"/>
      <c r="I828" s="323"/>
      <c r="J828" s="323"/>
      <c r="K828" s="267"/>
    </row>
    <row r="829" spans="1:11" ht="15">
      <c r="A829" s="814"/>
      <c r="G829" s="323"/>
      <c r="H829" s="323"/>
      <c r="I829" s="323"/>
      <c r="J829" s="323"/>
      <c r="K829" s="267"/>
    </row>
    <row r="830" spans="1:11" ht="15">
      <c r="A830" s="814"/>
      <c r="G830" s="323"/>
      <c r="H830" s="323"/>
      <c r="I830" s="323"/>
      <c r="J830" s="323"/>
      <c r="K830" s="267"/>
    </row>
    <row r="831" spans="1:11" ht="15">
      <c r="A831" s="814"/>
      <c r="G831" s="323"/>
      <c r="H831" s="323"/>
      <c r="I831" s="323"/>
      <c r="J831" s="323"/>
      <c r="K831" s="267"/>
    </row>
    <row r="832" spans="1:11" ht="15">
      <c r="A832" s="814"/>
      <c r="G832" s="323"/>
      <c r="H832" s="323"/>
      <c r="I832" s="323"/>
      <c r="J832" s="323"/>
      <c r="K832" s="267"/>
    </row>
    <row r="833" spans="1:11" ht="15">
      <c r="A833" s="814"/>
      <c r="G833" s="323"/>
      <c r="H833" s="323"/>
      <c r="I833" s="323"/>
      <c r="J833" s="323"/>
      <c r="K833" s="267"/>
    </row>
    <row r="834" spans="1:11" ht="15">
      <c r="A834" s="814"/>
      <c r="G834" s="323"/>
      <c r="H834" s="323"/>
      <c r="I834" s="323"/>
      <c r="J834" s="323"/>
      <c r="K834" s="267"/>
    </row>
    <row r="835" spans="1:11" ht="15">
      <c r="A835" s="814"/>
      <c r="G835" s="323"/>
      <c r="H835" s="323"/>
      <c r="I835" s="323"/>
      <c r="J835" s="323"/>
      <c r="K835" s="267"/>
    </row>
    <row r="836" spans="1:11" ht="15">
      <c r="A836" s="814"/>
      <c r="G836" s="323"/>
      <c r="H836" s="323"/>
      <c r="I836" s="323"/>
      <c r="J836" s="323"/>
      <c r="K836" s="267"/>
    </row>
    <row r="837" spans="1:11" ht="15">
      <c r="A837" s="814"/>
      <c r="G837" s="323"/>
      <c r="H837" s="323"/>
      <c r="I837" s="323"/>
      <c r="J837" s="323"/>
      <c r="K837" s="267"/>
    </row>
    <row r="838" spans="1:11" ht="15">
      <c r="A838" s="814"/>
      <c r="G838" s="323"/>
      <c r="H838" s="323"/>
      <c r="I838" s="323"/>
      <c r="J838" s="323"/>
      <c r="K838" s="267"/>
    </row>
    <row r="839" spans="1:11" ht="15">
      <c r="A839" s="814"/>
      <c r="G839" s="323"/>
      <c r="H839" s="323"/>
      <c r="I839" s="323"/>
      <c r="J839" s="323"/>
      <c r="K839" s="267"/>
    </row>
    <row r="840" spans="1:11" ht="15">
      <c r="A840" s="814"/>
      <c r="G840" s="323"/>
      <c r="H840" s="323"/>
      <c r="I840" s="323"/>
      <c r="J840" s="323"/>
      <c r="K840" s="267"/>
    </row>
    <row r="841" spans="1:11" ht="15">
      <c r="A841" s="814"/>
      <c r="G841" s="323"/>
      <c r="H841" s="323"/>
      <c r="I841" s="323"/>
      <c r="J841" s="323"/>
      <c r="K841" s="267"/>
    </row>
    <row r="842" spans="1:11" ht="15">
      <c r="A842" s="814"/>
      <c r="G842" s="323"/>
      <c r="H842" s="323"/>
      <c r="I842" s="323"/>
      <c r="J842" s="323"/>
      <c r="K842" s="267"/>
    </row>
    <row r="843" spans="1:11" ht="15">
      <c r="A843" s="814"/>
      <c r="G843" s="323"/>
      <c r="H843" s="323"/>
      <c r="I843" s="323"/>
      <c r="J843" s="323"/>
      <c r="K843" s="267"/>
    </row>
    <row r="844" spans="1:11" ht="15">
      <c r="A844" s="814"/>
      <c r="G844" s="323"/>
      <c r="H844" s="323"/>
      <c r="I844" s="323"/>
      <c r="J844" s="323"/>
      <c r="K844" s="267"/>
    </row>
    <row r="845" spans="1:11" ht="15">
      <c r="A845" s="814"/>
      <c r="G845" s="323"/>
      <c r="H845" s="323"/>
      <c r="I845" s="323"/>
      <c r="J845" s="323"/>
      <c r="K845" s="267"/>
    </row>
    <row r="846" spans="1:11" ht="15">
      <c r="A846" s="814"/>
      <c r="G846" s="323"/>
      <c r="H846" s="323"/>
      <c r="I846" s="323"/>
      <c r="J846" s="323"/>
      <c r="K846" s="267"/>
    </row>
    <row r="847" spans="1:11" ht="15">
      <c r="A847" s="814"/>
      <c r="G847" s="323"/>
      <c r="H847" s="323"/>
      <c r="I847" s="323"/>
      <c r="J847" s="323"/>
      <c r="K847" s="267"/>
    </row>
    <row r="848" spans="1:11" ht="15">
      <c r="A848" s="814"/>
      <c r="G848" s="323"/>
      <c r="H848" s="323"/>
      <c r="I848" s="323"/>
      <c r="J848" s="323"/>
      <c r="K848" s="267"/>
    </row>
    <row r="849" spans="1:11" ht="15">
      <c r="A849" s="814"/>
      <c r="G849" s="323"/>
      <c r="H849" s="323"/>
      <c r="I849" s="323"/>
      <c r="J849" s="323"/>
      <c r="K849" s="267"/>
    </row>
    <row r="850" spans="1:11" ht="15">
      <c r="A850" s="814"/>
      <c r="G850" s="323"/>
      <c r="H850" s="323"/>
      <c r="I850" s="323"/>
      <c r="J850" s="323"/>
      <c r="K850" s="267"/>
    </row>
    <row r="851" spans="1:11" ht="15">
      <c r="A851" s="814"/>
      <c r="G851" s="323"/>
      <c r="H851" s="323"/>
      <c r="I851" s="323"/>
      <c r="J851" s="323"/>
      <c r="K851" s="267"/>
    </row>
    <row r="852" spans="1:11" ht="15">
      <c r="A852" s="814"/>
      <c r="G852" s="323"/>
      <c r="H852" s="323"/>
      <c r="I852" s="323"/>
      <c r="J852" s="323"/>
      <c r="K852" s="267"/>
    </row>
    <row r="853" spans="1:11" ht="15">
      <c r="A853" s="814"/>
      <c r="G853" s="323"/>
      <c r="H853" s="323"/>
      <c r="I853" s="323"/>
      <c r="J853" s="323"/>
      <c r="K853" s="267"/>
    </row>
    <row r="854" spans="1:11" ht="15">
      <c r="A854" s="814"/>
      <c r="G854" s="323"/>
      <c r="H854" s="323"/>
      <c r="I854" s="323"/>
      <c r="J854" s="323"/>
      <c r="K854" s="267"/>
    </row>
    <row r="855" spans="1:11" ht="15">
      <c r="A855" s="814"/>
      <c r="G855" s="323"/>
      <c r="H855" s="323"/>
      <c r="I855" s="323"/>
      <c r="J855" s="323"/>
      <c r="K855" s="267"/>
    </row>
    <row r="856" spans="1:11" ht="15">
      <c r="A856" s="814"/>
      <c r="G856" s="323"/>
      <c r="H856" s="323"/>
      <c r="I856" s="323"/>
      <c r="J856" s="323"/>
      <c r="K856" s="267"/>
    </row>
    <row r="857" spans="1:11" ht="15">
      <c r="A857" s="814"/>
      <c r="G857" s="323"/>
      <c r="H857" s="323"/>
      <c r="I857" s="323"/>
      <c r="J857" s="323"/>
      <c r="K857" s="267"/>
    </row>
    <row r="858" spans="1:11" ht="15">
      <c r="A858" s="814"/>
      <c r="G858" s="323"/>
      <c r="H858" s="323"/>
      <c r="I858" s="323"/>
      <c r="J858" s="323"/>
      <c r="K858" s="267"/>
    </row>
    <row r="859" spans="1:11" ht="15">
      <c r="A859" s="814"/>
      <c r="G859" s="323"/>
      <c r="H859" s="323"/>
      <c r="I859" s="323"/>
      <c r="J859" s="323"/>
      <c r="K859" s="267"/>
    </row>
    <row r="860" spans="1:11" ht="15">
      <c r="A860" s="814"/>
      <c r="G860" s="323"/>
      <c r="H860" s="323"/>
      <c r="I860" s="323"/>
      <c r="J860" s="323"/>
      <c r="K860" s="267"/>
    </row>
    <row r="861" spans="1:11" ht="15">
      <c r="A861" s="814"/>
      <c r="G861" s="323"/>
      <c r="H861" s="323"/>
      <c r="I861" s="323"/>
      <c r="J861" s="323"/>
      <c r="K861" s="267"/>
    </row>
    <row r="862" spans="1:11" ht="15">
      <c r="A862" s="814"/>
      <c r="G862" s="323"/>
      <c r="H862" s="323"/>
      <c r="I862" s="323"/>
      <c r="J862" s="323"/>
      <c r="K862" s="267"/>
    </row>
    <row r="863" spans="1:11" ht="15">
      <c r="A863" s="814"/>
      <c r="G863" s="323"/>
      <c r="H863" s="323"/>
      <c r="I863" s="323"/>
      <c r="J863" s="323"/>
      <c r="K863" s="267"/>
    </row>
    <row r="864" spans="1:11" ht="15">
      <c r="A864" s="814"/>
      <c r="G864" s="323"/>
      <c r="H864" s="323"/>
      <c r="I864" s="323"/>
      <c r="J864" s="323"/>
      <c r="K864" s="267"/>
    </row>
    <row r="865" spans="1:11" ht="15">
      <c r="A865" s="814"/>
      <c r="G865" s="323"/>
      <c r="H865" s="323"/>
      <c r="I865" s="323"/>
      <c r="J865" s="323"/>
      <c r="K865" s="267"/>
    </row>
    <row r="866" spans="1:11" ht="15">
      <c r="A866" s="814"/>
      <c r="G866" s="323"/>
      <c r="H866" s="323"/>
      <c r="I866" s="323"/>
      <c r="J866" s="323"/>
      <c r="K866" s="267"/>
    </row>
    <row r="867" spans="1:11" ht="15">
      <c r="A867" s="814"/>
      <c r="G867" s="323"/>
      <c r="H867" s="323"/>
      <c r="I867" s="323"/>
      <c r="J867" s="323"/>
      <c r="K867" s="267"/>
    </row>
    <row r="868" spans="1:11" ht="15">
      <c r="A868" s="814"/>
      <c r="G868" s="323"/>
      <c r="H868" s="323"/>
      <c r="I868" s="323"/>
      <c r="J868" s="323"/>
      <c r="K868" s="267"/>
    </row>
    <row r="869" spans="1:11" ht="15">
      <c r="A869" s="814"/>
      <c r="G869" s="323"/>
      <c r="H869" s="323"/>
      <c r="I869" s="323"/>
      <c r="J869" s="323"/>
      <c r="K869" s="267"/>
    </row>
    <row r="870" spans="1:11" ht="15">
      <c r="A870" s="814"/>
      <c r="G870" s="323"/>
      <c r="H870" s="323"/>
      <c r="I870" s="323"/>
      <c r="J870" s="323"/>
      <c r="K870" s="267"/>
    </row>
    <row r="871" spans="1:11" ht="15">
      <c r="A871" s="814"/>
      <c r="G871" s="323"/>
      <c r="H871" s="323"/>
      <c r="I871" s="323"/>
      <c r="J871" s="323"/>
      <c r="K871" s="267"/>
    </row>
    <row r="872" spans="1:11" ht="15">
      <c r="A872" s="814"/>
      <c r="G872" s="323"/>
      <c r="H872" s="323"/>
      <c r="I872" s="323"/>
      <c r="J872" s="323"/>
      <c r="K872" s="267"/>
    </row>
    <row r="873" spans="1:11" ht="15">
      <c r="A873" s="814"/>
      <c r="G873" s="323"/>
      <c r="H873" s="323"/>
      <c r="I873" s="323"/>
      <c r="J873" s="323"/>
      <c r="K873" s="267"/>
    </row>
    <row r="874" spans="1:11" ht="15">
      <c r="A874" s="814"/>
      <c r="G874" s="323"/>
      <c r="H874" s="323"/>
      <c r="I874" s="323"/>
      <c r="J874" s="323"/>
      <c r="K874" s="267"/>
    </row>
    <row r="875" spans="1:11" ht="15">
      <c r="A875" s="814"/>
      <c r="G875" s="323"/>
      <c r="H875" s="323"/>
      <c r="I875" s="323"/>
      <c r="J875" s="323"/>
      <c r="K875" s="267"/>
    </row>
    <row r="876" spans="1:11" ht="15">
      <c r="A876" s="814"/>
      <c r="G876" s="323"/>
      <c r="H876" s="323"/>
      <c r="I876" s="323"/>
      <c r="J876" s="323"/>
      <c r="K876" s="267"/>
    </row>
    <row r="877" spans="1:11" ht="15">
      <c r="A877" s="814"/>
      <c r="G877" s="323"/>
      <c r="H877" s="323"/>
      <c r="I877" s="323"/>
      <c r="J877" s="323"/>
      <c r="K877" s="267"/>
    </row>
    <row r="878" spans="1:11" ht="15">
      <c r="A878" s="814"/>
      <c r="G878" s="323"/>
      <c r="H878" s="323"/>
      <c r="I878" s="323"/>
      <c r="J878" s="323"/>
      <c r="K878" s="267"/>
    </row>
    <row r="879" spans="1:11" ht="15">
      <c r="A879" s="814"/>
      <c r="G879" s="323"/>
      <c r="H879" s="323"/>
      <c r="I879" s="323"/>
      <c r="J879" s="323"/>
      <c r="K879" s="267"/>
    </row>
    <row r="880" spans="1:11" ht="15">
      <c r="A880" s="814"/>
      <c r="G880" s="323"/>
      <c r="H880" s="323"/>
      <c r="I880" s="323"/>
      <c r="J880" s="323"/>
      <c r="K880" s="267"/>
    </row>
    <row r="881" spans="1:11" ht="15">
      <c r="A881" s="814"/>
      <c r="G881" s="323"/>
      <c r="H881" s="323"/>
      <c r="I881" s="323"/>
      <c r="J881" s="323"/>
      <c r="K881" s="267"/>
    </row>
    <row r="882" spans="1:11" ht="15">
      <c r="A882" s="814"/>
      <c r="G882" s="323"/>
      <c r="H882" s="323"/>
      <c r="I882" s="323"/>
      <c r="J882" s="323"/>
      <c r="K882" s="267"/>
    </row>
    <row r="883" spans="1:11" ht="15">
      <c r="A883" s="814"/>
      <c r="G883" s="323"/>
      <c r="H883" s="323"/>
      <c r="I883" s="323"/>
      <c r="J883" s="323"/>
      <c r="K883" s="267"/>
    </row>
    <row r="884" spans="1:11" ht="15">
      <c r="A884" s="814"/>
      <c r="G884" s="323"/>
      <c r="H884" s="323"/>
      <c r="I884" s="323"/>
      <c r="J884" s="323"/>
      <c r="K884" s="267"/>
    </row>
    <row r="885" spans="1:11" ht="15">
      <c r="A885" s="814"/>
      <c r="G885" s="323"/>
      <c r="H885" s="323"/>
      <c r="I885" s="323"/>
      <c r="J885" s="323"/>
      <c r="K885" s="267"/>
    </row>
    <row r="886" spans="1:11" ht="15">
      <c r="A886" s="814"/>
      <c r="G886" s="323"/>
      <c r="H886" s="323"/>
      <c r="I886" s="323"/>
      <c r="J886" s="323"/>
      <c r="K886" s="267"/>
    </row>
    <row r="887" spans="1:11" ht="15">
      <c r="A887" s="814"/>
      <c r="G887" s="323"/>
      <c r="H887" s="323"/>
      <c r="I887" s="323"/>
      <c r="J887" s="323"/>
      <c r="K887" s="267"/>
    </row>
    <row r="888" spans="1:11" ht="15">
      <c r="A888" s="814"/>
      <c r="G888" s="323"/>
      <c r="H888" s="323"/>
      <c r="I888" s="323"/>
      <c r="J888" s="323"/>
      <c r="K888" s="267"/>
    </row>
    <row r="889" spans="1:11" ht="15">
      <c r="A889" s="814"/>
      <c r="G889" s="323"/>
      <c r="H889" s="323"/>
      <c r="I889" s="323"/>
      <c r="J889" s="323"/>
      <c r="K889" s="267"/>
    </row>
    <row r="890" spans="1:11" ht="15">
      <c r="A890" s="814"/>
      <c r="G890" s="323"/>
      <c r="H890" s="323"/>
      <c r="I890" s="323"/>
      <c r="J890" s="323"/>
      <c r="K890" s="267"/>
    </row>
    <row r="891" spans="1:11" ht="15">
      <c r="A891" s="814"/>
      <c r="G891" s="323"/>
      <c r="H891" s="323"/>
      <c r="I891" s="323"/>
      <c r="J891" s="323"/>
      <c r="K891" s="267"/>
    </row>
    <row r="892" spans="1:11" ht="15">
      <c r="A892" s="814"/>
      <c r="G892" s="323"/>
      <c r="H892" s="323"/>
      <c r="I892" s="323"/>
      <c r="J892" s="323"/>
      <c r="K892" s="267"/>
    </row>
    <row r="893" spans="1:11" ht="15">
      <c r="A893" s="814"/>
      <c r="G893" s="323"/>
      <c r="H893" s="323"/>
      <c r="I893" s="323"/>
      <c r="J893" s="323"/>
      <c r="K893" s="267"/>
    </row>
    <row r="894" spans="1:11" ht="15">
      <c r="A894" s="814"/>
      <c r="G894" s="323"/>
      <c r="H894" s="323"/>
      <c r="I894" s="323"/>
      <c r="J894" s="323"/>
      <c r="K894" s="267"/>
    </row>
    <row r="895" spans="1:11" ht="15">
      <c r="A895" s="814"/>
      <c r="G895" s="323"/>
      <c r="H895" s="323"/>
      <c r="I895" s="323"/>
      <c r="J895" s="323"/>
      <c r="K895" s="267"/>
    </row>
    <row r="896" spans="1:11" ht="15">
      <c r="A896" s="814"/>
      <c r="G896" s="323"/>
      <c r="H896" s="323"/>
      <c r="I896" s="323"/>
      <c r="J896" s="323"/>
      <c r="K896" s="267"/>
    </row>
    <row r="897" spans="1:11" ht="15">
      <c r="A897" s="814"/>
      <c r="G897" s="323"/>
      <c r="H897" s="323"/>
      <c r="I897" s="323"/>
      <c r="J897" s="323"/>
      <c r="K897" s="267"/>
    </row>
    <row r="898" spans="1:11" ht="15">
      <c r="A898" s="814"/>
      <c r="G898" s="323"/>
      <c r="H898" s="323"/>
      <c r="I898" s="323"/>
      <c r="J898" s="323"/>
      <c r="K898" s="267"/>
    </row>
    <row r="899" spans="1:11" ht="15">
      <c r="A899" s="814"/>
      <c r="G899" s="323"/>
      <c r="H899" s="323"/>
      <c r="I899" s="323"/>
      <c r="J899" s="323"/>
      <c r="K899" s="267"/>
    </row>
    <row r="900" spans="1:11" ht="15">
      <c r="A900" s="814"/>
      <c r="G900" s="323"/>
      <c r="H900" s="323"/>
      <c r="I900" s="323"/>
      <c r="J900" s="323"/>
      <c r="K900" s="267"/>
    </row>
    <row r="901" spans="1:11" ht="15">
      <c r="A901" s="814"/>
      <c r="G901" s="323"/>
      <c r="H901" s="323"/>
      <c r="I901" s="323"/>
      <c r="J901" s="323"/>
      <c r="K901" s="267"/>
    </row>
    <row r="902" spans="1:11" ht="15">
      <c r="A902" s="814"/>
      <c r="G902" s="323"/>
      <c r="H902" s="323"/>
      <c r="I902" s="323"/>
      <c r="J902" s="323"/>
      <c r="K902" s="267"/>
    </row>
    <row r="903" spans="1:11" ht="15">
      <c r="A903" s="814"/>
      <c r="G903" s="323"/>
      <c r="H903" s="323"/>
      <c r="I903" s="323"/>
      <c r="J903" s="323"/>
      <c r="K903" s="267"/>
    </row>
    <row r="904" spans="1:11" ht="15">
      <c r="A904" s="814"/>
      <c r="G904" s="323"/>
      <c r="H904" s="323"/>
      <c r="I904" s="323"/>
      <c r="J904" s="323"/>
      <c r="K904" s="267"/>
    </row>
    <row r="905" spans="1:11" ht="15">
      <c r="A905" s="814"/>
      <c r="G905" s="323"/>
      <c r="H905" s="323"/>
      <c r="I905" s="323"/>
      <c r="J905" s="323"/>
      <c r="K905" s="267"/>
    </row>
    <row r="906" spans="1:11" ht="15">
      <c r="A906" s="814"/>
      <c r="G906" s="323"/>
      <c r="H906" s="323"/>
      <c r="I906" s="323"/>
      <c r="J906" s="323"/>
      <c r="K906" s="267"/>
    </row>
    <row r="907" spans="1:11" ht="15">
      <c r="A907" s="814"/>
      <c r="G907" s="323"/>
      <c r="H907" s="323"/>
      <c r="I907" s="323"/>
      <c r="J907" s="323"/>
      <c r="K907" s="267"/>
    </row>
    <row r="908" spans="1:11" ht="15">
      <c r="A908" s="814"/>
      <c r="G908" s="323"/>
      <c r="H908" s="323"/>
      <c r="I908" s="323"/>
      <c r="J908" s="323"/>
      <c r="K908" s="267"/>
    </row>
    <row r="909" spans="1:11" ht="15">
      <c r="A909" s="814"/>
      <c r="G909" s="323"/>
      <c r="H909" s="323"/>
      <c r="I909" s="323"/>
      <c r="J909" s="323"/>
      <c r="K909" s="267"/>
    </row>
    <row r="910" spans="1:11" ht="15">
      <c r="A910" s="814"/>
      <c r="G910" s="323"/>
      <c r="H910" s="323"/>
      <c r="I910" s="323"/>
      <c r="J910" s="323"/>
      <c r="K910" s="267"/>
    </row>
    <row r="911" spans="1:11" ht="15">
      <c r="A911" s="814"/>
      <c r="G911" s="323"/>
      <c r="H911" s="323"/>
      <c r="I911" s="323"/>
      <c r="J911" s="323"/>
      <c r="K911" s="267"/>
    </row>
    <row r="912" spans="1:11" ht="15">
      <c r="A912" s="814"/>
      <c r="G912" s="323"/>
      <c r="H912" s="323"/>
      <c r="I912" s="323"/>
      <c r="J912" s="323"/>
      <c r="K912" s="267"/>
    </row>
    <row r="913" spans="1:11" ht="15">
      <c r="A913" s="814"/>
      <c r="G913" s="323"/>
      <c r="H913" s="323"/>
      <c r="I913" s="323"/>
      <c r="J913" s="323"/>
      <c r="K913" s="267"/>
    </row>
    <row r="914" spans="1:11" ht="15">
      <c r="A914" s="814"/>
      <c r="G914" s="323"/>
      <c r="H914" s="323"/>
      <c r="I914" s="323"/>
      <c r="J914" s="323"/>
      <c r="K914" s="267"/>
    </row>
    <row r="915" spans="1:11" ht="15">
      <c r="A915" s="814"/>
      <c r="G915" s="323"/>
      <c r="H915" s="323"/>
      <c r="I915" s="323"/>
      <c r="J915" s="323"/>
      <c r="K915" s="267"/>
    </row>
    <row r="916" spans="1:11" ht="15">
      <c r="A916" s="814"/>
      <c r="G916" s="323"/>
      <c r="H916" s="323"/>
      <c r="I916" s="323"/>
      <c r="J916" s="323"/>
      <c r="K916" s="267"/>
    </row>
    <row r="917" spans="1:11" ht="15">
      <c r="A917" s="814"/>
      <c r="G917" s="323"/>
      <c r="H917" s="323"/>
      <c r="I917" s="323"/>
      <c r="J917" s="323"/>
      <c r="K917" s="267"/>
    </row>
    <row r="918" spans="1:11" ht="15">
      <c r="A918" s="814"/>
      <c r="G918" s="323"/>
      <c r="H918" s="323"/>
      <c r="I918" s="323"/>
      <c r="J918" s="323"/>
      <c r="K918" s="267"/>
    </row>
    <row r="919" spans="1:11" ht="15">
      <c r="A919" s="814"/>
      <c r="G919" s="323"/>
      <c r="H919" s="323"/>
      <c r="I919" s="323"/>
      <c r="J919" s="323"/>
      <c r="K919" s="267"/>
    </row>
    <row r="920" spans="1:11" ht="15">
      <c r="A920" s="814"/>
      <c r="G920" s="323"/>
      <c r="H920" s="323"/>
      <c r="I920" s="323"/>
      <c r="J920" s="323"/>
      <c r="K920" s="267"/>
    </row>
    <row r="921" spans="1:11" ht="15">
      <c r="A921" s="814"/>
      <c r="G921" s="323"/>
      <c r="H921" s="323"/>
      <c r="I921" s="323"/>
      <c r="J921" s="323"/>
      <c r="K921" s="267"/>
    </row>
    <row r="922" spans="1:11" ht="15">
      <c r="A922" s="814"/>
      <c r="G922" s="323"/>
      <c r="H922" s="323"/>
      <c r="I922" s="323"/>
      <c r="J922" s="323"/>
      <c r="K922" s="267"/>
    </row>
    <row r="923" spans="1:11" ht="15">
      <c r="A923" s="814"/>
      <c r="G923" s="323"/>
      <c r="H923" s="323"/>
      <c r="I923" s="323"/>
      <c r="J923" s="323"/>
      <c r="K923" s="267"/>
    </row>
    <row r="924" spans="1:11" ht="15">
      <c r="A924" s="814"/>
      <c r="G924" s="323"/>
      <c r="H924" s="323"/>
      <c r="I924" s="323"/>
      <c r="J924" s="323"/>
      <c r="K924" s="267"/>
    </row>
    <row r="925" spans="1:11" ht="15">
      <c r="A925" s="814"/>
      <c r="G925" s="323"/>
      <c r="H925" s="323"/>
      <c r="I925" s="323"/>
      <c r="J925" s="323"/>
      <c r="K925" s="267"/>
    </row>
    <row r="926" spans="1:11" ht="15">
      <c r="A926" s="814"/>
      <c r="G926" s="323"/>
      <c r="H926" s="323"/>
      <c r="I926" s="323"/>
      <c r="J926" s="323"/>
      <c r="K926" s="267"/>
    </row>
    <row r="927" spans="1:11" ht="15">
      <c r="A927" s="814"/>
      <c r="G927" s="323"/>
      <c r="H927" s="323"/>
      <c r="I927" s="323"/>
      <c r="J927" s="323"/>
      <c r="K927" s="267"/>
    </row>
    <row r="928" spans="1:11" ht="15">
      <c r="A928" s="814"/>
      <c r="G928" s="323"/>
      <c r="H928" s="323"/>
      <c r="I928" s="323"/>
      <c r="J928" s="323"/>
      <c r="K928" s="267"/>
    </row>
    <row r="929" spans="1:11" ht="15">
      <c r="A929" s="814"/>
      <c r="G929" s="323"/>
      <c r="H929" s="323"/>
      <c r="I929" s="323"/>
      <c r="J929" s="323"/>
      <c r="K929" s="267"/>
    </row>
    <row r="930" spans="1:11" ht="15">
      <c r="A930" s="814"/>
      <c r="G930" s="323"/>
      <c r="H930" s="323"/>
      <c r="I930" s="323"/>
      <c r="J930" s="323"/>
      <c r="K930" s="267"/>
    </row>
    <row r="931" spans="1:11" ht="15">
      <c r="A931" s="814"/>
      <c r="G931" s="323"/>
      <c r="H931" s="323"/>
      <c r="I931" s="323"/>
      <c r="J931" s="323"/>
      <c r="K931" s="267"/>
    </row>
    <row r="932" spans="1:11" ht="15">
      <c r="A932" s="814"/>
      <c r="G932" s="323"/>
      <c r="H932" s="323"/>
      <c r="I932" s="323"/>
      <c r="J932" s="323"/>
      <c r="K932" s="267"/>
    </row>
    <row r="933" spans="1:11" ht="15">
      <c r="A933" s="814"/>
      <c r="G933" s="323"/>
      <c r="H933" s="323"/>
      <c r="I933" s="323"/>
      <c r="J933" s="323"/>
      <c r="K933" s="267"/>
    </row>
    <row r="934" spans="1:11" ht="15">
      <c r="A934" s="814"/>
      <c r="G934" s="323"/>
      <c r="H934" s="323"/>
      <c r="I934" s="323"/>
      <c r="J934" s="323"/>
      <c r="K934" s="267"/>
    </row>
    <row r="935" spans="1:11" ht="15">
      <c r="A935" s="814"/>
      <c r="G935" s="323"/>
      <c r="H935" s="323"/>
      <c r="I935" s="323"/>
      <c r="J935" s="323"/>
      <c r="K935" s="267"/>
    </row>
    <row r="936" spans="1:11" ht="15">
      <c r="A936" s="814"/>
      <c r="G936" s="323"/>
      <c r="H936" s="323"/>
      <c r="I936" s="323"/>
      <c r="J936" s="323"/>
      <c r="K936" s="267"/>
    </row>
    <row r="937" spans="1:11" ht="15">
      <c r="A937" s="814"/>
      <c r="G937" s="323"/>
      <c r="H937" s="323"/>
      <c r="I937" s="323"/>
      <c r="J937" s="323"/>
      <c r="K937" s="267"/>
    </row>
    <row r="938" spans="1:11" ht="15">
      <c r="A938" s="814"/>
      <c r="G938" s="323"/>
      <c r="H938" s="323"/>
      <c r="I938" s="323"/>
      <c r="J938" s="323"/>
      <c r="K938" s="267"/>
    </row>
    <row r="939" spans="1:11" ht="15">
      <c r="A939" s="814"/>
      <c r="G939" s="323"/>
      <c r="H939" s="323"/>
      <c r="I939" s="323"/>
      <c r="J939" s="323"/>
      <c r="K939" s="267"/>
    </row>
    <row r="940" spans="1:11" ht="15">
      <c r="A940" s="814"/>
      <c r="G940" s="323"/>
      <c r="H940" s="323"/>
      <c r="I940" s="323"/>
      <c r="J940" s="323"/>
      <c r="K940" s="267"/>
    </row>
    <row r="941" spans="1:11" ht="15">
      <c r="A941" s="814"/>
      <c r="G941" s="323"/>
      <c r="H941" s="323"/>
      <c r="I941" s="323"/>
      <c r="J941" s="323"/>
      <c r="K941" s="267"/>
    </row>
    <row r="942" spans="1:11" ht="15">
      <c r="A942" s="814"/>
      <c r="G942" s="323"/>
      <c r="H942" s="323"/>
      <c r="I942" s="323"/>
      <c r="J942" s="323"/>
      <c r="K942" s="267"/>
    </row>
    <row r="943" spans="1:11" ht="15">
      <c r="A943" s="814"/>
      <c r="G943" s="323"/>
      <c r="H943" s="323"/>
      <c r="I943" s="323"/>
      <c r="J943" s="323"/>
      <c r="K943" s="267"/>
    </row>
    <row r="944" spans="1:11" ht="15">
      <c r="A944" s="814"/>
      <c r="G944" s="323"/>
      <c r="H944" s="323"/>
      <c r="I944" s="323"/>
      <c r="J944" s="323"/>
      <c r="K944" s="267"/>
    </row>
    <row r="945" spans="1:11" ht="15">
      <c r="A945" s="814"/>
      <c r="G945" s="323"/>
      <c r="H945" s="323"/>
      <c r="I945" s="323"/>
      <c r="J945" s="323"/>
      <c r="K945" s="267"/>
    </row>
    <row r="946" spans="1:11" ht="15">
      <c r="A946" s="814"/>
      <c r="G946" s="323"/>
      <c r="H946" s="323"/>
      <c r="I946" s="323"/>
      <c r="J946" s="323"/>
      <c r="K946" s="267"/>
    </row>
    <row r="947" spans="1:11" ht="15">
      <c r="A947" s="814"/>
      <c r="G947" s="323"/>
      <c r="H947" s="323"/>
      <c r="I947" s="323"/>
      <c r="J947" s="323"/>
      <c r="K947" s="267"/>
    </row>
    <row r="948" spans="1:11" ht="15">
      <c r="A948" s="814"/>
      <c r="G948" s="323"/>
      <c r="H948" s="323"/>
      <c r="I948" s="323"/>
      <c r="J948" s="323"/>
      <c r="K948" s="267"/>
    </row>
    <row r="949" spans="1:11" ht="15">
      <c r="A949" s="814"/>
      <c r="G949" s="323"/>
      <c r="H949" s="323"/>
      <c r="I949" s="323"/>
      <c r="J949" s="323"/>
      <c r="K949" s="267"/>
    </row>
    <row r="950" spans="1:11" ht="15">
      <c r="A950" s="814"/>
      <c r="G950" s="323"/>
      <c r="H950" s="323"/>
      <c r="I950" s="323"/>
      <c r="J950" s="323"/>
      <c r="K950" s="267"/>
    </row>
    <row r="951" spans="1:11" ht="15">
      <c r="A951" s="814"/>
      <c r="G951" s="323"/>
      <c r="H951" s="323"/>
      <c r="I951" s="323"/>
      <c r="J951" s="323"/>
      <c r="K951" s="267"/>
    </row>
    <row r="952" spans="1:11" ht="15">
      <c r="A952" s="814"/>
      <c r="G952" s="323"/>
      <c r="H952" s="323"/>
      <c r="I952" s="323"/>
      <c r="J952" s="323"/>
      <c r="K952" s="267"/>
    </row>
    <row r="953" spans="1:11" ht="15">
      <c r="A953" s="814"/>
      <c r="G953" s="323"/>
      <c r="H953" s="323"/>
      <c r="I953" s="323"/>
      <c r="J953" s="323"/>
      <c r="K953" s="267"/>
    </row>
    <row r="954" spans="1:11" ht="15">
      <c r="A954" s="814"/>
      <c r="G954" s="323"/>
      <c r="H954" s="323"/>
      <c r="I954" s="323"/>
      <c r="J954" s="323"/>
      <c r="K954" s="267"/>
    </row>
    <row r="955" spans="1:11" ht="15">
      <c r="A955" s="814"/>
      <c r="G955" s="323"/>
      <c r="H955" s="323"/>
      <c r="I955" s="323"/>
      <c r="J955" s="323"/>
      <c r="K955" s="267"/>
    </row>
    <row r="956" spans="1:11" ht="15">
      <c r="A956" s="814"/>
      <c r="G956" s="323"/>
      <c r="H956" s="323"/>
      <c r="I956" s="323"/>
      <c r="J956" s="323"/>
      <c r="K956" s="267"/>
    </row>
    <row r="957" spans="1:11" ht="15">
      <c r="A957" s="814"/>
      <c r="G957" s="323"/>
      <c r="H957" s="323"/>
      <c r="I957" s="323"/>
      <c r="J957" s="323"/>
      <c r="K957" s="267"/>
    </row>
    <row r="958" spans="1:11" ht="15">
      <c r="A958" s="814"/>
      <c r="G958" s="323"/>
      <c r="H958" s="323"/>
      <c r="I958" s="323"/>
      <c r="J958" s="323"/>
      <c r="K958" s="267"/>
    </row>
    <row r="959" spans="1:11" ht="15">
      <c r="A959" s="814"/>
      <c r="G959" s="323"/>
      <c r="H959" s="323"/>
      <c r="I959" s="323"/>
      <c r="J959" s="323"/>
      <c r="K959" s="267"/>
    </row>
    <row r="960" spans="1:11" ht="15">
      <c r="A960" s="814"/>
      <c r="G960" s="323"/>
      <c r="H960" s="323"/>
      <c r="I960" s="323"/>
      <c r="J960" s="323"/>
      <c r="K960" s="267"/>
    </row>
    <row r="961" spans="1:11" ht="15">
      <c r="A961" s="814"/>
      <c r="G961" s="323"/>
      <c r="H961" s="323"/>
      <c r="I961" s="323"/>
      <c r="J961" s="323"/>
      <c r="K961" s="267"/>
    </row>
    <row r="962" spans="1:11" ht="15">
      <c r="A962" s="814"/>
      <c r="G962" s="323"/>
      <c r="H962" s="323"/>
      <c r="I962" s="323"/>
      <c r="J962" s="323"/>
      <c r="K962" s="267"/>
    </row>
    <row r="963" spans="1:11" ht="15">
      <c r="A963" s="814"/>
      <c r="G963" s="323"/>
      <c r="H963" s="323"/>
      <c r="I963" s="323"/>
      <c r="J963" s="323"/>
      <c r="K963" s="267"/>
    </row>
    <row r="964" spans="1:11" ht="15">
      <c r="A964" s="814"/>
      <c r="G964" s="323"/>
      <c r="H964" s="323"/>
      <c r="I964" s="323"/>
      <c r="J964" s="323"/>
      <c r="K964" s="267"/>
    </row>
    <row r="965" spans="1:11" ht="15">
      <c r="A965" s="814"/>
      <c r="G965" s="323"/>
      <c r="H965" s="323"/>
      <c r="I965" s="323"/>
      <c r="J965" s="323"/>
      <c r="K965" s="267"/>
    </row>
    <row r="966" spans="1:11" ht="15">
      <c r="A966" s="814"/>
      <c r="G966" s="323"/>
      <c r="H966" s="323"/>
      <c r="I966" s="323"/>
      <c r="J966" s="323"/>
      <c r="K966" s="267"/>
    </row>
    <row r="967" spans="1:11" ht="15">
      <c r="A967" s="814"/>
      <c r="G967" s="323"/>
      <c r="H967" s="323"/>
      <c r="I967" s="323"/>
      <c r="J967" s="323"/>
      <c r="K967" s="267"/>
    </row>
    <row r="968" spans="1:11" ht="15">
      <c r="A968" s="814"/>
      <c r="G968" s="323"/>
      <c r="H968" s="323"/>
      <c r="I968" s="323"/>
      <c r="J968" s="323"/>
      <c r="K968" s="267"/>
    </row>
    <row r="969" spans="1:11" ht="15">
      <c r="A969" s="814"/>
      <c r="G969" s="323"/>
      <c r="H969" s="323"/>
      <c r="I969" s="323"/>
      <c r="J969" s="323"/>
      <c r="K969" s="267"/>
    </row>
    <row r="970" spans="1:11" ht="15">
      <c r="A970" s="814"/>
      <c r="G970" s="323"/>
      <c r="H970" s="323"/>
      <c r="I970" s="323"/>
      <c r="J970" s="323"/>
      <c r="K970" s="267"/>
    </row>
    <row r="971" spans="1:11" ht="15">
      <c r="A971" s="814"/>
      <c r="G971" s="323"/>
      <c r="H971" s="323"/>
      <c r="I971" s="323"/>
      <c r="J971" s="323"/>
      <c r="K971" s="267"/>
    </row>
    <row r="972" spans="1:11" ht="15">
      <c r="A972" s="814"/>
      <c r="G972" s="323"/>
      <c r="H972" s="323"/>
      <c r="I972" s="323"/>
      <c r="J972" s="323"/>
      <c r="K972" s="267"/>
    </row>
    <row r="973" spans="1:11" ht="15">
      <c r="A973" s="814"/>
      <c r="G973" s="323"/>
      <c r="H973" s="323"/>
      <c r="I973" s="323"/>
      <c r="J973" s="323"/>
      <c r="K973" s="267"/>
    </row>
    <row r="974" spans="1:11" ht="15">
      <c r="A974" s="814"/>
      <c r="G974" s="323"/>
      <c r="H974" s="323"/>
      <c r="I974" s="323"/>
      <c r="J974" s="323"/>
      <c r="K974" s="267"/>
    </row>
    <row r="975" spans="1:11" ht="15">
      <c r="A975" s="814"/>
      <c r="G975" s="323"/>
      <c r="H975" s="323"/>
      <c r="I975" s="323"/>
      <c r="J975" s="323"/>
      <c r="K975" s="267"/>
    </row>
    <row r="976" spans="1:11" ht="15">
      <c r="A976" s="814"/>
      <c r="G976" s="323"/>
      <c r="H976" s="323"/>
      <c r="I976" s="323"/>
      <c r="J976" s="323"/>
      <c r="K976" s="267"/>
    </row>
    <row r="977" spans="1:11" ht="15">
      <c r="A977" s="814"/>
      <c r="G977" s="323"/>
      <c r="H977" s="323"/>
      <c r="I977" s="323"/>
      <c r="J977" s="323"/>
      <c r="K977" s="267"/>
    </row>
    <row r="978" spans="1:11" ht="15">
      <c r="A978" s="814"/>
      <c r="G978" s="323"/>
      <c r="H978" s="323"/>
      <c r="I978" s="323"/>
      <c r="J978" s="323"/>
      <c r="K978" s="267"/>
    </row>
    <row r="979" spans="1:11" ht="15">
      <c r="A979" s="814"/>
      <c r="G979" s="323"/>
      <c r="H979" s="323"/>
      <c r="I979" s="323"/>
      <c r="J979" s="323"/>
      <c r="K979" s="267"/>
    </row>
    <row r="980" spans="1:11" ht="15">
      <c r="A980" s="814"/>
      <c r="G980" s="323"/>
      <c r="H980" s="323"/>
      <c r="I980" s="323"/>
      <c r="J980" s="323"/>
      <c r="K980" s="267"/>
    </row>
    <row r="981" spans="1:11" ht="15">
      <c r="A981" s="814"/>
      <c r="G981" s="323"/>
      <c r="H981" s="323"/>
      <c r="I981" s="323"/>
      <c r="J981" s="323"/>
      <c r="K981" s="267"/>
    </row>
    <row r="982" spans="1:11" ht="15">
      <c r="A982" s="814"/>
      <c r="G982" s="323"/>
      <c r="H982" s="323"/>
      <c r="I982" s="323"/>
      <c r="J982" s="323"/>
      <c r="K982" s="267"/>
    </row>
    <row r="983" spans="1:11" ht="15">
      <c r="A983" s="814"/>
      <c r="G983" s="323"/>
      <c r="H983" s="323"/>
      <c r="I983" s="323"/>
      <c r="J983" s="323"/>
      <c r="K983" s="267"/>
    </row>
    <row r="984" spans="1:11" ht="15">
      <c r="A984" s="814"/>
      <c r="G984" s="323"/>
      <c r="H984" s="323"/>
      <c r="I984" s="323"/>
      <c r="J984" s="323"/>
      <c r="K984" s="267"/>
    </row>
    <row r="985" spans="1:11" ht="15">
      <c r="A985" s="814"/>
      <c r="G985" s="323"/>
      <c r="H985" s="323"/>
      <c r="I985" s="323"/>
      <c r="J985" s="323"/>
      <c r="K985" s="267"/>
    </row>
    <row r="986" spans="1:11" ht="15">
      <c r="A986" s="814"/>
      <c r="G986" s="323"/>
      <c r="H986" s="323"/>
      <c r="I986" s="323"/>
      <c r="J986" s="323"/>
      <c r="K986" s="267"/>
    </row>
    <row r="987" spans="1:11" ht="15">
      <c r="A987" s="814"/>
      <c r="G987" s="323"/>
      <c r="H987" s="323"/>
      <c r="I987" s="323"/>
      <c r="J987" s="323"/>
      <c r="K987" s="267"/>
    </row>
    <row r="988" spans="1:11" ht="15">
      <c r="A988" s="814"/>
      <c r="G988" s="323"/>
      <c r="H988" s="323"/>
      <c r="I988" s="323"/>
      <c r="J988" s="323"/>
      <c r="K988" s="267"/>
    </row>
    <row r="989" spans="1:11" ht="15">
      <c r="A989" s="814"/>
      <c r="G989" s="323"/>
      <c r="H989" s="323"/>
      <c r="I989" s="323"/>
      <c r="J989" s="323"/>
      <c r="K989" s="267"/>
    </row>
    <row r="990" spans="1:11" ht="15">
      <c r="A990" s="814"/>
      <c r="G990" s="323"/>
      <c r="H990" s="323"/>
      <c r="I990" s="323"/>
      <c r="J990" s="323"/>
      <c r="K990" s="267"/>
    </row>
    <row r="991" spans="1:11" ht="15">
      <c r="A991" s="814"/>
      <c r="G991" s="323"/>
      <c r="H991" s="323"/>
      <c r="I991" s="323"/>
      <c r="J991" s="323"/>
      <c r="K991" s="267"/>
    </row>
    <row r="992" spans="1:11" ht="15">
      <c r="A992" s="814"/>
      <c r="G992" s="323"/>
      <c r="H992" s="323"/>
      <c r="I992" s="323"/>
      <c r="J992" s="323"/>
      <c r="K992" s="267"/>
    </row>
    <row r="993" spans="1:11" ht="15">
      <c r="A993" s="814"/>
      <c r="G993" s="323"/>
      <c r="H993" s="323"/>
      <c r="I993" s="323"/>
      <c r="J993" s="323"/>
      <c r="K993" s="267"/>
    </row>
    <row r="994" spans="1:11" ht="15">
      <c r="A994" s="814"/>
      <c r="G994" s="323"/>
      <c r="H994" s="323"/>
      <c r="I994" s="323"/>
      <c r="J994" s="323"/>
      <c r="K994" s="267"/>
    </row>
    <row r="995" spans="1:11" ht="15">
      <c r="A995" s="814"/>
      <c r="G995" s="323"/>
      <c r="H995" s="323"/>
      <c r="I995" s="323"/>
      <c r="J995" s="323"/>
      <c r="K995" s="267"/>
    </row>
    <row r="996" spans="1:11" ht="15">
      <c r="A996" s="814"/>
      <c r="G996" s="323"/>
      <c r="H996" s="323"/>
      <c r="I996" s="323"/>
      <c r="J996" s="323"/>
      <c r="K996" s="267"/>
    </row>
    <row r="997" spans="1:11" ht="15">
      <c r="A997" s="814"/>
      <c r="G997" s="323"/>
      <c r="H997" s="323"/>
      <c r="I997" s="323"/>
      <c r="J997" s="323"/>
      <c r="K997" s="267"/>
    </row>
    <row r="998" spans="1:11" ht="15">
      <c r="A998" s="814"/>
      <c r="G998" s="323"/>
      <c r="H998" s="323"/>
      <c r="I998" s="323"/>
      <c r="J998" s="323"/>
      <c r="K998" s="267"/>
    </row>
    <row r="999" spans="1:11" ht="15">
      <c r="A999" s="814"/>
      <c r="G999" s="323"/>
      <c r="H999" s="323"/>
      <c r="I999" s="323"/>
      <c r="J999" s="323"/>
      <c r="K999" s="267"/>
    </row>
    <row r="1000" spans="1:11" ht="15">
      <c r="A1000" s="814"/>
      <c r="G1000" s="323"/>
      <c r="H1000" s="323"/>
      <c r="I1000" s="323"/>
      <c r="J1000" s="323"/>
      <c r="K1000" s="267"/>
    </row>
    <row r="1001" spans="1:11" ht="15">
      <c r="A1001" s="814"/>
      <c r="G1001" s="323"/>
      <c r="H1001" s="323"/>
      <c r="I1001" s="323"/>
      <c r="J1001" s="323"/>
      <c r="K1001" s="267"/>
    </row>
    <row r="1002" spans="1:11" ht="15">
      <c r="A1002" s="814"/>
      <c r="G1002" s="323"/>
      <c r="H1002" s="323"/>
      <c r="I1002" s="323"/>
      <c r="J1002" s="323"/>
      <c r="K1002" s="267"/>
    </row>
    <row r="1003" spans="1:11" ht="15">
      <c r="A1003" s="814"/>
      <c r="G1003" s="323"/>
      <c r="H1003" s="323"/>
      <c r="I1003" s="323"/>
      <c r="J1003" s="323"/>
      <c r="K1003" s="267"/>
    </row>
  </sheetData>
  <mergeCells count="41">
    <mergeCell ref="A194:AA194"/>
    <mergeCell ref="A198:AA198"/>
    <mergeCell ref="A202:AA202"/>
    <mergeCell ref="A206:AA206"/>
    <mergeCell ref="A158:AA158"/>
    <mergeCell ref="A162:AA162"/>
    <mergeCell ref="A166:AA166"/>
    <mergeCell ref="A170:AA170"/>
    <mergeCell ref="A174:AA174"/>
    <mergeCell ref="A178:AA178"/>
    <mergeCell ref="A182:AA182"/>
    <mergeCell ref="A146:AA146"/>
    <mergeCell ref="A150:AA150"/>
    <mergeCell ref="A154:AA154"/>
    <mergeCell ref="A186:AA186"/>
    <mergeCell ref="A190:AA190"/>
    <mergeCell ref="A132:AA132"/>
    <mergeCell ref="A135:AA135"/>
    <mergeCell ref="A138:AA138"/>
    <mergeCell ref="A139:AA140"/>
    <mergeCell ref="A143:AA143"/>
    <mergeCell ref="A112:AA112"/>
    <mergeCell ref="A116:AA116"/>
    <mergeCell ref="A120:AA120"/>
    <mergeCell ref="A124:AA124"/>
    <mergeCell ref="A128:AA128"/>
    <mergeCell ref="A93:AA93"/>
    <mergeCell ref="A97:AA97"/>
    <mergeCell ref="A100:AA100"/>
    <mergeCell ref="A104:AA104"/>
    <mergeCell ref="A108:AA108"/>
    <mergeCell ref="A69:AA69"/>
    <mergeCell ref="A73:AA73"/>
    <mergeCell ref="A81:AA81"/>
    <mergeCell ref="A85:AA85"/>
    <mergeCell ref="A89:AA89"/>
    <mergeCell ref="A6:A10"/>
    <mergeCell ref="A20:A22"/>
    <mergeCell ref="A24:A26"/>
    <mergeCell ref="A43:AA43"/>
    <mergeCell ref="A52:A57"/>
  </mergeCell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outlinePr summaryBelow="0" summaryRight="0"/>
  </sheetPr>
  <dimension ref="A1:Z86"/>
  <sheetViews>
    <sheetView workbookViewId="0">
      <pane ySplit="1" topLeftCell="A2" activePane="bottomLeft" state="frozen"/>
      <selection pane="bottomLeft" activeCell="B3" sqref="B3"/>
    </sheetView>
  </sheetViews>
  <sheetFormatPr defaultColWidth="12.5703125" defaultRowHeight="15.75" customHeight="1"/>
  <cols>
    <col min="7" max="7" width="104.7109375" customWidth="1"/>
  </cols>
  <sheetData>
    <row r="1" spans="1:26" ht="12.75">
      <c r="A1" s="116" t="s">
        <v>3105</v>
      </c>
      <c r="B1" s="116" t="s">
        <v>3106</v>
      </c>
      <c r="C1" s="116" t="s">
        <v>3108</v>
      </c>
      <c r="D1" s="116" t="s">
        <v>3109</v>
      </c>
      <c r="E1" s="116" t="s">
        <v>3112</v>
      </c>
      <c r="F1" s="116" t="s">
        <v>3113</v>
      </c>
      <c r="G1" s="116" t="s">
        <v>2711</v>
      </c>
    </row>
    <row r="2" spans="1:26" ht="12.75">
      <c r="A2" s="270">
        <v>1</v>
      </c>
      <c r="B2" s="270">
        <v>0</v>
      </c>
      <c r="C2" s="270" t="s">
        <v>3401</v>
      </c>
      <c r="D2" s="188"/>
      <c r="E2" s="270" t="s">
        <v>144</v>
      </c>
      <c r="F2" s="385">
        <v>43814</v>
      </c>
      <c r="G2" s="188"/>
      <c r="H2" s="188"/>
      <c r="I2" s="188"/>
      <c r="J2" s="188"/>
      <c r="K2" s="188"/>
      <c r="L2" s="188"/>
      <c r="M2" s="188"/>
      <c r="N2" s="188"/>
      <c r="O2" s="188"/>
      <c r="P2" s="188"/>
      <c r="Q2" s="188"/>
      <c r="R2" s="188"/>
      <c r="S2" s="188"/>
      <c r="T2" s="188"/>
      <c r="U2" s="188"/>
      <c r="V2" s="188"/>
      <c r="W2" s="188"/>
      <c r="X2" s="188"/>
      <c r="Y2" s="188"/>
      <c r="Z2" s="188"/>
    </row>
    <row r="3" spans="1:26" ht="12.75">
      <c r="A3" s="270">
        <v>2</v>
      </c>
      <c r="B3" s="270">
        <v>63</v>
      </c>
      <c r="C3" s="270" t="s">
        <v>155</v>
      </c>
      <c r="D3" s="394">
        <v>43699</v>
      </c>
      <c r="E3" s="270" t="s">
        <v>15</v>
      </c>
      <c r="F3" s="385">
        <v>43705</v>
      </c>
      <c r="G3" s="188"/>
      <c r="H3" s="188"/>
      <c r="I3" s="188"/>
      <c r="J3" s="188"/>
      <c r="K3" s="188"/>
      <c r="L3" s="188"/>
      <c r="M3" s="188"/>
      <c r="N3" s="188"/>
      <c r="O3" s="188"/>
      <c r="P3" s="188"/>
      <c r="Q3" s="188"/>
      <c r="R3" s="188"/>
      <c r="S3" s="188"/>
      <c r="T3" s="188"/>
      <c r="U3" s="188"/>
      <c r="V3" s="188"/>
      <c r="W3" s="188"/>
      <c r="X3" s="188"/>
      <c r="Y3" s="188"/>
      <c r="Z3" s="188"/>
    </row>
    <row r="4" spans="1:26" ht="12.75">
      <c r="A4" s="270">
        <v>3</v>
      </c>
      <c r="B4" s="270">
        <v>39</v>
      </c>
      <c r="C4" s="270" t="s">
        <v>155</v>
      </c>
      <c r="D4" s="394">
        <v>43703</v>
      </c>
      <c r="E4" s="270" t="s">
        <v>3140</v>
      </c>
      <c r="F4" s="385">
        <v>43818</v>
      </c>
      <c r="G4" s="188"/>
      <c r="H4" s="188"/>
      <c r="I4" s="188"/>
      <c r="J4" s="188"/>
      <c r="K4" s="188"/>
      <c r="L4" s="188"/>
      <c r="M4" s="188"/>
      <c r="N4" s="188"/>
      <c r="O4" s="188"/>
      <c r="P4" s="188"/>
      <c r="Q4" s="188"/>
      <c r="R4" s="188"/>
      <c r="S4" s="188"/>
      <c r="T4" s="188"/>
      <c r="U4" s="188"/>
      <c r="V4" s="188"/>
      <c r="W4" s="188"/>
      <c r="X4" s="188"/>
      <c r="Y4" s="188"/>
      <c r="Z4" s="188"/>
    </row>
    <row r="5" spans="1:26" ht="12.75">
      <c r="A5" s="270">
        <v>4</v>
      </c>
      <c r="B5" s="270">
        <v>19</v>
      </c>
      <c r="C5" s="270" t="s">
        <v>155</v>
      </c>
      <c r="D5" s="394">
        <v>43703</v>
      </c>
      <c r="E5" s="270" t="s">
        <v>3140</v>
      </c>
      <c r="F5" s="385">
        <v>43821</v>
      </c>
      <c r="G5" s="188"/>
      <c r="H5" s="188"/>
      <c r="I5" s="188"/>
      <c r="J5" s="188"/>
      <c r="K5" s="188"/>
      <c r="L5" s="188"/>
      <c r="M5" s="188"/>
      <c r="N5" s="188"/>
      <c r="O5" s="188"/>
      <c r="P5" s="188"/>
      <c r="Q5" s="188"/>
      <c r="R5" s="188"/>
      <c r="S5" s="188"/>
      <c r="T5" s="188"/>
      <c r="U5" s="188"/>
      <c r="V5" s="188"/>
      <c r="W5" s="188"/>
      <c r="X5" s="188"/>
      <c r="Y5" s="188"/>
      <c r="Z5" s="188"/>
    </row>
    <row r="6" spans="1:26" ht="12.75">
      <c r="A6" s="270">
        <v>5</v>
      </c>
      <c r="B6" s="270">
        <v>0</v>
      </c>
      <c r="C6" s="270" t="s">
        <v>3401</v>
      </c>
      <c r="D6" s="188"/>
      <c r="E6" s="270" t="s">
        <v>144</v>
      </c>
      <c r="F6" s="385">
        <v>43814</v>
      </c>
      <c r="G6" s="188"/>
      <c r="H6" s="188"/>
      <c r="I6" s="188"/>
      <c r="J6" s="188"/>
      <c r="K6" s="188"/>
      <c r="L6" s="188"/>
      <c r="M6" s="188"/>
      <c r="N6" s="188"/>
      <c r="O6" s="188"/>
      <c r="P6" s="188"/>
      <c r="Q6" s="188"/>
      <c r="R6" s="188"/>
      <c r="S6" s="188"/>
      <c r="T6" s="188"/>
      <c r="U6" s="188"/>
      <c r="V6" s="188"/>
      <c r="W6" s="188"/>
      <c r="X6" s="188"/>
      <c r="Y6" s="188"/>
      <c r="Z6" s="188"/>
    </row>
    <row r="7" spans="1:26" ht="12.75">
      <c r="A7" s="270">
        <v>6</v>
      </c>
      <c r="B7" s="270">
        <v>0</v>
      </c>
      <c r="C7" s="270" t="s">
        <v>3401</v>
      </c>
      <c r="D7" s="188"/>
      <c r="E7" s="270" t="s">
        <v>144</v>
      </c>
      <c r="F7" s="385">
        <v>43814</v>
      </c>
      <c r="G7" s="188"/>
      <c r="H7" s="188"/>
      <c r="I7" s="188"/>
      <c r="J7" s="188"/>
      <c r="K7" s="188"/>
      <c r="L7" s="188"/>
      <c r="M7" s="188"/>
      <c r="N7" s="188"/>
      <c r="O7" s="188"/>
      <c r="P7" s="188"/>
      <c r="Q7" s="188"/>
      <c r="R7" s="188"/>
      <c r="S7" s="188"/>
      <c r="T7" s="188"/>
      <c r="U7" s="188"/>
      <c r="V7" s="188"/>
      <c r="W7" s="188"/>
      <c r="X7" s="188"/>
      <c r="Y7" s="188"/>
      <c r="Z7" s="188"/>
    </row>
    <row r="8" spans="1:26" ht="12.75">
      <c r="A8" s="270">
        <v>7</v>
      </c>
      <c r="B8" s="270">
        <v>0</v>
      </c>
      <c r="C8" s="270" t="s">
        <v>3401</v>
      </c>
      <c r="D8" s="188"/>
      <c r="E8" s="270" t="s">
        <v>144</v>
      </c>
      <c r="F8" s="385">
        <v>43814</v>
      </c>
      <c r="G8" s="188"/>
      <c r="H8" s="188"/>
      <c r="I8" s="188"/>
      <c r="J8" s="188"/>
      <c r="K8" s="188"/>
      <c r="L8" s="188"/>
      <c r="M8" s="188"/>
      <c r="N8" s="188"/>
      <c r="O8" s="188"/>
      <c r="P8" s="188"/>
      <c r="Q8" s="188"/>
      <c r="R8" s="188"/>
      <c r="S8" s="188"/>
      <c r="T8" s="188"/>
      <c r="U8" s="188"/>
      <c r="V8" s="188"/>
      <c r="W8" s="188"/>
      <c r="X8" s="188"/>
      <c r="Y8" s="188"/>
      <c r="Z8" s="188"/>
    </row>
    <row r="9" spans="1:26" ht="12.75">
      <c r="A9" s="270">
        <v>8</v>
      </c>
      <c r="B9" s="270">
        <v>0</v>
      </c>
      <c r="C9" s="270" t="s">
        <v>3401</v>
      </c>
      <c r="D9" s="188"/>
      <c r="E9" s="270" t="s">
        <v>144</v>
      </c>
      <c r="F9" s="385">
        <v>43814</v>
      </c>
      <c r="G9" s="188"/>
      <c r="H9" s="188"/>
      <c r="I9" s="188"/>
      <c r="J9" s="188"/>
      <c r="K9" s="188"/>
      <c r="L9" s="188"/>
      <c r="M9" s="188"/>
      <c r="N9" s="188"/>
      <c r="O9" s="188"/>
      <c r="P9" s="188"/>
      <c r="Q9" s="188"/>
      <c r="R9" s="188"/>
      <c r="S9" s="188"/>
      <c r="T9" s="188"/>
      <c r="U9" s="188"/>
      <c r="V9" s="188"/>
      <c r="W9" s="188"/>
      <c r="X9" s="188"/>
      <c r="Y9" s="188"/>
      <c r="Z9" s="188"/>
    </row>
    <row r="10" spans="1:26" ht="12.75">
      <c r="A10" s="270">
        <v>9</v>
      </c>
      <c r="B10" s="270">
        <v>15</v>
      </c>
      <c r="C10" s="270" t="s">
        <v>155</v>
      </c>
      <c r="D10" s="394">
        <v>43703</v>
      </c>
      <c r="E10" s="270" t="s">
        <v>203</v>
      </c>
      <c r="F10" s="385">
        <v>43767</v>
      </c>
      <c r="G10" s="270"/>
      <c r="H10" s="188"/>
      <c r="I10" s="188"/>
      <c r="J10" s="188"/>
      <c r="K10" s="188"/>
      <c r="L10" s="188"/>
      <c r="M10" s="188"/>
      <c r="N10" s="188"/>
      <c r="O10" s="188"/>
      <c r="P10" s="188"/>
      <c r="Q10" s="188"/>
      <c r="R10" s="188"/>
      <c r="S10" s="188"/>
      <c r="T10" s="188"/>
      <c r="U10" s="188"/>
      <c r="V10" s="188"/>
      <c r="W10" s="188"/>
      <c r="X10" s="188"/>
      <c r="Y10" s="188"/>
      <c r="Z10" s="188"/>
    </row>
    <row r="11" spans="1:26" ht="12.75">
      <c r="A11" s="270">
        <v>10</v>
      </c>
      <c r="B11" s="270">
        <v>296</v>
      </c>
      <c r="C11" s="270" t="s">
        <v>3276</v>
      </c>
      <c r="D11" s="394">
        <v>43705</v>
      </c>
      <c r="E11" s="270" t="s">
        <v>3140</v>
      </c>
      <c r="F11" s="385">
        <v>43821</v>
      </c>
      <c r="G11" s="188"/>
      <c r="H11" s="188"/>
      <c r="I11" s="188"/>
      <c r="J11" s="188"/>
      <c r="K11" s="188"/>
      <c r="L11" s="188"/>
      <c r="M11" s="188"/>
      <c r="N11" s="188"/>
      <c r="O11" s="188"/>
      <c r="P11" s="188"/>
      <c r="Q11" s="188"/>
      <c r="R11" s="188"/>
      <c r="S11" s="188"/>
      <c r="T11" s="188"/>
      <c r="U11" s="188"/>
      <c r="V11" s="188"/>
      <c r="W11" s="188"/>
      <c r="X11" s="188"/>
      <c r="Y11" s="188"/>
      <c r="Z11" s="188"/>
    </row>
    <row r="12" spans="1:26" ht="12.75">
      <c r="A12" s="270">
        <v>11</v>
      </c>
      <c r="B12" s="270">
        <v>235</v>
      </c>
      <c r="C12" s="270" t="s">
        <v>3276</v>
      </c>
      <c r="D12" s="394">
        <v>43707</v>
      </c>
      <c r="E12" s="270" t="s">
        <v>3140</v>
      </c>
      <c r="F12" s="385">
        <v>43821</v>
      </c>
      <c r="G12" s="188"/>
      <c r="H12" s="188"/>
      <c r="I12" s="188"/>
      <c r="J12" s="188"/>
      <c r="K12" s="188"/>
      <c r="L12" s="188"/>
      <c r="M12" s="188"/>
      <c r="N12" s="188"/>
      <c r="O12" s="188"/>
      <c r="P12" s="188"/>
      <c r="Q12" s="188"/>
      <c r="R12" s="188"/>
      <c r="S12" s="188"/>
      <c r="T12" s="188"/>
      <c r="U12" s="188"/>
      <c r="V12" s="188"/>
      <c r="W12" s="188"/>
      <c r="X12" s="188"/>
      <c r="Y12" s="188"/>
      <c r="Z12" s="188"/>
    </row>
    <row r="13" spans="1:26" ht="12.75">
      <c r="A13" s="270">
        <v>12</v>
      </c>
      <c r="B13" s="270">
        <v>345</v>
      </c>
      <c r="C13" s="270" t="s">
        <v>3276</v>
      </c>
      <c r="D13" s="394">
        <v>43707</v>
      </c>
      <c r="E13" s="270" t="s">
        <v>3140</v>
      </c>
      <c r="F13" s="385">
        <v>43822</v>
      </c>
      <c r="G13" s="188"/>
      <c r="H13" s="188"/>
      <c r="I13" s="188"/>
      <c r="J13" s="188"/>
      <c r="K13" s="188"/>
      <c r="L13" s="188"/>
      <c r="M13" s="188"/>
      <c r="N13" s="188"/>
      <c r="O13" s="188"/>
      <c r="P13" s="188"/>
      <c r="Q13" s="188"/>
      <c r="R13" s="188"/>
      <c r="S13" s="188"/>
      <c r="T13" s="188"/>
      <c r="U13" s="188"/>
      <c r="V13" s="188"/>
      <c r="W13" s="188"/>
      <c r="X13" s="188"/>
      <c r="Y13" s="188"/>
      <c r="Z13" s="188"/>
    </row>
    <row r="14" spans="1:26" ht="12.75">
      <c r="A14" s="270">
        <v>13</v>
      </c>
      <c r="B14" s="270">
        <v>454</v>
      </c>
      <c r="C14" s="270" t="s">
        <v>3276</v>
      </c>
      <c r="D14" s="394">
        <v>43712</v>
      </c>
      <c r="E14" s="270" t="s">
        <v>3140</v>
      </c>
      <c r="F14" s="385">
        <v>43826</v>
      </c>
      <c r="G14" s="188"/>
      <c r="H14" s="188"/>
      <c r="I14" s="188"/>
      <c r="J14" s="188"/>
      <c r="K14" s="188"/>
      <c r="L14" s="188"/>
      <c r="M14" s="188"/>
      <c r="N14" s="188"/>
      <c r="O14" s="188"/>
      <c r="P14" s="188"/>
      <c r="Q14" s="188"/>
      <c r="R14" s="188"/>
      <c r="S14" s="188"/>
      <c r="T14" s="188"/>
      <c r="U14" s="188"/>
      <c r="V14" s="188"/>
      <c r="W14" s="188"/>
      <c r="X14" s="188"/>
      <c r="Y14" s="188"/>
      <c r="Z14" s="188"/>
    </row>
    <row r="15" spans="1:26" ht="12.75">
      <c r="A15" s="270">
        <v>14</v>
      </c>
      <c r="B15" s="270">
        <v>32</v>
      </c>
      <c r="C15" s="270" t="s">
        <v>3276</v>
      </c>
      <c r="D15" s="394">
        <v>43712</v>
      </c>
      <c r="E15" s="270" t="s">
        <v>3140</v>
      </c>
      <c r="F15" s="385">
        <v>43826</v>
      </c>
      <c r="G15" s="188"/>
      <c r="H15" s="188"/>
      <c r="I15" s="188"/>
      <c r="J15" s="188"/>
      <c r="K15" s="188"/>
      <c r="L15" s="188"/>
      <c r="M15" s="188"/>
      <c r="N15" s="188"/>
      <c r="O15" s="188"/>
      <c r="P15" s="188"/>
      <c r="Q15" s="188"/>
      <c r="R15" s="188"/>
      <c r="S15" s="188"/>
      <c r="T15" s="188"/>
      <c r="U15" s="188"/>
      <c r="V15" s="188"/>
      <c r="W15" s="188"/>
      <c r="X15" s="188"/>
      <c r="Y15" s="188"/>
      <c r="Z15" s="188"/>
    </row>
    <row r="16" spans="1:26" ht="12.75">
      <c r="A16" s="270">
        <v>15</v>
      </c>
      <c r="B16" s="270">
        <v>434</v>
      </c>
      <c r="C16" s="270" t="s">
        <v>3276</v>
      </c>
      <c r="D16" s="394">
        <v>43713</v>
      </c>
      <c r="E16" s="270" t="s">
        <v>3140</v>
      </c>
      <c r="F16" s="385">
        <v>43827</v>
      </c>
      <c r="G16" s="188"/>
      <c r="H16" s="188"/>
      <c r="I16" s="188"/>
      <c r="J16" s="188"/>
      <c r="K16" s="188"/>
      <c r="L16" s="188"/>
      <c r="M16" s="188"/>
      <c r="N16" s="188"/>
      <c r="O16" s="188"/>
      <c r="P16" s="188"/>
      <c r="Q16" s="188"/>
      <c r="R16" s="188"/>
      <c r="S16" s="188"/>
      <c r="T16" s="188"/>
      <c r="U16" s="188"/>
      <c r="V16" s="188"/>
      <c r="W16" s="188"/>
      <c r="X16" s="188"/>
      <c r="Y16" s="188"/>
      <c r="Z16" s="188"/>
    </row>
    <row r="17" spans="1:26" ht="12.75">
      <c r="A17" s="270">
        <v>16</v>
      </c>
      <c r="B17" s="270">
        <v>129</v>
      </c>
      <c r="C17" s="270" t="s">
        <v>3276</v>
      </c>
      <c r="D17" s="394">
        <v>43714</v>
      </c>
      <c r="E17" s="270" t="s">
        <v>3140</v>
      </c>
      <c r="F17" s="385">
        <v>43827</v>
      </c>
      <c r="G17" s="188"/>
      <c r="H17" s="188"/>
      <c r="I17" s="188"/>
      <c r="J17" s="188"/>
      <c r="K17" s="188"/>
      <c r="L17" s="188"/>
      <c r="M17" s="188"/>
      <c r="N17" s="188"/>
      <c r="O17" s="188"/>
      <c r="P17" s="188"/>
      <c r="Q17" s="188"/>
      <c r="R17" s="188"/>
      <c r="S17" s="188"/>
      <c r="T17" s="188"/>
      <c r="U17" s="188"/>
      <c r="V17" s="188"/>
      <c r="W17" s="188"/>
      <c r="X17" s="188"/>
      <c r="Y17" s="188"/>
      <c r="Z17" s="188"/>
    </row>
    <row r="18" spans="1:26" ht="12.75">
      <c r="A18" s="270">
        <v>17</v>
      </c>
      <c r="B18" s="270">
        <v>83</v>
      </c>
      <c r="C18" s="270" t="s">
        <v>3276</v>
      </c>
      <c r="D18" s="394">
        <v>43714</v>
      </c>
      <c r="E18" s="270" t="s">
        <v>3140</v>
      </c>
      <c r="F18" s="385">
        <v>43827</v>
      </c>
      <c r="G18" s="188"/>
      <c r="H18" s="188"/>
      <c r="I18" s="188"/>
      <c r="J18" s="188"/>
      <c r="K18" s="188"/>
      <c r="L18" s="188"/>
      <c r="M18" s="188"/>
      <c r="N18" s="188"/>
      <c r="O18" s="188"/>
      <c r="P18" s="188"/>
      <c r="Q18" s="188"/>
      <c r="R18" s="188"/>
      <c r="S18" s="188"/>
      <c r="T18" s="188"/>
      <c r="U18" s="188"/>
      <c r="V18" s="188"/>
      <c r="W18" s="188"/>
      <c r="X18" s="188"/>
      <c r="Y18" s="188"/>
      <c r="Z18" s="188"/>
    </row>
    <row r="19" spans="1:26" ht="12.75">
      <c r="A19" s="270">
        <v>18</v>
      </c>
      <c r="B19" s="270">
        <v>1</v>
      </c>
      <c r="C19" s="270" t="s">
        <v>155</v>
      </c>
      <c r="D19" s="394">
        <v>43706</v>
      </c>
      <c r="E19" s="270" t="s">
        <v>3140</v>
      </c>
      <c r="F19" s="385">
        <v>43827</v>
      </c>
      <c r="G19" s="188"/>
      <c r="H19" s="188"/>
      <c r="I19" s="188"/>
      <c r="J19" s="188"/>
      <c r="K19" s="188"/>
      <c r="L19" s="188"/>
      <c r="M19" s="188"/>
      <c r="N19" s="188"/>
      <c r="O19" s="188"/>
      <c r="P19" s="188"/>
      <c r="Q19" s="188"/>
      <c r="R19" s="188"/>
      <c r="S19" s="188"/>
      <c r="T19" s="188"/>
      <c r="U19" s="188"/>
      <c r="V19" s="188"/>
      <c r="W19" s="188"/>
      <c r="X19" s="188"/>
      <c r="Y19" s="188"/>
      <c r="Z19" s="188"/>
    </row>
    <row r="20" spans="1:26" ht="12.75">
      <c r="A20" s="270">
        <v>19</v>
      </c>
      <c r="B20" s="270">
        <v>0</v>
      </c>
      <c r="C20" s="270" t="s">
        <v>3401</v>
      </c>
      <c r="D20" s="188"/>
      <c r="E20" s="270" t="s">
        <v>144</v>
      </c>
      <c r="F20" s="385">
        <v>43814</v>
      </c>
      <c r="G20" s="188"/>
      <c r="H20" s="188"/>
      <c r="I20" s="188"/>
      <c r="J20" s="188"/>
      <c r="K20" s="188"/>
      <c r="L20" s="188"/>
      <c r="M20" s="188"/>
      <c r="N20" s="188"/>
      <c r="O20" s="188"/>
      <c r="P20" s="188"/>
      <c r="Q20" s="188"/>
      <c r="R20" s="188"/>
      <c r="S20" s="188"/>
      <c r="T20" s="188"/>
      <c r="U20" s="188"/>
      <c r="V20" s="188"/>
      <c r="W20" s="188"/>
      <c r="X20" s="188"/>
      <c r="Y20" s="188"/>
      <c r="Z20" s="188"/>
    </row>
    <row r="21" spans="1:26" ht="12.75">
      <c r="A21" s="270">
        <v>20</v>
      </c>
      <c r="B21" s="270">
        <v>0</v>
      </c>
      <c r="C21" s="270" t="s">
        <v>3401</v>
      </c>
      <c r="D21" s="188"/>
      <c r="E21" s="270" t="s">
        <v>144</v>
      </c>
      <c r="F21" s="385">
        <v>43814</v>
      </c>
      <c r="G21" s="188"/>
      <c r="H21" s="188"/>
      <c r="I21" s="188"/>
      <c r="J21" s="188"/>
      <c r="K21" s="188"/>
      <c r="L21" s="188"/>
      <c r="M21" s="188"/>
      <c r="N21" s="188"/>
      <c r="O21" s="188"/>
      <c r="P21" s="188"/>
      <c r="Q21" s="188"/>
      <c r="R21" s="188"/>
      <c r="S21" s="188"/>
      <c r="T21" s="188"/>
      <c r="U21" s="188"/>
      <c r="V21" s="188"/>
      <c r="W21" s="188"/>
      <c r="X21" s="188"/>
      <c r="Y21" s="188"/>
      <c r="Z21" s="188"/>
    </row>
    <row r="22" spans="1:26" ht="12.75">
      <c r="A22" s="270">
        <v>21</v>
      </c>
      <c r="B22" s="270">
        <v>0</v>
      </c>
      <c r="C22" s="270" t="s">
        <v>3401</v>
      </c>
      <c r="D22" s="188"/>
      <c r="E22" s="270" t="s">
        <v>144</v>
      </c>
      <c r="F22" s="385">
        <v>43814</v>
      </c>
      <c r="G22" s="188"/>
      <c r="H22" s="188"/>
      <c r="I22" s="188"/>
      <c r="J22" s="188"/>
      <c r="K22" s="188"/>
      <c r="L22" s="188"/>
      <c r="M22" s="188"/>
      <c r="N22" s="188"/>
      <c r="O22" s="188"/>
      <c r="P22" s="188"/>
      <c r="Q22" s="188"/>
      <c r="R22" s="188"/>
      <c r="S22" s="188"/>
      <c r="T22" s="188"/>
      <c r="U22" s="188"/>
      <c r="V22" s="188"/>
      <c r="W22" s="188"/>
      <c r="X22" s="188"/>
      <c r="Y22" s="188"/>
      <c r="Z22" s="188"/>
    </row>
    <row r="23" spans="1:26" ht="12.75">
      <c r="A23" s="270">
        <v>22</v>
      </c>
      <c r="B23" s="270">
        <v>12</v>
      </c>
      <c r="C23" s="270" t="s">
        <v>155</v>
      </c>
      <c r="D23" s="394">
        <v>43706</v>
      </c>
      <c r="E23" s="270" t="s">
        <v>203</v>
      </c>
      <c r="F23" s="385">
        <v>43767</v>
      </c>
      <c r="G23" s="188"/>
      <c r="H23" s="188"/>
      <c r="I23" s="188"/>
      <c r="J23" s="188"/>
      <c r="K23" s="188"/>
      <c r="L23" s="188"/>
      <c r="M23" s="188"/>
      <c r="N23" s="188"/>
      <c r="O23" s="188"/>
      <c r="P23" s="188"/>
      <c r="Q23" s="188"/>
      <c r="R23" s="188"/>
      <c r="S23" s="188"/>
      <c r="T23" s="188"/>
      <c r="U23" s="188"/>
      <c r="V23" s="188"/>
      <c r="W23" s="188"/>
      <c r="X23" s="188"/>
      <c r="Y23" s="188"/>
      <c r="Z23" s="188"/>
    </row>
    <row r="24" spans="1:26" ht="12.75">
      <c r="A24" s="270">
        <v>23</v>
      </c>
      <c r="B24" s="270">
        <v>133</v>
      </c>
      <c r="C24" s="270" t="s">
        <v>3276</v>
      </c>
      <c r="D24" s="394">
        <v>43714</v>
      </c>
      <c r="E24" s="270" t="s">
        <v>3140</v>
      </c>
      <c r="F24" s="385">
        <v>43829</v>
      </c>
      <c r="G24" s="188"/>
      <c r="H24" s="188"/>
      <c r="I24" s="188"/>
      <c r="J24" s="188"/>
      <c r="K24" s="188"/>
      <c r="L24" s="188"/>
      <c r="M24" s="188"/>
      <c r="N24" s="188"/>
      <c r="O24" s="188"/>
      <c r="P24" s="188"/>
      <c r="Q24" s="188"/>
      <c r="R24" s="188"/>
      <c r="S24" s="188"/>
      <c r="T24" s="188"/>
      <c r="U24" s="188"/>
      <c r="V24" s="188"/>
      <c r="W24" s="188"/>
      <c r="X24" s="188"/>
      <c r="Y24" s="188"/>
      <c r="Z24" s="188"/>
    </row>
    <row r="25" spans="1:26" ht="12.75">
      <c r="A25" s="270">
        <v>24</v>
      </c>
      <c r="B25" s="270">
        <v>143</v>
      </c>
      <c r="C25" s="270" t="s">
        <v>3276</v>
      </c>
      <c r="D25" s="394">
        <v>43714</v>
      </c>
      <c r="E25" s="270" t="s">
        <v>3140</v>
      </c>
      <c r="F25" s="385">
        <v>43829</v>
      </c>
      <c r="G25" s="188"/>
      <c r="H25" s="188"/>
      <c r="I25" s="188"/>
      <c r="J25" s="188"/>
      <c r="K25" s="188"/>
      <c r="L25" s="188"/>
      <c r="M25" s="188"/>
      <c r="N25" s="188"/>
      <c r="O25" s="188"/>
      <c r="P25" s="188"/>
      <c r="Q25" s="188"/>
      <c r="R25" s="188"/>
      <c r="S25" s="188"/>
      <c r="T25" s="188"/>
      <c r="U25" s="188"/>
      <c r="V25" s="188"/>
      <c r="W25" s="188"/>
      <c r="X25" s="188"/>
      <c r="Y25" s="188"/>
      <c r="Z25" s="188"/>
    </row>
    <row r="26" spans="1:26" ht="12.75">
      <c r="A26" s="270">
        <v>25</v>
      </c>
      <c r="B26" s="270">
        <v>176</v>
      </c>
      <c r="C26" s="270" t="s">
        <v>3276</v>
      </c>
      <c r="D26" s="394">
        <v>43714</v>
      </c>
      <c r="E26" s="270" t="s">
        <v>144</v>
      </c>
      <c r="F26" s="385">
        <v>43829</v>
      </c>
      <c r="G26" s="188"/>
      <c r="H26" s="188"/>
      <c r="I26" s="188"/>
      <c r="J26" s="188"/>
      <c r="K26" s="188"/>
      <c r="L26" s="188"/>
      <c r="M26" s="188"/>
      <c r="N26" s="188"/>
      <c r="O26" s="188"/>
      <c r="P26" s="188"/>
      <c r="Q26" s="188"/>
      <c r="R26" s="188"/>
      <c r="S26" s="188"/>
      <c r="T26" s="188"/>
      <c r="U26" s="188"/>
      <c r="V26" s="188"/>
      <c r="W26" s="188"/>
      <c r="X26" s="188"/>
      <c r="Y26" s="188"/>
      <c r="Z26" s="188"/>
    </row>
    <row r="27" spans="1:26" ht="12.75">
      <c r="A27" s="270">
        <v>26</v>
      </c>
      <c r="B27" s="270">
        <v>366</v>
      </c>
      <c r="C27" s="270" t="s">
        <v>155</v>
      </c>
      <c r="D27" s="394">
        <v>43717</v>
      </c>
      <c r="E27" s="270" t="s">
        <v>3140</v>
      </c>
      <c r="F27" s="385">
        <v>43829</v>
      </c>
      <c r="G27" s="188"/>
      <c r="H27" s="188"/>
      <c r="I27" s="188"/>
      <c r="J27" s="188"/>
      <c r="K27" s="188"/>
      <c r="L27" s="188"/>
      <c r="M27" s="188"/>
      <c r="N27" s="188"/>
      <c r="O27" s="188"/>
      <c r="P27" s="188"/>
      <c r="Q27" s="188"/>
      <c r="R27" s="188"/>
      <c r="S27" s="188"/>
      <c r="T27" s="188"/>
      <c r="U27" s="188"/>
      <c r="V27" s="188"/>
      <c r="W27" s="188"/>
      <c r="X27" s="188"/>
      <c r="Y27" s="188"/>
      <c r="Z27" s="188"/>
    </row>
    <row r="28" spans="1:26" ht="12.75">
      <c r="A28" s="270">
        <v>27</v>
      </c>
      <c r="B28" s="270">
        <v>154</v>
      </c>
      <c r="C28" s="270" t="s">
        <v>3276</v>
      </c>
      <c r="D28" s="394">
        <v>43718</v>
      </c>
      <c r="E28" s="270" t="s">
        <v>144</v>
      </c>
      <c r="F28" s="606">
        <v>43467</v>
      </c>
      <c r="G28" s="188"/>
      <c r="H28" s="188"/>
      <c r="I28" s="188"/>
      <c r="J28" s="188"/>
      <c r="K28" s="188"/>
      <c r="L28" s="188"/>
      <c r="M28" s="188"/>
      <c r="N28" s="188"/>
      <c r="O28" s="188"/>
      <c r="P28" s="188"/>
      <c r="Q28" s="188"/>
      <c r="R28" s="188"/>
      <c r="S28" s="188"/>
      <c r="T28" s="188"/>
      <c r="U28" s="188"/>
      <c r="V28" s="188"/>
      <c r="W28" s="188"/>
      <c r="X28" s="188"/>
      <c r="Y28" s="188"/>
      <c r="Z28" s="188"/>
    </row>
    <row r="29" spans="1:26" ht="12.75">
      <c r="A29" s="270">
        <v>28</v>
      </c>
      <c r="B29" s="270">
        <v>518</v>
      </c>
      <c r="C29" s="270" t="s">
        <v>3276</v>
      </c>
      <c r="D29" s="394">
        <v>43719</v>
      </c>
      <c r="E29" s="270" t="s">
        <v>144</v>
      </c>
      <c r="F29" s="606">
        <v>43468</v>
      </c>
      <c r="G29" s="188"/>
      <c r="H29" s="188"/>
      <c r="I29" s="188"/>
      <c r="J29" s="188"/>
      <c r="K29" s="188"/>
      <c r="L29" s="188"/>
      <c r="M29" s="188"/>
      <c r="N29" s="188"/>
      <c r="O29" s="188"/>
      <c r="P29" s="188"/>
      <c r="Q29" s="188"/>
      <c r="R29" s="188"/>
      <c r="S29" s="188"/>
      <c r="T29" s="188"/>
      <c r="U29" s="188"/>
      <c r="V29" s="188"/>
      <c r="W29" s="188"/>
      <c r="X29" s="188"/>
      <c r="Y29" s="188"/>
      <c r="Z29" s="188"/>
    </row>
    <row r="30" spans="1:26" ht="12.75">
      <c r="A30" s="270">
        <v>29</v>
      </c>
      <c r="B30" s="270">
        <v>1380</v>
      </c>
      <c r="C30" s="270" t="s">
        <v>155</v>
      </c>
      <c r="D30" s="394">
        <v>43725</v>
      </c>
      <c r="E30" s="270" t="s">
        <v>144</v>
      </c>
      <c r="F30" s="606">
        <v>43839</v>
      </c>
      <c r="G30" s="188"/>
      <c r="H30" s="188"/>
      <c r="I30" s="188"/>
      <c r="J30" s="188"/>
      <c r="K30" s="188"/>
      <c r="L30" s="188"/>
      <c r="M30" s="188"/>
      <c r="N30" s="188"/>
      <c r="O30" s="188"/>
      <c r="P30" s="188"/>
      <c r="Q30" s="188"/>
      <c r="R30" s="188"/>
      <c r="S30" s="188"/>
      <c r="T30" s="188"/>
      <c r="U30" s="188"/>
      <c r="V30" s="188"/>
      <c r="W30" s="188"/>
      <c r="X30" s="188"/>
      <c r="Y30" s="188"/>
      <c r="Z30" s="188"/>
    </row>
    <row r="31" spans="1:26" ht="12.75">
      <c r="A31" s="270">
        <v>30</v>
      </c>
      <c r="B31" s="270">
        <v>520</v>
      </c>
      <c r="C31" s="270" t="s">
        <v>3276</v>
      </c>
      <c r="D31" s="394">
        <v>43727</v>
      </c>
      <c r="E31" s="270" t="s">
        <v>144</v>
      </c>
      <c r="F31" s="606">
        <v>43475</v>
      </c>
      <c r="G31" s="188"/>
      <c r="H31" s="188"/>
      <c r="I31" s="188"/>
      <c r="J31" s="188"/>
      <c r="K31" s="188"/>
      <c r="L31" s="188"/>
      <c r="M31" s="188"/>
      <c r="N31" s="188"/>
      <c r="O31" s="188"/>
      <c r="P31" s="188"/>
      <c r="Q31" s="188"/>
      <c r="R31" s="188"/>
      <c r="S31" s="188"/>
      <c r="T31" s="188"/>
      <c r="U31" s="188"/>
      <c r="V31" s="188"/>
      <c r="W31" s="188"/>
      <c r="X31" s="188"/>
      <c r="Y31" s="188"/>
      <c r="Z31" s="188"/>
    </row>
    <row r="32" spans="1:26" ht="12.75">
      <c r="A32" s="270">
        <v>31</v>
      </c>
      <c r="B32" s="270">
        <v>33</v>
      </c>
      <c r="C32" s="270" t="s">
        <v>3276</v>
      </c>
      <c r="D32" s="394">
        <v>43727</v>
      </c>
      <c r="E32" s="270" t="s">
        <v>3140</v>
      </c>
      <c r="F32" s="606">
        <v>43831</v>
      </c>
      <c r="G32" s="188"/>
      <c r="H32" s="188"/>
      <c r="I32" s="188"/>
      <c r="J32" s="188"/>
      <c r="K32" s="188"/>
      <c r="L32" s="188"/>
      <c r="M32" s="188"/>
      <c r="N32" s="188"/>
      <c r="O32" s="188"/>
      <c r="P32" s="188"/>
      <c r="Q32" s="188"/>
      <c r="R32" s="188"/>
      <c r="S32" s="188"/>
      <c r="T32" s="188"/>
      <c r="U32" s="188"/>
      <c r="V32" s="188"/>
      <c r="W32" s="188"/>
      <c r="X32" s="188"/>
      <c r="Y32" s="188"/>
      <c r="Z32" s="188"/>
    </row>
    <row r="33" spans="1:26" ht="12.75">
      <c r="A33" s="270">
        <v>32</v>
      </c>
      <c r="B33" s="270">
        <v>70</v>
      </c>
      <c r="C33" s="270" t="s">
        <v>3276</v>
      </c>
      <c r="D33" s="394">
        <v>43727</v>
      </c>
      <c r="E33" s="270" t="s">
        <v>3140</v>
      </c>
      <c r="F33" s="606">
        <v>43831</v>
      </c>
      <c r="G33" s="188"/>
      <c r="H33" s="188"/>
      <c r="I33" s="188"/>
      <c r="J33" s="188"/>
      <c r="K33" s="188"/>
      <c r="L33" s="188"/>
      <c r="M33" s="188"/>
      <c r="N33" s="188"/>
      <c r="O33" s="188"/>
      <c r="P33" s="188"/>
      <c r="Q33" s="188"/>
      <c r="R33" s="188"/>
      <c r="S33" s="188"/>
      <c r="T33" s="188"/>
      <c r="U33" s="188"/>
      <c r="V33" s="188"/>
      <c r="W33" s="188"/>
      <c r="X33" s="188"/>
      <c r="Y33" s="188"/>
      <c r="Z33" s="188"/>
    </row>
    <row r="34" spans="1:26" ht="12.75">
      <c r="A34" s="270">
        <v>33</v>
      </c>
      <c r="B34" s="270">
        <v>16</v>
      </c>
      <c r="C34" s="270" t="s">
        <v>155</v>
      </c>
      <c r="D34" s="394">
        <v>43706</v>
      </c>
      <c r="E34" s="270" t="s">
        <v>3140</v>
      </c>
      <c r="F34" s="606">
        <v>43831</v>
      </c>
      <c r="G34" s="188"/>
      <c r="H34" s="188"/>
      <c r="I34" s="188"/>
      <c r="J34" s="188"/>
      <c r="K34" s="188"/>
      <c r="L34" s="188"/>
      <c r="M34" s="188"/>
      <c r="N34" s="188"/>
      <c r="O34" s="188"/>
      <c r="P34" s="188"/>
      <c r="Q34" s="188"/>
      <c r="R34" s="188"/>
      <c r="S34" s="188"/>
      <c r="T34" s="188"/>
      <c r="U34" s="188"/>
      <c r="V34" s="188"/>
      <c r="W34" s="188"/>
      <c r="X34" s="188"/>
      <c r="Y34" s="188"/>
      <c r="Z34" s="188"/>
    </row>
    <row r="35" spans="1:26" ht="12.75">
      <c r="A35" s="270">
        <v>34</v>
      </c>
      <c r="B35" s="270">
        <v>0</v>
      </c>
      <c r="C35" s="270" t="s">
        <v>3401</v>
      </c>
      <c r="D35" s="188"/>
      <c r="E35" s="270" t="s">
        <v>144</v>
      </c>
      <c r="F35" s="385">
        <v>43814</v>
      </c>
      <c r="G35" s="188"/>
      <c r="H35" s="188"/>
      <c r="I35" s="188"/>
      <c r="J35" s="188"/>
      <c r="K35" s="188"/>
      <c r="L35" s="188"/>
      <c r="M35" s="188"/>
      <c r="N35" s="188"/>
      <c r="O35" s="188"/>
      <c r="P35" s="188"/>
      <c r="Q35" s="188"/>
      <c r="R35" s="188"/>
      <c r="S35" s="188"/>
      <c r="T35" s="188"/>
      <c r="U35" s="188"/>
      <c r="V35" s="188"/>
      <c r="W35" s="188"/>
      <c r="X35" s="188"/>
      <c r="Y35" s="188"/>
      <c r="Z35" s="188"/>
    </row>
    <row r="36" spans="1:26" ht="12.75">
      <c r="A36" s="270">
        <v>35</v>
      </c>
      <c r="B36" s="270">
        <v>1</v>
      </c>
      <c r="C36" s="270" t="s">
        <v>3401</v>
      </c>
      <c r="D36" s="188"/>
      <c r="E36" s="270" t="s">
        <v>144</v>
      </c>
      <c r="F36" s="385">
        <v>43814</v>
      </c>
      <c r="G36" s="188"/>
      <c r="H36" s="188"/>
      <c r="I36" s="188"/>
      <c r="J36" s="188"/>
      <c r="K36" s="188"/>
      <c r="L36" s="188"/>
      <c r="M36" s="188"/>
      <c r="N36" s="188"/>
      <c r="O36" s="188"/>
      <c r="P36" s="188"/>
      <c r="Q36" s="188"/>
      <c r="R36" s="188"/>
      <c r="S36" s="188"/>
      <c r="T36" s="188"/>
      <c r="U36" s="188"/>
      <c r="V36" s="188"/>
      <c r="W36" s="188"/>
      <c r="X36" s="188"/>
      <c r="Y36" s="188"/>
      <c r="Z36" s="188"/>
    </row>
    <row r="37" spans="1:26" ht="12.75">
      <c r="A37" s="270">
        <v>36</v>
      </c>
      <c r="B37" s="270">
        <v>22</v>
      </c>
      <c r="C37" s="270" t="s">
        <v>3276</v>
      </c>
      <c r="D37" s="394">
        <v>43714</v>
      </c>
      <c r="E37" s="270" t="s">
        <v>3140</v>
      </c>
      <c r="F37" s="385">
        <v>43829</v>
      </c>
      <c r="G37" s="188"/>
      <c r="H37" s="188"/>
      <c r="I37" s="188"/>
      <c r="J37" s="188"/>
      <c r="K37" s="188"/>
      <c r="L37" s="188"/>
      <c r="M37" s="188"/>
      <c r="N37" s="188"/>
      <c r="O37" s="188"/>
      <c r="P37" s="188"/>
      <c r="Q37" s="188"/>
      <c r="R37" s="188"/>
      <c r="S37" s="188"/>
      <c r="T37" s="188"/>
      <c r="U37" s="188"/>
      <c r="V37" s="188"/>
      <c r="W37" s="188"/>
      <c r="X37" s="188"/>
      <c r="Y37" s="188"/>
      <c r="Z37" s="188"/>
    </row>
    <row r="38" spans="1:26" ht="12.75">
      <c r="A38" s="270">
        <v>37</v>
      </c>
      <c r="B38" s="270">
        <v>11</v>
      </c>
      <c r="C38" s="270" t="s">
        <v>155</v>
      </c>
      <c r="D38" s="394">
        <v>43706</v>
      </c>
      <c r="E38" s="270" t="s">
        <v>3140</v>
      </c>
      <c r="F38" s="385">
        <v>43829</v>
      </c>
      <c r="G38" s="188"/>
      <c r="H38" s="188"/>
      <c r="I38" s="188"/>
      <c r="J38" s="188"/>
      <c r="K38" s="188"/>
      <c r="L38" s="188"/>
      <c r="M38" s="188"/>
      <c r="N38" s="188"/>
      <c r="O38" s="188"/>
      <c r="P38" s="188"/>
      <c r="Q38" s="188"/>
      <c r="R38" s="188"/>
      <c r="S38" s="188"/>
      <c r="T38" s="188"/>
      <c r="U38" s="188"/>
      <c r="V38" s="188"/>
      <c r="W38" s="188"/>
      <c r="X38" s="188"/>
      <c r="Y38" s="188"/>
      <c r="Z38" s="188"/>
    </row>
    <row r="39" spans="1:26" ht="12.75">
      <c r="A39" s="270">
        <v>38</v>
      </c>
      <c r="B39" s="270">
        <v>366</v>
      </c>
      <c r="C39" s="270" t="s">
        <v>155</v>
      </c>
      <c r="D39" s="394">
        <v>43728</v>
      </c>
      <c r="E39" s="270" t="s">
        <v>3140</v>
      </c>
      <c r="F39" s="385">
        <v>43829</v>
      </c>
      <c r="G39" s="188"/>
      <c r="H39" s="188"/>
      <c r="I39" s="188"/>
      <c r="J39" s="188"/>
      <c r="K39" s="188"/>
      <c r="L39" s="188"/>
      <c r="M39" s="188"/>
      <c r="N39" s="188"/>
      <c r="O39" s="188"/>
      <c r="P39" s="188"/>
      <c r="Q39" s="188"/>
      <c r="R39" s="188"/>
      <c r="S39" s="188"/>
      <c r="T39" s="188"/>
      <c r="U39" s="188"/>
      <c r="V39" s="188"/>
      <c r="W39" s="188"/>
      <c r="X39" s="188"/>
      <c r="Y39" s="188"/>
      <c r="Z39" s="188"/>
    </row>
    <row r="40" spans="1:26" ht="12.75">
      <c r="A40" s="270">
        <v>39</v>
      </c>
      <c r="B40" s="270">
        <v>5</v>
      </c>
      <c r="C40" s="270" t="s">
        <v>3401</v>
      </c>
      <c r="D40" s="188"/>
      <c r="E40" s="270" t="s">
        <v>3140</v>
      </c>
      <c r="F40" s="385">
        <v>43814</v>
      </c>
      <c r="G40" s="188"/>
      <c r="H40" s="188"/>
      <c r="I40" s="188"/>
      <c r="J40" s="188"/>
      <c r="K40" s="188"/>
      <c r="L40" s="188"/>
      <c r="M40" s="188"/>
      <c r="N40" s="188"/>
      <c r="O40" s="188"/>
      <c r="P40" s="188"/>
      <c r="Q40" s="188"/>
      <c r="R40" s="188"/>
      <c r="S40" s="188"/>
      <c r="T40" s="188"/>
      <c r="U40" s="188"/>
      <c r="V40" s="188"/>
      <c r="W40" s="188"/>
      <c r="X40" s="188"/>
      <c r="Y40" s="188"/>
      <c r="Z40" s="188"/>
    </row>
    <row r="41" spans="1:26" ht="12.75">
      <c r="A41" s="270">
        <v>40</v>
      </c>
      <c r="B41" s="270">
        <v>173</v>
      </c>
      <c r="C41" s="270" t="s">
        <v>155</v>
      </c>
      <c r="D41" s="394">
        <v>43728</v>
      </c>
      <c r="E41" s="270" t="s">
        <v>3140</v>
      </c>
      <c r="F41" s="606">
        <v>43840</v>
      </c>
      <c r="G41" s="188"/>
      <c r="H41" s="188"/>
      <c r="I41" s="188"/>
      <c r="J41" s="188"/>
      <c r="K41" s="188"/>
      <c r="L41" s="188"/>
      <c r="M41" s="188"/>
      <c r="N41" s="188"/>
      <c r="O41" s="188"/>
      <c r="P41" s="188"/>
      <c r="Q41" s="188"/>
      <c r="R41" s="188"/>
      <c r="S41" s="188"/>
      <c r="T41" s="188"/>
      <c r="U41" s="188"/>
      <c r="V41" s="188"/>
      <c r="W41" s="188"/>
      <c r="X41" s="188"/>
      <c r="Y41" s="188"/>
      <c r="Z41" s="188"/>
    </row>
    <row r="42" spans="1:26" ht="12.75">
      <c r="A42" s="270">
        <v>41</v>
      </c>
      <c r="B42" s="270">
        <v>226</v>
      </c>
      <c r="C42" s="270" t="s">
        <v>155</v>
      </c>
      <c r="D42" s="394">
        <v>43728</v>
      </c>
      <c r="E42" s="270" t="s">
        <v>3140</v>
      </c>
      <c r="F42" s="606">
        <v>43840</v>
      </c>
      <c r="G42" s="188"/>
      <c r="H42" s="188"/>
      <c r="I42" s="188"/>
      <c r="J42" s="188"/>
      <c r="K42" s="188"/>
      <c r="L42" s="188"/>
      <c r="M42" s="188"/>
      <c r="N42" s="188"/>
      <c r="O42" s="188"/>
      <c r="P42" s="188"/>
      <c r="Q42" s="188"/>
      <c r="R42" s="188"/>
      <c r="S42" s="188"/>
      <c r="T42" s="188"/>
      <c r="U42" s="188"/>
      <c r="V42" s="188"/>
      <c r="W42" s="188"/>
      <c r="X42" s="188"/>
      <c r="Y42" s="188"/>
      <c r="Z42" s="188"/>
    </row>
    <row r="43" spans="1:26" ht="12.75">
      <c r="A43" s="270">
        <v>42</v>
      </c>
      <c r="B43" s="270">
        <v>290</v>
      </c>
      <c r="C43" s="270" t="s">
        <v>155</v>
      </c>
      <c r="D43" s="394">
        <v>43728</v>
      </c>
      <c r="E43" s="270" t="s">
        <v>3140</v>
      </c>
      <c r="F43" s="606">
        <v>43844</v>
      </c>
      <c r="G43" s="188"/>
      <c r="H43" s="188"/>
      <c r="I43" s="188"/>
      <c r="J43" s="188"/>
      <c r="K43" s="188"/>
      <c r="L43" s="188"/>
      <c r="M43" s="188"/>
      <c r="N43" s="188"/>
      <c r="O43" s="188"/>
      <c r="P43" s="188"/>
      <c r="Q43" s="188"/>
      <c r="R43" s="188"/>
      <c r="S43" s="188"/>
      <c r="T43" s="188"/>
      <c r="U43" s="188"/>
      <c r="V43" s="188"/>
      <c r="W43" s="188"/>
      <c r="X43" s="188"/>
      <c r="Y43" s="188"/>
      <c r="Z43" s="188"/>
    </row>
    <row r="44" spans="1:26" ht="12.75">
      <c r="A44" s="270">
        <v>43</v>
      </c>
      <c r="B44" s="270">
        <v>99</v>
      </c>
      <c r="C44" s="270" t="s">
        <v>203</v>
      </c>
      <c r="D44" s="385">
        <v>43685</v>
      </c>
      <c r="E44" s="270" t="s">
        <v>3140</v>
      </c>
      <c r="F44" s="606">
        <v>43844</v>
      </c>
      <c r="G44" s="188"/>
      <c r="H44" s="188"/>
      <c r="I44" s="188"/>
      <c r="J44" s="188"/>
      <c r="K44" s="188"/>
      <c r="L44" s="188"/>
      <c r="M44" s="188"/>
      <c r="N44" s="188"/>
      <c r="O44" s="188"/>
      <c r="P44" s="188"/>
      <c r="Q44" s="188"/>
      <c r="R44" s="188"/>
      <c r="S44" s="188"/>
      <c r="T44" s="188"/>
      <c r="U44" s="188"/>
      <c r="V44" s="188"/>
      <c r="W44" s="188"/>
      <c r="X44" s="188"/>
      <c r="Y44" s="188"/>
      <c r="Z44" s="188"/>
    </row>
    <row r="45" spans="1:26" ht="12.75">
      <c r="A45" s="270">
        <v>44</v>
      </c>
      <c r="B45" s="270">
        <v>838</v>
      </c>
      <c r="C45" s="270" t="s">
        <v>155</v>
      </c>
      <c r="D45" s="394">
        <v>43738</v>
      </c>
      <c r="E45" s="270" t="s">
        <v>3140</v>
      </c>
      <c r="F45" s="606">
        <v>43844</v>
      </c>
      <c r="G45" s="188"/>
      <c r="H45" s="188"/>
      <c r="I45" s="188"/>
      <c r="J45" s="188"/>
      <c r="K45" s="188"/>
      <c r="L45" s="188"/>
      <c r="M45" s="188"/>
      <c r="N45" s="188"/>
      <c r="O45" s="188"/>
      <c r="P45" s="188"/>
      <c r="Q45" s="188"/>
      <c r="R45" s="188"/>
      <c r="S45" s="188"/>
      <c r="T45" s="188"/>
      <c r="U45" s="188"/>
      <c r="V45" s="188"/>
      <c r="W45" s="188"/>
      <c r="X45" s="188"/>
      <c r="Y45" s="188"/>
      <c r="Z45" s="188"/>
    </row>
    <row r="46" spans="1:26" ht="12.75">
      <c r="A46" s="270">
        <v>45</v>
      </c>
      <c r="B46" s="270">
        <v>757</v>
      </c>
      <c r="C46" s="270" t="s">
        <v>155</v>
      </c>
      <c r="D46" s="394">
        <v>43745</v>
      </c>
      <c r="E46" s="270" t="s">
        <v>3140</v>
      </c>
      <c r="F46" s="606">
        <v>43481</v>
      </c>
      <c r="G46" s="188"/>
      <c r="H46" s="188"/>
      <c r="I46" s="188"/>
      <c r="J46" s="188"/>
      <c r="K46" s="188"/>
      <c r="L46" s="188"/>
      <c r="M46" s="188"/>
      <c r="N46" s="188"/>
      <c r="O46" s="188"/>
      <c r="P46" s="188"/>
      <c r="Q46" s="188"/>
      <c r="R46" s="188"/>
      <c r="S46" s="188"/>
      <c r="T46" s="188"/>
      <c r="U46" s="188"/>
      <c r="V46" s="188"/>
      <c r="W46" s="188"/>
      <c r="X46" s="188"/>
      <c r="Y46" s="188"/>
      <c r="Z46" s="188"/>
    </row>
    <row r="47" spans="1:26" ht="12.75">
      <c r="A47" s="270">
        <v>46</v>
      </c>
      <c r="B47" s="270">
        <v>115</v>
      </c>
      <c r="C47" s="270" t="s">
        <v>155</v>
      </c>
      <c r="D47" s="394">
        <v>43752</v>
      </c>
      <c r="E47" s="270" t="s">
        <v>3140</v>
      </c>
      <c r="F47" s="606">
        <v>43479</v>
      </c>
      <c r="G47" s="188"/>
      <c r="H47" s="188"/>
      <c r="I47" s="188"/>
      <c r="J47" s="188"/>
      <c r="K47" s="188"/>
      <c r="L47" s="188"/>
      <c r="M47" s="188"/>
      <c r="N47" s="188"/>
      <c r="O47" s="188"/>
      <c r="P47" s="188"/>
      <c r="Q47" s="188"/>
      <c r="R47" s="188"/>
      <c r="S47" s="188"/>
      <c r="T47" s="188"/>
      <c r="U47" s="188"/>
      <c r="V47" s="188"/>
      <c r="W47" s="188"/>
      <c r="X47" s="188"/>
      <c r="Y47" s="188"/>
      <c r="Z47" s="188"/>
    </row>
    <row r="48" spans="1:26" ht="12.75">
      <c r="A48" s="270">
        <v>47</v>
      </c>
      <c r="B48" s="270">
        <v>0</v>
      </c>
      <c r="C48" s="270" t="s">
        <v>3401</v>
      </c>
      <c r="D48" s="188"/>
      <c r="E48" s="270" t="s">
        <v>3140</v>
      </c>
      <c r="F48" s="385">
        <v>43814</v>
      </c>
      <c r="G48" s="188"/>
      <c r="H48" s="188"/>
      <c r="I48" s="188"/>
      <c r="J48" s="188"/>
      <c r="K48" s="188"/>
      <c r="L48" s="188"/>
      <c r="M48" s="188"/>
      <c r="N48" s="188"/>
      <c r="O48" s="188"/>
      <c r="P48" s="188"/>
      <c r="Q48" s="188"/>
      <c r="R48" s="188"/>
      <c r="S48" s="188"/>
      <c r="T48" s="188"/>
      <c r="U48" s="188"/>
      <c r="V48" s="188"/>
      <c r="W48" s="188"/>
      <c r="X48" s="188"/>
      <c r="Y48" s="188"/>
      <c r="Z48" s="188"/>
    </row>
    <row r="49" spans="1:26" ht="12.75">
      <c r="A49" s="270">
        <v>48</v>
      </c>
      <c r="B49" s="270">
        <v>0</v>
      </c>
      <c r="C49" s="270" t="s">
        <v>3401</v>
      </c>
      <c r="D49" s="188"/>
      <c r="E49" s="270" t="s">
        <v>3140</v>
      </c>
      <c r="F49" s="385">
        <v>43814</v>
      </c>
      <c r="G49" s="188"/>
      <c r="H49" s="188"/>
      <c r="I49" s="188"/>
      <c r="J49" s="188"/>
      <c r="K49" s="188"/>
      <c r="L49" s="188"/>
      <c r="M49" s="188"/>
      <c r="N49" s="188"/>
      <c r="O49" s="188"/>
      <c r="P49" s="188"/>
      <c r="Q49" s="188"/>
      <c r="R49" s="188"/>
      <c r="S49" s="188"/>
      <c r="T49" s="188"/>
      <c r="U49" s="188"/>
      <c r="V49" s="188"/>
      <c r="W49" s="188"/>
      <c r="X49" s="188"/>
      <c r="Y49" s="188"/>
      <c r="Z49" s="188"/>
    </row>
    <row r="50" spans="1:26" ht="12.75">
      <c r="A50" s="270">
        <v>49</v>
      </c>
      <c r="B50" s="270">
        <v>36</v>
      </c>
      <c r="C50" s="270" t="s">
        <v>3276</v>
      </c>
      <c r="D50" s="394">
        <v>43714</v>
      </c>
      <c r="E50" s="270" t="s">
        <v>3140</v>
      </c>
      <c r="F50" s="606">
        <v>43846</v>
      </c>
      <c r="G50" s="188"/>
      <c r="H50" s="188"/>
      <c r="I50" s="188"/>
      <c r="J50" s="188"/>
      <c r="K50" s="188"/>
      <c r="L50" s="188"/>
      <c r="M50" s="188"/>
      <c r="N50" s="188"/>
      <c r="O50" s="188"/>
      <c r="P50" s="188"/>
      <c r="Q50" s="188"/>
      <c r="R50" s="188"/>
      <c r="S50" s="188"/>
      <c r="T50" s="188"/>
      <c r="U50" s="188"/>
      <c r="V50" s="188"/>
      <c r="W50" s="188"/>
      <c r="X50" s="188"/>
      <c r="Y50" s="188"/>
      <c r="Z50" s="188"/>
    </row>
    <row r="51" spans="1:26" ht="12.75">
      <c r="A51" s="270">
        <v>50</v>
      </c>
      <c r="B51" s="270">
        <v>142</v>
      </c>
      <c r="C51" s="270" t="s">
        <v>3276</v>
      </c>
      <c r="D51" s="394">
        <v>43752</v>
      </c>
      <c r="E51" s="270" t="s">
        <v>3140</v>
      </c>
      <c r="F51" s="606">
        <v>43846</v>
      </c>
      <c r="G51" s="188"/>
      <c r="H51" s="188"/>
      <c r="I51" s="188"/>
      <c r="J51" s="188"/>
      <c r="K51" s="188"/>
      <c r="L51" s="188"/>
      <c r="M51" s="188"/>
      <c r="N51" s="188"/>
      <c r="O51" s="188"/>
      <c r="P51" s="188"/>
      <c r="Q51" s="188"/>
      <c r="R51" s="188"/>
      <c r="S51" s="188"/>
      <c r="T51" s="188"/>
      <c r="U51" s="188"/>
      <c r="V51" s="188"/>
      <c r="W51" s="188"/>
      <c r="X51" s="188"/>
      <c r="Y51" s="188"/>
      <c r="Z51" s="188"/>
    </row>
    <row r="52" spans="1:26" ht="12.75">
      <c r="A52" s="270">
        <v>51</v>
      </c>
      <c r="B52" s="270">
        <v>565</v>
      </c>
      <c r="C52" s="270" t="s">
        <v>3276</v>
      </c>
      <c r="D52" s="394">
        <v>43759</v>
      </c>
      <c r="E52" s="270" t="s">
        <v>3140</v>
      </c>
      <c r="F52" s="606">
        <v>43846</v>
      </c>
      <c r="G52" s="188"/>
      <c r="H52" s="188"/>
      <c r="I52" s="188"/>
      <c r="J52" s="188"/>
      <c r="K52" s="188"/>
      <c r="L52" s="188"/>
      <c r="M52" s="188"/>
      <c r="N52" s="188"/>
      <c r="O52" s="188"/>
      <c r="P52" s="188"/>
      <c r="Q52" s="188"/>
      <c r="R52" s="188"/>
      <c r="S52" s="188"/>
      <c r="T52" s="188"/>
      <c r="U52" s="188"/>
      <c r="V52" s="188"/>
      <c r="W52" s="188"/>
      <c r="X52" s="188"/>
      <c r="Y52" s="188"/>
      <c r="Z52" s="188"/>
    </row>
    <row r="53" spans="1:26" ht="12.75">
      <c r="A53" s="270">
        <v>52</v>
      </c>
      <c r="B53" s="270">
        <v>394</v>
      </c>
      <c r="C53" s="270" t="s">
        <v>3140</v>
      </c>
      <c r="D53" s="385">
        <v>43768</v>
      </c>
      <c r="E53" s="270" t="s">
        <v>144</v>
      </c>
      <c r="F53" s="606">
        <v>43851</v>
      </c>
      <c r="G53" s="188"/>
      <c r="H53" s="188"/>
      <c r="I53" s="188"/>
      <c r="J53" s="188"/>
      <c r="K53" s="188"/>
      <c r="L53" s="188"/>
      <c r="M53" s="188"/>
      <c r="N53" s="188"/>
      <c r="O53" s="188"/>
      <c r="P53" s="188"/>
      <c r="Q53" s="188"/>
      <c r="R53" s="188"/>
      <c r="S53" s="188"/>
      <c r="T53" s="188"/>
      <c r="U53" s="188"/>
      <c r="V53" s="188"/>
      <c r="W53" s="188"/>
      <c r="X53" s="188"/>
      <c r="Y53" s="188"/>
      <c r="Z53" s="188"/>
    </row>
    <row r="54" spans="1:26" ht="12.75">
      <c r="A54" s="270">
        <v>53</v>
      </c>
      <c r="B54" s="270">
        <v>230</v>
      </c>
      <c r="C54" s="270" t="s">
        <v>3140</v>
      </c>
      <c r="D54" s="606">
        <v>43773</v>
      </c>
      <c r="E54" s="270" t="s">
        <v>3140</v>
      </c>
      <c r="F54" s="606">
        <v>43851</v>
      </c>
      <c r="G54" s="188"/>
      <c r="H54" s="188"/>
      <c r="I54" s="188"/>
      <c r="J54" s="188"/>
      <c r="K54" s="188"/>
      <c r="L54" s="188"/>
      <c r="M54" s="188"/>
      <c r="N54" s="188"/>
      <c r="O54" s="188"/>
      <c r="P54" s="188"/>
      <c r="Q54" s="188"/>
      <c r="R54" s="188"/>
      <c r="S54" s="188"/>
      <c r="T54" s="188"/>
      <c r="U54" s="188"/>
      <c r="V54" s="188"/>
      <c r="W54" s="188"/>
      <c r="X54" s="188"/>
      <c r="Y54" s="188"/>
      <c r="Z54" s="188"/>
    </row>
    <row r="55" spans="1:26" ht="12.75">
      <c r="A55" s="270">
        <v>54</v>
      </c>
      <c r="B55" s="270">
        <v>37</v>
      </c>
      <c r="C55" s="270" t="s">
        <v>155</v>
      </c>
      <c r="D55" s="394">
        <v>43770</v>
      </c>
      <c r="E55" s="270" t="s">
        <v>3140</v>
      </c>
      <c r="F55" s="606">
        <v>43846</v>
      </c>
      <c r="G55" s="188"/>
      <c r="H55" s="188"/>
      <c r="I55" s="188"/>
      <c r="J55" s="188"/>
      <c r="K55" s="188"/>
      <c r="L55" s="188"/>
      <c r="M55" s="188"/>
      <c r="N55" s="188"/>
      <c r="O55" s="188"/>
      <c r="P55" s="188"/>
      <c r="Q55" s="188"/>
      <c r="R55" s="188"/>
      <c r="S55" s="188"/>
      <c r="T55" s="188"/>
      <c r="U55" s="188"/>
      <c r="V55" s="188"/>
      <c r="W55" s="188"/>
      <c r="X55" s="188"/>
      <c r="Y55" s="188"/>
      <c r="Z55" s="188"/>
    </row>
    <row r="56" spans="1:26" ht="12.75">
      <c r="A56" s="270">
        <v>55</v>
      </c>
      <c r="B56" s="270">
        <v>535</v>
      </c>
      <c r="C56" s="270" t="s">
        <v>144</v>
      </c>
      <c r="D56" s="606" t="s">
        <v>3402</v>
      </c>
      <c r="E56" s="270" t="s">
        <v>3140</v>
      </c>
      <c r="F56" s="606">
        <v>43851</v>
      </c>
      <c r="G56" s="188"/>
      <c r="H56" s="188"/>
      <c r="I56" s="188"/>
      <c r="J56" s="188"/>
      <c r="K56" s="188"/>
      <c r="L56" s="188"/>
      <c r="M56" s="188"/>
      <c r="N56" s="188"/>
      <c r="O56" s="188"/>
      <c r="P56" s="188"/>
      <c r="Q56" s="188"/>
      <c r="R56" s="188"/>
      <c r="S56" s="188"/>
      <c r="T56" s="188"/>
      <c r="U56" s="188"/>
      <c r="V56" s="188"/>
      <c r="W56" s="188"/>
      <c r="X56" s="188"/>
      <c r="Y56" s="188"/>
      <c r="Z56" s="188"/>
    </row>
    <row r="57" spans="1:26" ht="12.75">
      <c r="A57" s="270">
        <v>56</v>
      </c>
      <c r="B57" s="270">
        <v>316</v>
      </c>
      <c r="C57" s="270" t="s">
        <v>3140</v>
      </c>
      <c r="D57" s="606">
        <v>43776</v>
      </c>
      <c r="E57" s="270" t="s">
        <v>3140</v>
      </c>
      <c r="F57" s="606">
        <v>43852</v>
      </c>
      <c r="G57" s="188"/>
      <c r="H57" s="188"/>
      <c r="I57" s="188"/>
      <c r="J57" s="188"/>
      <c r="K57" s="188"/>
      <c r="L57" s="188"/>
      <c r="M57" s="188"/>
      <c r="N57" s="188"/>
      <c r="O57" s="188"/>
      <c r="P57" s="188"/>
      <c r="Q57" s="188"/>
      <c r="R57" s="188"/>
      <c r="S57" s="188"/>
      <c r="T57" s="188"/>
      <c r="U57" s="188"/>
      <c r="V57" s="188"/>
      <c r="W57" s="188"/>
      <c r="X57" s="188"/>
      <c r="Y57" s="188"/>
      <c r="Z57" s="188"/>
    </row>
    <row r="58" spans="1:26" ht="12.75">
      <c r="A58" s="270">
        <v>57</v>
      </c>
      <c r="B58" s="270">
        <v>475</v>
      </c>
      <c r="C58" s="270" t="s">
        <v>3140</v>
      </c>
      <c r="D58" s="385">
        <v>43780</v>
      </c>
      <c r="E58" s="270" t="s">
        <v>3140</v>
      </c>
      <c r="F58" s="606">
        <v>43851</v>
      </c>
      <c r="G58" s="188"/>
      <c r="H58" s="188"/>
      <c r="I58" s="188"/>
      <c r="J58" s="188"/>
      <c r="K58" s="188"/>
      <c r="L58" s="188"/>
      <c r="M58" s="188"/>
      <c r="N58" s="188"/>
      <c r="O58" s="188"/>
      <c r="P58" s="188"/>
      <c r="Q58" s="188"/>
      <c r="R58" s="188"/>
      <c r="S58" s="188"/>
      <c r="T58" s="188"/>
      <c r="U58" s="188"/>
      <c r="V58" s="188"/>
      <c r="W58" s="188"/>
      <c r="X58" s="188"/>
      <c r="Y58" s="188"/>
      <c r="Z58" s="188"/>
    </row>
    <row r="59" spans="1:26" ht="12.75">
      <c r="A59" s="270">
        <v>58</v>
      </c>
      <c r="B59" s="270">
        <v>241</v>
      </c>
      <c r="C59" s="270" t="s">
        <v>144</v>
      </c>
      <c r="D59" s="385">
        <v>43782</v>
      </c>
      <c r="E59" s="270" t="s">
        <v>3140</v>
      </c>
      <c r="F59" s="606">
        <v>43851</v>
      </c>
      <c r="G59" s="188"/>
      <c r="H59" s="188"/>
      <c r="I59" s="188"/>
      <c r="J59" s="188"/>
      <c r="K59" s="188"/>
      <c r="L59" s="188"/>
      <c r="M59" s="188"/>
      <c r="N59" s="188"/>
      <c r="O59" s="188"/>
      <c r="P59" s="188"/>
      <c r="Q59" s="188"/>
      <c r="R59" s="188"/>
      <c r="S59" s="188"/>
      <c r="T59" s="188"/>
      <c r="U59" s="188"/>
      <c r="V59" s="188"/>
      <c r="W59" s="188"/>
      <c r="X59" s="188"/>
      <c r="Y59" s="188"/>
      <c r="Z59" s="188"/>
    </row>
    <row r="60" spans="1:26" ht="12.75">
      <c r="A60" s="270">
        <v>59</v>
      </c>
      <c r="B60" s="270">
        <v>151</v>
      </c>
      <c r="C60" s="270" t="s">
        <v>144</v>
      </c>
      <c r="D60" s="385">
        <v>43782</v>
      </c>
      <c r="E60" s="270" t="s">
        <v>3140</v>
      </c>
      <c r="F60" s="606">
        <v>43851</v>
      </c>
      <c r="G60" s="188"/>
      <c r="H60" s="188"/>
      <c r="I60" s="188"/>
      <c r="J60" s="188"/>
      <c r="K60" s="188"/>
      <c r="L60" s="188"/>
      <c r="M60" s="188"/>
      <c r="N60" s="188"/>
      <c r="O60" s="188"/>
      <c r="P60" s="188"/>
      <c r="Q60" s="188"/>
      <c r="R60" s="188"/>
      <c r="S60" s="188"/>
      <c r="T60" s="188"/>
      <c r="U60" s="188"/>
      <c r="V60" s="188"/>
      <c r="W60" s="188"/>
      <c r="X60" s="188"/>
      <c r="Y60" s="188"/>
      <c r="Z60" s="188"/>
    </row>
    <row r="61" spans="1:26" ht="12.75">
      <c r="A61" s="270">
        <v>60</v>
      </c>
      <c r="B61" s="270">
        <v>0</v>
      </c>
      <c r="C61" s="270" t="s">
        <v>3401</v>
      </c>
      <c r="D61" s="188"/>
      <c r="E61" s="270" t="s">
        <v>3140</v>
      </c>
      <c r="F61" s="385">
        <v>43814</v>
      </c>
      <c r="G61" s="188"/>
      <c r="H61" s="188"/>
      <c r="I61" s="188"/>
      <c r="J61" s="188"/>
      <c r="K61" s="188"/>
      <c r="L61" s="188"/>
      <c r="M61" s="188"/>
      <c r="N61" s="188"/>
      <c r="O61" s="188"/>
      <c r="P61" s="188"/>
      <c r="Q61" s="188"/>
      <c r="R61" s="188"/>
      <c r="S61" s="188"/>
      <c r="T61" s="188"/>
      <c r="U61" s="188"/>
      <c r="V61" s="188"/>
      <c r="W61" s="188"/>
      <c r="X61" s="188"/>
      <c r="Y61" s="188"/>
      <c r="Z61" s="188"/>
    </row>
    <row r="62" spans="1:26" ht="12.75">
      <c r="A62" s="270">
        <v>61</v>
      </c>
      <c r="B62" s="270">
        <v>378</v>
      </c>
      <c r="C62" s="270" t="s">
        <v>3140</v>
      </c>
      <c r="D62" s="394">
        <v>43782</v>
      </c>
      <c r="E62" s="270" t="s">
        <v>3140</v>
      </c>
      <c r="F62" s="606">
        <v>43852</v>
      </c>
      <c r="G62" s="188"/>
      <c r="H62" s="188"/>
      <c r="I62" s="188"/>
      <c r="J62" s="188"/>
      <c r="K62" s="188"/>
      <c r="L62" s="188"/>
      <c r="M62" s="188"/>
      <c r="N62" s="188"/>
      <c r="O62" s="188"/>
      <c r="P62" s="188"/>
      <c r="Q62" s="188"/>
      <c r="R62" s="188"/>
      <c r="S62" s="188"/>
      <c r="T62" s="188"/>
      <c r="U62" s="188"/>
      <c r="V62" s="188"/>
      <c r="W62" s="188"/>
      <c r="X62" s="188"/>
      <c r="Y62" s="188"/>
      <c r="Z62" s="188"/>
    </row>
    <row r="63" spans="1:26" ht="12.75">
      <c r="A63" s="270">
        <v>62</v>
      </c>
      <c r="B63" s="270">
        <v>56</v>
      </c>
      <c r="C63" s="270" t="s">
        <v>3140</v>
      </c>
      <c r="D63" s="385">
        <v>43782</v>
      </c>
      <c r="E63" s="270" t="s">
        <v>144</v>
      </c>
      <c r="F63" s="606">
        <v>43850</v>
      </c>
      <c r="G63" s="188"/>
      <c r="H63" s="188"/>
      <c r="I63" s="188"/>
      <c r="J63" s="188"/>
      <c r="K63" s="188"/>
      <c r="L63" s="188"/>
      <c r="M63" s="188"/>
      <c r="N63" s="188"/>
      <c r="O63" s="188"/>
      <c r="P63" s="188"/>
      <c r="Q63" s="188"/>
      <c r="R63" s="188"/>
      <c r="S63" s="188"/>
      <c r="T63" s="188"/>
      <c r="U63" s="188"/>
      <c r="V63" s="188"/>
      <c r="W63" s="188"/>
      <c r="X63" s="188"/>
      <c r="Y63" s="188"/>
      <c r="Z63" s="188"/>
    </row>
    <row r="64" spans="1:26" ht="12.75">
      <c r="A64" s="270">
        <v>63</v>
      </c>
      <c r="B64" s="270">
        <v>181</v>
      </c>
      <c r="C64" s="270" t="s">
        <v>3140</v>
      </c>
      <c r="D64" s="385">
        <v>43783</v>
      </c>
      <c r="E64" s="270" t="s">
        <v>3140</v>
      </c>
      <c r="F64" s="606">
        <v>43853</v>
      </c>
      <c r="G64" s="188"/>
      <c r="H64" s="188"/>
      <c r="I64" s="188"/>
      <c r="J64" s="188"/>
      <c r="K64" s="188"/>
      <c r="L64" s="188"/>
      <c r="M64" s="188"/>
      <c r="N64" s="188"/>
      <c r="O64" s="188"/>
      <c r="P64" s="188"/>
      <c r="Q64" s="188"/>
      <c r="R64" s="188"/>
      <c r="S64" s="188"/>
      <c r="T64" s="188"/>
      <c r="U64" s="188"/>
      <c r="V64" s="188"/>
      <c r="W64" s="188"/>
      <c r="X64" s="188"/>
      <c r="Y64" s="188"/>
      <c r="Z64" s="188"/>
    </row>
    <row r="65" spans="1:26" ht="12.75">
      <c r="A65" s="270">
        <v>64</v>
      </c>
      <c r="B65" s="270">
        <v>693</v>
      </c>
      <c r="C65" s="270" t="s">
        <v>144</v>
      </c>
      <c r="D65" s="385">
        <v>43789</v>
      </c>
      <c r="E65" s="270" t="s">
        <v>3140</v>
      </c>
      <c r="F65" s="606">
        <v>43853</v>
      </c>
      <c r="G65" s="188"/>
      <c r="H65" s="188"/>
      <c r="I65" s="188"/>
      <c r="J65" s="188"/>
      <c r="K65" s="188"/>
      <c r="L65" s="188"/>
      <c r="M65" s="188"/>
      <c r="N65" s="188"/>
      <c r="O65" s="188"/>
      <c r="P65" s="188"/>
      <c r="Q65" s="188"/>
      <c r="R65" s="188"/>
      <c r="S65" s="188"/>
      <c r="T65" s="188"/>
      <c r="U65" s="188"/>
      <c r="V65" s="188"/>
      <c r="W65" s="188"/>
      <c r="X65" s="188"/>
      <c r="Y65" s="188"/>
      <c r="Z65" s="188"/>
    </row>
    <row r="66" spans="1:26" ht="12.75">
      <c r="A66" s="270">
        <v>65</v>
      </c>
      <c r="B66" s="270">
        <v>7</v>
      </c>
      <c r="C66" s="270" t="s">
        <v>3276</v>
      </c>
      <c r="D66" s="394">
        <v>43714</v>
      </c>
      <c r="E66" s="270" t="s">
        <v>3140</v>
      </c>
      <c r="F66" s="606">
        <v>43846</v>
      </c>
      <c r="G66" s="188"/>
      <c r="H66" s="188"/>
      <c r="I66" s="188"/>
      <c r="J66" s="188"/>
      <c r="K66" s="188"/>
      <c r="L66" s="188"/>
      <c r="M66" s="188"/>
      <c r="N66" s="188"/>
      <c r="O66" s="188"/>
      <c r="P66" s="188"/>
      <c r="Q66" s="188"/>
      <c r="R66" s="188"/>
      <c r="S66" s="188"/>
      <c r="T66" s="188"/>
      <c r="U66" s="188"/>
      <c r="V66" s="188"/>
      <c r="W66" s="188"/>
      <c r="X66" s="188"/>
      <c r="Y66" s="188"/>
      <c r="Z66" s="188"/>
    </row>
    <row r="67" spans="1:26" ht="16.5" customHeight="1">
      <c r="A67" s="270">
        <v>66</v>
      </c>
      <c r="B67" s="270">
        <v>89</v>
      </c>
      <c r="C67" s="270" t="s">
        <v>3140</v>
      </c>
      <c r="D67" s="385">
        <v>43793</v>
      </c>
      <c r="E67" s="270" t="s">
        <v>3140</v>
      </c>
      <c r="F67" s="606">
        <v>43850</v>
      </c>
      <c r="G67" s="188"/>
      <c r="H67" s="188"/>
      <c r="I67" s="188"/>
      <c r="J67" s="188"/>
      <c r="K67" s="188"/>
      <c r="L67" s="188"/>
      <c r="M67" s="188"/>
      <c r="N67" s="188"/>
      <c r="O67" s="188"/>
      <c r="P67" s="188"/>
      <c r="Q67" s="188"/>
      <c r="R67" s="188"/>
      <c r="S67" s="188"/>
      <c r="T67" s="188"/>
      <c r="U67" s="188"/>
      <c r="V67" s="188"/>
      <c r="W67" s="188"/>
      <c r="X67" s="188"/>
      <c r="Y67" s="188"/>
      <c r="Z67" s="188"/>
    </row>
    <row r="68" spans="1:26" ht="12.75">
      <c r="A68" s="270">
        <v>67</v>
      </c>
      <c r="B68" s="270">
        <v>4</v>
      </c>
      <c r="C68" s="270" t="s">
        <v>3401</v>
      </c>
      <c r="D68" s="188"/>
      <c r="E68" s="270" t="s">
        <v>3140</v>
      </c>
      <c r="F68" s="385">
        <v>43814</v>
      </c>
      <c r="G68" s="188"/>
      <c r="H68" s="188"/>
      <c r="I68" s="188"/>
      <c r="J68" s="188"/>
      <c r="K68" s="188"/>
      <c r="L68" s="188"/>
      <c r="M68" s="188"/>
      <c r="N68" s="188"/>
      <c r="O68" s="188"/>
      <c r="P68" s="188"/>
      <c r="Q68" s="188"/>
      <c r="R68" s="188"/>
      <c r="S68" s="188"/>
      <c r="T68" s="188"/>
      <c r="U68" s="188"/>
      <c r="V68" s="188"/>
      <c r="W68" s="188"/>
      <c r="X68" s="188"/>
      <c r="Y68" s="188"/>
      <c r="Z68" s="188"/>
    </row>
    <row r="69" spans="1:26" ht="12.75">
      <c r="A69" s="270">
        <v>68</v>
      </c>
      <c r="B69" s="270">
        <v>623</v>
      </c>
      <c r="C69" s="270" t="s">
        <v>144</v>
      </c>
      <c r="D69" s="385">
        <v>43793</v>
      </c>
      <c r="E69" s="270" t="s">
        <v>3140</v>
      </c>
      <c r="F69" s="606">
        <v>43852</v>
      </c>
      <c r="G69" s="188"/>
      <c r="H69" s="188"/>
      <c r="I69" s="188"/>
      <c r="J69" s="188"/>
      <c r="K69" s="188"/>
      <c r="L69" s="188"/>
      <c r="M69" s="188"/>
      <c r="N69" s="188"/>
      <c r="O69" s="188"/>
      <c r="P69" s="188"/>
      <c r="Q69" s="188"/>
      <c r="R69" s="188"/>
      <c r="S69" s="188"/>
      <c r="T69" s="188"/>
      <c r="U69" s="188"/>
      <c r="V69" s="188"/>
      <c r="W69" s="188"/>
      <c r="X69" s="188"/>
      <c r="Y69" s="188"/>
      <c r="Z69" s="188"/>
    </row>
    <row r="70" spans="1:26" ht="12.75">
      <c r="A70" s="270">
        <v>69</v>
      </c>
      <c r="B70" s="270">
        <v>76</v>
      </c>
      <c r="C70" s="270" t="s">
        <v>144</v>
      </c>
      <c r="D70" s="385">
        <v>43793</v>
      </c>
      <c r="E70" s="270" t="s">
        <v>3140</v>
      </c>
      <c r="F70" s="606">
        <v>43850</v>
      </c>
      <c r="G70" s="188"/>
      <c r="H70" s="188"/>
      <c r="I70" s="188"/>
      <c r="J70" s="188"/>
      <c r="K70" s="188"/>
      <c r="L70" s="188"/>
      <c r="M70" s="188"/>
      <c r="N70" s="188"/>
      <c r="O70" s="188"/>
      <c r="P70" s="188"/>
      <c r="Q70" s="188"/>
      <c r="R70" s="188"/>
      <c r="S70" s="188"/>
      <c r="T70" s="188"/>
      <c r="U70" s="188"/>
      <c r="V70" s="188"/>
      <c r="W70" s="188"/>
      <c r="X70" s="188"/>
      <c r="Y70" s="188"/>
      <c r="Z70" s="188"/>
    </row>
    <row r="71" spans="1:26" ht="12.75">
      <c r="A71" s="270">
        <v>70</v>
      </c>
      <c r="B71" s="270">
        <v>0</v>
      </c>
      <c r="C71" s="270" t="s">
        <v>3401</v>
      </c>
      <c r="D71" s="188"/>
      <c r="E71" s="270" t="s">
        <v>3140</v>
      </c>
      <c r="F71" s="385">
        <v>43814</v>
      </c>
      <c r="G71" s="188"/>
      <c r="H71" s="188"/>
      <c r="I71" s="188"/>
      <c r="J71" s="188"/>
      <c r="K71" s="188"/>
      <c r="L71" s="188"/>
      <c r="M71" s="188"/>
      <c r="N71" s="188"/>
      <c r="O71" s="188"/>
      <c r="P71" s="188"/>
      <c r="Q71" s="188"/>
      <c r="R71" s="188"/>
      <c r="S71" s="188"/>
      <c r="T71" s="188"/>
      <c r="U71" s="188"/>
      <c r="V71" s="188"/>
      <c r="W71" s="188"/>
      <c r="X71" s="188"/>
      <c r="Y71" s="188"/>
      <c r="Z71" s="188"/>
    </row>
    <row r="72" spans="1:26" ht="12.75">
      <c r="A72" s="270">
        <v>71</v>
      </c>
      <c r="B72" s="270">
        <v>0</v>
      </c>
      <c r="C72" s="270" t="s">
        <v>3401</v>
      </c>
      <c r="D72" s="188"/>
      <c r="E72" s="270" t="s">
        <v>3140</v>
      </c>
      <c r="F72" s="385">
        <v>43814</v>
      </c>
      <c r="G72" s="188"/>
      <c r="H72" s="188"/>
      <c r="I72" s="188"/>
      <c r="J72" s="188"/>
      <c r="K72" s="188"/>
      <c r="L72" s="188"/>
      <c r="M72" s="188"/>
      <c r="N72" s="188"/>
      <c r="O72" s="188"/>
      <c r="P72" s="188"/>
      <c r="Q72" s="188"/>
      <c r="R72" s="188"/>
      <c r="S72" s="188"/>
      <c r="T72" s="188"/>
      <c r="U72" s="188"/>
      <c r="V72" s="188"/>
      <c r="W72" s="188"/>
      <c r="X72" s="188"/>
      <c r="Y72" s="188"/>
      <c r="Z72" s="188"/>
    </row>
    <row r="73" spans="1:26" ht="12.75">
      <c r="A73" s="270">
        <v>72</v>
      </c>
      <c r="B73" s="270">
        <v>0</v>
      </c>
      <c r="C73" s="270" t="s">
        <v>3401</v>
      </c>
      <c r="D73" s="188"/>
      <c r="E73" s="270" t="s">
        <v>3140</v>
      </c>
      <c r="F73" s="385">
        <v>43814</v>
      </c>
      <c r="G73" s="188"/>
      <c r="H73" s="188"/>
      <c r="I73" s="188"/>
      <c r="J73" s="188"/>
      <c r="K73" s="188"/>
      <c r="L73" s="188"/>
      <c r="M73" s="188"/>
      <c r="N73" s="188"/>
      <c r="O73" s="188"/>
      <c r="P73" s="188"/>
      <c r="Q73" s="188"/>
      <c r="R73" s="188"/>
      <c r="S73" s="188"/>
      <c r="T73" s="188"/>
      <c r="U73" s="188"/>
      <c r="V73" s="188"/>
      <c r="W73" s="188"/>
      <c r="X73" s="188"/>
      <c r="Y73" s="188"/>
      <c r="Z73" s="188"/>
    </row>
    <row r="74" spans="1:26" ht="12.75">
      <c r="A74" s="270">
        <v>73</v>
      </c>
      <c r="B74" s="270">
        <v>2</v>
      </c>
      <c r="C74" s="270" t="s">
        <v>155</v>
      </c>
      <c r="D74" s="394">
        <v>43706</v>
      </c>
      <c r="E74" s="270" t="s">
        <v>3140</v>
      </c>
      <c r="F74" s="606">
        <v>43846</v>
      </c>
      <c r="G74" s="188"/>
      <c r="H74" s="188"/>
      <c r="I74" s="188"/>
      <c r="J74" s="188"/>
      <c r="K74" s="188"/>
      <c r="L74" s="188"/>
      <c r="M74" s="188"/>
      <c r="N74" s="188"/>
      <c r="O74" s="188"/>
      <c r="P74" s="188"/>
      <c r="Q74" s="188"/>
      <c r="R74" s="188"/>
      <c r="S74" s="188"/>
      <c r="T74" s="188"/>
      <c r="U74" s="188"/>
      <c r="V74" s="188"/>
      <c r="W74" s="188"/>
      <c r="X74" s="188"/>
      <c r="Y74" s="188"/>
      <c r="Z74" s="188"/>
    </row>
    <row r="75" spans="1:26" ht="12.75">
      <c r="A75" s="270">
        <v>74</v>
      </c>
      <c r="B75" s="270">
        <v>399</v>
      </c>
      <c r="C75" s="270" t="s">
        <v>3140</v>
      </c>
      <c r="D75" s="385">
        <v>43794</v>
      </c>
      <c r="E75" s="270" t="s">
        <v>3140</v>
      </c>
      <c r="F75" s="606">
        <v>43846</v>
      </c>
      <c r="G75" s="188"/>
      <c r="H75" s="188"/>
      <c r="I75" s="188"/>
      <c r="J75" s="188"/>
      <c r="K75" s="188"/>
      <c r="L75" s="188"/>
      <c r="M75" s="188"/>
      <c r="N75" s="188"/>
      <c r="O75" s="188"/>
      <c r="P75" s="188"/>
      <c r="Q75" s="188"/>
      <c r="R75" s="188"/>
      <c r="S75" s="188"/>
      <c r="T75" s="188"/>
      <c r="U75" s="188"/>
      <c r="V75" s="188"/>
      <c r="W75" s="188"/>
      <c r="X75" s="188"/>
      <c r="Y75" s="188"/>
      <c r="Z75" s="188"/>
    </row>
    <row r="76" spans="1:26" ht="12.75">
      <c r="A76" s="270">
        <v>75</v>
      </c>
      <c r="B76" s="270">
        <v>685</v>
      </c>
      <c r="C76" s="270" t="s">
        <v>3140</v>
      </c>
      <c r="D76" s="606">
        <v>43808</v>
      </c>
      <c r="E76" s="270" t="s">
        <v>3140</v>
      </c>
      <c r="F76" s="606">
        <v>43487</v>
      </c>
      <c r="G76" s="188"/>
      <c r="H76" s="188"/>
      <c r="I76" s="188"/>
      <c r="J76" s="188"/>
      <c r="K76" s="188"/>
      <c r="L76" s="188"/>
      <c r="M76" s="188"/>
      <c r="N76" s="188"/>
      <c r="O76" s="188"/>
      <c r="P76" s="188"/>
      <c r="Q76" s="188"/>
      <c r="R76" s="188"/>
      <c r="S76" s="188"/>
      <c r="T76" s="188"/>
      <c r="U76" s="188"/>
      <c r="V76" s="188"/>
      <c r="W76" s="188"/>
      <c r="X76" s="188"/>
      <c r="Y76" s="188"/>
      <c r="Z76" s="188"/>
    </row>
    <row r="77" spans="1:26" ht="12.75">
      <c r="A77" s="270">
        <v>76</v>
      </c>
      <c r="B77" s="270">
        <v>47</v>
      </c>
      <c r="C77" s="270" t="s">
        <v>3140</v>
      </c>
      <c r="D77" s="606">
        <v>43808</v>
      </c>
      <c r="E77" s="270" t="s">
        <v>3140</v>
      </c>
      <c r="F77" s="606">
        <v>43850</v>
      </c>
      <c r="G77" s="188"/>
      <c r="H77" s="188"/>
      <c r="I77" s="188"/>
      <c r="J77" s="188"/>
      <c r="K77" s="188"/>
      <c r="L77" s="188"/>
      <c r="M77" s="188"/>
      <c r="N77" s="188"/>
      <c r="O77" s="188"/>
      <c r="P77" s="188"/>
      <c r="Q77" s="188"/>
      <c r="R77" s="188"/>
      <c r="S77" s="188"/>
      <c r="T77" s="188"/>
      <c r="U77" s="188"/>
      <c r="V77" s="188"/>
      <c r="W77" s="188"/>
      <c r="X77" s="188"/>
      <c r="Y77" s="188"/>
      <c r="Z77" s="188"/>
    </row>
    <row r="78" spans="1:26" ht="12.75">
      <c r="A78" s="270">
        <v>77</v>
      </c>
      <c r="B78" s="270">
        <v>12</v>
      </c>
      <c r="C78" s="270" t="s">
        <v>3276</v>
      </c>
      <c r="D78" s="394">
        <v>43707</v>
      </c>
      <c r="E78" s="270" t="s">
        <v>3140</v>
      </c>
      <c r="F78" s="606">
        <v>43846</v>
      </c>
      <c r="G78" s="188"/>
      <c r="H78" s="188"/>
      <c r="I78" s="188"/>
      <c r="J78" s="188"/>
      <c r="K78" s="188"/>
      <c r="L78" s="188"/>
      <c r="M78" s="188"/>
      <c r="N78" s="188"/>
      <c r="O78" s="188"/>
      <c r="P78" s="188"/>
      <c r="Q78" s="188"/>
      <c r="R78" s="188"/>
      <c r="S78" s="188"/>
      <c r="T78" s="188"/>
      <c r="U78" s="188"/>
      <c r="V78" s="188"/>
      <c r="W78" s="188"/>
      <c r="X78" s="188"/>
      <c r="Y78" s="188"/>
      <c r="Z78" s="188"/>
    </row>
    <row r="79" spans="1:26" ht="12.75">
      <c r="A79" s="270">
        <v>78</v>
      </c>
      <c r="B79" s="270">
        <v>11</v>
      </c>
      <c r="C79" s="270" t="s">
        <v>3401</v>
      </c>
      <c r="D79" s="188"/>
      <c r="E79" s="270" t="s">
        <v>3140</v>
      </c>
      <c r="F79" s="385">
        <v>43814</v>
      </c>
      <c r="G79" s="188"/>
      <c r="H79" s="188"/>
      <c r="I79" s="188"/>
      <c r="J79" s="188"/>
      <c r="K79" s="188"/>
      <c r="L79" s="188"/>
      <c r="M79" s="188"/>
      <c r="N79" s="188"/>
      <c r="O79" s="188"/>
      <c r="P79" s="188"/>
      <c r="Q79" s="188"/>
      <c r="R79" s="188"/>
      <c r="S79" s="188"/>
      <c r="T79" s="188"/>
      <c r="U79" s="188"/>
      <c r="V79" s="188"/>
      <c r="W79" s="188"/>
      <c r="X79" s="188"/>
      <c r="Y79" s="188"/>
      <c r="Z79" s="188"/>
    </row>
    <row r="80" spans="1:26" ht="12.75">
      <c r="A80" s="270">
        <v>79</v>
      </c>
      <c r="B80" s="270">
        <v>39</v>
      </c>
      <c r="C80" s="270" t="s">
        <v>3140</v>
      </c>
      <c r="D80" s="606">
        <v>43808</v>
      </c>
      <c r="E80" s="270" t="s">
        <v>3140</v>
      </c>
      <c r="F80" s="606">
        <v>43846</v>
      </c>
      <c r="G80" s="188"/>
      <c r="H80" s="188"/>
      <c r="I80" s="188"/>
      <c r="J80" s="188"/>
      <c r="K80" s="188"/>
      <c r="L80" s="188"/>
      <c r="M80" s="188"/>
      <c r="N80" s="188"/>
      <c r="O80" s="188"/>
      <c r="P80" s="188"/>
      <c r="Q80" s="188"/>
      <c r="R80" s="188"/>
      <c r="S80" s="188"/>
      <c r="T80" s="188"/>
      <c r="U80" s="188"/>
      <c r="V80" s="188"/>
      <c r="W80" s="188"/>
      <c r="X80" s="188"/>
      <c r="Y80" s="188"/>
      <c r="Z80" s="188"/>
    </row>
    <row r="81" spans="1:26" ht="12.75">
      <c r="A81" s="270">
        <v>80</v>
      </c>
      <c r="B81" s="270">
        <v>0</v>
      </c>
      <c r="C81" s="270" t="s">
        <v>3401</v>
      </c>
      <c r="D81" s="188"/>
      <c r="E81" s="270" t="s">
        <v>3140</v>
      </c>
      <c r="F81" s="385">
        <v>43814</v>
      </c>
      <c r="G81" s="188"/>
      <c r="H81" s="188"/>
      <c r="I81" s="188"/>
      <c r="J81" s="188"/>
      <c r="K81" s="188"/>
      <c r="L81" s="188"/>
      <c r="M81" s="188"/>
      <c r="N81" s="188"/>
      <c r="O81" s="188"/>
      <c r="P81" s="188"/>
      <c r="Q81" s="188"/>
      <c r="R81" s="188"/>
      <c r="S81" s="188"/>
      <c r="T81" s="188"/>
      <c r="U81" s="188"/>
      <c r="V81" s="188"/>
      <c r="W81" s="188"/>
      <c r="X81" s="188"/>
      <c r="Y81" s="188"/>
      <c r="Z81" s="188"/>
    </row>
    <row r="82" spans="1:26" ht="12.75">
      <c r="A82" s="270">
        <v>81</v>
      </c>
      <c r="B82" s="270">
        <v>34</v>
      </c>
      <c r="C82" s="270" t="s">
        <v>3140</v>
      </c>
      <c r="D82" s="385">
        <v>43794</v>
      </c>
      <c r="E82" s="270" t="s">
        <v>3140</v>
      </c>
      <c r="F82" s="606">
        <v>43850</v>
      </c>
      <c r="G82" s="188"/>
      <c r="H82" s="188"/>
      <c r="I82" s="188"/>
      <c r="J82" s="188"/>
      <c r="K82" s="188"/>
      <c r="L82" s="188"/>
      <c r="M82" s="188"/>
      <c r="N82" s="188"/>
      <c r="O82" s="188"/>
      <c r="P82" s="188"/>
      <c r="Q82" s="188"/>
      <c r="R82" s="188"/>
      <c r="S82" s="188"/>
      <c r="T82" s="188"/>
      <c r="U82" s="188"/>
      <c r="V82" s="188"/>
      <c r="W82" s="188"/>
      <c r="X82" s="188"/>
      <c r="Y82" s="188"/>
      <c r="Z82" s="188"/>
    </row>
    <row r="83" spans="1:26" ht="12.75">
      <c r="A83" s="270">
        <v>82</v>
      </c>
      <c r="B83" s="270">
        <v>413</v>
      </c>
      <c r="C83" s="270" t="s">
        <v>3140</v>
      </c>
      <c r="D83" s="385">
        <v>43811</v>
      </c>
      <c r="E83" s="270" t="s">
        <v>3140</v>
      </c>
      <c r="F83" s="606">
        <v>43853</v>
      </c>
      <c r="G83" s="188"/>
      <c r="H83" s="188"/>
      <c r="I83" s="188"/>
      <c r="J83" s="188"/>
      <c r="K83" s="188"/>
      <c r="L83" s="188"/>
      <c r="M83" s="188"/>
      <c r="N83" s="188"/>
      <c r="O83" s="188"/>
      <c r="P83" s="188"/>
      <c r="Q83" s="188"/>
      <c r="R83" s="188"/>
      <c r="S83" s="188"/>
      <c r="T83" s="188"/>
      <c r="U83" s="188"/>
      <c r="V83" s="188"/>
      <c r="W83" s="188"/>
      <c r="X83" s="188"/>
      <c r="Y83" s="188"/>
      <c r="Z83" s="188"/>
    </row>
    <row r="84" spans="1:26" ht="12.75">
      <c r="A84" s="270">
        <v>83</v>
      </c>
      <c r="B84" s="270">
        <v>77</v>
      </c>
      <c r="C84" s="270" t="s">
        <v>3140</v>
      </c>
      <c r="D84" s="385">
        <v>43810</v>
      </c>
      <c r="E84" s="270" t="s">
        <v>3140</v>
      </c>
      <c r="F84" s="606">
        <v>43850</v>
      </c>
      <c r="G84" s="188"/>
      <c r="H84" s="188"/>
      <c r="I84" s="188"/>
      <c r="J84" s="188"/>
      <c r="K84" s="188"/>
      <c r="L84" s="188"/>
      <c r="M84" s="188"/>
      <c r="N84" s="188"/>
      <c r="O84" s="188"/>
      <c r="P84" s="188"/>
      <c r="Q84" s="188"/>
      <c r="R84" s="188"/>
      <c r="S84" s="188"/>
      <c r="T84" s="188"/>
      <c r="U84" s="188"/>
      <c r="V84" s="188"/>
      <c r="W84" s="188"/>
      <c r="X84" s="188"/>
      <c r="Y84" s="188"/>
      <c r="Z84" s="188"/>
    </row>
    <row r="85" spans="1:26" ht="12.75">
      <c r="A85" s="270">
        <v>84</v>
      </c>
      <c r="B85" s="270">
        <v>13</v>
      </c>
      <c r="C85" s="270" t="s">
        <v>3140</v>
      </c>
      <c r="D85" s="385">
        <v>43793</v>
      </c>
      <c r="E85" s="270" t="s">
        <v>3140</v>
      </c>
      <c r="F85" s="606">
        <v>43850</v>
      </c>
      <c r="G85" s="188"/>
      <c r="H85" s="188"/>
      <c r="I85" s="188"/>
      <c r="J85" s="188"/>
      <c r="K85" s="188"/>
      <c r="L85" s="188"/>
      <c r="M85" s="188"/>
      <c r="N85" s="188"/>
      <c r="O85" s="188"/>
      <c r="P85" s="188"/>
      <c r="Q85" s="188"/>
      <c r="R85" s="188"/>
      <c r="S85" s="188"/>
      <c r="T85" s="188"/>
      <c r="U85" s="188"/>
      <c r="V85" s="188"/>
      <c r="W85" s="188"/>
      <c r="X85" s="188"/>
      <c r="Y85" s="188"/>
      <c r="Z85" s="188"/>
    </row>
    <row r="86" spans="1:26" ht="12.75">
      <c r="B86">
        <f>SUM(B2:B85)</f>
        <v>15530</v>
      </c>
    </row>
  </sheetData>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outlinePr summaryBelow="0" summaryRight="0"/>
  </sheetPr>
  <dimension ref="A1:Z68"/>
  <sheetViews>
    <sheetView workbookViewId="0">
      <pane ySplit="1" topLeftCell="A2" activePane="bottomLeft" state="frozen"/>
      <selection pane="bottomLeft" activeCell="B3" sqref="B3"/>
    </sheetView>
  </sheetViews>
  <sheetFormatPr defaultColWidth="12.5703125" defaultRowHeight="15.75" customHeight="1"/>
  <sheetData>
    <row r="1" spans="1:26" ht="15.75" customHeight="1">
      <c r="A1" s="116" t="s">
        <v>3105</v>
      </c>
      <c r="B1" s="116" t="s">
        <v>3106</v>
      </c>
      <c r="C1" s="116" t="s">
        <v>3108</v>
      </c>
      <c r="D1" s="116" t="s">
        <v>3109</v>
      </c>
      <c r="E1" s="116" t="s">
        <v>3112</v>
      </c>
      <c r="F1" s="116" t="s">
        <v>3113</v>
      </c>
      <c r="G1" s="116" t="s">
        <v>3245</v>
      </c>
      <c r="H1" s="116" t="s">
        <v>3246</v>
      </c>
      <c r="I1" s="116" t="s">
        <v>3247</v>
      </c>
      <c r="J1" s="116" t="s">
        <v>3246</v>
      </c>
    </row>
    <row r="2" spans="1:26" ht="15.75" customHeight="1">
      <c r="A2" s="284">
        <v>1</v>
      </c>
      <c r="B2" s="268">
        <v>0</v>
      </c>
      <c r="C2" s="268" t="s">
        <v>203</v>
      </c>
      <c r="D2" s="365">
        <v>43443</v>
      </c>
      <c r="E2" s="268" t="s">
        <v>203</v>
      </c>
      <c r="F2" s="365">
        <v>43620</v>
      </c>
      <c r="G2" s="268" t="s">
        <v>144</v>
      </c>
      <c r="H2" s="365">
        <v>43670</v>
      </c>
      <c r="I2" s="219"/>
      <c r="J2" s="219"/>
      <c r="K2" s="219"/>
      <c r="L2" s="219"/>
      <c r="M2" s="219"/>
      <c r="N2" s="219"/>
      <c r="O2" s="219"/>
      <c r="P2" s="219"/>
      <c r="Q2" s="219"/>
      <c r="R2" s="219"/>
      <c r="S2" s="219"/>
      <c r="T2" s="219"/>
      <c r="U2" s="219"/>
      <c r="V2" s="219"/>
      <c r="W2" s="219"/>
      <c r="X2" s="219"/>
      <c r="Y2" s="219"/>
      <c r="Z2" s="219"/>
    </row>
    <row r="3" spans="1:26" ht="15.75" customHeight="1">
      <c r="A3" s="284">
        <v>2</v>
      </c>
      <c r="B3" s="268">
        <v>0</v>
      </c>
      <c r="C3" s="268" t="s">
        <v>203</v>
      </c>
      <c r="D3" s="365">
        <v>43443</v>
      </c>
      <c r="E3" s="268" t="s">
        <v>203</v>
      </c>
      <c r="F3" s="365">
        <v>43620</v>
      </c>
      <c r="G3" s="268" t="s">
        <v>144</v>
      </c>
      <c r="H3" s="365">
        <v>43670</v>
      </c>
      <c r="I3" s="219"/>
      <c r="J3" s="219"/>
      <c r="K3" s="219"/>
      <c r="L3" s="219"/>
      <c r="M3" s="219"/>
      <c r="N3" s="219"/>
      <c r="O3" s="219"/>
      <c r="P3" s="219"/>
      <c r="Q3" s="219"/>
      <c r="R3" s="219"/>
      <c r="S3" s="219"/>
      <c r="T3" s="219"/>
      <c r="U3" s="219"/>
      <c r="V3" s="219"/>
      <c r="W3" s="219"/>
      <c r="X3" s="219"/>
      <c r="Y3" s="219"/>
      <c r="Z3" s="219"/>
    </row>
    <row r="4" spans="1:26" ht="15.75" customHeight="1">
      <c r="A4" s="284">
        <v>3</v>
      </c>
      <c r="B4" s="268">
        <v>0</v>
      </c>
      <c r="C4" s="268" t="s">
        <v>203</v>
      </c>
      <c r="D4" s="365">
        <v>43443</v>
      </c>
      <c r="E4" s="268" t="s">
        <v>203</v>
      </c>
      <c r="F4" s="365">
        <v>43620</v>
      </c>
      <c r="G4" s="268" t="s">
        <v>144</v>
      </c>
      <c r="H4" s="365">
        <v>43670</v>
      </c>
      <c r="I4" s="219"/>
      <c r="J4" s="219"/>
      <c r="K4" s="219"/>
      <c r="L4" s="219"/>
      <c r="M4" s="219"/>
      <c r="N4" s="219"/>
      <c r="O4" s="219"/>
      <c r="P4" s="219"/>
      <c r="Q4" s="219"/>
      <c r="R4" s="219"/>
      <c r="S4" s="219"/>
      <c r="T4" s="219"/>
      <c r="U4" s="219"/>
      <c r="V4" s="219"/>
      <c r="W4" s="219"/>
      <c r="X4" s="219"/>
      <c r="Y4" s="219"/>
      <c r="Z4" s="219"/>
    </row>
    <row r="5" spans="1:26" ht="15.75" customHeight="1">
      <c r="A5" s="284">
        <v>4</v>
      </c>
      <c r="B5" s="268">
        <v>18</v>
      </c>
      <c r="C5" s="268" t="s">
        <v>203</v>
      </c>
      <c r="D5" s="365">
        <v>43443</v>
      </c>
      <c r="E5" s="268" t="s">
        <v>203</v>
      </c>
      <c r="F5" s="365">
        <v>43620</v>
      </c>
      <c r="G5" s="268" t="s">
        <v>144</v>
      </c>
      <c r="H5" s="365">
        <v>43670</v>
      </c>
      <c r="I5" s="219"/>
      <c r="J5" s="219"/>
      <c r="K5" s="219"/>
      <c r="L5" s="219"/>
      <c r="M5" s="219"/>
      <c r="N5" s="219"/>
      <c r="O5" s="219"/>
      <c r="P5" s="219"/>
      <c r="Q5" s="219"/>
      <c r="R5" s="219"/>
      <c r="S5" s="219"/>
      <c r="T5" s="219"/>
      <c r="U5" s="219"/>
      <c r="V5" s="219"/>
      <c r="W5" s="219"/>
      <c r="X5" s="219"/>
      <c r="Y5" s="219"/>
      <c r="Z5" s="219"/>
    </row>
    <row r="6" spans="1:26" ht="15.75" customHeight="1">
      <c r="A6" s="284">
        <v>5</v>
      </c>
      <c r="B6" s="268">
        <v>0</v>
      </c>
      <c r="C6" s="268" t="s">
        <v>203</v>
      </c>
      <c r="D6" s="365">
        <v>43443</v>
      </c>
      <c r="E6" s="268" t="s">
        <v>203</v>
      </c>
      <c r="F6" s="365">
        <v>43620</v>
      </c>
      <c r="G6" s="268" t="s">
        <v>144</v>
      </c>
      <c r="H6" s="365">
        <v>43670</v>
      </c>
      <c r="I6" s="219"/>
      <c r="J6" s="219"/>
      <c r="K6" s="219"/>
      <c r="L6" s="219"/>
      <c r="M6" s="219"/>
      <c r="N6" s="219"/>
      <c r="O6" s="219"/>
      <c r="P6" s="219"/>
      <c r="Q6" s="219"/>
      <c r="R6" s="219"/>
      <c r="S6" s="219"/>
      <c r="T6" s="219"/>
      <c r="U6" s="219"/>
      <c r="V6" s="219"/>
      <c r="W6" s="219"/>
      <c r="X6" s="219"/>
      <c r="Y6" s="219"/>
      <c r="Z6" s="219"/>
    </row>
    <row r="7" spans="1:26" ht="15.75" customHeight="1">
      <c r="A7" s="284">
        <v>6</v>
      </c>
      <c r="B7" s="268">
        <v>0</v>
      </c>
      <c r="C7" s="268" t="s">
        <v>203</v>
      </c>
      <c r="D7" s="365">
        <v>43443</v>
      </c>
      <c r="E7" s="268" t="s">
        <v>203</v>
      </c>
      <c r="F7" s="365">
        <v>43620</v>
      </c>
      <c r="G7" s="268" t="s">
        <v>144</v>
      </c>
      <c r="H7" s="365">
        <v>43670</v>
      </c>
      <c r="I7" s="219"/>
      <c r="J7" s="219"/>
      <c r="K7" s="219"/>
      <c r="L7" s="219"/>
      <c r="M7" s="219"/>
      <c r="N7" s="219"/>
      <c r="O7" s="219"/>
      <c r="P7" s="219"/>
      <c r="Q7" s="219"/>
      <c r="R7" s="219"/>
      <c r="S7" s="219"/>
      <c r="T7" s="219"/>
      <c r="U7" s="219"/>
      <c r="V7" s="219"/>
      <c r="W7" s="219"/>
      <c r="X7" s="219"/>
      <c r="Y7" s="219"/>
      <c r="Z7" s="219"/>
    </row>
    <row r="8" spans="1:26" ht="15.75" customHeight="1">
      <c r="A8" s="284">
        <v>7</v>
      </c>
      <c r="B8" s="268">
        <v>0</v>
      </c>
      <c r="C8" s="268" t="s">
        <v>203</v>
      </c>
      <c r="D8" s="365">
        <v>43443</v>
      </c>
      <c r="E8" s="268" t="s">
        <v>203</v>
      </c>
      <c r="F8" s="365">
        <v>43620</v>
      </c>
      <c r="G8" s="268" t="s">
        <v>144</v>
      </c>
      <c r="H8" s="365">
        <v>43670</v>
      </c>
      <c r="I8" s="219"/>
      <c r="J8" s="219"/>
      <c r="K8" s="219"/>
      <c r="L8" s="219"/>
      <c r="M8" s="219"/>
      <c r="N8" s="219"/>
      <c r="O8" s="219"/>
      <c r="P8" s="219"/>
      <c r="Q8" s="219"/>
      <c r="R8" s="219"/>
      <c r="S8" s="219"/>
      <c r="T8" s="219"/>
      <c r="U8" s="219"/>
      <c r="V8" s="219"/>
      <c r="W8" s="219"/>
      <c r="X8" s="219"/>
      <c r="Y8" s="219"/>
      <c r="Z8" s="219"/>
    </row>
    <row r="9" spans="1:26" ht="15.75" customHeight="1">
      <c r="A9" s="284">
        <v>8</v>
      </c>
      <c r="B9" s="268">
        <v>3</v>
      </c>
      <c r="C9" s="268" t="s">
        <v>203</v>
      </c>
      <c r="D9" s="365">
        <v>43442</v>
      </c>
      <c r="E9" s="268" t="s">
        <v>203</v>
      </c>
      <c r="F9" s="365">
        <v>43620</v>
      </c>
      <c r="G9" s="268" t="s">
        <v>144</v>
      </c>
      <c r="H9" s="365">
        <v>43670</v>
      </c>
      <c r="I9" s="219"/>
      <c r="J9" s="219"/>
      <c r="K9" s="219"/>
      <c r="L9" s="219"/>
      <c r="M9" s="219"/>
      <c r="N9" s="219"/>
      <c r="O9" s="219"/>
      <c r="P9" s="219"/>
      <c r="Q9" s="219"/>
      <c r="R9" s="219"/>
      <c r="S9" s="219"/>
      <c r="T9" s="219"/>
      <c r="U9" s="219"/>
      <c r="V9" s="219"/>
      <c r="W9" s="219"/>
      <c r="X9" s="219"/>
      <c r="Y9" s="219"/>
      <c r="Z9" s="219"/>
    </row>
    <row r="10" spans="1:26" ht="15.75" customHeight="1">
      <c r="A10" s="284">
        <v>9</v>
      </c>
      <c r="B10" s="268">
        <v>46</v>
      </c>
      <c r="C10" s="268" t="s">
        <v>203</v>
      </c>
      <c r="D10" s="365">
        <v>43670</v>
      </c>
      <c r="E10" s="268" t="s">
        <v>144</v>
      </c>
      <c r="F10" s="365">
        <v>43670</v>
      </c>
      <c r="G10" s="268" t="s">
        <v>144</v>
      </c>
      <c r="H10" s="365">
        <v>43670</v>
      </c>
      <c r="I10" s="219"/>
      <c r="J10" s="219"/>
      <c r="K10" s="219"/>
      <c r="L10" s="219"/>
      <c r="M10" s="219"/>
      <c r="N10" s="219"/>
      <c r="O10" s="219"/>
      <c r="P10" s="219"/>
      <c r="Q10" s="219"/>
      <c r="R10" s="219"/>
      <c r="S10" s="219"/>
      <c r="T10" s="219"/>
      <c r="U10" s="219"/>
      <c r="V10" s="219"/>
      <c r="W10" s="219"/>
      <c r="X10" s="219"/>
      <c r="Y10" s="219"/>
      <c r="Z10" s="219"/>
    </row>
    <row r="11" spans="1:26" ht="15.75" customHeight="1">
      <c r="A11" s="284">
        <v>10</v>
      </c>
      <c r="B11" s="268">
        <v>14</v>
      </c>
      <c r="C11" s="268" t="s">
        <v>203</v>
      </c>
      <c r="D11" s="365">
        <v>43445</v>
      </c>
      <c r="E11" s="268" t="s">
        <v>203</v>
      </c>
      <c r="F11" s="365">
        <v>43622</v>
      </c>
      <c r="G11" s="268" t="s">
        <v>144</v>
      </c>
      <c r="H11" s="365">
        <v>43670</v>
      </c>
      <c r="I11" s="219"/>
      <c r="J11" s="219"/>
      <c r="K11" s="219"/>
      <c r="L11" s="219"/>
      <c r="M11" s="219"/>
      <c r="N11" s="219"/>
      <c r="O11" s="219"/>
      <c r="P11" s="219"/>
      <c r="Q11" s="219"/>
      <c r="R11" s="219"/>
      <c r="S11" s="219"/>
      <c r="T11" s="219"/>
      <c r="U11" s="219"/>
      <c r="V11" s="219"/>
      <c r="W11" s="219"/>
      <c r="X11" s="219"/>
      <c r="Y11" s="219"/>
      <c r="Z11" s="219"/>
    </row>
    <row r="12" spans="1:26" ht="15.75" customHeight="1">
      <c r="A12" s="284">
        <v>11</v>
      </c>
      <c r="B12" s="268">
        <v>0</v>
      </c>
      <c r="C12" s="268" t="s">
        <v>203</v>
      </c>
      <c r="D12" s="365">
        <v>43445</v>
      </c>
      <c r="E12" s="268" t="s">
        <v>203</v>
      </c>
      <c r="F12" s="365">
        <v>43620</v>
      </c>
      <c r="G12" s="268" t="s">
        <v>144</v>
      </c>
      <c r="H12" s="365">
        <v>43670</v>
      </c>
      <c r="I12" s="219"/>
      <c r="J12" s="219"/>
      <c r="K12" s="219"/>
      <c r="L12" s="219"/>
      <c r="M12" s="219"/>
      <c r="N12" s="219"/>
      <c r="O12" s="219"/>
      <c r="P12" s="219"/>
      <c r="Q12" s="219"/>
      <c r="R12" s="219"/>
      <c r="S12" s="219"/>
      <c r="T12" s="219"/>
      <c r="U12" s="219"/>
      <c r="V12" s="219"/>
      <c r="W12" s="219"/>
      <c r="X12" s="219"/>
      <c r="Y12" s="219"/>
      <c r="Z12" s="219"/>
    </row>
    <row r="13" spans="1:26" ht="15.75" customHeight="1">
      <c r="A13" s="284">
        <v>12</v>
      </c>
      <c r="B13" s="268">
        <v>0</v>
      </c>
      <c r="C13" s="268" t="s">
        <v>203</v>
      </c>
      <c r="D13" s="365">
        <v>43445</v>
      </c>
      <c r="E13" s="268" t="s">
        <v>203</v>
      </c>
      <c r="F13" s="365">
        <v>43620</v>
      </c>
      <c r="G13" s="268" t="s">
        <v>3403</v>
      </c>
      <c r="H13" s="365">
        <v>43670</v>
      </c>
      <c r="I13" s="219"/>
      <c r="J13" s="219"/>
      <c r="K13" s="219"/>
      <c r="L13" s="219"/>
      <c r="M13" s="219"/>
      <c r="N13" s="219"/>
      <c r="O13" s="219"/>
      <c r="P13" s="219"/>
      <c r="Q13" s="219"/>
      <c r="R13" s="219"/>
      <c r="S13" s="219"/>
      <c r="T13" s="219"/>
      <c r="U13" s="219"/>
      <c r="V13" s="219"/>
      <c r="W13" s="219"/>
      <c r="X13" s="219"/>
      <c r="Y13" s="219"/>
      <c r="Z13" s="219"/>
    </row>
    <row r="14" spans="1:26" ht="15.75" customHeight="1">
      <c r="A14" s="284">
        <v>13</v>
      </c>
      <c r="B14" s="268">
        <v>4</v>
      </c>
      <c r="C14" s="268" t="s">
        <v>203</v>
      </c>
      <c r="D14" s="365">
        <v>43445</v>
      </c>
      <c r="E14" s="268" t="s">
        <v>203</v>
      </c>
      <c r="F14" s="365">
        <v>43622</v>
      </c>
      <c r="G14" s="268" t="s">
        <v>144</v>
      </c>
      <c r="H14" s="365">
        <v>43670</v>
      </c>
      <c r="I14" s="219"/>
      <c r="J14" s="219"/>
      <c r="K14" s="219"/>
      <c r="L14" s="219"/>
      <c r="M14" s="219"/>
      <c r="N14" s="219"/>
      <c r="O14" s="219"/>
      <c r="P14" s="219"/>
      <c r="Q14" s="219"/>
      <c r="R14" s="219"/>
      <c r="S14" s="219"/>
      <c r="T14" s="219"/>
      <c r="U14" s="219"/>
      <c r="V14" s="219"/>
      <c r="W14" s="219"/>
      <c r="X14" s="219"/>
      <c r="Y14" s="219"/>
      <c r="Z14" s="219"/>
    </row>
    <row r="15" spans="1:26" ht="15.75" customHeight="1">
      <c r="A15" s="284">
        <v>14</v>
      </c>
      <c r="B15" s="268">
        <v>19</v>
      </c>
      <c r="C15" s="268" t="s">
        <v>203</v>
      </c>
      <c r="D15" s="365">
        <v>43474</v>
      </c>
      <c r="E15" s="268" t="s">
        <v>144</v>
      </c>
      <c r="F15" s="365">
        <v>43670</v>
      </c>
      <c r="G15" s="268" t="s">
        <v>144</v>
      </c>
      <c r="H15" s="365">
        <v>43670</v>
      </c>
      <c r="I15" s="219"/>
      <c r="J15" s="219"/>
      <c r="K15" s="219"/>
      <c r="L15" s="219"/>
      <c r="M15" s="219"/>
      <c r="N15" s="219"/>
      <c r="O15" s="219"/>
      <c r="P15" s="219"/>
      <c r="Q15" s="219"/>
      <c r="R15" s="219"/>
      <c r="S15" s="219"/>
      <c r="T15" s="219"/>
      <c r="U15" s="219"/>
      <c r="V15" s="219"/>
      <c r="W15" s="219"/>
      <c r="X15" s="219"/>
      <c r="Y15" s="219"/>
      <c r="Z15" s="219"/>
    </row>
    <row r="16" spans="1:26" ht="15.75" customHeight="1">
      <c r="A16" s="284">
        <v>15</v>
      </c>
      <c r="B16" s="268">
        <v>146</v>
      </c>
      <c r="C16" s="268" t="s">
        <v>203</v>
      </c>
      <c r="D16" s="365">
        <v>43475</v>
      </c>
      <c r="E16" s="268" t="s">
        <v>144</v>
      </c>
      <c r="F16" s="365">
        <v>43670</v>
      </c>
      <c r="G16" s="268" t="s">
        <v>144</v>
      </c>
      <c r="H16" s="365">
        <v>43670</v>
      </c>
      <c r="I16" s="219"/>
      <c r="J16" s="219"/>
      <c r="K16" s="219"/>
      <c r="L16" s="219"/>
      <c r="M16" s="219"/>
      <c r="N16" s="219"/>
      <c r="O16" s="219"/>
      <c r="P16" s="219"/>
      <c r="Q16" s="219"/>
      <c r="R16" s="219"/>
      <c r="S16" s="219"/>
      <c r="T16" s="219"/>
      <c r="U16" s="219"/>
      <c r="V16" s="219"/>
      <c r="W16" s="219"/>
      <c r="X16" s="219"/>
      <c r="Y16" s="219"/>
      <c r="Z16" s="219"/>
    </row>
    <row r="17" spans="1:26" ht="15.75" customHeight="1">
      <c r="A17" s="284">
        <v>16</v>
      </c>
      <c r="B17" s="268">
        <v>59</v>
      </c>
      <c r="C17" s="268" t="s">
        <v>203</v>
      </c>
      <c r="D17" s="365">
        <v>43473</v>
      </c>
      <c r="E17" s="268" t="s">
        <v>203</v>
      </c>
      <c r="F17" s="365">
        <v>43623</v>
      </c>
      <c r="G17" s="268" t="s">
        <v>144</v>
      </c>
      <c r="H17" s="365">
        <v>43670</v>
      </c>
      <c r="I17" s="219"/>
      <c r="J17" s="219"/>
      <c r="K17" s="219"/>
      <c r="L17" s="219"/>
      <c r="M17" s="219"/>
      <c r="N17" s="219"/>
      <c r="O17" s="219"/>
      <c r="P17" s="219"/>
      <c r="Q17" s="219"/>
      <c r="R17" s="219"/>
      <c r="S17" s="219"/>
      <c r="T17" s="219"/>
      <c r="U17" s="219"/>
      <c r="V17" s="219"/>
      <c r="W17" s="219"/>
      <c r="X17" s="219"/>
      <c r="Y17" s="219"/>
      <c r="Z17" s="219"/>
    </row>
    <row r="18" spans="1:26" ht="15.75" customHeight="1">
      <c r="A18" s="284">
        <v>17</v>
      </c>
      <c r="B18" s="268">
        <v>9</v>
      </c>
      <c r="C18" s="268" t="s">
        <v>203</v>
      </c>
      <c r="D18" s="365">
        <v>43446</v>
      </c>
      <c r="E18" s="268" t="s">
        <v>203</v>
      </c>
      <c r="F18" s="365">
        <v>43622</v>
      </c>
      <c r="G18" s="268" t="s">
        <v>144</v>
      </c>
      <c r="H18" s="365">
        <v>43670</v>
      </c>
      <c r="I18" s="219"/>
      <c r="J18" s="219"/>
      <c r="K18" s="219"/>
      <c r="L18" s="219"/>
      <c r="M18" s="219"/>
      <c r="N18" s="219"/>
      <c r="O18" s="219"/>
      <c r="P18" s="219"/>
      <c r="Q18" s="219"/>
      <c r="R18" s="219"/>
      <c r="S18" s="219"/>
      <c r="T18" s="219"/>
      <c r="U18" s="219"/>
      <c r="V18" s="219"/>
      <c r="W18" s="219"/>
      <c r="X18" s="219"/>
      <c r="Y18" s="219"/>
      <c r="Z18" s="219"/>
    </row>
    <row r="19" spans="1:26" ht="15.75" customHeight="1">
      <c r="A19" s="284">
        <v>18</v>
      </c>
      <c r="B19" s="268">
        <v>2</v>
      </c>
      <c r="C19" s="268" t="s">
        <v>203</v>
      </c>
      <c r="D19" s="365">
        <v>43445</v>
      </c>
      <c r="E19" s="268" t="s">
        <v>203</v>
      </c>
      <c r="F19" s="365">
        <v>43622</v>
      </c>
      <c r="G19" s="268" t="s">
        <v>144</v>
      </c>
      <c r="H19" s="365">
        <v>43670</v>
      </c>
      <c r="I19" s="219"/>
      <c r="J19" s="219"/>
      <c r="K19" s="219"/>
      <c r="L19" s="219"/>
      <c r="M19" s="219"/>
      <c r="N19" s="219"/>
      <c r="O19" s="219"/>
      <c r="P19" s="219"/>
      <c r="Q19" s="219"/>
      <c r="R19" s="219"/>
      <c r="S19" s="219"/>
      <c r="T19" s="219"/>
      <c r="U19" s="219"/>
      <c r="V19" s="219"/>
      <c r="W19" s="219"/>
      <c r="X19" s="219"/>
      <c r="Y19" s="219"/>
      <c r="Z19" s="219"/>
    </row>
    <row r="20" spans="1:26" ht="15.75" customHeight="1">
      <c r="A20" s="284">
        <v>19</v>
      </c>
      <c r="B20" s="268">
        <v>6</v>
      </c>
      <c r="C20" s="268" t="s">
        <v>203</v>
      </c>
      <c r="D20" s="365">
        <v>43445</v>
      </c>
      <c r="E20" s="268" t="s">
        <v>203</v>
      </c>
      <c r="F20" s="365">
        <v>43622</v>
      </c>
      <c r="G20" s="268" t="s">
        <v>144</v>
      </c>
      <c r="H20" s="365">
        <v>43670</v>
      </c>
      <c r="I20" s="219"/>
      <c r="J20" s="219"/>
      <c r="K20" s="219"/>
      <c r="L20" s="219"/>
      <c r="M20" s="219"/>
      <c r="N20" s="219"/>
      <c r="O20" s="219"/>
      <c r="P20" s="219"/>
      <c r="Q20" s="219"/>
      <c r="R20" s="219"/>
      <c r="S20" s="219"/>
      <c r="T20" s="219"/>
      <c r="U20" s="219"/>
      <c r="V20" s="219"/>
      <c r="W20" s="219"/>
      <c r="X20" s="219"/>
      <c r="Y20" s="219"/>
      <c r="Z20" s="219"/>
    </row>
    <row r="21" spans="1:26" ht="15.75" customHeight="1">
      <c r="A21" s="284">
        <v>20</v>
      </c>
      <c r="B21" s="268">
        <v>22</v>
      </c>
      <c r="C21" s="268" t="s">
        <v>203</v>
      </c>
      <c r="D21" s="365">
        <v>43488</v>
      </c>
      <c r="E21" s="268" t="s">
        <v>203</v>
      </c>
      <c r="F21" s="365">
        <v>43623</v>
      </c>
      <c r="G21" s="268" t="s">
        <v>144</v>
      </c>
      <c r="H21" s="365">
        <v>43670</v>
      </c>
      <c r="I21" s="219"/>
      <c r="J21" s="219"/>
      <c r="K21" s="219"/>
      <c r="L21" s="219"/>
      <c r="M21" s="219"/>
      <c r="N21" s="219"/>
      <c r="O21" s="219"/>
      <c r="P21" s="219"/>
      <c r="Q21" s="219"/>
      <c r="R21" s="219"/>
      <c r="S21" s="219"/>
      <c r="T21" s="219"/>
      <c r="U21" s="219"/>
      <c r="V21" s="219"/>
      <c r="W21" s="219"/>
      <c r="X21" s="219"/>
      <c r="Y21" s="219"/>
      <c r="Z21" s="219"/>
    </row>
    <row r="22" spans="1:26" ht="15.75" customHeight="1">
      <c r="A22" s="284">
        <v>21</v>
      </c>
      <c r="B22" s="268">
        <v>220</v>
      </c>
      <c r="C22" s="268" t="s">
        <v>27</v>
      </c>
      <c r="D22" s="365">
        <v>43519</v>
      </c>
      <c r="E22" s="268" t="s">
        <v>3140</v>
      </c>
      <c r="F22" s="365">
        <v>43670</v>
      </c>
      <c r="G22" s="268" t="s">
        <v>144</v>
      </c>
      <c r="H22" s="365">
        <v>43671</v>
      </c>
      <c r="I22" s="219"/>
      <c r="J22" s="219"/>
      <c r="K22" s="219"/>
      <c r="L22" s="219"/>
      <c r="M22" s="219"/>
      <c r="N22" s="219"/>
      <c r="O22" s="219"/>
      <c r="P22" s="219"/>
      <c r="Q22" s="219"/>
      <c r="R22" s="219"/>
      <c r="S22" s="219"/>
      <c r="T22" s="219"/>
      <c r="U22" s="219"/>
      <c r="V22" s="219"/>
      <c r="W22" s="219"/>
      <c r="X22" s="219"/>
      <c r="Y22" s="219"/>
      <c r="Z22" s="219"/>
    </row>
    <row r="23" spans="1:26" ht="15.75" customHeight="1">
      <c r="A23" s="284">
        <v>22</v>
      </c>
      <c r="B23" s="268">
        <v>180</v>
      </c>
      <c r="C23" s="268" t="s">
        <v>27</v>
      </c>
      <c r="D23" s="365">
        <v>43147</v>
      </c>
      <c r="E23" s="268" t="s">
        <v>203</v>
      </c>
      <c r="F23" s="365">
        <v>43626</v>
      </c>
      <c r="G23" s="268" t="s">
        <v>144</v>
      </c>
      <c r="H23" s="365">
        <v>43671</v>
      </c>
      <c r="I23" s="219"/>
      <c r="J23" s="219"/>
      <c r="K23" s="219"/>
      <c r="L23" s="219"/>
      <c r="M23" s="219"/>
      <c r="N23" s="219"/>
      <c r="O23" s="219"/>
      <c r="P23" s="219"/>
      <c r="Q23" s="219"/>
      <c r="R23" s="219"/>
      <c r="S23" s="219"/>
      <c r="T23" s="219"/>
      <c r="U23" s="219"/>
      <c r="V23" s="219"/>
      <c r="W23" s="219"/>
      <c r="X23" s="219"/>
      <c r="Y23" s="219"/>
      <c r="Z23" s="219"/>
    </row>
    <row r="24" spans="1:26" ht="15.75" customHeight="1">
      <c r="A24" s="284">
        <v>23</v>
      </c>
      <c r="B24" s="268">
        <v>227</v>
      </c>
      <c r="C24" s="268" t="s">
        <v>27</v>
      </c>
      <c r="D24" s="365">
        <v>43522</v>
      </c>
      <c r="E24" s="268" t="s">
        <v>144</v>
      </c>
      <c r="F24" s="365">
        <v>43670</v>
      </c>
      <c r="G24" s="268" t="s">
        <v>144</v>
      </c>
      <c r="H24" s="365">
        <v>43671</v>
      </c>
      <c r="I24" s="219"/>
      <c r="J24" s="219"/>
      <c r="K24" s="219"/>
      <c r="L24" s="219"/>
      <c r="M24" s="219"/>
      <c r="N24" s="219"/>
      <c r="O24" s="219"/>
      <c r="P24" s="219"/>
      <c r="Q24" s="219"/>
      <c r="R24" s="219"/>
      <c r="S24" s="219"/>
      <c r="T24" s="219"/>
      <c r="U24" s="219"/>
      <c r="V24" s="219"/>
      <c r="W24" s="219"/>
      <c r="X24" s="219"/>
      <c r="Y24" s="219"/>
      <c r="Z24" s="219"/>
    </row>
    <row r="25" spans="1:26" ht="15.75" customHeight="1">
      <c r="A25" s="284">
        <v>24</v>
      </c>
      <c r="B25" s="268">
        <v>63</v>
      </c>
      <c r="C25" s="268" t="s">
        <v>27</v>
      </c>
      <c r="D25" s="365">
        <v>43510</v>
      </c>
      <c r="E25" s="268" t="s">
        <v>203</v>
      </c>
      <c r="F25" s="365">
        <v>43626</v>
      </c>
      <c r="G25" s="268" t="s">
        <v>144</v>
      </c>
      <c r="H25" s="365">
        <v>43671</v>
      </c>
      <c r="I25" s="219"/>
      <c r="J25" s="219"/>
      <c r="K25" s="219"/>
      <c r="L25" s="219"/>
      <c r="M25" s="219"/>
      <c r="N25" s="219"/>
      <c r="O25" s="219"/>
      <c r="P25" s="219"/>
      <c r="Q25" s="219"/>
      <c r="R25" s="219"/>
      <c r="S25" s="219"/>
      <c r="T25" s="219"/>
      <c r="U25" s="219"/>
      <c r="V25" s="219"/>
      <c r="W25" s="219"/>
      <c r="X25" s="219"/>
      <c r="Y25" s="219"/>
      <c r="Z25" s="219"/>
    </row>
    <row r="26" spans="1:26" ht="15.75" customHeight="1">
      <c r="A26" s="284">
        <v>25</v>
      </c>
      <c r="B26" s="268">
        <v>61</v>
      </c>
      <c r="C26" s="268" t="s">
        <v>27</v>
      </c>
      <c r="D26" s="365">
        <v>43510</v>
      </c>
      <c r="E26" s="268" t="s">
        <v>144</v>
      </c>
      <c r="F26" s="365">
        <v>43670</v>
      </c>
      <c r="G26" s="268" t="s">
        <v>144</v>
      </c>
      <c r="H26" s="365">
        <v>43671</v>
      </c>
      <c r="I26" s="219"/>
      <c r="J26" s="219"/>
      <c r="K26" s="219"/>
      <c r="L26" s="219"/>
      <c r="M26" s="219"/>
      <c r="N26" s="219"/>
      <c r="O26" s="219"/>
      <c r="P26" s="219"/>
      <c r="Q26" s="219"/>
      <c r="R26" s="219"/>
      <c r="S26" s="219"/>
      <c r="T26" s="219"/>
      <c r="U26" s="219"/>
      <c r="V26" s="219"/>
      <c r="W26" s="219"/>
      <c r="X26" s="219"/>
      <c r="Y26" s="219"/>
      <c r="Z26" s="219"/>
    </row>
    <row r="27" spans="1:26" ht="15.75" customHeight="1">
      <c r="A27" s="284">
        <v>26</v>
      </c>
      <c r="B27" s="268">
        <v>41</v>
      </c>
      <c r="C27" s="268" t="s">
        <v>203</v>
      </c>
      <c r="D27" s="365">
        <v>43494</v>
      </c>
      <c r="E27" s="268" t="s">
        <v>203</v>
      </c>
      <c r="F27" s="365">
        <v>43623</v>
      </c>
      <c r="G27" s="268" t="s">
        <v>144</v>
      </c>
      <c r="H27" s="365">
        <v>43671</v>
      </c>
      <c r="I27" s="219"/>
      <c r="J27" s="219"/>
      <c r="K27" s="219"/>
      <c r="L27" s="219"/>
      <c r="M27" s="219"/>
      <c r="N27" s="219"/>
      <c r="O27" s="219"/>
      <c r="P27" s="219"/>
      <c r="Q27" s="219"/>
      <c r="R27" s="219"/>
      <c r="S27" s="219"/>
      <c r="T27" s="219"/>
      <c r="U27" s="219"/>
      <c r="V27" s="219"/>
      <c r="W27" s="219"/>
      <c r="X27" s="219"/>
      <c r="Y27" s="219"/>
      <c r="Z27" s="219"/>
    </row>
    <row r="28" spans="1:26" ht="15.75" customHeight="1">
      <c r="A28" s="284">
        <v>27</v>
      </c>
      <c r="B28" s="268">
        <v>30</v>
      </c>
      <c r="C28" s="268" t="s">
        <v>203</v>
      </c>
      <c r="D28" s="365">
        <v>43494</v>
      </c>
      <c r="E28" s="268" t="s">
        <v>203</v>
      </c>
      <c r="F28" s="365">
        <v>43623</v>
      </c>
      <c r="G28" s="268" t="s">
        <v>144</v>
      </c>
      <c r="H28" s="365">
        <v>43671</v>
      </c>
      <c r="I28" s="219"/>
      <c r="J28" s="219"/>
      <c r="K28" s="219"/>
      <c r="L28" s="219"/>
      <c r="M28" s="219"/>
      <c r="N28" s="219"/>
      <c r="O28" s="219"/>
      <c r="P28" s="219"/>
      <c r="Q28" s="219"/>
      <c r="R28" s="219"/>
      <c r="S28" s="219"/>
      <c r="T28" s="219"/>
      <c r="U28" s="219"/>
      <c r="V28" s="219"/>
      <c r="W28" s="219"/>
      <c r="X28" s="219"/>
      <c r="Y28" s="219"/>
      <c r="Z28" s="219"/>
    </row>
    <row r="29" spans="1:26" ht="15.75" customHeight="1">
      <c r="A29" s="284">
        <v>28</v>
      </c>
      <c r="B29" s="268">
        <v>11</v>
      </c>
      <c r="C29" s="268" t="s">
        <v>203</v>
      </c>
      <c r="D29" s="365">
        <v>43446</v>
      </c>
      <c r="E29" s="268" t="s">
        <v>203</v>
      </c>
      <c r="F29" s="365">
        <v>43623</v>
      </c>
      <c r="G29" s="268" t="s">
        <v>144</v>
      </c>
      <c r="H29" s="365">
        <v>43670</v>
      </c>
      <c r="I29" s="219"/>
      <c r="J29" s="219"/>
      <c r="K29" s="219"/>
      <c r="L29" s="219"/>
      <c r="M29" s="219"/>
      <c r="N29" s="219"/>
      <c r="O29" s="219"/>
      <c r="P29" s="219"/>
      <c r="Q29" s="219"/>
      <c r="R29" s="219"/>
      <c r="S29" s="219"/>
      <c r="T29" s="219"/>
      <c r="U29" s="219"/>
      <c r="V29" s="219"/>
      <c r="W29" s="219"/>
      <c r="X29" s="219"/>
      <c r="Y29" s="219"/>
      <c r="Z29" s="219"/>
    </row>
    <row r="30" spans="1:26" ht="12.75">
      <c r="A30" s="284">
        <v>29</v>
      </c>
      <c r="B30" s="268">
        <v>0</v>
      </c>
      <c r="C30" s="268" t="s">
        <v>203</v>
      </c>
      <c r="D30" s="365">
        <v>43443</v>
      </c>
      <c r="E30" s="268" t="s">
        <v>203</v>
      </c>
      <c r="F30" s="365">
        <v>43620</v>
      </c>
      <c r="G30" s="268" t="s">
        <v>144</v>
      </c>
      <c r="H30" s="365">
        <v>43670</v>
      </c>
      <c r="I30" s="219"/>
      <c r="J30" s="219"/>
      <c r="K30" s="219"/>
      <c r="L30" s="219"/>
      <c r="M30" s="219"/>
      <c r="N30" s="219"/>
      <c r="O30" s="219"/>
      <c r="P30" s="219"/>
      <c r="Q30" s="219"/>
      <c r="R30" s="219"/>
      <c r="S30" s="219"/>
      <c r="T30" s="219"/>
      <c r="U30" s="219"/>
      <c r="V30" s="219"/>
      <c r="W30" s="219"/>
      <c r="X30" s="219"/>
      <c r="Y30" s="219"/>
      <c r="Z30" s="219"/>
    </row>
    <row r="31" spans="1:26" ht="12.75">
      <c r="A31" s="284">
        <v>30</v>
      </c>
      <c r="B31" s="268">
        <v>98</v>
      </c>
      <c r="C31" s="268" t="s">
        <v>27</v>
      </c>
      <c r="D31" s="365">
        <v>43511</v>
      </c>
      <c r="E31" s="268" t="s">
        <v>203</v>
      </c>
      <c r="F31" s="365">
        <v>43628</v>
      </c>
      <c r="G31" s="268" t="s">
        <v>144</v>
      </c>
      <c r="H31" s="365">
        <v>43671</v>
      </c>
      <c r="I31" s="219"/>
      <c r="J31" s="219"/>
      <c r="K31" s="219"/>
      <c r="L31" s="219"/>
      <c r="M31" s="219"/>
      <c r="N31" s="219"/>
      <c r="O31" s="219"/>
      <c r="P31" s="219"/>
      <c r="Q31" s="219"/>
      <c r="R31" s="219"/>
      <c r="S31" s="219"/>
      <c r="T31" s="219"/>
      <c r="U31" s="219"/>
      <c r="V31" s="219"/>
      <c r="W31" s="219"/>
      <c r="X31" s="219"/>
      <c r="Y31" s="219"/>
      <c r="Z31" s="219"/>
    </row>
    <row r="32" spans="1:26" ht="12.75">
      <c r="A32" s="284">
        <v>31</v>
      </c>
      <c r="B32" s="268">
        <v>440</v>
      </c>
      <c r="C32" s="268" t="s">
        <v>27</v>
      </c>
      <c r="D32" s="365">
        <v>43566</v>
      </c>
      <c r="E32" s="268" t="s">
        <v>144</v>
      </c>
      <c r="F32" s="365">
        <v>43669</v>
      </c>
      <c r="G32" s="268" t="s">
        <v>144</v>
      </c>
      <c r="H32" s="365">
        <v>43671</v>
      </c>
      <c r="I32" s="219"/>
      <c r="J32" s="219"/>
      <c r="K32" s="219"/>
      <c r="L32" s="219"/>
      <c r="M32" s="219"/>
      <c r="N32" s="219"/>
      <c r="O32" s="219"/>
      <c r="P32" s="219"/>
      <c r="Q32" s="219"/>
      <c r="R32" s="219"/>
      <c r="S32" s="219"/>
      <c r="T32" s="219"/>
      <c r="U32" s="219"/>
      <c r="V32" s="219"/>
      <c r="W32" s="219"/>
      <c r="X32" s="219"/>
      <c r="Y32" s="219"/>
      <c r="Z32" s="219"/>
    </row>
    <row r="33" spans="1:26" ht="12.75">
      <c r="A33" s="284">
        <v>32</v>
      </c>
      <c r="B33" s="268">
        <v>280</v>
      </c>
      <c r="C33" s="268" t="s">
        <v>27</v>
      </c>
      <c r="D33" s="365">
        <v>43525</v>
      </c>
      <c r="E33" s="268" t="s">
        <v>3140</v>
      </c>
      <c r="F33" s="365">
        <v>43670</v>
      </c>
      <c r="G33" s="268" t="s">
        <v>144</v>
      </c>
      <c r="H33" s="365">
        <v>43671</v>
      </c>
      <c r="I33" s="219"/>
      <c r="J33" s="219"/>
      <c r="K33" s="219"/>
      <c r="L33" s="219"/>
      <c r="M33" s="219"/>
      <c r="N33" s="219"/>
      <c r="O33" s="219"/>
      <c r="P33" s="219"/>
      <c r="Q33" s="219"/>
      <c r="R33" s="219"/>
      <c r="S33" s="219"/>
      <c r="T33" s="219"/>
      <c r="U33" s="219"/>
      <c r="V33" s="219"/>
      <c r="W33" s="219"/>
      <c r="X33" s="219"/>
      <c r="Y33" s="219"/>
      <c r="Z33" s="219"/>
    </row>
    <row r="34" spans="1:26" ht="12.75">
      <c r="A34" s="284">
        <v>33</v>
      </c>
      <c r="B34" s="268">
        <v>442</v>
      </c>
      <c r="C34" s="268" t="s">
        <v>27</v>
      </c>
      <c r="D34" s="365">
        <v>43567</v>
      </c>
      <c r="E34" s="268" t="s">
        <v>144</v>
      </c>
      <c r="F34" s="365">
        <v>43670</v>
      </c>
      <c r="G34" s="268" t="s">
        <v>144</v>
      </c>
      <c r="H34" s="365">
        <v>43671</v>
      </c>
      <c r="I34" s="219"/>
      <c r="J34" s="219"/>
      <c r="K34" s="219"/>
      <c r="L34" s="219"/>
      <c r="M34" s="219"/>
      <c r="N34" s="219"/>
      <c r="O34" s="219"/>
      <c r="P34" s="219"/>
      <c r="Q34" s="219"/>
      <c r="R34" s="219"/>
      <c r="S34" s="219"/>
      <c r="T34" s="219"/>
      <c r="U34" s="219"/>
      <c r="V34" s="219"/>
      <c r="W34" s="219"/>
      <c r="X34" s="219"/>
      <c r="Y34" s="219"/>
      <c r="Z34" s="219"/>
    </row>
    <row r="35" spans="1:26" ht="12.75">
      <c r="A35" s="284">
        <v>34</v>
      </c>
      <c r="B35" s="268">
        <v>340</v>
      </c>
      <c r="C35" s="268" t="s">
        <v>27</v>
      </c>
      <c r="D35" s="365">
        <v>43531</v>
      </c>
      <c r="E35" s="268" t="s">
        <v>3140</v>
      </c>
      <c r="F35" s="365">
        <v>43670</v>
      </c>
      <c r="G35" s="268" t="s">
        <v>144</v>
      </c>
      <c r="H35" s="365">
        <v>43671</v>
      </c>
      <c r="I35" s="219"/>
      <c r="J35" s="219"/>
      <c r="K35" s="219"/>
      <c r="L35" s="219"/>
      <c r="M35" s="219"/>
      <c r="N35" s="219"/>
      <c r="O35" s="219"/>
      <c r="P35" s="219"/>
      <c r="Q35" s="219"/>
      <c r="R35" s="219"/>
      <c r="S35" s="219"/>
      <c r="T35" s="219"/>
      <c r="U35" s="219"/>
      <c r="V35" s="219"/>
      <c r="W35" s="219"/>
      <c r="X35" s="219"/>
      <c r="Y35" s="219"/>
      <c r="Z35" s="219"/>
    </row>
    <row r="36" spans="1:26" ht="12.75">
      <c r="A36" s="284">
        <v>35</v>
      </c>
      <c r="B36" s="268">
        <v>18</v>
      </c>
      <c r="C36" s="268" t="s">
        <v>203</v>
      </c>
      <c r="D36" s="365">
        <v>43494</v>
      </c>
      <c r="E36" s="268" t="s">
        <v>203</v>
      </c>
      <c r="F36" s="365">
        <v>43623</v>
      </c>
      <c r="G36" s="268" t="s">
        <v>144</v>
      </c>
      <c r="H36" s="365">
        <v>43671</v>
      </c>
      <c r="I36" s="219"/>
      <c r="J36" s="219"/>
      <c r="K36" s="219"/>
      <c r="L36" s="219"/>
      <c r="M36" s="219"/>
      <c r="N36" s="219"/>
      <c r="O36" s="219"/>
      <c r="P36" s="219"/>
      <c r="Q36" s="219"/>
      <c r="R36" s="219"/>
      <c r="S36" s="219"/>
      <c r="T36" s="219"/>
      <c r="U36" s="219"/>
      <c r="V36" s="219"/>
      <c r="W36" s="219"/>
      <c r="X36" s="219"/>
      <c r="Y36" s="219"/>
      <c r="Z36" s="219"/>
    </row>
    <row r="37" spans="1:26" ht="12.75">
      <c r="A37" s="284">
        <v>36</v>
      </c>
      <c r="B37" s="268">
        <v>44</v>
      </c>
      <c r="C37" s="268" t="s">
        <v>203</v>
      </c>
      <c r="D37" s="365">
        <v>43495</v>
      </c>
      <c r="E37" s="268" t="s">
        <v>203</v>
      </c>
      <c r="F37" s="365">
        <v>43628</v>
      </c>
      <c r="G37" s="268" t="s">
        <v>3140</v>
      </c>
      <c r="H37" s="365">
        <v>43671</v>
      </c>
      <c r="I37" s="219"/>
      <c r="J37" s="219"/>
      <c r="K37" s="219"/>
      <c r="L37" s="219"/>
      <c r="M37" s="219"/>
      <c r="N37" s="219"/>
      <c r="O37" s="219"/>
      <c r="P37" s="219"/>
      <c r="Q37" s="219"/>
      <c r="R37" s="219"/>
      <c r="S37" s="219"/>
      <c r="T37" s="219"/>
      <c r="U37" s="219"/>
      <c r="V37" s="219"/>
      <c r="W37" s="219"/>
      <c r="X37" s="219"/>
      <c r="Y37" s="219"/>
      <c r="Z37" s="219"/>
    </row>
    <row r="38" spans="1:26" ht="12.75">
      <c r="A38" s="284">
        <v>37</v>
      </c>
      <c r="B38" s="268">
        <v>22</v>
      </c>
      <c r="C38" s="268" t="s">
        <v>203</v>
      </c>
      <c r="D38" s="365">
        <v>43495</v>
      </c>
      <c r="E38" s="268" t="s">
        <v>203</v>
      </c>
      <c r="F38" s="365">
        <v>43628</v>
      </c>
      <c r="G38" s="268" t="s">
        <v>144</v>
      </c>
      <c r="H38" s="365">
        <v>43671</v>
      </c>
      <c r="I38" s="219"/>
      <c r="J38" s="219"/>
      <c r="K38" s="219"/>
      <c r="L38" s="219"/>
      <c r="M38" s="219"/>
      <c r="N38" s="219"/>
      <c r="O38" s="219"/>
      <c r="P38" s="219"/>
      <c r="Q38" s="219"/>
      <c r="R38" s="219"/>
      <c r="S38" s="219"/>
      <c r="T38" s="219"/>
      <c r="U38" s="219"/>
      <c r="V38" s="219"/>
      <c r="W38" s="219"/>
      <c r="X38" s="219"/>
      <c r="Y38" s="219"/>
      <c r="Z38" s="219"/>
    </row>
    <row r="39" spans="1:26" ht="12.75">
      <c r="A39" s="284">
        <v>38</v>
      </c>
      <c r="B39" s="268">
        <v>0</v>
      </c>
      <c r="C39" s="268" t="s">
        <v>203</v>
      </c>
      <c r="D39" s="365">
        <v>43446</v>
      </c>
      <c r="E39" s="268" t="s">
        <v>203</v>
      </c>
      <c r="F39" s="365">
        <v>43620</v>
      </c>
      <c r="G39" s="268" t="s">
        <v>144</v>
      </c>
      <c r="H39" s="365">
        <v>43671</v>
      </c>
      <c r="I39" s="219"/>
      <c r="J39" s="219"/>
      <c r="K39" s="219"/>
      <c r="L39" s="219"/>
      <c r="M39" s="219"/>
      <c r="N39" s="219"/>
      <c r="O39" s="219"/>
      <c r="P39" s="219"/>
      <c r="Q39" s="219"/>
      <c r="R39" s="219"/>
      <c r="S39" s="219"/>
      <c r="T39" s="219"/>
      <c r="U39" s="219"/>
      <c r="V39" s="219"/>
      <c r="W39" s="219"/>
      <c r="X39" s="219"/>
      <c r="Y39" s="219"/>
      <c r="Z39" s="219"/>
    </row>
    <row r="40" spans="1:26" ht="12.75">
      <c r="A40" s="284">
        <v>39</v>
      </c>
      <c r="B40" s="268">
        <v>19</v>
      </c>
      <c r="C40" s="268" t="s">
        <v>203</v>
      </c>
      <c r="D40" s="365">
        <v>43472</v>
      </c>
      <c r="E40" s="268" t="s">
        <v>203</v>
      </c>
      <c r="F40" s="365">
        <v>43628</v>
      </c>
      <c r="G40" s="268" t="s">
        <v>144</v>
      </c>
      <c r="H40" s="365">
        <v>43671</v>
      </c>
      <c r="I40" s="219"/>
      <c r="J40" s="219"/>
      <c r="K40" s="219"/>
      <c r="L40" s="219"/>
      <c r="M40" s="219"/>
      <c r="N40" s="219"/>
      <c r="O40" s="219"/>
      <c r="P40" s="219"/>
      <c r="Q40" s="219"/>
      <c r="R40" s="219"/>
      <c r="S40" s="219"/>
      <c r="T40" s="219"/>
      <c r="U40" s="219"/>
      <c r="V40" s="219"/>
      <c r="W40" s="219"/>
      <c r="X40" s="219"/>
      <c r="Y40" s="219"/>
      <c r="Z40" s="219"/>
    </row>
    <row r="41" spans="1:26" ht="12.75">
      <c r="A41" s="284">
        <v>40</v>
      </c>
      <c r="B41" s="268">
        <v>236</v>
      </c>
      <c r="C41" s="268" t="s">
        <v>27</v>
      </c>
      <c r="D41" s="365">
        <v>43523</v>
      </c>
      <c r="E41" s="268" t="s">
        <v>3140</v>
      </c>
      <c r="F41" s="365">
        <v>43670</v>
      </c>
      <c r="G41" s="268" t="s">
        <v>144</v>
      </c>
      <c r="H41" s="365">
        <v>43671</v>
      </c>
      <c r="I41" s="219"/>
      <c r="J41" s="219"/>
      <c r="K41" s="219"/>
      <c r="L41" s="219"/>
      <c r="M41" s="219"/>
      <c r="N41" s="219"/>
      <c r="O41" s="219"/>
      <c r="P41" s="219"/>
      <c r="Q41" s="219"/>
      <c r="R41" s="219"/>
      <c r="S41" s="219"/>
      <c r="T41" s="219"/>
      <c r="U41" s="219"/>
      <c r="V41" s="219"/>
      <c r="W41" s="219"/>
      <c r="X41" s="219"/>
      <c r="Y41" s="219"/>
      <c r="Z41" s="219"/>
    </row>
    <row r="42" spans="1:26" ht="12.75">
      <c r="A42" s="284">
        <v>41</v>
      </c>
      <c r="B42" s="268">
        <v>797</v>
      </c>
      <c r="C42" s="268" t="s">
        <v>27</v>
      </c>
      <c r="D42" s="365">
        <v>43572</v>
      </c>
      <c r="E42" s="268" t="s">
        <v>3140</v>
      </c>
      <c r="F42" s="365">
        <v>43670</v>
      </c>
      <c r="G42" s="268" t="s">
        <v>144</v>
      </c>
      <c r="H42" s="365">
        <v>43671</v>
      </c>
      <c r="I42" s="219"/>
      <c r="J42" s="219"/>
      <c r="K42" s="219"/>
      <c r="L42" s="219"/>
      <c r="M42" s="219"/>
      <c r="N42" s="219"/>
      <c r="O42" s="219"/>
      <c r="P42" s="219"/>
      <c r="Q42" s="219"/>
      <c r="R42" s="219"/>
      <c r="S42" s="219"/>
      <c r="T42" s="219"/>
      <c r="U42" s="219"/>
      <c r="V42" s="219"/>
      <c r="W42" s="219"/>
      <c r="X42" s="219"/>
      <c r="Y42" s="219"/>
      <c r="Z42" s="219"/>
    </row>
    <row r="43" spans="1:26" ht="12.75">
      <c r="A43" s="284">
        <v>42</v>
      </c>
      <c r="B43" s="268">
        <v>431</v>
      </c>
      <c r="C43" s="268" t="s">
        <v>27</v>
      </c>
      <c r="D43" s="365">
        <v>43546</v>
      </c>
      <c r="E43" s="268" t="s">
        <v>144</v>
      </c>
      <c r="F43" s="365">
        <v>43670</v>
      </c>
      <c r="G43" s="268" t="s">
        <v>144</v>
      </c>
      <c r="H43" s="365">
        <v>43671</v>
      </c>
      <c r="I43" s="219"/>
      <c r="J43" s="219"/>
      <c r="K43" s="219"/>
      <c r="L43" s="219"/>
      <c r="M43" s="219"/>
      <c r="N43" s="219"/>
      <c r="O43" s="219"/>
      <c r="P43" s="219"/>
      <c r="Q43" s="219"/>
      <c r="R43" s="219"/>
      <c r="S43" s="219"/>
      <c r="T43" s="219"/>
      <c r="U43" s="219"/>
      <c r="V43" s="219"/>
      <c r="W43" s="219"/>
      <c r="X43" s="219"/>
      <c r="Y43" s="219"/>
      <c r="Z43" s="219"/>
    </row>
    <row r="44" spans="1:26" ht="12.75">
      <c r="A44" s="284">
        <v>43</v>
      </c>
      <c r="B44" s="268">
        <v>1335</v>
      </c>
      <c r="C44" s="268" t="s">
        <v>27</v>
      </c>
      <c r="D44" s="365">
        <v>43558</v>
      </c>
      <c r="E44" s="268" t="s">
        <v>3140</v>
      </c>
      <c r="F44" s="365">
        <v>43669</v>
      </c>
      <c r="G44" s="268" t="s">
        <v>144</v>
      </c>
      <c r="H44" s="365">
        <v>43671</v>
      </c>
      <c r="I44" s="219"/>
      <c r="J44" s="219"/>
      <c r="K44" s="219"/>
      <c r="L44" s="219"/>
      <c r="M44" s="219"/>
      <c r="N44" s="219"/>
      <c r="O44" s="219"/>
      <c r="P44" s="219"/>
      <c r="Q44" s="219"/>
      <c r="R44" s="219"/>
      <c r="S44" s="219"/>
      <c r="T44" s="219"/>
      <c r="U44" s="219"/>
      <c r="V44" s="219"/>
      <c r="W44" s="219"/>
      <c r="X44" s="219"/>
      <c r="Y44" s="219"/>
      <c r="Z44" s="219"/>
    </row>
    <row r="45" spans="1:26" ht="12.75">
      <c r="A45" s="284">
        <v>44</v>
      </c>
      <c r="B45" s="268">
        <v>1210</v>
      </c>
      <c r="C45" s="268" t="s">
        <v>27</v>
      </c>
      <c r="D45" s="365">
        <v>43553</v>
      </c>
      <c r="E45" s="268" t="s">
        <v>3140</v>
      </c>
      <c r="F45" s="365">
        <v>43669</v>
      </c>
      <c r="G45" s="268" t="s">
        <v>144</v>
      </c>
      <c r="H45" s="365">
        <v>43671</v>
      </c>
      <c r="I45" s="219"/>
      <c r="J45" s="219"/>
      <c r="K45" s="219"/>
      <c r="L45" s="219"/>
      <c r="M45" s="219"/>
      <c r="N45" s="219"/>
      <c r="O45" s="219"/>
      <c r="P45" s="219"/>
      <c r="Q45" s="219"/>
      <c r="R45" s="219"/>
      <c r="S45" s="219"/>
      <c r="T45" s="219"/>
      <c r="U45" s="219"/>
      <c r="V45" s="219"/>
      <c r="W45" s="219"/>
      <c r="X45" s="219"/>
      <c r="Y45" s="219"/>
      <c r="Z45" s="219"/>
    </row>
    <row r="46" spans="1:26" ht="12.75">
      <c r="A46" s="284">
        <v>45</v>
      </c>
      <c r="B46" s="268">
        <v>96</v>
      </c>
      <c r="C46" s="268" t="s">
        <v>27</v>
      </c>
      <c r="D46" s="365">
        <v>43510</v>
      </c>
      <c r="E46" s="268" t="s">
        <v>203</v>
      </c>
      <c r="F46" s="365">
        <v>43636</v>
      </c>
      <c r="G46" s="268" t="s">
        <v>144</v>
      </c>
      <c r="H46" s="365">
        <v>43671</v>
      </c>
      <c r="I46" s="219"/>
      <c r="J46" s="219"/>
      <c r="K46" s="219"/>
      <c r="L46" s="219"/>
      <c r="M46" s="219"/>
      <c r="N46" s="219"/>
      <c r="O46" s="219"/>
      <c r="P46" s="219"/>
      <c r="Q46" s="219"/>
      <c r="R46" s="219"/>
      <c r="S46" s="219"/>
      <c r="T46" s="219"/>
      <c r="U46" s="219"/>
      <c r="V46" s="219"/>
      <c r="W46" s="219"/>
      <c r="X46" s="219"/>
      <c r="Y46" s="219"/>
      <c r="Z46" s="219"/>
    </row>
    <row r="47" spans="1:26" ht="12.75">
      <c r="A47" s="284">
        <v>46</v>
      </c>
      <c r="B47" s="268">
        <v>312</v>
      </c>
      <c r="C47" s="268" t="s">
        <v>27</v>
      </c>
      <c r="D47" s="365">
        <v>43524</v>
      </c>
      <c r="E47" s="268" t="s">
        <v>144</v>
      </c>
      <c r="F47" s="365">
        <v>43670</v>
      </c>
      <c r="G47" s="268" t="s">
        <v>144</v>
      </c>
      <c r="H47" s="365">
        <v>43671</v>
      </c>
      <c r="I47" s="219"/>
      <c r="J47" s="219"/>
      <c r="K47" s="219"/>
      <c r="L47" s="219"/>
      <c r="M47" s="219"/>
      <c r="N47" s="219"/>
      <c r="O47" s="219"/>
      <c r="P47" s="219"/>
      <c r="Q47" s="219"/>
      <c r="R47" s="219"/>
      <c r="S47" s="219"/>
      <c r="T47" s="219"/>
      <c r="U47" s="219"/>
      <c r="V47" s="219"/>
      <c r="W47" s="219"/>
      <c r="X47" s="219"/>
      <c r="Y47" s="219"/>
      <c r="Z47" s="219"/>
    </row>
    <row r="48" spans="1:26" ht="12.75">
      <c r="A48" s="284">
        <v>47</v>
      </c>
      <c r="B48" s="268">
        <v>237</v>
      </c>
      <c r="C48" s="268" t="s">
        <v>194</v>
      </c>
      <c r="D48" s="365">
        <v>43524</v>
      </c>
      <c r="E48" s="268" t="s">
        <v>144</v>
      </c>
      <c r="F48" s="365">
        <v>43670</v>
      </c>
      <c r="G48" s="268" t="s">
        <v>144</v>
      </c>
      <c r="H48" s="365">
        <v>43671</v>
      </c>
      <c r="I48" s="219"/>
      <c r="J48" s="219"/>
      <c r="K48" s="219"/>
      <c r="L48" s="219"/>
      <c r="M48" s="219"/>
      <c r="N48" s="219"/>
      <c r="O48" s="219"/>
      <c r="P48" s="219"/>
      <c r="Q48" s="219"/>
      <c r="R48" s="219"/>
      <c r="S48" s="219"/>
      <c r="T48" s="219"/>
      <c r="U48" s="219"/>
      <c r="V48" s="219"/>
      <c r="W48" s="219"/>
      <c r="X48" s="219"/>
      <c r="Y48" s="219"/>
      <c r="Z48" s="219"/>
    </row>
    <row r="49" spans="1:26" ht="12.75">
      <c r="A49" s="284">
        <v>48</v>
      </c>
      <c r="B49" s="268">
        <v>72</v>
      </c>
      <c r="C49" s="268" t="s">
        <v>203</v>
      </c>
      <c r="D49" s="365">
        <v>43495</v>
      </c>
      <c r="E49" s="268" t="s">
        <v>144</v>
      </c>
      <c r="F49" s="365">
        <v>43670</v>
      </c>
      <c r="G49" s="268" t="s">
        <v>144</v>
      </c>
      <c r="H49" s="365">
        <v>43671</v>
      </c>
      <c r="I49" s="219"/>
      <c r="J49" s="219"/>
      <c r="K49" s="219"/>
      <c r="L49" s="219"/>
      <c r="M49" s="219"/>
      <c r="N49" s="219"/>
      <c r="O49" s="219"/>
      <c r="P49" s="219"/>
      <c r="Q49" s="219"/>
      <c r="R49" s="219"/>
      <c r="S49" s="219"/>
      <c r="T49" s="219"/>
      <c r="U49" s="219"/>
      <c r="V49" s="219"/>
      <c r="W49" s="219"/>
      <c r="X49" s="219"/>
      <c r="Y49" s="219"/>
      <c r="Z49" s="219"/>
    </row>
    <row r="50" spans="1:26" ht="12.75">
      <c r="A50" s="284">
        <v>49</v>
      </c>
      <c r="B50" s="268">
        <v>228</v>
      </c>
      <c r="C50" s="268" t="s">
        <v>203</v>
      </c>
      <c r="D50" s="365">
        <v>43488</v>
      </c>
      <c r="E50" s="268" t="s">
        <v>144</v>
      </c>
      <c r="F50" s="365">
        <v>43670</v>
      </c>
      <c r="G50" s="268" t="s">
        <v>144</v>
      </c>
      <c r="H50" s="365">
        <v>43671</v>
      </c>
      <c r="I50" s="219"/>
      <c r="J50" s="219"/>
      <c r="K50" s="219"/>
      <c r="L50" s="219"/>
      <c r="M50" s="219"/>
      <c r="N50" s="219"/>
      <c r="O50" s="219"/>
      <c r="P50" s="219"/>
      <c r="Q50" s="219"/>
      <c r="R50" s="219"/>
      <c r="S50" s="219"/>
      <c r="T50" s="219"/>
      <c r="U50" s="219"/>
      <c r="V50" s="219"/>
      <c r="W50" s="219"/>
      <c r="X50" s="219"/>
      <c r="Y50" s="219"/>
      <c r="Z50" s="219"/>
    </row>
    <row r="51" spans="1:26" ht="12.75">
      <c r="A51" s="284">
        <v>50</v>
      </c>
      <c r="B51" s="268">
        <v>329</v>
      </c>
      <c r="C51" s="268" t="s">
        <v>27</v>
      </c>
      <c r="D51" s="365">
        <v>43519</v>
      </c>
      <c r="E51" s="268" t="s">
        <v>144</v>
      </c>
      <c r="F51" s="365">
        <v>43670</v>
      </c>
      <c r="G51" s="268" t="s">
        <v>144</v>
      </c>
      <c r="H51" s="365">
        <v>43671</v>
      </c>
      <c r="I51" s="219"/>
      <c r="J51" s="219"/>
      <c r="K51" s="219"/>
      <c r="L51" s="219"/>
      <c r="M51" s="219"/>
      <c r="N51" s="219"/>
      <c r="O51" s="219"/>
      <c r="P51" s="219"/>
      <c r="Q51" s="219"/>
      <c r="R51" s="219"/>
      <c r="S51" s="219"/>
      <c r="T51" s="219"/>
      <c r="U51" s="219"/>
      <c r="V51" s="219"/>
      <c r="W51" s="219"/>
      <c r="X51" s="219"/>
      <c r="Y51" s="219"/>
      <c r="Z51" s="219"/>
    </row>
    <row r="52" spans="1:26" ht="12.75">
      <c r="A52" s="284">
        <v>51</v>
      </c>
      <c r="B52" s="268">
        <v>480</v>
      </c>
      <c r="C52" s="268" t="s">
        <v>27</v>
      </c>
      <c r="D52" s="365">
        <v>43519</v>
      </c>
      <c r="E52" s="268" t="s">
        <v>144</v>
      </c>
      <c r="F52" s="365">
        <v>43670</v>
      </c>
      <c r="G52" s="268" t="s">
        <v>144</v>
      </c>
      <c r="H52" s="365">
        <v>43671</v>
      </c>
      <c r="I52" s="219"/>
      <c r="J52" s="219"/>
      <c r="K52" s="219"/>
      <c r="L52" s="219"/>
      <c r="M52" s="219"/>
      <c r="N52" s="219"/>
      <c r="O52" s="219"/>
      <c r="P52" s="219"/>
      <c r="Q52" s="219"/>
      <c r="R52" s="219"/>
      <c r="S52" s="219"/>
      <c r="T52" s="219"/>
      <c r="U52" s="219"/>
      <c r="V52" s="219"/>
      <c r="W52" s="219"/>
      <c r="X52" s="219"/>
      <c r="Y52" s="219"/>
      <c r="Z52" s="219"/>
    </row>
    <row r="53" spans="1:26" ht="12.75">
      <c r="A53" s="284">
        <v>52</v>
      </c>
      <c r="B53" s="268">
        <v>414</v>
      </c>
      <c r="C53" s="268" t="s">
        <v>27</v>
      </c>
      <c r="D53" s="365">
        <v>43544</v>
      </c>
      <c r="E53" s="268" t="s">
        <v>3140</v>
      </c>
      <c r="F53" s="365">
        <v>43670</v>
      </c>
      <c r="G53" s="268" t="s">
        <v>144</v>
      </c>
      <c r="H53" s="365">
        <v>43671</v>
      </c>
      <c r="I53" s="219"/>
      <c r="J53" s="219"/>
      <c r="K53" s="219"/>
      <c r="L53" s="219"/>
      <c r="M53" s="219"/>
      <c r="N53" s="219"/>
      <c r="O53" s="219"/>
      <c r="P53" s="219"/>
      <c r="Q53" s="219"/>
      <c r="R53" s="219"/>
      <c r="S53" s="219"/>
      <c r="T53" s="219"/>
      <c r="U53" s="219"/>
      <c r="V53" s="219"/>
      <c r="W53" s="219"/>
      <c r="X53" s="219"/>
      <c r="Y53" s="219"/>
      <c r="Z53" s="219"/>
    </row>
    <row r="54" spans="1:26" ht="12.75">
      <c r="A54" s="284">
        <v>53</v>
      </c>
      <c r="B54" s="268">
        <v>842</v>
      </c>
      <c r="C54" s="268" t="s">
        <v>27</v>
      </c>
      <c r="D54" s="365">
        <v>43566</v>
      </c>
      <c r="E54" s="268" t="s">
        <v>144</v>
      </c>
      <c r="F54" s="365">
        <v>43670</v>
      </c>
      <c r="G54" s="268" t="s">
        <v>144</v>
      </c>
      <c r="H54" s="365">
        <v>43671</v>
      </c>
      <c r="I54" s="219"/>
      <c r="J54" s="219"/>
      <c r="K54" s="219"/>
      <c r="L54" s="219"/>
      <c r="M54" s="219"/>
      <c r="N54" s="219"/>
      <c r="O54" s="219"/>
      <c r="P54" s="219"/>
      <c r="Q54" s="219"/>
      <c r="R54" s="219"/>
      <c r="S54" s="219"/>
      <c r="T54" s="219"/>
      <c r="U54" s="219"/>
      <c r="V54" s="219"/>
      <c r="W54" s="219"/>
      <c r="X54" s="219"/>
      <c r="Y54" s="219"/>
      <c r="Z54" s="219"/>
    </row>
    <row r="55" spans="1:26" ht="12.75">
      <c r="A55" s="284">
        <v>54</v>
      </c>
      <c r="B55" s="268">
        <v>59</v>
      </c>
      <c r="C55" s="268" t="s">
        <v>27</v>
      </c>
      <c r="D55" s="365">
        <v>43510</v>
      </c>
      <c r="E55" s="268" t="s">
        <v>144</v>
      </c>
      <c r="F55" s="365">
        <v>43670</v>
      </c>
      <c r="G55" s="268" t="s">
        <v>144</v>
      </c>
      <c r="H55" s="365">
        <v>43670</v>
      </c>
      <c r="I55" s="219"/>
      <c r="J55" s="219"/>
      <c r="K55" s="219"/>
      <c r="L55" s="219"/>
      <c r="M55" s="219"/>
      <c r="N55" s="219"/>
      <c r="O55" s="219"/>
      <c r="P55" s="219"/>
      <c r="Q55" s="219"/>
      <c r="R55" s="219"/>
      <c r="S55" s="219"/>
      <c r="T55" s="219"/>
      <c r="U55" s="219"/>
      <c r="V55" s="219"/>
      <c r="W55" s="219"/>
      <c r="X55" s="219"/>
      <c r="Y55" s="219"/>
      <c r="Z55" s="219"/>
    </row>
    <row r="56" spans="1:26" ht="12.75">
      <c r="A56" s="284">
        <v>55</v>
      </c>
      <c r="B56" s="268">
        <v>127</v>
      </c>
      <c r="C56" s="268" t="s">
        <v>27</v>
      </c>
      <c r="D56" s="365">
        <v>43519</v>
      </c>
      <c r="E56" s="268" t="s">
        <v>203</v>
      </c>
      <c r="F56" s="365">
        <v>43636</v>
      </c>
      <c r="G56" s="268" t="s">
        <v>144</v>
      </c>
      <c r="H56" s="365">
        <v>43671</v>
      </c>
      <c r="I56" s="219"/>
      <c r="J56" s="219"/>
      <c r="K56" s="219"/>
      <c r="L56" s="219"/>
      <c r="M56" s="219"/>
      <c r="N56" s="219"/>
      <c r="O56" s="219"/>
      <c r="P56" s="219"/>
      <c r="Q56" s="219"/>
      <c r="R56" s="219"/>
      <c r="S56" s="219"/>
      <c r="T56" s="219"/>
      <c r="U56" s="219"/>
      <c r="V56" s="219"/>
      <c r="W56" s="219"/>
      <c r="X56" s="219"/>
      <c r="Y56" s="219"/>
      <c r="Z56" s="219"/>
    </row>
    <row r="57" spans="1:26" ht="12.75">
      <c r="A57" s="284">
        <v>56</v>
      </c>
      <c r="B57" s="268">
        <v>103</v>
      </c>
      <c r="C57" s="268" t="s">
        <v>203</v>
      </c>
      <c r="D57" s="365">
        <v>43471</v>
      </c>
      <c r="E57" s="268" t="s">
        <v>144</v>
      </c>
      <c r="F57" s="365">
        <v>43670</v>
      </c>
      <c r="G57" s="268" t="s">
        <v>144</v>
      </c>
      <c r="H57" s="365">
        <v>43671</v>
      </c>
      <c r="I57" s="219"/>
      <c r="J57" s="219"/>
      <c r="K57" s="219"/>
      <c r="L57" s="219"/>
      <c r="M57" s="219"/>
      <c r="N57" s="219"/>
      <c r="O57" s="219"/>
      <c r="P57" s="219"/>
      <c r="Q57" s="219"/>
      <c r="R57" s="219"/>
      <c r="S57" s="219"/>
      <c r="T57" s="219"/>
      <c r="U57" s="219"/>
      <c r="V57" s="219"/>
      <c r="W57" s="219"/>
      <c r="X57" s="219"/>
      <c r="Y57" s="219"/>
      <c r="Z57" s="219"/>
    </row>
    <row r="58" spans="1:26" ht="12.75">
      <c r="A58" s="284">
        <v>57</v>
      </c>
      <c r="B58" s="268">
        <v>2</v>
      </c>
      <c r="C58" s="268" t="s">
        <v>203</v>
      </c>
      <c r="D58" s="365">
        <v>43442</v>
      </c>
      <c r="E58" s="268" t="s">
        <v>203</v>
      </c>
      <c r="F58" s="365">
        <v>43628</v>
      </c>
      <c r="G58" s="268" t="s">
        <v>144</v>
      </c>
      <c r="H58" s="365">
        <v>43670</v>
      </c>
      <c r="I58" s="219"/>
      <c r="J58" s="219"/>
      <c r="K58" s="219"/>
      <c r="L58" s="219"/>
      <c r="M58" s="219"/>
      <c r="N58" s="219"/>
      <c r="O58" s="219"/>
      <c r="P58" s="219"/>
      <c r="Q58" s="219"/>
      <c r="R58" s="219"/>
      <c r="S58" s="219"/>
      <c r="T58" s="219"/>
      <c r="U58" s="219"/>
      <c r="V58" s="219"/>
      <c r="W58" s="219"/>
      <c r="X58" s="219"/>
      <c r="Y58" s="219"/>
      <c r="Z58" s="219"/>
    </row>
    <row r="59" spans="1:26" ht="12.75">
      <c r="A59" s="284">
        <v>58</v>
      </c>
      <c r="B59" s="268">
        <v>0</v>
      </c>
      <c r="C59" s="268" t="s">
        <v>203</v>
      </c>
      <c r="D59" s="365">
        <v>43442</v>
      </c>
      <c r="E59" s="268" t="s">
        <v>203</v>
      </c>
      <c r="F59" s="365">
        <v>43606</v>
      </c>
      <c r="G59" s="268" t="s">
        <v>144</v>
      </c>
      <c r="H59" s="365">
        <v>43670</v>
      </c>
      <c r="I59" s="219"/>
      <c r="J59" s="219"/>
      <c r="K59" s="219"/>
      <c r="L59" s="219"/>
      <c r="M59" s="219"/>
      <c r="N59" s="219"/>
      <c r="O59" s="219"/>
      <c r="P59" s="219"/>
      <c r="Q59" s="219"/>
      <c r="R59" s="219"/>
      <c r="S59" s="219"/>
      <c r="T59" s="219"/>
      <c r="U59" s="219"/>
      <c r="V59" s="219"/>
      <c r="W59" s="219"/>
      <c r="X59" s="219"/>
      <c r="Y59" s="219"/>
      <c r="Z59" s="219"/>
    </row>
    <row r="60" spans="1:26" ht="12.75">
      <c r="A60" s="284">
        <v>59</v>
      </c>
      <c r="B60" s="268">
        <v>122</v>
      </c>
      <c r="C60" s="268" t="s">
        <v>203</v>
      </c>
      <c r="D60" s="365">
        <v>43444</v>
      </c>
      <c r="E60" s="268" t="s">
        <v>3140</v>
      </c>
      <c r="F60" s="365">
        <v>43670</v>
      </c>
      <c r="G60" s="268" t="s">
        <v>144</v>
      </c>
      <c r="H60" s="365">
        <v>43671</v>
      </c>
      <c r="I60" s="219"/>
      <c r="J60" s="219"/>
      <c r="K60" s="219"/>
      <c r="L60" s="219"/>
      <c r="M60" s="219"/>
      <c r="N60" s="219"/>
      <c r="O60" s="219"/>
      <c r="P60" s="219"/>
      <c r="Q60" s="219"/>
      <c r="R60" s="219"/>
      <c r="S60" s="219"/>
      <c r="T60" s="219"/>
      <c r="U60" s="219"/>
      <c r="V60" s="219"/>
      <c r="W60" s="219"/>
      <c r="X60" s="219"/>
      <c r="Y60" s="219"/>
      <c r="Z60" s="219"/>
    </row>
    <row r="61" spans="1:26" ht="12.75">
      <c r="A61" s="284">
        <v>60</v>
      </c>
      <c r="B61" s="268">
        <v>474</v>
      </c>
      <c r="C61" s="268" t="s">
        <v>27</v>
      </c>
      <c r="D61" s="365">
        <v>43518</v>
      </c>
      <c r="E61" s="268" t="s">
        <v>3140</v>
      </c>
      <c r="F61" s="365">
        <v>43622</v>
      </c>
      <c r="G61" s="268" t="s">
        <v>144</v>
      </c>
      <c r="H61" s="365">
        <v>43671</v>
      </c>
      <c r="I61" s="219"/>
      <c r="J61" s="219"/>
      <c r="K61" s="219"/>
      <c r="L61" s="219"/>
      <c r="M61" s="219"/>
      <c r="N61" s="219"/>
      <c r="O61" s="219"/>
      <c r="P61" s="219"/>
      <c r="Q61" s="219"/>
      <c r="R61" s="219"/>
      <c r="S61" s="219"/>
      <c r="T61" s="219"/>
      <c r="U61" s="219"/>
      <c r="V61" s="219"/>
      <c r="W61" s="219"/>
      <c r="X61" s="219"/>
      <c r="Y61" s="219"/>
      <c r="Z61" s="219"/>
    </row>
    <row r="62" spans="1:26" ht="12.75">
      <c r="A62" s="284">
        <v>61</v>
      </c>
      <c r="B62" s="268">
        <v>123</v>
      </c>
      <c r="C62" s="268" t="s">
        <v>27</v>
      </c>
      <c r="D62" s="365">
        <v>43510</v>
      </c>
      <c r="E62" s="268" t="s">
        <v>3140</v>
      </c>
      <c r="F62" s="365">
        <v>43622</v>
      </c>
      <c r="G62" s="268" t="s">
        <v>144</v>
      </c>
      <c r="H62" s="365">
        <v>43671</v>
      </c>
      <c r="I62" s="219"/>
      <c r="J62" s="219"/>
      <c r="K62" s="219"/>
      <c r="L62" s="219"/>
      <c r="M62" s="219"/>
      <c r="N62" s="219"/>
      <c r="O62" s="219"/>
      <c r="P62" s="219"/>
      <c r="Q62" s="219"/>
      <c r="R62" s="219"/>
      <c r="S62" s="219"/>
      <c r="T62" s="219"/>
      <c r="U62" s="219"/>
      <c r="V62" s="219"/>
      <c r="W62" s="219"/>
      <c r="X62" s="219"/>
      <c r="Y62" s="219"/>
      <c r="Z62" s="219"/>
    </row>
    <row r="63" spans="1:26" ht="12.75">
      <c r="A63" s="284">
        <v>62</v>
      </c>
      <c r="B63" s="268">
        <v>1</v>
      </c>
      <c r="C63" s="268" t="s">
        <v>203</v>
      </c>
      <c r="D63" s="365">
        <v>43442</v>
      </c>
      <c r="E63" s="268" t="s">
        <v>203</v>
      </c>
      <c r="F63" s="365">
        <v>43606</v>
      </c>
      <c r="G63" s="268" t="s">
        <v>144</v>
      </c>
      <c r="H63" s="365">
        <v>43670</v>
      </c>
      <c r="I63" s="219"/>
      <c r="J63" s="219"/>
      <c r="K63" s="219"/>
      <c r="L63" s="219"/>
      <c r="M63" s="219"/>
      <c r="N63" s="219"/>
      <c r="O63" s="219"/>
      <c r="P63" s="219"/>
      <c r="Q63" s="219"/>
      <c r="R63" s="219"/>
      <c r="S63" s="219"/>
      <c r="T63" s="219"/>
      <c r="U63" s="219"/>
      <c r="V63" s="219"/>
      <c r="W63" s="219"/>
      <c r="X63" s="219"/>
      <c r="Y63" s="219"/>
      <c r="Z63" s="219"/>
    </row>
    <row r="64" spans="1:26" ht="12.75">
      <c r="A64" s="284">
        <v>63</v>
      </c>
      <c r="B64" s="268">
        <v>0</v>
      </c>
      <c r="C64" s="268" t="s">
        <v>203</v>
      </c>
      <c r="D64" s="365">
        <v>43442</v>
      </c>
      <c r="E64" s="268" t="s">
        <v>203</v>
      </c>
      <c r="F64" s="365">
        <v>43606</v>
      </c>
      <c r="G64" s="268" t="s">
        <v>144</v>
      </c>
      <c r="H64" s="365">
        <v>43670</v>
      </c>
      <c r="I64" s="219"/>
      <c r="J64" s="219"/>
      <c r="K64" s="219"/>
      <c r="L64" s="219"/>
      <c r="M64" s="219"/>
      <c r="N64" s="219"/>
      <c r="O64" s="219"/>
      <c r="P64" s="219"/>
      <c r="Q64" s="219"/>
      <c r="R64" s="219"/>
      <c r="S64" s="219"/>
      <c r="T64" s="219"/>
      <c r="U64" s="219"/>
      <c r="V64" s="219"/>
      <c r="W64" s="219"/>
      <c r="X64" s="219"/>
      <c r="Y64" s="219"/>
      <c r="Z64" s="219"/>
    </row>
    <row r="65" spans="1:26" ht="12.75">
      <c r="A65" s="284">
        <v>64</v>
      </c>
      <c r="B65" s="268">
        <v>0</v>
      </c>
      <c r="C65" s="268" t="s">
        <v>203</v>
      </c>
      <c r="D65" s="365">
        <v>43442</v>
      </c>
      <c r="E65" s="268" t="s">
        <v>203</v>
      </c>
      <c r="F65" s="365">
        <v>43606</v>
      </c>
      <c r="G65" s="268" t="s">
        <v>144</v>
      </c>
      <c r="H65" s="365">
        <v>43670</v>
      </c>
      <c r="I65" s="219"/>
      <c r="J65" s="219"/>
      <c r="K65" s="219"/>
      <c r="L65" s="219"/>
      <c r="M65" s="219"/>
      <c r="N65" s="219"/>
      <c r="O65" s="219"/>
      <c r="P65" s="219"/>
      <c r="Q65" s="219"/>
      <c r="R65" s="219"/>
      <c r="S65" s="219"/>
      <c r="T65" s="219"/>
      <c r="U65" s="219"/>
      <c r="V65" s="219"/>
      <c r="W65" s="219"/>
      <c r="X65" s="219"/>
      <c r="Y65" s="219"/>
      <c r="Z65" s="219"/>
    </row>
    <row r="66" spans="1:26" ht="12.75">
      <c r="A66" s="284">
        <v>65</v>
      </c>
      <c r="B66" s="268">
        <v>0</v>
      </c>
      <c r="C66" s="268" t="s">
        <v>203</v>
      </c>
      <c r="D66" s="365">
        <v>43442</v>
      </c>
      <c r="E66" s="268" t="s">
        <v>203</v>
      </c>
      <c r="F66" s="365">
        <v>43606</v>
      </c>
      <c r="G66" s="268" t="s">
        <v>144</v>
      </c>
      <c r="H66" s="365">
        <v>43670</v>
      </c>
      <c r="I66" s="219"/>
      <c r="J66" s="219"/>
      <c r="K66" s="219"/>
      <c r="L66" s="219"/>
      <c r="M66" s="219"/>
      <c r="N66" s="219"/>
      <c r="O66" s="219"/>
      <c r="P66" s="219"/>
      <c r="Q66" s="219"/>
      <c r="R66" s="219"/>
      <c r="S66" s="219"/>
      <c r="T66" s="219"/>
      <c r="U66" s="219"/>
      <c r="V66" s="219"/>
      <c r="W66" s="219"/>
      <c r="X66" s="219"/>
      <c r="Y66" s="219"/>
      <c r="Z66" s="219"/>
    </row>
    <row r="67" spans="1:26" ht="12.75">
      <c r="A67" s="284">
        <v>66</v>
      </c>
      <c r="B67" s="268">
        <v>0</v>
      </c>
      <c r="C67" s="268" t="s">
        <v>203</v>
      </c>
      <c r="D67" s="365">
        <v>43442</v>
      </c>
      <c r="E67" s="268" t="s">
        <v>203</v>
      </c>
      <c r="F67" s="365">
        <v>43606</v>
      </c>
      <c r="G67" s="268" t="s">
        <v>144</v>
      </c>
      <c r="H67" s="365">
        <v>43670</v>
      </c>
      <c r="I67" s="219"/>
      <c r="J67" s="219"/>
      <c r="K67" s="219"/>
      <c r="L67" s="219"/>
      <c r="M67" s="219"/>
      <c r="N67" s="219"/>
      <c r="O67" s="219"/>
      <c r="P67" s="219"/>
      <c r="Q67" s="219"/>
      <c r="R67" s="219"/>
      <c r="S67" s="219"/>
      <c r="T67" s="219"/>
      <c r="U67" s="219"/>
      <c r="V67" s="219"/>
      <c r="W67" s="219"/>
      <c r="X67" s="219"/>
      <c r="Y67" s="219"/>
      <c r="Z67" s="219"/>
    </row>
    <row r="68" spans="1:26" ht="12.75">
      <c r="B68">
        <f>SUM(B2:B67)</f>
        <v>10914</v>
      </c>
    </row>
  </sheetData>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outlinePr summaryBelow="0" summaryRight="0"/>
  </sheetPr>
  <dimension ref="A1:Z63"/>
  <sheetViews>
    <sheetView workbookViewId="0"/>
  </sheetViews>
  <sheetFormatPr defaultColWidth="12.5703125" defaultRowHeight="15.75" customHeight="1"/>
  <sheetData>
    <row r="1" spans="1:26" ht="12.75">
      <c r="A1" s="116" t="s">
        <v>3105</v>
      </c>
      <c r="B1" s="116" t="s">
        <v>3106</v>
      </c>
      <c r="C1" s="116" t="s">
        <v>3108</v>
      </c>
      <c r="D1" s="116" t="s">
        <v>3109</v>
      </c>
      <c r="E1" s="116" t="s">
        <v>3112</v>
      </c>
      <c r="F1" s="116" t="s">
        <v>3113</v>
      </c>
      <c r="S1" s="219"/>
      <c r="T1" s="219"/>
      <c r="U1" s="219"/>
      <c r="V1" s="219"/>
      <c r="W1" s="219"/>
      <c r="X1" s="219"/>
      <c r="Y1" s="219"/>
      <c r="Z1" s="219"/>
    </row>
    <row r="2" spans="1:26" ht="12.75">
      <c r="A2" s="268">
        <v>1</v>
      </c>
      <c r="B2" s="268">
        <v>0</v>
      </c>
      <c r="C2" s="268" t="s">
        <v>3140</v>
      </c>
      <c r="D2" s="376">
        <v>43443</v>
      </c>
      <c r="E2" s="268" t="s">
        <v>203</v>
      </c>
      <c r="F2" s="365">
        <v>43482</v>
      </c>
      <c r="G2" s="219"/>
      <c r="H2" s="219"/>
      <c r="I2" s="219"/>
      <c r="J2" s="219"/>
      <c r="K2" s="219"/>
      <c r="L2" s="219"/>
      <c r="M2" s="219"/>
      <c r="N2" s="219"/>
      <c r="O2" s="219"/>
      <c r="P2" s="219"/>
      <c r="Q2" s="219"/>
      <c r="R2" s="219"/>
      <c r="S2" s="539"/>
      <c r="T2" s="539"/>
      <c r="U2" s="539"/>
      <c r="V2" s="539"/>
      <c r="W2" s="539"/>
      <c r="X2" s="539"/>
      <c r="Y2" s="539"/>
      <c r="Z2" s="539"/>
    </row>
    <row r="3" spans="1:26" ht="12.75">
      <c r="A3" s="268">
        <v>2</v>
      </c>
      <c r="B3" s="268">
        <v>91</v>
      </c>
      <c r="C3" s="268" t="s">
        <v>3140</v>
      </c>
      <c r="D3" s="376">
        <v>43555</v>
      </c>
      <c r="E3" s="268" t="s">
        <v>203</v>
      </c>
      <c r="F3" s="365">
        <v>43617</v>
      </c>
      <c r="G3" s="219"/>
      <c r="H3" s="219"/>
      <c r="I3" s="219"/>
      <c r="J3" s="219"/>
      <c r="K3" s="219"/>
      <c r="L3" s="219"/>
      <c r="M3" s="219"/>
      <c r="N3" s="219"/>
      <c r="O3" s="219"/>
      <c r="P3" s="219"/>
      <c r="Q3" s="219"/>
      <c r="R3" s="219"/>
      <c r="S3" s="219"/>
      <c r="T3" s="219"/>
      <c r="U3" s="219"/>
      <c r="V3" s="219"/>
      <c r="W3" s="219"/>
      <c r="X3" s="219"/>
      <c r="Y3" s="219"/>
      <c r="Z3" s="219"/>
    </row>
    <row r="4" spans="1:26" ht="12.75">
      <c r="A4" s="268">
        <v>3</v>
      </c>
      <c r="B4" s="268">
        <v>0</v>
      </c>
      <c r="C4" s="268" t="s">
        <v>3140</v>
      </c>
      <c r="D4" s="376">
        <v>43443</v>
      </c>
      <c r="E4" s="268" t="s">
        <v>203</v>
      </c>
      <c r="F4" s="365">
        <v>43482</v>
      </c>
      <c r="G4" s="219"/>
      <c r="H4" s="219"/>
      <c r="I4" s="219"/>
      <c r="J4" s="219"/>
      <c r="K4" s="219"/>
      <c r="L4" s="219"/>
      <c r="M4" s="219"/>
      <c r="N4" s="219"/>
      <c r="O4" s="219"/>
      <c r="P4" s="219"/>
      <c r="Q4" s="219"/>
      <c r="R4" s="219"/>
      <c r="S4" s="219"/>
      <c r="T4" s="219"/>
      <c r="U4" s="219"/>
      <c r="V4" s="219"/>
      <c r="W4" s="219"/>
      <c r="X4" s="219"/>
      <c r="Y4" s="219"/>
      <c r="Z4" s="219"/>
    </row>
    <row r="5" spans="1:26" ht="12.75">
      <c r="A5" s="268">
        <v>4</v>
      </c>
      <c r="B5" s="268">
        <v>5</v>
      </c>
      <c r="C5" s="268" t="s">
        <v>3140</v>
      </c>
      <c r="D5" s="365">
        <v>43481</v>
      </c>
      <c r="E5" s="268" t="s">
        <v>27</v>
      </c>
      <c r="F5" s="365">
        <v>43591</v>
      </c>
      <c r="G5" s="219"/>
      <c r="H5" s="219"/>
      <c r="I5" s="219"/>
      <c r="J5" s="219"/>
      <c r="K5" s="219"/>
      <c r="L5" s="219"/>
      <c r="M5" s="219"/>
      <c r="N5" s="219"/>
      <c r="O5" s="219"/>
      <c r="P5" s="219"/>
      <c r="Q5" s="219"/>
      <c r="R5" s="219"/>
      <c r="S5" s="539"/>
      <c r="T5" s="539"/>
      <c r="U5" s="539"/>
      <c r="V5" s="539"/>
      <c r="W5" s="539"/>
      <c r="X5" s="539"/>
      <c r="Y5" s="539"/>
      <c r="Z5" s="539"/>
    </row>
    <row r="6" spans="1:26" ht="12.75">
      <c r="A6" s="268">
        <v>5</v>
      </c>
      <c r="B6" s="268">
        <v>34</v>
      </c>
      <c r="C6" s="268" t="s">
        <v>3140</v>
      </c>
      <c r="D6" s="365">
        <v>43552</v>
      </c>
      <c r="E6" s="268" t="s">
        <v>203</v>
      </c>
      <c r="F6" s="365">
        <v>43622</v>
      </c>
      <c r="G6" s="219"/>
      <c r="H6" s="219"/>
      <c r="I6" s="219"/>
      <c r="J6" s="219"/>
      <c r="K6" s="219"/>
      <c r="L6" s="219"/>
      <c r="M6" s="219"/>
      <c r="N6" s="219"/>
      <c r="O6" s="219"/>
      <c r="P6" s="219"/>
      <c r="Q6" s="219"/>
      <c r="R6" s="219"/>
      <c r="S6" s="219"/>
      <c r="T6" s="219"/>
      <c r="U6" s="219"/>
      <c r="V6" s="219"/>
      <c r="W6" s="219"/>
      <c r="X6" s="219"/>
      <c r="Y6" s="219"/>
      <c r="Z6" s="219"/>
    </row>
    <row r="7" spans="1:26" ht="12.75">
      <c r="A7" s="268">
        <v>6</v>
      </c>
      <c r="B7" s="268">
        <v>3</v>
      </c>
      <c r="C7" s="268" t="s">
        <v>3140</v>
      </c>
      <c r="D7" s="365">
        <v>43481</v>
      </c>
      <c r="E7" s="268" t="s">
        <v>27</v>
      </c>
      <c r="F7" s="365">
        <v>43591</v>
      </c>
      <c r="G7" s="219"/>
      <c r="H7" s="219"/>
      <c r="I7" s="219"/>
      <c r="J7" s="219"/>
      <c r="K7" s="219"/>
      <c r="L7" s="219"/>
      <c r="M7" s="219"/>
      <c r="N7" s="219"/>
      <c r="O7" s="219"/>
      <c r="P7" s="219"/>
      <c r="Q7" s="219"/>
      <c r="R7" s="219"/>
      <c r="S7" s="219"/>
      <c r="T7" s="219"/>
      <c r="U7" s="219"/>
      <c r="V7" s="219"/>
      <c r="W7" s="219"/>
      <c r="X7" s="219"/>
      <c r="Y7" s="219"/>
      <c r="Z7" s="219"/>
    </row>
    <row r="8" spans="1:26" ht="12.75">
      <c r="A8" s="268">
        <v>7</v>
      </c>
      <c r="B8" s="268">
        <v>0</v>
      </c>
      <c r="C8" s="268" t="s">
        <v>3140</v>
      </c>
      <c r="D8" s="376">
        <v>43443</v>
      </c>
      <c r="E8" s="268" t="s">
        <v>203</v>
      </c>
      <c r="F8" s="365">
        <v>43482</v>
      </c>
      <c r="G8" s="219"/>
      <c r="H8" s="219"/>
      <c r="I8" s="219"/>
      <c r="J8" s="219"/>
      <c r="K8" s="219"/>
      <c r="L8" s="219"/>
      <c r="M8" s="219"/>
      <c r="N8" s="219"/>
      <c r="O8" s="219"/>
      <c r="P8" s="219"/>
      <c r="Q8" s="219"/>
      <c r="R8" s="219"/>
      <c r="S8" s="842"/>
      <c r="T8" s="842"/>
      <c r="U8" s="842"/>
      <c r="V8" s="842"/>
      <c r="W8" s="842"/>
      <c r="X8" s="842"/>
      <c r="Y8" s="842"/>
      <c r="Z8" s="842"/>
    </row>
    <row r="9" spans="1:26" ht="12.75">
      <c r="A9" s="116">
        <v>8</v>
      </c>
      <c r="B9" s="116">
        <v>62</v>
      </c>
      <c r="C9" s="116" t="s">
        <v>3140</v>
      </c>
    </row>
    <row r="10" spans="1:26" ht="12.75">
      <c r="A10" s="268">
        <v>9</v>
      </c>
      <c r="B10" s="268">
        <v>19</v>
      </c>
      <c r="C10" s="268" t="s">
        <v>3140</v>
      </c>
      <c r="D10" s="365">
        <v>43481</v>
      </c>
      <c r="E10" s="268" t="s">
        <v>27</v>
      </c>
      <c r="F10" s="365">
        <v>43592</v>
      </c>
      <c r="G10" s="219"/>
      <c r="H10" s="219"/>
      <c r="I10" s="219"/>
      <c r="J10" s="219"/>
      <c r="K10" s="219"/>
      <c r="L10" s="219"/>
      <c r="M10" s="219"/>
      <c r="N10" s="219"/>
      <c r="O10" s="219"/>
      <c r="P10" s="219"/>
      <c r="Q10" s="219"/>
      <c r="R10" s="219"/>
      <c r="S10" s="539"/>
      <c r="T10" s="539"/>
      <c r="U10" s="539"/>
      <c r="V10" s="539"/>
      <c r="W10" s="539"/>
      <c r="X10" s="539"/>
      <c r="Y10" s="539"/>
      <c r="Z10" s="539"/>
    </row>
    <row r="11" spans="1:26" ht="12.75">
      <c r="A11" s="268">
        <v>10</v>
      </c>
      <c r="B11" s="268">
        <v>152</v>
      </c>
      <c r="C11" s="268" t="s">
        <v>3140</v>
      </c>
      <c r="D11" s="365">
        <v>43552</v>
      </c>
      <c r="E11" s="268" t="s">
        <v>203</v>
      </c>
      <c r="F11" s="365">
        <v>43617</v>
      </c>
      <c r="G11" s="219"/>
      <c r="H11" s="219"/>
      <c r="I11" s="219"/>
      <c r="J11" s="219"/>
      <c r="K11" s="219"/>
      <c r="L11" s="219"/>
      <c r="M11" s="219"/>
      <c r="N11" s="219"/>
      <c r="O11" s="219"/>
      <c r="P11" s="219"/>
      <c r="Q11" s="219"/>
      <c r="R11" s="219"/>
      <c r="S11" s="219"/>
      <c r="T11" s="219"/>
      <c r="U11" s="219"/>
      <c r="V11" s="219"/>
      <c r="W11" s="219"/>
      <c r="X11" s="219"/>
      <c r="Y11" s="219"/>
      <c r="Z11" s="219"/>
    </row>
    <row r="12" spans="1:26" ht="12.75">
      <c r="A12" s="268">
        <v>11</v>
      </c>
      <c r="B12" s="268">
        <v>5</v>
      </c>
      <c r="C12" s="268" t="s">
        <v>3140</v>
      </c>
      <c r="D12" s="365">
        <v>43481</v>
      </c>
      <c r="E12" s="268" t="s">
        <v>27</v>
      </c>
      <c r="F12" s="365">
        <v>43591</v>
      </c>
      <c r="G12" s="219"/>
      <c r="H12" s="219"/>
      <c r="I12" s="219"/>
      <c r="J12" s="219"/>
      <c r="K12" s="219"/>
      <c r="L12" s="219"/>
      <c r="M12" s="219"/>
      <c r="N12" s="219"/>
      <c r="O12" s="219"/>
      <c r="P12" s="219"/>
      <c r="Q12" s="219"/>
      <c r="R12" s="219"/>
      <c r="S12" s="219"/>
      <c r="T12" s="219"/>
      <c r="U12" s="219"/>
      <c r="V12" s="219"/>
      <c r="W12" s="219"/>
      <c r="X12" s="219"/>
      <c r="Y12" s="219"/>
      <c r="Z12" s="219"/>
    </row>
    <row r="13" spans="1:26" ht="12.75">
      <c r="A13" s="268">
        <v>12</v>
      </c>
      <c r="B13" s="268">
        <v>0</v>
      </c>
      <c r="C13" s="268" t="s">
        <v>3140</v>
      </c>
      <c r="D13" s="376">
        <v>43443</v>
      </c>
      <c r="E13" s="268" t="s">
        <v>203</v>
      </c>
      <c r="F13" s="365">
        <v>43482</v>
      </c>
      <c r="G13" s="219"/>
      <c r="H13" s="219"/>
      <c r="I13" s="219"/>
      <c r="J13" s="219"/>
      <c r="K13" s="219"/>
      <c r="L13" s="219"/>
      <c r="M13" s="219"/>
      <c r="N13" s="219"/>
      <c r="O13" s="219"/>
      <c r="P13" s="219"/>
      <c r="Q13" s="219"/>
      <c r="R13" s="219"/>
      <c r="S13" s="219"/>
      <c r="T13" s="219"/>
      <c r="U13" s="219"/>
      <c r="V13" s="219"/>
      <c r="W13" s="219"/>
      <c r="X13" s="219"/>
      <c r="Y13" s="219"/>
      <c r="Z13" s="219"/>
    </row>
    <row r="14" spans="1:26" ht="12.75">
      <c r="A14" s="268">
        <v>13</v>
      </c>
      <c r="B14" s="268">
        <v>11</v>
      </c>
      <c r="C14" s="268" t="s">
        <v>3140</v>
      </c>
      <c r="D14" s="365">
        <v>43479</v>
      </c>
      <c r="E14" s="268" t="s">
        <v>27</v>
      </c>
      <c r="F14" s="365">
        <v>43591</v>
      </c>
      <c r="G14" s="219"/>
      <c r="H14" s="219"/>
      <c r="I14" s="219"/>
      <c r="J14" s="219"/>
      <c r="K14" s="219"/>
      <c r="L14" s="219"/>
      <c r="M14" s="219"/>
      <c r="N14" s="219"/>
      <c r="O14" s="219"/>
      <c r="P14" s="219"/>
      <c r="Q14" s="219"/>
      <c r="R14" s="219"/>
      <c r="S14" s="539"/>
      <c r="T14" s="539"/>
      <c r="U14" s="539"/>
      <c r="V14" s="539"/>
      <c r="W14" s="539"/>
      <c r="X14" s="539"/>
      <c r="Y14" s="539"/>
      <c r="Z14" s="539"/>
    </row>
    <row r="15" spans="1:26" ht="12.75">
      <c r="A15" s="268">
        <v>14</v>
      </c>
      <c r="B15" s="268">
        <v>43</v>
      </c>
      <c r="C15" s="268" t="s">
        <v>3140</v>
      </c>
      <c r="D15" s="376">
        <v>43550</v>
      </c>
      <c r="E15" s="268" t="s">
        <v>203</v>
      </c>
      <c r="F15" s="365">
        <v>43617</v>
      </c>
      <c r="G15" s="219"/>
      <c r="H15" s="219"/>
      <c r="I15" s="219"/>
      <c r="J15" s="219"/>
      <c r="K15" s="219"/>
      <c r="L15" s="219"/>
      <c r="M15" s="219"/>
      <c r="N15" s="219"/>
      <c r="O15" s="219"/>
      <c r="P15" s="219"/>
      <c r="Q15" s="219"/>
      <c r="R15" s="219"/>
      <c r="S15" s="219"/>
      <c r="T15" s="219"/>
      <c r="U15" s="219"/>
      <c r="V15" s="219"/>
      <c r="W15" s="219"/>
      <c r="X15" s="219"/>
      <c r="Y15" s="219"/>
      <c r="Z15" s="219"/>
    </row>
    <row r="16" spans="1:26" ht="12.75">
      <c r="A16" s="268">
        <v>15</v>
      </c>
      <c r="B16" s="268">
        <v>425</v>
      </c>
      <c r="C16" s="268" t="s">
        <v>3140</v>
      </c>
      <c r="D16" s="376">
        <v>43560</v>
      </c>
      <c r="E16" s="268" t="s">
        <v>203</v>
      </c>
      <c r="F16" s="365">
        <v>43622</v>
      </c>
      <c r="G16" s="219"/>
      <c r="H16" s="219"/>
      <c r="I16" s="219"/>
      <c r="J16" s="219"/>
      <c r="K16" s="219"/>
      <c r="L16" s="219"/>
      <c r="M16" s="219"/>
      <c r="N16" s="219"/>
      <c r="O16" s="219"/>
      <c r="P16" s="219"/>
      <c r="Q16" s="219"/>
      <c r="R16" s="219"/>
      <c r="S16" s="219"/>
      <c r="T16" s="219"/>
      <c r="U16" s="219"/>
      <c r="V16" s="219"/>
      <c r="W16" s="219"/>
      <c r="X16" s="219"/>
      <c r="Y16" s="219"/>
      <c r="Z16" s="219"/>
    </row>
    <row r="17" spans="1:26" ht="12.75">
      <c r="A17" s="268">
        <v>17</v>
      </c>
      <c r="B17" s="268">
        <v>0</v>
      </c>
      <c r="C17" s="268" t="s">
        <v>3140</v>
      </c>
      <c r="D17" s="376">
        <v>43443</v>
      </c>
      <c r="E17" s="268" t="s">
        <v>203</v>
      </c>
      <c r="F17" s="365">
        <v>43482</v>
      </c>
      <c r="G17" s="219"/>
      <c r="H17" s="219"/>
      <c r="I17" s="219"/>
      <c r="J17" s="219"/>
      <c r="K17" s="219"/>
      <c r="L17" s="219"/>
      <c r="M17" s="219"/>
      <c r="N17" s="219"/>
      <c r="O17" s="219"/>
      <c r="P17" s="219"/>
      <c r="Q17" s="219"/>
      <c r="R17" s="219"/>
      <c r="S17" s="219"/>
      <c r="T17" s="219"/>
      <c r="U17" s="219"/>
      <c r="V17" s="219"/>
      <c r="W17" s="219"/>
      <c r="X17" s="219"/>
      <c r="Y17" s="219"/>
      <c r="Z17" s="219"/>
    </row>
    <row r="18" spans="1:26" ht="12.75">
      <c r="A18" s="268">
        <v>16</v>
      </c>
      <c r="B18" s="268">
        <v>0</v>
      </c>
      <c r="C18" s="268" t="s">
        <v>3140</v>
      </c>
      <c r="D18" s="376">
        <v>43443</v>
      </c>
      <c r="E18" s="268" t="s">
        <v>203</v>
      </c>
      <c r="F18" s="365">
        <v>43482</v>
      </c>
      <c r="G18" s="219"/>
      <c r="H18" s="219"/>
      <c r="I18" s="219"/>
      <c r="J18" s="219"/>
      <c r="K18" s="219"/>
      <c r="L18" s="219"/>
      <c r="M18" s="219"/>
      <c r="N18" s="219"/>
      <c r="O18" s="219"/>
      <c r="P18" s="219"/>
      <c r="Q18" s="219"/>
      <c r="R18" s="219"/>
      <c r="S18" s="219"/>
      <c r="T18" s="219"/>
      <c r="U18" s="219"/>
      <c r="V18" s="219"/>
      <c r="W18" s="219"/>
      <c r="X18" s="219"/>
      <c r="Y18" s="219"/>
      <c r="Z18" s="219"/>
    </row>
    <row r="19" spans="1:26" ht="12.75">
      <c r="A19" s="268">
        <v>18</v>
      </c>
      <c r="B19" s="268">
        <v>4</v>
      </c>
      <c r="C19" s="268" t="s">
        <v>3140</v>
      </c>
      <c r="D19" s="376">
        <v>43474</v>
      </c>
      <c r="E19" s="268" t="s">
        <v>27</v>
      </c>
      <c r="F19" s="365">
        <v>43591</v>
      </c>
      <c r="G19" s="219"/>
      <c r="H19" s="219"/>
      <c r="I19" s="219"/>
      <c r="J19" s="219"/>
      <c r="K19" s="219"/>
      <c r="L19" s="219"/>
      <c r="M19" s="219"/>
      <c r="N19" s="219"/>
      <c r="O19" s="219"/>
      <c r="P19" s="219"/>
      <c r="Q19" s="219"/>
      <c r="R19" s="219"/>
    </row>
    <row r="20" spans="1:26" ht="12.75">
      <c r="A20" s="268">
        <v>19</v>
      </c>
      <c r="B20" s="268">
        <v>246</v>
      </c>
      <c r="C20" s="268" t="s">
        <v>3140</v>
      </c>
      <c r="D20" s="376">
        <v>43478</v>
      </c>
      <c r="E20" s="268" t="s">
        <v>203</v>
      </c>
      <c r="F20" s="365">
        <v>43617</v>
      </c>
      <c r="G20" s="219"/>
      <c r="H20" s="219"/>
      <c r="I20" s="219"/>
      <c r="J20" s="219"/>
      <c r="K20" s="219"/>
      <c r="L20" s="219"/>
      <c r="M20" s="219"/>
      <c r="N20" s="219"/>
      <c r="O20" s="219"/>
      <c r="P20" s="219"/>
      <c r="Q20" s="219"/>
      <c r="R20" s="219"/>
      <c r="S20" s="219"/>
      <c r="T20" s="219"/>
      <c r="U20" s="219"/>
      <c r="V20" s="219"/>
      <c r="W20" s="219"/>
      <c r="X20" s="219"/>
      <c r="Y20" s="219"/>
      <c r="Z20" s="219"/>
    </row>
    <row r="21" spans="1:26" ht="12.75">
      <c r="A21" s="268">
        <v>20</v>
      </c>
      <c r="B21" s="268">
        <v>18</v>
      </c>
      <c r="C21" s="268" t="s">
        <v>3140</v>
      </c>
      <c r="D21" s="376">
        <v>43474</v>
      </c>
      <c r="E21" s="268" t="s">
        <v>203</v>
      </c>
      <c r="F21" s="365">
        <v>43617</v>
      </c>
      <c r="G21" s="219"/>
      <c r="H21" s="219"/>
      <c r="I21" s="219"/>
      <c r="J21" s="219"/>
      <c r="K21" s="219"/>
      <c r="L21" s="219"/>
      <c r="M21" s="219"/>
      <c r="N21" s="219"/>
      <c r="O21" s="219"/>
      <c r="P21" s="219"/>
      <c r="Q21" s="219"/>
      <c r="R21" s="219"/>
      <c r="S21" s="219"/>
      <c r="T21" s="219"/>
      <c r="U21" s="219"/>
      <c r="V21" s="219"/>
      <c r="W21" s="219"/>
      <c r="X21" s="219"/>
      <c r="Y21" s="219"/>
      <c r="Z21" s="219"/>
    </row>
    <row r="22" spans="1:26" ht="12.75">
      <c r="A22" s="268">
        <v>21</v>
      </c>
      <c r="B22" s="268">
        <v>14</v>
      </c>
      <c r="C22" s="268" t="s">
        <v>3140</v>
      </c>
      <c r="D22" s="365">
        <v>43481</v>
      </c>
      <c r="E22" s="268" t="s">
        <v>203</v>
      </c>
      <c r="F22" s="365">
        <v>43617</v>
      </c>
      <c r="G22" s="219"/>
      <c r="H22" s="219"/>
      <c r="I22" s="219"/>
      <c r="J22" s="219"/>
      <c r="K22" s="219"/>
      <c r="L22" s="219"/>
      <c r="M22" s="219"/>
      <c r="N22" s="219"/>
      <c r="O22" s="219"/>
      <c r="P22" s="219"/>
      <c r="Q22" s="219"/>
      <c r="R22" s="219"/>
      <c r="S22" s="219"/>
      <c r="T22" s="219"/>
      <c r="U22" s="219"/>
      <c r="V22" s="219"/>
      <c r="W22" s="219"/>
      <c r="X22" s="219"/>
      <c r="Y22" s="219"/>
      <c r="Z22" s="219"/>
    </row>
    <row r="23" spans="1:26" ht="12.75">
      <c r="A23" s="268">
        <v>22</v>
      </c>
      <c r="B23" s="268">
        <v>113</v>
      </c>
      <c r="C23" s="268" t="s">
        <v>3140</v>
      </c>
      <c r="D23" s="365">
        <v>43550</v>
      </c>
      <c r="E23" s="268" t="s">
        <v>203</v>
      </c>
      <c r="F23" s="365">
        <v>43617</v>
      </c>
      <c r="G23" s="219"/>
      <c r="H23" s="219"/>
      <c r="I23" s="219"/>
      <c r="J23" s="219"/>
      <c r="K23" s="219"/>
      <c r="L23" s="219"/>
      <c r="M23" s="219"/>
      <c r="N23" s="219"/>
      <c r="O23" s="219"/>
      <c r="P23" s="219"/>
      <c r="Q23" s="219"/>
      <c r="R23" s="219"/>
      <c r="S23" s="219"/>
      <c r="T23" s="219"/>
      <c r="U23" s="219"/>
      <c r="V23" s="219"/>
      <c r="W23" s="219"/>
      <c r="X23" s="219"/>
      <c r="Y23" s="219"/>
      <c r="Z23" s="219"/>
    </row>
    <row r="24" spans="1:26" ht="12.75">
      <c r="A24" s="268">
        <v>23</v>
      </c>
      <c r="B24" s="268">
        <v>169</v>
      </c>
      <c r="C24" s="268" t="s">
        <v>3140</v>
      </c>
      <c r="D24" s="376">
        <v>43550</v>
      </c>
      <c r="E24" s="268" t="s">
        <v>203</v>
      </c>
      <c r="F24" s="365">
        <v>43617</v>
      </c>
      <c r="G24" s="268" t="s">
        <v>27</v>
      </c>
      <c r="H24" s="219"/>
      <c r="I24" s="219"/>
      <c r="J24" s="219"/>
      <c r="K24" s="219"/>
      <c r="L24" s="219"/>
      <c r="M24" s="219"/>
      <c r="N24" s="219"/>
      <c r="O24" s="219"/>
      <c r="P24" s="219"/>
      <c r="Q24" s="219"/>
      <c r="R24" s="219"/>
      <c r="S24" s="219"/>
      <c r="T24" s="219"/>
      <c r="U24" s="219"/>
      <c r="V24" s="219"/>
      <c r="W24" s="219"/>
      <c r="X24" s="219"/>
      <c r="Y24" s="219"/>
      <c r="Z24" s="219"/>
    </row>
    <row r="25" spans="1:26" ht="12.75">
      <c r="A25" s="268">
        <v>24</v>
      </c>
      <c r="B25" s="268">
        <v>25</v>
      </c>
      <c r="C25" s="268" t="s">
        <v>3140</v>
      </c>
      <c r="D25" s="376">
        <v>43546</v>
      </c>
      <c r="E25" s="268" t="s">
        <v>203</v>
      </c>
      <c r="F25" s="365">
        <v>43622</v>
      </c>
      <c r="G25" s="219"/>
      <c r="H25" s="219"/>
      <c r="I25" s="219"/>
      <c r="J25" s="219"/>
      <c r="K25" s="219"/>
      <c r="L25" s="219"/>
      <c r="M25" s="219"/>
      <c r="N25" s="219"/>
      <c r="O25" s="219"/>
      <c r="P25" s="219"/>
      <c r="Q25" s="219"/>
      <c r="R25" s="219"/>
      <c r="S25" s="219"/>
      <c r="T25" s="219"/>
      <c r="U25" s="219"/>
      <c r="V25" s="219"/>
      <c r="W25" s="219"/>
      <c r="X25" s="219"/>
      <c r="Y25" s="219"/>
      <c r="Z25" s="219"/>
    </row>
    <row r="26" spans="1:26" ht="12.75">
      <c r="A26" s="268">
        <v>25</v>
      </c>
      <c r="B26" s="268">
        <v>0</v>
      </c>
      <c r="C26" s="268" t="s">
        <v>3140</v>
      </c>
      <c r="D26" s="376">
        <v>43443</v>
      </c>
      <c r="E26" s="268" t="s">
        <v>203</v>
      </c>
      <c r="F26" s="365">
        <v>43482</v>
      </c>
      <c r="G26" s="219"/>
      <c r="H26" s="219"/>
      <c r="I26" s="219"/>
      <c r="J26" s="219"/>
      <c r="K26" s="219"/>
      <c r="L26" s="219"/>
      <c r="M26" s="219"/>
      <c r="N26" s="219"/>
      <c r="O26" s="219"/>
      <c r="P26" s="219"/>
      <c r="Q26" s="219"/>
      <c r="R26" s="219"/>
      <c r="S26" s="219"/>
      <c r="T26" s="219"/>
      <c r="U26" s="219"/>
      <c r="V26" s="219"/>
      <c r="W26" s="219"/>
      <c r="X26" s="219"/>
      <c r="Y26" s="219"/>
      <c r="Z26" s="219"/>
    </row>
    <row r="27" spans="1:26" ht="12.75">
      <c r="A27" s="268">
        <v>26</v>
      </c>
      <c r="B27" s="268">
        <v>0</v>
      </c>
      <c r="C27" s="268" t="s">
        <v>3140</v>
      </c>
      <c r="D27" s="376">
        <v>43443</v>
      </c>
      <c r="E27" s="268" t="s">
        <v>203</v>
      </c>
      <c r="F27" s="365">
        <v>43482</v>
      </c>
      <c r="G27" s="219"/>
      <c r="H27" s="219"/>
      <c r="I27" s="219"/>
      <c r="J27" s="219"/>
      <c r="K27" s="219"/>
      <c r="L27" s="219"/>
      <c r="M27" s="219"/>
      <c r="N27" s="219"/>
      <c r="O27" s="219"/>
      <c r="P27" s="219"/>
      <c r="Q27" s="219"/>
      <c r="R27" s="219"/>
      <c r="S27" s="539"/>
      <c r="T27" s="539"/>
      <c r="U27" s="539"/>
      <c r="V27" s="539"/>
      <c r="W27" s="539"/>
      <c r="X27" s="539"/>
      <c r="Y27" s="539"/>
      <c r="Z27" s="539"/>
    </row>
    <row r="28" spans="1:26" ht="12.75">
      <c r="A28" s="268">
        <v>27</v>
      </c>
      <c r="B28" s="268">
        <v>16</v>
      </c>
      <c r="C28" s="268" t="s">
        <v>3140</v>
      </c>
      <c r="D28" s="376">
        <v>43474</v>
      </c>
      <c r="E28" s="268" t="s">
        <v>203</v>
      </c>
      <c r="F28" s="365">
        <v>43617</v>
      </c>
      <c r="G28" s="219"/>
      <c r="H28" s="219"/>
      <c r="I28" s="219"/>
      <c r="J28" s="219"/>
      <c r="K28" s="219"/>
      <c r="L28" s="219"/>
      <c r="M28" s="219"/>
      <c r="N28" s="219"/>
      <c r="O28" s="219"/>
      <c r="P28" s="219"/>
      <c r="Q28" s="219"/>
      <c r="R28" s="219"/>
      <c r="S28" s="219"/>
      <c r="T28" s="219"/>
      <c r="U28" s="219"/>
      <c r="V28" s="219"/>
      <c r="W28" s="219"/>
      <c r="X28" s="219"/>
      <c r="Y28" s="219"/>
      <c r="Z28" s="219"/>
    </row>
    <row r="29" spans="1:26" ht="12.75">
      <c r="A29" s="268">
        <v>28</v>
      </c>
      <c r="B29" s="268">
        <v>0</v>
      </c>
      <c r="C29" s="268" t="s">
        <v>3140</v>
      </c>
      <c r="D29" s="376">
        <v>43443</v>
      </c>
      <c r="E29" s="268" t="s">
        <v>203</v>
      </c>
      <c r="F29" s="365">
        <v>43482</v>
      </c>
      <c r="G29" s="219"/>
      <c r="H29" s="219"/>
      <c r="I29" s="219"/>
      <c r="J29" s="219"/>
      <c r="K29" s="219"/>
      <c r="L29" s="219"/>
      <c r="M29" s="219"/>
      <c r="N29" s="219"/>
      <c r="O29" s="219"/>
      <c r="P29" s="219"/>
      <c r="Q29" s="219"/>
      <c r="R29" s="219"/>
    </row>
    <row r="30" spans="1:26" ht="12.75">
      <c r="A30" s="268">
        <v>29</v>
      </c>
      <c r="B30" s="268">
        <v>940</v>
      </c>
      <c r="C30" s="268" t="s">
        <v>3140</v>
      </c>
      <c r="D30" s="376">
        <v>43546</v>
      </c>
      <c r="E30" s="268" t="s">
        <v>15</v>
      </c>
      <c r="F30" s="365">
        <v>43648</v>
      </c>
      <c r="G30" s="219"/>
      <c r="H30" s="219"/>
      <c r="I30" s="219"/>
      <c r="J30" s="219"/>
      <c r="K30" s="219"/>
      <c r="L30" s="219"/>
      <c r="M30" s="219"/>
      <c r="N30" s="219"/>
      <c r="O30" s="219"/>
      <c r="P30" s="219"/>
      <c r="Q30" s="219"/>
      <c r="R30" s="219"/>
      <c r="S30" s="219"/>
      <c r="T30" s="219"/>
      <c r="U30" s="219"/>
      <c r="V30" s="219"/>
      <c r="W30" s="219"/>
      <c r="X30" s="219"/>
      <c r="Y30" s="219"/>
      <c r="Z30" s="219"/>
    </row>
    <row r="31" spans="1:26" ht="12.75">
      <c r="A31" s="268">
        <v>30</v>
      </c>
      <c r="B31" s="268">
        <v>294</v>
      </c>
      <c r="C31" s="268" t="s">
        <v>3140</v>
      </c>
      <c r="D31" s="365">
        <v>43538</v>
      </c>
      <c r="E31" s="268" t="s">
        <v>203</v>
      </c>
      <c r="F31" s="365">
        <v>43622</v>
      </c>
      <c r="G31" s="219"/>
      <c r="H31" s="219"/>
      <c r="I31" s="219"/>
      <c r="J31" s="219"/>
      <c r="K31" s="219"/>
      <c r="L31" s="219"/>
      <c r="M31" s="219"/>
      <c r="N31" s="219"/>
      <c r="O31" s="219"/>
      <c r="P31" s="219"/>
      <c r="Q31" s="219"/>
      <c r="R31" s="219"/>
      <c r="S31" s="219"/>
      <c r="T31" s="219"/>
      <c r="U31" s="219"/>
      <c r="V31" s="219"/>
      <c r="W31" s="219"/>
      <c r="X31" s="219"/>
      <c r="Y31" s="219"/>
      <c r="Z31" s="219"/>
    </row>
    <row r="32" spans="1:26" ht="12.75">
      <c r="A32" s="268">
        <v>31</v>
      </c>
      <c r="B32" s="268">
        <v>103</v>
      </c>
      <c r="C32" s="268" t="s">
        <v>3140</v>
      </c>
      <c r="D32" s="365">
        <v>43521</v>
      </c>
      <c r="E32" s="268" t="s">
        <v>203</v>
      </c>
      <c r="F32" s="365">
        <v>43617</v>
      </c>
      <c r="G32" s="219"/>
      <c r="H32" s="219"/>
      <c r="I32" s="219"/>
      <c r="J32" s="219"/>
      <c r="K32" s="219"/>
      <c r="L32" s="219"/>
      <c r="M32" s="219"/>
      <c r="N32" s="219"/>
      <c r="O32" s="219"/>
      <c r="P32" s="219"/>
      <c r="Q32" s="219"/>
      <c r="R32" s="219"/>
      <c r="S32" s="219"/>
      <c r="T32" s="219"/>
      <c r="U32" s="219"/>
      <c r="V32" s="219"/>
      <c r="W32" s="219"/>
      <c r="X32" s="219"/>
      <c r="Y32" s="219"/>
      <c r="Z32" s="219"/>
    </row>
    <row r="33" spans="1:26" ht="12.75">
      <c r="A33" s="268">
        <v>32</v>
      </c>
      <c r="B33" s="268">
        <v>86</v>
      </c>
      <c r="C33" s="268" t="s">
        <v>3140</v>
      </c>
      <c r="D33" s="365">
        <v>43520</v>
      </c>
      <c r="E33" s="268" t="s">
        <v>203</v>
      </c>
      <c r="F33" s="365">
        <v>43617</v>
      </c>
      <c r="G33" s="219"/>
      <c r="H33" s="219"/>
      <c r="I33" s="219"/>
      <c r="J33" s="219"/>
      <c r="K33" s="219"/>
      <c r="L33" s="219"/>
      <c r="M33" s="219"/>
      <c r="N33" s="219"/>
      <c r="O33" s="219"/>
      <c r="P33" s="219"/>
      <c r="Q33" s="219"/>
      <c r="R33" s="219"/>
      <c r="S33" s="219"/>
      <c r="T33" s="219"/>
      <c r="U33" s="219"/>
      <c r="V33" s="219"/>
      <c r="W33" s="219"/>
      <c r="X33" s="219"/>
      <c r="Y33" s="219"/>
      <c r="Z33" s="219"/>
    </row>
    <row r="34" spans="1:26" ht="15" customHeight="1">
      <c r="A34" s="268">
        <v>33</v>
      </c>
      <c r="B34" s="268">
        <v>0</v>
      </c>
      <c r="C34" s="268" t="s">
        <v>3140</v>
      </c>
      <c r="D34" s="376">
        <v>43443</v>
      </c>
      <c r="E34" s="268" t="s">
        <v>203</v>
      </c>
      <c r="F34" s="365">
        <v>43482</v>
      </c>
      <c r="G34" s="219"/>
      <c r="H34" s="219"/>
      <c r="I34" s="219"/>
      <c r="J34" s="219"/>
      <c r="K34" s="219"/>
      <c r="L34" s="219"/>
      <c r="M34" s="219"/>
      <c r="N34" s="219"/>
      <c r="O34" s="219"/>
      <c r="P34" s="219"/>
      <c r="Q34" s="219"/>
      <c r="R34" s="219"/>
      <c r="S34" s="219"/>
      <c r="T34" s="219"/>
      <c r="U34" s="219"/>
      <c r="V34" s="219"/>
      <c r="W34" s="219"/>
      <c r="X34" s="219"/>
      <c r="Y34" s="219"/>
      <c r="Z34" s="219"/>
    </row>
    <row r="35" spans="1:26" ht="12.75">
      <c r="A35" s="268">
        <v>34</v>
      </c>
      <c r="B35" s="268">
        <v>5</v>
      </c>
      <c r="C35" s="268" t="s">
        <v>3140</v>
      </c>
      <c r="D35" s="376">
        <v>43443</v>
      </c>
      <c r="E35" s="268" t="s">
        <v>27</v>
      </c>
      <c r="F35" s="365">
        <v>43591</v>
      </c>
      <c r="G35" s="219"/>
      <c r="H35" s="219"/>
      <c r="I35" s="219"/>
      <c r="J35" s="219"/>
      <c r="K35" s="219"/>
      <c r="L35" s="219"/>
      <c r="M35" s="219"/>
      <c r="N35" s="219"/>
      <c r="O35" s="219"/>
      <c r="P35" s="219"/>
      <c r="Q35" s="219"/>
      <c r="R35" s="219"/>
      <c r="S35" s="539"/>
      <c r="T35" s="539"/>
      <c r="U35" s="539"/>
      <c r="V35" s="539"/>
      <c r="W35" s="539"/>
      <c r="X35" s="539"/>
      <c r="Y35" s="539"/>
      <c r="Z35" s="539"/>
    </row>
    <row r="36" spans="1:26" ht="12.75">
      <c r="A36" s="268">
        <v>35</v>
      </c>
      <c r="B36" s="268">
        <v>39</v>
      </c>
      <c r="C36" s="268" t="s">
        <v>3140</v>
      </c>
      <c r="D36" s="376">
        <v>43474</v>
      </c>
      <c r="E36" s="268" t="s">
        <v>203</v>
      </c>
      <c r="F36" s="365">
        <v>43617</v>
      </c>
      <c r="G36" s="219"/>
      <c r="H36" s="219"/>
      <c r="I36" s="219"/>
      <c r="J36" s="219"/>
      <c r="K36" s="219"/>
      <c r="L36" s="219"/>
      <c r="M36" s="219"/>
      <c r="N36" s="219"/>
      <c r="O36" s="219"/>
      <c r="P36" s="219"/>
      <c r="Q36" s="219"/>
      <c r="R36" s="219"/>
      <c r="S36" s="219"/>
      <c r="T36" s="219"/>
      <c r="U36" s="219"/>
      <c r="V36" s="219"/>
      <c r="W36" s="219"/>
      <c r="X36" s="219"/>
      <c r="Y36" s="219"/>
      <c r="Z36" s="219"/>
    </row>
    <row r="37" spans="1:26" ht="12.75">
      <c r="A37" s="268">
        <v>36</v>
      </c>
      <c r="B37" s="268">
        <v>2</v>
      </c>
      <c r="C37" s="268" t="s">
        <v>3140</v>
      </c>
      <c r="D37" s="376">
        <v>43474</v>
      </c>
      <c r="E37" s="268" t="s">
        <v>27</v>
      </c>
      <c r="F37" s="365">
        <v>43591</v>
      </c>
      <c r="G37" s="219"/>
      <c r="H37" s="219"/>
      <c r="I37" s="219"/>
      <c r="J37" s="219"/>
      <c r="K37" s="219"/>
      <c r="L37" s="219"/>
      <c r="M37" s="219"/>
      <c r="N37" s="219"/>
      <c r="O37" s="219"/>
      <c r="P37" s="219"/>
      <c r="Q37" s="219"/>
      <c r="R37" s="219"/>
      <c r="S37" s="539"/>
      <c r="T37" s="539"/>
      <c r="U37" s="539"/>
      <c r="V37" s="539"/>
      <c r="W37" s="539"/>
      <c r="X37" s="539"/>
      <c r="Y37" s="539"/>
      <c r="Z37" s="539"/>
    </row>
    <row r="38" spans="1:26" ht="12.75">
      <c r="A38" s="268">
        <v>37</v>
      </c>
      <c r="B38" s="268">
        <v>80</v>
      </c>
      <c r="C38" s="268" t="s">
        <v>3140</v>
      </c>
      <c r="D38" s="376">
        <v>43500</v>
      </c>
      <c r="E38" s="268" t="s">
        <v>203</v>
      </c>
      <c r="F38" s="365">
        <v>43619</v>
      </c>
      <c r="G38" s="219"/>
      <c r="H38" s="219"/>
      <c r="I38" s="219"/>
      <c r="J38" s="219"/>
      <c r="K38" s="219"/>
      <c r="L38" s="219"/>
      <c r="M38" s="219"/>
      <c r="N38" s="219"/>
      <c r="O38" s="219"/>
      <c r="P38" s="219"/>
      <c r="Q38" s="219"/>
      <c r="R38" s="219"/>
      <c r="S38" s="219"/>
      <c r="T38" s="219"/>
      <c r="U38" s="219"/>
      <c r="V38" s="219"/>
      <c r="W38" s="219"/>
      <c r="X38" s="219"/>
      <c r="Y38" s="219"/>
      <c r="Z38" s="219"/>
    </row>
    <row r="39" spans="1:26" ht="12.75">
      <c r="A39" s="268">
        <v>38</v>
      </c>
      <c r="B39" s="268">
        <v>531</v>
      </c>
      <c r="C39" s="268" t="s">
        <v>3140</v>
      </c>
      <c r="D39" s="365">
        <v>43515</v>
      </c>
      <c r="E39" s="268" t="s">
        <v>203</v>
      </c>
      <c r="F39" s="365">
        <v>43622</v>
      </c>
      <c r="G39" s="219"/>
      <c r="H39" s="219"/>
      <c r="I39" s="219"/>
      <c r="J39" s="219"/>
      <c r="K39" s="219"/>
      <c r="L39" s="219"/>
      <c r="M39" s="219"/>
      <c r="N39" s="219"/>
      <c r="O39" s="219"/>
      <c r="P39" s="219"/>
      <c r="Q39" s="219"/>
      <c r="R39" s="219"/>
      <c r="S39" s="219"/>
      <c r="T39" s="219"/>
      <c r="U39" s="219"/>
      <c r="V39" s="219"/>
      <c r="W39" s="219"/>
      <c r="X39" s="219"/>
      <c r="Y39" s="219"/>
      <c r="Z39" s="219"/>
    </row>
    <row r="40" spans="1:26" ht="12.75">
      <c r="A40" s="268">
        <v>39</v>
      </c>
      <c r="B40" s="268">
        <v>5</v>
      </c>
      <c r="C40" s="268" t="s">
        <v>3140</v>
      </c>
      <c r="D40" s="365">
        <v>43481</v>
      </c>
      <c r="E40" s="268" t="s">
        <v>203</v>
      </c>
      <c r="F40" s="365">
        <v>43617</v>
      </c>
      <c r="G40" s="219"/>
      <c r="H40" s="219"/>
      <c r="I40" s="219"/>
      <c r="J40" s="219"/>
      <c r="K40" s="219"/>
      <c r="L40" s="219"/>
      <c r="M40" s="219"/>
      <c r="N40" s="219"/>
      <c r="O40" s="219"/>
      <c r="P40" s="219"/>
      <c r="Q40" s="219"/>
      <c r="R40" s="219"/>
      <c r="S40" s="219"/>
      <c r="T40" s="219"/>
      <c r="U40" s="219"/>
      <c r="V40" s="219"/>
      <c r="W40" s="219"/>
      <c r="X40" s="219"/>
      <c r="Y40" s="219"/>
      <c r="Z40" s="219"/>
    </row>
    <row r="41" spans="1:26" ht="12.75">
      <c r="A41" s="268">
        <v>40</v>
      </c>
      <c r="B41" s="268">
        <v>59</v>
      </c>
      <c r="C41" s="268" t="s">
        <v>3140</v>
      </c>
      <c r="D41" s="365">
        <v>43517</v>
      </c>
      <c r="E41" s="268" t="s">
        <v>203</v>
      </c>
      <c r="F41" s="365">
        <v>43619</v>
      </c>
      <c r="G41" s="219"/>
      <c r="H41" s="219"/>
      <c r="I41" s="219"/>
      <c r="J41" s="219"/>
      <c r="K41" s="219"/>
      <c r="L41" s="219"/>
      <c r="M41" s="219"/>
      <c r="N41" s="219"/>
      <c r="O41" s="219"/>
      <c r="P41" s="219"/>
      <c r="Q41" s="219"/>
      <c r="R41" s="219"/>
      <c r="S41" s="219"/>
      <c r="T41" s="219"/>
      <c r="U41" s="219"/>
      <c r="V41" s="219"/>
      <c r="W41" s="219"/>
      <c r="X41" s="219"/>
      <c r="Y41" s="219"/>
      <c r="Z41" s="219"/>
    </row>
    <row r="42" spans="1:26" ht="12.75">
      <c r="A42" s="268">
        <v>41</v>
      </c>
      <c r="B42" s="268">
        <v>62</v>
      </c>
      <c r="C42" s="268" t="s">
        <v>3140</v>
      </c>
      <c r="D42" s="365">
        <v>43517</v>
      </c>
      <c r="E42" s="268" t="s">
        <v>203</v>
      </c>
      <c r="F42" s="365">
        <v>43617</v>
      </c>
      <c r="G42" s="219"/>
      <c r="H42" s="219"/>
      <c r="I42" s="219"/>
      <c r="J42" s="219"/>
      <c r="K42" s="219"/>
      <c r="L42" s="219"/>
      <c r="M42" s="219"/>
      <c r="N42" s="219"/>
      <c r="O42" s="219"/>
      <c r="P42" s="219"/>
      <c r="Q42" s="219"/>
      <c r="R42" s="219"/>
      <c r="S42" s="219"/>
      <c r="T42" s="219"/>
      <c r="U42" s="219"/>
      <c r="V42" s="219"/>
      <c r="W42" s="219"/>
      <c r="X42" s="219"/>
      <c r="Y42" s="219"/>
      <c r="Z42" s="219"/>
    </row>
    <row r="43" spans="1:26" ht="12.75">
      <c r="A43" s="268">
        <v>42</v>
      </c>
      <c r="B43" s="268">
        <v>0</v>
      </c>
      <c r="C43" s="268" t="s">
        <v>3140</v>
      </c>
      <c r="D43" s="376">
        <v>43443</v>
      </c>
      <c r="E43" s="268" t="s">
        <v>203</v>
      </c>
      <c r="F43" s="365">
        <v>43482</v>
      </c>
      <c r="G43" s="219"/>
      <c r="H43" s="219"/>
      <c r="I43" s="219"/>
      <c r="J43" s="219"/>
      <c r="K43" s="219"/>
      <c r="L43" s="219"/>
      <c r="M43" s="219"/>
      <c r="N43" s="219"/>
      <c r="O43" s="219"/>
      <c r="P43" s="219"/>
      <c r="Q43" s="219"/>
      <c r="R43" s="219"/>
      <c r="S43" s="219"/>
      <c r="T43" s="219"/>
      <c r="U43" s="219"/>
      <c r="V43" s="219"/>
      <c r="W43" s="219"/>
      <c r="X43" s="219"/>
      <c r="Y43" s="219"/>
      <c r="Z43" s="219"/>
    </row>
    <row r="44" spans="1:26" ht="12.75">
      <c r="A44" s="268">
        <v>43</v>
      </c>
      <c r="B44" s="268">
        <v>1</v>
      </c>
      <c r="C44" s="268" t="s">
        <v>3140</v>
      </c>
      <c r="D44" s="376">
        <v>43443</v>
      </c>
      <c r="E44" s="268" t="s">
        <v>203</v>
      </c>
      <c r="F44" s="365">
        <v>43482</v>
      </c>
      <c r="G44" s="219"/>
      <c r="H44" s="219"/>
      <c r="I44" s="219"/>
      <c r="J44" s="219"/>
      <c r="K44" s="219"/>
      <c r="L44" s="219"/>
      <c r="M44" s="219"/>
      <c r="N44" s="219"/>
      <c r="O44" s="219"/>
      <c r="P44" s="219"/>
      <c r="Q44" s="219"/>
      <c r="R44" s="219"/>
      <c r="S44" s="219"/>
      <c r="T44" s="219"/>
      <c r="U44" s="219"/>
      <c r="V44" s="219"/>
      <c r="W44" s="219"/>
      <c r="X44" s="219"/>
      <c r="Y44" s="219"/>
      <c r="Z44" s="219"/>
    </row>
    <row r="45" spans="1:26" ht="12.75">
      <c r="A45" s="268">
        <v>44</v>
      </c>
      <c r="B45" s="268">
        <v>6</v>
      </c>
      <c r="C45" s="268" t="s">
        <v>3140</v>
      </c>
      <c r="D45" s="376">
        <v>43443</v>
      </c>
      <c r="E45" s="268" t="s">
        <v>27</v>
      </c>
      <c r="F45" s="365">
        <v>43592</v>
      </c>
      <c r="G45" s="219"/>
      <c r="H45" s="219"/>
      <c r="I45" s="219"/>
      <c r="J45" s="219"/>
      <c r="K45" s="219"/>
      <c r="L45" s="219"/>
      <c r="M45" s="219"/>
      <c r="N45" s="219"/>
      <c r="O45" s="219"/>
      <c r="P45" s="219"/>
      <c r="Q45" s="219"/>
      <c r="R45" s="219"/>
      <c r="S45" s="539"/>
      <c r="T45" s="539"/>
      <c r="U45" s="539"/>
      <c r="V45" s="539"/>
      <c r="W45" s="539"/>
      <c r="X45" s="539"/>
      <c r="Y45" s="539"/>
      <c r="Z45" s="539"/>
    </row>
    <row r="46" spans="1:26" ht="12.75">
      <c r="A46" s="268">
        <v>45</v>
      </c>
      <c r="B46" s="268">
        <v>14</v>
      </c>
      <c r="C46" s="268" t="s">
        <v>3140</v>
      </c>
      <c r="D46" s="376">
        <v>43443</v>
      </c>
      <c r="E46" s="268" t="s">
        <v>203</v>
      </c>
      <c r="F46" s="365">
        <v>43622</v>
      </c>
      <c r="G46" s="219"/>
      <c r="H46" s="219"/>
      <c r="I46" s="219"/>
      <c r="J46" s="219"/>
      <c r="K46" s="219"/>
      <c r="L46" s="219"/>
      <c r="M46" s="219"/>
      <c r="N46" s="219"/>
      <c r="O46" s="219"/>
      <c r="P46" s="219"/>
      <c r="Q46" s="219"/>
      <c r="R46" s="219"/>
      <c r="S46" s="219"/>
      <c r="T46" s="219"/>
      <c r="U46" s="219"/>
      <c r="V46" s="219"/>
      <c r="W46" s="219"/>
      <c r="X46" s="219"/>
      <c r="Y46" s="219"/>
      <c r="Z46" s="219"/>
    </row>
    <row r="47" spans="1:26" ht="12.75">
      <c r="A47" s="268">
        <v>46</v>
      </c>
      <c r="B47" s="268">
        <v>0</v>
      </c>
      <c r="C47" s="268" t="s">
        <v>3140</v>
      </c>
      <c r="D47" s="376">
        <v>43443</v>
      </c>
      <c r="E47" s="268" t="s">
        <v>203</v>
      </c>
      <c r="F47" s="365">
        <v>43482</v>
      </c>
      <c r="G47" s="219"/>
      <c r="H47" s="219"/>
      <c r="I47" s="219"/>
      <c r="J47" s="219"/>
      <c r="K47" s="219"/>
      <c r="L47" s="219"/>
      <c r="M47" s="219"/>
      <c r="N47" s="219"/>
      <c r="O47" s="219"/>
      <c r="P47" s="219"/>
      <c r="Q47" s="219"/>
      <c r="R47" s="219"/>
      <c r="S47" s="539"/>
      <c r="T47" s="539"/>
      <c r="U47" s="539"/>
      <c r="V47" s="539"/>
      <c r="W47" s="539"/>
      <c r="X47" s="539"/>
      <c r="Y47" s="539"/>
      <c r="Z47" s="539"/>
    </row>
    <row r="48" spans="1:26" ht="12.75">
      <c r="A48" s="268">
        <v>47</v>
      </c>
      <c r="B48" s="268">
        <v>157</v>
      </c>
      <c r="C48" s="268" t="s">
        <v>3140</v>
      </c>
      <c r="D48" s="365">
        <v>43488</v>
      </c>
      <c r="E48" s="268" t="s">
        <v>203</v>
      </c>
      <c r="F48" s="365">
        <v>43617</v>
      </c>
      <c r="G48" s="268"/>
      <c r="H48" s="219"/>
      <c r="I48" s="219"/>
      <c r="J48" s="219"/>
      <c r="K48" s="219"/>
      <c r="L48" s="219"/>
      <c r="M48" s="219"/>
      <c r="N48" s="219"/>
      <c r="O48" s="219"/>
      <c r="P48" s="219"/>
      <c r="Q48" s="219"/>
      <c r="R48" s="219"/>
      <c r="S48" s="219"/>
      <c r="T48" s="219"/>
      <c r="U48" s="219"/>
      <c r="V48" s="219"/>
      <c r="W48" s="219"/>
      <c r="X48" s="219"/>
      <c r="Y48" s="219"/>
      <c r="Z48" s="219"/>
    </row>
    <row r="49" spans="1:26" ht="12.75">
      <c r="A49" s="268">
        <v>48</v>
      </c>
      <c r="B49" s="268">
        <v>0</v>
      </c>
      <c r="C49" s="268" t="s">
        <v>3140</v>
      </c>
      <c r="D49" s="376">
        <v>43443</v>
      </c>
      <c r="E49" s="268" t="s">
        <v>203</v>
      </c>
      <c r="F49" s="365">
        <v>43482</v>
      </c>
      <c r="G49" s="219"/>
      <c r="H49" s="219"/>
      <c r="I49" s="219"/>
      <c r="J49" s="219"/>
      <c r="K49" s="219"/>
      <c r="L49" s="219"/>
      <c r="M49" s="219"/>
      <c r="N49" s="219"/>
      <c r="O49" s="219"/>
      <c r="P49" s="219"/>
      <c r="Q49" s="219"/>
      <c r="R49" s="219"/>
      <c r="S49" s="219"/>
      <c r="T49" s="219"/>
      <c r="U49" s="219"/>
      <c r="V49" s="219"/>
      <c r="W49" s="219"/>
      <c r="X49" s="219"/>
      <c r="Y49" s="219"/>
      <c r="Z49" s="219"/>
    </row>
    <row r="50" spans="1:26" ht="12.75">
      <c r="A50" s="268">
        <v>49</v>
      </c>
      <c r="B50" s="268">
        <v>29</v>
      </c>
      <c r="C50" s="268" t="s">
        <v>3140</v>
      </c>
      <c r="D50" s="365">
        <v>43496</v>
      </c>
      <c r="E50" s="268" t="s">
        <v>27</v>
      </c>
      <c r="F50" s="365">
        <v>43592</v>
      </c>
      <c r="G50" s="219"/>
      <c r="H50" s="219"/>
      <c r="I50" s="219"/>
      <c r="J50" s="219"/>
      <c r="K50" s="219"/>
      <c r="L50" s="219"/>
      <c r="M50" s="219"/>
      <c r="N50" s="219"/>
      <c r="O50" s="219"/>
      <c r="P50" s="219"/>
      <c r="Q50" s="219"/>
      <c r="R50" s="219"/>
      <c r="S50" s="842"/>
      <c r="T50" s="842"/>
      <c r="U50" s="842"/>
      <c r="V50" s="842"/>
      <c r="W50" s="842"/>
      <c r="X50" s="842"/>
      <c r="Y50" s="842"/>
      <c r="Z50" s="842"/>
    </row>
    <row r="51" spans="1:26" ht="12.75">
      <c r="A51" s="268">
        <v>50</v>
      </c>
      <c r="B51" s="268">
        <v>133</v>
      </c>
      <c r="C51" s="268" t="s">
        <v>3140</v>
      </c>
      <c r="D51" s="365"/>
      <c r="E51" s="268" t="s">
        <v>203</v>
      </c>
      <c r="F51" s="365">
        <v>43620</v>
      </c>
      <c r="G51" s="268"/>
      <c r="H51" s="219"/>
      <c r="I51" s="219"/>
      <c r="J51" s="219"/>
      <c r="K51" s="219"/>
      <c r="L51" s="219"/>
      <c r="M51" s="219"/>
      <c r="N51" s="219"/>
      <c r="O51" s="219"/>
      <c r="P51" s="219"/>
      <c r="Q51" s="219"/>
      <c r="R51" s="219"/>
      <c r="S51" s="219"/>
      <c r="T51" s="219"/>
      <c r="U51" s="219"/>
      <c r="V51" s="219"/>
      <c r="W51" s="219"/>
      <c r="X51" s="219"/>
      <c r="Y51" s="219"/>
      <c r="Z51" s="219"/>
    </row>
    <row r="52" spans="1:26" ht="12.75">
      <c r="A52" s="268">
        <v>51</v>
      </c>
      <c r="B52" s="268">
        <v>0</v>
      </c>
      <c r="C52" s="268" t="s">
        <v>3140</v>
      </c>
      <c r="D52" s="376">
        <v>43443</v>
      </c>
      <c r="E52" s="268" t="s">
        <v>203</v>
      </c>
      <c r="F52" s="365">
        <v>43482</v>
      </c>
      <c r="G52" s="219"/>
      <c r="H52" s="219"/>
      <c r="I52" s="219"/>
      <c r="J52" s="219"/>
      <c r="K52" s="219"/>
      <c r="L52" s="219"/>
      <c r="M52" s="219"/>
      <c r="N52" s="219"/>
      <c r="O52" s="219"/>
      <c r="P52" s="219"/>
      <c r="Q52" s="219"/>
      <c r="R52" s="219"/>
      <c r="S52" s="219"/>
      <c r="T52" s="219"/>
      <c r="U52" s="219"/>
      <c r="V52" s="219"/>
      <c r="W52" s="219"/>
      <c r="X52" s="219"/>
      <c r="Y52" s="219"/>
      <c r="Z52" s="219"/>
    </row>
    <row r="53" spans="1:26" ht="12.75">
      <c r="A53" s="268">
        <v>52</v>
      </c>
      <c r="B53" s="268">
        <v>1</v>
      </c>
      <c r="C53" s="268" t="s">
        <v>3140</v>
      </c>
      <c r="D53" s="376">
        <v>43808</v>
      </c>
      <c r="E53" s="268" t="s">
        <v>203</v>
      </c>
      <c r="F53" s="365">
        <v>43482</v>
      </c>
      <c r="G53" s="219"/>
      <c r="H53" s="219"/>
      <c r="I53" s="219"/>
      <c r="J53" s="219"/>
      <c r="K53" s="219"/>
      <c r="L53" s="219"/>
      <c r="M53" s="219"/>
      <c r="N53" s="219"/>
      <c r="O53" s="219"/>
      <c r="P53" s="219"/>
      <c r="Q53" s="219"/>
      <c r="R53" s="219"/>
      <c r="S53" s="219"/>
      <c r="T53" s="219"/>
      <c r="U53" s="219"/>
      <c r="V53" s="219"/>
      <c r="W53" s="219"/>
      <c r="X53" s="219"/>
      <c r="Y53" s="219"/>
      <c r="Z53" s="219"/>
    </row>
    <row r="54" spans="1:26" ht="12.75">
      <c r="A54" s="268">
        <v>53</v>
      </c>
      <c r="B54" s="268">
        <v>0</v>
      </c>
      <c r="C54" s="268" t="s">
        <v>3140</v>
      </c>
      <c r="D54" s="376">
        <v>43443</v>
      </c>
      <c r="E54" s="268" t="s">
        <v>203</v>
      </c>
      <c r="F54" s="365">
        <v>43482</v>
      </c>
      <c r="G54" s="219"/>
      <c r="H54" s="219"/>
      <c r="I54" s="219"/>
      <c r="J54" s="219"/>
      <c r="K54" s="219"/>
      <c r="L54" s="219"/>
      <c r="M54" s="219"/>
      <c r="N54" s="219"/>
      <c r="O54" s="219"/>
      <c r="P54" s="219"/>
      <c r="Q54" s="219"/>
      <c r="R54" s="219"/>
      <c r="S54" s="539"/>
      <c r="T54" s="539"/>
      <c r="U54" s="539"/>
      <c r="V54" s="539"/>
      <c r="W54" s="539"/>
      <c r="X54" s="539"/>
      <c r="Y54" s="539"/>
      <c r="Z54" s="539"/>
    </row>
    <row r="55" spans="1:26" ht="12.75">
      <c r="A55" s="268">
        <v>54</v>
      </c>
      <c r="B55" s="268">
        <v>33</v>
      </c>
      <c r="C55" s="268" t="s">
        <v>3140</v>
      </c>
      <c r="D55" s="376">
        <v>43478</v>
      </c>
      <c r="E55" s="268" t="s">
        <v>203</v>
      </c>
      <c r="F55" s="365">
        <v>43616</v>
      </c>
      <c r="G55" s="219"/>
      <c r="H55" s="219"/>
      <c r="I55" s="219"/>
      <c r="J55" s="219"/>
      <c r="K55" s="219"/>
      <c r="L55" s="219"/>
      <c r="M55" s="219"/>
      <c r="N55" s="219"/>
      <c r="O55" s="219"/>
      <c r="P55" s="219"/>
      <c r="Q55" s="219"/>
      <c r="R55" s="219"/>
      <c r="S55" s="219"/>
      <c r="T55" s="219"/>
      <c r="U55" s="219"/>
      <c r="V55" s="219"/>
      <c r="W55" s="219"/>
      <c r="X55" s="219"/>
      <c r="Y55" s="219"/>
      <c r="Z55" s="219"/>
    </row>
    <row r="56" spans="1:26" ht="12.75">
      <c r="A56" s="268">
        <v>55</v>
      </c>
      <c r="B56" s="268">
        <v>18</v>
      </c>
      <c r="C56" s="268" t="s">
        <v>3140</v>
      </c>
      <c r="D56" s="365">
        <v>43481</v>
      </c>
      <c r="E56" s="268" t="s">
        <v>203</v>
      </c>
      <c r="F56" s="365">
        <v>43616</v>
      </c>
      <c r="G56" s="219"/>
      <c r="H56" s="219"/>
      <c r="I56" s="219"/>
      <c r="J56" s="219"/>
      <c r="K56" s="219"/>
      <c r="L56" s="219"/>
      <c r="M56" s="219"/>
      <c r="N56" s="219"/>
      <c r="O56" s="219"/>
      <c r="P56" s="219"/>
      <c r="Q56" s="219"/>
      <c r="R56" s="219"/>
      <c r="S56" s="219"/>
      <c r="T56" s="219"/>
      <c r="U56" s="219"/>
      <c r="V56" s="219"/>
      <c r="W56" s="219"/>
      <c r="X56" s="219"/>
      <c r="Y56" s="219"/>
      <c r="Z56" s="219"/>
    </row>
    <row r="57" spans="1:26" ht="12.75">
      <c r="A57" s="268">
        <v>56</v>
      </c>
      <c r="B57" s="268">
        <v>27</v>
      </c>
      <c r="C57" s="268" t="s">
        <v>3140</v>
      </c>
      <c r="D57" s="365">
        <v>43483</v>
      </c>
      <c r="E57" s="268" t="s">
        <v>27</v>
      </c>
      <c r="F57" s="365">
        <v>43592</v>
      </c>
      <c r="G57" s="219"/>
      <c r="H57" s="219"/>
      <c r="I57" s="219"/>
      <c r="J57" s="219"/>
      <c r="K57" s="219"/>
      <c r="L57" s="219"/>
      <c r="M57" s="219"/>
      <c r="N57" s="219"/>
      <c r="O57" s="219"/>
      <c r="P57" s="219"/>
      <c r="Q57" s="219"/>
      <c r="R57" s="219"/>
      <c r="S57" s="539"/>
      <c r="T57" s="539"/>
      <c r="U57" s="539"/>
      <c r="V57" s="539"/>
      <c r="W57" s="539"/>
      <c r="X57" s="539"/>
      <c r="Y57" s="539"/>
      <c r="Z57" s="539"/>
    </row>
    <row r="58" spans="1:26" ht="12.75">
      <c r="A58" s="268">
        <v>57</v>
      </c>
      <c r="B58" s="268">
        <v>45</v>
      </c>
      <c r="C58" s="268" t="s">
        <v>3140</v>
      </c>
      <c r="D58" s="365">
        <v>43485</v>
      </c>
      <c r="E58" s="268" t="s">
        <v>203</v>
      </c>
      <c r="F58" s="365">
        <v>43622</v>
      </c>
      <c r="G58" s="219"/>
      <c r="H58" s="219"/>
      <c r="I58" s="219"/>
      <c r="J58" s="219"/>
      <c r="K58" s="219"/>
      <c r="L58" s="219"/>
      <c r="M58" s="219"/>
      <c r="N58" s="219"/>
      <c r="O58" s="219"/>
      <c r="P58" s="219"/>
      <c r="Q58" s="219"/>
      <c r="R58" s="219"/>
      <c r="S58" s="219"/>
      <c r="T58" s="219"/>
      <c r="U58" s="219"/>
      <c r="V58" s="219"/>
      <c r="W58" s="219"/>
      <c r="X58" s="219"/>
      <c r="Y58" s="219"/>
      <c r="Z58" s="219"/>
    </row>
    <row r="59" spans="1:26" ht="12.75">
      <c r="A59" s="268">
        <v>58</v>
      </c>
      <c r="B59" s="268">
        <v>0</v>
      </c>
      <c r="C59" s="268" t="s">
        <v>3140</v>
      </c>
      <c r="D59" s="376">
        <v>43443</v>
      </c>
      <c r="E59" s="268" t="s">
        <v>203</v>
      </c>
      <c r="F59" s="365">
        <v>43482</v>
      </c>
      <c r="G59" s="219"/>
      <c r="H59" s="219"/>
      <c r="I59" s="219"/>
      <c r="J59" s="219"/>
      <c r="K59" s="219"/>
      <c r="L59" s="219"/>
      <c r="M59" s="219"/>
      <c r="N59" s="219"/>
      <c r="O59" s="219"/>
      <c r="P59" s="219"/>
      <c r="Q59" s="219"/>
      <c r="R59" s="219"/>
      <c r="S59" s="219"/>
      <c r="T59" s="219"/>
      <c r="U59" s="219"/>
      <c r="V59" s="219"/>
      <c r="W59" s="219"/>
      <c r="X59" s="219"/>
      <c r="Y59" s="219"/>
      <c r="Z59" s="219"/>
    </row>
    <row r="60" spans="1:26" ht="12.75">
      <c r="A60" s="268">
        <v>59</v>
      </c>
      <c r="B60" s="268">
        <v>0</v>
      </c>
      <c r="C60" s="268" t="s">
        <v>3140</v>
      </c>
      <c r="D60" s="376">
        <v>43443</v>
      </c>
      <c r="E60" s="268" t="s">
        <v>203</v>
      </c>
      <c r="F60" s="365">
        <v>43482</v>
      </c>
      <c r="G60" s="219"/>
      <c r="H60" s="219"/>
      <c r="I60" s="219"/>
      <c r="J60" s="219"/>
      <c r="K60" s="219"/>
      <c r="L60" s="219"/>
      <c r="M60" s="219"/>
      <c r="N60" s="219"/>
      <c r="O60" s="219"/>
      <c r="P60" s="219"/>
      <c r="Q60" s="219"/>
      <c r="R60" s="219"/>
      <c r="S60" s="539"/>
      <c r="T60" s="539"/>
      <c r="U60" s="539"/>
      <c r="V60" s="539"/>
      <c r="W60" s="539"/>
      <c r="X60" s="539"/>
      <c r="Y60" s="539"/>
      <c r="Z60" s="539"/>
    </row>
    <row r="61" spans="1:26" ht="12.75">
      <c r="A61" s="268">
        <v>60</v>
      </c>
      <c r="B61" s="268">
        <v>14</v>
      </c>
      <c r="C61" s="268" t="s">
        <v>3140</v>
      </c>
      <c r="D61" s="365">
        <v>43481</v>
      </c>
      <c r="E61" s="268" t="s">
        <v>203</v>
      </c>
      <c r="F61" s="365">
        <v>43616</v>
      </c>
      <c r="G61" s="219"/>
      <c r="H61" s="219"/>
      <c r="I61" s="219"/>
      <c r="J61" s="219"/>
      <c r="K61" s="219"/>
      <c r="L61" s="219"/>
      <c r="M61" s="219"/>
      <c r="N61" s="219"/>
      <c r="O61" s="219"/>
      <c r="P61" s="219"/>
      <c r="Q61" s="219"/>
      <c r="R61" s="219"/>
      <c r="S61" s="219"/>
      <c r="T61" s="219"/>
      <c r="U61" s="219"/>
      <c r="V61" s="219"/>
      <c r="W61" s="219"/>
      <c r="X61" s="219"/>
      <c r="Y61" s="219"/>
      <c r="Z61" s="219"/>
    </row>
    <row r="62" spans="1:26" ht="12.75">
      <c r="A62" s="268">
        <v>61</v>
      </c>
      <c r="B62" s="268">
        <v>0</v>
      </c>
      <c r="C62" s="268" t="s">
        <v>3140</v>
      </c>
      <c r="D62" s="376">
        <v>43443</v>
      </c>
      <c r="E62" s="268" t="s">
        <v>203</v>
      </c>
      <c r="F62" s="365">
        <v>43482</v>
      </c>
      <c r="G62" s="219"/>
      <c r="H62" s="219"/>
      <c r="I62" s="219"/>
      <c r="J62" s="219"/>
      <c r="K62" s="219"/>
      <c r="L62" s="219"/>
      <c r="M62" s="219"/>
      <c r="N62" s="219"/>
      <c r="O62" s="219"/>
      <c r="P62" s="219"/>
      <c r="Q62" s="219"/>
      <c r="R62" s="219"/>
    </row>
    <row r="63" spans="1:26" ht="12.75">
      <c r="B63">
        <f>SUM(B3,B3:B62)</f>
        <v>4230</v>
      </c>
    </row>
  </sheetData>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outlinePr summaryBelow="0" summaryRight="0"/>
  </sheetPr>
  <dimension ref="A1:AA251"/>
  <sheetViews>
    <sheetView workbookViewId="0">
      <pane ySplit="1" topLeftCell="A2" activePane="bottomLeft" state="frozen"/>
      <selection pane="bottomLeft" activeCell="B3" sqref="B3"/>
    </sheetView>
  </sheetViews>
  <sheetFormatPr defaultColWidth="12.5703125" defaultRowHeight="15.75" customHeight="1"/>
  <cols>
    <col min="3" max="3" width="14.85546875" customWidth="1"/>
    <col min="6" max="6" width="13.5703125" customWidth="1"/>
    <col min="11" max="11" width="38.140625" customWidth="1"/>
  </cols>
  <sheetData>
    <row r="1" spans="1:11" ht="15.75" customHeight="1">
      <c r="A1" s="363" t="s">
        <v>3105</v>
      </c>
      <c r="B1" s="363" t="s">
        <v>3106</v>
      </c>
      <c r="C1" s="363" t="s">
        <v>3107</v>
      </c>
      <c r="D1" s="363" t="s">
        <v>3108</v>
      </c>
      <c r="E1" s="363" t="s">
        <v>3109</v>
      </c>
      <c r="F1" s="363" t="s">
        <v>3110</v>
      </c>
      <c r="G1" s="363" t="s">
        <v>3111</v>
      </c>
      <c r="H1" s="363" t="s">
        <v>3112</v>
      </c>
      <c r="I1" s="363" t="s">
        <v>3113</v>
      </c>
      <c r="J1" s="363" t="s">
        <v>3114</v>
      </c>
      <c r="K1" s="363" t="s">
        <v>2711</v>
      </c>
    </row>
    <row r="2" spans="1:11" ht="15.75" customHeight="1">
      <c r="A2" s="703">
        <v>1</v>
      </c>
      <c r="B2" s="116">
        <v>0</v>
      </c>
      <c r="C2" s="116">
        <v>0</v>
      </c>
      <c r="D2" s="116" t="s">
        <v>465</v>
      </c>
      <c r="E2" s="384">
        <v>44179</v>
      </c>
      <c r="F2" s="116">
        <v>0</v>
      </c>
      <c r="G2" s="116">
        <v>0</v>
      </c>
      <c r="H2" s="116" t="s">
        <v>6</v>
      </c>
      <c r="I2" s="384">
        <v>44295</v>
      </c>
      <c r="J2" s="116">
        <v>0</v>
      </c>
    </row>
    <row r="5" spans="1:11" ht="15.75" customHeight="1">
      <c r="A5" s="703">
        <v>2</v>
      </c>
      <c r="B5" s="116">
        <v>67</v>
      </c>
      <c r="C5" s="116">
        <v>67</v>
      </c>
      <c r="D5" s="116" t="s">
        <v>465</v>
      </c>
      <c r="E5" s="384">
        <v>44179</v>
      </c>
      <c r="F5" s="116">
        <v>2</v>
      </c>
      <c r="G5" s="116">
        <v>67</v>
      </c>
      <c r="H5" s="116" t="s">
        <v>6</v>
      </c>
      <c r="I5" s="384">
        <v>44295</v>
      </c>
      <c r="J5" s="116">
        <v>2</v>
      </c>
    </row>
    <row r="8" spans="1:11" ht="15.75" customHeight="1">
      <c r="A8" s="703">
        <v>3</v>
      </c>
      <c r="B8" s="116">
        <v>47</v>
      </c>
      <c r="C8" s="116">
        <v>47</v>
      </c>
      <c r="D8" s="116" t="s">
        <v>465</v>
      </c>
      <c r="E8" s="384">
        <v>44179</v>
      </c>
      <c r="F8" s="116">
        <v>1.5</v>
      </c>
      <c r="G8" s="116">
        <v>47</v>
      </c>
      <c r="H8" s="116" t="s">
        <v>6</v>
      </c>
      <c r="I8" s="384">
        <v>44295</v>
      </c>
      <c r="J8" s="116">
        <v>1.5</v>
      </c>
    </row>
    <row r="11" spans="1:11" ht="15.75" customHeight="1">
      <c r="A11" s="703">
        <v>4</v>
      </c>
      <c r="B11" s="116">
        <v>5</v>
      </c>
      <c r="C11" s="116">
        <v>5</v>
      </c>
      <c r="D11" s="116" t="s">
        <v>465</v>
      </c>
      <c r="E11" s="384">
        <v>44179</v>
      </c>
      <c r="F11" s="116">
        <v>0</v>
      </c>
      <c r="G11" s="116">
        <v>5</v>
      </c>
      <c r="H11" s="116" t="s">
        <v>6</v>
      </c>
      <c r="I11" s="384">
        <v>44295</v>
      </c>
      <c r="J11" s="116">
        <v>0.25</v>
      </c>
    </row>
    <row r="14" spans="1:11" ht="15.75" customHeight="1">
      <c r="A14" s="703">
        <v>5</v>
      </c>
      <c r="B14" s="116">
        <v>0</v>
      </c>
      <c r="C14" s="116">
        <v>0</v>
      </c>
      <c r="D14" s="116" t="s">
        <v>465</v>
      </c>
      <c r="E14" s="384">
        <v>44179</v>
      </c>
      <c r="F14" s="116">
        <v>0</v>
      </c>
      <c r="G14" s="116">
        <v>0</v>
      </c>
      <c r="H14" s="116" t="s">
        <v>6</v>
      </c>
      <c r="I14" s="384">
        <v>44295</v>
      </c>
      <c r="J14" s="116">
        <v>0</v>
      </c>
    </row>
    <row r="17" spans="1:10" ht="15.75" customHeight="1">
      <c r="A17" s="703">
        <v>6</v>
      </c>
      <c r="B17" s="116">
        <v>77</v>
      </c>
      <c r="C17" s="116">
        <v>77</v>
      </c>
      <c r="D17" s="116" t="s">
        <v>465</v>
      </c>
      <c r="E17" s="384">
        <v>44179</v>
      </c>
      <c r="F17" s="116">
        <v>2</v>
      </c>
      <c r="G17" s="116">
        <v>77</v>
      </c>
      <c r="H17" s="116" t="s">
        <v>6</v>
      </c>
      <c r="I17" s="384">
        <v>44296</v>
      </c>
      <c r="J17" s="116">
        <v>2</v>
      </c>
    </row>
    <row r="20" spans="1:10" ht="15.75" customHeight="1">
      <c r="A20" s="703">
        <v>7</v>
      </c>
      <c r="B20" s="116">
        <v>123</v>
      </c>
      <c r="C20" s="116">
        <v>123</v>
      </c>
      <c r="D20" s="116" t="s">
        <v>465</v>
      </c>
      <c r="E20" s="384">
        <v>44179</v>
      </c>
      <c r="F20" s="116">
        <v>2</v>
      </c>
      <c r="G20" s="116">
        <v>123</v>
      </c>
      <c r="H20" s="116" t="s">
        <v>6</v>
      </c>
      <c r="I20" s="384">
        <v>44296</v>
      </c>
      <c r="J20" s="116">
        <v>3.5</v>
      </c>
    </row>
    <row r="23" spans="1:10" ht="15.75" customHeight="1">
      <c r="A23" s="703">
        <v>8</v>
      </c>
      <c r="B23" s="116">
        <v>206</v>
      </c>
      <c r="C23" s="116">
        <v>206</v>
      </c>
      <c r="D23" s="116" t="s">
        <v>465</v>
      </c>
      <c r="E23" s="384">
        <v>44182</v>
      </c>
      <c r="F23" s="116">
        <v>4</v>
      </c>
      <c r="G23" s="116">
        <v>206</v>
      </c>
      <c r="H23" s="116" t="s">
        <v>6</v>
      </c>
      <c r="I23" s="384">
        <v>44298</v>
      </c>
      <c r="J23" s="116">
        <v>4</v>
      </c>
    </row>
    <row r="26" spans="1:10" ht="15.75" customHeight="1">
      <c r="A26" s="703">
        <v>9</v>
      </c>
      <c r="B26" s="116">
        <v>101</v>
      </c>
      <c r="C26" s="116">
        <v>101</v>
      </c>
      <c r="D26" s="116" t="s">
        <v>465</v>
      </c>
      <c r="E26" s="384">
        <v>44183</v>
      </c>
      <c r="F26" s="116">
        <v>3</v>
      </c>
      <c r="G26" s="116">
        <v>101</v>
      </c>
      <c r="H26" s="116" t="s">
        <v>6</v>
      </c>
      <c r="I26" s="384">
        <v>44296</v>
      </c>
      <c r="J26" s="116">
        <v>2.5</v>
      </c>
    </row>
    <row r="29" spans="1:10" ht="15.75" customHeight="1">
      <c r="A29" s="703">
        <v>10</v>
      </c>
      <c r="B29" s="116">
        <v>0</v>
      </c>
      <c r="C29" s="116">
        <v>0</v>
      </c>
      <c r="D29" s="116" t="s">
        <v>465</v>
      </c>
      <c r="E29" s="384">
        <v>44183</v>
      </c>
      <c r="F29" s="116">
        <v>0</v>
      </c>
      <c r="G29" s="116">
        <v>0</v>
      </c>
      <c r="H29" s="116" t="s">
        <v>6</v>
      </c>
      <c r="I29" s="384">
        <v>44298</v>
      </c>
      <c r="J29" s="116">
        <v>0</v>
      </c>
    </row>
    <row r="32" spans="1:10" ht="12.75">
      <c r="A32" s="703">
        <v>11</v>
      </c>
      <c r="B32" s="116">
        <v>0</v>
      </c>
      <c r="C32" s="116">
        <v>0</v>
      </c>
      <c r="D32" s="116" t="s">
        <v>465</v>
      </c>
      <c r="E32" s="384">
        <v>44183</v>
      </c>
      <c r="F32" s="116">
        <v>0</v>
      </c>
      <c r="G32" s="116">
        <v>0</v>
      </c>
      <c r="H32" s="116" t="s">
        <v>6</v>
      </c>
      <c r="I32" s="384">
        <v>44186</v>
      </c>
      <c r="J32" s="116">
        <v>0</v>
      </c>
    </row>
    <row r="35" spans="1:11" ht="12.75">
      <c r="A35" s="703">
        <v>12</v>
      </c>
      <c r="B35" s="116">
        <v>276</v>
      </c>
      <c r="C35" s="116">
        <v>50</v>
      </c>
      <c r="D35" s="116" t="s">
        <v>465</v>
      </c>
      <c r="E35" s="384">
        <v>44166</v>
      </c>
      <c r="F35" s="116">
        <v>2.5</v>
      </c>
      <c r="G35" s="116">
        <v>276</v>
      </c>
      <c r="H35" s="116" t="s">
        <v>6</v>
      </c>
      <c r="I35" s="384">
        <v>44187</v>
      </c>
      <c r="J35" s="116">
        <v>4</v>
      </c>
    </row>
    <row r="36" spans="1:11" ht="12.75">
      <c r="C36" s="116">
        <v>226</v>
      </c>
      <c r="D36" s="116" t="s">
        <v>465</v>
      </c>
      <c r="E36" s="384">
        <v>44182</v>
      </c>
      <c r="F36" s="116">
        <v>4</v>
      </c>
    </row>
    <row r="38" spans="1:11" ht="12.75">
      <c r="A38" s="703">
        <v>13</v>
      </c>
      <c r="B38" s="116">
        <v>192</v>
      </c>
      <c r="C38" s="116">
        <v>110</v>
      </c>
      <c r="D38" s="116" t="s">
        <v>465</v>
      </c>
      <c r="E38" s="384">
        <v>44183</v>
      </c>
      <c r="F38" s="116">
        <v>3</v>
      </c>
      <c r="G38" s="116">
        <v>192</v>
      </c>
      <c r="H38" s="116" t="s">
        <v>6</v>
      </c>
      <c r="I38" s="384">
        <v>44300</v>
      </c>
      <c r="J38" s="116">
        <v>3</v>
      </c>
    </row>
    <row r="39" spans="1:11" ht="12.75">
      <c r="C39" s="116">
        <v>82</v>
      </c>
      <c r="D39" s="116" t="s">
        <v>465</v>
      </c>
      <c r="E39" s="384">
        <v>44186</v>
      </c>
      <c r="F39" s="116">
        <v>2.5</v>
      </c>
    </row>
    <row r="41" spans="1:11" ht="12.75">
      <c r="A41" s="703">
        <v>14</v>
      </c>
      <c r="B41" s="116">
        <v>40</v>
      </c>
      <c r="C41" s="116">
        <v>40</v>
      </c>
      <c r="D41" s="116" t="s">
        <v>465</v>
      </c>
      <c r="E41" s="384">
        <v>44186</v>
      </c>
      <c r="F41" s="116">
        <v>1</v>
      </c>
      <c r="G41" s="116">
        <v>40</v>
      </c>
      <c r="H41" s="116" t="s">
        <v>6</v>
      </c>
      <c r="I41" s="384">
        <v>44302</v>
      </c>
      <c r="J41" s="116">
        <v>0.75</v>
      </c>
    </row>
    <row r="44" spans="1:11" ht="12.75">
      <c r="A44" s="703">
        <v>15</v>
      </c>
      <c r="B44" s="116">
        <v>150</v>
      </c>
      <c r="C44" s="116">
        <v>150</v>
      </c>
      <c r="D44" s="116" t="s">
        <v>465</v>
      </c>
      <c r="E44" s="384">
        <v>44186</v>
      </c>
      <c r="F44" s="116">
        <v>5.5</v>
      </c>
      <c r="G44" s="116">
        <v>150</v>
      </c>
      <c r="H44" s="116" t="s">
        <v>6</v>
      </c>
      <c r="I44" s="384">
        <v>44302</v>
      </c>
      <c r="J44" s="116">
        <v>2</v>
      </c>
    </row>
    <row r="47" spans="1:11" ht="12.75">
      <c r="A47" s="703">
        <v>16</v>
      </c>
      <c r="B47" s="116">
        <v>300</v>
      </c>
      <c r="C47" s="116">
        <v>110</v>
      </c>
      <c r="D47" s="116" t="s">
        <v>465</v>
      </c>
      <c r="E47" s="384">
        <v>44193</v>
      </c>
      <c r="F47" s="116">
        <v>4</v>
      </c>
      <c r="G47" s="116">
        <v>300</v>
      </c>
      <c r="H47" s="116" t="s">
        <v>6</v>
      </c>
      <c r="I47" s="384">
        <v>44303</v>
      </c>
      <c r="J47" s="116">
        <v>7</v>
      </c>
      <c r="K47" s="116" t="s">
        <v>3404</v>
      </c>
    </row>
    <row r="48" spans="1:11" ht="12.75">
      <c r="C48" s="116">
        <v>190</v>
      </c>
      <c r="D48" s="116" t="s">
        <v>465</v>
      </c>
      <c r="E48" s="384">
        <v>44194</v>
      </c>
      <c r="F48" s="116" t="s">
        <v>3405</v>
      </c>
    </row>
    <row r="50" spans="1:11" ht="12.75">
      <c r="A50" s="703">
        <v>17</v>
      </c>
      <c r="B50" s="116">
        <v>3</v>
      </c>
      <c r="C50" s="116">
        <v>3</v>
      </c>
      <c r="D50" s="116" t="s">
        <v>465</v>
      </c>
      <c r="E50" s="384">
        <v>44194</v>
      </c>
      <c r="F50" s="116">
        <v>0</v>
      </c>
      <c r="G50" s="116">
        <v>3</v>
      </c>
      <c r="H50" s="116" t="s">
        <v>6</v>
      </c>
      <c r="I50" s="384">
        <v>44302</v>
      </c>
      <c r="J50" s="116" t="s">
        <v>3117</v>
      </c>
    </row>
    <row r="53" spans="1:11" ht="12.75">
      <c r="A53" s="703">
        <v>18</v>
      </c>
      <c r="B53" s="116">
        <v>0</v>
      </c>
      <c r="C53" s="116">
        <v>0</v>
      </c>
      <c r="D53" s="116" t="s">
        <v>465</v>
      </c>
      <c r="G53" s="116">
        <v>0</v>
      </c>
      <c r="H53" s="116" t="s">
        <v>6</v>
      </c>
      <c r="I53" s="384">
        <v>44187</v>
      </c>
      <c r="J53" s="116">
        <v>0</v>
      </c>
    </row>
    <row r="56" spans="1:11" ht="12.75">
      <c r="A56" s="703">
        <v>19</v>
      </c>
      <c r="B56" s="116">
        <v>470</v>
      </c>
      <c r="C56" s="116">
        <v>235</v>
      </c>
      <c r="D56" s="116" t="s">
        <v>465</v>
      </c>
      <c r="E56" s="384">
        <v>44166</v>
      </c>
      <c r="F56" s="116">
        <v>5.5</v>
      </c>
      <c r="G56" s="116">
        <v>470</v>
      </c>
      <c r="H56" s="116" t="s">
        <v>6</v>
      </c>
      <c r="I56" s="384">
        <v>44188</v>
      </c>
      <c r="J56" s="116">
        <v>6.5</v>
      </c>
    </row>
    <row r="57" spans="1:11" ht="12.75">
      <c r="C57" s="116">
        <v>113</v>
      </c>
      <c r="D57" s="116" t="s">
        <v>465</v>
      </c>
      <c r="E57" s="384">
        <v>44167</v>
      </c>
      <c r="F57" s="116">
        <v>4.5</v>
      </c>
    </row>
    <row r="58" spans="1:11" ht="12.75">
      <c r="C58" s="116">
        <v>122</v>
      </c>
      <c r="D58" s="116" t="s">
        <v>465</v>
      </c>
      <c r="E58" s="384">
        <v>44168</v>
      </c>
      <c r="F58" s="116">
        <v>2.5</v>
      </c>
    </row>
    <row r="60" spans="1:11" ht="12.75">
      <c r="A60" s="703">
        <v>20</v>
      </c>
      <c r="B60" s="116">
        <v>151</v>
      </c>
      <c r="C60" s="116">
        <v>151</v>
      </c>
      <c r="D60" s="116" t="s">
        <v>465</v>
      </c>
      <c r="E60" s="384">
        <v>44195</v>
      </c>
      <c r="F60" s="116">
        <v>5</v>
      </c>
      <c r="G60" s="116">
        <v>151</v>
      </c>
      <c r="H60" s="116" t="s">
        <v>6</v>
      </c>
      <c r="I60" s="384">
        <v>44306</v>
      </c>
      <c r="J60" s="116">
        <v>2.25</v>
      </c>
      <c r="K60" s="116" t="s">
        <v>3406</v>
      </c>
    </row>
    <row r="63" spans="1:11" ht="12.75">
      <c r="A63" s="703">
        <v>21</v>
      </c>
      <c r="B63" s="116">
        <v>132</v>
      </c>
      <c r="C63" s="116">
        <v>85</v>
      </c>
      <c r="D63" s="116" t="s">
        <v>465</v>
      </c>
      <c r="E63" s="384">
        <v>44195</v>
      </c>
      <c r="F63" s="116">
        <v>2</v>
      </c>
      <c r="G63" s="116">
        <v>132</v>
      </c>
      <c r="H63" s="116" t="s">
        <v>6</v>
      </c>
      <c r="I63" s="384">
        <v>44307</v>
      </c>
      <c r="J63" s="116">
        <v>2.5</v>
      </c>
      <c r="K63" s="116" t="s">
        <v>3406</v>
      </c>
    </row>
    <row r="64" spans="1:11" ht="12.75">
      <c r="C64" s="116">
        <v>47</v>
      </c>
      <c r="D64" s="116" t="s">
        <v>465</v>
      </c>
      <c r="E64" s="384">
        <v>44196</v>
      </c>
      <c r="F64" s="116">
        <v>1</v>
      </c>
    </row>
    <row r="66" spans="1:10" ht="12.75">
      <c r="A66" s="703">
        <v>22</v>
      </c>
      <c r="B66" s="116">
        <v>291</v>
      </c>
      <c r="C66" s="116">
        <v>220</v>
      </c>
      <c r="D66" s="116" t="s">
        <v>465</v>
      </c>
      <c r="E66" s="384">
        <v>44196</v>
      </c>
      <c r="F66" s="116">
        <v>6.5</v>
      </c>
      <c r="G66" s="116">
        <v>140</v>
      </c>
      <c r="H66" s="116" t="s">
        <v>6</v>
      </c>
      <c r="I66" s="384">
        <v>44307</v>
      </c>
      <c r="J66" s="116">
        <v>3.5</v>
      </c>
    </row>
    <row r="67" spans="1:10" ht="12.75">
      <c r="C67" s="116">
        <v>71</v>
      </c>
      <c r="D67" s="116" t="s">
        <v>465</v>
      </c>
      <c r="E67" s="384">
        <v>44200</v>
      </c>
      <c r="F67" s="116">
        <v>2.25</v>
      </c>
      <c r="G67" s="116">
        <v>151</v>
      </c>
      <c r="H67" s="116" t="s">
        <v>6</v>
      </c>
      <c r="I67" s="384">
        <v>44307</v>
      </c>
      <c r="J67" s="116">
        <v>3</v>
      </c>
    </row>
    <row r="69" spans="1:10" ht="12.75">
      <c r="A69" s="703">
        <v>23</v>
      </c>
      <c r="B69" s="116">
        <v>63</v>
      </c>
      <c r="C69" s="116">
        <v>63</v>
      </c>
      <c r="D69" s="116" t="s">
        <v>465</v>
      </c>
      <c r="E69" s="384">
        <v>44200</v>
      </c>
      <c r="F69" s="116">
        <v>2</v>
      </c>
      <c r="G69" s="116">
        <v>63</v>
      </c>
      <c r="H69" s="116" t="s">
        <v>6</v>
      </c>
      <c r="I69" s="384">
        <v>44306</v>
      </c>
      <c r="J69" s="116">
        <v>1</v>
      </c>
    </row>
    <row r="72" spans="1:10" ht="12.75">
      <c r="A72" s="703">
        <v>24</v>
      </c>
      <c r="B72" s="116">
        <v>2</v>
      </c>
      <c r="C72" s="116">
        <v>2</v>
      </c>
      <c r="D72" s="116" t="s">
        <v>465</v>
      </c>
      <c r="E72" s="384">
        <v>44200</v>
      </c>
      <c r="F72" s="116">
        <v>0</v>
      </c>
      <c r="G72" s="116">
        <v>2</v>
      </c>
      <c r="H72" s="116" t="s">
        <v>6</v>
      </c>
      <c r="I72" s="384">
        <v>44306</v>
      </c>
      <c r="J72" s="116">
        <v>0</v>
      </c>
    </row>
    <row r="75" spans="1:10" ht="12.75">
      <c r="A75" s="703">
        <v>25</v>
      </c>
      <c r="B75" s="116">
        <v>29</v>
      </c>
      <c r="C75" s="116">
        <v>29</v>
      </c>
      <c r="D75" s="116" t="s">
        <v>465</v>
      </c>
      <c r="E75" s="384">
        <v>44168</v>
      </c>
      <c r="F75" s="116">
        <v>1</v>
      </c>
      <c r="G75" s="116">
        <v>29</v>
      </c>
      <c r="H75" s="116" t="s">
        <v>6</v>
      </c>
      <c r="I75" s="384">
        <v>44188</v>
      </c>
      <c r="J75" s="116">
        <v>0.5</v>
      </c>
    </row>
    <row r="78" spans="1:10" ht="12.75">
      <c r="A78" s="703">
        <v>26</v>
      </c>
      <c r="B78" s="116">
        <v>472</v>
      </c>
      <c r="C78" s="116">
        <v>236</v>
      </c>
      <c r="D78" s="116" t="s">
        <v>465</v>
      </c>
      <c r="E78" s="384">
        <v>44168</v>
      </c>
      <c r="F78" s="116">
        <v>5.5</v>
      </c>
      <c r="G78" s="116">
        <v>165</v>
      </c>
      <c r="H78" s="116" t="s">
        <v>6</v>
      </c>
      <c r="I78" s="384">
        <v>44188</v>
      </c>
      <c r="J78" s="116">
        <v>2</v>
      </c>
    </row>
    <row r="79" spans="1:10" ht="12.75">
      <c r="C79" s="116">
        <v>236</v>
      </c>
      <c r="D79" s="116" t="s">
        <v>465</v>
      </c>
      <c r="E79" s="384">
        <v>44169</v>
      </c>
      <c r="F79" s="116">
        <v>5</v>
      </c>
      <c r="G79" s="116">
        <v>71</v>
      </c>
      <c r="H79" s="116" t="s">
        <v>6</v>
      </c>
      <c r="I79" s="384">
        <v>44201</v>
      </c>
      <c r="J79" s="116">
        <v>1</v>
      </c>
    </row>
    <row r="81" spans="1:11" ht="12.75">
      <c r="A81" s="703">
        <v>27</v>
      </c>
      <c r="B81" s="116">
        <v>413</v>
      </c>
      <c r="C81" s="116">
        <v>145</v>
      </c>
      <c r="D81" s="116" t="s">
        <v>465</v>
      </c>
      <c r="E81" s="384">
        <v>44200</v>
      </c>
      <c r="F81" s="116">
        <v>3.75</v>
      </c>
      <c r="G81" s="116">
        <v>298</v>
      </c>
      <c r="H81" s="116" t="s">
        <v>6</v>
      </c>
      <c r="I81" s="384">
        <v>44309</v>
      </c>
      <c r="J81" s="116">
        <v>5</v>
      </c>
    </row>
    <row r="82" spans="1:11" ht="12.75">
      <c r="C82" s="116">
        <v>268</v>
      </c>
      <c r="D82" s="116" t="s">
        <v>465</v>
      </c>
      <c r="E82" s="384">
        <v>44201</v>
      </c>
      <c r="F82" s="116">
        <v>5</v>
      </c>
    </row>
    <row r="84" spans="1:11" ht="12.75">
      <c r="A84" s="703">
        <v>28</v>
      </c>
      <c r="B84" s="116">
        <v>322</v>
      </c>
      <c r="C84" s="116">
        <v>201</v>
      </c>
      <c r="D84" s="116" t="s">
        <v>465</v>
      </c>
      <c r="E84" s="384">
        <v>44202</v>
      </c>
      <c r="F84" s="116">
        <v>7</v>
      </c>
      <c r="G84" s="116">
        <v>101</v>
      </c>
      <c r="H84" s="116" t="s">
        <v>6</v>
      </c>
      <c r="I84" s="384">
        <v>44310</v>
      </c>
      <c r="J84" s="116">
        <v>2.5</v>
      </c>
      <c r="K84" s="116" t="s">
        <v>3407</v>
      </c>
    </row>
    <row r="85" spans="1:11" ht="12.75">
      <c r="C85" s="116">
        <v>65</v>
      </c>
      <c r="D85" s="116" t="s">
        <v>465</v>
      </c>
      <c r="E85" s="384">
        <v>44211</v>
      </c>
      <c r="F85" s="116">
        <v>2</v>
      </c>
      <c r="G85" s="116">
        <v>255</v>
      </c>
      <c r="H85" s="116" t="s">
        <v>6</v>
      </c>
      <c r="I85" s="384">
        <v>44312</v>
      </c>
      <c r="J85" s="116">
        <v>4.5</v>
      </c>
    </row>
    <row r="86" spans="1:11" ht="12.75">
      <c r="C86" s="116">
        <v>56</v>
      </c>
      <c r="D86" s="116" t="s">
        <v>465</v>
      </c>
      <c r="E86" s="384">
        <v>44212</v>
      </c>
      <c r="F86" s="116">
        <v>3</v>
      </c>
    </row>
    <row r="87" spans="1:11" ht="12.75">
      <c r="A87" s="703">
        <v>29</v>
      </c>
      <c r="B87" s="116">
        <v>236</v>
      </c>
      <c r="C87" s="116">
        <v>100</v>
      </c>
      <c r="D87" s="116" t="s">
        <v>465</v>
      </c>
      <c r="E87" s="384">
        <v>44214</v>
      </c>
      <c r="F87" s="116">
        <v>4</v>
      </c>
      <c r="G87" s="116">
        <v>236</v>
      </c>
      <c r="H87" s="116" t="s">
        <v>6</v>
      </c>
      <c r="I87" s="384">
        <v>44314</v>
      </c>
      <c r="J87" s="116">
        <v>5</v>
      </c>
    </row>
    <row r="88" spans="1:11" ht="12.75">
      <c r="C88" s="116">
        <v>136</v>
      </c>
      <c r="D88" s="116" t="s">
        <v>465</v>
      </c>
      <c r="E88" s="384">
        <v>44215</v>
      </c>
      <c r="F88" s="116">
        <v>4.5</v>
      </c>
    </row>
    <row r="90" spans="1:11" ht="12.75">
      <c r="A90" s="703">
        <v>30</v>
      </c>
      <c r="B90" s="116">
        <v>34</v>
      </c>
      <c r="C90" s="116">
        <v>34</v>
      </c>
      <c r="D90" s="116" t="s">
        <v>465</v>
      </c>
      <c r="E90" s="384">
        <v>44215</v>
      </c>
      <c r="F90" s="116">
        <v>0.5</v>
      </c>
      <c r="G90" s="116">
        <v>34</v>
      </c>
      <c r="H90" s="116" t="s">
        <v>6</v>
      </c>
      <c r="I90" s="384">
        <v>44316</v>
      </c>
      <c r="J90" s="116">
        <v>1</v>
      </c>
    </row>
    <row r="93" spans="1:11" ht="12.75">
      <c r="A93" s="703">
        <v>31</v>
      </c>
      <c r="B93" s="116">
        <v>261</v>
      </c>
      <c r="C93" s="116">
        <v>261</v>
      </c>
      <c r="D93" s="116" t="s">
        <v>465</v>
      </c>
      <c r="E93" s="384">
        <v>44172</v>
      </c>
      <c r="F93" s="116">
        <v>4</v>
      </c>
      <c r="G93" s="116">
        <v>186</v>
      </c>
      <c r="H93" s="116" t="s">
        <v>6</v>
      </c>
      <c r="I93" s="384">
        <v>44202</v>
      </c>
      <c r="J93" s="116">
        <v>3</v>
      </c>
    </row>
    <row r="94" spans="1:11" ht="12.75">
      <c r="G94" s="116">
        <v>75</v>
      </c>
      <c r="H94" s="116" t="s">
        <v>6</v>
      </c>
      <c r="I94" s="384">
        <v>44203</v>
      </c>
      <c r="J94" s="116">
        <v>1</v>
      </c>
    </row>
    <row r="96" spans="1:11" ht="12.75">
      <c r="A96" s="703">
        <v>32</v>
      </c>
      <c r="B96" s="116">
        <v>0</v>
      </c>
      <c r="G96" s="116">
        <v>0</v>
      </c>
      <c r="H96" s="116" t="s">
        <v>6</v>
      </c>
      <c r="I96" s="116" t="s">
        <v>3408</v>
      </c>
      <c r="J96" s="116">
        <v>0</v>
      </c>
    </row>
    <row r="99" spans="1:11" ht="12.75">
      <c r="A99" s="703">
        <v>33</v>
      </c>
      <c r="B99" s="116">
        <v>250</v>
      </c>
      <c r="C99" s="116">
        <v>101</v>
      </c>
      <c r="D99" s="116" t="s">
        <v>465</v>
      </c>
      <c r="E99" s="384">
        <v>43849</v>
      </c>
      <c r="F99" s="116">
        <v>3</v>
      </c>
      <c r="G99" s="116">
        <v>250</v>
      </c>
      <c r="H99" s="116" t="s">
        <v>6</v>
      </c>
      <c r="I99" s="116" t="s">
        <v>3408</v>
      </c>
    </row>
    <row r="100" spans="1:11" ht="12.75">
      <c r="C100" s="116">
        <v>149</v>
      </c>
      <c r="D100" s="116" t="s">
        <v>465</v>
      </c>
      <c r="E100" s="384">
        <v>43850</v>
      </c>
      <c r="F100" s="116">
        <v>4.5</v>
      </c>
    </row>
    <row r="102" spans="1:11" ht="12.75">
      <c r="A102" s="703">
        <v>34</v>
      </c>
      <c r="B102" s="116">
        <v>372</v>
      </c>
      <c r="C102" s="116">
        <v>53</v>
      </c>
      <c r="D102" s="116" t="s">
        <v>465</v>
      </c>
      <c r="E102" s="384">
        <v>43850</v>
      </c>
      <c r="F102" s="116">
        <v>0.5</v>
      </c>
      <c r="G102" s="116">
        <v>332</v>
      </c>
      <c r="H102" s="116" t="s">
        <v>6</v>
      </c>
      <c r="I102" s="384">
        <v>44317</v>
      </c>
      <c r="J102" s="116">
        <v>5</v>
      </c>
    </row>
    <row r="103" spans="1:11" ht="12.75">
      <c r="C103" s="116">
        <v>279</v>
      </c>
      <c r="D103" s="116" t="s">
        <v>465</v>
      </c>
      <c r="E103" s="384">
        <v>43851</v>
      </c>
      <c r="F103" s="116">
        <v>8</v>
      </c>
      <c r="K103" s="116" t="s">
        <v>3409</v>
      </c>
    </row>
    <row r="104" spans="1:11" ht="12.75">
      <c r="C104" s="116"/>
      <c r="D104" s="116"/>
      <c r="E104" s="384"/>
      <c r="F104" s="116"/>
    </row>
    <row r="105" spans="1:11" ht="12.75">
      <c r="C105" s="116">
        <v>40</v>
      </c>
      <c r="D105" s="116" t="s">
        <v>465</v>
      </c>
      <c r="E105" s="384">
        <v>43852</v>
      </c>
      <c r="F105" s="116">
        <v>1</v>
      </c>
    </row>
    <row r="106" spans="1:11" ht="12.75">
      <c r="A106" s="703">
        <v>35</v>
      </c>
      <c r="B106" s="116">
        <v>83</v>
      </c>
      <c r="C106" s="116">
        <v>83</v>
      </c>
      <c r="D106" s="116" t="s">
        <v>465</v>
      </c>
      <c r="E106" s="384">
        <v>43855</v>
      </c>
      <c r="F106" s="116">
        <v>1.5</v>
      </c>
      <c r="G106" s="116">
        <v>83</v>
      </c>
      <c r="H106" s="116" t="s">
        <v>6</v>
      </c>
      <c r="I106" s="384">
        <v>44321</v>
      </c>
      <c r="J106" s="116">
        <v>1.75</v>
      </c>
    </row>
    <row r="109" spans="1:11" ht="12.75">
      <c r="A109" s="703">
        <v>36</v>
      </c>
      <c r="B109" s="116">
        <v>0</v>
      </c>
      <c r="G109" s="116">
        <v>0</v>
      </c>
      <c r="H109" s="116" t="s">
        <v>6</v>
      </c>
      <c r="I109" s="384">
        <v>44321</v>
      </c>
      <c r="J109" s="116">
        <v>0</v>
      </c>
    </row>
    <row r="112" spans="1:11" ht="12.75">
      <c r="A112" s="703">
        <v>37</v>
      </c>
      <c r="B112" s="116">
        <v>53</v>
      </c>
      <c r="C112" s="116">
        <v>53</v>
      </c>
      <c r="D112" s="116" t="s">
        <v>465</v>
      </c>
      <c r="E112" s="384">
        <v>44172</v>
      </c>
      <c r="F112" s="116">
        <v>0.5</v>
      </c>
      <c r="G112" s="116">
        <v>53</v>
      </c>
      <c r="H112" s="116" t="s">
        <v>6</v>
      </c>
      <c r="I112" s="384">
        <v>44203</v>
      </c>
      <c r="J112" s="116">
        <v>2</v>
      </c>
    </row>
    <row r="115" spans="1:11" ht="12.75">
      <c r="A115" s="703">
        <v>38</v>
      </c>
      <c r="B115" s="116">
        <v>742</v>
      </c>
      <c r="C115" s="116">
        <v>266</v>
      </c>
      <c r="D115" s="116" t="s">
        <v>465</v>
      </c>
      <c r="E115" s="384">
        <v>44172</v>
      </c>
      <c r="F115" s="116">
        <v>3.5</v>
      </c>
      <c r="G115" s="116">
        <v>221</v>
      </c>
      <c r="H115" s="116" t="s">
        <v>6</v>
      </c>
      <c r="I115" s="384">
        <v>44203</v>
      </c>
      <c r="J115" s="116">
        <v>3</v>
      </c>
    </row>
    <row r="116" spans="1:11" ht="12.75">
      <c r="C116" s="116">
        <v>471</v>
      </c>
      <c r="D116" s="116" t="s">
        <v>465</v>
      </c>
      <c r="E116" s="384">
        <v>44173</v>
      </c>
      <c r="F116" s="116">
        <v>7</v>
      </c>
      <c r="G116" s="116">
        <v>398</v>
      </c>
      <c r="H116" s="116" t="s">
        <v>6</v>
      </c>
      <c r="I116" s="384">
        <v>44204</v>
      </c>
      <c r="J116" s="116">
        <v>4</v>
      </c>
    </row>
    <row r="117" spans="1:11" ht="12.75">
      <c r="C117" s="116">
        <v>5</v>
      </c>
      <c r="D117" s="116" t="s">
        <v>465</v>
      </c>
      <c r="E117" s="384">
        <v>44180</v>
      </c>
      <c r="F117" s="116">
        <v>1</v>
      </c>
      <c r="G117" s="116">
        <v>123</v>
      </c>
      <c r="H117" s="116" t="s">
        <v>6</v>
      </c>
      <c r="I117" s="384">
        <v>44215</v>
      </c>
      <c r="J117" s="116">
        <v>2</v>
      </c>
    </row>
    <row r="118" spans="1:11" ht="12.75">
      <c r="A118" s="703">
        <v>39</v>
      </c>
      <c r="B118" s="116">
        <v>118</v>
      </c>
      <c r="C118" s="116">
        <v>118</v>
      </c>
      <c r="D118" s="116" t="s">
        <v>465</v>
      </c>
      <c r="E118" s="384">
        <v>43855</v>
      </c>
      <c r="F118" s="116">
        <v>2</v>
      </c>
      <c r="G118" s="116">
        <v>118</v>
      </c>
      <c r="H118" s="116" t="s">
        <v>6</v>
      </c>
      <c r="I118" s="384">
        <v>44321</v>
      </c>
      <c r="J118" s="116">
        <v>2</v>
      </c>
    </row>
    <row r="121" spans="1:11" ht="12.75">
      <c r="A121" s="703">
        <v>40</v>
      </c>
      <c r="B121" s="116">
        <v>720</v>
      </c>
      <c r="C121" s="116">
        <v>342</v>
      </c>
      <c r="D121" s="116" t="s">
        <v>465</v>
      </c>
      <c r="E121" s="384">
        <v>43856</v>
      </c>
      <c r="F121" s="116">
        <v>4</v>
      </c>
      <c r="G121" s="116">
        <v>165</v>
      </c>
      <c r="H121" s="116" t="s">
        <v>6</v>
      </c>
      <c r="I121" s="384">
        <v>44321</v>
      </c>
      <c r="J121" s="116">
        <v>2</v>
      </c>
      <c r="K121" s="116" t="s">
        <v>3410</v>
      </c>
    </row>
    <row r="122" spans="1:11" ht="12.75">
      <c r="B122" s="116"/>
      <c r="C122" s="116">
        <v>347</v>
      </c>
      <c r="D122" s="116" t="s">
        <v>465</v>
      </c>
      <c r="E122" s="384">
        <v>43857</v>
      </c>
      <c r="F122" s="116">
        <v>6</v>
      </c>
      <c r="G122" s="116">
        <v>252</v>
      </c>
      <c r="H122" s="116" t="s">
        <v>6</v>
      </c>
      <c r="I122" s="384">
        <v>44322</v>
      </c>
      <c r="J122" s="116">
        <v>3</v>
      </c>
    </row>
    <row r="123" spans="1:11" ht="12.75">
      <c r="C123" s="116">
        <v>200</v>
      </c>
      <c r="D123" s="116" t="s">
        <v>3308</v>
      </c>
      <c r="E123" s="314">
        <v>44239</v>
      </c>
      <c r="F123" s="116">
        <v>5.45</v>
      </c>
      <c r="G123" s="116">
        <v>325</v>
      </c>
      <c r="H123" s="116" t="s">
        <v>6</v>
      </c>
      <c r="I123" s="384">
        <v>44323</v>
      </c>
      <c r="J123" s="116">
        <v>4</v>
      </c>
      <c r="K123" s="116" t="s">
        <v>3411</v>
      </c>
    </row>
    <row r="124" spans="1:11" ht="12.75">
      <c r="C124" s="116">
        <v>65</v>
      </c>
      <c r="D124" s="116" t="s">
        <v>3308</v>
      </c>
      <c r="E124" s="314">
        <v>44240</v>
      </c>
      <c r="F124" s="116">
        <v>1.75</v>
      </c>
    </row>
    <row r="126" spans="1:11" ht="12.75">
      <c r="A126" s="703">
        <v>41</v>
      </c>
      <c r="B126" s="116">
        <v>256</v>
      </c>
      <c r="C126" s="116">
        <v>45</v>
      </c>
      <c r="D126" s="116" t="s">
        <v>23</v>
      </c>
      <c r="E126" s="314">
        <v>44240</v>
      </c>
      <c r="F126" s="116">
        <v>1.5</v>
      </c>
      <c r="G126" s="116">
        <v>256</v>
      </c>
      <c r="H126" s="116" t="s">
        <v>6</v>
      </c>
      <c r="I126" s="384">
        <v>44324</v>
      </c>
      <c r="J126" s="116">
        <v>4</v>
      </c>
    </row>
    <row r="127" spans="1:11" ht="12.75">
      <c r="C127" s="116">
        <v>130</v>
      </c>
      <c r="D127" s="116" t="s">
        <v>3308</v>
      </c>
      <c r="E127" s="314">
        <v>44242</v>
      </c>
      <c r="F127" s="116">
        <v>2.75</v>
      </c>
      <c r="K127" s="116" t="s">
        <v>3412</v>
      </c>
    </row>
    <row r="128" spans="1:11" ht="12.75">
      <c r="C128" s="116">
        <v>81</v>
      </c>
      <c r="D128" s="116" t="s">
        <v>23</v>
      </c>
      <c r="E128" s="314">
        <v>44246</v>
      </c>
      <c r="F128" s="116">
        <v>1.5</v>
      </c>
    </row>
    <row r="130" spans="1:11" ht="12.75">
      <c r="A130" s="703">
        <v>42</v>
      </c>
      <c r="B130" s="116">
        <v>64</v>
      </c>
      <c r="C130" s="116">
        <v>32</v>
      </c>
      <c r="D130" s="116" t="s">
        <v>23</v>
      </c>
      <c r="E130" s="314">
        <v>44246</v>
      </c>
      <c r="F130" s="116">
        <v>0.5</v>
      </c>
      <c r="G130" s="116">
        <v>64</v>
      </c>
      <c r="H130" s="116" t="s">
        <v>6</v>
      </c>
      <c r="I130" s="384">
        <v>44326</v>
      </c>
    </row>
    <row r="131" spans="1:11" ht="12.75">
      <c r="C131" s="116">
        <v>32</v>
      </c>
      <c r="D131" s="116" t="s">
        <v>23</v>
      </c>
      <c r="E131" s="314">
        <v>44250</v>
      </c>
      <c r="F131" s="116">
        <v>0.25</v>
      </c>
    </row>
    <row r="133" spans="1:11" ht="12.75">
      <c r="A133" s="703">
        <v>43</v>
      </c>
      <c r="B133" s="116">
        <v>0</v>
      </c>
    </row>
    <row r="136" spans="1:11" ht="12.75">
      <c r="A136" s="703">
        <v>44</v>
      </c>
      <c r="B136" s="116">
        <v>251</v>
      </c>
      <c r="C136" s="116">
        <v>251</v>
      </c>
      <c r="D136" s="116" t="s">
        <v>465</v>
      </c>
      <c r="E136" s="384">
        <v>44174</v>
      </c>
      <c r="F136" s="116">
        <v>3.5</v>
      </c>
      <c r="G136" s="116">
        <v>200</v>
      </c>
      <c r="H136" s="116" t="s">
        <v>6</v>
      </c>
      <c r="I136" s="384">
        <v>44216</v>
      </c>
      <c r="J136" s="116">
        <v>2</v>
      </c>
    </row>
    <row r="137" spans="1:11" ht="12.75">
      <c r="G137" s="116">
        <v>51</v>
      </c>
      <c r="H137" s="116" t="s">
        <v>6</v>
      </c>
      <c r="I137" s="384">
        <v>44217</v>
      </c>
      <c r="J137" s="116">
        <v>1</v>
      </c>
    </row>
    <row r="139" spans="1:11" ht="12.75">
      <c r="A139" s="703">
        <v>45</v>
      </c>
      <c r="B139" s="116">
        <v>259</v>
      </c>
      <c r="C139" s="116">
        <v>259</v>
      </c>
      <c r="D139" s="116" t="s">
        <v>465</v>
      </c>
      <c r="E139" s="384">
        <v>44174</v>
      </c>
      <c r="F139" s="116">
        <v>2</v>
      </c>
      <c r="G139" s="116">
        <v>99</v>
      </c>
      <c r="H139" s="116" t="s">
        <v>6</v>
      </c>
      <c r="I139" s="384">
        <v>44217</v>
      </c>
      <c r="J139" s="116">
        <v>1</v>
      </c>
    </row>
    <row r="140" spans="1:11" ht="12.75">
      <c r="G140" s="116">
        <v>160</v>
      </c>
      <c r="H140" s="116" t="s">
        <v>6</v>
      </c>
      <c r="I140" s="384">
        <v>44218</v>
      </c>
      <c r="J140" s="116">
        <v>2</v>
      </c>
    </row>
    <row r="142" spans="1:11" ht="12.75">
      <c r="A142" s="703">
        <v>46</v>
      </c>
      <c r="B142" s="116">
        <v>647</v>
      </c>
      <c r="C142" s="116">
        <v>134</v>
      </c>
      <c r="D142" s="116" t="s">
        <v>465</v>
      </c>
      <c r="E142" s="384">
        <v>44174</v>
      </c>
      <c r="F142" s="116">
        <v>2</v>
      </c>
      <c r="G142" s="116">
        <v>647</v>
      </c>
      <c r="H142" s="116" t="s">
        <v>56</v>
      </c>
      <c r="I142" s="384">
        <v>44327</v>
      </c>
      <c r="J142" s="116">
        <v>7.5</v>
      </c>
    </row>
    <row r="143" spans="1:11" ht="12.75">
      <c r="C143" s="116">
        <v>405</v>
      </c>
      <c r="D143" s="116" t="s">
        <v>465</v>
      </c>
      <c r="E143" s="384">
        <v>44181</v>
      </c>
      <c r="F143" s="116">
        <v>7.25</v>
      </c>
      <c r="K143" s="116" t="s">
        <v>3413</v>
      </c>
    </row>
    <row r="144" spans="1:11" ht="12.75">
      <c r="C144" s="116">
        <v>108</v>
      </c>
      <c r="D144" s="116" t="s">
        <v>465</v>
      </c>
      <c r="E144" s="384">
        <v>44182</v>
      </c>
      <c r="F144" s="116">
        <v>2.5</v>
      </c>
      <c r="K144" s="116" t="s">
        <v>3413</v>
      </c>
    </row>
    <row r="145" spans="1:11" ht="12.75">
      <c r="A145" s="116"/>
      <c r="B145" s="116"/>
    </row>
    <row r="146" spans="1:11" ht="12.75">
      <c r="A146" s="703">
        <v>47</v>
      </c>
      <c r="B146" s="116">
        <v>711</v>
      </c>
      <c r="C146" s="116">
        <v>130</v>
      </c>
      <c r="D146" s="116" t="s">
        <v>3308</v>
      </c>
      <c r="E146" s="314">
        <v>44264</v>
      </c>
      <c r="F146" s="116">
        <v>2.25</v>
      </c>
      <c r="G146" s="116">
        <v>102</v>
      </c>
      <c r="H146" s="116" t="s">
        <v>56</v>
      </c>
      <c r="I146" s="384">
        <v>44315</v>
      </c>
      <c r="J146" s="116">
        <v>2.5</v>
      </c>
    </row>
    <row r="147" spans="1:11" ht="12.75">
      <c r="C147" s="116">
        <v>130</v>
      </c>
      <c r="D147" s="116" t="s">
        <v>3308</v>
      </c>
      <c r="E147" s="314">
        <v>44265</v>
      </c>
      <c r="F147" s="116">
        <v>3</v>
      </c>
      <c r="G147" s="116">
        <v>78</v>
      </c>
      <c r="H147" s="116" t="s">
        <v>56</v>
      </c>
      <c r="I147" s="384">
        <v>44316</v>
      </c>
      <c r="J147" s="116">
        <v>2</v>
      </c>
    </row>
    <row r="148" spans="1:11" ht="12.75">
      <c r="C148" s="116">
        <v>75</v>
      </c>
      <c r="D148" s="116" t="s">
        <v>3308</v>
      </c>
      <c r="E148" s="314">
        <v>44267</v>
      </c>
      <c r="F148" s="116">
        <v>2</v>
      </c>
      <c r="G148" s="116">
        <v>304</v>
      </c>
      <c r="H148" s="116" t="s">
        <v>56</v>
      </c>
      <c r="I148" s="384">
        <v>44319</v>
      </c>
      <c r="J148" s="116">
        <v>7</v>
      </c>
      <c r="K148" s="116" t="s">
        <v>3414</v>
      </c>
    </row>
    <row r="149" spans="1:11" ht="12.75">
      <c r="C149" s="116">
        <v>95</v>
      </c>
      <c r="D149" s="116" t="s">
        <v>3308</v>
      </c>
      <c r="E149" s="314">
        <v>44271</v>
      </c>
      <c r="F149" s="116">
        <v>2</v>
      </c>
      <c r="G149" s="116">
        <v>228</v>
      </c>
      <c r="H149" s="116" t="s">
        <v>56</v>
      </c>
      <c r="I149" s="384">
        <v>44320</v>
      </c>
      <c r="J149" s="116">
        <v>4</v>
      </c>
    </row>
    <row r="150" spans="1:11" ht="12.75">
      <c r="C150" s="116">
        <v>118</v>
      </c>
      <c r="D150" s="116" t="s">
        <v>3308</v>
      </c>
      <c r="E150" s="314">
        <v>44272</v>
      </c>
      <c r="F150" s="116">
        <v>2</v>
      </c>
    </row>
    <row r="151" spans="1:11" ht="12.75">
      <c r="C151" s="116">
        <v>105</v>
      </c>
      <c r="D151" s="116" t="s">
        <v>3308</v>
      </c>
      <c r="E151" s="314">
        <v>44274</v>
      </c>
      <c r="F151" s="116">
        <v>2.5</v>
      </c>
    </row>
    <row r="152" spans="1:11" ht="12.75">
      <c r="C152" s="116">
        <v>59</v>
      </c>
      <c r="D152" s="116" t="s">
        <v>3308</v>
      </c>
      <c r="E152" s="314">
        <v>44274</v>
      </c>
      <c r="F152" s="116">
        <v>1.5</v>
      </c>
    </row>
    <row r="154" spans="1:11" ht="12.75">
      <c r="A154" s="703">
        <v>48</v>
      </c>
      <c r="B154" s="116">
        <v>326</v>
      </c>
      <c r="C154" s="116">
        <v>180</v>
      </c>
      <c r="D154" s="116" t="s">
        <v>23</v>
      </c>
      <c r="E154" s="314">
        <v>44280</v>
      </c>
      <c r="F154" s="116">
        <v>4</v>
      </c>
      <c r="G154" s="116">
        <v>275</v>
      </c>
      <c r="H154" s="116" t="s">
        <v>56</v>
      </c>
      <c r="I154" s="384">
        <v>44320</v>
      </c>
      <c r="J154" s="116">
        <v>3</v>
      </c>
      <c r="K154" s="116" t="s">
        <v>3415</v>
      </c>
    </row>
    <row r="155" spans="1:11" ht="12.75">
      <c r="C155" s="116">
        <v>146</v>
      </c>
      <c r="D155" s="116" t="s">
        <v>23</v>
      </c>
      <c r="E155" s="314">
        <v>44281</v>
      </c>
      <c r="F155" s="116">
        <v>2</v>
      </c>
      <c r="G155" s="116">
        <v>50</v>
      </c>
      <c r="H155" s="116" t="s">
        <v>56</v>
      </c>
      <c r="I155" s="384">
        <v>44321</v>
      </c>
      <c r="J155" s="116">
        <v>1</v>
      </c>
    </row>
    <row r="157" spans="1:11" ht="12.75">
      <c r="A157" s="703">
        <v>49</v>
      </c>
      <c r="B157" s="116">
        <v>35</v>
      </c>
      <c r="C157" s="116">
        <v>35</v>
      </c>
      <c r="D157" s="116" t="s">
        <v>3308</v>
      </c>
      <c r="E157" s="314">
        <v>44281</v>
      </c>
      <c r="F157" s="116">
        <v>0.25</v>
      </c>
      <c r="G157" s="116">
        <v>35</v>
      </c>
      <c r="H157" s="116" t="s">
        <v>56</v>
      </c>
      <c r="I157" s="384">
        <v>44321</v>
      </c>
      <c r="J157" s="116">
        <v>0.5</v>
      </c>
    </row>
    <row r="160" spans="1:11" ht="12.75">
      <c r="A160" s="703">
        <v>50</v>
      </c>
      <c r="B160" s="116">
        <v>0</v>
      </c>
    </row>
    <row r="163" spans="1:10" ht="12.75">
      <c r="A163" s="703">
        <v>51</v>
      </c>
      <c r="B163" s="116">
        <v>0</v>
      </c>
    </row>
    <row r="166" spans="1:10" ht="12.75">
      <c r="A166" s="703">
        <v>52</v>
      </c>
      <c r="B166" s="116">
        <v>170</v>
      </c>
      <c r="C166" s="116">
        <v>104</v>
      </c>
      <c r="D166" s="116" t="s">
        <v>3308</v>
      </c>
      <c r="E166" s="314">
        <v>44282</v>
      </c>
      <c r="F166" s="116">
        <v>2.5</v>
      </c>
      <c r="G166" s="116">
        <v>170</v>
      </c>
      <c r="H166" s="116" t="s">
        <v>56</v>
      </c>
      <c r="I166" s="384">
        <v>44322</v>
      </c>
      <c r="J166" s="116">
        <v>2</v>
      </c>
    </row>
    <row r="167" spans="1:10" ht="12.75">
      <c r="C167" s="116">
        <v>66</v>
      </c>
      <c r="D167" s="116" t="s">
        <v>3308</v>
      </c>
      <c r="E167" s="314">
        <v>44284</v>
      </c>
      <c r="F167" s="116">
        <v>1.25</v>
      </c>
    </row>
    <row r="169" spans="1:10" ht="12.75">
      <c r="A169" s="703">
        <v>53</v>
      </c>
      <c r="B169" s="116">
        <v>102</v>
      </c>
      <c r="C169" s="116">
        <v>102</v>
      </c>
      <c r="D169" s="116" t="s">
        <v>23</v>
      </c>
      <c r="E169" s="314">
        <v>44284</v>
      </c>
      <c r="F169" s="116">
        <v>2.5</v>
      </c>
      <c r="G169" s="116">
        <v>102</v>
      </c>
      <c r="H169" s="116" t="s">
        <v>56</v>
      </c>
      <c r="I169" s="384">
        <v>44322</v>
      </c>
      <c r="J169" s="116">
        <v>1.5</v>
      </c>
    </row>
    <row r="171" spans="1:10" ht="12.75">
      <c r="A171" s="703">
        <v>54</v>
      </c>
      <c r="B171" s="116">
        <v>99</v>
      </c>
      <c r="C171" s="116">
        <v>99</v>
      </c>
      <c r="D171" s="116" t="s">
        <v>23</v>
      </c>
      <c r="E171" s="314">
        <v>44285</v>
      </c>
      <c r="F171" s="116">
        <v>0.75</v>
      </c>
      <c r="G171" s="116">
        <v>99</v>
      </c>
      <c r="H171" s="116" t="s">
        <v>56</v>
      </c>
      <c r="I171" s="384">
        <v>44322</v>
      </c>
      <c r="J171" s="116">
        <v>1.5</v>
      </c>
    </row>
    <row r="174" spans="1:10" ht="12.75">
      <c r="A174" s="703">
        <v>55</v>
      </c>
      <c r="B174" s="116">
        <v>0</v>
      </c>
    </row>
    <row r="177" spans="1:27" ht="12.75">
      <c r="A177" s="355">
        <v>56</v>
      </c>
      <c r="B177" s="355">
        <v>6</v>
      </c>
      <c r="C177" s="355">
        <v>6</v>
      </c>
      <c r="D177" s="355" t="s">
        <v>465</v>
      </c>
      <c r="E177" s="843">
        <v>44174</v>
      </c>
      <c r="F177" s="355">
        <v>0.25</v>
      </c>
      <c r="G177" s="355">
        <v>6</v>
      </c>
      <c r="H177" s="355" t="s">
        <v>56</v>
      </c>
      <c r="I177" s="843">
        <v>44327</v>
      </c>
      <c r="J177" s="355">
        <v>0.25</v>
      </c>
      <c r="K177" s="355" t="s">
        <v>3416</v>
      </c>
      <c r="L177" s="356"/>
      <c r="M177" s="356"/>
      <c r="N177" s="356"/>
      <c r="O177" s="356"/>
      <c r="P177" s="356"/>
      <c r="Q177" s="356"/>
      <c r="R177" s="356"/>
      <c r="S177" s="356"/>
      <c r="T177" s="356"/>
      <c r="U177" s="356"/>
      <c r="V177" s="356"/>
      <c r="W177" s="356"/>
      <c r="X177" s="356"/>
      <c r="Y177" s="356"/>
      <c r="Z177" s="356"/>
      <c r="AA177" s="356"/>
    </row>
    <row r="180" spans="1:27" ht="12.75">
      <c r="A180" s="844">
        <v>57</v>
      </c>
      <c r="B180" s="844">
        <v>569</v>
      </c>
      <c r="C180" s="844">
        <v>42</v>
      </c>
      <c r="D180" s="844" t="s">
        <v>465</v>
      </c>
      <c r="E180" s="845">
        <v>44174</v>
      </c>
      <c r="F180" s="844">
        <v>0.5</v>
      </c>
      <c r="G180" s="844">
        <v>569</v>
      </c>
      <c r="H180" s="844" t="s">
        <v>56</v>
      </c>
      <c r="I180" s="845">
        <v>44328</v>
      </c>
      <c r="J180" s="844">
        <v>8</v>
      </c>
      <c r="K180" s="844" t="s">
        <v>3417</v>
      </c>
      <c r="L180" s="846"/>
      <c r="M180" s="846"/>
      <c r="N180" s="846"/>
      <c r="O180" s="846"/>
      <c r="P180" s="846"/>
      <c r="Q180" s="846"/>
      <c r="R180" s="846"/>
      <c r="S180" s="846"/>
      <c r="T180" s="846"/>
      <c r="U180" s="846"/>
      <c r="V180" s="846"/>
      <c r="W180" s="846"/>
      <c r="X180" s="846"/>
      <c r="Y180" s="846"/>
      <c r="Z180" s="846"/>
      <c r="AA180" s="846"/>
    </row>
    <row r="181" spans="1:27" ht="12.75">
      <c r="C181" s="116">
        <v>497</v>
      </c>
      <c r="D181" s="116" t="s">
        <v>465</v>
      </c>
      <c r="E181" s="384">
        <v>44175</v>
      </c>
      <c r="F181" s="116">
        <v>8</v>
      </c>
    </row>
    <row r="182" spans="1:27" ht="12.75">
      <c r="C182" s="116">
        <v>22</v>
      </c>
      <c r="D182" s="116" t="s">
        <v>465</v>
      </c>
      <c r="E182" s="384">
        <v>44180</v>
      </c>
      <c r="F182" s="116">
        <v>2</v>
      </c>
      <c r="K182" s="116" t="s">
        <v>3418</v>
      </c>
    </row>
    <row r="183" spans="1:27" ht="12.75">
      <c r="A183" s="116"/>
      <c r="B183" s="116"/>
      <c r="C183" s="116">
        <v>8</v>
      </c>
      <c r="D183" s="116" t="s">
        <v>465</v>
      </c>
      <c r="E183" s="384">
        <v>44181</v>
      </c>
      <c r="F183" s="116">
        <v>0.5</v>
      </c>
    </row>
    <row r="184" spans="1:27" ht="12.75">
      <c r="A184" s="116"/>
      <c r="B184" s="116"/>
      <c r="C184" s="116"/>
      <c r="D184" s="116"/>
      <c r="E184" s="384"/>
      <c r="F184" s="116"/>
    </row>
    <row r="185" spans="1:27" ht="12.75">
      <c r="A185" s="844">
        <v>58</v>
      </c>
      <c r="B185" s="844">
        <v>194</v>
      </c>
      <c r="C185" s="844">
        <v>194</v>
      </c>
      <c r="D185" s="844" t="s">
        <v>465</v>
      </c>
      <c r="E185" s="845">
        <v>44176</v>
      </c>
      <c r="F185" s="844">
        <v>2.25</v>
      </c>
      <c r="G185" s="844">
        <v>194</v>
      </c>
      <c r="H185" s="844" t="s">
        <v>56</v>
      </c>
      <c r="I185" s="845">
        <v>44329</v>
      </c>
      <c r="J185" s="844">
        <v>2.5</v>
      </c>
      <c r="K185" s="844" t="s">
        <v>3417</v>
      </c>
      <c r="L185" s="846"/>
      <c r="M185" s="846"/>
      <c r="N185" s="846"/>
      <c r="O185" s="846"/>
      <c r="P185" s="846"/>
      <c r="Q185" s="846"/>
      <c r="R185" s="846"/>
      <c r="S185" s="846"/>
      <c r="T185" s="846"/>
      <c r="U185" s="846"/>
      <c r="V185" s="846"/>
      <c r="W185" s="846"/>
      <c r="X185" s="846"/>
      <c r="Y185" s="846"/>
      <c r="Z185" s="846"/>
      <c r="AA185" s="846"/>
    </row>
    <row r="188" spans="1:27" ht="12.75">
      <c r="A188" s="703">
        <v>59</v>
      </c>
      <c r="B188" s="116">
        <v>108</v>
      </c>
      <c r="C188" s="116">
        <v>20</v>
      </c>
      <c r="D188" s="116" t="s">
        <v>23</v>
      </c>
      <c r="E188" s="314">
        <v>44285</v>
      </c>
      <c r="F188" s="116">
        <v>0.75</v>
      </c>
      <c r="G188" s="116">
        <v>108</v>
      </c>
      <c r="H188" s="116" t="s">
        <v>56</v>
      </c>
      <c r="I188" s="384">
        <v>44321</v>
      </c>
      <c r="J188" s="116">
        <v>1.5</v>
      </c>
    </row>
    <row r="189" spans="1:27" ht="12.75">
      <c r="C189" s="116">
        <v>88</v>
      </c>
      <c r="D189" s="116" t="s">
        <v>23</v>
      </c>
      <c r="E189" s="314">
        <v>44286</v>
      </c>
      <c r="F189" s="116">
        <v>1.5</v>
      </c>
    </row>
    <row r="191" spans="1:27" ht="12.75">
      <c r="A191" s="703">
        <v>60</v>
      </c>
      <c r="B191" s="116">
        <v>116</v>
      </c>
      <c r="C191" s="116">
        <v>20</v>
      </c>
      <c r="D191" s="116" t="s">
        <v>23</v>
      </c>
      <c r="E191" s="314">
        <v>44286</v>
      </c>
      <c r="F191" s="116">
        <v>0.5</v>
      </c>
      <c r="G191" s="116">
        <v>116</v>
      </c>
      <c r="H191" s="116" t="s">
        <v>56</v>
      </c>
      <c r="I191" s="384">
        <v>44321</v>
      </c>
      <c r="J191" s="116">
        <v>1.5</v>
      </c>
    </row>
    <row r="192" spans="1:27" ht="12.75">
      <c r="C192" s="116">
        <v>96</v>
      </c>
      <c r="D192" s="116" t="s">
        <v>23</v>
      </c>
      <c r="E192" s="314">
        <v>44292</v>
      </c>
      <c r="F192" s="116">
        <v>1</v>
      </c>
    </row>
    <row r="194" spans="1:11" ht="12.75">
      <c r="A194" s="703">
        <v>61</v>
      </c>
      <c r="B194" s="116">
        <v>105</v>
      </c>
      <c r="C194" s="116">
        <v>105</v>
      </c>
      <c r="D194" s="116" t="s">
        <v>23</v>
      </c>
      <c r="E194" s="314">
        <v>44292</v>
      </c>
      <c r="F194" s="116">
        <v>1.5</v>
      </c>
      <c r="G194" s="116">
        <v>105</v>
      </c>
      <c r="H194" s="116" t="s">
        <v>56</v>
      </c>
      <c r="I194" s="384">
        <v>44321</v>
      </c>
      <c r="J194" s="116">
        <v>1.5</v>
      </c>
    </row>
    <row r="197" spans="1:11" ht="12.75">
      <c r="A197" s="703">
        <v>62</v>
      </c>
      <c r="B197" s="116">
        <v>491</v>
      </c>
      <c r="C197" s="116">
        <v>137</v>
      </c>
      <c r="D197" s="116" t="s">
        <v>465</v>
      </c>
      <c r="E197" s="384">
        <v>44140</v>
      </c>
      <c r="F197" s="116">
        <v>8</v>
      </c>
      <c r="G197" s="116">
        <v>15</v>
      </c>
      <c r="H197" s="116" t="s">
        <v>37</v>
      </c>
      <c r="I197" s="314">
        <v>44147</v>
      </c>
      <c r="J197" s="116">
        <v>1.5</v>
      </c>
      <c r="K197" s="116" t="s">
        <v>3419</v>
      </c>
    </row>
    <row r="198" spans="1:11" ht="12.75">
      <c r="C198" s="116">
        <v>9</v>
      </c>
      <c r="D198" s="116" t="s">
        <v>465</v>
      </c>
      <c r="E198" s="384">
        <v>44141</v>
      </c>
      <c r="F198" s="116">
        <v>1</v>
      </c>
      <c r="G198" s="116">
        <v>122</v>
      </c>
      <c r="H198" s="116" t="s">
        <v>37</v>
      </c>
      <c r="I198" s="314">
        <v>44162</v>
      </c>
      <c r="J198" s="116">
        <v>2</v>
      </c>
    </row>
    <row r="199" spans="1:11" ht="12.75">
      <c r="C199" s="116">
        <v>114</v>
      </c>
      <c r="D199" s="116" t="s">
        <v>465</v>
      </c>
      <c r="E199" s="384">
        <v>44144</v>
      </c>
      <c r="F199" s="116">
        <v>5</v>
      </c>
      <c r="G199" s="116">
        <v>47</v>
      </c>
      <c r="H199" s="116" t="s">
        <v>37</v>
      </c>
      <c r="I199" s="314">
        <v>44167</v>
      </c>
      <c r="J199" s="116">
        <v>1</v>
      </c>
      <c r="K199" s="20" t="s">
        <v>3420</v>
      </c>
    </row>
    <row r="200" spans="1:11" ht="12.75">
      <c r="C200" s="116">
        <v>235</v>
      </c>
      <c r="D200" s="116" t="s">
        <v>465</v>
      </c>
      <c r="E200" s="384">
        <v>44145</v>
      </c>
      <c r="F200" s="116">
        <v>6</v>
      </c>
      <c r="G200" s="116">
        <v>307</v>
      </c>
      <c r="H200" s="116" t="s">
        <v>56</v>
      </c>
      <c r="I200" s="384">
        <v>44326</v>
      </c>
      <c r="J200" s="116">
        <v>5</v>
      </c>
    </row>
    <row r="201" spans="1:11" ht="12.75">
      <c r="C201" s="116">
        <v>23</v>
      </c>
      <c r="D201" s="116" t="s">
        <v>465</v>
      </c>
      <c r="E201" s="384">
        <v>44167</v>
      </c>
      <c r="F201" s="116">
        <v>1.5</v>
      </c>
    </row>
    <row r="202" spans="1:11" ht="12.75">
      <c r="C202" s="116" t="s">
        <v>3421</v>
      </c>
      <c r="D202" s="116" t="s">
        <v>3422</v>
      </c>
      <c r="E202" s="314">
        <v>44295</v>
      </c>
      <c r="F202" s="116">
        <v>1</v>
      </c>
    </row>
    <row r="204" spans="1:11" ht="12.75">
      <c r="A204" s="703">
        <v>63</v>
      </c>
      <c r="B204" s="116">
        <v>78</v>
      </c>
      <c r="C204" s="116">
        <v>78</v>
      </c>
      <c r="D204" s="116" t="s">
        <v>465</v>
      </c>
      <c r="E204" s="384">
        <v>44145</v>
      </c>
      <c r="F204" s="116">
        <v>1</v>
      </c>
      <c r="G204" s="116">
        <v>78</v>
      </c>
      <c r="H204" s="116" t="s">
        <v>56</v>
      </c>
      <c r="I204" s="384">
        <v>44326</v>
      </c>
      <c r="J204" s="116">
        <v>2</v>
      </c>
    </row>
    <row r="206" spans="1:11" ht="12.75">
      <c r="K206" s="362"/>
    </row>
    <row r="207" spans="1:11" ht="12.75">
      <c r="A207" s="703">
        <v>64</v>
      </c>
      <c r="B207" s="116">
        <v>20</v>
      </c>
      <c r="C207" s="116">
        <v>20</v>
      </c>
      <c r="D207" s="116" t="s">
        <v>23</v>
      </c>
      <c r="E207" s="314">
        <v>44292</v>
      </c>
      <c r="F207" s="116" t="s">
        <v>3120</v>
      </c>
      <c r="G207" s="116">
        <v>20</v>
      </c>
      <c r="H207" s="116" t="s">
        <v>56</v>
      </c>
      <c r="I207" s="384">
        <v>44322</v>
      </c>
      <c r="J207" s="116" t="s">
        <v>3120</v>
      </c>
    </row>
    <row r="210" spans="1:27" ht="12.75">
      <c r="A210" s="844">
        <v>65</v>
      </c>
      <c r="B210" s="844">
        <v>70</v>
      </c>
      <c r="C210" s="844">
        <v>70</v>
      </c>
      <c r="D210" s="844" t="s">
        <v>465</v>
      </c>
      <c r="E210" s="845">
        <v>44176</v>
      </c>
      <c r="F210" s="844">
        <v>0.5</v>
      </c>
      <c r="G210" s="844">
        <v>70</v>
      </c>
      <c r="H210" s="844" t="s">
        <v>56</v>
      </c>
      <c r="I210" s="845">
        <v>44329</v>
      </c>
      <c r="J210" s="844">
        <v>1</v>
      </c>
      <c r="K210" s="844" t="s">
        <v>3417</v>
      </c>
      <c r="L210" s="846"/>
      <c r="M210" s="846"/>
      <c r="N210" s="846"/>
      <c r="O210" s="846"/>
      <c r="P210" s="846"/>
      <c r="Q210" s="846"/>
      <c r="R210" s="846"/>
      <c r="S210" s="846"/>
      <c r="T210" s="846"/>
      <c r="U210" s="846"/>
      <c r="V210" s="846"/>
      <c r="W210" s="846"/>
      <c r="X210" s="846"/>
      <c r="Y210" s="846"/>
      <c r="Z210" s="846"/>
      <c r="AA210" s="846"/>
    </row>
    <row r="213" spans="1:27" ht="12.75">
      <c r="A213" s="844">
        <v>66</v>
      </c>
      <c r="B213" s="844">
        <v>99</v>
      </c>
      <c r="C213" s="844">
        <v>99</v>
      </c>
      <c r="D213" s="844" t="s">
        <v>465</v>
      </c>
      <c r="E213" s="845">
        <v>44176</v>
      </c>
      <c r="F213" s="844">
        <v>1</v>
      </c>
      <c r="G213" s="844">
        <v>99</v>
      </c>
      <c r="H213" s="844" t="s">
        <v>56</v>
      </c>
      <c r="I213" s="845">
        <v>44329</v>
      </c>
      <c r="J213" s="844">
        <v>1</v>
      </c>
      <c r="K213" s="844" t="s">
        <v>3417</v>
      </c>
      <c r="L213" s="846"/>
      <c r="M213" s="846"/>
      <c r="N213" s="846"/>
      <c r="O213" s="846"/>
      <c r="P213" s="846"/>
      <c r="Q213" s="846"/>
      <c r="R213" s="846"/>
      <c r="S213" s="846"/>
      <c r="T213" s="846"/>
      <c r="U213" s="846"/>
      <c r="V213" s="846"/>
      <c r="W213" s="846"/>
      <c r="X213" s="846"/>
      <c r="Y213" s="846"/>
      <c r="Z213" s="846"/>
      <c r="AA213" s="846"/>
    </row>
    <row r="216" spans="1:27" ht="12.75">
      <c r="A216" s="844">
        <v>67</v>
      </c>
      <c r="B216" s="844">
        <v>123</v>
      </c>
      <c r="C216" s="844">
        <v>123</v>
      </c>
      <c r="D216" s="844" t="s">
        <v>465</v>
      </c>
      <c r="E216" s="845">
        <v>44176</v>
      </c>
      <c r="F216" s="844">
        <v>2</v>
      </c>
      <c r="G216" s="844">
        <v>123</v>
      </c>
      <c r="H216" s="844" t="s">
        <v>56</v>
      </c>
      <c r="I216" s="845">
        <v>44329</v>
      </c>
      <c r="J216" s="844">
        <v>1.5</v>
      </c>
      <c r="K216" s="844" t="s">
        <v>3417</v>
      </c>
      <c r="L216" s="846"/>
      <c r="M216" s="846"/>
      <c r="N216" s="846"/>
      <c r="O216" s="846"/>
      <c r="P216" s="846"/>
      <c r="Q216" s="846"/>
      <c r="R216" s="846"/>
      <c r="S216" s="846"/>
      <c r="T216" s="846"/>
      <c r="U216" s="846"/>
      <c r="V216" s="846"/>
      <c r="W216" s="846"/>
      <c r="X216" s="846"/>
      <c r="Y216" s="846"/>
      <c r="Z216" s="846"/>
      <c r="AA216" s="846"/>
    </row>
    <row r="219" spans="1:27" ht="12.75">
      <c r="A219" s="703">
        <v>68</v>
      </c>
      <c r="B219" s="116">
        <v>38</v>
      </c>
      <c r="C219" s="116">
        <v>38</v>
      </c>
      <c r="D219" s="116" t="s">
        <v>23</v>
      </c>
      <c r="E219" s="314">
        <v>44250</v>
      </c>
      <c r="F219" s="116">
        <v>1</v>
      </c>
      <c r="G219" s="116">
        <v>38</v>
      </c>
      <c r="H219" s="116" t="s">
        <v>56</v>
      </c>
      <c r="I219" s="384">
        <v>44321</v>
      </c>
      <c r="J219" s="116">
        <v>0.5</v>
      </c>
    </row>
    <row r="222" spans="1:27" ht="12.75">
      <c r="A222" s="703">
        <v>69</v>
      </c>
      <c r="B222" s="116">
        <v>380</v>
      </c>
      <c r="C222" s="116">
        <v>45</v>
      </c>
      <c r="D222" s="116" t="s">
        <v>23</v>
      </c>
      <c r="E222" s="314">
        <v>44250</v>
      </c>
      <c r="F222" s="116">
        <v>2</v>
      </c>
      <c r="G222" s="116">
        <v>380</v>
      </c>
      <c r="H222" s="116" t="s">
        <v>56</v>
      </c>
      <c r="I222" s="384">
        <v>44321</v>
      </c>
      <c r="J222" s="116">
        <v>3</v>
      </c>
      <c r="K222" s="116" t="s">
        <v>3423</v>
      </c>
    </row>
    <row r="223" spans="1:27" ht="12.75">
      <c r="C223" s="116">
        <v>114</v>
      </c>
      <c r="D223" s="116" t="s">
        <v>23</v>
      </c>
      <c r="E223" s="314">
        <v>44251</v>
      </c>
      <c r="F223" s="116">
        <v>2.75</v>
      </c>
    </row>
    <row r="224" spans="1:27" ht="12.75">
      <c r="C224" s="116">
        <v>32</v>
      </c>
      <c r="D224" s="116" t="s">
        <v>23</v>
      </c>
      <c r="E224" s="314">
        <v>44251</v>
      </c>
      <c r="F224" s="116">
        <v>0.75</v>
      </c>
    </row>
    <row r="225" spans="1:27" ht="12.75">
      <c r="C225" s="116">
        <v>80</v>
      </c>
      <c r="D225" s="116" t="s">
        <v>23</v>
      </c>
      <c r="E225" s="314">
        <v>44253</v>
      </c>
      <c r="F225" s="116">
        <v>3</v>
      </c>
    </row>
    <row r="226" spans="1:27" ht="12.75">
      <c r="C226" s="116">
        <v>109</v>
      </c>
      <c r="D226" s="116" t="s">
        <v>23</v>
      </c>
      <c r="E226" s="314">
        <v>44256</v>
      </c>
      <c r="F226" s="116">
        <v>2.75</v>
      </c>
    </row>
    <row r="228" spans="1:27" ht="12.75">
      <c r="A228" s="703">
        <v>70</v>
      </c>
      <c r="B228" s="116">
        <v>192</v>
      </c>
      <c r="C228" s="116">
        <v>15</v>
      </c>
      <c r="D228" s="116" t="s">
        <v>3308</v>
      </c>
      <c r="E228" s="314">
        <v>44256</v>
      </c>
      <c r="F228" s="116">
        <v>0.75</v>
      </c>
      <c r="G228" s="116">
        <v>192</v>
      </c>
      <c r="H228" s="116" t="s">
        <v>56</v>
      </c>
      <c r="I228" s="384">
        <v>44327</v>
      </c>
      <c r="J228" s="116">
        <v>4</v>
      </c>
    </row>
    <row r="229" spans="1:27" ht="12.75">
      <c r="C229" s="116">
        <v>20</v>
      </c>
      <c r="D229" s="116" t="s">
        <v>3308</v>
      </c>
      <c r="E229" s="314">
        <v>44259</v>
      </c>
      <c r="F229" s="116">
        <v>1</v>
      </c>
      <c r="K229" s="116" t="s">
        <v>3424</v>
      </c>
    </row>
    <row r="230" spans="1:27" ht="12.75">
      <c r="C230" s="116">
        <v>157</v>
      </c>
      <c r="D230" s="116" t="s">
        <v>3308</v>
      </c>
      <c r="E230" s="314">
        <v>44263</v>
      </c>
      <c r="F230" s="116">
        <v>3.75</v>
      </c>
    </row>
    <row r="231" spans="1:27" ht="12.75">
      <c r="A231" s="116"/>
      <c r="B231" s="116"/>
    </row>
    <row r="232" spans="1:27" ht="12.75">
      <c r="A232" s="703">
        <v>71</v>
      </c>
      <c r="B232" s="116">
        <v>6</v>
      </c>
      <c r="C232" s="116">
        <v>6</v>
      </c>
      <c r="D232" s="116" t="s">
        <v>23</v>
      </c>
      <c r="E232" s="314">
        <v>44263</v>
      </c>
      <c r="F232" s="116" t="s">
        <v>3120</v>
      </c>
      <c r="G232" s="116">
        <v>6</v>
      </c>
      <c r="H232" s="116" t="s">
        <v>56</v>
      </c>
      <c r="I232" s="384">
        <v>44322</v>
      </c>
      <c r="J232" s="116" t="s">
        <v>3120</v>
      </c>
    </row>
    <row r="235" spans="1:27" ht="12.75">
      <c r="A235" s="844">
        <v>72</v>
      </c>
      <c r="B235" s="844">
        <v>25</v>
      </c>
      <c r="C235" s="844">
        <v>25</v>
      </c>
      <c r="D235" s="844" t="s">
        <v>465</v>
      </c>
      <c r="E235" s="845">
        <v>44176</v>
      </c>
      <c r="F235" s="844">
        <v>0.25</v>
      </c>
      <c r="G235" s="844">
        <v>25</v>
      </c>
      <c r="H235" s="844" t="s">
        <v>56</v>
      </c>
      <c r="I235" s="845">
        <v>44327</v>
      </c>
      <c r="J235" s="844">
        <v>0.5</v>
      </c>
      <c r="K235" s="844" t="s">
        <v>3417</v>
      </c>
      <c r="L235" s="846"/>
      <c r="M235" s="846"/>
      <c r="N235" s="846"/>
      <c r="O235" s="846"/>
      <c r="P235" s="846"/>
      <c r="Q235" s="846"/>
      <c r="R235" s="846"/>
      <c r="S235" s="846"/>
      <c r="T235" s="846"/>
      <c r="U235" s="846"/>
      <c r="V235" s="846"/>
      <c r="W235" s="846"/>
      <c r="X235" s="846"/>
      <c r="Y235" s="846"/>
      <c r="Z235" s="846"/>
      <c r="AA235" s="846"/>
    </row>
    <row r="238" spans="1:27" ht="12.75">
      <c r="A238" s="844">
        <v>73</v>
      </c>
      <c r="B238" s="844">
        <v>4</v>
      </c>
      <c r="C238" s="844">
        <v>4</v>
      </c>
      <c r="D238" s="844" t="s">
        <v>465</v>
      </c>
      <c r="E238" s="845">
        <v>44176</v>
      </c>
      <c r="F238" s="844">
        <v>6.25E-2</v>
      </c>
      <c r="G238" s="844">
        <v>4</v>
      </c>
      <c r="H238" s="844" t="s">
        <v>56</v>
      </c>
      <c r="I238" s="845">
        <v>44327</v>
      </c>
      <c r="J238" s="844">
        <v>0.1</v>
      </c>
      <c r="K238" s="844" t="s">
        <v>3417</v>
      </c>
      <c r="L238" s="846"/>
      <c r="M238" s="846"/>
      <c r="N238" s="846"/>
      <c r="O238" s="846"/>
      <c r="P238" s="846"/>
      <c r="Q238" s="846"/>
      <c r="R238" s="846"/>
      <c r="S238" s="846"/>
      <c r="T238" s="846"/>
      <c r="U238" s="846"/>
      <c r="V238" s="846"/>
      <c r="W238" s="846"/>
      <c r="X238" s="846"/>
      <c r="Y238" s="846"/>
      <c r="Z238" s="846"/>
      <c r="AA238" s="846"/>
    </row>
    <row r="241" spans="1:27" ht="12.75">
      <c r="A241" s="844">
        <v>74</v>
      </c>
      <c r="B241" s="844">
        <v>38</v>
      </c>
      <c r="C241" s="844">
        <v>38</v>
      </c>
      <c r="D241" s="844" t="s">
        <v>465</v>
      </c>
      <c r="E241" s="845">
        <v>44176</v>
      </c>
      <c r="F241" s="844">
        <v>0.5</v>
      </c>
      <c r="G241" s="844">
        <v>38</v>
      </c>
      <c r="H241" s="844" t="s">
        <v>56</v>
      </c>
      <c r="I241" s="845">
        <v>44327</v>
      </c>
      <c r="J241" s="844">
        <v>0.5</v>
      </c>
      <c r="K241" s="844" t="s">
        <v>3417</v>
      </c>
      <c r="L241" s="846"/>
      <c r="M241" s="846"/>
      <c r="N241" s="846"/>
      <c r="O241" s="846"/>
      <c r="P241" s="846"/>
      <c r="Q241" s="846"/>
      <c r="R241" s="846"/>
      <c r="S241" s="846"/>
      <c r="T241" s="846"/>
      <c r="U241" s="846"/>
      <c r="V241" s="846"/>
      <c r="W241" s="846"/>
      <c r="X241" s="846"/>
      <c r="Y241" s="846"/>
      <c r="Z241" s="846"/>
      <c r="AA241" s="846"/>
    </row>
    <row r="244" spans="1:27" ht="12.75">
      <c r="A244" s="703">
        <v>75</v>
      </c>
      <c r="B244" s="116">
        <v>47</v>
      </c>
      <c r="C244" s="116">
        <v>20</v>
      </c>
      <c r="D244" s="116" t="s">
        <v>23</v>
      </c>
      <c r="E244" s="314">
        <v>44292</v>
      </c>
      <c r="F244" s="116">
        <v>0.5</v>
      </c>
      <c r="G244" s="116">
        <v>47</v>
      </c>
      <c r="H244" s="116" t="s">
        <v>56</v>
      </c>
      <c r="I244" s="384">
        <v>44322</v>
      </c>
      <c r="J244" s="116">
        <v>1</v>
      </c>
      <c r="K244" s="116" t="s">
        <v>3425</v>
      </c>
    </row>
    <row r="245" spans="1:27" ht="12.75">
      <c r="C245" s="116">
        <v>27</v>
      </c>
      <c r="D245" s="116" t="s">
        <v>23</v>
      </c>
      <c r="E245" s="314">
        <v>44293</v>
      </c>
    </row>
    <row r="247" spans="1:27" ht="12.75">
      <c r="A247" s="116">
        <v>76</v>
      </c>
      <c r="B247" s="116">
        <v>0</v>
      </c>
    </row>
    <row r="251" spans="1:27" ht="12.75">
      <c r="B251">
        <f t="shared" ref="B251:C251" si="0">SUM(B2:B247)</f>
        <v>12430</v>
      </c>
      <c r="C251">
        <f t="shared" si="0"/>
        <v>12692</v>
      </c>
      <c r="G251">
        <f>SUM(G1:G247)</f>
        <v>12095</v>
      </c>
    </row>
  </sheetData>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outlinePr summaryBelow="0" summaryRight="0"/>
  </sheetPr>
  <dimension ref="A1:Z55"/>
  <sheetViews>
    <sheetView workbookViewId="0">
      <pane ySplit="1" topLeftCell="A2" activePane="bottomLeft" state="frozen"/>
      <selection pane="bottomLeft" activeCell="B3" sqref="B3"/>
    </sheetView>
  </sheetViews>
  <sheetFormatPr defaultColWidth="12.5703125" defaultRowHeight="15.75" customHeight="1"/>
  <sheetData>
    <row r="1" spans="1:26" ht="12.75">
      <c r="A1" s="116" t="s">
        <v>3105</v>
      </c>
      <c r="B1" s="116" t="s">
        <v>3106</v>
      </c>
      <c r="C1" s="116" t="s">
        <v>3108</v>
      </c>
      <c r="D1" s="116" t="s">
        <v>3109</v>
      </c>
      <c r="E1" s="116" t="s">
        <v>3112</v>
      </c>
      <c r="F1" s="116" t="s">
        <v>3113</v>
      </c>
    </row>
    <row r="2" spans="1:26" ht="12.75">
      <c r="A2" s="268">
        <v>1</v>
      </c>
      <c r="B2" s="268">
        <v>0</v>
      </c>
      <c r="C2" s="268" t="s">
        <v>144</v>
      </c>
      <c r="D2" s="376">
        <v>43665</v>
      </c>
      <c r="E2" s="268" t="s">
        <v>203</v>
      </c>
      <c r="F2" s="365">
        <v>43692</v>
      </c>
      <c r="G2" s="268" t="s">
        <v>3248</v>
      </c>
      <c r="H2" s="219"/>
      <c r="I2" s="219"/>
      <c r="J2" s="219"/>
      <c r="K2" s="219"/>
      <c r="L2" s="219"/>
      <c r="M2" s="219"/>
      <c r="N2" s="219"/>
      <c r="O2" s="219"/>
      <c r="P2" s="219"/>
      <c r="Q2" s="219"/>
      <c r="R2" s="219"/>
      <c r="S2" s="219"/>
      <c r="T2" s="219"/>
      <c r="U2" s="219"/>
      <c r="V2" s="219"/>
      <c r="W2" s="219"/>
      <c r="X2" s="219"/>
      <c r="Y2" s="219"/>
      <c r="Z2" s="219"/>
    </row>
    <row r="3" spans="1:26" ht="12.75">
      <c r="A3" s="268">
        <v>2</v>
      </c>
      <c r="B3" s="268">
        <v>14</v>
      </c>
      <c r="C3" s="268" t="s">
        <v>8</v>
      </c>
      <c r="D3" s="365">
        <v>43692</v>
      </c>
      <c r="E3" s="268" t="s">
        <v>203</v>
      </c>
      <c r="F3" s="365">
        <v>43794</v>
      </c>
      <c r="G3" s="268" t="s">
        <v>3248</v>
      </c>
      <c r="H3" s="219"/>
      <c r="I3" s="219"/>
      <c r="J3" s="219"/>
      <c r="K3" s="219"/>
      <c r="L3" s="219"/>
      <c r="M3" s="219"/>
      <c r="N3" s="219"/>
      <c r="O3" s="219"/>
      <c r="P3" s="219"/>
      <c r="Q3" s="219"/>
      <c r="R3" s="219"/>
      <c r="S3" s="219"/>
      <c r="T3" s="219"/>
      <c r="U3" s="219"/>
      <c r="V3" s="219"/>
      <c r="W3" s="219"/>
      <c r="X3" s="219"/>
      <c r="Y3" s="219"/>
      <c r="Z3" s="219"/>
    </row>
    <row r="4" spans="1:26" ht="12.75">
      <c r="A4" s="268">
        <v>3</v>
      </c>
      <c r="B4" s="268">
        <v>99</v>
      </c>
      <c r="C4" s="268" t="s">
        <v>8</v>
      </c>
      <c r="D4" s="365">
        <v>43692</v>
      </c>
      <c r="E4" s="268" t="s">
        <v>203</v>
      </c>
      <c r="F4" s="365">
        <v>43794</v>
      </c>
      <c r="G4" s="268" t="s">
        <v>3248</v>
      </c>
      <c r="H4" s="219"/>
      <c r="I4" s="219"/>
      <c r="J4" s="219"/>
      <c r="K4" s="219"/>
      <c r="L4" s="219"/>
      <c r="M4" s="219"/>
      <c r="N4" s="219"/>
      <c r="O4" s="219"/>
      <c r="P4" s="219"/>
      <c r="Q4" s="219"/>
      <c r="R4" s="219"/>
      <c r="S4" s="219"/>
      <c r="T4" s="219"/>
      <c r="U4" s="219"/>
      <c r="V4" s="219"/>
      <c r="W4" s="219"/>
      <c r="X4" s="219"/>
      <c r="Y4" s="219"/>
      <c r="Z4" s="219"/>
    </row>
    <row r="5" spans="1:26" ht="12.75">
      <c r="A5" s="268">
        <v>4</v>
      </c>
      <c r="B5" s="268">
        <v>149</v>
      </c>
      <c r="C5" s="268" t="s">
        <v>8</v>
      </c>
      <c r="D5" s="365">
        <v>43699</v>
      </c>
      <c r="E5" s="268" t="s">
        <v>203</v>
      </c>
      <c r="F5" s="365">
        <v>43818</v>
      </c>
      <c r="G5" s="268" t="s">
        <v>3248</v>
      </c>
      <c r="H5" s="219"/>
      <c r="I5" s="219"/>
      <c r="J5" s="219"/>
      <c r="K5" s="219"/>
      <c r="L5" s="219"/>
      <c r="M5" s="219"/>
      <c r="N5" s="219"/>
      <c r="O5" s="219"/>
      <c r="P5" s="219"/>
      <c r="Q5" s="219"/>
      <c r="R5" s="219"/>
      <c r="S5" s="219"/>
      <c r="T5" s="219"/>
      <c r="U5" s="219"/>
      <c r="V5" s="219"/>
      <c r="W5" s="219"/>
      <c r="X5" s="219"/>
      <c r="Y5" s="219"/>
      <c r="Z5" s="219"/>
    </row>
    <row r="6" spans="1:26" ht="12.75">
      <c r="A6" s="268">
        <v>5</v>
      </c>
      <c r="B6" s="268">
        <v>196</v>
      </c>
      <c r="C6" s="268" t="s">
        <v>8</v>
      </c>
      <c r="D6" s="365">
        <v>43704</v>
      </c>
      <c r="E6" s="268" t="s">
        <v>203</v>
      </c>
      <c r="F6" s="365">
        <v>43818</v>
      </c>
      <c r="G6" s="268" t="s">
        <v>3248</v>
      </c>
      <c r="H6" s="219"/>
      <c r="I6" s="219"/>
      <c r="J6" s="219"/>
      <c r="K6" s="219"/>
      <c r="L6" s="219"/>
      <c r="M6" s="219"/>
      <c r="N6" s="219"/>
      <c r="O6" s="219"/>
      <c r="P6" s="219"/>
      <c r="Q6" s="219"/>
      <c r="R6" s="219"/>
      <c r="S6" s="219"/>
      <c r="T6" s="219"/>
      <c r="U6" s="219"/>
      <c r="V6" s="219"/>
      <c r="W6" s="219"/>
      <c r="X6" s="219"/>
      <c r="Y6" s="219"/>
      <c r="Z6" s="219"/>
    </row>
    <row r="7" spans="1:26" ht="12.75">
      <c r="A7" s="268">
        <v>6</v>
      </c>
      <c r="B7" s="268">
        <v>243</v>
      </c>
      <c r="C7" s="268" t="s">
        <v>8</v>
      </c>
      <c r="D7" s="365">
        <v>43718</v>
      </c>
      <c r="E7" s="268" t="s">
        <v>203</v>
      </c>
      <c r="F7" s="365">
        <v>43818</v>
      </c>
      <c r="G7" s="268" t="s">
        <v>3248</v>
      </c>
      <c r="H7" s="219"/>
      <c r="I7" s="219"/>
      <c r="J7" s="219"/>
      <c r="K7" s="219"/>
      <c r="L7" s="219"/>
      <c r="M7" s="219"/>
      <c r="N7" s="219"/>
      <c r="O7" s="219"/>
      <c r="P7" s="219"/>
      <c r="Q7" s="219"/>
      <c r="R7" s="219"/>
      <c r="S7" s="219"/>
      <c r="T7" s="219"/>
      <c r="U7" s="219"/>
      <c r="V7" s="219"/>
      <c r="W7" s="219"/>
      <c r="X7" s="219"/>
      <c r="Y7" s="219"/>
      <c r="Z7" s="219"/>
    </row>
    <row r="8" spans="1:26" ht="12.75">
      <c r="A8" s="268">
        <v>7</v>
      </c>
      <c r="B8" s="268">
        <v>158</v>
      </c>
      <c r="C8" s="268" t="s">
        <v>8</v>
      </c>
      <c r="D8" s="365">
        <v>43726</v>
      </c>
      <c r="E8" s="268" t="s">
        <v>203</v>
      </c>
      <c r="F8" s="365">
        <v>43818</v>
      </c>
      <c r="G8" s="268" t="s">
        <v>3248</v>
      </c>
      <c r="H8" s="219"/>
      <c r="I8" s="219"/>
      <c r="J8" s="219"/>
      <c r="K8" s="219"/>
      <c r="L8" s="219"/>
      <c r="M8" s="219"/>
      <c r="N8" s="219"/>
      <c r="O8" s="219"/>
      <c r="P8" s="219"/>
      <c r="Q8" s="219"/>
      <c r="R8" s="219"/>
      <c r="S8" s="219"/>
      <c r="T8" s="219"/>
      <c r="U8" s="219"/>
      <c r="V8" s="219"/>
      <c r="W8" s="219"/>
      <c r="X8" s="219"/>
      <c r="Y8" s="219"/>
      <c r="Z8" s="219"/>
    </row>
    <row r="9" spans="1:26" ht="12.75">
      <c r="A9" s="268">
        <v>8</v>
      </c>
      <c r="B9" s="268">
        <v>28</v>
      </c>
      <c r="C9" s="268" t="s">
        <v>8</v>
      </c>
      <c r="D9" s="365">
        <v>43720</v>
      </c>
      <c r="E9" s="268" t="s">
        <v>203</v>
      </c>
      <c r="F9" s="365">
        <v>43794</v>
      </c>
      <c r="G9" s="268" t="s">
        <v>3248</v>
      </c>
      <c r="H9" s="219"/>
      <c r="I9" s="219"/>
      <c r="J9" s="219"/>
      <c r="K9" s="219"/>
      <c r="L9" s="219"/>
      <c r="M9" s="219"/>
      <c r="N9" s="219"/>
      <c r="O9" s="219"/>
      <c r="P9" s="219"/>
      <c r="Q9" s="219"/>
      <c r="R9" s="219"/>
      <c r="S9" s="219"/>
      <c r="T9" s="219"/>
      <c r="U9" s="219"/>
      <c r="V9" s="219"/>
      <c r="W9" s="219"/>
      <c r="X9" s="219"/>
      <c r="Y9" s="219"/>
      <c r="Z9" s="219"/>
    </row>
    <row r="10" spans="1:26" ht="12.75">
      <c r="A10" s="268">
        <v>9</v>
      </c>
      <c r="B10" s="268">
        <v>165</v>
      </c>
      <c r="C10" s="268" t="s">
        <v>8</v>
      </c>
      <c r="D10" s="365">
        <v>43739</v>
      </c>
      <c r="E10" s="268" t="s">
        <v>203</v>
      </c>
      <c r="F10" s="365">
        <v>43818</v>
      </c>
      <c r="G10" s="268" t="s">
        <v>3248</v>
      </c>
      <c r="H10" s="219"/>
      <c r="I10" s="219"/>
      <c r="J10" s="219"/>
      <c r="K10" s="219"/>
      <c r="L10" s="219"/>
      <c r="M10" s="219"/>
      <c r="N10" s="219"/>
      <c r="O10" s="219"/>
      <c r="P10" s="219"/>
      <c r="Q10" s="219"/>
      <c r="R10" s="219"/>
      <c r="S10" s="219"/>
      <c r="T10" s="219"/>
      <c r="U10" s="219"/>
      <c r="V10" s="219"/>
      <c r="W10" s="219"/>
      <c r="X10" s="219"/>
      <c r="Y10" s="219"/>
      <c r="Z10" s="219"/>
    </row>
    <row r="11" spans="1:26" ht="12.75">
      <c r="A11" s="268">
        <v>10</v>
      </c>
      <c r="B11" s="268">
        <v>116</v>
      </c>
      <c r="C11" s="268" t="s">
        <v>8</v>
      </c>
      <c r="D11" s="365">
        <v>43740</v>
      </c>
      <c r="E11" s="268" t="s">
        <v>203</v>
      </c>
      <c r="F11" s="365">
        <v>43818</v>
      </c>
      <c r="G11" s="268" t="s">
        <v>3248</v>
      </c>
      <c r="H11" s="219"/>
      <c r="I11" s="219"/>
      <c r="J11" s="219"/>
      <c r="K11" s="219"/>
      <c r="L11" s="219"/>
      <c r="M11" s="219"/>
      <c r="N11" s="219"/>
      <c r="O11" s="219"/>
      <c r="P11" s="219"/>
      <c r="Q11" s="219"/>
      <c r="R11" s="219"/>
      <c r="S11" s="219"/>
      <c r="T11" s="219"/>
      <c r="U11" s="219"/>
      <c r="V11" s="219"/>
      <c r="W11" s="219"/>
      <c r="X11" s="219"/>
      <c r="Y11" s="219"/>
      <c r="Z11" s="219"/>
    </row>
    <row r="12" spans="1:26" ht="12.75">
      <c r="A12" s="268">
        <v>11</v>
      </c>
      <c r="B12" s="268">
        <v>117</v>
      </c>
      <c r="C12" s="268" t="s">
        <v>8</v>
      </c>
      <c r="D12" s="365">
        <v>43763</v>
      </c>
      <c r="E12" s="268" t="s">
        <v>203</v>
      </c>
      <c r="F12" s="365">
        <v>43795</v>
      </c>
      <c r="G12" s="268" t="s">
        <v>3248</v>
      </c>
      <c r="H12" s="219"/>
      <c r="I12" s="219"/>
      <c r="J12" s="219"/>
      <c r="K12" s="219"/>
      <c r="L12" s="219"/>
      <c r="M12" s="219"/>
      <c r="N12" s="219"/>
      <c r="O12" s="219"/>
      <c r="P12" s="219"/>
      <c r="Q12" s="219"/>
      <c r="R12" s="219"/>
      <c r="S12" s="219"/>
      <c r="T12" s="219"/>
      <c r="U12" s="219"/>
      <c r="V12" s="219"/>
      <c r="W12" s="219"/>
      <c r="X12" s="219"/>
      <c r="Y12" s="219"/>
      <c r="Z12" s="219"/>
    </row>
    <row r="13" spans="1:26" ht="12.75">
      <c r="A13" s="268">
        <v>12</v>
      </c>
      <c r="B13" s="268">
        <v>182</v>
      </c>
      <c r="C13" s="268" t="s">
        <v>8</v>
      </c>
      <c r="D13" s="365">
        <v>43776</v>
      </c>
      <c r="E13" s="268" t="s">
        <v>203</v>
      </c>
      <c r="F13" s="365">
        <v>43818</v>
      </c>
      <c r="G13" s="268" t="s">
        <v>3248</v>
      </c>
      <c r="H13" s="219"/>
      <c r="I13" s="219"/>
      <c r="J13" s="219"/>
      <c r="K13" s="219"/>
      <c r="L13" s="219"/>
      <c r="M13" s="219"/>
      <c r="N13" s="219"/>
      <c r="O13" s="219"/>
      <c r="P13" s="219"/>
      <c r="Q13" s="219"/>
      <c r="R13" s="219"/>
      <c r="S13" s="219"/>
      <c r="T13" s="219"/>
      <c r="U13" s="219"/>
      <c r="V13" s="219"/>
      <c r="W13" s="219"/>
      <c r="X13" s="219"/>
      <c r="Y13" s="219"/>
      <c r="Z13" s="219"/>
    </row>
    <row r="14" spans="1:26" ht="12.75">
      <c r="A14" s="268">
        <v>13</v>
      </c>
      <c r="B14" s="268">
        <v>0</v>
      </c>
      <c r="C14" s="268" t="s">
        <v>144</v>
      </c>
      <c r="D14" s="376">
        <v>43665</v>
      </c>
      <c r="E14" s="268" t="s">
        <v>203</v>
      </c>
      <c r="F14" s="365">
        <v>43692</v>
      </c>
      <c r="G14" s="268" t="s">
        <v>3248</v>
      </c>
      <c r="H14" s="219"/>
      <c r="I14" s="219"/>
      <c r="J14" s="219"/>
      <c r="K14" s="219"/>
      <c r="L14" s="219"/>
      <c r="M14" s="219"/>
      <c r="N14" s="219"/>
      <c r="O14" s="219"/>
      <c r="P14" s="219"/>
      <c r="Q14" s="219"/>
      <c r="R14" s="219"/>
      <c r="S14" s="219"/>
      <c r="T14" s="219"/>
      <c r="U14" s="219"/>
      <c r="V14" s="219"/>
      <c r="W14" s="219"/>
      <c r="X14" s="219"/>
      <c r="Y14" s="219"/>
      <c r="Z14" s="219"/>
    </row>
    <row r="15" spans="1:26" ht="18" customHeight="1">
      <c r="A15" s="268">
        <v>14</v>
      </c>
      <c r="B15" s="268">
        <v>10</v>
      </c>
      <c r="C15" s="268" t="s">
        <v>8</v>
      </c>
      <c r="D15" s="365">
        <v>43692</v>
      </c>
      <c r="E15" s="268" t="s">
        <v>203</v>
      </c>
      <c r="F15" s="365">
        <v>43692</v>
      </c>
      <c r="G15" s="268" t="s">
        <v>3248</v>
      </c>
      <c r="H15" s="219"/>
      <c r="I15" s="219"/>
      <c r="J15" s="219"/>
      <c r="K15" s="219"/>
      <c r="L15" s="219"/>
      <c r="M15" s="219"/>
      <c r="N15" s="219"/>
      <c r="O15" s="219"/>
      <c r="P15" s="219"/>
      <c r="Q15" s="219"/>
      <c r="R15" s="219"/>
      <c r="S15" s="219"/>
      <c r="T15" s="219"/>
      <c r="U15" s="219"/>
      <c r="V15" s="219"/>
      <c r="W15" s="219"/>
      <c r="X15" s="219"/>
      <c r="Y15" s="219"/>
      <c r="Z15" s="219"/>
    </row>
    <row r="16" spans="1:26" ht="12.75">
      <c r="A16" s="268">
        <v>15</v>
      </c>
      <c r="B16" s="268">
        <v>192</v>
      </c>
      <c r="C16" s="268" t="s">
        <v>8</v>
      </c>
      <c r="D16" s="365">
        <v>43697</v>
      </c>
      <c r="E16" s="268" t="s">
        <v>203</v>
      </c>
      <c r="F16" s="365">
        <v>43794</v>
      </c>
      <c r="G16" s="268" t="s">
        <v>3248</v>
      </c>
      <c r="H16" s="219"/>
      <c r="I16" s="219"/>
      <c r="J16" s="219"/>
      <c r="K16" s="219"/>
      <c r="L16" s="219"/>
      <c r="M16" s="219"/>
      <c r="N16" s="219"/>
      <c r="O16" s="219"/>
      <c r="P16" s="219"/>
      <c r="Q16" s="219"/>
      <c r="R16" s="219"/>
      <c r="S16" s="219"/>
      <c r="T16" s="219"/>
      <c r="U16" s="219"/>
      <c r="V16" s="219"/>
      <c r="W16" s="219"/>
      <c r="X16" s="219"/>
      <c r="Y16" s="219"/>
      <c r="Z16" s="219"/>
    </row>
    <row r="17" spans="1:26" ht="12.75">
      <c r="A17" s="268">
        <v>16</v>
      </c>
      <c r="B17" s="268">
        <v>124</v>
      </c>
      <c r="C17" s="268" t="s">
        <v>8</v>
      </c>
      <c r="D17" s="365">
        <v>43698</v>
      </c>
      <c r="E17" s="268" t="s">
        <v>203</v>
      </c>
      <c r="F17" s="365">
        <v>43794</v>
      </c>
      <c r="G17" s="268" t="s">
        <v>3248</v>
      </c>
      <c r="H17" s="219"/>
      <c r="I17" s="219"/>
      <c r="J17" s="219"/>
      <c r="K17" s="219"/>
      <c r="L17" s="219"/>
      <c r="M17" s="219"/>
      <c r="N17" s="219"/>
      <c r="O17" s="219"/>
      <c r="P17" s="219"/>
      <c r="Q17" s="219"/>
      <c r="R17" s="219"/>
      <c r="S17" s="219"/>
      <c r="T17" s="219"/>
      <c r="U17" s="219"/>
      <c r="V17" s="219"/>
      <c r="W17" s="219"/>
      <c r="X17" s="219"/>
      <c r="Y17" s="219"/>
      <c r="Z17" s="219"/>
    </row>
    <row r="18" spans="1:26" ht="12.75">
      <c r="A18" s="268">
        <v>17</v>
      </c>
      <c r="B18" s="268">
        <v>183</v>
      </c>
      <c r="C18" s="268" t="s">
        <v>8</v>
      </c>
      <c r="D18" s="365">
        <v>43699</v>
      </c>
      <c r="E18" s="268" t="s">
        <v>203</v>
      </c>
      <c r="F18" s="365">
        <v>43818</v>
      </c>
      <c r="G18" s="268" t="s">
        <v>3248</v>
      </c>
      <c r="H18" s="219"/>
      <c r="I18" s="219"/>
      <c r="J18" s="219"/>
      <c r="K18" s="219"/>
      <c r="L18" s="219"/>
      <c r="M18" s="219"/>
      <c r="N18" s="219"/>
      <c r="O18" s="219"/>
      <c r="P18" s="219"/>
      <c r="Q18" s="219"/>
      <c r="R18" s="219"/>
      <c r="S18" s="219"/>
      <c r="T18" s="219"/>
      <c r="U18" s="219"/>
      <c r="V18" s="219"/>
      <c r="W18" s="219"/>
      <c r="X18" s="219"/>
      <c r="Y18" s="219"/>
      <c r="Z18" s="219"/>
    </row>
    <row r="19" spans="1:26" ht="12.75">
      <c r="A19" s="268">
        <v>18</v>
      </c>
      <c r="B19" s="268">
        <v>128</v>
      </c>
      <c r="C19" s="268" t="s">
        <v>8</v>
      </c>
      <c r="D19" s="365">
        <v>43705</v>
      </c>
      <c r="E19" s="268" t="s">
        <v>203</v>
      </c>
      <c r="F19" s="365">
        <v>43818</v>
      </c>
      <c r="G19" s="268" t="s">
        <v>3248</v>
      </c>
      <c r="H19" s="219"/>
      <c r="I19" s="219"/>
      <c r="J19" s="219"/>
      <c r="K19" s="219"/>
      <c r="L19" s="219"/>
      <c r="M19" s="219"/>
      <c r="N19" s="219"/>
      <c r="O19" s="219"/>
      <c r="P19" s="219"/>
      <c r="Q19" s="219"/>
      <c r="R19" s="219"/>
      <c r="S19" s="219"/>
      <c r="T19" s="219"/>
      <c r="U19" s="219"/>
      <c r="V19" s="219"/>
      <c r="W19" s="219"/>
      <c r="X19" s="219"/>
      <c r="Y19" s="219"/>
      <c r="Z19" s="219"/>
    </row>
    <row r="20" spans="1:26" ht="12.75">
      <c r="A20" s="268">
        <v>19</v>
      </c>
      <c r="B20" s="268">
        <v>85</v>
      </c>
      <c r="C20" s="268" t="s">
        <v>8</v>
      </c>
      <c r="D20" s="365">
        <v>43719</v>
      </c>
      <c r="E20" s="268" t="s">
        <v>203</v>
      </c>
      <c r="F20" s="365">
        <v>43818</v>
      </c>
      <c r="G20" s="268" t="s">
        <v>3248</v>
      </c>
      <c r="H20" s="219"/>
      <c r="I20" s="219"/>
      <c r="J20" s="219"/>
      <c r="K20" s="219"/>
      <c r="L20" s="219"/>
      <c r="M20" s="219"/>
      <c r="N20" s="219"/>
      <c r="O20" s="219"/>
      <c r="P20" s="219"/>
      <c r="Q20" s="219"/>
      <c r="R20" s="219"/>
      <c r="S20" s="219"/>
      <c r="T20" s="219"/>
      <c r="U20" s="219"/>
      <c r="V20" s="219"/>
      <c r="W20" s="219"/>
      <c r="X20" s="219"/>
      <c r="Y20" s="219"/>
      <c r="Z20" s="219"/>
    </row>
    <row r="21" spans="1:26" ht="12.75">
      <c r="A21" s="268">
        <v>20</v>
      </c>
      <c r="B21" s="268">
        <v>169</v>
      </c>
      <c r="C21" s="268" t="s">
        <v>8</v>
      </c>
      <c r="D21" s="365">
        <v>43725</v>
      </c>
      <c r="E21" s="268" t="s">
        <v>203</v>
      </c>
      <c r="F21" s="365">
        <v>43818</v>
      </c>
      <c r="G21" s="268" t="s">
        <v>3248</v>
      </c>
      <c r="H21" s="219"/>
      <c r="I21" s="219"/>
      <c r="J21" s="219"/>
      <c r="K21" s="219"/>
      <c r="L21" s="219"/>
      <c r="M21" s="219"/>
      <c r="N21" s="219"/>
      <c r="O21" s="219"/>
      <c r="P21" s="219"/>
      <c r="Q21" s="219"/>
      <c r="R21" s="219"/>
      <c r="S21" s="219"/>
      <c r="T21" s="219"/>
      <c r="U21" s="219"/>
      <c r="V21" s="219"/>
      <c r="W21" s="219"/>
      <c r="X21" s="219"/>
      <c r="Y21" s="219"/>
      <c r="Z21" s="219"/>
    </row>
    <row r="22" spans="1:26" ht="12.75">
      <c r="A22" s="268">
        <v>21</v>
      </c>
      <c r="B22" s="268">
        <v>592</v>
      </c>
      <c r="C22" s="268" t="s">
        <v>8</v>
      </c>
      <c r="D22" s="365">
        <v>43740</v>
      </c>
      <c r="E22" s="268" t="s">
        <v>203</v>
      </c>
      <c r="F22" s="365">
        <v>43818</v>
      </c>
      <c r="G22" s="268" t="s">
        <v>3248</v>
      </c>
      <c r="H22" s="219"/>
      <c r="I22" s="219"/>
      <c r="J22" s="219"/>
      <c r="K22" s="219"/>
      <c r="L22" s="219"/>
      <c r="M22" s="219"/>
      <c r="N22" s="219"/>
      <c r="O22" s="219"/>
      <c r="P22" s="219"/>
      <c r="Q22" s="219"/>
      <c r="R22" s="219"/>
      <c r="S22" s="219"/>
      <c r="T22" s="219"/>
      <c r="U22" s="219"/>
      <c r="V22" s="219"/>
      <c r="W22" s="219"/>
      <c r="X22" s="219"/>
      <c r="Y22" s="219"/>
      <c r="Z22" s="219"/>
    </row>
    <row r="23" spans="1:26" ht="12.75">
      <c r="A23" s="268">
        <v>22</v>
      </c>
      <c r="B23" s="268">
        <v>631</v>
      </c>
      <c r="C23" s="268" t="s">
        <v>144</v>
      </c>
      <c r="D23" s="365">
        <v>43668</v>
      </c>
      <c r="E23" s="268" t="s">
        <v>203</v>
      </c>
      <c r="F23" s="365">
        <v>43818</v>
      </c>
      <c r="G23" s="268" t="s">
        <v>3248</v>
      </c>
      <c r="H23" s="219"/>
      <c r="I23" s="219"/>
      <c r="J23" s="219"/>
      <c r="K23" s="219"/>
      <c r="L23" s="219"/>
      <c r="M23" s="219"/>
      <c r="N23" s="219"/>
      <c r="O23" s="219"/>
      <c r="P23" s="219"/>
      <c r="Q23" s="219"/>
      <c r="R23" s="219"/>
      <c r="S23" s="219"/>
      <c r="T23" s="219"/>
      <c r="U23" s="219"/>
      <c r="V23" s="219"/>
      <c r="W23" s="219"/>
      <c r="X23" s="219"/>
      <c r="Y23" s="219"/>
      <c r="Z23" s="219"/>
    </row>
    <row r="24" spans="1:26" ht="12.75">
      <c r="A24" s="268">
        <v>23</v>
      </c>
      <c r="B24" s="268">
        <v>117</v>
      </c>
      <c r="C24" s="268" t="s">
        <v>8</v>
      </c>
      <c r="D24" s="365">
        <v>43763</v>
      </c>
      <c r="E24" s="268" t="s">
        <v>203</v>
      </c>
      <c r="F24" s="365">
        <v>43818</v>
      </c>
      <c r="G24" s="268" t="s">
        <v>3248</v>
      </c>
      <c r="H24" s="219"/>
      <c r="I24" s="219"/>
      <c r="J24" s="219"/>
      <c r="K24" s="219"/>
      <c r="L24" s="219"/>
      <c r="M24" s="219"/>
      <c r="N24" s="219"/>
      <c r="O24" s="219"/>
      <c r="P24" s="219"/>
      <c r="Q24" s="219"/>
      <c r="R24" s="219"/>
      <c r="S24" s="219"/>
      <c r="T24" s="219"/>
      <c r="U24" s="219"/>
      <c r="V24" s="219"/>
      <c r="W24" s="219"/>
      <c r="X24" s="219"/>
      <c r="Y24" s="219"/>
      <c r="Z24" s="219"/>
    </row>
    <row r="25" spans="1:26" ht="12.75">
      <c r="A25" s="268">
        <v>24</v>
      </c>
      <c r="B25" s="268">
        <v>175</v>
      </c>
      <c r="C25" s="268" t="s">
        <v>8</v>
      </c>
      <c r="D25" s="365">
        <v>43776</v>
      </c>
      <c r="E25" s="268" t="s">
        <v>203</v>
      </c>
      <c r="F25" s="365">
        <v>43818</v>
      </c>
      <c r="G25" s="268" t="s">
        <v>3248</v>
      </c>
      <c r="H25" s="219"/>
      <c r="I25" s="219"/>
      <c r="J25" s="219"/>
      <c r="K25" s="219"/>
      <c r="L25" s="219"/>
      <c r="M25" s="219"/>
      <c r="N25" s="219"/>
      <c r="O25" s="219"/>
      <c r="P25" s="219"/>
      <c r="Q25" s="219"/>
      <c r="R25" s="219"/>
      <c r="S25" s="219"/>
      <c r="T25" s="219"/>
      <c r="U25" s="219"/>
      <c r="V25" s="219"/>
      <c r="W25" s="219"/>
      <c r="X25" s="219"/>
      <c r="Y25" s="219"/>
      <c r="Z25" s="219"/>
    </row>
    <row r="26" spans="1:26" ht="12.75">
      <c r="A26" s="268">
        <v>25</v>
      </c>
      <c r="B26" s="268">
        <v>0</v>
      </c>
      <c r="C26" s="268" t="s">
        <v>144</v>
      </c>
      <c r="D26" s="376">
        <v>43665</v>
      </c>
      <c r="E26" s="268" t="s">
        <v>203</v>
      </c>
      <c r="F26" s="365">
        <v>43692</v>
      </c>
      <c r="G26" s="268" t="s">
        <v>3248</v>
      </c>
      <c r="H26" s="219"/>
      <c r="I26" s="219"/>
      <c r="J26" s="219"/>
      <c r="K26" s="219"/>
      <c r="L26" s="219"/>
      <c r="M26" s="219"/>
      <c r="N26" s="219"/>
      <c r="O26" s="219"/>
      <c r="P26" s="219"/>
      <c r="Q26" s="219"/>
      <c r="R26" s="219"/>
      <c r="S26" s="219"/>
      <c r="T26" s="219"/>
      <c r="U26" s="219"/>
      <c r="V26" s="219"/>
      <c r="W26" s="219"/>
      <c r="X26" s="219"/>
      <c r="Y26" s="219"/>
      <c r="Z26" s="219"/>
    </row>
    <row r="27" spans="1:26" ht="15" customHeight="1">
      <c r="A27" s="268">
        <v>26</v>
      </c>
      <c r="B27" s="268">
        <v>0</v>
      </c>
      <c r="C27" s="268" t="s">
        <v>144</v>
      </c>
      <c r="D27" s="376">
        <v>43665</v>
      </c>
      <c r="E27" s="268" t="s">
        <v>203</v>
      </c>
      <c r="F27" s="365">
        <v>43700</v>
      </c>
      <c r="G27" s="268" t="s">
        <v>3248</v>
      </c>
      <c r="H27" s="219"/>
      <c r="I27" s="219"/>
      <c r="J27" s="219"/>
      <c r="K27" s="219"/>
      <c r="L27" s="219"/>
      <c r="M27" s="219"/>
      <c r="N27" s="219"/>
      <c r="O27" s="219"/>
      <c r="P27" s="219"/>
      <c r="Q27" s="219"/>
      <c r="R27" s="219"/>
      <c r="S27" s="219"/>
      <c r="T27" s="219"/>
      <c r="U27" s="219"/>
      <c r="V27" s="219"/>
      <c r="W27" s="219"/>
      <c r="X27" s="219"/>
      <c r="Y27" s="219"/>
      <c r="Z27" s="219"/>
    </row>
    <row r="28" spans="1:26" ht="12.75">
      <c r="A28" s="268">
        <v>27</v>
      </c>
      <c r="B28" s="268">
        <v>8</v>
      </c>
      <c r="C28" s="268" t="s">
        <v>8</v>
      </c>
      <c r="D28" s="365">
        <v>43697</v>
      </c>
      <c r="E28" s="268" t="s">
        <v>203</v>
      </c>
      <c r="F28" s="365">
        <v>43794</v>
      </c>
      <c r="G28" s="268" t="s">
        <v>3248</v>
      </c>
      <c r="H28" s="219"/>
      <c r="I28" s="219"/>
      <c r="J28" s="219"/>
      <c r="K28" s="219"/>
      <c r="L28" s="219"/>
      <c r="M28" s="219"/>
      <c r="N28" s="219"/>
      <c r="O28" s="219"/>
      <c r="P28" s="219"/>
      <c r="Q28" s="219"/>
      <c r="R28" s="219"/>
      <c r="S28" s="219"/>
      <c r="T28" s="219"/>
      <c r="U28" s="219"/>
      <c r="V28" s="219"/>
      <c r="W28" s="219"/>
      <c r="X28" s="219"/>
      <c r="Y28" s="219"/>
      <c r="Z28" s="219"/>
    </row>
    <row r="29" spans="1:26" ht="12.75">
      <c r="A29" s="268">
        <v>28</v>
      </c>
      <c r="B29" s="268">
        <v>34</v>
      </c>
      <c r="C29" s="268" t="s">
        <v>8</v>
      </c>
      <c r="D29" s="365">
        <v>43697</v>
      </c>
      <c r="E29" s="268" t="s">
        <v>203</v>
      </c>
      <c r="F29" s="365">
        <v>43794</v>
      </c>
      <c r="G29" s="268" t="s">
        <v>3248</v>
      </c>
      <c r="H29" s="219"/>
      <c r="I29" s="219"/>
      <c r="J29" s="219"/>
      <c r="K29" s="219"/>
      <c r="L29" s="219"/>
      <c r="M29" s="219"/>
      <c r="N29" s="219"/>
      <c r="O29" s="219"/>
      <c r="P29" s="219"/>
      <c r="Q29" s="219"/>
      <c r="R29" s="219"/>
      <c r="S29" s="219"/>
      <c r="T29" s="219"/>
      <c r="U29" s="219"/>
      <c r="V29" s="219"/>
      <c r="W29" s="219"/>
      <c r="X29" s="219"/>
      <c r="Y29" s="219"/>
      <c r="Z29" s="219"/>
    </row>
    <row r="30" spans="1:26" ht="12.75">
      <c r="A30" s="268">
        <v>29</v>
      </c>
      <c r="B30" s="268">
        <v>25</v>
      </c>
      <c r="C30" s="268" t="s">
        <v>8</v>
      </c>
      <c r="D30" s="365">
        <v>43697</v>
      </c>
      <c r="E30" s="268" t="s">
        <v>203</v>
      </c>
      <c r="F30" s="365">
        <v>43700</v>
      </c>
      <c r="G30" s="268" t="s">
        <v>3248</v>
      </c>
      <c r="H30" s="219"/>
      <c r="I30" s="219"/>
      <c r="J30" s="219"/>
      <c r="K30" s="219"/>
      <c r="L30" s="219"/>
      <c r="M30" s="219"/>
      <c r="N30" s="219"/>
      <c r="O30" s="219"/>
      <c r="P30" s="219"/>
      <c r="Q30" s="219"/>
      <c r="R30" s="219"/>
      <c r="S30" s="219"/>
      <c r="T30" s="219"/>
      <c r="U30" s="219"/>
      <c r="V30" s="219"/>
      <c r="W30" s="219"/>
      <c r="X30" s="219"/>
      <c r="Y30" s="219"/>
      <c r="Z30" s="219"/>
    </row>
    <row r="31" spans="1:26" ht="12.75">
      <c r="A31" s="268">
        <v>30</v>
      </c>
      <c r="B31" s="268">
        <v>35</v>
      </c>
      <c r="C31" s="268" t="s">
        <v>8</v>
      </c>
      <c r="D31" s="365">
        <v>43705</v>
      </c>
      <c r="E31" s="268" t="s">
        <v>203</v>
      </c>
      <c r="F31" s="365">
        <v>43818</v>
      </c>
      <c r="G31" s="268" t="s">
        <v>3248</v>
      </c>
      <c r="H31" s="219"/>
      <c r="I31" s="219"/>
      <c r="J31" s="219"/>
      <c r="K31" s="219"/>
      <c r="L31" s="219"/>
      <c r="M31" s="219"/>
      <c r="N31" s="219"/>
      <c r="O31" s="219"/>
      <c r="P31" s="219"/>
      <c r="Q31" s="219"/>
      <c r="R31" s="219"/>
      <c r="S31" s="219"/>
      <c r="T31" s="219"/>
      <c r="U31" s="219"/>
      <c r="V31" s="219"/>
      <c r="W31" s="219"/>
      <c r="X31" s="219"/>
      <c r="Y31" s="219"/>
      <c r="Z31" s="219"/>
    </row>
    <row r="32" spans="1:26" ht="12.75">
      <c r="A32" s="268">
        <v>31</v>
      </c>
      <c r="B32" s="268">
        <v>77</v>
      </c>
      <c r="C32" s="268" t="s">
        <v>8</v>
      </c>
      <c r="D32" s="365">
        <v>43718</v>
      </c>
      <c r="E32" s="268" t="s">
        <v>203</v>
      </c>
      <c r="F32" s="365">
        <v>43818</v>
      </c>
      <c r="G32" s="268" t="s">
        <v>3248</v>
      </c>
      <c r="H32" s="219"/>
      <c r="I32" s="219"/>
      <c r="J32" s="219"/>
      <c r="K32" s="219"/>
      <c r="L32" s="219"/>
      <c r="M32" s="219"/>
      <c r="N32" s="219"/>
      <c r="O32" s="219"/>
      <c r="P32" s="219"/>
      <c r="Q32" s="219"/>
      <c r="R32" s="219"/>
      <c r="S32" s="219"/>
      <c r="T32" s="219"/>
      <c r="U32" s="219"/>
      <c r="V32" s="219"/>
      <c r="W32" s="219"/>
      <c r="X32" s="219"/>
      <c r="Y32" s="219"/>
      <c r="Z32" s="219"/>
    </row>
    <row r="33" spans="1:26" ht="12.75">
      <c r="A33" s="268">
        <v>32</v>
      </c>
      <c r="B33" s="268">
        <v>72</v>
      </c>
      <c r="C33" s="268" t="s">
        <v>8</v>
      </c>
      <c r="D33" s="365">
        <v>43726</v>
      </c>
      <c r="E33" s="268" t="s">
        <v>203</v>
      </c>
      <c r="F33" s="365">
        <v>43818</v>
      </c>
      <c r="G33" s="268" t="s">
        <v>3248</v>
      </c>
      <c r="H33" s="219"/>
      <c r="I33" s="219"/>
      <c r="J33" s="219"/>
      <c r="K33" s="219"/>
      <c r="L33" s="219"/>
      <c r="M33" s="219"/>
      <c r="N33" s="219"/>
      <c r="O33" s="219"/>
      <c r="P33" s="219"/>
      <c r="Q33" s="219"/>
      <c r="R33" s="219"/>
      <c r="S33" s="219"/>
      <c r="T33" s="219"/>
      <c r="U33" s="219"/>
      <c r="V33" s="219"/>
      <c r="W33" s="219"/>
      <c r="X33" s="219"/>
      <c r="Y33" s="219"/>
      <c r="Z33" s="219"/>
    </row>
    <row r="34" spans="1:26" ht="12.75">
      <c r="A34" s="268">
        <v>33</v>
      </c>
      <c r="B34" s="268">
        <v>102</v>
      </c>
      <c r="C34" s="268" t="s">
        <v>8</v>
      </c>
      <c r="D34" s="365">
        <v>43726</v>
      </c>
      <c r="E34" s="268" t="s">
        <v>203</v>
      </c>
      <c r="F34" s="365">
        <v>43818</v>
      </c>
      <c r="G34" s="268" t="s">
        <v>3248</v>
      </c>
      <c r="H34" s="219"/>
      <c r="I34" s="219"/>
      <c r="J34" s="219"/>
      <c r="K34" s="219"/>
      <c r="L34" s="219"/>
      <c r="M34" s="219"/>
      <c r="N34" s="219"/>
      <c r="O34" s="219"/>
      <c r="P34" s="219"/>
      <c r="Q34" s="219"/>
      <c r="R34" s="219"/>
      <c r="S34" s="219"/>
      <c r="T34" s="219"/>
      <c r="U34" s="219"/>
      <c r="V34" s="219"/>
      <c r="W34" s="219"/>
      <c r="X34" s="219"/>
      <c r="Y34" s="219"/>
      <c r="Z34" s="219"/>
    </row>
    <row r="35" spans="1:26" ht="12.75">
      <c r="A35" s="268">
        <v>34</v>
      </c>
      <c r="B35" s="268">
        <v>513</v>
      </c>
      <c r="C35" s="268" t="s">
        <v>8</v>
      </c>
      <c r="D35" s="365">
        <v>43776</v>
      </c>
      <c r="E35" s="268" t="s">
        <v>203</v>
      </c>
      <c r="F35" s="365">
        <v>43818</v>
      </c>
      <c r="G35" s="268" t="s">
        <v>3248</v>
      </c>
      <c r="H35" s="219"/>
      <c r="I35" s="219"/>
      <c r="J35" s="219"/>
      <c r="K35" s="219"/>
      <c r="L35" s="219"/>
      <c r="M35" s="219"/>
      <c r="N35" s="219"/>
      <c r="O35" s="219"/>
      <c r="P35" s="219"/>
      <c r="Q35" s="219"/>
      <c r="R35" s="219"/>
      <c r="S35" s="219"/>
      <c r="T35" s="219"/>
      <c r="U35" s="219"/>
      <c r="V35" s="219"/>
      <c r="W35" s="219"/>
      <c r="X35" s="219"/>
      <c r="Y35" s="219"/>
      <c r="Z35" s="219"/>
    </row>
    <row r="36" spans="1:26" ht="12.75">
      <c r="A36" s="268">
        <v>35</v>
      </c>
      <c r="B36" s="268">
        <v>295</v>
      </c>
      <c r="C36" s="268" t="s">
        <v>8</v>
      </c>
      <c r="D36" s="365">
        <v>43769</v>
      </c>
      <c r="E36" s="268" t="s">
        <v>203</v>
      </c>
      <c r="F36" s="365">
        <v>43818</v>
      </c>
      <c r="G36" s="268" t="s">
        <v>3248</v>
      </c>
      <c r="H36" s="219"/>
      <c r="I36" s="219"/>
      <c r="J36" s="219"/>
      <c r="K36" s="219"/>
      <c r="L36" s="219"/>
      <c r="M36" s="219"/>
      <c r="N36" s="219"/>
      <c r="O36" s="219"/>
      <c r="P36" s="219"/>
      <c r="Q36" s="219"/>
      <c r="R36" s="219"/>
      <c r="S36" s="219"/>
      <c r="T36" s="219"/>
      <c r="U36" s="219"/>
      <c r="V36" s="219"/>
      <c r="W36" s="219"/>
      <c r="X36" s="219"/>
      <c r="Y36" s="219"/>
      <c r="Z36" s="219"/>
    </row>
    <row r="37" spans="1:26" ht="12.75">
      <c r="A37" s="268">
        <v>36</v>
      </c>
      <c r="B37" s="268">
        <v>3</v>
      </c>
      <c r="C37" s="268" t="s">
        <v>8</v>
      </c>
      <c r="D37" s="365">
        <v>43769</v>
      </c>
      <c r="E37" s="268" t="s">
        <v>203</v>
      </c>
      <c r="F37" s="365">
        <v>43791</v>
      </c>
      <c r="G37" s="268" t="s">
        <v>3248</v>
      </c>
      <c r="H37" s="219"/>
      <c r="I37" s="219"/>
      <c r="J37" s="219"/>
      <c r="K37" s="219"/>
      <c r="L37" s="219"/>
      <c r="M37" s="219"/>
      <c r="N37" s="219"/>
      <c r="O37" s="219"/>
      <c r="P37" s="219"/>
      <c r="Q37" s="219"/>
      <c r="R37" s="219"/>
      <c r="S37" s="219"/>
      <c r="T37" s="219"/>
      <c r="U37" s="219"/>
      <c r="V37" s="219"/>
      <c r="W37" s="219"/>
      <c r="X37" s="219"/>
      <c r="Y37" s="219"/>
      <c r="Z37" s="219"/>
    </row>
    <row r="38" spans="1:26" ht="12.75">
      <c r="A38" s="268">
        <v>37</v>
      </c>
      <c r="B38" s="268">
        <v>2</v>
      </c>
      <c r="C38" s="268" t="s">
        <v>8</v>
      </c>
      <c r="D38" s="365">
        <v>43769</v>
      </c>
      <c r="E38" s="268" t="s">
        <v>203</v>
      </c>
      <c r="F38" s="365">
        <v>43791</v>
      </c>
      <c r="G38" s="268" t="s">
        <v>3248</v>
      </c>
      <c r="H38" s="219"/>
      <c r="I38" s="219"/>
      <c r="J38" s="219"/>
      <c r="K38" s="219"/>
      <c r="L38" s="219"/>
      <c r="M38" s="219"/>
      <c r="N38" s="219"/>
      <c r="O38" s="219"/>
      <c r="P38" s="219"/>
      <c r="Q38" s="219"/>
      <c r="R38" s="219"/>
      <c r="S38" s="219"/>
      <c r="T38" s="219"/>
      <c r="U38" s="219"/>
      <c r="V38" s="219"/>
      <c r="W38" s="219"/>
      <c r="X38" s="219"/>
      <c r="Y38" s="219"/>
      <c r="Z38" s="219"/>
    </row>
    <row r="39" spans="1:26" ht="12.75">
      <c r="A39" s="268">
        <v>38</v>
      </c>
      <c r="B39" s="268">
        <v>57</v>
      </c>
      <c r="C39" s="268" t="s">
        <v>8</v>
      </c>
      <c r="D39" s="365">
        <v>43718</v>
      </c>
      <c r="E39" s="268" t="s">
        <v>203</v>
      </c>
      <c r="F39" s="365">
        <v>43818</v>
      </c>
      <c r="G39" s="268" t="s">
        <v>3248</v>
      </c>
      <c r="H39" s="219"/>
      <c r="I39" s="219"/>
      <c r="J39" s="219"/>
      <c r="K39" s="219"/>
      <c r="L39" s="219"/>
      <c r="M39" s="219"/>
      <c r="N39" s="219"/>
      <c r="O39" s="219"/>
      <c r="P39" s="219"/>
      <c r="Q39" s="219"/>
      <c r="R39" s="219"/>
      <c r="S39" s="219"/>
      <c r="T39" s="219"/>
      <c r="U39" s="219"/>
      <c r="V39" s="219"/>
      <c r="W39" s="219"/>
      <c r="X39" s="219"/>
      <c r="Y39" s="219"/>
      <c r="Z39" s="219"/>
    </row>
    <row r="40" spans="1:26" ht="12.75">
      <c r="A40" s="268">
        <v>39</v>
      </c>
      <c r="B40" s="268">
        <v>13</v>
      </c>
      <c r="C40" s="268" t="s">
        <v>8</v>
      </c>
      <c r="D40" s="365">
        <v>43726</v>
      </c>
      <c r="E40" s="268" t="s">
        <v>203</v>
      </c>
      <c r="F40" s="365">
        <v>43818</v>
      </c>
      <c r="G40" s="268" t="s">
        <v>3248</v>
      </c>
      <c r="H40" s="219"/>
      <c r="I40" s="219"/>
      <c r="J40" s="219"/>
      <c r="K40" s="219"/>
      <c r="L40" s="219"/>
      <c r="M40" s="219"/>
      <c r="N40" s="219"/>
      <c r="O40" s="219"/>
      <c r="P40" s="219"/>
      <c r="Q40" s="219"/>
      <c r="R40" s="219"/>
      <c r="S40" s="219"/>
      <c r="T40" s="219"/>
      <c r="U40" s="219"/>
      <c r="V40" s="219"/>
      <c r="W40" s="219"/>
      <c r="X40" s="219"/>
      <c r="Y40" s="219"/>
      <c r="Z40" s="219"/>
    </row>
    <row r="41" spans="1:26" ht="12.75">
      <c r="A41" s="268">
        <v>40</v>
      </c>
      <c r="B41" s="268">
        <v>77</v>
      </c>
      <c r="C41" s="268" t="s">
        <v>8</v>
      </c>
      <c r="D41" s="365">
        <v>43726</v>
      </c>
      <c r="E41" s="268" t="s">
        <v>203</v>
      </c>
      <c r="F41" s="365">
        <v>43818</v>
      </c>
      <c r="G41" s="268" t="s">
        <v>3248</v>
      </c>
      <c r="H41" s="219"/>
      <c r="I41" s="219"/>
      <c r="J41" s="219"/>
      <c r="K41" s="219"/>
      <c r="L41" s="219"/>
      <c r="M41" s="219"/>
      <c r="N41" s="219"/>
      <c r="O41" s="219"/>
      <c r="P41" s="219"/>
      <c r="Q41" s="219"/>
      <c r="R41" s="219"/>
      <c r="S41" s="219"/>
      <c r="T41" s="219"/>
      <c r="U41" s="219"/>
      <c r="V41" s="219"/>
      <c r="W41" s="219"/>
      <c r="X41" s="219"/>
      <c r="Y41" s="219"/>
      <c r="Z41" s="219"/>
    </row>
    <row r="42" spans="1:26" ht="12.75">
      <c r="A42" s="268">
        <v>41</v>
      </c>
      <c r="B42" s="268">
        <v>58</v>
      </c>
      <c r="C42" s="268" t="s">
        <v>8</v>
      </c>
      <c r="D42" s="365">
        <v>43762</v>
      </c>
      <c r="E42" s="268" t="s">
        <v>203</v>
      </c>
      <c r="F42" s="365">
        <v>43791</v>
      </c>
      <c r="G42" s="268" t="s">
        <v>3248</v>
      </c>
      <c r="H42" s="219"/>
      <c r="I42" s="219"/>
      <c r="J42" s="219"/>
      <c r="K42" s="219"/>
      <c r="L42" s="219"/>
      <c r="M42" s="219"/>
      <c r="N42" s="219"/>
      <c r="O42" s="219"/>
      <c r="P42" s="219"/>
      <c r="Q42" s="219"/>
      <c r="R42" s="219"/>
      <c r="S42" s="219"/>
      <c r="T42" s="219"/>
      <c r="U42" s="219"/>
      <c r="V42" s="219"/>
      <c r="W42" s="219"/>
      <c r="X42" s="219"/>
      <c r="Y42" s="219"/>
      <c r="Z42" s="219"/>
    </row>
    <row r="43" spans="1:26" ht="12.75">
      <c r="A43" s="268">
        <v>42</v>
      </c>
      <c r="B43" s="268">
        <v>62</v>
      </c>
      <c r="C43" s="268" t="s">
        <v>8</v>
      </c>
      <c r="D43" s="365">
        <v>43769</v>
      </c>
      <c r="E43" s="268" t="s">
        <v>203</v>
      </c>
      <c r="F43" s="365">
        <v>43818</v>
      </c>
      <c r="G43" s="268" t="s">
        <v>3248</v>
      </c>
      <c r="H43" s="219"/>
      <c r="I43" s="219"/>
      <c r="J43" s="219"/>
      <c r="K43" s="219"/>
      <c r="L43" s="219"/>
      <c r="M43" s="219"/>
      <c r="N43" s="219"/>
      <c r="O43" s="219"/>
      <c r="P43" s="219"/>
      <c r="Q43" s="219"/>
      <c r="R43" s="219"/>
      <c r="S43" s="219"/>
      <c r="T43" s="219"/>
      <c r="U43" s="219"/>
      <c r="V43" s="219"/>
      <c r="W43" s="219"/>
      <c r="X43" s="219"/>
      <c r="Y43" s="219"/>
      <c r="Z43" s="219"/>
    </row>
    <row r="44" spans="1:26" ht="12.75">
      <c r="A44" s="268">
        <v>43</v>
      </c>
      <c r="B44" s="268">
        <v>35</v>
      </c>
      <c r="C44" s="268" t="s">
        <v>8</v>
      </c>
      <c r="D44" s="365">
        <v>43774</v>
      </c>
      <c r="E44" s="268" t="s">
        <v>203</v>
      </c>
      <c r="F44" s="365">
        <v>43791</v>
      </c>
      <c r="G44" s="268" t="s">
        <v>3248</v>
      </c>
      <c r="H44" s="219"/>
      <c r="I44" s="219"/>
      <c r="J44" s="219"/>
      <c r="K44" s="219"/>
      <c r="L44" s="219"/>
      <c r="M44" s="219"/>
      <c r="N44" s="219"/>
      <c r="O44" s="219"/>
      <c r="P44" s="219"/>
      <c r="Q44" s="219"/>
      <c r="R44" s="219"/>
      <c r="S44" s="219"/>
      <c r="T44" s="219"/>
      <c r="U44" s="219"/>
      <c r="V44" s="219"/>
      <c r="W44" s="219"/>
      <c r="X44" s="219"/>
      <c r="Y44" s="219"/>
      <c r="Z44" s="219"/>
    </row>
    <row r="45" spans="1:26" ht="12.75">
      <c r="A45" s="268">
        <v>44</v>
      </c>
      <c r="B45" s="268">
        <v>54</v>
      </c>
      <c r="C45" s="268" t="s">
        <v>8</v>
      </c>
      <c r="D45" s="365">
        <v>43725</v>
      </c>
      <c r="E45" s="268" t="s">
        <v>203</v>
      </c>
      <c r="F45" s="365">
        <v>43818</v>
      </c>
      <c r="G45" s="268" t="s">
        <v>3248</v>
      </c>
      <c r="H45" s="219"/>
      <c r="I45" s="219"/>
      <c r="J45" s="219"/>
      <c r="K45" s="219"/>
      <c r="L45" s="219"/>
      <c r="M45" s="219"/>
      <c r="N45" s="219"/>
      <c r="O45" s="219"/>
      <c r="P45" s="219"/>
      <c r="Q45" s="219"/>
      <c r="R45" s="219"/>
      <c r="S45" s="219"/>
      <c r="T45" s="219"/>
      <c r="U45" s="219"/>
      <c r="V45" s="219"/>
      <c r="W45" s="219"/>
      <c r="X45" s="219"/>
      <c r="Y45" s="219"/>
      <c r="Z45" s="219"/>
    </row>
    <row r="46" spans="1:26" ht="12.75">
      <c r="A46" s="268">
        <v>45</v>
      </c>
      <c r="B46" s="268">
        <v>12</v>
      </c>
      <c r="C46" s="268" t="s">
        <v>8</v>
      </c>
      <c r="D46" s="365">
        <v>43725</v>
      </c>
      <c r="E46" s="268" t="s">
        <v>203</v>
      </c>
      <c r="F46" s="365">
        <v>43791</v>
      </c>
      <c r="G46" s="268" t="s">
        <v>3248</v>
      </c>
      <c r="H46" s="219"/>
      <c r="I46" s="219"/>
      <c r="J46" s="219"/>
      <c r="K46" s="219"/>
      <c r="L46" s="219"/>
      <c r="M46" s="219"/>
      <c r="N46" s="219"/>
      <c r="O46" s="219"/>
      <c r="P46" s="219"/>
      <c r="Q46" s="219"/>
      <c r="R46" s="219"/>
      <c r="S46" s="219"/>
      <c r="T46" s="219"/>
      <c r="U46" s="219"/>
      <c r="V46" s="219"/>
      <c r="W46" s="219"/>
      <c r="X46" s="219"/>
      <c r="Y46" s="219"/>
      <c r="Z46" s="219"/>
    </row>
    <row r="47" spans="1:26" ht="12.75">
      <c r="A47" s="268">
        <v>46</v>
      </c>
      <c r="B47" s="268">
        <v>39</v>
      </c>
      <c r="C47" s="268" t="s">
        <v>8</v>
      </c>
      <c r="D47" s="365">
        <v>43762</v>
      </c>
      <c r="E47" s="268" t="s">
        <v>203</v>
      </c>
      <c r="F47" s="365">
        <v>43818</v>
      </c>
      <c r="G47" s="268" t="s">
        <v>3248</v>
      </c>
      <c r="H47" s="219"/>
      <c r="I47" s="219"/>
      <c r="J47" s="219"/>
      <c r="K47" s="219"/>
      <c r="L47" s="219"/>
      <c r="M47" s="219"/>
      <c r="N47" s="219"/>
      <c r="O47" s="219"/>
      <c r="P47" s="219"/>
      <c r="Q47" s="219"/>
      <c r="R47" s="219"/>
      <c r="S47" s="219"/>
      <c r="T47" s="219"/>
      <c r="U47" s="219"/>
      <c r="V47" s="219"/>
      <c r="W47" s="219"/>
      <c r="X47" s="219"/>
      <c r="Y47" s="219"/>
      <c r="Z47" s="219"/>
    </row>
    <row r="48" spans="1:26" ht="12.75">
      <c r="A48" s="268">
        <v>47</v>
      </c>
      <c r="B48" s="268">
        <v>2</v>
      </c>
      <c r="C48" s="268" t="s">
        <v>8</v>
      </c>
      <c r="D48" s="365">
        <v>43769</v>
      </c>
      <c r="E48" s="268" t="s">
        <v>203</v>
      </c>
      <c r="F48" s="365">
        <v>43791</v>
      </c>
      <c r="G48" s="268" t="s">
        <v>3248</v>
      </c>
      <c r="H48" s="219"/>
      <c r="I48" s="219"/>
      <c r="J48" s="219"/>
      <c r="K48" s="219"/>
      <c r="L48" s="219"/>
      <c r="M48" s="219"/>
      <c r="N48" s="219"/>
      <c r="O48" s="219"/>
      <c r="P48" s="219"/>
      <c r="Q48" s="219"/>
      <c r="R48" s="219"/>
      <c r="S48" s="219"/>
      <c r="T48" s="219"/>
      <c r="U48" s="219"/>
      <c r="V48" s="219"/>
      <c r="W48" s="219"/>
      <c r="X48" s="219"/>
      <c r="Y48" s="219"/>
      <c r="Z48" s="219"/>
    </row>
    <row r="49" spans="1:26" ht="12.75">
      <c r="A49" s="268">
        <v>48</v>
      </c>
      <c r="B49" s="268">
        <v>0</v>
      </c>
      <c r="C49" s="268" t="s">
        <v>144</v>
      </c>
      <c r="D49" s="365">
        <v>43665</v>
      </c>
      <c r="E49" s="268" t="s">
        <v>203</v>
      </c>
      <c r="F49" s="365">
        <v>43700</v>
      </c>
      <c r="G49" s="268" t="s">
        <v>3248</v>
      </c>
      <c r="H49" s="219"/>
      <c r="I49" s="219"/>
      <c r="J49" s="219"/>
      <c r="K49" s="219"/>
      <c r="L49" s="219"/>
      <c r="M49" s="219"/>
      <c r="N49" s="219"/>
      <c r="O49" s="219"/>
      <c r="P49" s="219"/>
      <c r="Q49" s="219"/>
      <c r="R49" s="219"/>
      <c r="S49" s="219"/>
      <c r="T49" s="219"/>
      <c r="U49" s="219"/>
      <c r="V49" s="219"/>
      <c r="W49" s="219"/>
      <c r="X49" s="219"/>
      <c r="Y49" s="219"/>
      <c r="Z49" s="219"/>
    </row>
    <row r="50" spans="1:26" ht="12.75">
      <c r="A50" s="268">
        <v>49</v>
      </c>
      <c r="B50" s="268">
        <v>14</v>
      </c>
      <c r="C50" s="268" t="s">
        <v>8</v>
      </c>
      <c r="D50" s="365">
        <v>43725</v>
      </c>
      <c r="E50" s="268" t="s">
        <v>203</v>
      </c>
      <c r="F50" s="365">
        <v>43791</v>
      </c>
      <c r="G50" s="268" t="s">
        <v>3248</v>
      </c>
      <c r="H50" s="219"/>
      <c r="I50" s="219"/>
      <c r="J50" s="219"/>
      <c r="K50" s="219"/>
      <c r="L50" s="219"/>
      <c r="M50" s="219"/>
      <c r="N50" s="219"/>
      <c r="O50" s="219"/>
      <c r="P50" s="219"/>
      <c r="Q50" s="219"/>
      <c r="R50" s="219"/>
      <c r="S50" s="219"/>
      <c r="T50" s="219"/>
      <c r="U50" s="219"/>
      <c r="V50" s="219"/>
      <c r="W50" s="219"/>
      <c r="X50" s="219"/>
      <c r="Y50" s="219"/>
      <c r="Z50" s="219"/>
    </row>
    <row r="51" spans="1:26" ht="12.75">
      <c r="A51" s="268">
        <v>50</v>
      </c>
      <c r="B51" s="268">
        <v>3</v>
      </c>
      <c r="C51" s="268" t="s">
        <v>8</v>
      </c>
      <c r="D51" s="365">
        <v>43762</v>
      </c>
      <c r="E51" s="268" t="s">
        <v>203</v>
      </c>
      <c r="F51" s="365">
        <v>43791</v>
      </c>
      <c r="G51" s="268" t="s">
        <v>3248</v>
      </c>
      <c r="H51" s="219"/>
      <c r="I51" s="219"/>
      <c r="J51" s="219"/>
      <c r="K51" s="219"/>
      <c r="L51" s="219"/>
      <c r="M51" s="219"/>
      <c r="N51" s="219"/>
      <c r="O51" s="219"/>
      <c r="P51" s="219"/>
      <c r="Q51" s="219"/>
      <c r="R51" s="219"/>
      <c r="S51" s="219"/>
      <c r="T51" s="219"/>
      <c r="U51" s="219"/>
      <c r="V51" s="219"/>
      <c r="W51" s="219"/>
      <c r="X51" s="219"/>
      <c r="Y51" s="219"/>
      <c r="Z51" s="219"/>
    </row>
    <row r="52" spans="1:26" ht="12.75">
      <c r="A52" s="268">
        <v>51</v>
      </c>
      <c r="B52" s="268">
        <v>3</v>
      </c>
      <c r="C52" s="268" t="s">
        <v>8</v>
      </c>
      <c r="D52" s="365">
        <v>43769</v>
      </c>
      <c r="E52" s="268" t="s">
        <v>203</v>
      </c>
      <c r="F52" s="365">
        <v>43791</v>
      </c>
      <c r="G52" s="268" t="s">
        <v>3248</v>
      </c>
      <c r="H52" s="219"/>
      <c r="I52" s="219"/>
      <c r="J52" s="219"/>
      <c r="K52" s="219"/>
      <c r="L52" s="219"/>
      <c r="M52" s="219"/>
      <c r="N52" s="219"/>
      <c r="O52" s="219"/>
      <c r="P52" s="219"/>
      <c r="Q52" s="219"/>
      <c r="R52" s="219"/>
      <c r="S52" s="219"/>
      <c r="T52" s="219"/>
      <c r="U52" s="219"/>
      <c r="V52" s="219"/>
      <c r="W52" s="219"/>
      <c r="X52" s="219"/>
      <c r="Y52" s="219"/>
      <c r="Z52" s="219"/>
    </row>
    <row r="53" spans="1:26" ht="12.75">
      <c r="A53" s="268">
        <v>52</v>
      </c>
      <c r="B53" s="268">
        <v>0</v>
      </c>
      <c r="C53" s="268" t="s">
        <v>144</v>
      </c>
      <c r="D53" s="365">
        <v>43665</v>
      </c>
      <c r="E53" s="268" t="s">
        <v>203</v>
      </c>
      <c r="F53" s="365">
        <v>43700</v>
      </c>
      <c r="G53" s="268" t="s">
        <v>3248</v>
      </c>
      <c r="H53" s="219"/>
      <c r="I53" s="219"/>
      <c r="J53" s="219"/>
      <c r="K53" s="219"/>
      <c r="L53" s="219"/>
      <c r="M53" s="219"/>
      <c r="N53" s="219"/>
      <c r="O53" s="219"/>
      <c r="P53" s="219"/>
      <c r="Q53" s="219"/>
      <c r="R53" s="219"/>
      <c r="S53" s="219"/>
      <c r="T53" s="219"/>
      <c r="U53" s="219"/>
      <c r="V53" s="219"/>
      <c r="W53" s="219"/>
      <c r="X53" s="219"/>
      <c r="Y53" s="219"/>
      <c r="Z53" s="219"/>
    </row>
    <row r="54" spans="1:26" ht="12.75">
      <c r="A54" s="268">
        <v>53</v>
      </c>
      <c r="B54" s="268">
        <v>14</v>
      </c>
      <c r="C54" s="268" t="s">
        <v>8</v>
      </c>
      <c r="D54" s="365">
        <v>43769</v>
      </c>
      <c r="E54" s="268" t="s">
        <v>203</v>
      </c>
      <c r="F54" s="365">
        <v>43791</v>
      </c>
      <c r="G54" s="268" t="s">
        <v>3248</v>
      </c>
      <c r="H54" s="219"/>
      <c r="I54" s="219"/>
      <c r="J54" s="219"/>
      <c r="K54" s="219"/>
      <c r="L54" s="219"/>
      <c r="M54" s="219"/>
      <c r="N54" s="219"/>
      <c r="O54" s="219"/>
      <c r="P54" s="219"/>
      <c r="Q54" s="219"/>
      <c r="R54" s="219"/>
      <c r="S54" s="219"/>
      <c r="T54" s="219"/>
      <c r="U54" s="219"/>
      <c r="V54" s="219"/>
      <c r="W54" s="219"/>
      <c r="X54" s="219"/>
      <c r="Y54" s="219"/>
      <c r="Z54" s="219"/>
    </row>
    <row r="55" spans="1:26" ht="12.75">
      <c r="B55">
        <f>SUM(B2:B54)</f>
        <v>5482</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outlinePr summaryBelow="0" summaryRight="0"/>
  </sheetPr>
  <dimension ref="A1:J70"/>
  <sheetViews>
    <sheetView workbookViewId="0"/>
  </sheetViews>
  <sheetFormatPr defaultColWidth="12.5703125" defaultRowHeight="15.75" customHeight="1"/>
  <cols>
    <col min="2" max="2" width="32.7109375" customWidth="1"/>
    <col min="3" max="3" width="21.5703125" customWidth="1"/>
    <col min="4" max="4" width="19.5703125" customWidth="1"/>
    <col min="5" max="5" width="14.7109375" customWidth="1"/>
    <col min="6" max="6" width="14" customWidth="1"/>
    <col min="9" max="9" width="14" customWidth="1"/>
  </cols>
  <sheetData>
    <row r="1" spans="1:10" ht="15.75" customHeight="1">
      <c r="A1" s="4"/>
      <c r="B1" s="4" t="s">
        <v>2571</v>
      </c>
      <c r="C1" s="4" t="s">
        <v>2572</v>
      </c>
      <c r="D1" s="16" t="s">
        <v>2573</v>
      </c>
      <c r="I1" s="4" t="s">
        <v>2574</v>
      </c>
      <c r="J1" s="4" t="s">
        <v>2575</v>
      </c>
    </row>
    <row r="2" spans="1:10" ht="15.75" customHeight="1">
      <c r="A2" s="4" t="s">
        <v>2576</v>
      </c>
      <c r="B2" s="4">
        <v>30</v>
      </c>
      <c r="C2" s="272">
        <v>178980</v>
      </c>
      <c r="D2" s="272">
        <v>60245</v>
      </c>
      <c r="I2" s="4" t="s">
        <v>19</v>
      </c>
      <c r="J2" s="4" t="s">
        <v>65</v>
      </c>
    </row>
    <row r="3" spans="1:10" ht="15.75" customHeight="1">
      <c r="A3" s="4" t="s">
        <v>2577</v>
      </c>
      <c r="B3" s="4">
        <v>11</v>
      </c>
      <c r="C3" s="272">
        <v>98236</v>
      </c>
      <c r="D3" s="272">
        <v>37002</v>
      </c>
      <c r="I3" s="4" t="s">
        <v>3</v>
      </c>
      <c r="J3" s="4" t="s">
        <v>31</v>
      </c>
    </row>
    <row r="4" spans="1:10" ht="15.75" customHeight="1">
      <c r="I4" s="4" t="s">
        <v>41</v>
      </c>
      <c r="J4" s="4" t="s">
        <v>52</v>
      </c>
    </row>
    <row r="5" spans="1:10" ht="15.75" customHeight="1">
      <c r="I5" s="4" t="s">
        <v>44</v>
      </c>
      <c r="J5" s="4" t="s">
        <v>63</v>
      </c>
    </row>
    <row r="6" spans="1:10" ht="15.75" customHeight="1">
      <c r="I6" s="4" t="s">
        <v>45</v>
      </c>
      <c r="J6" s="4" t="s">
        <v>62</v>
      </c>
    </row>
    <row r="7" spans="1:10" ht="15.75" customHeight="1">
      <c r="I7" s="4" t="s">
        <v>60</v>
      </c>
      <c r="J7" s="4" t="s">
        <v>58</v>
      </c>
    </row>
    <row r="8" spans="1:10" ht="15.75" customHeight="1">
      <c r="I8" s="4" t="s">
        <v>47</v>
      </c>
      <c r="J8" s="4" t="s">
        <v>57</v>
      </c>
    </row>
    <row r="9" spans="1:10" ht="15.75" customHeight="1">
      <c r="I9" s="4" t="s">
        <v>66</v>
      </c>
      <c r="J9" s="4" t="s">
        <v>2578</v>
      </c>
    </row>
    <row r="10" spans="1:10" ht="15.75" customHeight="1">
      <c r="I10" s="4" t="s">
        <v>39</v>
      </c>
      <c r="J10" s="4" t="s">
        <v>48</v>
      </c>
    </row>
    <row r="11" spans="1:10" ht="15.75" customHeight="1">
      <c r="I11" s="4" t="s">
        <v>30</v>
      </c>
      <c r="J11" s="4" t="s">
        <v>21</v>
      </c>
    </row>
    <row r="12" spans="1:10" ht="15.75" customHeight="1">
      <c r="I12" s="4" t="s">
        <v>23</v>
      </c>
      <c r="J12" s="273" t="s">
        <v>28</v>
      </c>
    </row>
    <row r="13" spans="1:10" ht="15.75" customHeight="1">
      <c r="I13" s="4" t="s">
        <v>71</v>
      </c>
      <c r="J13" s="7"/>
    </row>
    <row r="14" spans="1:10" ht="15.75" customHeight="1">
      <c r="I14" s="4" t="s">
        <v>42</v>
      </c>
      <c r="J14" s="7"/>
    </row>
    <row r="15" spans="1:10" ht="15.75" customHeight="1">
      <c r="I15" s="4" t="s">
        <v>73</v>
      </c>
      <c r="J15" s="7"/>
    </row>
    <row r="16" spans="1:10" ht="15.75" customHeight="1">
      <c r="I16" s="4" t="s">
        <v>43</v>
      </c>
      <c r="J16" s="7"/>
    </row>
    <row r="17" spans="1:10" ht="15.75" customHeight="1">
      <c r="A17" s="993" t="s">
        <v>2579</v>
      </c>
      <c r="B17" s="994"/>
      <c r="C17" s="994"/>
      <c r="D17" s="994"/>
      <c r="E17" s="995"/>
      <c r="I17" s="4" t="s">
        <v>72</v>
      </c>
      <c r="J17" s="7"/>
    </row>
    <row r="18" spans="1:10" ht="15.75" customHeight="1">
      <c r="I18" s="4" t="s">
        <v>26</v>
      </c>
      <c r="J18" s="7"/>
    </row>
    <row r="19" spans="1:10" ht="15.75" customHeight="1">
      <c r="A19" s="7"/>
      <c r="B19" s="4" t="s">
        <v>2580</v>
      </c>
      <c r="C19" s="4" t="s">
        <v>2581</v>
      </c>
      <c r="D19" s="7"/>
      <c r="E19" s="7"/>
      <c r="F19" s="7"/>
      <c r="G19" s="7"/>
      <c r="I19" s="4" t="s">
        <v>32</v>
      </c>
      <c r="J19" s="7"/>
    </row>
    <row r="20" spans="1:10" ht="15.75" customHeight="1">
      <c r="A20" s="7"/>
      <c r="B20" s="7"/>
      <c r="C20" s="7"/>
      <c r="D20" s="7"/>
      <c r="E20" s="7"/>
      <c r="F20" s="7"/>
      <c r="G20" s="7"/>
      <c r="I20" s="4" t="s">
        <v>68</v>
      </c>
      <c r="J20" s="7"/>
    </row>
    <row r="21" spans="1:10" ht="15.75" customHeight="1">
      <c r="A21" s="12" t="s">
        <v>2582</v>
      </c>
      <c r="B21" s="4" t="s">
        <v>2583</v>
      </c>
      <c r="C21" s="7"/>
      <c r="D21" s="7"/>
      <c r="E21" s="7"/>
      <c r="F21" s="7"/>
      <c r="G21" s="7"/>
      <c r="I21" s="4" t="s">
        <v>29</v>
      </c>
      <c r="J21" s="7"/>
    </row>
    <row r="22" spans="1:10" ht="15.75" customHeight="1">
      <c r="A22" s="12" t="s">
        <v>2584</v>
      </c>
      <c r="B22" s="4" t="s">
        <v>2585</v>
      </c>
      <c r="C22" s="7"/>
      <c r="D22" s="7"/>
      <c r="E22" s="7"/>
      <c r="F22" s="7"/>
      <c r="G22" s="7"/>
      <c r="I22" s="4" t="s">
        <v>54</v>
      </c>
      <c r="J22" s="7"/>
    </row>
    <row r="23" spans="1:10" ht="15.75" customHeight="1">
      <c r="A23" s="12" t="s">
        <v>2586</v>
      </c>
      <c r="B23" s="4" t="s">
        <v>2587</v>
      </c>
      <c r="C23" s="4" t="s">
        <v>2588</v>
      </c>
      <c r="D23" s="7"/>
      <c r="E23" s="7"/>
      <c r="F23" s="7"/>
      <c r="G23" s="7"/>
      <c r="I23" s="4" t="s">
        <v>20</v>
      </c>
      <c r="J23" s="7"/>
    </row>
    <row r="24" spans="1:10" ht="15.75" customHeight="1">
      <c r="A24" s="12" t="s">
        <v>2589</v>
      </c>
      <c r="B24" s="4" t="s">
        <v>2590</v>
      </c>
      <c r="C24" s="4" t="s">
        <v>2591</v>
      </c>
      <c r="D24" s="7"/>
      <c r="E24" s="7"/>
      <c r="F24" s="7"/>
      <c r="G24" s="7"/>
      <c r="I24" s="4" t="s">
        <v>53</v>
      </c>
      <c r="J24" s="7"/>
    </row>
    <row r="25" spans="1:10" ht="15.75" customHeight="1">
      <c r="A25" s="12" t="s">
        <v>2592</v>
      </c>
      <c r="B25" s="4" t="s">
        <v>2593</v>
      </c>
      <c r="C25" s="4" t="s">
        <v>2594</v>
      </c>
      <c r="D25" s="7"/>
      <c r="E25" s="7"/>
      <c r="F25" s="7"/>
      <c r="G25" s="7"/>
      <c r="I25" s="4" t="s">
        <v>61</v>
      </c>
      <c r="J25" s="7"/>
    </row>
    <row r="26" spans="1:10" ht="15.75" customHeight="1">
      <c r="A26" s="12" t="s">
        <v>215</v>
      </c>
      <c r="B26" s="4" t="s">
        <v>2595</v>
      </c>
      <c r="C26" s="7"/>
      <c r="D26" s="7"/>
      <c r="E26" s="7"/>
      <c r="F26" s="7"/>
      <c r="G26" s="7"/>
      <c r="I26" s="4" t="s">
        <v>55</v>
      </c>
      <c r="J26" s="7"/>
    </row>
    <row r="27" spans="1:10" ht="15.75" customHeight="1">
      <c r="A27" s="12" t="s">
        <v>216</v>
      </c>
      <c r="B27" s="4" t="s">
        <v>2596</v>
      </c>
      <c r="C27" s="7"/>
      <c r="D27" s="7"/>
      <c r="E27" s="7"/>
      <c r="F27" s="7"/>
      <c r="G27" s="7"/>
      <c r="I27" s="4" t="s">
        <v>46</v>
      </c>
      <c r="J27" s="7"/>
    </row>
    <row r="28" spans="1:10" ht="12.75">
      <c r="A28" s="12" t="s">
        <v>2597</v>
      </c>
      <c r="B28" s="4" t="s">
        <v>2598</v>
      </c>
      <c r="C28" s="4" t="s">
        <v>2599</v>
      </c>
      <c r="D28" s="4" t="s">
        <v>2600</v>
      </c>
      <c r="E28" s="7"/>
      <c r="F28" s="7"/>
      <c r="G28" s="7"/>
      <c r="I28" s="4" t="s">
        <v>59</v>
      </c>
      <c r="J28" s="7"/>
    </row>
    <row r="29" spans="1:10" ht="12.75">
      <c r="A29" s="12" t="s">
        <v>2601</v>
      </c>
      <c r="B29" s="4" t="s">
        <v>2602</v>
      </c>
      <c r="C29" s="4" t="s">
        <v>2603</v>
      </c>
      <c r="D29" s="4" t="s">
        <v>2604</v>
      </c>
      <c r="E29" s="7"/>
      <c r="F29" s="7"/>
      <c r="G29" s="7"/>
      <c r="I29" s="4" t="s">
        <v>70</v>
      </c>
      <c r="J29" s="7"/>
    </row>
    <row r="30" spans="1:10" ht="12.75">
      <c r="A30" s="12" t="s">
        <v>2605</v>
      </c>
      <c r="B30" s="4" t="s">
        <v>2606</v>
      </c>
      <c r="C30" s="4" t="s">
        <v>2607</v>
      </c>
      <c r="D30" s="7"/>
      <c r="E30" s="7"/>
      <c r="F30" s="7"/>
      <c r="G30" s="7"/>
      <c r="I30" s="4" t="s">
        <v>24</v>
      </c>
      <c r="J30" s="7"/>
    </row>
    <row r="31" spans="1:10" ht="12.75">
      <c r="A31" s="12" t="s">
        <v>2608</v>
      </c>
      <c r="B31" s="4" t="s">
        <v>2609</v>
      </c>
      <c r="C31" s="7"/>
      <c r="D31" s="7"/>
      <c r="E31" s="7"/>
      <c r="F31" s="7"/>
      <c r="G31" s="7"/>
      <c r="I31" s="4" t="s">
        <v>40</v>
      </c>
      <c r="J31" s="7"/>
    </row>
    <row r="32" spans="1:10" ht="12.75">
      <c r="A32" s="12" t="s">
        <v>2610</v>
      </c>
      <c r="B32" s="4" t="s">
        <v>2611</v>
      </c>
      <c r="C32" s="7"/>
      <c r="D32" s="7"/>
      <c r="E32" s="7"/>
      <c r="F32" s="7"/>
      <c r="G32" s="7"/>
    </row>
    <row r="33" spans="1:7" ht="12.75">
      <c r="A33" s="12" t="s">
        <v>25</v>
      </c>
      <c r="B33" s="4" t="s">
        <v>2612</v>
      </c>
      <c r="C33" s="4" t="s">
        <v>2613</v>
      </c>
      <c r="D33" s="7"/>
      <c r="E33" s="7"/>
      <c r="F33" s="7"/>
      <c r="G33" s="7"/>
    </row>
    <row r="34" spans="1:7" ht="12.75">
      <c r="A34" s="12" t="s">
        <v>2614</v>
      </c>
      <c r="B34" s="4" t="s">
        <v>2615</v>
      </c>
      <c r="C34" s="4" t="s">
        <v>2616</v>
      </c>
      <c r="D34" s="4" t="s">
        <v>2617</v>
      </c>
      <c r="E34" s="7"/>
      <c r="F34" s="7"/>
      <c r="G34" s="7"/>
    </row>
    <row r="35" spans="1:7" ht="12.75">
      <c r="A35" s="12" t="s">
        <v>68</v>
      </c>
      <c r="B35" s="4" t="s">
        <v>2618</v>
      </c>
      <c r="C35" s="4" t="s">
        <v>2619</v>
      </c>
      <c r="D35" s="7"/>
      <c r="E35" s="7"/>
      <c r="F35" s="7"/>
      <c r="G35" s="7"/>
    </row>
    <row r="36" spans="1:7" ht="12.75">
      <c r="A36" s="12" t="s">
        <v>2620</v>
      </c>
      <c r="B36" s="4" t="s">
        <v>2621</v>
      </c>
      <c r="C36" s="7"/>
      <c r="D36" s="7"/>
      <c r="E36" s="7"/>
      <c r="F36" s="7"/>
      <c r="G36" s="7"/>
    </row>
    <row r="37" spans="1:7" ht="12.75">
      <c r="A37" s="12" t="s">
        <v>2622</v>
      </c>
      <c r="B37" s="4" t="s">
        <v>2623</v>
      </c>
      <c r="C37" s="4" t="s">
        <v>2624</v>
      </c>
      <c r="D37" s="7"/>
      <c r="E37" s="7"/>
      <c r="F37" s="7"/>
      <c r="G37" s="7"/>
    </row>
    <row r="38" spans="1:7" ht="12.75">
      <c r="A38" s="12" t="s">
        <v>203</v>
      </c>
      <c r="B38" s="4" t="s">
        <v>2625</v>
      </c>
      <c r="C38" s="12" t="s">
        <v>2626</v>
      </c>
      <c r="D38" s="4" t="s">
        <v>2627</v>
      </c>
      <c r="E38" s="4" t="s">
        <v>2628</v>
      </c>
      <c r="F38" s="4" t="s">
        <v>2629</v>
      </c>
      <c r="G38" s="4" t="s">
        <v>2630</v>
      </c>
    </row>
    <row r="40" spans="1:7" ht="12.75">
      <c r="A40" s="116" t="s">
        <v>2631</v>
      </c>
    </row>
    <row r="41" spans="1:7" ht="12.75">
      <c r="A41" s="116" t="s">
        <v>2632</v>
      </c>
    </row>
    <row r="42" spans="1:7" ht="12.75">
      <c r="A42" s="116" t="s">
        <v>2633</v>
      </c>
    </row>
    <row r="43" spans="1:7" ht="12.75">
      <c r="A43" s="116" t="s">
        <v>2634</v>
      </c>
    </row>
    <row r="44" spans="1:7" ht="12.75">
      <c r="A44" s="116" t="s">
        <v>2635</v>
      </c>
    </row>
    <row r="48" spans="1:7" ht="12.75">
      <c r="A48" s="4"/>
      <c r="B48" s="4" t="s">
        <v>2636</v>
      </c>
      <c r="C48" s="7"/>
      <c r="D48" s="4" t="s">
        <v>2637</v>
      </c>
    </row>
    <row r="49" spans="1:4" ht="12.75">
      <c r="A49" s="4"/>
      <c r="B49" s="7"/>
      <c r="C49" s="7"/>
      <c r="D49" s="7"/>
    </row>
    <row r="50" spans="1:4" ht="12.75">
      <c r="A50" s="12" t="s">
        <v>2638</v>
      </c>
      <c r="B50" s="4" t="s">
        <v>2639</v>
      </c>
      <c r="C50" s="7"/>
      <c r="D50" s="7"/>
    </row>
    <row r="51" spans="1:4" ht="12.75">
      <c r="A51" s="12" t="s">
        <v>2640</v>
      </c>
      <c r="B51" s="4" t="s">
        <v>2641</v>
      </c>
      <c r="C51" s="7"/>
      <c r="D51" s="7"/>
    </row>
    <row r="52" spans="1:4" ht="12.75">
      <c r="A52" s="12" t="s">
        <v>2642</v>
      </c>
      <c r="B52" s="4" t="s">
        <v>2643</v>
      </c>
      <c r="C52" s="7"/>
      <c r="D52" s="7"/>
    </row>
    <row r="53" spans="1:4" ht="12.75">
      <c r="A53" s="12" t="s">
        <v>2644</v>
      </c>
      <c r="B53" s="7"/>
      <c r="C53" s="7"/>
      <c r="D53" s="7"/>
    </row>
    <row r="54" spans="1:4" ht="12.75">
      <c r="A54" s="12" t="s">
        <v>2645</v>
      </c>
      <c r="B54" s="7"/>
      <c r="C54" s="7"/>
      <c r="D54" s="7"/>
    </row>
    <row r="55" spans="1:4" ht="12.75">
      <c r="A55" s="12" t="s">
        <v>215</v>
      </c>
      <c r="B55" s="4" t="s">
        <v>2646</v>
      </c>
      <c r="C55" s="7"/>
      <c r="D55" s="7"/>
    </row>
    <row r="56" spans="1:4" ht="12.75">
      <c r="A56" s="4" t="s">
        <v>216</v>
      </c>
      <c r="B56" s="4" t="s">
        <v>2647</v>
      </c>
      <c r="C56" s="7"/>
      <c r="D56" s="7"/>
    </row>
    <row r="57" spans="1:4" ht="12.75">
      <c r="A57" s="12" t="s">
        <v>16</v>
      </c>
      <c r="B57" s="4" t="s">
        <v>2648</v>
      </c>
      <c r="C57" s="4" t="s">
        <v>2649</v>
      </c>
      <c r="D57" s="7"/>
    </row>
    <row r="58" spans="1:4" ht="12.75">
      <c r="A58" s="12" t="s">
        <v>7</v>
      </c>
      <c r="B58" s="4" t="s">
        <v>2650</v>
      </c>
      <c r="C58" s="4" t="s">
        <v>2651</v>
      </c>
      <c r="D58" s="7"/>
    </row>
    <row r="59" spans="1:4" ht="12.75">
      <c r="A59" s="12" t="s">
        <v>177</v>
      </c>
      <c r="B59" s="4" t="s">
        <v>2652</v>
      </c>
      <c r="C59" s="7"/>
      <c r="D59" s="7"/>
    </row>
    <row r="60" spans="1:4" ht="12.75">
      <c r="A60" s="12" t="s">
        <v>2608</v>
      </c>
      <c r="B60" s="7"/>
      <c r="C60" s="7"/>
      <c r="D60" s="7"/>
    </row>
    <row r="61" spans="1:4" ht="12.75">
      <c r="A61" s="12" t="s">
        <v>6</v>
      </c>
      <c r="B61" s="4" t="s">
        <v>2653</v>
      </c>
      <c r="C61" s="7"/>
      <c r="D61" s="7"/>
    </row>
    <row r="62" spans="1:4" ht="12.75">
      <c r="A62" s="12" t="s">
        <v>25</v>
      </c>
      <c r="B62" s="4" t="s">
        <v>2654</v>
      </c>
      <c r="C62" s="7"/>
      <c r="D62" s="7"/>
    </row>
    <row r="63" spans="1:4" ht="12.75">
      <c r="A63" s="12" t="s">
        <v>2614</v>
      </c>
      <c r="B63" s="4" t="s">
        <v>2655</v>
      </c>
      <c r="C63" s="7"/>
      <c r="D63" s="7"/>
    </row>
    <row r="64" spans="1:4" ht="12.75">
      <c r="A64" s="12" t="s">
        <v>68</v>
      </c>
      <c r="B64" s="4" t="s">
        <v>2656</v>
      </c>
      <c r="C64" s="7"/>
      <c r="D64" s="7"/>
    </row>
    <row r="65" spans="1:4" ht="12.75">
      <c r="A65" s="12" t="s">
        <v>155</v>
      </c>
      <c r="B65" s="4" t="s">
        <v>2657</v>
      </c>
      <c r="C65" s="7"/>
      <c r="D65" s="7"/>
    </row>
    <row r="66" spans="1:4" ht="12.75">
      <c r="A66" s="4" t="s">
        <v>96</v>
      </c>
      <c r="B66" s="7"/>
      <c r="C66" s="7"/>
      <c r="D66" s="7"/>
    </row>
    <row r="67" spans="1:4" ht="12.75">
      <c r="A67" s="12" t="s">
        <v>203</v>
      </c>
      <c r="B67" s="7"/>
      <c r="C67" s="7"/>
      <c r="D67" s="7"/>
    </row>
    <row r="68" spans="1:4" ht="12.75">
      <c r="A68" s="7"/>
      <c r="B68" s="7"/>
      <c r="C68" s="7"/>
      <c r="D68" s="7"/>
    </row>
    <row r="69" spans="1:4" ht="12.75">
      <c r="A69" s="4" t="s">
        <v>2658</v>
      </c>
      <c r="B69" s="7"/>
      <c r="C69" s="7"/>
      <c r="D69" s="7"/>
    </row>
    <row r="70" spans="1:4" ht="12.75">
      <c r="A70" s="4" t="s">
        <v>2659</v>
      </c>
      <c r="B70" s="7"/>
      <c r="C70" s="7"/>
      <c r="D70" s="7"/>
    </row>
  </sheetData>
  <mergeCells count="1">
    <mergeCell ref="A17:E17"/>
  </mergeCell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outlinePr summaryBelow="0" summaryRight="0"/>
  </sheetPr>
  <dimension ref="A1:Z1000"/>
  <sheetViews>
    <sheetView workbookViewId="0">
      <pane ySplit="1" topLeftCell="A2" activePane="bottomLeft" state="frozen"/>
      <selection pane="bottomLeft" activeCell="B3" sqref="B3"/>
    </sheetView>
  </sheetViews>
  <sheetFormatPr defaultColWidth="12.5703125" defaultRowHeight="15.75" customHeight="1"/>
  <cols>
    <col min="5" max="5" width="13.42578125" customWidth="1"/>
  </cols>
  <sheetData>
    <row r="1" spans="1:26" ht="15.75" customHeight="1">
      <c r="A1" s="300" t="s">
        <v>3105</v>
      </c>
      <c r="B1" s="300" t="s">
        <v>3106</v>
      </c>
      <c r="C1" s="300" t="s">
        <v>3108</v>
      </c>
      <c r="D1" s="300" t="s">
        <v>3109</v>
      </c>
      <c r="E1" s="300" t="s">
        <v>3112</v>
      </c>
      <c r="F1" s="300" t="s">
        <v>3113</v>
      </c>
      <c r="G1" s="267"/>
      <c r="H1" s="267"/>
      <c r="I1" s="267"/>
      <c r="J1" s="267"/>
      <c r="K1" s="267"/>
      <c r="L1" s="267"/>
      <c r="M1" s="267"/>
      <c r="N1" s="267"/>
      <c r="O1" s="267"/>
      <c r="P1" s="267"/>
      <c r="Q1" s="267"/>
      <c r="R1" s="267"/>
      <c r="S1" s="267"/>
      <c r="T1" s="267"/>
      <c r="U1" s="267"/>
      <c r="V1" s="267"/>
      <c r="W1" s="267"/>
      <c r="X1" s="267"/>
      <c r="Y1" s="267"/>
      <c r="Z1" s="267"/>
    </row>
    <row r="2" spans="1:26" ht="15.75" customHeight="1">
      <c r="A2" s="624">
        <v>1</v>
      </c>
      <c r="B2" s="624">
        <v>6</v>
      </c>
      <c r="C2" s="624" t="s">
        <v>207</v>
      </c>
      <c r="D2" s="847">
        <v>43697</v>
      </c>
      <c r="E2" s="624" t="s">
        <v>15</v>
      </c>
      <c r="F2" s="847">
        <v>43805</v>
      </c>
      <c r="G2" s="624" t="s">
        <v>3248</v>
      </c>
      <c r="H2" s="848"/>
      <c r="I2" s="848"/>
      <c r="J2" s="848"/>
      <c r="K2" s="848"/>
      <c r="L2" s="848"/>
      <c r="M2" s="848"/>
      <c r="N2" s="848"/>
      <c r="O2" s="848"/>
      <c r="P2" s="848"/>
      <c r="Q2" s="848"/>
      <c r="R2" s="848"/>
      <c r="S2" s="848"/>
      <c r="T2" s="848"/>
      <c r="U2" s="848"/>
      <c r="V2" s="848"/>
      <c r="W2" s="848"/>
      <c r="X2" s="848"/>
      <c r="Y2" s="848"/>
      <c r="Z2" s="848"/>
    </row>
    <row r="3" spans="1:26" ht="15.75" customHeight="1">
      <c r="A3" s="624">
        <v>2</v>
      </c>
      <c r="B3" s="624">
        <v>190</v>
      </c>
      <c r="C3" s="624" t="s">
        <v>207</v>
      </c>
      <c r="D3" s="849">
        <v>43703</v>
      </c>
      <c r="E3" s="624" t="s">
        <v>203</v>
      </c>
      <c r="F3" s="847">
        <v>43805</v>
      </c>
      <c r="G3" s="624" t="s">
        <v>3248</v>
      </c>
      <c r="H3" s="848"/>
      <c r="I3" s="848"/>
      <c r="J3" s="848"/>
      <c r="K3" s="848"/>
      <c r="L3" s="848"/>
      <c r="M3" s="848"/>
      <c r="N3" s="848"/>
      <c r="O3" s="848"/>
      <c r="P3" s="848"/>
      <c r="Q3" s="848"/>
      <c r="R3" s="848"/>
      <c r="S3" s="848"/>
      <c r="T3" s="848"/>
      <c r="U3" s="848"/>
      <c r="V3" s="848"/>
      <c r="W3" s="848"/>
      <c r="X3" s="848"/>
      <c r="Y3" s="848"/>
      <c r="Z3" s="848"/>
    </row>
    <row r="4" spans="1:26" ht="15.75" customHeight="1">
      <c r="A4" s="624">
        <v>3</v>
      </c>
      <c r="B4" s="624">
        <v>61</v>
      </c>
      <c r="C4" s="624" t="s">
        <v>207</v>
      </c>
      <c r="D4" s="849">
        <v>43705</v>
      </c>
      <c r="E4" s="624" t="s">
        <v>203</v>
      </c>
      <c r="F4" s="847">
        <v>43805</v>
      </c>
      <c r="G4" s="624" t="s">
        <v>3248</v>
      </c>
      <c r="H4" s="848"/>
      <c r="I4" s="848"/>
      <c r="J4" s="848"/>
      <c r="K4" s="848"/>
      <c r="L4" s="848"/>
      <c r="M4" s="848"/>
      <c r="N4" s="848"/>
      <c r="O4" s="848"/>
      <c r="P4" s="848"/>
      <c r="Q4" s="848"/>
      <c r="R4" s="848"/>
      <c r="S4" s="848"/>
      <c r="T4" s="848"/>
      <c r="U4" s="848"/>
      <c r="V4" s="848"/>
      <c r="W4" s="848"/>
      <c r="X4" s="848"/>
      <c r="Y4" s="848"/>
      <c r="Z4" s="848"/>
    </row>
    <row r="5" spans="1:26" ht="15.75" customHeight="1">
      <c r="A5" s="624">
        <v>4</v>
      </c>
      <c r="B5" s="624">
        <v>170</v>
      </c>
      <c r="C5" s="624" t="s">
        <v>207</v>
      </c>
      <c r="D5" s="849">
        <v>43705</v>
      </c>
      <c r="E5" s="624" t="s">
        <v>203</v>
      </c>
      <c r="F5" s="847">
        <v>43805</v>
      </c>
      <c r="G5" s="624" t="s">
        <v>3248</v>
      </c>
      <c r="H5" s="848"/>
      <c r="I5" s="848"/>
      <c r="J5" s="848"/>
      <c r="K5" s="848"/>
      <c r="L5" s="848"/>
      <c r="M5" s="848"/>
      <c r="N5" s="848"/>
      <c r="O5" s="848"/>
      <c r="P5" s="848"/>
      <c r="Q5" s="848"/>
      <c r="R5" s="848"/>
      <c r="S5" s="848"/>
      <c r="T5" s="848"/>
      <c r="U5" s="848"/>
      <c r="V5" s="848"/>
      <c r="W5" s="848"/>
      <c r="X5" s="848"/>
      <c r="Y5" s="848"/>
      <c r="Z5" s="848"/>
    </row>
    <row r="6" spans="1:26" ht="15.75" customHeight="1">
      <c r="A6" s="624">
        <v>5</v>
      </c>
      <c r="B6" s="624">
        <v>2</v>
      </c>
      <c r="C6" s="624" t="s">
        <v>207</v>
      </c>
      <c r="D6" s="849">
        <v>43705</v>
      </c>
      <c r="E6" s="624" t="s">
        <v>203</v>
      </c>
      <c r="F6" s="847">
        <v>43761</v>
      </c>
      <c r="G6" s="624" t="s">
        <v>3248</v>
      </c>
      <c r="H6" s="848"/>
      <c r="I6" s="848"/>
      <c r="J6" s="848"/>
      <c r="K6" s="848"/>
      <c r="L6" s="848"/>
      <c r="M6" s="848"/>
      <c r="N6" s="848"/>
      <c r="O6" s="848"/>
      <c r="P6" s="848"/>
      <c r="Q6" s="848"/>
      <c r="R6" s="848"/>
      <c r="S6" s="848"/>
      <c r="T6" s="848"/>
      <c r="U6" s="848"/>
      <c r="V6" s="848"/>
      <c r="W6" s="848"/>
      <c r="X6" s="848"/>
      <c r="Y6" s="848"/>
      <c r="Z6" s="848"/>
    </row>
    <row r="7" spans="1:26" ht="15.75" customHeight="1">
      <c r="A7" s="624">
        <v>6</v>
      </c>
      <c r="B7" s="624">
        <v>6</v>
      </c>
      <c r="C7" s="624" t="s">
        <v>207</v>
      </c>
      <c r="D7" s="849">
        <v>43705</v>
      </c>
      <c r="E7" s="624" t="s">
        <v>203</v>
      </c>
      <c r="F7" s="847">
        <v>43804</v>
      </c>
      <c r="G7" s="624" t="s">
        <v>3248</v>
      </c>
      <c r="H7" s="848"/>
      <c r="I7" s="848"/>
      <c r="J7" s="848"/>
      <c r="K7" s="848"/>
      <c r="L7" s="848"/>
      <c r="M7" s="848"/>
      <c r="N7" s="848"/>
      <c r="O7" s="848"/>
      <c r="P7" s="848"/>
      <c r="Q7" s="848"/>
      <c r="R7" s="848"/>
      <c r="S7" s="848"/>
      <c r="T7" s="848"/>
      <c r="U7" s="848"/>
      <c r="V7" s="848"/>
      <c r="W7" s="848"/>
      <c r="X7" s="848"/>
      <c r="Y7" s="848"/>
      <c r="Z7" s="848"/>
    </row>
    <row r="8" spans="1:26" ht="15.75" customHeight="1">
      <c r="A8" s="624">
        <v>7</v>
      </c>
      <c r="B8" s="624">
        <v>23</v>
      </c>
      <c r="C8" s="624" t="s">
        <v>207</v>
      </c>
      <c r="D8" s="849">
        <v>43711</v>
      </c>
      <c r="E8" s="624" t="s">
        <v>203</v>
      </c>
      <c r="F8" s="847">
        <v>43804</v>
      </c>
      <c r="G8" s="624" t="s">
        <v>3248</v>
      </c>
      <c r="H8" s="848"/>
      <c r="I8" s="848"/>
      <c r="J8" s="848"/>
      <c r="K8" s="848"/>
      <c r="L8" s="848"/>
      <c r="M8" s="848"/>
      <c r="N8" s="848"/>
      <c r="O8" s="848"/>
      <c r="P8" s="848"/>
      <c r="Q8" s="848"/>
      <c r="R8" s="848"/>
      <c r="S8" s="848"/>
      <c r="T8" s="848"/>
      <c r="U8" s="848"/>
      <c r="V8" s="848"/>
      <c r="W8" s="848"/>
      <c r="X8" s="848"/>
      <c r="Y8" s="848"/>
      <c r="Z8" s="848"/>
    </row>
    <row r="9" spans="1:26" ht="15.75" customHeight="1">
      <c r="A9" s="624">
        <v>8</v>
      </c>
      <c r="B9" s="624">
        <v>11</v>
      </c>
      <c r="C9" s="624" t="s">
        <v>207</v>
      </c>
      <c r="D9" s="849">
        <v>43705</v>
      </c>
      <c r="E9" s="624" t="s">
        <v>203</v>
      </c>
      <c r="F9" s="847">
        <v>43804</v>
      </c>
      <c r="G9" s="624" t="s">
        <v>3248</v>
      </c>
      <c r="H9" s="848"/>
      <c r="I9" s="848"/>
      <c r="J9" s="848"/>
      <c r="K9" s="848"/>
      <c r="L9" s="848"/>
      <c r="M9" s="848"/>
      <c r="N9" s="848"/>
      <c r="O9" s="848"/>
      <c r="P9" s="848"/>
      <c r="Q9" s="848"/>
      <c r="R9" s="848"/>
      <c r="S9" s="848"/>
      <c r="T9" s="848"/>
      <c r="U9" s="848"/>
      <c r="V9" s="848"/>
      <c r="W9" s="848"/>
      <c r="X9" s="848"/>
      <c r="Y9" s="848"/>
      <c r="Z9" s="848"/>
    </row>
    <row r="10" spans="1:26" ht="15.75" customHeight="1">
      <c r="A10" s="624">
        <v>9</v>
      </c>
      <c r="B10" s="624">
        <v>0</v>
      </c>
      <c r="C10" s="624" t="s">
        <v>207</v>
      </c>
      <c r="D10" s="849">
        <v>43705</v>
      </c>
      <c r="E10" s="850" t="s">
        <v>203</v>
      </c>
      <c r="F10" s="851">
        <v>43761</v>
      </c>
      <c r="G10" s="850" t="s">
        <v>3248</v>
      </c>
      <c r="H10" s="848"/>
      <c r="I10" s="848"/>
      <c r="J10" s="848"/>
      <c r="K10" s="848"/>
      <c r="L10" s="848"/>
      <c r="M10" s="848"/>
      <c r="N10" s="848"/>
      <c r="O10" s="848"/>
      <c r="P10" s="848"/>
      <c r="Q10" s="848"/>
      <c r="R10" s="848"/>
      <c r="S10" s="848"/>
      <c r="T10" s="848"/>
      <c r="U10" s="848"/>
      <c r="V10" s="848"/>
      <c r="W10" s="848"/>
      <c r="X10" s="848"/>
      <c r="Y10" s="848"/>
      <c r="Z10" s="848"/>
    </row>
    <row r="11" spans="1:26" ht="15.75" customHeight="1">
      <c r="A11" s="624">
        <v>10</v>
      </c>
      <c r="B11" s="624">
        <v>0</v>
      </c>
      <c r="C11" s="624" t="s">
        <v>207</v>
      </c>
      <c r="D11" s="849">
        <v>43705</v>
      </c>
      <c r="E11" s="850" t="s">
        <v>203</v>
      </c>
      <c r="F11" s="851">
        <v>43761</v>
      </c>
      <c r="G11" s="850" t="s">
        <v>3248</v>
      </c>
      <c r="H11" s="848"/>
      <c r="I11" s="848"/>
      <c r="J11" s="848"/>
      <c r="K11" s="848"/>
      <c r="L11" s="848"/>
      <c r="M11" s="848"/>
      <c r="N11" s="848"/>
      <c r="O11" s="848"/>
      <c r="P11" s="848"/>
      <c r="Q11" s="848"/>
      <c r="R11" s="848"/>
      <c r="S11" s="848"/>
      <c r="T11" s="848"/>
      <c r="U11" s="848"/>
      <c r="V11" s="848"/>
      <c r="W11" s="848"/>
      <c r="X11" s="848"/>
      <c r="Y11" s="848"/>
      <c r="Z11" s="848"/>
    </row>
    <row r="12" spans="1:26" ht="15.75" customHeight="1">
      <c r="A12" s="624">
        <v>11</v>
      </c>
      <c r="B12" s="624">
        <v>19</v>
      </c>
      <c r="C12" s="624" t="s">
        <v>207</v>
      </c>
      <c r="D12" s="849">
        <v>43705</v>
      </c>
      <c r="E12" s="624" t="s">
        <v>203</v>
      </c>
      <c r="F12" s="847">
        <v>43804</v>
      </c>
      <c r="G12" s="624" t="s">
        <v>3248</v>
      </c>
      <c r="H12" s="848"/>
      <c r="I12" s="848"/>
      <c r="J12" s="848"/>
      <c r="K12" s="848"/>
      <c r="L12" s="848"/>
      <c r="M12" s="848"/>
      <c r="N12" s="848"/>
      <c r="O12" s="848"/>
      <c r="P12" s="848"/>
      <c r="Q12" s="848"/>
      <c r="R12" s="848"/>
      <c r="S12" s="848"/>
      <c r="T12" s="848"/>
      <c r="U12" s="848"/>
      <c r="V12" s="848"/>
      <c r="W12" s="848"/>
      <c r="X12" s="848"/>
      <c r="Y12" s="848"/>
      <c r="Z12" s="848"/>
    </row>
    <row r="13" spans="1:26" ht="15.75" customHeight="1">
      <c r="A13" s="624">
        <v>12</v>
      </c>
      <c r="B13" s="624">
        <v>80</v>
      </c>
      <c r="C13" s="624" t="s">
        <v>207</v>
      </c>
      <c r="D13" s="849">
        <v>43712</v>
      </c>
      <c r="E13" s="624" t="s">
        <v>203</v>
      </c>
      <c r="F13" s="847">
        <v>43805</v>
      </c>
      <c r="G13" s="624" t="s">
        <v>3248</v>
      </c>
      <c r="H13" s="848"/>
      <c r="I13" s="848"/>
      <c r="J13" s="848"/>
      <c r="K13" s="848"/>
      <c r="L13" s="848"/>
      <c r="M13" s="848"/>
      <c r="N13" s="848"/>
      <c r="O13" s="848"/>
      <c r="P13" s="848"/>
      <c r="Q13" s="848"/>
      <c r="R13" s="848"/>
      <c r="S13" s="848"/>
      <c r="T13" s="848"/>
      <c r="U13" s="848"/>
      <c r="V13" s="848"/>
      <c r="W13" s="848"/>
      <c r="X13" s="848"/>
      <c r="Y13" s="848"/>
      <c r="Z13" s="848"/>
    </row>
    <row r="14" spans="1:26" ht="15.75" customHeight="1">
      <c r="A14" s="624">
        <v>13</v>
      </c>
      <c r="B14" s="624">
        <v>10</v>
      </c>
      <c r="C14" s="624" t="s">
        <v>207</v>
      </c>
      <c r="D14" s="849">
        <v>43706</v>
      </c>
      <c r="E14" s="624" t="s">
        <v>203</v>
      </c>
      <c r="F14" s="847">
        <v>43761</v>
      </c>
      <c r="G14" s="624" t="s">
        <v>3248</v>
      </c>
      <c r="H14" s="848"/>
      <c r="I14" s="848"/>
      <c r="J14" s="848"/>
      <c r="K14" s="848"/>
      <c r="L14" s="848"/>
      <c r="M14" s="848"/>
      <c r="N14" s="848"/>
      <c r="O14" s="848"/>
      <c r="P14" s="848"/>
      <c r="Q14" s="848"/>
      <c r="R14" s="848"/>
      <c r="S14" s="848"/>
      <c r="T14" s="848"/>
      <c r="U14" s="848"/>
      <c r="V14" s="848"/>
      <c r="W14" s="848"/>
      <c r="X14" s="848"/>
      <c r="Y14" s="848"/>
      <c r="Z14" s="848"/>
    </row>
    <row r="15" spans="1:26" ht="15.75" customHeight="1">
      <c r="A15" s="624">
        <v>14</v>
      </c>
      <c r="B15" s="624">
        <v>0</v>
      </c>
      <c r="C15" s="624" t="s">
        <v>207</v>
      </c>
      <c r="D15" s="849">
        <v>43705</v>
      </c>
      <c r="E15" s="624" t="s">
        <v>203</v>
      </c>
      <c r="F15" s="847">
        <v>43761</v>
      </c>
      <c r="G15" s="624" t="s">
        <v>3248</v>
      </c>
      <c r="H15" s="848"/>
      <c r="I15" s="848"/>
      <c r="J15" s="848"/>
      <c r="K15" s="848"/>
      <c r="L15" s="848"/>
      <c r="M15" s="848"/>
      <c r="N15" s="848"/>
      <c r="O15" s="848"/>
      <c r="P15" s="848"/>
      <c r="Q15" s="848"/>
      <c r="R15" s="848"/>
      <c r="S15" s="848"/>
      <c r="T15" s="848"/>
      <c r="U15" s="848"/>
      <c r="V15" s="848"/>
      <c r="W15" s="848"/>
      <c r="X15" s="848"/>
      <c r="Y15" s="848"/>
      <c r="Z15" s="848"/>
    </row>
    <row r="16" spans="1:26" ht="15.75" customHeight="1">
      <c r="A16" s="624">
        <v>15</v>
      </c>
      <c r="B16" s="624">
        <v>59</v>
      </c>
      <c r="C16" s="624" t="s">
        <v>207</v>
      </c>
      <c r="D16" s="849">
        <v>43712</v>
      </c>
      <c r="E16" s="624" t="s">
        <v>203</v>
      </c>
      <c r="F16" s="847">
        <v>43804</v>
      </c>
      <c r="G16" s="624" t="s">
        <v>3248</v>
      </c>
      <c r="H16" s="848"/>
      <c r="I16" s="848"/>
      <c r="J16" s="848"/>
      <c r="K16" s="848"/>
      <c r="L16" s="848"/>
      <c r="M16" s="848"/>
      <c r="N16" s="848"/>
      <c r="O16" s="848"/>
      <c r="P16" s="848"/>
      <c r="Q16" s="848"/>
      <c r="R16" s="848"/>
      <c r="S16" s="848"/>
      <c r="T16" s="848"/>
      <c r="U16" s="848"/>
      <c r="V16" s="848"/>
      <c r="W16" s="848"/>
      <c r="X16" s="848"/>
      <c r="Y16" s="848"/>
      <c r="Z16" s="848"/>
    </row>
    <row r="17" spans="1:26" ht="15.75" customHeight="1">
      <c r="A17" s="624">
        <v>16</v>
      </c>
      <c r="B17" s="624">
        <v>27</v>
      </c>
      <c r="C17" s="624" t="s">
        <v>207</v>
      </c>
      <c r="D17" s="849">
        <v>43706</v>
      </c>
      <c r="E17" s="624" t="s">
        <v>203</v>
      </c>
      <c r="F17" s="847">
        <v>43764</v>
      </c>
      <c r="G17" s="624" t="s">
        <v>3248</v>
      </c>
      <c r="H17" s="848"/>
      <c r="I17" s="848"/>
      <c r="J17" s="848"/>
      <c r="K17" s="848"/>
      <c r="L17" s="848"/>
      <c r="M17" s="848"/>
      <c r="N17" s="848"/>
      <c r="O17" s="848"/>
      <c r="P17" s="848"/>
      <c r="Q17" s="848"/>
      <c r="R17" s="848"/>
      <c r="S17" s="848"/>
      <c r="T17" s="848"/>
      <c r="U17" s="848"/>
      <c r="V17" s="848"/>
      <c r="W17" s="848"/>
      <c r="X17" s="848"/>
      <c r="Y17" s="848"/>
      <c r="Z17" s="848"/>
    </row>
    <row r="18" spans="1:26" ht="15.75" customHeight="1">
      <c r="A18" s="624">
        <v>17</v>
      </c>
      <c r="B18" s="624">
        <v>28</v>
      </c>
      <c r="C18" s="624" t="s">
        <v>207</v>
      </c>
      <c r="D18" s="849">
        <v>43711</v>
      </c>
      <c r="E18" s="624" t="s">
        <v>203</v>
      </c>
      <c r="F18" s="847">
        <v>43804</v>
      </c>
      <c r="G18" s="624" t="s">
        <v>3248</v>
      </c>
      <c r="H18" s="848"/>
      <c r="I18" s="848"/>
      <c r="J18" s="848"/>
      <c r="K18" s="848"/>
      <c r="L18" s="848"/>
      <c r="M18" s="848"/>
      <c r="N18" s="848"/>
      <c r="O18" s="848"/>
      <c r="P18" s="848"/>
      <c r="Q18" s="848"/>
      <c r="R18" s="848"/>
      <c r="S18" s="848"/>
      <c r="T18" s="848"/>
      <c r="U18" s="848"/>
      <c r="V18" s="848"/>
      <c r="W18" s="848"/>
      <c r="X18" s="848"/>
      <c r="Y18" s="848"/>
      <c r="Z18" s="848"/>
    </row>
    <row r="19" spans="1:26" ht="15.75" customHeight="1">
      <c r="A19" s="624">
        <v>18</v>
      </c>
      <c r="B19" s="624">
        <v>16</v>
      </c>
      <c r="C19" s="624" t="s">
        <v>207</v>
      </c>
      <c r="D19" s="849">
        <v>43706</v>
      </c>
      <c r="E19" s="624" t="s">
        <v>203</v>
      </c>
      <c r="F19" s="847">
        <v>43764</v>
      </c>
      <c r="G19" s="624" t="s">
        <v>3248</v>
      </c>
      <c r="H19" s="848"/>
      <c r="I19" s="848"/>
      <c r="J19" s="848"/>
      <c r="K19" s="848"/>
      <c r="L19" s="848"/>
      <c r="M19" s="848"/>
      <c r="N19" s="848"/>
      <c r="O19" s="848"/>
      <c r="P19" s="848"/>
      <c r="Q19" s="848"/>
      <c r="R19" s="848"/>
      <c r="S19" s="848"/>
      <c r="T19" s="848"/>
      <c r="U19" s="848"/>
      <c r="V19" s="848"/>
      <c r="W19" s="848"/>
      <c r="X19" s="848"/>
      <c r="Y19" s="848"/>
      <c r="Z19" s="848"/>
    </row>
    <row r="20" spans="1:26" ht="15.75" customHeight="1">
      <c r="A20" s="624">
        <v>19</v>
      </c>
      <c r="B20" s="624">
        <v>10</v>
      </c>
      <c r="C20" s="624" t="s">
        <v>207</v>
      </c>
      <c r="D20" s="849">
        <v>43706</v>
      </c>
      <c r="E20" s="624" t="s">
        <v>203</v>
      </c>
      <c r="F20" s="847">
        <v>43765</v>
      </c>
      <c r="G20" s="624" t="s">
        <v>3248</v>
      </c>
      <c r="H20" s="848"/>
      <c r="I20" s="848"/>
      <c r="J20" s="848"/>
      <c r="K20" s="848"/>
      <c r="L20" s="848"/>
      <c r="M20" s="848"/>
      <c r="N20" s="848"/>
      <c r="O20" s="848"/>
      <c r="P20" s="848"/>
      <c r="Q20" s="848"/>
      <c r="R20" s="848"/>
      <c r="S20" s="848"/>
      <c r="T20" s="848"/>
      <c r="U20" s="848"/>
      <c r="V20" s="848"/>
      <c r="W20" s="848"/>
      <c r="X20" s="848"/>
      <c r="Y20" s="848"/>
      <c r="Z20" s="848"/>
    </row>
    <row r="21" spans="1:26" ht="15.75" customHeight="1">
      <c r="A21" s="624">
        <v>20</v>
      </c>
      <c r="B21" s="624">
        <v>6</v>
      </c>
      <c r="C21" s="624" t="s">
        <v>207</v>
      </c>
      <c r="D21" s="849">
        <v>43706</v>
      </c>
      <c r="E21" s="624" t="s">
        <v>203</v>
      </c>
      <c r="F21" s="847">
        <v>43765</v>
      </c>
      <c r="G21" s="624" t="s">
        <v>3248</v>
      </c>
      <c r="H21" s="848"/>
      <c r="I21" s="848"/>
      <c r="J21" s="848"/>
      <c r="K21" s="848"/>
      <c r="L21" s="848"/>
      <c r="M21" s="848"/>
      <c r="N21" s="848"/>
      <c r="O21" s="848"/>
      <c r="P21" s="848"/>
      <c r="Q21" s="848"/>
      <c r="R21" s="848"/>
      <c r="S21" s="848"/>
      <c r="T21" s="848"/>
      <c r="U21" s="848"/>
      <c r="V21" s="848"/>
      <c r="W21" s="848"/>
      <c r="X21" s="848"/>
      <c r="Y21" s="848"/>
      <c r="Z21" s="848"/>
    </row>
    <row r="22" spans="1:26" ht="15.75" customHeight="1">
      <c r="A22" s="624">
        <v>21</v>
      </c>
      <c r="B22" s="624">
        <v>15</v>
      </c>
      <c r="C22" s="624" t="s">
        <v>207</v>
      </c>
      <c r="D22" s="849">
        <v>43711</v>
      </c>
      <c r="E22" s="624" t="s">
        <v>203</v>
      </c>
      <c r="F22" s="847">
        <v>43804</v>
      </c>
      <c r="G22" s="624" t="s">
        <v>3248</v>
      </c>
      <c r="H22" s="848"/>
      <c r="I22" s="848"/>
      <c r="J22" s="848"/>
      <c r="K22" s="848"/>
      <c r="L22" s="848"/>
      <c r="M22" s="848"/>
      <c r="N22" s="848"/>
      <c r="O22" s="848"/>
      <c r="P22" s="848"/>
      <c r="Q22" s="848"/>
      <c r="R22" s="848"/>
      <c r="S22" s="848"/>
      <c r="T22" s="848"/>
      <c r="U22" s="848"/>
      <c r="V22" s="848"/>
      <c r="W22" s="848"/>
      <c r="X22" s="848"/>
      <c r="Y22" s="848"/>
      <c r="Z22" s="848"/>
    </row>
    <row r="23" spans="1:26" ht="15.75" customHeight="1">
      <c r="A23" s="624">
        <v>22</v>
      </c>
      <c r="B23" s="624">
        <v>14</v>
      </c>
      <c r="C23" s="624" t="s">
        <v>207</v>
      </c>
      <c r="D23" s="849">
        <v>43706</v>
      </c>
      <c r="E23" s="624" t="s">
        <v>203</v>
      </c>
      <c r="F23" s="847">
        <v>43765</v>
      </c>
      <c r="G23" s="624" t="s">
        <v>3248</v>
      </c>
      <c r="H23" s="848"/>
      <c r="I23" s="848"/>
      <c r="J23" s="848"/>
      <c r="K23" s="848"/>
      <c r="L23" s="848"/>
      <c r="M23" s="848"/>
      <c r="N23" s="848"/>
      <c r="O23" s="848"/>
      <c r="P23" s="848"/>
      <c r="Q23" s="848"/>
      <c r="R23" s="848"/>
      <c r="S23" s="848"/>
      <c r="T23" s="848"/>
      <c r="U23" s="848"/>
      <c r="V23" s="848"/>
      <c r="W23" s="848"/>
      <c r="X23" s="848"/>
      <c r="Y23" s="848"/>
      <c r="Z23" s="848"/>
    </row>
    <row r="24" spans="1:26" ht="15.75" customHeight="1">
      <c r="A24" s="624">
        <v>23</v>
      </c>
      <c r="B24" s="624">
        <v>0</v>
      </c>
      <c r="C24" s="624" t="s">
        <v>207</v>
      </c>
      <c r="D24" s="849">
        <v>43706</v>
      </c>
      <c r="E24" s="850" t="s">
        <v>203</v>
      </c>
      <c r="F24" s="851">
        <v>43761</v>
      </c>
      <c r="G24" s="850" t="s">
        <v>3248</v>
      </c>
      <c r="H24" s="848"/>
      <c r="I24" s="848"/>
      <c r="J24" s="848"/>
      <c r="K24" s="848"/>
      <c r="L24" s="848"/>
      <c r="M24" s="848"/>
      <c r="N24" s="848"/>
      <c r="O24" s="848"/>
      <c r="P24" s="848"/>
      <c r="Q24" s="848"/>
      <c r="R24" s="848"/>
      <c r="S24" s="848"/>
      <c r="T24" s="848"/>
      <c r="U24" s="848"/>
      <c r="V24" s="848"/>
      <c r="W24" s="848"/>
      <c r="X24" s="848"/>
      <c r="Y24" s="848"/>
      <c r="Z24" s="848"/>
    </row>
    <row r="25" spans="1:26" ht="15.75" customHeight="1">
      <c r="A25" s="624">
        <v>24</v>
      </c>
      <c r="B25" s="624">
        <v>0</v>
      </c>
      <c r="C25" s="624" t="s">
        <v>207</v>
      </c>
      <c r="D25" s="849">
        <v>43705</v>
      </c>
      <c r="E25" s="850" t="s">
        <v>203</v>
      </c>
      <c r="F25" s="851">
        <v>43761</v>
      </c>
      <c r="G25" s="850" t="s">
        <v>3248</v>
      </c>
      <c r="H25" s="848"/>
      <c r="I25" s="848"/>
      <c r="J25" s="848"/>
      <c r="K25" s="848"/>
      <c r="L25" s="848"/>
      <c r="M25" s="848"/>
      <c r="N25" s="848"/>
      <c r="O25" s="848"/>
      <c r="P25" s="848"/>
      <c r="Q25" s="848"/>
      <c r="R25" s="848"/>
      <c r="S25" s="848"/>
      <c r="T25" s="848"/>
      <c r="U25" s="848"/>
      <c r="V25" s="848"/>
      <c r="W25" s="848"/>
      <c r="X25" s="848"/>
      <c r="Y25" s="848"/>
      <c r="Z25" s="848"/>
    </row>
    <row r="26" spans="1:26" ht="15.75" customHeight="1">
      <c r="A26" s="624">
        <v>25</v>
      </c>
      <c r="B26" s="624">
        <v>17</v>
      </c>
      <c r="C26" s="624" t="s">
        <v>207</v>
      </c>
      <c r="D26" s="849">
        <v>43712</v>
      </c>
      <c r="E26" s="624" t="s">
        <v>203</v>
      </c>
      <c r="F26" s="847">
        <v>43804</v>
      </c>
      <c r="G26" s="624" t="s">
        <v>3248</v>
      </c>
      <c r="H26" s="848"/>
      <c r="I26" s="848"/>
      <c r="J26" s="848"/>
      <c r="K26" s="848"/>
      <c r="L26" s="848"/>
      <c r="M26" s="848"/>
      <c r="N26" s="848"/>
      <c r="O26" s="848"/>
      <c r="P26" s="848"/>
      <c r="Q26" s="848"/>
      <c r="R26" s="848"/>
      <c r="S26" s="848"/>
      <c r="T26" s="848"/>
      <c r="U26" s="848"/>
      <c r="V26" s="848"/>
      <c r="W26" s="848"/>
      <c r="X26" s="848"/>
      <c r="Y26" s="848"/>
      <c r="Z26" s="848"/>
    </row>
    <row r="27" spans="1:26" ht="15.75" customHeight="1">
      <c r="A27" s="624">
        <v>26</v>
      </c>
      <c r="B27" s="624">
        <v>35</v>
      </c>
      <c r="C27" s="624" t="s">
        <v>207</v>
      </c>
      <c r="D27" s="849">
        <v>43712</v>
      </c>
      <c r="E27" s="624" t="s">
        <v>203</v>
      </c>
      <c r="F27" s="847">
        <v>43775</v>
      </c>
      <c r="G27" s="624" t="s">
        <v>3248</v>
      </c>
      <c r="H27" s="848"/>
      <c r="I27" s="848"/>
      <c r="J27" s="848"/>
      <c r="K27" s="848"/>
      <c r="L27" s="848"/>
      <c r="M27" s="848"/>
      <c r="N27" s="848"/>
      <c r="O27" s="848"/>
      <c r="P27" s="848"/>
      <c r="Q27" s="848"/>
      <c r="R27" s="848"/>
      <c r="S27" s="848"/>
      <c r="T27" s="848"/>
      <c r="U27" s="848"/>
      <c r="V27" s="848"/>
      <c r="W27" s="848"/>
      <c r="X27" s="848"/>
      <c r="Y27" s="848"/>
      <c r="Z27" s="848"/>
    </row>
    <row r="28" spans="1:26" ht="15.75" customHeight="1">
      <c r="A28" s="624">
        <v>27</v>
      </c>
      <c r="B28" s="624">
        <v>5</v>
      </c>
      <c r="C28" s="624" t="s">
        <v>207</v>
      </c>
      <c r="D28" s="849">
        <v>43706</v>
      </c>
      <c r="E28" s="624" t="s">
        <v>203</v>
      </c>
      <c r="F28" s="847">
        <v>43765</v>
      </c>
      <c r="G28" s="624" t="s">
        <v>3248</v>
      </c>
      <c r="H28" s="848"/>
      <c r="I28" s="848"/>
      <c r="J28" s="848"/>
      <c r="K28" s="848"/>
      <c r="L28" s="848"/>
      <c r="M28" s="848"/>
      <c r="N28" s="848"/>
      <c r="O28" s="848"/>
      <c r="P28" s="848"/>
      <c r="Q28" s="848"/>
      <c r="R28" s="848"/>
      <c r="S28" s="848"/>
      <c r="T28" s="848"/>
      <c r="U28" s="848"/>
      <c r="V28" s="848"/>
      <c r="W28" s="848"/>
      <c r="X28" s="848"/>
      <c r="Y28" s="848"/>
      <c r="Z28" s="848"/>
    </row>
    <row r="29" spans="1:26" ht="15.75" customHeight="1">
      <c r="A29" s="624">
        <v>28</v>
      </c>
      <c r="B29" s="624">
        <v>36</v>
      </c>
      <c r="C29" s="624" t="s">
        <v>207</v>
      </c>
      <c r="D29" s="849">
        <v>43712</v>
      </c>
      <c r="E29" s="624" t="s">
        <v>203</v>
      </c>
      <c r="F29" s="847">
        <v>43775</v>
      </c>
      <c r="G29" s="624" t="s">
        <v>3248</v>
      </c>
      <c r="H29" s="848"/>
      <c r="I29" s="848"/>
      <c r="J29" s="848"/>
      <c r="K29" s="848"/>
      <c r="L29" s="848"/>
      <c r="M29" s="848"/>
      <c r="N29" s="848"/>
      <c r="O29" s="848"/>
      <c r="P29" s="848"/>
      <c r="Q29" s="848"/>
      <c r="R29" s="848"/>
      <c r="S29" s="848"/>
      <c r="T29" s="848"/>
      <c r="U29" s="848"/>
      <c r="V29" s="848"/>
      <c r="W29" s="848"/>
      <c r="X29" s="848"/>
      <c r="Y29" s="848"/>
      <c r="Z29" s="848"/>
    </row>
    <row r="30" spans="1:26" ht="12.75">
      <c r="A30" s="624">
        <v>29</v>
      </c>
      <c r="B30" s="624">
        <v>59</v>
      </c>
      <c r="C30" s="624" t="s">
        <v>203</v>
      </c>
      <c r="D30" s="847">
        <v>43684</v>
      </c>
      <c r="E30" s="624" t="s">
        <v>203</v>
      </c>
      <c r="F30" s="847">
        <v>43804</v>
      </c>
      <c r="G30" s="624" t="s">
        <v>3248</v>
      </c>
      <c r="H30" s="848"/>
      <c r="I30" s="848"/>
      <c r="J30" s="848"/>
      <c r="K30" s="848"/>
      <c r="L30" s="848"/>
      <c r="M30" s="848"/>
      <c r="N30" s="848"/>
      <c r="O30" s="848"/>
      <c r="P30" s="848"/>
      <c r="Q30" s="848"/>
      <c r="R30" s="848"/>
      <c r="S30" s="848"/>
      <c r="T30" s="848"/>
      <c r="U30" s="848"/>
      <c r="V30" s="848"/>
      <c r="W30" s="848"/>
      <c r="X30" s="848"/>
      <c r="Y30" s="848"/>
      <c r="Z30" s="848"/>
    </row>
    <row r="31" spans="1:26" ht="12.75">
      <c r="A31" s="624">
        <v>30</v>
      </c>
      <c r="B31" s="624">
        <v>0</v>
      </c>
      <c r="C31" s="624" t="s">
        <v>207</v>
      </c>
      <c r="D31" s="849">
        <v>43711</v>
      </c>
      <c r="E31" s="850" t="s">
        <v>203</v>
      </c>
      <c r="F31" s="851">
        <v>43761</v>
      </c>
      <c r="G31" s="850" t="s">
        <v>3248</v>
      </c>
      <c r="H31" s="848"/>
      <c r="I31" s="848"/>
      <c r="J31" s="848"/>
      <c r="K31" s="848"/>
      <c r="L31" s="848"/>
      <c r="M31" s="848"/>
      <c r="N31" s="848"/>
      <c r="O31" s="848"/>
      <c r="P31" s="848"/>
      <c r="Q31" s="848"/>
      <c r="R31" s="848"/>
      <c r="S31" s="848"/>
      <c r="T31" s="848"/>
      <c r="U31" s="848"/>
      <c r="V31" s="848"/>
      <c r="W31" s="848"/>
      <c r="X31" s="848"/>
      <c r="Y31" s="848"/>
      <c r="Z31" s="848"/>
    </row>
    <row r="32" spans="1:26" ht="12.75">
      <c r="A32" s="624">
        <v>31</v>
      </c>
      <c r="B32" s="624">
        <v>0</v>
      </c>
      <c r="C32" s="624" t="s">
        <v>207</v>
      </c>
      <c r="D32" s="849">
        <v>43711</v>
      </c>
      <c r="E32" s="850" t="s">
        <v>203</v>
      </c>
      <c r="F32" s="851">
        <v>43761</v>
      </c>
      <c r="G32" s="850" t="s">
        <v>3248</v>
      </c>
      <c r="H32" s="848"/>
      <c r="I32" s="848"/>
      <c r="J32" s="848"/>
      <c r="K32" s="848"/>
      <c r="L32" s="848"/>
      <c r="M32" s="848"/>
      <c r="N32" s="848"/>
      <c r="O32" s="848"/>
      <c r="P32" s="848"/>
      <c r="Q32" s="848"/>
      <c r="R32" s="848"/>
      <c r="S32" s="848"/>
      <c r="T32" s="848"/>
      <c r="U32" s="848"/>
      <c r="V32" s="848"/>
      <c r="W32" s="848"/>
      <c r="X32" s="848"/>
      <c r="Y32" s="848"/>
      <c r="Z32" s="848"/>
    </row>
    <row r="33" spans="1:26" ht="12.75">
      <c r="A33" s="624">
        <v>32</v>
      </c>
      <c r="B33" s="624">
        <v>37</v>
      </c>
      <c r="C33" s="624" t="s">
        <v>207</v>
      </c>
      <c r="D33" s="849">
        <v>43712</v>
      </c>
      <c r="E33" s="624" t="s">
        <v>203</v>
      </c>
      <c r="F33" s="847">
        <v>43805</v>
      </c>
      <c r="G33" s="624" t="s">
        <v>3248</v>
      </c>
      <c r="H33" s="848"/>
      <c r="I33" s="848"/>
      <c r="J33" s="848"/>
      <c r="K33" s="848"/>
      <c r="L33" s="848"/>
      <c r="M33" s="848"/>
      <c r="N33" s="848"/>
      <c r="O33" s="848"/>
      <c r="P33" s="848"/>
      <c r="Q33" s="848"/>
      <c r="R33" s="848"/>
      <c r="S33" s="848"/>
      <c r="T33" s="848"/>
      <c r="U33" s="848"/>
      <c r="V33" s="848"/>
      <c r="W33" s="848"/>
      <c r="X33" s="848"/>
      <c r="Y33" s="848"/>
      <c r="Z33" s="848"/>
    </row>
    <row r="34" spans="1:26" ht="12.75">
      <c r="A34" s="624">
        <v>33</v>
      </c>
      <c r="B34" s="624">
        <v>52</v>
      </c>
      <c r="C34" s="624" t="s">
        <v>207</v>
      </c>
      <c r="D34" s="849">
        <v>43721</v>
      </c>
      <c r="E34" s="624" t="s">
        <v>203</v>
      </c>
      <c r="F34" s="847">
        <v>43804</v>
      </c>
      <c r="G34" s="624" t="s">
        <v>3248</v>
      </c>
      <c r="H34" s="848"/>
      <c r="I34" s="848"/>
      <c r="J34" s="848"/>
      <c r="K34" s="848"/>
      <c r="L34" s="848"/>
      <c r="M34" s="848"/>
      <c r="N34" s="848"/>
      <c r="O34" s="848"/>
      <c r="P34" s="848"/>
      <c r="Q34" s="848"/>
      <c r="R34" s="848"/>
      <c r="S34" s="848"/>
      <c r="T34" s="848"/>
      <c r="U34" s="848"/>
      <c r="V34" s="848"/>
      <c r="W34" s="848"/>
      <c r="X34" s="848"/>
      <c r="Y34" s="848"/>
      <c r="Z34" s="848"/>
    </row>
    <row r="35" spans="1:26" ht="12.75">
      <c r="A35" s="624">
        <v>34</v>
      </c>
      <c r="B35" s="624">
        <v>47</v>
      </c>
      <c r="C35" s="624" t="s">
        <v>207</v>
      </c>
      <c r="D35" s="849">
        <v>43713</v>
      </c>
      <c r="E35" s="624" t="s">
        <v>203</v>
      </c>
      <c r="F35" s="847">
        <v>43805</v>
      </c>
      <c r="G35" s="624" t="s">
        <v>3248</v>
      </c>
      <c r="H35" s="848"/>
      <c r="I35" s="848"/>
      <c r="J35" s="848"/>
      <c r="K35" s="848"/>
      <c r="L35" s="848"/>
      <c r="M35" s="848"/>
      <c r="N35" s="848"/>
      <c r="O35" s="848"/>
      <c r="P35" s="848"/>
      <c r="Q35" s="848"/>
      <c r="R35" s="848"/>
      <c r="S35" s="848"/>
      <c r="T35" s="848"/>
      <c r="U35" s="848"/>
      <c r="V35" s="848"/>
      <c r="W35" s="848"/>
      <c r="X35" s="848"/>
      <c r="Y35" s="848"/>
      <c r="Z35" s="848"/>
    </row>
    <row r="36" spans="1:26" ht="12.75">
      <c r="A36" s="624">
        <v>35</v>
      </c>
      <c r="B36" s="624">
        <v>57</v>
      </c>
      <c r="C36" s="624" t="s">
        <v>207</v>
      </c>
      <c r="D36" s="849">
        <v>43713</v>
      </c>
      <c r="E36" s="624" t="s">
        <v>203</v>
      </c>
      <c r="F36" s="847">
        <v>43805</v>
      </c>
      <c r="G36" s="624" t="s">
        <v>3248</v>
      </c>
      <c r="H36" s="848"/>
      <c r="I36" s="848"/>
      <c r="J36" s="848"/>
      <c r="K36" s="848"/>
      <c r="L36" s="848"/>
      <c r="M36" s="848"/>
      <c r="N36" s="848"/>
      <c r="O36" s="848"/>
      <c r="P36" s="848"/>
      <c r="Q36" s="848"/>
      <c r="R36" s="848"/>
      <c r="S36" s="848"/>
      <c r="T36" s="848"/>
      <c r="U36" s="848"/>
      <c r="V36" s="848"/>
      <c r="W36" s="848"/>
      <c r="X36" s="848"/>
      <c r="Y36" s="848"/>
      <c r="Z36" s="848"/>
    </row>
    <row r="37" spans="1:26" ht="12.75">
      <c r="A37" s="624">
        <v>36</v>
      </c>
      <c r="B37" s="624">
        <v>38</v>
      </c>
      <c r="C37" s="624" t="s">
        <v>207</v>
      </c>
      <c r="D37" s="849">
        <v>43706</v>
      </c>
      <c r="E37" s="624" t="s">
        <v>203</v>
      </c>
      <c r="F37" s="847">
        <v>43776</v>
      </c>
      <c r="G37" s="624" t="s">
        <v>3248</v>
      </c>
      <c r="H37" s="848"/>
      <c r="I37" s="848"/>
      <c r="J37" s="848"/>
      <c r="K37" s="848"/>
      <c r="L37" s="848"/>
      <c r="M37" s="848"/>
      <c r="N37" s="848"/>
      <c r="O37" s="848"/>
      <c r="P37" s="848"/>
      <c r="Q37" s="848"/>
      <c r="R37" s="848"/>
      <c r="S37" s="848"/>
      <c r="T37" s="848"/>
      <c r="U37" s="848"/>
      <c r="V37" s="848"/>
      <c r="W37" s="848"/>
      <c r="X37" s="848"/>
      <c r="Y37" s="848"/>
      <c r="Z37" s="848"/>
    </row>
    <row r="38" spans="1:26" ht="12.75">
      <c r="A38" s="624">
        <v>37</v>
      </c>
      <c r="B38" s="624">
        <v>7</v>
      </c>
      <c r="C38" s="624" t="s">
        <v>207</v>
      </c>
      <c r="D38" s="849">
        <v>43706</v>
      </c>
      <c r="E38" s="624" t="s">
        <v>203</v>
      </c>
      <c r="F38" s="847">
        <v>43765</v>
      </c>
      <c r="G38" s="624" t="s">
        <v>3248</v>
      </c>
      <c r="H38" s="848"/>
      <c r="I38" s="848"/>
      <c r="J38" s="848"/>
      <c r="K38" s="848"/>
      <c r="L38" s="848"/>
      <c r="M38" s="848"/>
      <c r="N38" s="848"/>
      <c r="O38" s="848"/>
      <c r="P38" s="848"/>
      <c r="Q38" s="848"/>
      <c r="R38" s="848"/>
      <c r="S38" s="848"/>
      <c r="T38" s="848"/>
      <c r="U38" s="848"/>
      <c r="V38" s="848"/>
      <c r="W38" s="848"/>
      <c r="X38" s="848"/>
      <c r="Y38" s="848"/>
      <c r="Z38" s="848"/>
    </row>
    <row r="39" spans="1:26" ht="12.75">
      <c r="A39" s="624">
        <v>38</v>
      </c>
      <c r="B39" s="624">
        <v>146</v>
      </c>
      <c r="C39" s="624" t="s">
        <v>207</v>
      </c>
      <c r="D39" s="849">
        <v>43724</v>
      </c>
      <c r="E39" s="624" t="s">
        <v>203</v>
      </c>
      <c r="F39" s="847">
        <v>43805</v>
      </c>
      <c r="G39" s="624" t="s">
        <v>3248</v>
      </c>
      <c r="H39" s="848"/>
      <c r="I39" s="848"/>
      <c r="J39" s="848"/>
      <c r="K39" s="848"/>
      <c r="L39" s="848"/>
      <c r="M39" s="848"/>
      <c r="N39" s="848"/>
      <c r="O39" s="848"/>
      <c r="P39" s="848"/>
      <c r="Q39" s="848"/>
      <c r="R39" s="848"/>
      <c r="S39" s="848"/>
      <c r="T39" s="848"/>
      <c r="U39" s="848"/>
      <c r="V39" s="848"/>
      <c r="W39" s="848"/>
      <c r="X39" s="848"/>
      <c r="Y39" s="848"/>
      <c r="Z39" s="848"/>
    </row>
    <row r="40" spans="1:26" ht="12.75">
      <c r="A40" s="624">
        <v>39</v>
      </c>
      <c r="B40" s="624">
        <v>33</v>
      </c>
      <c r="C40" s="624" t="s">
        <v>207</v>
      </c>
      <c r="D40" s="849">
        <v>43713</v>
      </c>
      <c r="E40" s="624" t="s">
        <v>203</v>
      </c>
      <c r="F40" s="847">
        <v>43775</v>
      </c>
      <c r="G40" s="624" t="s">
        <v>3248</v>
      </c>
      <c r="H40" s="848"/>
      <c r="I40" s="848"/>
      <c r="J40" s="848"/>
      <c r="K40" s="848"/>
      <c r="L40" s="848"/>
      <c r="M40" s="848"/>
      <c r="N40" s="848"/>
      <c r="O40" s="848"/>
      <c r="P40" s="848"/>
      <c r="Q40" s="848"/>
      <c r="R40" s="848"/>
      <c r="S40" s="848"/>
      <c r="T40" s="848"/>
      <c r="U40" s="848"/>
      <c r="V40" s="848"/>
      <c r="W40" s="848"/>
      <c r="X40" s="848"/>
      <c r="Y40" s="848"/>
      <c r="Z40" s="848"/>
    </row>
    <row r="41" spans="1:26" ht="12.75">
      <c r="A41" s="624">
        <v>40</v>
      </c>
      <c r="B41" s="624">
        <v>4</v>
      </c>
      <c r="C41" s="624" t="s">
        <v>207</v>
      </c>
      <c r="D41" s="849">
        <v>43712</v>
      </c>
      <c r="E41" s="624" t="s">
        <v>203</v>
      </c>
      <c r="F41" s="847">
        <v>43804</v>
      </c>
      <c r="G41" s="624" t="s">
        <v>3248</v>
      </c>
      <c r="H41" s="848"/>
      <c r="I41" s="848"/>
      <c r="J41" s="848"/>
      <c r="K41" s="848"/>
      <c r="L41" s="848"/>
      <c r="M41" s="848"/>
      <c r="N41" s="848"/>
      <c r="O41" s="848"/>
      <c r="P41" s="848"/>
      <c r="Q41" s="848"/>
      <c r="R41" s="848"/>
      <c r="S41" s="848"/>
      <c r="T41" s="848"/>
      <c r="U41" s="848"/>
      <c r="V41" s="848"/>
      <c r="W41" s="848"/>
      <c r="X41" s="848"/>
      <c r="Y41" s="848"/>
      <c r="Z41" s="848"/>
    </row>
    <row r="42" spans="1:26" ht="12.75">
      <c r="A42" s="624">
        <v>41</v>
      </c>
      <c r="B42" s="624">
        <v>0</v>
      </c>
      <c r="C42" s="624" t="s">
        <v>207</v>
      </c>
      <c r="D42" s="849">
        <v>43711</v>
      </c>
      <c r="E42" s="624" t="s">
        <v>203</v>
      </c>
      <c r="F42" s="847">
        <v>43761</v>
      </c>
      <c r="G42" s="624" t="s">
        <v>3248</v>
      </c>
      <c r="H42" s="848"/>
      <c r="I42" s="848"/>
      <c r="J42" s="848"/>
      <c r="K42" s="848"/>
      <c r="L42" s="848"/>
      <c r="M42" s="848"/>
      <c r="N42" s="848"/>
      <c r="O42" s="848"/>
      <c r="P42" s="848"/>
      <c r="Q42" s="848"/>
      <c r="R42" s="848"/>
      <c r="S42" s="848"/>
      <c r="T42" s="848"/>
      <c r="U42" s="848"/>
      <c r="V42" s="848"/>
      <c r="W42" s="848"/>
      <c r="X42" s="848"/>
      <c r="Y42" s="848"/>
      <c r="Z42" s="848"/>
    </row>
    <row r="43" spans="1:26" ht="12.75">
      <c r="A43" s="624">
        <v>42</v>
      </c>
      <c r="B43" s="624">
        <v>18</v>
      </c>
      <c r="C43" s="624" t="s">
        <v>207</v>
      </c>
      <c r="D43" s="849">
        <v>43717</v>
      </c>
      <c r="E43" s="624" t="s">
        <v>203</v>
      </c>
      <c r="F43" s="847">
        <v>43775</v>
      </c>
      <c r="G43" s="624" t="s">
        <v>3248</v>
      </c>
      <c r="H43" s="848"/>
      <c r="I43" s="848"/>
      <c r="J43" s="848"/>
      <c r="K43" s="848"/>
      <c r="L43" s="848"/>
      <c r="M43" s="848"/>
      <c r="N43" s="848"/>
      <c r="O43" s="848"/>
      <c r="P43" s="848"/>
      <c r="Q43" s="848"/>
      <c r="R43" s="848"/>
      <c r="S43" s="848"/>
      <c r="T43" s="848"/>
      <c r="U43" s="848"/>
      <c r="V43" s="848"/>
      <c r="W43" s="848"/>
      <c r="X43" s="848"/>
      <c r="Y43" s="848"/>
      <c r="Z43" s="848"/>
    </row>
    <row r="44" spans="1:26" ht="12.75">
      <c r="A44" s="624">
        <v>43</v>
      </c>
      <c r="B44" s="624">
        <v>67</v>
      </c>
      <c r="C44" s="624" t="s">
        <v>207</v>
      </c>
      <c r="D44" s="847">
        <v>43717</v>
      </c>
      <c r="E44" s="624" t="s">
        <v>203</v>
      </c>
      <c r="F44" s="847">
        <v>43804</v>
      </c>
      <c r="G44" s="624" t="s">
        <v>3248</v>
      </c>
      <c r="H44" s="848"/>
      <c r="I44" s="848"/>
      <c r="J44" s="848"/>
      <c r="K44" s="848"/>
      <c r="L44" s="848"/>
      <c r="M44" s="848"/>
      <c r="N44" s="848"/>
      <c r="O44" s="848"/>
      <c r="P44" s="848"/>
      <c r="Q44" s="848"/>
      <c r="R44" s="848"/>
      <c r="S44" s="848"/>
      <c r="T44" s="848"/>
      <c r="U44" s="848"/>
      <c r="V44" s="848"/>
      <c r="W44" s="848"/>
      <c r="X44" s="848"/>
      <c r="Y44" s="848"/>
      <c r="Z44" s="848"/>
    </row>
    <row r="45" spans="1:26" ht="12.75">
      <c r="A45" s="624">
        <v>44</v>
      </c>
      <c r="B45" s="624">
        <v>39</v>
      </c>
      <c r="C45" s="624" t="s">
        <v>207</v>
      </c>
      <c r="D45" s="849">
        <v>43717</v>
      </c>
      <c r="E45" s="624" t="s">
        <v>203</v>
      </c>
      <c r="F45" s="847">
        <v>43777</v>
      </c>
      <c r="G45" s="624" t="s">
        <v>3248</v>
      </c>
      <c r="H45" s="848"/>
      <c r="I45" s="848"/>
      <c r="J45" s="848"/>
      <c r="K45" s="848"/>
      <c r="L45" s="848"/>
      <c r="M45" s="848"/>
      <c r="N45" s="848"/>
      <c r="O45" s="848"/>
      <c r="P45" s="848"/>
      <c r="Q45" s="848"/>
      <c r="R45" s="848"/>
      <c r="S45" s="848"/>
      <c r="T45" s="848"/>
      <c r="U45" s="848"/>
      <c r="V45" s="848"/>
      <c r="W45" s="848"/>
      <c r="X45" s="848"/>
      <c r="Y45" s="848"/>
      <c r="Z45" s="848"/>
    </row>
    <row r="46" spans="1:26" ht="12.75">
      <c r="A46" s="624">
        <v>45</v>
      </c>
      <c r="B46" s="624">
        <v>86</v>
      </c>
      <c r="C46" s="624" t="s">
        <v>207</v>
      </c>
      <c r="D46" s="849">
        <v>43718</v>
      </c>
      <c r="E46" s="624" t="s">
        <v>203</v>
      </c>
      <c r="F46" s="847">
        <v>43804</v>
      </c>
      <c r="G46" s="624" t="s">
        <v>3248</v>
      </c>
      <c r="H46" s="848"/>
      <c r="I46" s="848"/>
      <c r="J46" s="848"/>
      <c r="K46" s="848"/>
      <c r="L46" s="848"/>
      <c r="M46" s="848"/>
      <c r="N46" s="848"/>
      <c r="O46" s="848"/>
      <c r="P46" s="848"/>
      <c r="Q46" s="848"/>
      <c r="R46" s="848"/>
      <c r="S46" s="848"/>
      <c r="T46" s="848"/>
      <c r="U46" s="848"/>
      <c r="V46" s="848"/>
      <c r="W46" s="848"/>
      <c r="X46" s="848"/>
      <c r="Y46" s="848"/>
      <c r="Z46" s="848"/>
    </row>
    <row r="47" spans="1:26" ht="12.75">
      <c r="A47" s="624">
        <v>46</v>
      </c>
      <c r="B47" s="624">
        <v>66</v>
      </c>
      <c r="C47" s="624" t="s">
        <v>207</v>
      </c>
      <c r="D47" s="849">
        <v>43719</v>
      </c>
      <c r="E47" s="624" t="s">
        <v>203</v>
      </c>
      <c r="F47" s="847">
        <v>43804</v>
      </c>
      <c r="G47" s="624" t="s">
        <v>3248</v>
      </c>
      <c r="H47" s="848"/>
      <c r="I47" s="848"/>
      <c r="J47" s="848"/>
      <c r="K47" s="848"/>
      <c r="L47" s="848"/>
      <c r="M47" s="848"/>
      <c r="N47" s="848"/>
      <c r="O47" s="848"/>
      <c r="P47" s="848"/>
      <c r="Q47" s="848"/>
      <c r="R47" s="848"/>
      <c r="S47" s="848"/>
      <c r="T47" s="848"/>
      <c r="U47" s="848"/>
      <c r="V47" s="848"/>
      <c r="W47" s="848"/>
      <c r="X47" s="848"/>
      <c r="Y47" s="848"/>
      <c r="Z47" s="848"/>
    </row>
    <row r="48" spans="1:26" ht="12.75">
      <c r="A48" s="624">
        <v>47</v>
      </c>
      <c r="B48" s="624">
        <v>32</v>
      </c>
      <c r="C48" s="624" t="s">
        <v>207</v>
      </c>
      <c r="D48" s="849">
        <v>43718</v>
      </c>
      <c r="E48" s="624" t="s">
        <v>203</v>
      </c>
      <c r="F48" s="847">
        <v>43804</v>
      </c>
      <c r="G48" s="624" t="s">
        <v>3248</v>
      </c>
      <c r="H48" s="848"/>
      <c r="I48" s="848"/>
      <c r="J48" s="848"/>
      <c r="K48" s="848"/>
      <c r="L48" s="848"/>
      <c r="M48" s="848"/>
      <c r="N48" s="848"/>
      <c r="O48" s="848"/>
      <c r="P48" s="848"/>
      <c r="Q48" s="848"/>
      <c r="R48" s="848"/>
      <c r="S48" s="848"/>
      <c r="T48" s="848"/>
      <c r="U48" s="848"/>
      <c r="V48" s="848"/>
      <c r="W48" s="848"/>
      <c r="X48" s="848"/>
      <c r="Y48" s="848"/>
      <c r="Z48" s="848"/>
    </row>
    <row r="49" spans="1:26" ht="12.75">
      <c r="A49" s="624">
        <v>48</v>
      </c>
      <c r="B49" s="624">
        <v>2</v>
      </c>
      <c r="C49" s="624" t="s">
        <v>207</v>
      </c>
      <c r="D49" s="849">
        <v>43706</v>
      </c>
      <c r="E49" s="624" t="s">
        <v>203</v>
      </c>
      <c r="F49" s="847">
        <v>43765</v>
      </c>
      <c r="G49" s="624" t="s">
        <v>3248</v>
      </c>
      <c r="H49" s="848"/>
      <c r="I49" s="848"/>
      <c r="J49" s="848"/>
      <c r="K49" s="848"/>
      <c r="L49" s="848"/>
      <c r="M49" s="848"/>
      <c r="N49" s="848"/>
      <c r="O49" s="848"/>
      <c r="P49" s="848"/>
      <c r="Q49" s="848"/>
      <c r="R49" s="848"/>
      <c r="S49" s="848"/>
      <c r="T49" s="848"/>
      <c r="U49" s="848"/>
      <c r="V49" s="848"/>
      <c r="W49" s="848"/>
      <c r="X49" s="848"/>
      <c r="Y49" s="848"/>
      <c r="Z49" s="848"/>
    </row>
    <row r="50" spans="1:26" ht="12.75">
      <c r="A50" s="624">
        <v>49</v>
      </c>
      <c r="B50" s="624">
        <v>16</v>
      </c>
      <c r="C50" s="624" t="s">
        <v>207</v>
      </c>
      <c r="D50" s="849">
        <v>43718</v>
      </c>
      <c r="E50" s="624" t="s">
        <v>203</v>
      </c>
      <c r="F50" s="847">
        <v>43775</v>
      </c>
      <c r="G50" s="624" t="s">
        <v>3248</v>
      </c>
      <c r="H50" s="848"/>
      <c r="I50" s="848"/>
      <c r="J50" s="848"/>
      <c r="K50" s="848"/>
      <c r="L50" s="848"/>
      <c r="M50" s="848"/>
      <c r="N50" s="848"/>
      <c r="O50" s="848"/>
      <c r="P50" s="848"/>
      <c r="Q50" s="848"/>
      <c r="R50" s="848"/>
      <c r="S50" s="848"/>
      <c r="T50" s="848"/>
      <c r="U50" s="848"/>
      <c r="V50" s="848"/>
      <c r="W50" s="848"/>
      <c r="X50" s="848"/>
      <c r="Y50" s="848"/>
      <c r="Z50" s="848"/>
    </row>
    <row r="51" spans="1:26" ht="12.75">
      <c r="A51" s="624">
        <v>50</v>
      </c>
      <c r="B51" s="624">
        <v>84</v>
      </c>
      <c r="C51" s="624" t="s">
        <v>207</v>
      </c>
      <c r="D51" s="849">
        <v>43724</v>
      </c>
      <c r="E51" s="624" t="s">
        <v>203</v>
      </c>
      <c r="F51" s="847">
        <v>43804</v>
      </c>
      <c r="G51" s="624" t="s">
        <v>3248</v>
      </c>
      <c r="H51" s="848"/>
      <c r="I51" s="848"/>
      <c r="J51" s="848"/>
      <c r="K51" s="848"/>
      <c r="L51" s="848"/>
      <c r="M51" s="848"/>
      <c r="N51" s="848"/>
      <c r="O51" s="848"/>
      <c r="P51" s="848"/>
      <c r="Q51" s="848"/>
      <c r="R51" s="848"/>
      <c r="S51" s="848"/>
      <c r="T51" s="848"/>
      <c r="U51" s="848"/>
      <c r="V51" s="848"/>
      <c r="W51" s="848"/>
      <c r="X51" s="848"/>
      <c r="Y51" s="848"/>
      <c r="Z51" s="848"/>
    </row>
    <row r="52" spans="1:26" ht="12.75">
      <c r="A52" s="624">
        <v>51</v>
      </c>
      <c r="B52" s="624">
        <v>17</v>
      </c>
      <c r="C52" s="624" t="s">
        <v>207</v>
      </c>
      <c r="D52" s="849">
        <v>43713</v>
      </c>
      <c r="E52" s="624" t="s">
        <v>203</v>
      </c>
      <c r="F52" s="847">
        <v>43804</v>
      </c>
      <c r="G52" s="624" t="s">
        <v>3248</v>
      </c>
      <c r="H52" s="848"/>
      <c r="I52" s="848"/>
      <c r="J52" s="848"/>
      <c r="K52" s="848"/>
      <c r="L52" s="848"/>
      <c r="M52" s="848"/>
      <c r="N52" s="848"/>
      <c r="O52" s="848"/>
      <c r="P52" s="848"/>
      <c r="Q52" s="848"/>
      <c r="R52" s="848"/>
      <c r="S52" s="848"/>
      <c r="T52" s="848"/>
      <c r="U52" s="848"/>
      <c r="V52" s="848"/>
      <c r="W52" s="848"/>
      <c r="X52" s="848"/>
      <c r="Y52" s="848"/>
      <c r="Z52" s="848"/>
    </row>
    <row r="53" spans="1:26" ht="12.75">
      <c r="A53" s="624">
        <v>52</v>
      </c>
      <c r="B53" s="624">
        <v>0</v>
      </c>
      <c r="C53" s="624" t="s">
        <v>207</v>
      </c>
      <c r="D53" s="849">
        <v>43711</v>
      </c>
      <c r="E53" s="624" t="s">
        <v>203</v>
      </c>
      <c r="F53" s="847">
        <v>43761</v>
      </c>
      <c r="G53" s="624" t="s">
        <v>3248</v>
      </c>
      <c r="H53" s="848"/>
      <c r="I53" s="848"/>
      <c r="J53" s="848"/>
      <c r="K53" s="848"/>
      <c r="L53" s="848"/>
      <c r="M53" s="848"/>
      <c r="N53" s="848"/>
      <c r="O53" s="848"/>
      <c r="P53" s="848"/>
      <c r="Q53" s="848"/>
      <c r="R53" s="848"/>
      <c r="S53" s="848"/>
      <c r="T53" s="848"/>
      <c r="U53" s="848"/>
      <c r="V53" s="848"/>
      <c r="W53" s="848"/>
      <c r="X53" s="848"/>
      <c r="Y53" s="848"/>
      <c r="Z53" s="848"/>
    </row>
    <row r="54" spans="1:26" ht="12.75">
      <c r="A54" s="624">
        <v>53</v>
      </c>
      <c r="B54" s="624">
        <v>5</v>
      </c>
      <c r="C54" s="624" t="s">
        <v>207</v>
      </c>
      <c r="D54" s="849">
        <v>43713</v>
      </c>
      <c r="E54" s="624" t="s">
        <v>203</v>
      </c>
      <c r="F54" s="847">
        <v>43765</v>
      </c>
      <c r="G54" s="624" t="s">
        <v>3248</v>
      </c>
      <c r="H54" s="848"/>
      <c r="I54" s="848"/>
      <c r="J54" s="848"/>
      <c r="K54" s="848"/>
      <c r="L54" s="848"/>
      <c r="M54" s="848"/>
      <c r="N54" s="848"/>
      <c r="O54" s="848"/>
      <c r="P54" s="848"/>
      <c r="Q54" s="848"/>
      <c r="R54" s="848"/>
      <c r="S54" s="848"/>
      <c r="T54" s="848"/>
      <c r="U54" s="848"/>
      <c r="V54" s="848"/>
      <c r="W54" s="848"/>
      <c r="X54" s="848"/>
      <c r="Y54" s="848"/>
      <c r="Z54" s="848"/>
    </row>
    <row r="55" spans="1:26" ht="12.75">
      <c r="A55" s="624">
        <v>54</v>
      </c>
      <c r="B55" s="624">
        <v>16</v>
      </c>
      <c r="C55" s="624" t="s">
        <v>207</v>
      </c>
      <c r="D55" s="849">
        <v>43713</v>
      </c>
      <c r="E55" s="624" t="s">
        <v>203</v>
      </c>
      <c r="F55" s="847">
        <v>43775</v>
      </c>
      <c r="G55" s="624" t="s">
        <v>3248</v>
      </c>
      <c r="H55" s="848"/>
      <c r="I55" s="848"/>
      <c r="J55" s="848"/>
      <c r="K55" s="848"/>
      <c r="L55" s="848"/>
      <c r="M55" s="848"/>
      <c r="N55" s="848"/>
      <c r="O55" s="848"/>
      <c r="P55" s="848"/>
      <c r="Q55" s="848"/>
      <c r="R55" s="848"/>
      <c r="S55" s="848"/>
      <c r="T55" s="848"/>
      <c r="U55" s="848"/>
      <c r="V55" s="848"/>
      <c r="W55" s="848"/>
      <c r="X55" s="848"/>
      <c r="Y55" s="848"/>
      <c r="Z55" s="848"/>
    </row>
    <row r="56" spans="1:26" ht="12.75">
      <c r="A56" s="624">
        <v>55</v>
      </c>
      <c r="B56" s="624">
        <v>84</v>
      </c>
      <c r="C56" s="624" t="s">
        <v>207</v>
      </c>
      <c r="D56" s="849">
        <v>43724</v>
      </c>
      <c r="E56" s="624" t="s">
        <v>203</v>
      </c>
      <c r="F56" s="847">
        <v>43804</v>
      </c>
      <c r="G56" s="624" t="s">
        <v>3248</v>
      </c>
      <c r="H56" s="848"/>
      <c r="I56" s="848"/>
      <c r="J56" s="848"/>
      <c r="K56" s="848"/>
      <c r="L56" s="848"/>
      <c r="M56" s="848"/>
      <c r="N56" s="848"/>
      <c r="O56" s="848"/>
      <c r="P56" s="848"/>
      <c r="Q56" s="848"/>
      <c r="R56" s="848"/>
      <c r="S56" s="848"/>
      <c r="T56" s="848"/>
      <c r="U56" s="848"/>
      <c r="V56" s="848"/>
      <c r="W56" s="848"/>
      <c r="X56" s="848"/>
      <c r="Y56" s="848"/>
      <c r="Z56" s="848"/>
    </row>
    <row r="57" spans="1:26" ht="12.75">
      <c r="A57" s="624">
        <v>56</v>
      </c>
      <c r="B57" s="624">
        <v>60</v>
      </c>
      <c r="C57" s="624" t="s">
        <v>207</v>
      </c>
      <c r="D57" s="849">
        <v>43724</v>
      </c>
      <c r="E57" s="624" t="s">
        <v>203</v>
      </c>
      <c r="F57" s="847">
        <v>43804</v>
      </c>
      <c r="G57" s="624" t="s">
        <v>3248</v>
      </c>
      <c r="H57" s="848"/>
      <c r="I57" s="848"/>
      <c r="J57" s="848"/>
      <c r="K57" s="848"/>
      <c r="L57" s="848"/>
      <c r="M57" s="848"/>
      <c r="N57" s="848"/>
      <c r="O57" s="848"/>
      <c r="P57" s="848"/>
      <c r="Q57" s="848"/>
      <c r="R57" s="848"/>
      <c r="S57" s="848"/>
      <c r="T57" s="848"/>
      <c r="U57" s="848"/>
      <c r="V57" s="848"/>
      <c r="W57" s="848"/>
      <c r="X57" s="848"/>
      <c r="Y57" s="848"/>
      <c r="Z57" s="848"/>
    </row>
    <row r="58" spans="1:26" ht="12.75">
      <c r="A58" s="624">
        <v>57</v>
      </c>
      <c r="B58" s="624">
        <v>75</v>
      </c>
      <c r="C58" s="624" t="s">
        <v>207</v>
      </c>
      <c r="D58" s="849">
        <v>43731</v>
      </c>
      <c r="E58" s="624" t="s">
        <v>203</v>
      </c>
      <c r="F58" s="847">
        <v>43804</v>
      </c>
      <c r="G58" s="624" t="s">
        <v>3248</v>
      </c>
      <c r="H58" s="848"/>
      <c r="I58" s="848"/>
      <c r="J58" s="848"/>
      <c r="K58" s="848"/>
      <c r="L58" s="848"/>
      <c r="M58" s="848"/>
      <c r="N58" s="848"/>
      <c r="O58" s="848"/>
      <c r="P58" s="848"/>
      <c r="Q58" s="848"/>
      <c r="R58" s="848"/>
      <c r="S58" s="848"/>
      <c r="T58" s="848"/>
      <c r="U58" s="848"/>
      <c r="V58" s="848"/>
      <c r="W58" s="848"/>
      <c r="X58" s="848"/>
      <c r="Y58" s="848"/>
      <c r="Z58" s="848"/>
    </row>
    <row r="59" spans="1:26" ht="12.75">
      <c r="A59" s="624">
        <v>58</v>
      </c>
      <c r="B59" s="624">
        <v>41</v>
      </c>
      <c r="C59" s="624" t="s">
        <v>207</v>
      </c>
      <c r="D59" s="849">
        <v>43725</v>
      </c>
      <c r="E59" s="624" t="s">
        <v>203</v>
      </c>
      <c r="F59" s="847">
        <v>43804</v>
      </c>
      <c r="G59" s="624" t="s">
        <v>3248</v>
      </c>
      <c r="H59" s="848"/>
      <c r="I59" s="848"/>
      <c r="J59" s="848"/>
      <c r="K59" s="848"/>
      <c r="L59" s="848"/>
      <c r="M59" s="848"/>
      <c r="N59" s="848"/>
      <c r="O59" s="848"/>
      <c r="P59" s="848"/>
      <c r="Q59" s="848"/>
      <c r="R59" s="848"/>
      <c r="S59" s="848"/>
      <c r="T59" s="848"/>
      <c r="U59" s="848"/>
      <c r="V59" s="848"/>
      <c r="W59" s="848"/>
      <c r="X59" s="848"/>
      <c r="Y59" s="848"/>
      <c r="Z59" s="848"/>
    </row>
    <row r="60" spans="1:26" ht="12.75">
      <c r="A60" s="624">
        <v>59</v>
      </c>
      <c r="B60" s="624">
        <v>15</v>
      </c>
      <c r="C60" s="624" t="s">
        <v>207</v>
      </c>
      <c r="D60" s="849">
        <v>43713</v>
      </c>
      <c r="E60" s="624" t="s">
        <v>203</v>
      </c>
      <c r="F60" s="847">
        <v>43804</v>
      </c>
      <c r="G60" s="624" t="s">
        <v>3248</v>
      </c>
      <c r="H60" s="848"/>
      <c r="I60" s="848"/>
      <c r="J60" s="848"/>
      <c r="K60" s="848"/>
      <c r="L60" s="848"/>
      <c r="M60" s="848"/>
      <c r="N60" s="848"/>
      <c r="O60" s="848"/>
      <c r="P60" s="848"/>
      <c r="Q60" s="848"/>
      <c r="R60" s="848"/>
      <c r="S60" s="848"/>
      <c r="T60" s="848"/>
      <c r="U60" s="848"/>
      <c r="V60" s="848"/>
      <c r="W60" s="848"/>
      <c r="X60" s="848"/>
      <c r="Y60" s="848"/>
      <c r="Z60" s="848"/>
    </row>
    <row r="61" spans="1:26" ht="12.75">
      <c r="A61" s="624">
        <v>60</v>
      </c>
      <c r="B61" s="624">
        <v>78</v>
      </c>
      <c r="C61" s="624" t="s">
        <v>207</v>
      </c>
      <c r="D61" s="849">
        <v>43724</v>
      </c>
      <c r="E61" s="624" t="s">
        <v>203</v>
      </c>
      <c r="F61" s="847">
        <v>43804</v>
      </c>
      <c r="G61" s="624" t="s">
        <v>3248</v>
      </c>
      <c r="H61" s="848"/>
      <c r="I61" s="848"/>
      <c r="J61" s="848"/>
      <c r="K61" s="848"/>
      <c r="L61" s="848"/>
      <c r="M61" s="848"/>
      <c r="N61" s="848"/>
      <c r="O61" s="848"/>
      <c r="P61" s="848"/>
      <c r="Q61" s="848"/>
      <c r="R61" s="848"/>
      <c r="S61" s="848"/>
      <c r="T61" s="848"/>
      <c r="U61" s="848"/>
      <c r="V61" s="848"/>
      <c r="W61" s="848"/>
      <c r="X61" s="848"/>
      <c r="Y61" s="848"/>
      <c r="Z61" s="848"/>
    </row>
    <row r="62" spans="1:26" ht="12.75">
      <c r="A62" s="624">
        <v>61</v>
      </c>
      <c r="B62" s="624">
        <v>0</v>
      </c>
      <c r="C62" s="624" t="s">
        <v>207</v>
      </c>
      <c r="D62" s="849">
        <v>43711</v>
      </c>
      <c r="E62" s="624" t="s">
        <v>203</v>
      </c>
      <c r="F62" s="847">
        <v>43761</v>
      </c>
      <c r="G62" s="624" t="s">
        <v>3248</v>
      </c>
      <c r="H62" s="848"/>
      <c r="I62" s="848"/>
      <c r="J62" s="848"/>
      <c r="K62" s="848"/>
      <c r="L62" s="848"/>
      <c r="M62" s="848"/>
      <c r="N62" s="848"/>
      <c r="O62" s="848"/>
      <c r="P62" s="848"/>
      <c r="Q62" s="848"/>
      <c r="R62" s="848"/>
      <c r="S62" s="848"/>
      <c r="T62" s="848"/>
      <c r="U62" s="848"/>
      <c r="V62" s="848"/>
      <c r="W62" s="848"/>
      <c r="X62" s="848"/>
      <c r="Y62" s="848"/>
      <c r="Z62" s="848"/>
    </row>
    <row r="63" spans="1:26" ht="12.75">
      <c r="A63" s="624">
        <v>62</v>
      </c>
      <c r="B63" s="624">
        <v>0</v>
      </c>
      <c r="C63" s="624" t="s">
        <v>207</v>
      </c>
      <c r="D63" s="849">
        <v>43711</v>
      </c>
      <c r="E63" s="624" t="s">
        <v>203</v>
      </c>
      <c r="F63" s="847">
        <v>43761</v>
      </c>
      <c r="G63" s="624" t="s">
        <v>3248</v>
      </c>
      <c r="H63" s="848"/>
      <c r="I63" s="848"/>
      <c r="J63" s="848"/>
      <c r="K63" s="848"/>
      <c r="L63" s="848"/>
      <c r="M63" s="848"/>
      <c r="N63" s="848"/>
      <c r="O63" s="848"/>
      <c r="P63" s="848"/>
      <c r="Q63" s="848"/>
      <c r="R63" s="848"/>
      <c r="S63" s="848"/>
      <c r="T63" s="848"/>
      <c r="U63" s="848"/>
      <c r="V63" s="848"/>
      <c r="W63" s="848"/>
      <c r="X63" s="848"/>
      <c r="Y63" s="848"/>
      <c r="Z63" s="848"/>
    </row>
    <row r="64" spans="1:26" ht="12.75">
      <c r="A64" s="624">
        <v>63</v>
      </c>
      <c r="B64" s="624">
        <v>0</v>
      </c>
      <c r="C64" s="624" t="s">
        <v>207</v>
      </c>
      <c r="D64" s="849">
        <v>43711</v>
      </c>
      <c r="E64" s="624" t="s">
        <v>203</v>
      </c>
      <c r="F64" s="847">
        <v>43761</v>
      </c>
      <c r="G64" s="624" t="s">
        <v>3248</v>
      </c>
      <c r="H64" s="848"/>
      <c r="I64" s="848"/>
      <c r="J64" s="848"/>
      <c r="K64" s="848"/>
      <c r="L64" s="848"/>
      <c r="M64" s="848"/>
      <c r="N64" s="848"/>
      <c r="O64" s="848"/>
      <c r="P64" s="848"/>
      <c r="Q64" s="848"/>
      <c r="R64" s="848"/>
      <c r="S64" s="848"/>
      <c r="T64" s="848"/>
      <c r="U64" s="848"/>
      <c r="V64" s="848"/>
      <c r="W64" s="848"/>
      <c r="X64" s="848"/>
      <c r="Y64" s="848"/>
      <c r="Z64" s="848"/>
    </row>
    <row r="65" spans="1:26" ht="12.75">
      <c r="A65" s="624">
        <v>64</v>
      </c>
      <c r="B65" s="624">
        <v>39</v>
      </c>
      <c r="C65" s="624" t="s">
        <v>207</v>
      </c>
      <c r="D65" s="849">
        <v>43719</v>
      </c>
      <c r="E65" s="624" t="s">
        <v>203</v>
      </c>
      <c r="F65" s="847">
        <v>43805</v>
      </c>
      <c r="G65" s="624" t="s">
        <v>3248</v>
      </c>
      <c r="H65" s="848"/>
      <c r="I65" s="848"/>
      <c r="J65" s="848"/>
      <c r="K65" s="848"/>
      <c r="L65" s="848"/>
      <c r="M65" s="848"/>
      <c r="N65" s="848"/>
      <c r="O65" s="848"/>
      <c r="P65" s="848"/>
      <c r="Q65" s="848"/>
      <c r="R65" s="848"/>
      <c r="S65" s="848"/>
      <c r="T65" s="848"/>
      <c r="U65" s="848"/>
      <c r="V65" s="848"/>
      <c r="W65" s="848"/>
      <c r="X65" s="848"/>
      <c r="Y65" s="848"/>
      <c r="Z65" s="848"/>
    </row>
    <row r="66" spans="1:26" ht="12.75">
      <c r="A66" s="624">
        <v>65</v>
      </c>
      <c r="B66" s="624">
        <v>39</v>
      </c>
      <c r="C66" s="624" t="s">
        <v>207</v>
      </c>
      <c r="D66" s="849">
        <v>43724</v>
      </c>
      <c r="E66" s="624" t="s">
        <v>203</v>
      </c>
      <c r="F66" s="847">
        <v>43804</v>
      </c>
      <c r="G66" s="624" t="s">
        <v>3248</v>
      </c>
      <c r="H66" s="848"/>
      <c r="I66" s="848"/>
      <c r="J66" s="848"/>
      <c r="K66" s="848"/>
      <c r="L66" s="848"/>
      <c r="M66" s="848"/>
      <c r="N66" s="848"/>
      <c r="O66" s="848"/>
      <c r="P66" s="848"/>
      <c r="Q66" s="848"/>
      <c r="R66" s="848"/>
      <c r="S66" s="848"/>
      <c r="T66" s="848"/>
      <c r="U66" s="848"/>
      <c r="V66" s="848"/>
      <c r="W66" s="848"/>
      <c r="X66" s="848"/>
      <c r="Y66" s="848"/>
      <c r="Z66" s="848"/>
    </row>
    <row r="67" spans="1:26" ht="12.75">
      <c r="A67" s="624">
        <v>66</v>
      </c>
      <c r="B67" s="624">
        <v>101</v>
      </c>
      <c r="C67" s="624" t="s">
        <v>207</v>
      </c>
      <c r="D67" s="849">
        <v>43731</v>
      </c>
      <c r="E67" s="624" t="s">
        <v>203</v>
      </c>
      <c r="F67" s="847">
        <v>43804</v>
      </c>
      <c r="G67" s="624" t="s">
        <v>3248</v>
      </c>
      <c r="H67" s="848"/>
      <c r="I67" s="848"/>
      <c r="J67" s="848"/>
      <c r="K67" s="848"/>
      <c r="L67" s="848"/>
      <c r="M67" s="848"/>
      <c r="N67" s="848"/>
      <c r="O67" s="848"/>
      <c r="P67" s="848"/>
      <c r="Q67" s="848"/>
      <c r="R67" s="848"/>
      <c r="S67" s="848"/>
      <c r="T67" s="848"/>
      <c r="U67" s="848"/>
      <c r="V67" s="848"/>
      <c r="W67" s="848"/>
      <c r="X67" s="848"/>
      <c r="Y67" s="848"/>
      <c r="Z67" s="848"/>
    </row>
    <row r="68" spans="1:26" ht="12.75">
      <c r="A68" s="624">
        <v>67</v>
      </c>
      <c r="B68" s="624">
        <v>10</v>
      </c>
      <c r="C68" s="624" t="s">
        <v>207</v>
      </c>
      <c r="D68" s="849">
        <v>43713</v>
      </c>
      <c r="E68" s="624" t="s">
        <v>203</v>
      </c>
      <c r="F68" s="847">
        <v>43804</v>
      </c>
      <c r="G68" s="624" t="s">
        <v>3248</v>
      </c>
      <c r="H68" s="848"/>
      <c r="I68" s="848"/>
      <c r="J68" s="848"/>
      <c r="K68" s="848"/>
      <c r="L68" s="848"/>
      <c r="M68" s="848"/>
      <c r="N68" s="848"/>
      <c r="O68" s="848"/>
      <c r="P68" s="848"/>
      <c r="Q68" s="848"/>
      <c r="R68" s="848"/>
      <c r="S68" s="848"/>
      <c r="T68" s="848"/>
      <c r="U68" s="848"/>
      <c r="V68" s="848"/>
      <c r="W68" s="848"/>
      <c r="X68" s="848"/>
      <c r="Y68" s="848"/>
      <c r="Z68" s="848"/>
    </row>
    <row r="69" spans="1:26" ht="12.75">
      <c r="A69" s="624">
        <v>68</v>
      </c>
      <c r="B69" s="624">
        <v>0</v>
      </c>
      <c r="C69" s="624" t="s">
        <v>207</v>
      </c>
      <c r="D69" s="849">
        <v>43711</v>
      </c>
      <c r="E69" s="624" t="s">
        <v>203</v>
      </c>
      <c r="F69" s="847">
        <v>43761</v>
      </c>
      <c r="G69" s="624" t="s">
        <v>3248</v>
      </c>
      <c r="H69" s="848"/>
      <c r="I69" s="848"/>
      <c r="J69" s="848"/>
      <c r="K69" s="848"/>
      <c r="L69" s="848"/>
      <c r="M69" s="848"/>
      <c r="N69" s="848"/>
      <c r="O69" s="848"/>
      <c r="P69" s="848"/>
      <c r="Q69" s="848"/>
      <c r="R69" s="848"/>
      <c r="S69" s="848"/>
      <c r="T69" s="848"/>
      <c r="U69" s="848"/>
      <c r="V69" s="848"/>
      <c r="W69" s="848"/>
      <c r="X69" s="848"/>
      <c r="Y69" s="848"/>
      <c r="Z69" s="848"/>
    </row>
    <row r="70" spans="1:26" ht="12.75">
      <c r="A70" s="624">
        <v>69</v>
      </c>
      <c r="B70" s="624">
        <v>9</v>
      </c>
      <c r="C70" s="624" t="s">
        <v>207</v>
      </c>
      <c r="D70" s="849">
        <v>43713</v>
      </c>
      <c r="E70" s="624" t="s">
        <v>203</v>
      </c>
      <c r="F70" s="847">
        <v>43804</v>
      </c>
      <c r="G70" s="624" t="s">
        <v>3248</v>
      </c>
      <c r="H70" s="848"/>
      <c r="I70" s="848"/>
      <c r="J70" s="848"/>
      <c r="K70" s="848"/>
      <c r="L70" s="848"/>
      <c r="M70" s="848"/>
      <c r="N70" s="848"/>
      <c r="O70" s="848"/>
      <c r="P70" s="848"/>
      <c r="Q70" s="848"/>
      <c r="R70" s="848"/>
      <c r="S70" s="848"/>
      <c r="T70" s="848"/>
      <c r="U70" s="848"/>
      <c r="V70" s="848"/>
      <c r="W70" s="848"/>
      <c r="X70" s="848"/>
      <c r="Y70" s="848"/>
      <c r="Z70" s="848"/>
    </row>
    <row r="71" spans="1:26" ht="12.75">
      <c r="A71" s="624">
        <v>70</v>
      </c>
      <c r="B71" s="624">
        <v>0</v>
      </c>
      <c r="C71" s="624" t="s">
        <v>207</v>
      </c>
      <c r="D71" s="849">
        <v>43711</v>
      </c>
      <c r="E71" s="624" t="s">
        <v>203</v>
      </c>
      <c r="F71" s="847">
        <v>43761</v>
      </c>
      <c r="G71" s="624" t="s">
        <v>3248</v>
      </c>
      <c r="H71" s="848"/>
      <c r="I71" s="848"/>
      <c r="J71" s="848"/>
      <c r="K71" s="848"/>
      <c r="L71" s="848"/>
      <c r="M71" s="848"/>
      <c r="N71" s="848"/>
      <c r="O71" s="848"/>
      <c r="P71" s="848"/>
      <c r="Q71" s="848"/>
      <c r="R71" s="848"/>
      <c r="S71" s="848"/>
      <c r="T71" s="848"/>
      <c r="U71" s="848"/>
      <c r="V71" s="848"/>
      <c r="W71" s="848"/>
      <c r="X71" s="848"/>
      <c r="Y71" s="848"/>
      <c r="Z71" s="848"/>
    </row>
    <row r="72" spans="1:26" ht="12.75">
      <c r="A72" s="624">
        <v>71</v>
      </c>
      <c r="B72" s="624">
        <v>0</v>
      </c>
      <c r="C72" s="624" t="s">
        <v>207</v>
      </c>
      <c r="D72" s="849">
        <v>43711</v>
      </c>
      <c r="E72" s="624" t="s">
        <v>203</v>
      </c>
      <c r="F72" s="847">
        <v>43761</v>
      </c>
      <c r="G72" s="624" t="s">
        <v>3248</v>
      </c>
      <c r="H72" s="848"/>
      <c r="I72" s="848"/>
      <c r="J72" s="848"/>
      <c r="K72" s="848"/>
      <c r="L72" s="848"/>
      <c r="M72" s="848"/>
      <c r="N72" s="848"/>
      <c r="O72" s="848"/>
      <c r="P72" s="848"/>
      <c r="Q72" s="848"/>
      <c r="R72" s="848"/>
      <c r="S72" s="848"/>
      <c r="T72" s="848"/>
      <c r="U72" s="848"/>
      <c r="V72" s="848"/>
      <c r="W72" s="848"/>
      <c r="X72" s="848"/>
      <c r="Y72" s="848"/>
      <c r="Z72" s="848"/>
    </row>
    <row r="73" spans="1:26" ht="12.75">
      <c r="A73" s="624">
        <v>72</v>
      </c>
      <c r="B73" s="624">
        <v>262</v>
      </c>
      <c r="C73" s="624" t="s">
        <v>207</v>
      </c>
      <c r="D73" s="849">
        <v>43731</v>
      </c>
      <c r="E73" s="624" t="s">
        <v>203</v>
      </c>
      <c r="F73" s="847">
        <v>43805</v>
      </c>
      <c r="G73" s="624" t="s">
        <v>3248</v>
      </c>
      <c r="H73" s="848"/>
      <c r="I73" s="848"/>
      <c r="J73" s="848"/>
      <c r="K73" s="848"/>
      <c r="L73" s="848"/>
      <c r="M73" s="848"/>
      <c r="N73" s="848"/>
      <c r="O73" s="848"/>
      <c r="P73" s="848"/>
      <c r="Q73" s="848"/>
      <c r="R73" s="848"/>
      <c r="S73" s="848"/>
      <c r="T73" s="848"/>
      <c r="U73" s="848"/>
      <c r="V73" s="848"/>
      <c r="W73" s="848"/>
      <c r="X73" s="848"/>
      <c r="Y73" s="848"/>
      <c r="Z73" s="848"/>
    </row>
    <row r="74" spans="1:26" ht="12.75">
      <c r="A74" s="624">
        <v>73</v>
      </c>
      <c r="B74" s="624">
        <v>30</v>
      </c>
      <c r="C74" s="624" t="s">
        <v>207</v>
      </c>
      <c r="D74" s="849">
        <v>43724</v>
      </c>
      <c r="E74" s="624" t="s">
        <v>203</v>
      </c>
      <c r="F74" s="847">
        <v>43804</v>
      </c>
      <c r="G74" s="624" t="s">
        <v>3248</v>
      </c>
      <c r="H74" s="848"/>
      <c r="I74" s="848"/>
      <c r="J74" s="848"/>
      <c r="K74" s="848"/>
      <c r="L74" s="848"/>
      <c r="M74" s="848"/>
      <c r="N74" s="848"/>
      <c r="O74" s="848"/>
      <c r="P74" s="848"/>
      <c r="Q74" s="848"/>
      <c r="R74" s="848"/>
      <c r="S74" s="848"/>
      <c r="T74" s="848"/>
      <c r="U74" s="848"/>
      <c r="V74" s="848"/>
      <c r="W74" s="848"/>
      <c r="X74" s="848"/>
      <c r="Y74" s="848"/>
      <c r="Z74" s="848"/>
    </row>
    <row r="75" spans="1:26" ht="12.75">
      <c r="A75" s="624">
        <v>74</v>
      </c>
      <c r="B75" s="624">
        <v>0</v>
      </c>
      <c r="C75" s="624" t="s">
        <v>207</v>
      </c>
      <c r="D75" s="849">
        <v>43711</v>
      </c>
      <c r="E75" s="624" t="s">
        <v>203</v>
      </c>
      <c r="F75" s="847">
        <v>43761</v>
      </c>
      <c r="G75" s="624" t="s">
        <v>3248</v>
      </c>
      <c r="H75" s="848"/>
      <c r="I75" s="848"/>
      <c r="J75" s="848"/>
      <c r="K75" s="848"/>
      <c r="L75" s="848"/>
      <c r="M75" s="848"/>
      <c r="N75" s="848"/>
      <c r="O75" s="848"/>
      <c r="P75" s="848"/>
      <c r="Q75" s="848"/>
      <c r="R75" s="848"/>
      <c r="S75" s="848"/>
      <c r="T75" s="848"/>
      <c r="U75" s="848"/>
      <c r="V75" s="848"/>
      <c r="W75" s="848"/>
      <c r="X75" s="848"/>
      <c r="Y75" s="848"/>
      <c r="Z75" s="848"/>
    </row>
    <row r="76" spans="1:26" ht="12.75">
      <c r="A76" s="624">
        <v>75</v>
      </c>
      <c r="B76" s="624">
        <v>0</v>
      </c>
      <c r="C76" s="624" t="s">
        <v>207</v>
      </c>
      <c r="D76" s="849">
        <v>43711</v>
      </c>
      <c r="E76" s="624" t="s">
        <v>203</v>
      </c>
      <c r="F76" s="847">
        <v>43761</v>
      </c>
      <c r="G76" s="624" t="s">
        <v>3248</v>
      </c>
      <c r="H76" s="848"/>
      <c r="I76" s="848"/>
      <c r="J76" s="848"/>
      <c r="K76" s="848"/>
      <c r="L76" s="848"/>
      <c r="M76" s="848"/>
      <c r="N76" s="848"/>
      <c r="O76" s="848"/>
      <c r="P76" s="848"/>
      <c r="Q76" s="848"/>
      <c r="R76" s="848"/>
      <c r="S76" s="848"/>
      <c r="T76" s="848"/>
      <c r="U76" s="848"/>
      <c r="V76" s="848"/>
      <c r="W76" s="848"/>
      <c r="X76" s="848"/>
      <c r="Y76" s="848"/>
      <c r="Z76" s="848"/>
    </row>
    <row r="77" spans="1:26" ht="12.75">
      <c r="A77" s="624">
        <v>76</v>
      </c>
      <c r="B77" s="624">
        <v>0</v>
      </c>
      <c r="C77" s="624" t="s">
        <v>207</v>
      </c>
      <c r="D77" s="849">
        <v>43697</v>
      </c>
      <c r="E77" s="624" t="s">
        <v>203</v>
      </c>
      <c r="F77" s="847">
        <v>43697</v>
      </c>
      <c r="G77" s="624" t="s">
        <v>3248</v>
      </c>
      <c r="H77" s="848"/>
      <c r="I77" s="848"/>
      <c r="J77" s="848"/>
      <c r="K77" s="848"/>
      <c r="L77" s="848"/>
      <c r="M77" s="848"/>
      <c r="N77" s="848"/>
      <c r="O77" s="848"/>
      <c r="P77" s="848"/>
      <c r="Q77" s="848"/>
      <c r="R77" s="848"/>
      <c r="S77" s="848"/>
      <c r="T77" s="848"/>
      <c r="U77" s="848"/>
      <c r="V77" s="848"/>
      <c r="W77" s="848"/>
      <c r="X77" s="848"/>
      <c r="Y77" s="848"/>
      <c r="Z77" s="848"/>
    </row>
    <row r="78" spans="1:26" ht="12.75">
      <c r="A78" s="17"/>
      <c r="B78" s="17">
        <f>SUM(B2:B77)</f>
        <v>2617</v>
      </c>
      <c r="C78" s="17"/>
      <c r="D78" s="17"/>
      <c r="E78" s="17"/>
      <c r="F78" s="17"/>
      <c r="G78" s="17"/>
      <c r="H78" s="17"/>
      <c r="I78" s="17"/>
      <c r="J78" s="17"/>
      <c r="K78" s="17"/>
      <c r="L78" s="17"/>
      <c r="M78" s="17"/>
      <c r="N78" s="17"/>
      <c r="O78" s="17"/>
      <c r="P78" s="17"/>
      <c r="Q78" s="17"/>
      <c r="R78" s="17"/>
      <c r="S78" s="17"/>
      <c r="T78" s="17"/>
      <c r="U78" s="17"/>
      <c r="V78" s="17"/>
      <c r="W78" s="17"/>
      <c r="X78" s="17"/>
      <c r="Y78" s="17"/>
      <c r="Z78" s="17"/>
    </row>
    <row r="79" spans="1:26" ht="12.75">
      <c r="A79" s="17"/>
      <c r="B79" s="17"/>
      <c r="C79" s="17"/>
      <c r="D79" s="17"/>
      <c r="E79" s="17"/>
      <c r="F79" s="17"/>
      <c r="G79" s="17"/>
      <c r="H79" s="17"/>
      <c r="I79" s="17"/>
      <c r="J79" s="17"/>
      <c r="K79" s="17"/>
      <c r="L79" s="17"/>
      <c r="M79" s="17"/>
      <c r="N79" s="17"/>
      <c r="O79" s="17"/>
      <c r="P79" s="17"/>
      <c r="Q79" s="17"/>
      <c r="R79" s="17"/>
      <c r="S79" s="17"/>
      <c r="T79" s="17"/>
      <c r="U79" s="17"/>
      <c r="V79" s="17"/>
      <c r="W79" s="17"/>
      <c r="X79" s="17"/>
      <c r="Y79" s="17"/>
      <c r="Z79" s="17"/>
    </row>
    <row r="80" spans="1:26" ht="12.75">
      <c r="A80" s="17"/>
      <c r="B80" s="17"/>
      <c r="C80" s="17"/>
      <c r="D80" s="17"/>
      <c r="E80" s="17"/>
      <c r="F80" s="17"/>
      <c r="G80" s="17"/>
      <c r="H80" s="17"/>
      <c r="I80" s="17"/>
      <c r="J80" s="17"/>
      <c r="K80" s="17"/>
      <c r="L80" s="17"/>
      <c r="M80" s="17"/>
      <c r="N80" s="17"/>
      <c r="O80" s="17"/>
      <c r="P80" s="17"/>
      <c r="Q80" s="17"/>
      <c r="R80" s="17"/>
      <c r="S80" s="17"/>
      <c r="T80" s="17"/>
      <c r="U80" s="17"/>
      <c r="V80" s="17"/>
      <c r="W80" s="17"/>
      <c r="X80" s="17"/>
      <c r="Y80" s="17"/>
      <c r="Z80" s="17"/>
    </row>
    <row r="81" spans="1:26" ht="12.75">
      <c r="A81" s="17"/>
      <c r="B81" s="17"/>
      <c r="C81" s="17"/>
      <c r="D81" s="17"/>
      <c r="E81" s="17"/>
      <c r="F81" s="17"/>
      <c r="G81" s="17"/>
      <c r="H81" s="17"/>
      <c r="I81" s="17"/>
      <c r="J81" s="17"/>
      <c r="K81" s="17"/>
      <c r="L81" s="17"/>
      <c r="M81" s="17"/>
      <c r="N81" s="17"/>
      <c r="O81" s="17"/>
      <c r="P81" s="17"/>
      <c r="Q81" s="17"/>
      <c r="R81" s="17"/>
      <c r="S81" s="17"/>
      <c r="T81" s="17"/>
      <c r="U81" s="17"/>
      <c r="V81" s="17"/>
      <c r="W81" s="17"/>
      <c r="X81" s="17"/>
      <c r="Y81" s="17"/>
      <c r="Z81" s="17"/>
    </row>
    <row r="82" spans="1:26" ht="12.75">
      <c r="A82" s="17"/>
      <c r="B82" s="17"/>
      <c r="C82" s="17"/>
      <c r="D82" s="17"/>
      <c r="E82" s="17"/>
      <c r="F82" s="17"/>
      <c r="G82" s="17"/>
      <c r="H82" s="17"/>
      <c r="I82" s="17"/>
      <c r="J82" s="17"/>
      <c r="K82" s="17"/>
      <c r="L82" s="17"/>
      <c r="M82" s="17"/>
      <c r="N82" s="17"/>
      <c r="O82" s="17"/>
      <c r="P82" s="17"/>
      <c r="Q82" s="17"/>
      <c r="R82" s="17"/>
      <c r="S82" s="17"/>
      <c r="T82" s="17"/>
      <c r="U82" s="17"/>
      <c r="V82" s="17"/>
      <c r="W82" s="17"/>
      <c r="X82" s="17"/>
      <c r="Y82" s="17"/>
      <c r="Z82" s="17"/>
    </row>
    <row r="83" spans="1:26" ht="12.75">
      <c r="A83" s="17"/>
      <c r="B83" s="17"/>
      <c r="C83" s="17"/>
      <c r="D83" s="17"/>
      <c r="E83" s="17"/>
      <c r="F83" s="17"/>
      <c r="G83" s="17"/>
      <c r="H83" s="17"/>
      <c r="I83" s="17"/>
      <c r="J83" s="17"/>
      <c r="K83" s="17"/>
      <c r="L83" s="17"/>
      <c r="M83" s="17"/>
      <c r="N83" s="17"/>
      <c r="O83" s="17"/>
      <c r="P83" s="17"/>
      <c r="Q83" s="17"/>
      <c r="R83" s="17"/>
      <c r="S83" s="17"/>
      <c r="T83" s="17"/>
      <c r="U83" s="17"/>
      <c r="V83" s="17"/>
      <c r="W83" s="17"/>
      <c r="X83" s="17"/>
      <c r="Y83" s="17"/>
      <c r="Z83" s="17"/>
    </row>
    <row r="84" spans="1:26" ht="12.75">
      <c r="A84" s="17"/>
      <c r="B84" s="17"/>
      <c r="C84" s="17"/>
      <c r="D84" s="17"/>
      <c r="E84" s="17"/>
      <c r="F84" s="17"/>
      <c r="G84" s="17"/>
      <c r="H84" s="17"/>
      <c r="I84" s="17"/>
      <c r="J84" s="17"/>
      <c r="K84" s="17"/>
      <c r="L84" s="17"/>
      <c r="M84" s="17"/>
      <c r="N84" s="17"/>
      <c r="O84" s="17"/>
      <c r="P84" s="17"/>
      <c r="Q84" s="17"/>
      <c r="R84" s="17"/>
      <c r="S84" s="17"/>
      <c r="T84" s="17"/>
      <c r="U84" s="17"/>
      <c r="V84" s="17"/>
      <c r="W84" s="17"/>
      <c r="X84" s="17"/>
      <c r="Y84" s="17"/>
      <c r="Z84" s="17"/>
    </row>
    <row r="85" spans="1:26" ht="12.75">
      <c r="A85" s="17"/>
      <c r="B85" s="17"/>
      <c r="C85" s="17"/>
      <c r="D85" s="17"/>
      <c r="E85" s="17"/>
      <c r="F85" s="17"/>
      <c r="G85" s="17"/>
      <c r="H85" s="17"/>
      <c r="I85" s="17"/>
      <c r="J85" s="17"/>
      <c r="K85" s="17"/>
      <c r="L85" s="17"/>
      <c r="M85" s="17"/>
      <c r="N85" s="17"/>
      <c r="O85" s="17"/>
      <c r="P85" s="17"/>
      <c r="Q85" s="17"/>
      <c r="R85" s="17"/>
      <c r="S85" s="17"/>
      <c r="T85" s="17"/>
      <c r="U85" s="17"/>
      <c r="V85" s="17"/>
      <c r="W85" s="17"/>
      <c r="X85" s="17"/>
      <c r="Y85" s="17"/>
      <c r="Z85" s="17"/>
    </row>
    <row r="86" spans="1:26" ht="12.75">
      <c r="A86" s="17"/>
      <c r="B86" s="17"/>
      <c r="C86" s="17"/>
      <c r="D86" s="17"/>
      <c r="E86" s="17"/>
      <c r="F86" s="17"/>
      <c r="G86" s="17"/>
      <c r="H86" s="17"/>
      <c r="I86" s="17"/>
      <c r="J86" s="17"/>
      <c r="K86" s="17"/>
      <c r="L86" s="17"/>
      <c r="M86" s="17"/>
      <c r="N86" s="17"/>
      <c r="O86" s="17"/>
      <c r="P86" s="17"/>
      <c r="Q86" s="17"/>
      <c r="R86" s="17"/>
      <c r="S86" s="17"/>
      <c r="T86" s="17"/>
      <c r="U86" s="17"/>
      <c r="V86" s="17"/>
      <c r="W86" s="17"/>
      <c r="X86" s="17"/>
      <c r="Y86" s="17"/>
      <c r="Z86" s="17"/>
    </row>
    <row r="87" spans="1:26" ht="12.75">
      <c r="A87" s="17"/>
      <c r="B87" s="17"/>
      <c r="C87" s="17"/>
      <c r="D87" s="17"/>
      <c r="E87" s="17"/>
      <c r="F87" s="17"/>
      <c r="G87" s="17"/>
      <c r="H87" s="17"/>
      <c r="I87" s="17"/>
      <c r="J87" s="17"/>
      <c r="K87" s="17"/>
      <c r="L87" s="17"/>
      <c r="M87" s="17"/>
      <c r="N87" s="17"/>
      <c r="O87" s="17"/>
      <c r="P87" s="17"/>
      <c r="Q87" s="17"/>
      <c r="R87" s="17"/>
      <c r="S87" s="17"/>
      <c r="T87" s="17"/>
      <c r="U87" s="17"/>
      <c r="V87" s="17"/>
      <c r="W87" s="17"/>
      <c r="X87" s="17"/>
      <c r="Y87" s="17"/>
      <c r="Z87" s="17"/>
    </row>
    <row r="88" spans="1:26" ht="12.75">
      <c r="A88" s="17"/>
      <c r="B88" s="17"/>
      <c r="C88" s="17"/>
      <c r="D88" s="17"/>
      <c r="E88" s="17"/>
      <c r="F88" s="17"/>
      <c r="G88" s="17"/>
      <c r="H88" s="17"/>
      <c r="I88" s="17"/>
      <c r="J88" s="17"/>
      <c r="K88" s="17"/>
      <c r="L88" s="17"/>
      <c r="M88" s="17"/>
      <c r="N88" s="17"/>
      <c r="O88" s="17"/>
      <c r="P88" s="17"/>
      <c r="Q88" s="17"/>
      <c r="R88" s="17"/>
      <c r="S88" s="17"/>
      <c r="T88" s="17"/>
      <c r="U88" s="17"/>
      <c r="V88" s="17"/>
      <c r="W88" s="17"/>
      <c r="X88" s="17"/>
      <c r="Y88" s="17"/>
      <c r="Z88" s="17"/>
    </row>
    <row r="89" spans="1:26" ht="12.75">
      <c r="A89" s="17"/>
      <c r="B89" s="17"/>
      <c r="C89" s="17"/>
      <c r="D89" s="17"/>
      <c r="E89" s="17"/>
      <c r="F89" s="17"/>
      <c r="G89" s="17"/>
      <c r="H89" s="17"/>
      <c r="I89" s="17"/>
      <c r="J89" s="17"/>
      <c r="K89" s="17"/>
      <c r="L89" s="17"/>
      <c r="M89" s="17"/>
      <c r="N89" s="17"/>
      <c r="O89" s="17"/>
      <c r="P89" s="17"/>
      <c r="Q89" s="17"/>
      <c r="R89" s="17"/>
      <c r="S89" s="17"/>
      <c r="T89" s="17"/>
      <c r="U89" s="17"/>
      <c r="V89" s="17"/>
      <c r="W89" s="17"/>
      <c r="X89" s="17"/>
      <c r="Y89" s="17"/>
      <c r="Z89" s="17"/>
    </row>
    <row r="90" spans="1:26" ht="12.75">
      <c r="A90" s="17"/>
      <c r="B90" s="17"/>
      <c r="C90" s="17"/>
      <c r="D90" s="17"/>
      <c r="E90" s="17"/>
      <c r="F90" s="17"/>
      <c r="G90" s="17"/>
      <c r="H90" s="17"/>
      <c r="I90" s="17"/>
      <c r="J90" s="17"/>
      <c r="K90" s="17"/>
      <c r="L90" s="17"/>
      <c r="M90" s="17"/>
      <c r="N90" s="17"/>
      <c r="O90" s="17"/>
      <c r="P90" s="17"/>
      <c r="Q90" s="17"/>
      <c r="R90" s="17"/>
      <c r="S90" s="17"/>
      <c r="T90" s="17"/>
      <c r="U90" s="17"/>
      <c r="V90" s="17"/>
      <c r="W90" s="17"/>
      <c r="X90" s="17"/>
      <c r="Y90" s="17"/>
      <c r="Z90" s="17"/>
    </row>
    <row r="91" spans="1:26" ht="12.75">
      <c r="A91" s="17"/>
      <c r="B91" s="17"/>
      <c r="C91" s="17"/>
      <c r="D91" s="17"/>
      <c r="E91" s="17"/>
      <c r="F91" s="17"/>
      <c r="G91" s="17"/>
      <c r="H91" s="17"/>
      <c r="I91" s="17"/>
      <c r="J91" s="17"/>
      <c r="K91" s="17"/>
      <c r="L91" s="17"/>
      <c r="M91" s="17"/>
      <c r="N91" s="17"/>
      <c r="O91" s="17"/>
      <c r="P91" s="17"/>
      <c r="Q91" s="17"/>
      <c r="R91" s="17"/>
      <c r="S91" s="17"/>
      <c r="T91" s="17"/>
      <c r="U91" s="17"/>
      <c r="V91" s="17"/>
      <c r="W91" s="17"/>
      <c r="X91" s="17"/>
      <c r="Y91" s="17"/>
      <c r="Z91" s="17"/>
    </row>
    <row r="92" spans="1:26" ht="12.75">
      <c r="A92" s="17"/>
      <c r="B92" s="17"/>
      <c r="C92" s="17"/>
      <c r="D92" s="17"/>
      <c r="E92" s="17"/>
      <c r="F92" s="17"/>
      <c r="G92" s="17"/>
      <c r="H92" s="17"/>
      <c r="I92" s="17"/>
      <c r="J92" s="17"/>
      <c r="K92" s="17"/>
      <c r="L92" s="17"/>
      <c r="M92" s="17"/>
      <c r="N92" s="17"/>
      <c r="O92" s="17"/>
      <c r="P92" s="17"/>
      <c r="Q92" s="17"/>
      <c r="R92" s="17"/>
      <c r="S92" s="17"/>
      <c r="T92" s="17"/>
      <c r="U92" s="17"/>
      <c r="V92" s="17"/>
      <c r="W92" s="17"/>
      <c r="X92" s="17"/>
      <c r="Y92" s="17"/>
      <c r="Z92" s="17"/>
    </row>
    <row r="93" spans="1:26" ht="12.75">
      <c r="A93" s="17"/>
      <c r="B93" s="17"/>
      <c r="C93" s="17"/>
      <c r="D93" s="17"/>
      <c r="E93" s="17"/>
      <c r="F93" s="17"/>
      <c r="G93" s="17"/>
      <c r="H93" s="17"/>
      <c r="I93" s="17"/>
      <c r="J93" s="17"/>
      <c r="K93" s="17"/>
      <c r="L93" s="17"/>
      <c r="M93" s="17"/>
      <c r="N93" s="17"/>
      <c r="O93" s="17"/>
      <c r="P93" s="17"/>
      <c r="Q93" s="17"/>
      <c r="R93" s="17"/>
      <c r="S93" s="17"/>
      <c r="T93" s="17"/>
      <c r="U93" s="17"/>
      <c r="V93" s="17"/>
      <c r="W93" s="17"/>
      <c r="X93" s="17"/>
      <c r="Y93" s="17"/>
      <c r="Z93" s="17"/>
    </row>
    <row r="94" spans="1:26" ht="12.75">
      <c r="A94" s="17"/>
      <c r="B94" s="17"/>
      <c r="C94" s="17"/>
      <c r="D94" s="17"/>
      <c r="E94" s="17"/>
      <c r="F94" s="17"/>
      <c r="G94" s="17"/>
      <c r="H94" s="17"/>
      <c r="I94" s="17"/>
      <c r="J94" s="17"/>
      <c r="K94" s="17"/>
      <c r="L94" s="17"/>
      <c r="M94" s="17"/>
      <c r="N94" s="17"/>
      <c r="O94" s="17"/>
      <c r="P94" s="17"/>
      <c r="Q94" s="17"/>
      <c r="R94" s="17"/>
      <c r="S94" s="17"/>
      <c r="T94" s="17"/>
      <c r="U94" s="17"/>
      <c r="V94" s="17"/>
      <c r="W94" s="17"/>
      <c r="X94" s="17"/>
      <c r="Y94" s="17"/>
      <c r="Z94" s="17"/>
    </row>
    <row r="95" spans="1:26" ht="12.75">
      <c r="A95" s="17"/>
      <c r="B95" s="17"/>
      <c r="C95" s="17"/>
      <c r="D95" s="17"/>
      <c r="E95" s="17"/>
      <c r="F95" s="17"/>
      <c r="G95" s="17"/>
      <c r="H95" s="17"/>
      <c r="I95" s="17"/>
      <c r="J95" s="17"/>
      <c r="K95" s="17"/>
      <c r="L95" s="17"/>
      <c r="M95" s="17"/>
      <c r="N95" s="17"/>
      <c r="O95" s="17"/>
      <c r="P95" s="17"/>
      <c r="Q95" s="17"/>
      <c r="R95" s="17"/>
      <c r="S95" s="17"/>
      <c r="T95" s="17"/>
      <c r="U95" s="17"/>
      <c r="V95" s="17"/>
      <c r="W95" s="17"/>
      <c r="X95" s="17"/>
      <c r="Y95" s="17"/>
      <c r="Z95" s="17"/>
    </row>
    <row r="96" spans="1:26" ht="12.75">
      <c r="A96" s="17"/>
      <c r="B96" s="17"/>
      <c r="C96" s="17"/>
      <c r="D96" s="17"/>
      <c r="E96" s="17"/>
      <c r="F96" s="17"/>
      <c r="G96" s="17"/>
      <c r="H96" s="17"/>
      <c r="I96" s="17"/>
      <c r="J96" s="17"/>
      <c r="K96" s="17"/>
      <c r="L96" s="17"/>
      <c r="M96" s="17"/>
      <c r="N96" s="17"/>
      <c r="O96" s="17"/>
      <c r="P96" s="17"/>
      <c r="Q96" s="17"/>
      <c r="R96" s="17"/>
      <c r="S96" s="17"/>
      <c r="T96" s="17"/>
      <c r="U96" s="17"/>
      <c r="V96" s="17"/>
      <c r="W96" s="17"/>
      <c r="X96" s="17"/>
      <c r="Y96" s="17"/>
      <c r="Z96" s="17"/>
    </row>
    <row r="97" spans="1:26" ht="12.75">
      <c r="A97" s="17"/>
      <c r="B97" s="17"/>
      <c r="C97" s="17"/>
      <c r="D97" s="17"/>
      <c r="E97" s="17"/>
      <c r="F97" s="17"/>
      <c r="G97" s="17"/>
      <c r="H97" s="17"/>
      <c r="I97" s="17"/>
      <c r="J97" s="17"/>
      <c r="K97" s="17"/>
      <c r="L97" s="17"/>
      <c r="M97" s="17"/>
      <c r="N97" s="17"/>
      <c r="O97" s="17"/>
      <c r="P97" s="17"/>
      <c r="Q97" s="17"/>
      <c r="R97" s="17"/>
      <c r="S97" s="17"/>
      <c r="T97" s="17"/>
      <c r="U97" s="17"/>
      <c r="V97" s="17"/>
      <c r="W97" s="17"/>
      <c r="X97" s="17"/>
      <c r="Y97" s="17"/>
      <c r="Z97" s="17"/>
    </row>
    <row r="98" spans="1:26" ht="12.75">
      <c r="A98" s="17"/>
      <c r="B98" s="17"/>
      <c r="C98" s="17"/>
      <c r="D98" s="17"/>
      <c r="E98" s="17"/>
      <c r="F98" s="17"/>
      <c r="G98" s="17"/>
      <c r="H98" s="17"/>
      <c r="I98" s="17"/>
      <c r="J98" s="17"/>
      <c r="K98" s="17"/>
      <c r="L98" s="17"/>
      <c r="M98" s="17"/>
      <c r="N98" s="17"/>
      <c r="O98" s="17"/>
      <c r="P98" s="17"/>
      <c r="Q98" s="17"/>
      <c r="R98" s="17"/>
      <c r="S98" s="17"/>
      <c r="T98" s="17"/>
      <c r="U98" s="17"/>
      <c r="V98" s="17"/>
      <c r="W98" s="17"/>
      <c r="X98" s="17"/>
      <c r="Y98" s="17"/>
      <c r="Z98" s="17"/>
    </row>
    <row r="99" spans="1:26" ht="12.75">
      <c r="A99" s="17"/>
      <c r="B99" s="17"/>
      <c r="C99" s="17"/>
      <c r="D99" s="17"/>
      <c r="E99" s="17"/>
      <c r="F99" s="17"/>
      <c r="G99" s="17"/>
      <c r="H99" s="17"/>
      <c r="I99" s="17"/>
      <c r="J99" s="17"/>
      <c r="K99" s="17"/>
      <c r="L99" s="17"/>
      <c r="M99" s="17"/>
      <c r="N99" s="17"/>
      <c r="O99" s="17"/>
      <c r="P99" s="17"/>
      <c r="Q99" s="17"/>
      <c r="R99" s="17"/>
      <c r="S99" s="17"/>
      <c r="T99" s="17"/>
      <c r="U99" s="17"/>
      <c r="V99" s="17"/>
      <c r="W99" s="17"/>
      <c r="X99" s="17"/>
      <c r="Y99" s="17"/>
      <c r="Z99" s="17"/>
    </row>
    <row r="100" spans="1:26" ht="12.75">
      <c r="A100" s="17"/>
      <c r="B100" s="17"/>
      <c r="C100" s="17"/>
      <c r="D100" s="17"/>
      <c r="E100" s="17"/>
      <c r="F100" s="17"/>
      <c r="G100" s="17"/>
      <c r="H100" s="17"/>
      <c r="I100" s="17"/>
      <c r="J100" s="17"/>
      <c r="K100" s="17"/>
      <c r="L100" s="17"/>
      <c r="M100" s="17"/>
      <c r="N100" s="17"/>
      <c r="O100" s="17"/>
      <c r="P100" s="17"/>
      <c r="Q100" s="17"/>
      <c r="R100" s="17"/>
      <c r="S100" s="17"/>
      <c r="T100" s="17"/>
      <c r="U100" s="17"/>
      <c r="V100" s="17"/>
      <c r="W100" s="17"/>
      <c r="X100" s="17"/>
      <c r="Y100" s="17"/>
      <c r="Z100" s="17"/>
    </row>
    <row r="101" spans="1:26" ht="12.75">
      <c r="A101" s="17"/>
      <c r="B101" s="17"/>
      <c r="C101" s="17"/>
      <c r="D101" s="17"/>
      <c r="E101" s="17"/>
      <c r="F101" s="17"/>
      <c r="G101" s="17"/>
      <c r="H101" s="17"/>
      <c r="I101" s="17"/>
      <c r="J101" s="17"/>
      <c r="K101" s="17"/>
      <c r="L101" s="17"/>
      <c r="M101" s="17"/>
      <c r="N101" s="17"/>
      <c r="O101" s="17"/>
      <c r="P101" s="17"/>
      <c r="Q101" s="17"/>
      <c r="R101" s="17"/>
      <c r="S101" s="17"/>
      <c r="T101" s="17"/>
      <c r="U101" s="17"/>
      <c r="V101" s="17"/>
      <c r="W101" s="17"/>
      <c r="X101" s="17"/>
      <c r="Y101" s="17"/>
      <c r="Z101" s="17"/>
    </row>
    <row r="102" spans="1:26" ht="12.75">
      <c r="A102" s="17"/>
      <c r="B102" s="17"/>
      <c r="C102" s="17"/>
      <c r="D102" s="17"/>
      <c r="E102" s="17"/>
      <c r="F102" s="17"/>
      <c r="G102" s="17"/>
      <c r="H102" s="17"/>
      <c r="I102" s="17"/>
      <c r="J102" s="17"/>
      <c r="K102" s="17"/>
      <c r="L102" s="17"/>
      <c r="M102" s="17"/>
      <c r="N102" s="17"/>
      <c r="O102" s="17"/>
      <c r="P102" s="17"/>
      <c r="Q102" s="17"/>
      <c r="R102" s="17"/>
      <c r="S102" s="17"/>
      <c r="T102" s="17"/>
      <c r="U102" s="17"/>
      <c r="V102" s="17"/>
      <c r="W102" s="17"/>
      <c r="X102" s="17"/>
      <c r="Y102" s="17"/>
      <c r="Z102" s="17"/>
    </row>
    <row r="103" spans="1:26" ht="12.75">
      <c r="A103" s="17"/>
      <c r="B103" s="17"/>
      <c r="C103" s="17"/>
      <c r="D103" s="17"/>
      <c r="E103" s="17"/>
      <c r="F103" s="17"/>
      <c r="G103" s="17"/>
      <c r="H103" s="17"/>
      <c r="I103" s="17"/>
      <c r="J103" s="17"/>
      <c r="K103" s="17"/>
      <c r="L103" s="17"/>
      <c r="M103" s="17"/>
      <c r="N103" s="17"/>
      <c r="O103" s="17"/>
      <c r="P103" s="17"/>
      <c r="Q103" s="17"/>
      <c r="R103" s="17"/>
      <c r="S103" s="17"/>
      <c r="T103" s="17"/>
      <c r="U103" s="17"/>
      <c r="V103" s="17"/>
      <c r="W103" s="17"/>
      <c r="X103" s="17"/>
      <c r="Y103" s="17"/>
      <c r="Z103" s="17"/>
    </row>
    <row r="104" spans="1:26" ht="12.75">
      <c r="A104" s="17"/>
      <c r="B104" s="17"/>
      <c r="C104" s="17"/>
      <c r="D104" s="17"/>
      <c r="E104" s="17"/>
      <c r="F104" s="17"/>
      <c r="G104" s="17"/>
      <c r="H104" s="17"/>
      <c r="I104" s="17"/>
      <c r="J104" s="17"/>
      <c r="K104" s="17"/>
      <c r="L104" s="17"/>
      <c r="M104" s="17"/>
      <c r="N104" s="17"/>
      <c r="O104" s="17"/>
      <c r="P104" s="17"/>
      <c r="Q104" s="17"/>
      <c r="R104" s="17"/>
      <c r="S104" s="17"/>
      <c r="T104" s="17"/>
      <c r="U104" s="17"/>
      <c r="V104" s="17"/>
      <c r="W104" s="17"/>
      <c r="X104" s="17"/>
      <c r="Y104" s="17"/>
      <c r="Z104" s="17"/>
    </row>
    <row r="105" spans="1:26" ht="12.75">
      <c r="A105" s="17"/>
      <c r="B105" s="17"/>
      <c r="C105" s="17"/>
      <c r="D105" s="17"/>
      <c r="E105" s="17"/>
      <c r="F105" s="17"/>
      <c r="G105" s="17"/>
      <c r="H105" s="17"/>
      <c r="I105" s="17"/>
      <c r="J105" s="17"/>
      <c r="K105" s="17"/>
      <c r="L105" s="17"/>
      <c r="M105" s="17"/>
      <c r="N105" s="17"/>
      <c r="O105" s="17"/>
      <c r="P105" s="17"/>
      <c r="Q105" s="17"/>
      <c r="R105" s="17"/>
      <c r="S105" s="17"/>
      <c r="T105" s="17"/>
      <c r="U105" s="17"/>
      <c r="V105" s="17"/>
      <c r="W105" s="17"/>
      <c r="X105" s="17"/>
      <c r="Y105" s="17"/>
      <c r="Z105" s="17"/>
    </row>
    <row r="106" spans="1:26" ht="12.75">
      <c r="A106" s="17"/>
      <c r="B106" s="17"/>
      <c r="C106" s="17"/>
      <c r="D106" s="17"/>
      <c r="E106" s="17"/>
      <c r="F106" s="17"/>
      <c r="G106" s="17"/>
      <c r="H106" s="17"/>
      <c r="I106" s="17"/>
      <c r="J106" s="17"/>
      <c r="K106" s="17"/>
      <c r="L106" s="17"/>
      <c r="M106" s="17"/>
      <c r="N106" s="17"/>
      <c r="O106" s="17"/>
      <c r="P106" s="17"/>
      <c r="Q106" s="17"/>
      <c r="R106" s="17"/>
      <c r="S106" s="17"/>
      <c r="T106" s="17"/>
      <c r="U106" s="17"/>
      <c r="V106" s="17"/>
      <c r="W106" s="17"/>
      <c r="X106" s="17"/>
      <c r="Y106" s="17"/>
      <c r="Z106" s="17"/>
    </row>
    <row r="107" spans="1:26" ht="12.75">
      <c r="A107" s="17"/>
      <c r="B107" s="17"/>
      <c r="C107" s="17"/>
      <c r="D107" s="17"/>
      <c r="E107" s="17"/>
      <c r="F107" s="17"/>
      <c r="G107" s="17"/>
      <c r="H107" s="17"/>
      <c r="I107" s="17"/>
      <c r="J107" s="17"/>
      <c r="K107" s="17"/>
      <c r="L107" s="17"/>
      <c r="M107" s="17"/>
      <c r="N107" s="17"/>
      <c r="O107" s="17"/>
      <c r="P107" s="17"/>
      <c r="Q107" s="17"/>
      <c r="R107" s="17"/>
      <c r="S107" s="17"/>
      <c r="T107" s="17"/>
      <c r="U107" s="17"/>
      <c r="V107" s="17"/>
      <c r="W107" s="17"/>
      <c r="X107" s="17"/>
      <c r="Y107" s="17"/>
      <c r="Z107" s="17"/>
    </row>
    <row r="108" spans="1:26" ht="12.75">
      <c r="A108" s="17"/>
      <c r="B108" s="17"/>
      <c r="C108" s="17"/>
      <c r="D108" s="17"/>
      <c r="E108" s="17"/>
      <c r="F108" s="17"/>
      <c r="G108" s="17"/>
      <c r="H108" s="17"/>
      <c r="I108" s="17"/>
      <c r="J108" s="17"/>
      <c r="K108" s="17"/>
      <c r="L108" s="17"/>
      <c r="M108" s="17"/>
      <c r="N108" s="17"/>
      <c r="O108" s="17"/>
      <c r="P108" s="17"/>
      <c r="Q108" s="17"/>
      <c r="R108" s="17"/>
      <c r="S108" s="17"/>
      <c r="T108" s="17"/>
      <c r="U108" s="17"/>
      <c r="V108" s="17"/>
      <c r="W108" s="17"/>
      <c r="X108" s="17"/>
      <c r="Y108" s="17"/>
      <c r="Z108" s="17"/>
    </row>
    <row r="109" spans="1:26" ht="12.75">
      <c r="A109" s="17"/>
      <c r="B109" s="17"/>
      <c r="C109" s="17"/>
      <c r="D109" s="17"/>
      <c r="E109" s="17"/>
      <c r="F109" s="17"/>
      <c r="G109" s="17"/>
      <c r="H109" s="17"/>
      <c r="I109" s="17"/>
      <c r="J109" s="17"/>
      <c r="K109" s="17"/>
      <c r="L109" s="17"/>
      <c r="M109" s="17"/>
      <c r="N109" s="17"/>
      <c r="O109" s="17"/>
      <c r="P109" s="17"/>
      <c r="Q109" s="17"/>
      <c r="R109" s="17"/>
      <c r="S109" s="17"/>
      <c r="T109" s="17"/>
      <c r="U109" s="17"/>
      <c r="V109" s="17"/>
      <c r="W109" s="17"/>
      <c r="X109" s="17"/>
      <c r="Y109" s="17"/>
      <c r="Z109" s="17"/>
    </row>
    <row r="110" spans="1:26" ht="12.75">
      <c r="A110" s="17"/>
      <c r="B110" s="17"/>
      <c r="C110" s="17"/>
      <c r="D110" s="17"/>
      <c r="E110" s="17"/>
      <c r="F110" s="17"/>
      <c r="G110" s="17"/>
      <c r="H110" s="17"/>
      <c r="I110" s="17"/>
      <c r="J110" s="17"/>
      <c r="K110" s="17"/>
      <c r="L110" s="17"/>
      <c r="M110" s="17"/>
      <c r="N110" s="17"/>
      <c r="O110" s="17"/>
      <c r="P110" s="17"/>
      <c r="Q110" s="17"/>
      <c r="R110" s="17"/>
      <c r="S110" s="17"/>
      <c r="T110" s="17"/>
      <c r="U110" s="17"/>
      <c r="V110" s="17"/>
      <c r="W110" s="17"/>
      <c r="X110" s="17"/>
      <c r="Y110" s="17"/>
      <c r="Z110" s="17"/>
    </row>
    <row r="111" spans="1:26" ht="12.75">
      <c r="A111" s="17"/>
      <c r="B111" s="17"/>
      <c r="C111" s="17"/>
      <c r="D111" s="17"/>
      <c r="E111" s="17"/>
      <c r="F111" s="17"/>
      <c r="G111" s="17"/>
      <c r="H111" s="17"/>
      <c r="I111" s="17"/>
      <c r="J111" s="17"/>
      <c r="K111" s="17"/>
      <c r="L111" s="17"/>
      <c r="M111" s="17"/>
      <c r="N111" s="17"/>
      <c r="O111" s="17"/>
      <c r="P111" s="17"/>
      <c r="Q111" s="17"/>
      <c r="R111" s="17"/>
      <c r="S111" s="17"/>
      <c r="T111" s="17"/>
      <c r="U111" s="17"/>
      <c r="V111" s="17"/>
      <c r="W111" s="17"/>
      <c r="X111" s="17"/>
      <c r="Y111" s="17"/>
      <c r="Z111" s="17"/>
    </row>
    <row r="112" spans="1:26" ht="12.75">
      <c r="A112" s="17"/>
      <c r="B112" s="17"/>
      <c r="C112" s="17"/>
      <c r="D112" s="17"/>
      <c r="E112" s="17"/>
      <c r="F112" s="17"/>
      <c r="G112" s="17"/>
      <c r="H112" s="17"/>
      <c r="I112" s="17"/>
      <c r="J112" s="17"/>
      <c r="K112" s="17"/>
      <c r="L112" s="17"/>
      <c r="M112" s="17"/>
      <c r="N112" s="17"/>
      <c r="O112" s="17"/>
      <c r="P112" s="17"/>
      <c r="Q112" s="17"/>
      <c r="R112" s="17"/>
      <c r="S112" s="17"/>
      <c r="T112" s="17"/>
      <c r="U112" s="17"/>
      <c r="V112" s="17"/>
      <c r="W112" s="17"/>
      <c r="X112" s="17"/>
      <c r="Y112" s="17"/>
      <c r="Z112" s="17"/>
    </row>
    <row r="113" spans="1:26" ht="12.75">
      <c r="A113" s="17"/>
      <c r="B113" s="17"/>
      <c r="C113" s="17"/>
      <c r="D113" s="17"/>
      <c r="E113" s="17"/>
      <c r="F113" s="17"/>
      <c r="G113" s="17"/>
      <c r="H113" s="17"/>
      <c r="I113" s="17"/>
      <c r="J113" s="17"/>
      <c r="K113" s="17"/>
      <c r="L113" s="17"/>
      <c r="M113" s="17"/>
      <c r="N113" s="17"/>
      <c r="O113" s="17"/>
      <c r="P113" s="17"/>
      <c r="Q113" s="17"/>
      <c r="R113" s="17"/>
      <c r="S113" s="17"/>
      <c r="T113" s="17"/>
      <c r="U113" s="17"/>
      <c r="V113" s="17"/>
      <c r="W113" s="17"/>
      <c r="X113" s="17"/>
      <c r="Y113" s="17"/>
      <c r="Z113" s="17"/>
    </row>
    <row r="114" spans="1:26" ht="12.75">
      <c r="A114" s="17"/>
      <c r="B114" s="17"/>
      <c r="C114" s="17"/>
      <c r="D114" s="17"/>
      <c r="E114" s="17"/>
      <c r="F114" s="17"/>
      <c r="G114" s="17"/>
      <c r="H114" s="17"/>
      <c r="I114" s="17"/>
      <c r="J114" s="17"/>
      <c r="K114" s="17"/>
      <c r="L114" s="17"/>
      <c r="M114" s="17"/>
      <c r="N114" s="17"/>
      <c r="O114" s="17"/>
      <c r="P114" s="17"/>
      <c r="Q114" s="17"/>
      <c r="R114" s="17"/>
      <c r="S114" s="17"/>
      <c r="T114" s="17"/>
      <c r="U114" s="17"/>
      <c r="V114" s="17"/>
      <c r="W114" s="17"/>
      <c r="X114" s="17"/>
      <c r="Y114" s="17"/>
      <c r="Z114" s="17"/>
    </row>
    <row r="115" spans="1:26" ht="12.75">
      <c r="A115" s="17"/>
      <c r="B115" s="17"/>
      <c r="C115" s="17"/>
      <c r="D115" s="17"/>
      <c r="E115" s="17"/>
      <c r="F115" s="17"/>
      <c r="G115" s="17"/>
      <c r="H115" s="17"/>
      <c r="I115" s="17"/>
      <c r="J115" s="17"/>
      <c r="K115" s="17"/>
      <c r="L115" s="17"/>
      <c r="M115" s="17"/>
      <c r="N115" s="17"/>
      <c r="O115" s="17"/>
      <c r="P115" s="17"/>
      <c r="Q115" s="17"/>
      <c r="R115" s="17"/>
      <c r="S115" s="17"/>
      <c r="T115" s="17"/>
      <c r="U115" s="17"/>
      <c r="V115" s="17"/>
      <c r="W115" s="17"/>
      <c r="X115" s="17"/>
      <c r="Y115" s="17"/>
      <c r="Z115" s="17"/>
    </row>
    <row r="116" spans="1:26" ht="12.75">
      <c r="A116" s="17"/>
      <c r="B116" s="17"/>
      <c r="C116" s="17"/>
      <c r="D116" s="17"/>
      <c r="E116" s="17"/>
      <c r="F116" s="17"/>
      <c r="G116" s="17"/>
      <c r="H116" s="17"/>
      <c r="I116" s="17"/>
      <c r="J116" s="17"/>
      <c r="K116" s="17"/>
      <c r="L116" s="17"/>
      <c r="M116" s="17"/>
      <c r="N116" s="17"/>
      <c r="O116" s="17"/>
      <c r="P116" s="17"/>
      <c r="Q116" s="17"/>
      <c r="R116" s="17"/>
      <c r="S116" s="17"/>
      <c r="T116" s="17"/>
      <c r="U116" s="17"/>
      <c r="V116" s="17"/>
      <c r="W116" s="17"/>
      <c r="X116" s="17"/>
      <c r="Y116" s="17"/>
      <c r="Z116" s="17"/>
    </row>
    <row r="117" spans="1:26" ht="12.75">
      <c r="A117" s="17"/>
      <c r="B117" s="17"/>
      <c r="C117" s="17"/>
      <c r="D117" s="17"/>
      <c r="E117" s="17"/>
      <c r="F117" s="17"/>
      <c r="G117" s="17"/>
      <c r="H117" s="17"/>
      <c r="I117" s="17"/>
      <c r="J117" s="17"/>
      <c r="K117" s="17"/>
      <c r="L117" s="17"/>
      <c r="M117" s="17"/>
      <c r="N117" s="17"/>
      <c r="O117" s="17"/>
      <c r="P117" s="17"/>
      <c r="Q117" s="17"/>
      <c r="R117" s="17"/>
      <c r="S117" s="17"/>
      <c r="T117" s="17"/>
      <c r="U117" s="17"/>
      <c r="V117" s="17"/>
      <c r="W117" s="17"/>
      <c r="X117" s="17"/>
      <c r="Y117" s="17"/>
      <c r="Z117" s="17"/>
    </row>
    <row r="118" spans="1:26" ht="12.75">
      <c r="A118" s="17"/>
      <c r="B118" s="17"/>
      <c r="C118" s="17"/>
      <c r="D118" s="17"/>
      <c r="E118" s="17"/>
      <c r="F118" s="17"/>
      <c r="G118" s="17"/>
      <c r="H118" s="17"/>
      <c r="I118" s="17"/>
      <c r="J118" s="17"/>
      <c r="K118" s="17"/>
      <c r="L118" s="17"/>
      <c r="M118" s="17"/>
      <c r="N118" s="17"/>
      <c r="O118" s="17"/>
      <c r="P118" s="17"/>
      <c r="Q118" s="17"/>
      <c r="R118" s="17"/>
      <c r="S118" s="17"/>
      <c r="T118" s="17"/>
      <c r="U118" s="17"/>
      <c r="V118" s="17"/>
      <c r="W118" s="17"/>
      <c r="X118" s="17"/>
      <c r="Y118" s="17"/>
      <c r="Z118" s="17"/>
    </row>
    <row r="119" spans="1:26" ht="12.75">
      <c r="A119" s="17"/>
      <c r="B119" s="17"/>
      <c r="C119" s="17"/>
      <c r="D119" s="17"/>
      <c r="E119" s="17"/>
      <c r="F119" s="17"/>
      <c r="G119" s="17"/>
      <c r="H119" s="17"/>
      <c r="I119" s="17"/>
      <c r="J119" s="17"/>
      <c r="K119" s="17"/>
      <c r="L119" s="17"/>
      <c r="M119" s="17"/>
      <c r="N119" s="17"/>
      <c r="O119" s="17"/>
      <c r="P119" s="17"/>
      <c r="Q119" s="17"/>
      <c r="R119" s="17"/>
      <c r="S119" s="17"/>
      <c r="T119" s="17"/>
      <c r="U119" s="17"/>
      <c r="V119" s="17"/>
      <c r="W119" s="17"/>
      <c r="X119" s="17"/>
      <c r="Y119" s="17"/>
      <c r="Z119" s="17"/>
    </row>
    <row r="120" spans="1:26" ht="12.75">
      <c r="A120" s="17"/>
      <c r="B120" s="17"/>
      <c r="C120" s="17"/>
      <c r="D120" s="17"/>
      <c r="E120" s="17"/>
      <c r="F120" s="17"/>
      <c r="G120" s="17"/>
      <c r="H120" s="17"/>
      <c r="I120" s="17"/>
      <c r="J120" s="17"/>
      <c r="K120" s="17"/>
      <c r="L120" s="17"/>
      <c r="M120" s="17"/>
      <c r="N120" s="17"/>
      <c r="O120" s="17"/>
      <c r="P120" s="17"/>
      <c r="Q120" s="17"/>
      <c r="R120" s="17"/>
      <c r="S120" s="17"/>
      <c r="T120" s="17"/>
      <c r="U120" s="17"/>
      <c r="V120" s="17"/>
      <c r="W120" s="17"/>
      <c r="X120" s="17"/>
      <c r="Y120" s="17"/>
      <c r="Z120" s="17"/>
    </row>
    <row r="121" spans="1:26" ht="12.75">
      <c r="A121" s="17"/>
      <c r="B121" s="17"/>
      <c r="C121" s="17"/>
      <c r="D121" s="17"/>
      <c r="E121" s="17"/>
      <c r="F121" s="17"/>
      <c r="G121" s="17"/>
      <c r="H121" s="17"/>
      <c r="I121" s="17"/>
      <c r="J121" s="17"/>
      <c r="K121" s="17"/>
      <c r="L121" s="17"/>
      <c r="M121" s="17"/>
      <c r="N121" s="17"/>
      <c r="O121" s="17"/>
      <c r="P121" s="17"/>
      <c r="Q121" s="17"/>
      <c r="R121" s="17"/>
      <c r="S121" s="17"/>
      <c r="T121" s="17"/>
      <c r="U121" s="17"/>
      <c r="V121" s="17"/>
      <c r="W121" s="17"/>
      <c r="X121" s="17"/>
      <c r="Y121" s="17"/>
      <c r="Z121" s="17"/>
    </row>
    <row r="122" spans="1:26" ht="12.75">
      <c r="A122" s="17"/>
      <c r="B122" s="17"/>
      <c r="C122" s="17"/>
      <c r="D122" s="17"/>
      <c r="E122" s="17"/>
      <c r="F122" s="17"/>
      <c r="G122" s="17"/>
      <c r="H122" s="17"/>
      <c r="I122" s="17"/>
      <c r="J122" s="17"/>
      <c r="K122" s="17"/>
      <c r="L122" s="17"/>
      <c r="M122" s="17"/>
      <c r="N122" s="17"/>
      <c r="O122" s="17"/>
      <c r="P122" s="17"/>
      <c r="Q122" s="17"/>
      <c r="R122" s="17"/>
      <c r="S122" s="17"/>
      <c r="T122" s="17"/>
      <c r="U122" s="17"/>
      <c r="V122" s="17"/>
      <c r="W122" s="17"/>
      <c r="X122" s="17"/>
      <c r="Y122" s="17"/>
      <c r="Z122" s="17"/>
    </row>
    <row r="123" spans="1:26" ht="12.75">
      <c r="A123" s="17"/>
      <c r="B123" s="17"/>
      <c r="C123" s="17"/>
      <c r="D123" s="17"/>
      <c r="E123" s="17"/>
      <c r="F123" s="17"/>
      <c r="G123" s="17"/>
      <c r="H123" s="17"/>
      <c r="I123" s="17"/>
      <c r="J123" s="17"/>
      <c r="K123" s="17"/>
      <c r="L123" s="17"/>
      <c r="M123" s="17"/>
      <c r="N123" s="17"/>
      <c r="O123" s="17"/>
      <c r="P123" s="17"/>
      <c r="Q123" s="17"/>
      <c r="R123" s="17"/>
      <c r="S123" s="17"/>
      <c r="T123" s="17"/>
      <c r="U123" s="17"/>
      <c r="V123" s="17"/>
      <c r="W123" s="17"/>
      <c r="X123" s="17"/>
      <c r="Y123" s="17"/>
      <c r="Z123" s="17"/>
    </row>
    <row r="124" spans="1:26" ht="12.75">
      <c r="A124" s="17"/>
      <c r="B124" s="17"/>
      <c r="C124" s="17"/>
      <c r="D124" s="17"/>
      <c r="E124" s="17"/>
      <c r="F124" s="17"/>
      <c r="G124" s="17"/>
      <c r="H124" s="17"/>
      <c r="I124" s="17"/>
      <c r="J124" s="17"/>
      <c r="K124" s="17"/>
      <c r="L124" s="17"/>
      <c r="M124" s="17"/>
      <c r="N124" s="17"/>
      <c r="O124" s="17"/>
      <c r="P124" s="17"/>
      <c r="Q124" s="17"/>
      <c r="R124" s="17"/>
      <c r="S124" s="17"/>
      <c r="T124" s="17"/>
      <c r="U124" s="17"/>
      <c r="V124" s="17"/>
      <c r="W124" s="17"/>
      <c r="X124" s="17"/>
      <c r="Y124" s="17"/>
      <c r="Z124" s="17"/>
    </row>
    <row r="125" spans="1:26" ht="12.75">
      <c r="A125" s="17"/>
      <c r="B125" s="17"/>
      <c r="C125" s="17"/>
      <c r="D125" s="17"/>
      <c r="E125" s="17"/>
      <c r="F125" s="17"/>
      <c r="G125" s="17"/>
      <c r="H125" s="17"/>
      <c r="I125" s="17"/>
      <c r="J125" s="17"/>
      <c r="K125" s="17"/>
      <c r="L125" s="17"/>
      <c r="M125" s="17"/>
      <c r="N125" s="17"/>
      <c r="O125" s="17"/>
      <c r="P125" s="17"/>
      <c r="Q125" s="17"/>
      <c r="R125" s="17"/>
      <c r="S125" s="17"/>
      <c r="T125" s="17"/>
      <c r="U125" s="17"/>
      <c r="V125" s="17"/>
      <c r="W125" s="17"/>
      <c r="X125" s="17"/>
      <c r="Y125" s="17"/>
      <c r="Z125" s="17"/>
    </row>
    <row r="126" spans="1:26" ht="12.75">
      <c r="A126" s="17"/>
      <c r="B126" s="17"/>
      <c r="C126" s="17"/>
      <c r="D126" s="17"/>
      <c r="E126" s="17"/>
      <c r="F126" s="17"/>
      <c r="G126" s="17"/>
      <c r="H126" s="17"/>
      <c r="I126" s="17"/>
      <c r="J126" s="17"/>
      <c r="K126" s="17"/>
      <c r="L126" s="17"/>
      <c r="M126" s="17"/>
      <c r="N126" s="17"/>
      <c r="O126" s="17"/>
      <c r="P126" s="17"/>
      <c r="Q126" s="17"/>
      <c r="R126" s="17"/>
      <c r="S126" s="17"/>
      <c r="T126" s="17"/>
      <c r="U126" s="17"/>
      <c r="V126" s="17"/>
      <c r="W126" s="17"/>
      <c r="X126" s="17"/>
      <c r="Y126" s="17"/>
      <c r="Z126" s="17"/>
    </row>
    <row r="127" spans="1:26" ht="12.75">
      <c r="A127" s="17"/>
      <c r="B127" s="17"/>
      <c r="C127" s="17"/>
      <c r="D127" s="17"/>
      <c r="E127" s="17"/>
      <c r="F127" s="17"/>
      <c r="G127" s="17"/>
      <c r="H127" s="17"/>
      <c r="I127" s="17"/>
      <c r="J127" s="17"/>
      <c r="K127" s="17"/>
      <c r="L127" s="17"/>
      <c r="M127" s="17"/>
      <c r="N127" s="17"/>
      <c r="O127" s="17"/>
      <c r="P127" s="17"/>
      <c r="Q127" s="17"/>
      <c r="R127" s="17"/>
      <c r="S127" s="17"/>
      <c r="T127" s="17"/>
      <c r="U127" s="17"/>
      <c r="V127" s="17"/>
      <c r="W127" s="17"/>
      <c r="X127" s="17"/>
      <c r="Y127" s="17"/>
      <c r="Z127" s="17"/>
    </row>
    <row r="128" spans="1:26" ht="12.75">
      <c r="A128" s="17"/>
      <c r="B128" s="17"/>
      <c r="C128" s="17"/>
      <c r="D128" s="17"/>
      <c r="E128" s="17"/>
      <c r="F128" s="17"/>
      <c r="G128" s="17"/>
      <c r="H128" s="17"/>
      <c r="I128" s="17"/>
      <c r="J128" s="17"/>
      <c r="K128" s="17"/>
      <c r="L128" s="17"/>
      <c r="M128" s="17"/>
      <c r="N128" s="17"/>
      <c r="O128" s="17"/>
      <c r="P128" s="17"/>
      <c r="Q128" s="17"/>
      <c r="R128" s="17"/>
      <c r="S128" s="17"/>
      <c r="T128" s="17"/>
      <c r="U128" s="17"/>
      <c r="V128" s="17"/>
      <c r="W128" s="17"/>
      <c r="X128" s="17"/>
      <c r="Y128" s="17"/>
      <c r="Z128" s="17"/>
    </row>
    <row r="129" spans="1:26" ht="12.75">
      <c r="A129" s="17"/>
      <c r="B129" s="17"/>
      <c r="C129" s="17"/>
      <c r="D129" s="17"/>
      <c r="E129" s="17"/>
      <c r="F129" s="17"/>
      <c r="G129" s="17"/>
      <c r="H129" s="17"/>
      <c r="I129" s="17"/>
      <c r="J129" s="17"/>
      <c r="K129" s="17"/>
      <c r="L129" s="17"/>
      <c r="M129" s="17"/>
      <c r="N129" s="17"/>
      <c r="O129" s="17"/>
      <c r="P129" s="17"/>
      <c r="Q129" s="17"/>
      <c r="R129" s="17"/>
      <c r="S129" s="17"/>
      <c r="T129" s="17"/>
      <c r="U129" s="17"/>
      <c r="V129" s="17"/>
      <c r="W129" s="17"/>
      <c r="X129" s="17"/>
      <c r="Y129" s="17"/>
      <c r="Z129" s="17"/>
    </row>
    <row r="130" spans="1:26" ht="12.75">
      <c r="A130" s="17"/>
      <c r="B130" s="17"/>
      <c r="C130" s="17"/>
      <c r="D130" s="17"/>
      <c r="E130" s="17"/>
      <c r="F130" s="17"/>
      <c r="G130" s="17"/>
      <c r="H130" s="17"/>
      <c r="I130" s="17"/>
      <c r="J130" s="17"/>
      <c r="K130" s="17"/>
      <c r="L130" s="17"/>
      <c r="M130" s="17"/>
      <c r="N130" s="17"/>
      <c r="O130" s="17"/>
      <c r="P130" s="17"/>
      <c r="Q130" s="17"/>
      <c r="R130" s="17"/>
      <c r="S130" s="17"/>
      <c r="T130" s="17"/>
      <c r="U130" s="17"/>
      <c r="V130" s="17"/>
      <c r="W130" s="17"/>
      <c r="X130" s="17"/>
      <c r="Y130" s="17"/>
      <c r="Z130" s="17"/>
    </row>
    <row r="131" spans="1:26" ht="12.75">
      <c r="A131" s="17"/>
      <c r="B131" s="17"/>
      <c r="C131" s="17"/>
      <c r="D131" s="17"/>
      <c r="E131" s="17"/>
      <c r="F131" s="17"/>
      <c r="G131" s="17"/>
      <c r="H131" s="17"/>
      <c r="I131" s="17"/>
      <c r="J131" s="17"/>
      <c r="K131" s="17"/>
      <c r="L131" s="17"/>
      <c r="M131" s="17"/>
      <c r="N131" s="17"/>
      <c r="O131" s="17"/>
      <c r="P131" s="17"/>
      <c r="Q131" s="17"/>
      <c r="R131" s="17"/>
      <c r="S131" s="17"/>
      <c r="T131" s="17"/>
      <c r="U131" s="17"/>
      <c r="V131" s="17"/>
      <c r="W131" s="17"/>
      <c r="X131" s="17"/>
      <c r="Y131" s="17"/>
      <c r="Z131" s="17"/>
    </row>
    <row r="132" spans="1:26" ht="12.75">
      <c r="A132" s="17"/>
      <c r="B132" s="17"/>
      <c r="C132" s="17"/>
      <c r="D132" s="17"/>
      <c r="E132" s="17"/>
      <c r="F132" s="17"/>
      <c r="G132" s="17"/>
      <c r="H132" s="17"/>
      <c r="I132" s="17"/>
      <c r="J132" s="17"/>
      <c r="K132" s="17"/>
      <c r="L132" s="17"/>
      <c r="M132" s="17"/>
      <c r="N132" s="17"/>
      <c r="O132" s="17"/>
      <c r="P132" s="17"/>
      <c r="Q132" s="17"/>
      <c r="R132" s="17"/>
      <c r="S132" s="17"/>
      <c r="T132" s="17"/>
      <c r="U132" s="17"/>
      <c r="V132" s="17"/>
      <c r="W132" s="17"/>
      <c r="X132" s="17"/>
      <c r="Y132" s="17"/>
      <c r="Z132" s="17"/>
    </row>
    <row r="133" spans="1:26" ht="12.75">
      <c r="A133" s="17"/>
      <c r="B133" s="17"/>
      <c r="C133" s="17"/>
      <c r="D133" s="17"/>
      <c r="E133" s="17"/>
      <c r="F133" s="17"/>
      <c r="G133" s="17"/>
      <c r="H133" s="17"/>
      <c r="I133" s="17"/>
      <c r="J133" s="17"/>
      <c r="K133" s="17"/>
      <c r="L133" s="17"/>
      <c r="M133" s="17"/>
      <c r="N133" s="17"/>
      <c r="O133" s="17"/>
      <c r="P133" s="17"/>
      <c r="Q133" s="17"/>
      <c r="R133" s="17"/>
      <c r="S133" s="17"/>
      <c r="T133" s="17"/>
      <c r="U133" s="17"/>
      <c r="V133" s="17"/>
      <c r="W133" s="17"/>
      <c r="X133" s="17"/>
      <c r="Y133" s="17"/>
      <c r="Z133" s="17"/>
    </row>
    <row r="134" spans="1:26" ht="12.75">
      <c r="A134" s="17"/>
      <c r="B134" s="17"/>
      <c r="C134" s="17"/>
      <c r="D134" s="17"/>
      <c r="E134" s="17"/>
      <c r="F134" s="17"/>
      <c r="G134" s="17"/>
      <c r="H134" s="17"/>
      <c r="I134" s="17"/>
      <c r="J134" s="17"/>
      <c r="K134" s="17"/>
      <c r="L134" s="17"/>
      <c r="M134" s="17"/>
      <c r="N134" s="17"/>
      <c r="O134" s="17"/>
      <c r="P134" s="17"/>
      <c r="Q134" s="17"/>
      <c r="R134" s="17"/>
      <c r="S134" s="17"/>
      <c r="T134" s="17"/>
      <c r="U134" s="17"/>
      <c r="V134" s="17"/>
      <c r="W134" s="17"/>
      <c r="X134" s="17"/>
      <c r="Y134" s="17"/>
      <c r="Z134" s="17"/>
    </row>
    <row r="135" spans="1:26" ht="12.75">
      <c r="A135" s="17"/>
      <c r="B135" s="17"/>
      <c r="C135" s="17"/>
      <c r="D135" s="17"/>
      <c r="E135" s="17"/>
      <c r="F135" s="17"/>
      <c r="G135" s="17"/>
      <c r="H135" s="17"/>
      <c r="I135" s="17"/>
      <c r="J135" s="17"/>
      <c r="K135" s="17"/>
      <c r="L135" s="17"/>
      <c r="M135" s="17"/>
      <c r="N135" s="17"/>
      <c r="O135" s="17"/>
      <c r="P135" s="17"/>
      <c r="Q135" s="17"/>
      <c r="R135" s="17"/>
      <c r="S135" s="17"/>
      <c r="T135" s="17"/>
      <c r="U135" s="17"/>
      <c r="V135" s="17"/>
      <c r="W135" s="17"/>
      <c r="X135" s="17"/>
      <c r="Y135" s="17"/>
      <c r="Z135" s="17"/>
    </row>
    <row r="136" spans="1:26" ht="12.75">
      <c r="A136" s="17"/>
      <c r="B136" s="17"/>
      <c r="C136" s="17"/>
      <c r="D136" s="17"/>
      <c r="E136" s="17"/>
      <c r="F136" s="17"/>
      <c r="G136" s="17"/>
      <c r="H136" s="17"/>
      <c r="I136" s="17"/>
      <c r="J136" s="17"/>
      <c r="K136" s="17"/>
      <c r="L136" s="17"/>
      <c r="M136" s="17"/>
      <c r="N136" s="17"/>
      <c r="O136" s="17"/>
      <c r="P136" s="17"/>
      <c r="Q136" s="17"/>
      <c r="R136" s="17"/>
      <c r="S136" s="17"/>
      <c r="T136" s="17"/>
      <c r="U136" s="17"/>
      <c r="V136" s="17"/>
      <c r="W136" s="17"/>
      <c r="X136" s="17"/>
      <c r="Y136" s="17"/>
      <c r="Z136" s="17"/>
    </row>
    <row r="137" spans="1:26" ht="12.75">
      <c r="A137" s="17"/>
      <c r="B137" s="17"/>
      <c r="C137" s="17"/>
      <c r="D137" s="17"/>
      <c r="E137" s="17"/>
      <c r="F137" s="17"/>
      <c r="G137" s="17"/>
      <c r="H137" s="17"/>
      <c r="I137" s="17"/>
      <c r="J137" s="17"/>
      <c r="K137" s="17"/>
      <c r="L137" s="17"/>
      <c r="M137" s="17"/>
      <c r="N137" s="17"/>
      <c r="O137" s="17"/>
      <c r="P137" s="17"/>
      <c r="Q137" s="17"/>
      <c r="R137" s="17"/>
      <c r="S137" s="17"/>
      <c r="T137" s="17"/>
      <c r="U137" s="17"/>
      <c r="V137" s="17"/>
      <c r="W137" s="17"/>
      <c r="X137" s="17"/>
      <c r="Y137" s="17"/>
      <c r="Z137" s="17"/>
    </row>
    <row r="138" spans="1:26" ht="12.75">
      <c r="A138" s="17"/>
      <c r="B138" s="17"/>
      <c r="C138" s="17"/>
      <c r="D138" s="17"/>
      <c r="E138" s="17"/>
      <c r="F138" s="17"/>
      <c r="G138" s="17"/>
      <c r="H138" s="17"/>
      <c r="I138" s="17"/>
      <c r="J138" s="17"/>
      <c r="K138" s="17"/>
      <c r="L138" s="17"/>
      <c r="M138" s="17"/>
      <c r="N138" s="17"/>
      <c r="O138" s="17"/>
      <c r="P138" s="17"/>
      <c r="Q138" s="17"/>
      <c r="R138" s="17"/>
      <c r="S138" s="17"/>
      <c r="T138" s="17"/>
      <c r="U138" s="17"/>
      <c r="V138" s="17"/>
      <c r="W138" s="17"/>
      <c r="X138" s="17"/>
      <c r="Y138" s="17"/>
      <c r="Z138" s="17"/>
    </row>
    <row r="139" spans="1:26" ht="12.75">
      <c r="A139" s="17"/>
      <c r="B139" s="17"/>
      <c r="C139" s="17"/>
      <c r="D139" s="17"/>
      <c r="E139" s="17"/>
      <c r="F139" s="17"/>
      <c r="G139" s="17"/>
      <c r="H139" s="17"/>
      <c r="I139" s="17"/>
      <c r="J139" s="17"/>
      <c r="K139" s="17"/>
      <c r="L139" s="17"/>
      <c r="M139" s="17"/>
      <c r="N139" s="17"/>
      <c r="O139" s="17"/>
      <c r="P139" s="17"/>
      <c r="Q139" s="17"/>
      <c r="R139" s="17"/>
      <c r="S139" s="17"/>
      <c r="T139" s="17"/>
      <c r="U139" s="17"/>
      <c r="V139" s="17"/>
      <c r="W139" s="17"/>
      <c r="X139" s="17"/>
      <c r="Y139" s="17"/>
      <c r="Z139" s="17"/>
    </row>
    <row r="140" spans="1:26" ht="12.75">
      <c r="A140" s="17"/>
      <c r="B140" s="17"/>
      <c r="C140" s="17"/>
      <c r="D140" s="17"/>
      <c r="E140" s="17"/>
      <c r="F140" s="17"/>
      <c r="G140" s="17"/>
      <c r="H140" s="17"/>
      <c r="I140" s="17"/>
      <c r="J140" s="17"/>
      <c r="K140" s="17"/>
      <c r="L140" s="17"/>
      <c r="M140" s="17"/>
      <c r="N140" s="17"/>
      <c r="O140" s="17"/>
      <c r="P140" s="17"/>
      <c r="Q140" s="17"/>
      <c r="R140" s="17"/>
      <c r="S140" s="17"/>
      <c r="T140" s="17"/>
      <c r="U140" s="17"/>
      <c r="V140" s="17"/>
      <c r="W140" s="17"/>
      <c r="X140" s="17"/>
      <c r="Y140" s="17"/>
      <c r="Z140" s="17"/>
    </row>
    <row r="141" spans="1:26" ht="12.75">
      <c r="A141" s="17"/>
      <c r="B141" s="17"/>
      <c r="C141" s="17"/>
      <c r="D141" s="17"/>
      <c r="E141" s="17"/>
      <c r="F141" s="17"/>
      <c r="G141" s="17"/>
      <c r="H141" s="17"/>
      <c r="I141" s="17"/>
      <c r="J141" s="17"/>
      <c r="K141" s="17"/>
      <c r="L141" s="17"/>
      <c r="M141" s="17"/>
      <c r="N141" s="17"/>
      <c r="O141" s="17"/>
      <c r="P141" s="17"/>
      <c r="Q141" s="17"/>
      <c r="R141" s="17"/>
      <c r="S141" s="17"/>
      <c r="T141" s="17"/>
      <c r="U141" s="17"/>
      <c r="V141" s="17"/>
      <c r="W141" s="17"/>
      <c r="X141" s="17"/>
      <c r="Y141" s="17"/>
      <c r="Z141" s="17"/>
    </row>
    <row r="142" spans="1:26" ht="12.75">
      <c r="A142" s="17"/>
      <c r="B142" s="17"/>
      <c r="C142" s="17"/>
      <c r="D142" s="17"/>
      <c r="E142" s="17"/>
      <c r="F142" s="17"/>
      <c r="G142" s="17"/>
      <c r="H142" s="17"/>
      <c r="I142" s="17"/>
      <c r="J142" s="17"/>
      <c r="K142" s="17"/>
      <c r="L142" s="17"/>
      <c r="M142" s="17"/>
      <c r="N142" s="17"/>
      <c r="O142" s="17"/>
      <c r="P142" s="17"/>
      <c r="Q142" s="17"/>
      <c r="R142" s="17"/>
      <c r="S142" s="17"/>
      <c r="T142" s="17"/>
      <c r="U142" s="17"/>
      <c r="V142" s="17"/>
      <c r="W142" s="17"/>
      <c r="X142" s="17"/>
      <c r="Y142" s="17"/>
      <c r="Z142" s="17"/>
    </row>
    <row r="143" spans="1:26" ht="12.75">
      <c r="A143" s="17"/>
      <c r="B143" s="17"/>
      <c r="C143" s="17"/>
      <c r="D143" s="17"/>
      <c r="E143" s="17"/>
      <c r="F143" s="17"/>
      <c r="G143" s="17"/>
      <c r="H143" s="17"/>
      <c r="I143" s="17"/>
      <c r="J143" s="17"/>
      <c r="K143" s="17"/>
      <c r="L143" s="17"/>
      <c r="M143" s="17"/>
      <c r="N143" s="17"/>
      <c r="O143" s="17"/>
      <c r="P143" s="17"/>
      <c r="Q143" s="17"/>
      <c r="R143" s="17"/>
      <c r="S143" s="17"/>
      <c r="T143" s="17"/>
      <c r="U143" s="17"/>
      <c r="V143" s="17"/>
      <c r="W143" s="17"/>
      <c r="X143" s="17"/>
      <c r="Y143" s="17"/>
      <c r="Z143" s="17"/>
    </row>
    <row r="144" spans="1:26" ht="12.75">
      <c r="A144" s="17"/>
      <c r="B144" s="17"/>
      <c r="C144" s="17"/>
      <c r="D144" s="17"/>
      <c r="E144" s="17"/>
      <c r="F144" s="17"/>
      <c r="G144" s="17"/>
      <c r="H144" s="17"/>
      <c r="I144" s="17"/>
      <c r="J144" s="17"/>
      <c r="K144" s="17"/>
      <c r="L144" s="17"/>
      <c r="M144" s="17"/>
      <c r="N144" s="17"/>
      <c r="O144" s="17"/>
      <c r="P144" s="17"/>
      <c r="Q144" s="17"/>
      <c r="R144" s="17"/>
      <c r="S144" s="17"/>
      <c r="T144" s="17"/>
      <c r="U144" s="17"/>
      <c r="V144" s="17"/>
      <c r="W144" s="17"/>
      <c r="X144" s="17"/>
      <c r="Y144" s="17"/>
      <c r="Z144" s="17"/>
    </row>
    <row r="145" spans="1:26" ht="12.75">
      <c r="A145" s="17"/>
      <c r="B145" s="17"/>
      <c r="C145" s="17"/>
      <c r="D145" s="17"/>
      <c r="E145" s="17"/>
      <c r="F145" s="17"/>
      <c r="G145" s="17"/>
      <c r="H145" s="17"/>
      <c r="I145" s="17"/>
      <c r="J145" s="17"/>
      <c r="K145" s="17"/>
      <c r="L145" s="17"/>
      <c r="M145" s="17"/>
      <c r="N145" s="17"/>
      <c r="O145" s="17"/>
      <c r="P145" s="17"/>
      <c r="Q145" s="17"/>
      <c r="R145" s="17"/>
      <c r="S145" s="17"/>
      <c r="T145" s="17"/>
      <c r="U145" s="17"/>
      <c r="V145" s="17"/>
      <c r="W145" s="17"/>
      <c r="X145" s="17"/>
      <c r="Y145" s="17"/>
      <c r="Z145" s="17"/>
    </row>
    <row r="146" spans="1:26" ht="12.75">
      <c r="A146" s="17"/>
      <c r="B146" s="17"/>
      <c r="C146" s="17"/>
      <c r="D146" s="17"/>
      <c r="E146" s="17"/>
      <c r="F146" s="17"/>
      <c r="G146" s="17"/>
      <c r="H146" s="17"/>
      <c r="I146" s="17"/>
      <c r="J146" s="17"/>
      <c r="K146" s="17"/>
      <c r="L146" s="17"/>
      <c r="M146" s="17"/>
      <c r="N146" s="17"/>
      <c r="O146" s="17"/>
      <c r="P146" s="17"/>
      <c r="Q146" s="17"/>
      <c r="R146" s="17"/>
      <c r="S146" s="17"/>
      <c r="T146" s="17"/>
      <c r="U146" s="17"/>
      <c r="V146" s="17"/>
      <c r="W146" s="17"/>
      <c r="X146" s="17"/>
      <c r="Y146" s="17"/>
      <c r="Z146" s="17"/>
    </row>
    <row r="147" spans="1:26" ht="12.75">
      <c r="A147" s="17"/>
      <c r="B147" s="17"/>
      <c r="C147" s="17"/>
      <c r="D147" s="17"/>
      <c r="E147" s="17"/>
      <c r="F147" s="17"/>
      <c r="G147" s="17"/>
      <c r="H147" s="17"/>
      <c r="I147" s="17"/>
      <c r="J147" s="17"/>
      <c r="K147" s="17"/>
      <c r="L147" s="17"/>
      <c r="M147" s="17"/>
      <c r="N147" s="17"/>
      <c r="O147" s="17"/>
      <c r="P147" s="17"/>
      <c r="Q147" s="17"/>
      <c r="R147" s="17"/>
      <c r="S147" s="17"/>
      <c r="T147" s="17"/>
      <c r="U147" s="17"/>
      <c r="V147" s="17"/>
      <c r="W147" s="17"/>
      <c r="X147" s="17"/>
      <c r="Y147" s="17"/>
      <c r="Z147" s="17"/>
    </row>
    <row r="148" spans="1:26" ht="12.75">
      <c r="A148" s="17"/>
      <c r="B148" s="17"/>
      <c r="C148" s="17"/>
      <c r="D148" s="17"/>
      <c r="E148" s="17"/>
      <c r="F148" s="17"/>
      <c r="G148" s="17"/>
      <c r="H148" s="17"/>
      <c r="I148" s="17"/>
      <c r="J148" s="17"/>
      <c r="K148" s="17"/>
      <c r="L148" s="17"/>
      <c r="M148" s="17"/>
      <c r="N148" s="17"/>
      <c r="O148" s="17"/>
      <c r="P148" s="17"/>
      <c r="Q148" s="17"/>
      <c r="R148" s="17"/>
      <c r="S148" s="17"/>
      <c r="T148" s="17"/>
      <c r="U148" s="17"/>
      <c r="V148" s="17"/>
      <c r="W148" s="17"/>
      <c r="X148" s="17"/>
      <c r="Y148" s="17"/>
      <c r="Z148" s="17"/>
    </row>
    <row r="149" spans="1:26" ht="12.75">
      <c r="A149" s="17"/>
      <c r="B149" s="17"/>
      <c r="C149" s="17"/>
      <c r="D149" s="17"/>
      <c r="E149" s="17"/>
      <c r="F149" s="17"/>
      <c r="G149" s="17"/>
      <c r="H149" s="17"/>
      <c r="I149" s="17"/>
      <c r="J149" s="17"/>
      <c r="K149" s="17"/>
      <c r="L149" s="17"/>
      <c r="M149" s="17"/>
      <c r="N149" s="17"/>
      <c r="O149" s="17"/>
      <c r="P149" s="17"/>
      <c r="Q149" s="17"/>
      <c r="R149" s="17"/>
      <c r="S149" s="17"/>
      <c r="T149" s="17"/>
      <c r="U149" s="17"/>
      <c r="V149" s="17"/>
      <c r="W149" s="17"/>
      <c r="X149" s="17"/>
      <c r="Y149" s="17"/>
      <c r="Z149" s="17"/>
    </row>
    <row r="150" spans="1:26" ht="12.75">
      <c r="A150" s="17"/>
      <c r="B150" s="17"/>
      <c r="C150" s="17"/>
      <c r="D150" s="17"/>
      <c r="E150" s="17"/>
      <c r="F150" s="17"/>
      <c r="G150" s="17"/>
      <c r="H150" s="17"/>
      <c r="I150" s="17"/>
      <c r="J150" s="17"/>
      <c r="K150" s="17"/>
      <c r="L150" s="17"/>
      <c r="M150" s="17"/>
      <c r="N150" s="17"/>
      <c r="O150" s="17"/>
      <c r="P150" s="17"/>
      <c r="Q150" s="17"/>
      <c r="R150" s="17"/>
      <c r="S150" s="17"/>
      <c r="T150" s="17"/>
      <c r="U150" s="17"/>
      <c r="V150" s="17"/>
      <c r="W150" s="17"/>
      <c r="X150" s="17"/>
      <c r="Y150" s="17"/>
      <c r="Z150" s="17"/>
    </row>
    <row r="151" spans="1:26" ht="12.75">
      <c r="A151" s="17"/>
      <c r="B151" s="17"/>
      <c r="C151" s="17"/>
      <c r="D151" s="17"/>
      <c r="E151" s="17"/>
      <c r="F151" s="17"/>
      <c r="G151" s="17"/>
      <c r="H151" s="17"/>
      <c r="I151" s="17"/>
      <c r="J151" s="17"/>
      <c r="K151" s="17"/>
      <c r="L151" s="17"/>
      <c r="M151" s="17"/>
      <c r="N151" s="17"/>
      <c r="O151" s="17"/>
      <c r="P151" s="17"/>
      <c r="Q151" s="17"/>
      <c r="R151" s="17"/>
      <c r="S151" s="17"/>
      <c r="T151" s="17"/>
      <c r="U151" s="17"/>
      <c r="V151" s="17"/>
      <c r="W151" s="17"/>
      <c r="X151" s="17"/>
      <c r="Y151" s="17"/>
      <c r="Z151" s="17"/>
    </row>
    <row r="152" spans="1:26" ht="12.75">
      <c r="A152" s="17"/>
      <c r="B152" s="17"/>
      <c r="C152" s="17"/>
      <c r="D152" s="17"/>
      <c r="E152" s="17"/>
      <c r="F152" s="17"/>
      <c r="G152" s="17"/>
      <c r="H152" s="17"/>
      <c r="I152" s="17"/>
      <c r="J152" s="17"/>
      <c r="K152" s="17"/>
      <c r="L152" s="17"/>
      <c r="M152" s="17"/>
      <c r="N152" s="17"/>
      <c r="O152" s="17"/>
      <c r="P152" s="17"/>
      <c r="Q152" s="17"/>
      <c r="R152" s="17"/>
      <c r="S152" s="17"/>
      <c r="T152" s="17"/>
      <c r="U152" s="17"/>
      <c r="V152" s="17"/>
      <c r="W152" s="17"/>
      <c r="X152" s="17"/>
      <c r="Y152" s="17"/>
      <c r="Z152" s="17"/>
    </row>
    <row r="153" spans="1:26" ht="12.75">
      <c r="A153" s="17"/>
      <c r="B153" s="17"/>
      <c r="C153" s="17"/>
      <c r="D153" s="17"/>
      <c r="E153" s="17"/>
      <c r="F153" s="17"/>
      <c r="G153" s="17"/>
      <c r="H153" s="17"/>
      <c r="I153" s="17"/>
      <c r="J153" s="17"/>
      <c r="K153" s="17"/>
      <c r="L153" s="17"/>
      <c r="M153" s="17"/>
      <c r="N153" s="17"/>
      <c r="O153" s="17"/>
      <c r="P153" s="17"/>
      <c r="Q153" s="17"/>
      <c r="R153" s="17"/>
      <c r="S153" s="17"/>
      <c r="T153" s="17"/>
      <c r="U153" s="17"/>
      <c r="V153" s="17"/>
      <c r="W153" s="17"/>
      <c r="X153" s="17"/>
      <c r="Y153" s="17"/>
      <c r="Z153" s="17"/>
    </row>
    <row r="154" spans="1:26" ht="12.75">
      <c r="A154" s="17"/>
      <c r="B154" s="17"/>
      <c r="C154" s="17"/>
      <c r="D154" s="17"/>
      <c r="E154" s="17"/>
      <c r="F154" s="17"/>
      <c r="G154" s="17"/>
      <c r="H154" s="17"/>
      <c r="I154" s="17"/>
      <c r="J154" s="17"/>
      <c r="K154" s="17"/>
      <c r="L154" s="17"/>
      <c r="M154" s="17"/>
      <c r="N154" s="17"/>
      <c r="O154" s="17"/>
      <c r="P154" s="17"/>
      <c r="Q154" s="17"/>
      <c r="R154" s="17"/>
      <c r="S154" s="17"/>
      <c r="T154" s="17"/>
      <c r="U154" s="17"/>
      <c r="V154" s="17"/>
      <c r="W154" s="17"/>
      <c r="X154" s="17"/>
      <c r="Y154" s="17"/>
      <c r="Z154" s="17"/>
    </row>
    <row r="155" spans="1:26" ht="12.75">
      <c r="A155" s="17"/>
      <c r="B155" s="17"/>
      <c r="C155" s="17"/>
      <c r="D155" s="17"/>
      <c r="E155" s="17"/>
      <c r="F155" s="17"/>
      <c r="G155" s="17"/>
      <c r="H155" s="17"/>
      <c r="I155" s="17"/>
      <c r="J155" s="17"/>
      <c r="K155" s="17"/>
      <c r="L155" s="17"/>
      <c r="M155" s="17"/>
      <c r="N155" s="17"/>
      <c r="O155" s="17"/>
      <c r="P155" s="17"/>
      <c r="Q155" s="17"/>
      <c r="R155" s="17"/>
      <c r="S155" s="17"/>
      <c r="T155" s="17"/>
      <c r="U155" s="17"/>
      <c r="V155" s="17"/>
      <c r="W155" s="17"/>
      <c r="X155" s="17"/>
      <c r="Y155" s="17"/>
      <c r="Z155" s="17"/>
    </row>
    <row r="156" spans="1:26" ht="12.75">
      <c r="A156" s="17"/>
      <c r="B156" s="17"/>
      <c r="C156" s="17"/>
      <c r="D156" s="17"/>
      <c r="E156" s="17"/>
      <c r="F156" s="17"/>
      <c r="G156" s="17"/>
      <c r="H156" s="17"/>
      <c r="I156" s="17"/>
      <c r="J156" s="17"/>
      <c r="K156" s="17"/>
      <c r="L156" s="17"/>
      <c r="M156" s="17"/>
      <c r="N156" s="17"/>
      <c r="O156" s="17"/>
      <c r="P156" s="17"/>
      <c r="Q156" s="17"/>
      <c r="R156" s="17"/>
      <c r="S156" s="17"/>
      <c r="T156" s="17"/>
      <c r="U156" s="17"/>
      <c r="V156" s="17"/>
      <c r="W156" s="17"/>
      <c r="X156" s="17"/>
      <c r="Y156" s="17"/>
      <c r="Z156" s="17"/>
    </row>
    <row r="157" spans="1:26" ht="12.75">
      <c r="A157" s="17"/>
      <c r="B157" s="17"/>
      <c r="C157" s="17"/>
      <c r="D157" s="17"/>
      <c r="E157" s="17"/>
      <c r="F157" s="17"/>
      <c r="G157" s="17"/>
      <c r="H157" s="17"/>
      <c r="I157" s="17"/>
      <c r="J157" s="17"/>
      <c r="K157" s="17"/>
      <c r="L157" s="17"/>
      <c r="M157" s="17"/>
      <c r="N157" s="17"/>
      <c r="O157" s="17"/>
      <c r="P157" s="17"/>
      <c r="Q157" s="17"/>
      <c r="R157" s="17"/>
      <c r="S157" s="17"/>
      <c r="T157" s="17"/>
      <c r="U157" s="17"/>
      <c r="V157" s="17"/>
      <c r="W157" s="17"/>
      <c r="X157" s="17"/>
      <c r="Y157" s="17"/>
      <c r="Z157" s="17"/>
    </row>
    <row r="158" spans="1:26" ht="12.75">
      <c r="A158" s="17"/>
      <c r="B158" s="17"/>
      <c r="C158" s="17"/>
      <c r="D158" s="17"/>
      <c r="E158" s="17"/>
      <c r="F158" s="17"/>
      <c r="G158" s="17"/>
      <c r="H158" s="17"/>
      <c r="I158" s="17"/>
      <c r="J158" s="17"/>
      <c r="K158" s="17"/>
      <c r="L158" s="17"/>
      <c r="M158" s="17"/>
      <c r="N158" s="17"/>
      <c r="O158" s="17"/>
      <c r="P158" s="17"/>
      <c r="Q158" s="17"/>
      <c r="R158" s="17"/>
      <c r="S158" s="17"/>
      <c r="T158" s="17"/>
      <c r="U158" s="17"/>
      <c r="V158" s="17"/>
      <c r="W158" s="17"/>
      <c r="X158" s="17"/>
      <c r="Y158" s="17"/>
      <c r="Z158" s="17"/>
    </row>
    <row r="159" spans="1:26" ht="12.75">
      <c r="A159" s="17"/>
      <c r="B159" s="17"/>
      <c r="C159" s="17"/>
      <c r="D159" s="17"/>
      <c r="E159" s="17"/>
      <c r="F159" s="17"/>
      <c r="G159" s="17"/>
      <c r="H159" s="17"/>
      <c r="I159" s="17"/>
      <c r="J159" s="17"/>
      <c r="K159" s="17"/>
      <c r="L159" s="17"/>
      <c r="M159" s="17"/>
      <c r="N159" s="17"/>
      <c r="O159" s="17"/>
      <c r="P159" s="17"/>
      <c r="Q159" s="17"/>
      <c r="R159" s="17"/>
      <c r="S159" s="17"/>
      <c r="T159" s="17"/>
      <c r="U159" s="17"/>
      <c r="V159" s="17"/>
      <c r="W159" s="17"/>
      <c r="X159" s="17"/>
      <c r="Y159" s="17"/>
      <c r="Z159" s="17"/>
    </row>
    <row r="160" spans="1:26" ht="12.75">
      <c r="A160" s="17"/>
      <c r="B160" s="17"/>
      <c r="C160" s="17"/>
      <c r="D160" s="17"/>
      <c r="E160" s="17"/>
      <c r="F160" s="17"/>
      <c r="G160" s="17"/>
      <c r="H160" s="17"/>
      <c r="I160" s="17"/>
      <c r="J160" s="17"/>
      <c r="K160" s="17"/>
      <c r="L160" s="17"/>
      <c r="M160" s="17"/>
      <c r="N160" s="17"/>
      <c r="O160" s="17"/>
      <c r="P160" s="17"/>
      <c r="Q160" s="17"/>
      <c r="R160" s="17"/>
      <c r="S160" s="17"/>
      <c r="T160" s="17"/>
      <c r="U160" s="17"/>
      <c r="V160" s="17"/>
      <c r="W160" s="17"/>
      <c r="X160" s="17"/>
      <c r="Y160" s="17"/>
      <c r="Z160" s="17"/>
    </row>
    <row r="161" spans="1:26" ht="12.75">
      <c r="A161" s="17"/>
      <c r="B161" s="17"/>
      <c r="C161" s="17"/>
      <c r="D161" s="17"/>
      <c r="E161" s="17"/>
      <c r="F161" s="17"/>
      <c r="G161" s="17"/>
      <c r="H161" s="17"/>
      <c r="I161" s="17"/>
      <c r="J161" s="17"/>
      <c r="K161" s="17"/>
      <c r="L161" s="17"/>
      <c r="M161" s="17"/>
      <c r="N161" s="17"/>
      <c r="O161" s="17"/>
      <c r="P161" s="17"/>
      <c r="Q161" s="17"/>
      <c r="R161" s="17"/>
      <c r="S161" s="17"/>
      <c r="T161" s="17"/>
      <c r="U161" s="17"/>
      <c r="V161" s="17"/>
      <c r="W161" s="17"/>
      <c r="X161" s="17"/>
      <c r="Y161" s="17"/>
      <c r="Z161" s="17"/>
    </row>
    <row r="162" spans="1:26" ht="12.75">
      <c r="A162" s="17"/>
      <c r="B162" s="17"/>
      <c r="C162" s="17"/>
      <c r="D162" s="17"/>
      <c r="E162" s="17"/>
      <c r="F162" s="17"/>
      <c r="G162" s="17"/>
      <c r="H162" s="17"/>
      <c r="I162" s="17"/>
      <c r="J162" s="17"/>
      <c r="K162" s="17"/>
      <c r="L162" s="17"/>
      <c r="M162" s="17"/>
      <c r="N162" s="17"/>
      <c r="O162" s="17"/>
      <c r="P162" s="17"/>
      <c r="Q162" s="17"/>
      <c r="R162" s="17"/>
      <c r="S162" s="17"/>
      <c r="T162" s="17"/>
      <c r="U162" s="17"/>
      <c r="V162" s="17"/>
      <c r="W162" s="17"/>
      <c r="X162" s="17"/>
      <c r="Y162" s="17"/>
      <c r="Z162" s="17"/>
    </row>
    <row r="163" spans="1:26" ht="12.75">
      <c r="A163" s="17"/>
      <c r="B163" s="17"/>
      <c r="C163" s="17"/>
      <c r="D163" s="17"/>
      <c r="E163" s="17"/>
      <c r="F163" s="17"/>
      <c r="G163" s="17"/>
      <c r="H163" s="17"/>
      <c r="I163" s="17"/>
      <c r="J163" s="17"/>
      <c r="K163" s="17"/>
      <c r="L163" s="17"/>
      <c r="M163" s="17"/>
      <c r="N163" s="17"/>
      <c r="O163" s="17"/>
      <c r="P163" s="17"/>
      <c r="Q163" s="17"/>
      <c r="R163" s="17"/>
      <c r="S163" s="17"/>
      <c r="T163" s="17"/>
      <c r="U163" s="17"/>
      <c r="V163" s="17"/>
      <c r="W163" s="17"/>
      <c r="X163" s="17"/>
      <c r="Y163" s="17"/>
      <c r="Z163" s="17"/>
    </row>
    <row r="164" spans="1:26" ht="12.75">
      <c r="A164" s="17"/>
      <c r="B164" s="17"/>
      <c r="C164" s="17"/>
      <c r="D164" s="17"/>
      <c r="E164" s="17"/>
      <c r="F164" s="17"/>
      <c r="G164" s="17"/>
      <c r="H164" s="17"/>
      <c r="I164" s="17"/>
      <c r="J164" s="17"/>
      <c r="K164" s="17"/>
      <c r="L164" s="17"/>
      <c r="M164" s="17"/>
      <c r="N164" s="17"/>
      <c r="O164" s="17"/>
      <c r="P164" s="17"/>
      <c r="Q164" s="17"/>
      <c r="R164" s="17"/>
      <c r="S164" s="17"/>
      <c r="T164" s="17"/>
      <c r="U164" s="17"/>
      <c r="V164" s="17"/>
      <c r="W164" s="17"/>
      <c r="X164" s="17"/>
      <c r="Y164" s="17"/>
      <c r="Z164" s="17"/>
    </row>
    <row r="165" spans="1:26" ht="12.75">
      <c r="A165" s="17"/>
      <c r="B165" s="17"/>
      <c r="C165" s="17"/>
      <c r="D165" s="17"/>
      <c r="E165" s="17"/>
      <c r="F165" s="17"/>
      <c r="G165" s="17"/>
      <c r="H165" s="17"/>
      <c r="I165" s="17"/>
      <c r="J165" s="17"/>
      <c r="K165" s="17"/>
      <c r="L165" s="17"/>
      <c r="M165" s="17"/>
      <c r="N165" s="17"/>
      <c r="O165" s="17"/>
      <c r="P165" s="17"/>
      <c r="Q165" s="17"/>
      <c r="R165" s="17"/>
      <c r="S165" s="17"/>
      <c r="T165" s="17"/>
      <c r="U165" s="17"/>
      <c r="V165" s="17"/>
      <c r="W165" s="17"/>
      <c r="X165" s="17"/>
      <c r="Y165" s="17"/>
      <c r="Z165" s="17"/>
    </row>
    <row r="166" spans="1:26" ht="12.75">
      <c r="A166" s="17"/>
      <c r="B166" s="17"/>
      <c r="C166" s="17"/>
      <c r="D166" s="17"/>
      <c r="E166" s="17"/>
      <c r="F166" s="17"/>
      <c r="G166" s="17"/>
      <c r="H166" s="17"/>
      <c r="I166" s="17"/>
      <c r="J166" s="17"/>
      <c r="K166" s="17"/>
      <c r="L166" s="17"/>
      <c r="M166" s="17"/>
      <c r="N166" s="17"/>
      <c r="O166" s="17"/>
      <c r="P166" s="17"/>
      <c r="Q166" s="17"/>
      <c r="R166" s="17"/>
      <c r="S166" s="17"/>
      <c r="T166" s="17"/>
      <c r="U166" s="17"/>
      <c r="V166" s="17"/>
      <c r="W166" s="17"/>
      <c r="X166" s="17"/>
      <c r="Y166" s="17"/>
      <c r="Z166" s="17"/>
    </row>
    <row r="167" spans="1:26" ht="12.75">
      <c r="A167" s="17"/>
      <c r="B167" s="17"/>
      <c r="C167" s="17"/>
      <c r="D167" s="17"/>
      <c r="E167" s="17"/>
      <c r="F167" s="17"/>
      <c r="G167" s="17"/>
      <c r="H167" s="17"/>
      <c r="I167" s="17"/>
      <c r="J167" s="17"/>
      <c r="K167" s="17"/>
      <c r="L167" s="17"/>
      <c r="M167" s="17"/>
      <c r="N167" s="17"/>
      <c r="O167" s="17"/>
      <c r="P167" s="17"/>
      <c r="Q167" s="17"/>
      <c r="R167" s="17"/>
      <c r="S167" s="17"/>
      <c r="T167" s="17"/>
      <c r="U167" s="17"/>
      <c r="V167" s="17"/>
      <c r="W167" s="17"/>
      <c r="X167" s="17"/>
      <c r="Y167" s="17"/>
      <c r="Z167" s="17"/>
    </row>
    <row r="168" spans="1:26" ht="12.75">
      <c r="A168" s="17"/>
      <c r="B168" s="17"/>
      <c r="C168" s="17"/>
      <c r="D168" s="17"/>
      <c r="E168" s="17"/>
      <c r="F168" s="17"/>
      <c r="G168" s="17"/>
      <c r="H168" s="17"/>
      <c r="I168" s="17"/>
      <c r="J168" s="17"/>
      <c r="K168" s="17"/>
      <c r="L168" s="17"/>
      <c r="M168" s="17"/>
      <c r="N168" s="17"/>
      <c r="O168" s="17"/>
      <c r="P168" s="17"/>
      <c r="Q168" s="17"/>
      <c r="R168" s="17"/>
      <c r="S168" s="17"/>
      <c r="T168" s="17"/>
      <c r="U168" s="17"/>
      <c r="V168" s="17"/>
      <c r="W168" s="17"/>
      <c r="X168" s="17"/>
      <c r="Y168" s="17"/>
      <c r="Z168" s="17"/>
    </row>
    <row r="169" spans="1:26" ht="12.75">
      <c r="A169" s="17"/>
      <c r="B169" s="17"/>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row>
    <row r="170" spans="1:26" ht="12.75">
      <c r="A170" s="17"/>
      <c r="B170" s="17"/>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row>
    <row r="171" spans="1:26" ht="12.75">
      <c r="A171" s="17"/>
      <c r="B171" s="17"/>
      <c r="C171" s="17"/>
      <c r="D171" s="17"/>
      <c r="E171" s="17"/>
      <c r="F171" s="17"/>
      <c r="G171" s="17"/>
      <c r="H171" s="17"/>
      <c r="I171" s="17"/>
      <c r="J171" s="17"/>
      <c r="K171" s="17"/>
      <c r="L171" s="17"/>
      <c r="M171" s="17"/>
      <c r="N171" s="17"/>
      <c r="O171" s="17"/>
      <c r="P171" s="17"/>
      <c r="Q171" s="17"/>
      <c r="R171" s="17"/>
      <c r="S171" s="17"/>
      <c r="T171" s="17"/>
      <c r="U171" s="17"/>
      <c r="V171" s="17"/>
      <c r="W171" s="17"/>
      <c r="X171" s="17"/>
      <c r="Y171" s="17"/>
      <c r="Z171" s="17"/>
    </row>
    <row r="172" spans="1:26" ht="12.75">
      <c r="A172" s="17"/>
      <c r="B172" s="17"/>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row>
    <row r="173" spans="1:26" ht="12.75">
      <c r="A173" s="17"/>
      <c r="B173" s="17"/>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row>
    <row r="174" spans="1:26" ht="12.75">
      <c r="A174" s="17"/>
      <c r="B174" s="17"/>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row>
    <row r="175" spans="1:26" ht="12.75">
      <c r="A175" s="17"/>
      <c r="B175" s="17"/>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row>
    <row r="176" spans="1:26" ht="12.75">
      <c r="A176" s="17"/>
      <c r="B176" s="17"/>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row>
    <row r="177" spans="1:26" ht="12.75">
      <c r="A177" s="17"/>
      <c r="B177" s="17"/>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row>
    <row r="178" spans="1:26" ht="12.75">
      <c r="A178" s="17"/>
      <c r="B178" s="17"/>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row>
    <row r="179" spans="1:26" ht="12.75">
      <c r="A179" s="17"/>
      <c r="B179" s="17"/>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row>
    <row r="180" spans="1:26" ht="12.75">
      <c r="A180" s="17"/>
      <c r="B180" s="17"/>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row>
    <row r="181" spans="1:26" ht="12.75">
      <c r="A181" s="17"/>
      <c r="B181" s="17"/>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row>
    <row r="182" spans="1:26" ht="12.75">
      <c r="A182" s="17"/>
      <c r="B182" s="17"/>
      <c r="C182" s="17"/>
      <c r="D182" s="17"/>
      <c r="E182" s="17"/>
      <c r="F182" s="17"/>
      <c r="G182" s="17"/>
      <c r="H182" s="17"/>
      <c r="I182" s="17"/>
      <c r="J182" s="17"/>
      <c r="K182" s="17"/>
      <c r="L182" s="17"/>
      <c r="M182" s="17"/>
      <c r="N182" s="17"/>
      <c r="O182" s="17"/>
      <c r="P182" s="17"/>
      <c r="Q182" s="17"/>
      <c r="R182" s="17"/>
      <c r="S182" s="17"/>
      <c r="T182" s="17"/>
      <c r="U182" s="17"/>
      <c r="V182" s="17"/>
      <c r="W182" s="17"/>
      <c r="X182" s="17"/>
      <c r="Y182" s="17"/>
      <c r="Z182" s="17"/>
    </row>
    <row r="183" spans="1:26" ht="12.75">
      <c r="A183" s="17"/>
      <c r="B183" s="17"/>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row>
    <row r="184" spans="1:26" ht="12.75">
      <c r="A184" s="17"/>
      <c r="B184" s="17"/>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row>
    <row r="185" spans="1:26" ht="12.75">
      <c r="A185" s="17"/>
      <c r="B185" s="17"/>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row>
    <row r="186" spans="1:26" ht="12.75">
      <c r="A186" s="17"/>
      <c r="B186" s="17"/>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row>
    <row r="187" spans="1:26" ht="12.75">
      <c r="A187" s="17"/>
      <c r="B187" s="17"/>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row>
    <row r="188" spans="1:26" ht="12.75">
      <c r="A188" s="17"/>
      <c r="B188" s="17"/>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row>
    <row r="189" spans="1:26" ht="12.75">
      <c r="A189" s="17"/>
      <c r="B189" s="17"/>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row>
    <row r="190" spans="1:26" ht="12.75">
      <c r="A190" s="17"/>
      <c r="B190" s="17"/>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row>
    <row r="191" spans="1:26" ht="12.75">
      <c r="A191" s="17"/>
      <c r="B191" s="17"/>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row>
    <row r="192" spans="1:26" ht="12.75">
      <c r="A192" s="17"/>
      <c r="B192" s="17"/>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row>
    <row r="193" spans="1:26" ht="12.75">
      <c r="A193" s="17"/>
      <c r="B193" s="17"/>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row>
    <row r="194" spans="1:26" ht="12.75">
      <c r="A194" s="17"/>
      <c r="B194" s="17"/>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row>
    <row r="195" spans="1:26" ht="12.75">
      <c r="A195" s="17"/>
      <c r="B195" s="17"/>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row>
    <row r="196" spans="1:26" ht="12.75">
      <c r="A196" s="17"/>
      <c r="B196" s="17"/>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row>
    <row r="197" spans="1:26" ht="12.75">
      <c r="A197" s="17"/>
      <c r="B197" s="17"/>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row>
    <row r="198" spans="1:26" ht="12.75">
      <c r="A198" s="17"/>
      <c r="B198" s="17"/>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row>
    <row r="199" spans="1:26" ht="12.75">
      <c r="A199" s="17"/>
      <c r="B199" s="17"/>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row>
    <row r="200" spans="1:26" ht="12.75">
      <c r="A200" s="17"/>
      <c r="B200" s="17"/>
      <c r="C200" s="17"/>
      <c r="D200" s="17"/>
      <c r="E200" s="17"/>
      <c r="F200" s="17"/>
      <c r="G200" s="17"/>
      <c r="H200" s="17"/>
      <c r="I200" s="17"/>
      <c r="J200" s="17"/>
      <c r="K200" s="17"/>
      <c r="L200" s="17"/>
      <c r="M200" s="17"/>
      <c r="N200" s="17"/>
      <c r="O200" s="17"/>
      <c r="P200" s="17"/>
      <c r="Q200" s="17"/>
      <c r="R200" s="17"/>
      <c r="S200" s="17"/>
      <c r="T200" s="17"/>
      <c r="U200" s="17"/>
      <c r="V200" s="17"/>
      <c r="W200" s="17"/>
      <c r="X200" s="17"/>
      <c r="Y200" s="17"/>
      <c r="Z200" s="17"/>
    </row>
    <row r="201" spans="1:26" ht="12.75">
      <c r="A201" s="17"/>
      <c r="B201" s="17"/>
      <c r="C201" s="17"/>
      <c r="D201" s="17"/>
      <c r="E201" s="17"/>
      <c r="F201" s="17"/>
      <c r="G201" s="17"/>
      <c r="H201" s="17"/>
      <c r="I201" s="17"/>
      <c r="J201" s="17"/>
      <c r="K201" s="17"/>
      <c r="L201" s="17"/>
      <c r="M201" s="17"/>
      <c r="N201" s="17"/>
      <c r="O201" s="17"/>
      <c r="P201" s="17"/>
      <c r="Q201" s="17"/>
      <c r="R201" s="17"/>
      <c r="S201" s="17"/>
      <c r="T201" s="17"/>
      <c r="U201" s="17"/>
      <c r="V201" s="17"/>
      <c r="W201" s="17"/>
      <c r="X201" s="17"/>
      <c r="Y201" s="17"/>
      <c r="Z201" s="17"/>
    </row>
    <row r="202" spans="1:26" ht="12.75">
      <c r="A202" s="17"/>
      <c r="B202" s="17"/>
      <c r="C202" s="17"/>
      <c r="D202" s="17"/>
      <c r="E202" s="17"/>
      <c r="F202" s="17"/>
      <c r="G202" s="17"/>
      <c r="H202" s="17"/>
      <c r="I202" s="17"/>
      <c r="J202" s="17"/>
      <c r="K202" s="17"/>
      <c r="L202" s="17"/>
      <c r="M202" s="17"/>
      <c r="N202" s="17"/>
      <c r="O202" s="17"/>
      <c r="P202" s="17"/>
      <c r="Q202" s="17"/>
      <c r="R202" s="17"/>
      <c r="S202" s="17"/>
      <c r="T202" s="17"/>
      <c r="U202" s="17"/>
      <c r="V202" s="17"/>
      <c r="W202" s="17"/>
      <c r="X202" s="17"/>
      <c r="Y202" s="17"/>
      <c r="Z202" s="17"/>
    </row>
    <row r="203" spans="1:26" ht="12.75">
      <c r="A203" s="17"/>
      <c r="B203" s="17"/>
      <c r="C203" s="17"/>
      <c r="D203" s="17"/>
      <c r="E203" s="17"/>
      <c r="F203" s="17"/>
      <c r="G203" s="17"/>
      <c r="H203" s="17"/>
      <c r="I203" s="17"/>
      <c r="J203" s="17"/>
      <c r="K203" s="17"/>
      <c r="L203" s="17"/>
      <c r="M203" s="17"/>
      <c r="N203" s="17"/>
      <c r="O203" s="17"/>
      <c r="P203" s="17"/>
      <c r="Q203" s="17"/>
      <c r="R203" s="17"/>
      <c r="S203" s="17"/>
      <c r="T203" s="17"/>
      <c r="U203" s="17"/>
      <c r="V203" s="17"/>
      <c r="W203" s="17"/>
      <c r="X203" s="17"/>
      <c r="Y203" s="17"/>
      <c r="Z203" s="17"/>
    </row>
    <row r="204" spans="1:26" ht="12.75">
      <c r="A204" s="17"/>
      <c r="B204" s="17"/>
      <c r="C204" s="17"/>
      <c r="D204" s="17"/>
      <c r="E204" s="17"/>
      <c r="F204" s="17"/>
      <c r="G204" s="17"/>
      <c r="H204" s="17"/>
      <c r="I204" s="17"/>
      <c r="J204" s="17"/>
      <c r="K204" s="17"/>
      <c r="L204" s="17"/>
      <c r="M204" s="17"/>
      <c r="N204" s="17"/>
      <c r="O204" s="17"/>
      <c r="P204" s="17"/>
      <c r="Q204" s="17"/>
      <c r="R204" s="17"/>
      <c r="S204" s="17"/>
      <c r="T204" s="17"/>
      <c r="U204" s="17"/>
      <c r="V204" s="17"/>
      <c r="W204" s="17"/>
      <c r="X204" s="17"/>
      <c r="Y204" s="17"/>
      <c r="Z204" s="17"/>
    </row>
    <row r="205" spans="1:26" ht="12.75">
      <c r="A205" s="17"/>
      <c r="B205" s="17"/>
      <c r="C205" s="17"/>
      <c r="D205" s="17"/>
      <c r="E205" s="17"/>
      <c r="F205" s="17"/>
      <c r="G205" s="17"/>
      <c r="H205" s="17"/>
      <c r="I205" s="17"/>
      <c r="J205" s="17"/>
      <c r="K205" s="17"/>
      <c r="L205" s="17"/>
      <c r="M205" s="17"/>
      <c r="N205" s="17"/>
      <c r="O205" s="17"/>
      <c r="P205" s="17"/>
      <c r="Q205" s="17"/>
      <c r="R205" s="17"/>
      <c r="S205" s="17"/>
      <c r="T205" s="17"/>
      <c r="U205" s="17"/>
      <c r="V205" s="17"/>
      <c r="W205" s="17"/>
      <c r="X205" s="17"/>
      <c r="Y205" s="17"/>
      <c r="Z205" s="17"/>
    </row>
    <row r="206" spans="1:26" ht="12.75">
      <c r="A206" s="17"/>
      <c r="B206" s="17"/>
      <c r="C206" s="17"/>
      <c r="D206" s="17"/>
      <c r="E206" s="17"/>
      <c r="F206" s="17"/>
      <c r="G206" s="17"/>
      <c r="H206" s="17"/>
      <c r="I206" s="17"/>
      <c r="J206" s="17"/>
      <c r="K206" s="17"/>
      <c r="L206" s="17"/>
      <c r="M206" s="17"/>
      <c r="N206" s="17"/>
      <c r="O206" s="17"/>
      <c r="P206" s="17"/>
      <c r="Q206" s="17"/>
      <c r="R206" s="17"/>
      <c r="S206" s="17"/>
      <c r="T206" s="17"/>
      <c r="U206" s="17"/>
      <c r="V206" s="17"/>
      <c r="W206" s="17"/>
      <c r="X206" s="17"/>
      <c r="Y206" s="17"/>
      <c r="Z206" s="17"/>
    </row>
    <row r="207" spans="1:26" ht="12.75">
      <c r="A207" s="17"/>
      <c r="B207" s="17"/>
      <c r="C207" s="17"/>
      <c r="D207" s="17"/>
      <c r="E207" s="17"/>
      <c r="F207" s="17"/>
      <c r="G207" s="17"/>
      <c r="H207" s="17"/>
      <c r="I207" s="17"/>
      <c r="J207" s="17"/>
      <c r="K207" s="17"/>
      <c r="L207" s="17"/>
      <c r="M207" s="17"/>
      <c r="N207" s="17"/>
      <c r="O207" s="17"/>
      <c r="P207" s="17"/>
      <c r="Q207" s="17"/>
      <c r="R207" s="17"/>
      <c r="S207" s="17"/>
      <c r="T207" s="17"/>
      <c r="U207" s="17"/>
      <c r="V207" s="17"/>
      <c r="W207" s="17"/>
      <c r="X207" s="17"/>
      <c r="Y207" s="17"/>
      <c r="Z207" s="17"/>
    </row>
    <row r="208" spans="1:26" ht="12.75">
      <c r="A208" s="17"/>
      <c r="B208" s="17"/>
      <c r="C208" s="17"/>
      <c r="D208" s="17"/>
      <c r="E208" s="17"/>
      <c r="F208" s="17"/>
      <c r="G208" s="17"/>
      <c r="H208" s="17"/>
      <c r="I208" s="17"/>
      <c r="J208" s="17"/>
      <c r="K208" s="17"/>
      <c r="L208" s="17"/>
      <c r="M208" s="17"/>
      <c r="N208" s="17"/>
      <c r="O208" s="17"/>
      <c r="P208" s="17"/>
      <c r="Q208" s="17"/>
      <c r="R208" s="17"/>
      <c r="S208" s="17"/>
      <c r="T208" s="17"/>
      <c r="U208" s="17"/>
      <c r="V208" s="17"/>
      <c r="W208" s="17"/>
      <c r="X208" s="17"/>
      <c r="Y208" s="17"/>
      <c r="Z208" s="17"/>
    </row>
    <row r="209" spans="1:26" ht="12.75">
      <c r="A209" s="17"/>
      <c r="B209" s="17"/>
      <c r="C209" s="17"/>
      <c r="D209" s="17"/>
      <c r="E209" s="17"/>
      <c r="F209" s="17"/>
      <c r="G209" s="17"/>
      <c r="H209" s="17"/>
      <c r="I209" s="17"/>
      <c r="J209" s="17"/>
      <c r="K209" s="17"/>
      <c r="L209" s="17"/>
      <c r="M209" s="17"/>
      <c r="N209" s="17"/>
      <c r="O209" s="17"/>
      <c r="P209" s="17"/>
      <c r="Q209" s="17"/>
      <c r="R209" s="17"/>
      <c r="S209" s="17"/>
      <c r="T209" s="17"/>
      <c r="U209" s="17"/>
      <c r="V209" s="17"/>
      <c r="W209" s="17"/>
      <c r="X209" s="17"/>
      <c r="Y209" s="17"/>
      <c r="Z209" s="17"/>
    </row>
    <row r="210" spans="1:26" ht="12.75">
      <c r="A210" s="17"/>
      <c r="B210" s="17"/>
      <c r="C210" s="17"/>
      <c r="D210" s="17"/>
      <c r="E210" s="17"/>
      <c r="F210" s="17"/>
      <c r="G210" s="17"/>
      <c r="H210" s="17"/>
      <c r="I210" s="17"/>
      <c r="J210" s="17"/>
      <c r="K210" s="17"/>
      <c r="L210" s="17"/>
      <c r="M210" s="17"/>
      <c r="N210" s="17"/>
      <c r="O210" s="17"/>
      <c r="P210" s="17"/>
      <c r="Q210" s="17"/>
      <c r="R210" s="17"/>
      <c r="S210" s="17"/>
      <c r="T210" s="17"/>
      <c r="U210" s="17"/>
      <c r="V210" s="17"/>
      <c r="W210" s="17"/>
      <c r="X210" s="17"/>
      <c r="Y210" s="17"/>
      <c r="Z210" s="17"/>
    </row>
    <row r="211" spans="1:26" ht="12.75">
      <c r="A211" s="17"/>
      <c r="B211" s="17"/>
      <c r="C211" s="17"/>
      <c r="D211" s="17"/>
      <c r="E211" s="17"/>
      <c r="F211" s="17"/>
      <c r="G211" s="17"/>
      <c r="H211" s="17"/>
      <c r="I211" s="17"/>
      <c r="J211" s="17"/>
      <c r="K211" s="17"/>
      <c r="L211" s="17"/>
      <c r="M211" s="17"/>
      <c r="N211" s="17"/>
      <c r="O211" s="17"/>
      <c r="P211" s="17"/>
      <c r="Q211" s="17"/>
      <c r="R211" s="17"/>
      <c r="S211" s="17"/>
      <c r="T211" s="17"/>
      <c r="U211" s="17"/>
      <c r="V211" s="17"/>
      <c r="W211" s="17"/>
      <c r="X211" s="17"/>
      <c r="Y211" s="17"/>
      <c r="Z211" s="17"/>
    </row>
    <row r="212" spans="1:26" ht="12.75">
      <c r="A212" s="17"/>
      <c r="B212" s="17"/>
      <c r="C212" s="17"/>
      <c r="D212" s="17"/>
      <c r="E212" s="17"/>
      <c r="F212" s="17"/>
      <c r="G212" s="17"/>
      <c r="H212" s="17"/>
      <c r="I212" s="17"/>
      <c r="J212" s="17"/>
      <c r="K212" s="17"/>
      <c r="L212" s="17"/>
      <c r="M212" s="17"/>
      <c r="N212" s="17"/>
      <c r="O212" s="17"/>
      <c r="P212" s="17"/>
      <c r="Q212" s="17"/>
      <c r="R212" s="17"/>
      <c r="S212" s="17"/>
      <c r="T212" s="17"/>
      <c r="U212" s="17"/>
      <c r="V212" s="17"/>
      <c r="W212" s="17"/>
      <c r="X212" s="17"/>
      <c r="Y212" s="17"/>
      <c r="Z212" s="17"/>
    </row>
    <row r="213" spans="1:26" ht="12.75">
      <c r="A213" s="17"/>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row>
    <row r="214" spans="1:26" ht="12.75">
      <c r="A214" s="17"/>
      <c r="B214" s="17"/>
      <c r="C214" s="17"/>
      <c r="D214" s="17"/>
      <c r="E214" s="17"/>
      <c r="F214" s="17"/>
      <c r="G214" s="17"/>
      <c r="H214" s="17"/>
      <c r="I214" s="17"/>
      <c r="J214" s="17"/>
      <c r="K214" s="17"/>
      <c r="L214" s="17"/>
      <c r="M214" s="17"/>
      <c r="N214" s="17"/>
      <c r="O214" s="17"/>
      <c r="P214" s="17"/>
      <c r="Q214" s="17"/>
      <c r="R214" s="17"/>
      <c r="S214" s="17"/>
      <c r="T214" s="17"/>
      <c r="U214" s="17"/>
      <c r="V214" s="17"/>
      <c r="W214" s="17"/>
      <c r="X214" s="17"/>
      <c r="Y214" s="17"/>
      <c r="Z214" s="17"/>
    </row>
    <row r="215" spans="1:26" ht="12.75">
      <c r="A215" s="17"/>
      <c r="B215" s="17"/>
      <c r="C215" s="17"/>
      <c r="D215" s="17"/>
      <c r="E215" s="17"/>
      <c r="F215" s="17"/>
      <c r="G215" s="17"/>
      <c r="H215" s="17"/>
      <c r="I215" s="17"/>
      <c r="J215" s="17"/>
      <c r="K215" s="17"/>
      <c r="L215" s="17"/>
      <c r="M215" s="17"/>
      <c r="N215" s="17"/>
      <c r="O215" s="17"/>
      <c r="P215" s="17"/>
      <c r="Q215" s="17"/>
      <c r="R215" s="17"/>
      <c r="S215" s="17"/>
      <c r="T215" s="17"/>
      <c r="U215" s="17"/>
      <c r="V215" s="17"/>
      <c r="W215" s="17"/>
      <c r="X215" s="17"/>
      <c r="Y215" s="17"/>
      <c r="Z215" s="17"/>
    </row>
    <row r="216" spans="1:26" ht="12.75">
      <c r="A216" s="17"/>
      <c r="B216" s="17"/>
      <c r="C216" s="17"/>
      <c r="D216" s="17"/>
      <c r="E216" s="17"/>
      <c r="F216" s="17"/>
      <c r="G216" s="17"/>
      <c r="H216" s="17"/>
      <c r="I216" s="17"/>
      <c r="J216" s="17"/>
      <c r="K216" s="17"/>
      <c r="L216" s="17"/>
      <c r="M216" s="17"/>
      <c r="N216" s="17"/>
      <c r="O216" s="17"/>
      <c r="P216" s="17"/>
      <c r="Q216" s="17"/>
      <c r="R216" s="17"/>
      <c r="S216" s="17"/>
      <c r="T216" s="17"/>
      <c r="U216" s="17"/>
      <c r="V216" s="17"/>
      <c r="W216" s="17"/>
      <c r="X216" s="17"/>
      <c r="Y216" s="17"/>
      <c r="Z216" s="17"/>
    </row>
    <row r="217" spans="1:26" ht="12.75">
      <c r="A217" s="17"/>
      <c r="B217" s="17"/>
      <c r="C217" s="17"/>
      <c r="D217" s="17"/>
      <c r="E217" s="17"/>
      <c r="F217" s="17"/>
      <c r="G217" s="17"/>
      <c r="H217" s="17"/>
      <c r="I217" s="17"/>
      <c r="J217" s="17"/>
      <c r="K217" s="17"/>
      <c r="L217" s="17"/>
      <c r="M217" s="17"/>
      <c r="N217" s="17"/>
      <c r="O217" s="17"/>
      <c r="P217" s="17"/>
      <c r="Q217" s="17"/>
      <c r="R217" s="17"/>
      <c r="S217" s="17"/>
      <c r="T217" s="17"/>
      <c r="U217" s="17"/>
      <c r="V217" s="17"/>
      <c r="W217" s="17"/>
      <c r="X217" s="17"/>
      <c r="Y217" s="17"/>
      <c r="Z217" s="17"/>
    </row>
    <row r="218" spans="1:26" ht="12.75">
      <c r="A218" s="17"/>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row>
    <row r="219" spans="1:26" ht="12.75">
      <c r="A219" s="17"/>
      <c r="B219" s="17"/>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row>
    <row r="220" spans="1:26" ht="12.75">
      <c r="A220" s="17"/>
      <c r="B220" s="17"/>
      <c r="C220" s="17"/>
      <c r="D220" s="17"/>
      <c r="E220" s="17"/>
      <c r="F220" s="17"/>
      <c r="G220" s="17"/>
      <c r="H220" s="17"/>
      <c r="I220" s="17"/>
      <c r="J220" s="17"/>
      <c r="K220" s="17"/>
      <c r="L220" s="17"/>
      <c r="M220" s="17"/>
      <c r="N220" s="17"/>
      <c r="O220" s="17"/>
      <c r="P220" s="17"/>
      <c r="Q220" s="17"/>
      <c r="R220" s="17"/>
      <c r="S220" s="17"/>
      <c r="T220" s="17"/>
      <c r="U220" s="17"/>
      <c r="V220" s="17"/>
      <c r="W220" s="17"/>
      <c r="X220" s="17"/>
      <c r="Y220" s="17"/>
      <c r="Z220" s="17"/>
    </row>
    <row r="221" spans="1:26" ht="12.75">
      <c r="A221" s="17"/>
      <c r="B221" s="17"/>
      <c r="C221" s="17"/>
      <c r="D221" s="17"/>
      <c r="E221" s="17"/>
      <c r="F221" s="17"/>
      <c r="G221" s="17"/>
      <c r="H221" s="17"/>
      <c r="I221" s="17"/>
      <c r="J221" s="17"/>
      <c r="K221" s="17"/>
      <c r="L221" s="17"/>
      <c r="M221" s="17"/>
      <c r="N221" s="17"/>
      <c r="O221" s="17"/>
      <c r="P221" s="17"/>
      <c r="Q221" s="17"/>
      <c r="R221" s="17"/>
      <c r="S221" s="17"/>
      <c r="T221" s="17"/>
      <c r="U221" s="17"/>
      <c r="V221" s="17"/>
      <c r="W221" s="17"/>
      <c r="X221" s="17"/>
      <c r="Y221" s="17"/>
      <c r="Z221" s="17"/>
    </row>
    <row r="222" spans="1:26" ht="12.75">
      <c r="A222" s="17"/>
      <c r="B222" s="17"/>
      <c r="C222" s="17"/>
      <c r="D222" s="17"/>
      <c r="E222" s="17"/>
      <c r="F222" s="17"/>
      <c r="G222" s="17"/>
      <c r="H222" s="17"/>
      <c r="I222" s="17"/>
      <c r="J222" s="17"/>
      <c r="K222" s="17"/>
      <c r="L222" s="17"/>
      <c r="M222" s="17"/>
      <c r="N222" s="17"/>
      <c r="O222" s="17"/>
      <c r="P222" s="17"/>
      <c r="Q222" s="17"/>
      <c r="R222" s="17"/>
      <c r="S222" s="17"/>
      <c r="T222" s="17"/>
      <c r="U222" s="17"/>
      <c r="V222" s="17"/>
      <c r="W222" s="17"/>
      <c r="X222" s="17"/>
      <c r="Y222" s="17"/>
      <c r="Z222" s="17"/>
    </row>
    <row r="223" spans="1:26" ht="12.75">
      <c r="A223" s="17"/>
      <c r="B223" s="17"/>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row>
    <row r="224" spans="1:26" ht="12.75">
      <c r="A224" s="17"/>
      <c r="B224" s="17"/>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row>
    <row r="225" spans="1:26" ht="12.75">
      <c r="A225" s="17"/>
      <c r="B225" s="17"/>
      <c r="C225" s="17"/>
      <c r="D225" s="17"/>
      <c r="E225" s="17"/>
      <c r="F225" s="17"/>
      <c r="G225" s="17"/>
      <c r="H225" s="17"/>
      <c r="I225" s="17"/>
      <c r="J225" s="17"/>
      <c r="K225" s="17"/>
      <c r="L225" s="17"/>
      <c r="M225" s="17"/>
      <c r="N225" s="17"/>
      <c r="O225" s="17"/>
      <c r="P225" s="17"/>
      <c r="Q225" s="17"/>
      <c r="R225" s="17"/>
      <c r="S225" s="17"/>
      <c r="T225" s="17"/>
      <c r="U225" s="17"/>
      <c r="V225" s="17"/>
      <c r="W225" s="17"/>
      <c r="X225" s="17"/>
      <c r="Y225" s="17"/>
      <c r="Z225" s="17"/>
    </row>
    <row r="226" spans="1:26" ht="12.75">
      <c r="A226" s="17"/>
      <c r="B226" s="17"/>
      <c r="C226" s="17"/>
      <c r="D226" s="17"/>
      <c r="E226" s="17"/>
      <c r="F226" s="17"/>
      <c r="G226" s="17"/>
      <c r="H226" s="17"/>
      <c r="I226" s="17"/>
      <c r="J226" s="17"/>
      <c r="K226" s="17"/>
      <c r="L226" s="17"/>
      <c r="M226" s="17"/>
      <c r="N226" s="17"/>
      <c r="O226" s="17"/>
      <c r="P226" s="17"/>
      <c r="Q226" s="17"/>
      <c r="R226" s="17"/>
      <c r="S226" s="17"/>
      <c r="T226" s="17"/>
      <c r="U226" s="17"/>
      <c r="V226" s="17"/>
      <c r="W226" s="17"/>
      <c r="X226" s="17"/>
      <c r="Y226" s="17"/>
      <c r="Z226" s="17"/>
    </row>
    <row r="227" spans="1:26" ht="12.75">
      <c r="A227" s="17"/>
      <c r="B227" s="17"/>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row>
    <row r="228" spans="1:26" ht="12.75">
      <c r="A228" s="17"/>
      <c r="B228" s="17"/>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row>
    <row r="229" spans="1:26" ht="12.75">
      <c r="A229" s="17"/>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row>
    <row r="230" spans="1:26" ht="12.75">
      <c r="A230" s="17"/>
      <c r="B230" s="17"/>
      <c r="C230" s="17"/>
      <c r="D230" s="17"/>
      <c r="E230" s="17"/>
      <c r="F230" s="17"/>
      <c r="G230" s="17"/>
      <c r="H230" s="17"/>
      <c r="I230" s="17"/>
      <c r="J230" s="17"/>
      <c r="K230" s="17"/>
      <c r="L230" s="17"/>
      <c r="M230" s="17"/>
      <c r="N230" s="17"/>
      <c r="O230" s="17"/>
      <c r="P230" s="17"/>
      <c r="Q230" s="17"/>
      <c r="R230" s="17"/>
      <c r="S230" s="17"/>
      <c r="T230" s="17"/>
      <c r="U230" s="17"/>
      <c r="V230" s="17"/>
      <c r="W230" s="17"/>
      <c r="X230" s="17"/>
      <c r="Y230" s="17"/>
      <c r="Z230" s="17"/>
    </row>
    <row r="231" spans="1:26" ht="12.75">
      <c r="A231" s="17"/>
      <c r="B231" s="17"/>
      <c r="C231" s="17"/>
      <c r="D231" s="17"/>
      <c r="E231" s="17"/>
      <c r="F231" s="17"/>
      <c r="G231" s="17"/>
      <c r="H231" s="17"/>
      <c r="I231" s="17"/>
      <c r="J231" s="17"/>
      <c r="K231" s="17"/>
      <c r="L231" s="17"/>
      <c r="M231" s="17"/>
      <c r="N231" s="17"/>
      <c r="O231" s="17"/>
      <c r="P231" s="17"/>
      <c r="Q231" s="17"/>
      <c r="R231" s="17"/>
      <c r="S231" s="17"/>
      <c r="T231" s="17"/>
      <c r="U231" s="17"/>
      <c r="V231" s="17"/>
      <c r="W231" s="17"/>
      <c r="X231" s="17"/>
      <c r="Y231" s="17"/>
      <c r="Z231" s="17"/>
    </row>
    <row r="232" spans="1:26" ht="12.75">
      <c r="A232" s="17"/>
      <c r="B232" s="17"/>
      <c r="C232" s="17"/>
      <c r="D232" s="17"/>
      <c r="E232" s="17"/>
      <c r="F232" s="17"/>
      <c r="G232" s="17"/>
      <c r="H232" s="17"/>
      <c r="I232" s="17"/>
      <c r="J232" s="17"/>
      <c r="K232" s="17"/>
      <c r="L232" s="17"/>
      <c r="M232" s="17"/>
      <c r="N232" s="17"/>
      <c r="O232" s="17"/>
      <c r="P232" s="17"/>
      <c r="Q232" s="17"/>
      <c r="R232" s="17"/>
      <c r="S232" s="17"/>
      <c r="T232" s="17"/>
      <c r="U232" s="17"/>
      <c r="V232" s="17"/>
      <c r="W232" s="17"/>
      <c r="X232" s="17"/>
      <c r="Y232" s="17"/>
      <c r="Z232" s="17"/>
    </row>
    <row r="233" spans="1:26" ht="12.75">
      <c r="A233" s="17"/>
      <c r="B233" s="17"/>
      <c r="C233" s="17"/>
      <c r="D233" s="17"/>
      <c r="E233" s="17"/>
      <c r="F233" s="17"/>
      <c r="G233" s="17"/>
      <c r="H233" s="17"/>
      <c r="I233" s="17"/>
      <c r="J233" s="17"/>
      <c r="K233" s="17"/>
      <c r="L233" s="17"/>
      <c r="M233" s="17"/>
      <c r="N233" s="17"/>
      <c r="O233" s="17"/>
      <c r="P233" s="17"/>
      <c r="Q233" s="17"/>
      <c r="R233" s="17"/>
      <c r="S233" s="17"/>
      <c r="T233" s="17"/>
      <c r="U233" s="17"/>
      <c r="V233" s="17"/>
      <c r="W233" s="17"/>
      <c r="X233" s="17"/>
      <c r="Y233" s="17"/>
      <c r="Z233" s="17"/>
    </row>
    <row r="234" spans="1:26" ht="12.75">
      <c r="A234" s="17"/>
      <c r="B234" s="17"/>
      <c r="C234" s="17"/>
      <c r="D234" s="17"/>
      <c r="E234" s="17"/>
      <c r="F234" s="17"/>
      <c r="G234" s="17"/>
      <c r="H234" s="17"/>
      <c r="I234" s="17"/>
      <c r="J234" s="17"/>
      <c r="K234" s="17"/>
      <c r="L234" s="17"/>
      <c r="M234" s="17"/>
      <c r="N234" s="17"/>
      <c r="O234" s="17"/>
      <c r="P234" s="17"/>
      <c r="Q234" s="17"/>
      <c r="R234" s="17"/>
      <c r="S234" s="17"/>
      <c r="T234" s="17"/>
      <c r="U234" s="17"/>
      <c r="V234" s="17"/>
      <c r="W234" s="17"/>
      <c r="X234" s="17"/>
      <c r="Y234" s="17"/>
      <c r="Z234" s="17"/>
    </row>
    <row r="235" spans="1:26" ht="12.75">
      <c r="A235" s="17"/>
      <c r="B235" s="17"/>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row>
    <row r="236" spans="1:26" ht="12.75">
      <c r="A236" s="17"/>
      <c r="B236" s="17"/>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row>
    <row r="237" spans="1:26" ht="12.75">
      <c r="A237" s="17"/>
      <c r="B237" s="17"/>
      <c r="C237" s="17"/>
      <c r="D237" s="17"/>
      <c r="E237" s="17"/>
      <c r="F237" s="17"/>
      <c r="G237" s="17"/>
      <c r="H237" s="17"/>
      <c r="I237" s="17"/>
      <c r="J237" s="17"/>
      <c r="K237" s="17"/>
      <c r="L237" s="17"/>
      <c r="M237" s="17"/>
      <c r="N237" s="17"/>
      <c r="O237" s="17"/>
      <c r="P237" s="17"/>
      <c r="Q237" s="17"/>
      <c r="R237" s="17"/>
      <c r="S237" s="17"/>
      <c r="T237" s="17"/>
      <c r="U237" s="17"/>
      <c r="V237" s="17"/>
      <c r="W237" s="17"/>
      <c r="X237" s="17"/>
      <c r="Y237" s="17"/>
      <c r="Z237" s="17"/>
    </row>
    <row r="238" spans="1:26" ht="12.75">
      <c r="A238" s="17"/>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row>
    <row r="239" spans="1:26" ht="12.75">
      <c r="A239" s="17"/>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row>
    <row r="240" spans="1:26" ht="12.75">
      <c r="A240" s="17"/>
      <c r="B240" s="17"/>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row>
    <row r="241" spans="1:26" ht="12.75">
      <c r="A241" s="17"/>
      <c r="B241" s="17"/>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row>
    <row r="242" spans="1:26" ht="12.75">
      <c r="A242" s="17"/>
      <c r="B242" s="17"/>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row>
    <row r="243" spans="1:26" ht="12.75">
      <c r="A243" s="17"/>
      <c r="B243" s="17"/>
      <c r="C243" s="17"/>
      <c r="D243" s="17"/>
      <c r="E243" s="17"/>
      <c r="F243" s="17"/>
      <c r="G243" s="17"/>
      <c r="H243" s="17"/>
      <c r="I243" s="17"/>
      <c r="J243" s="17"/>
      <c r="K243" s="17"/>
      <c r="L243" s="17"/>
      <c r="M243" s="17"/>
      <c r="N243" s="17"/>
      <c r="O243" s="17"/>
      <c r="P243" s="17"/>
      <c r="Q243" s="17"/>
      <c r="R243" s="17"/>
      <c r="S243" s="17"/>
      <c r="T243" s="17"/>
      <c r="U243" s="17"/>
      <c r="V243" s="17"/>
      <c r="W243" s="17"/>
      <c r="X243" s="17"/>
      <c r="Y243" s="17"/>
      <c r="Z243" s="17"/>
    </row>
    <row r="244" spans="1:26" ht="12.75">
      <c r="A244" s="17"/>
      <c r="B244" s="17"/>
      <c r="C244" s="17"/>
      <c r="D244" s="17"/>
      <c r="E244" s="17"/>
      <c r="F244" s="17"/>
      <c r="G244" s="17"/>
      <c r="H244" s="17"/>
      <c r="I244" s="17"/>
      <c r="J244" s="17"/>
      <c r="K244" s="17"/>
      <c r="L244" s="17"/>
      <c r="M244" s="17"/>
      <c r="N244" s="17"/>
      <c r="O244" s="17"/>
      <c r="P244" s="17"/>
      <c r="Q244" s="17"/>
      <c r="R244" s="17"/>
      <c r="S244" s="17"/>
      <c r="T244" s="17"/>
      <c r="U244" s="17"/>
      <c r="V244" s="17"/>
      <c r="W244" s="17"/>
      <c r="X244" s="17"/>
      <c r="Y244" s="17"/>
      <c r="Z244" s="17"/>
    </row>
    <row r="245" spans="1:26" ht="12.75">
      <c r="A245" s="17"/>
      <c r="B245" s="17"/>
      <c r="C245" s="17"/>
      <c r="D245" s="17"/>
      <c r="E245" s="17"/>
      <c r="F245" s="17"/>
      <c r="G245" s="17"/>
      <c r="H245" s="17"/>
      <c r="I245" s="17"/>
      <c r="J245" s="17"/>
      <c r="K245" s="17"/>
      <c r="L245" s="17"/>
      <c r="M245" s="17"/>
      <c r="N245" s="17"/>
      <c r="O245" s="17"/>
      <c r="P245" s="17"/>
      <c r="Q245" s="17"/>
      <c r="R245" s="17"/>
      <c r="S245" s="17"/>
      <c r="T245" s="17"/>
      <c r="U245" s="17"/>
      <c r="V245" s="17"/>
      <c r="W245" s="17"/>
      <c r="X245" s="17"/>
      <c r="Y245" s="17"/>
      <c r="Z245" s="17"/>
    </row>
    <row r="246" spans="1:26" ht="12.75">
      <c r="A246" s="17"/>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row>
    <row r="247" spans="1:26" ht="12.75">
      <c r="A247" s="17"/>
      <c r="B247" s="17"/>
      <c r="C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row>
    <row r="248" spans="1:26" ht="12.75">
      <c r="A248" s="17"/>
      <c r="B248" s="17"/>
      <c r="C248" s="17"/>
      <c r="D248" s="17"/>
      <c r="E248" s="17"/>
      <c r="F248" s="17"/>
      <c r="G248" s="17"/>
      <c r="H248" s="17"/>
      <c r="I248" s="17"/>
      <c r="J248" s="17"/>
      <c r="K248" s="17"/>
      <c r="L248" s="17"/>
      <c r="M248" s="17"/>
      <c r="N248" s="17"/>
      <c r="O248" s="17"/>
      <c r="P248" s="17"/>
      <c r="Q248" s="17"/>
      <c r="R248" s="17"/>
      <c r="S248" s="17"/>
      <c r="T248" s="17"/>
      <c r="U248" s="17"/>
      <c r="V248" s="17"/>
      <c r="W248" s="17"/>
      <c r="X248" s="17"/>
      <c r="Y248" s="17"/>
      <c r="Z248" s="17"/>
    </row>
    <row r="249" spans="1:26" ht="12.75">
      <c r="A249" s="17"/>
      <c r="B249" s="17"/>
      <c r="C249" s="17"/>
      <c r="D249" s="17"/>
      <c r="E249" s="17"/>
      <c r="F249" s="17"/>
      <c r="G249" s="17"/>
      <c r="H249" s="17"/>
      <c r="I249" s="17"/>
      <c r="J249" s="17"/>
      <c r="K249" s="17"/>
      <c r="L249" s="17"/>
      <c r="M249" s="17"/>
      <c r="N249" s="17"/>
      <c r="O249" s="17"/>
      <c r="P249" s="17"/>
      <c r="Q249" s="17"/>
      <c r="R249" s="17"/>
      <c r="S249" s="17"/>
      <c r="T249" s="17"/>
      <c r="U249" s="17"/>
      <c r="V249" s="17"/>
      <c r="W249" s="17"/>
      <c r="X249" s="17"/>
      <c r="Y249" s="17"/>
      <c r="Z249" s="17"/>
    </row>
    <row r="250" spans="1:26" ht="12.75">
      <c r="A250" s="17"/>
      <c r="B250" s="17"/>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row>
    <row r="251" spans="1:26" ht="12.75">
      <c r="A251" s="17"/>
      <c r="B251" s="17"/>
      <c r="C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row>
    <row r="252" spans="1:26" ht="12.75">
      <c r="A252" s="17"/>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row>
    <row r="253" spans="1:26" ht="12.75">
      <c r="A253" s="17"/>
      <c r="B253" s="17"/>
      <c r="C253" s="17"/>
      <c r="D253" s="17"/>
      <c r="E253" s="17"/>
      <c r="F253" s="17"/>
      <c r="G253" s="17"/>
      <c r="H253" s="17"/>
      <c r="I253" s="17"/>
      <c r="J253" s="17"/>
      <c r="K253" s="17"/>
      <c r="L253" s="17"/>
      <c r="M253" s="17"/>
      <c r="N253" s="17"/>
      <c r="O253" s="17"/>
      <c r="P253" s="17"/>
      <c r="Q253" s="17"/>
      <c r="R253" s="17"/>
      <c r="S253" s="17"/>
      <c r="T253" s="17"/>
      <c r="U253" s="17"/>
      <c r="V253" s="17"/>
      <c r="W253" s="17"/>
      <c r="X253" s="17"/>
      <c r="Y253" s="17"/>
      <c r="Z253" s="17"/>
    </row>
    <row r="254" spans="1:26" ht="12.75">
      <c r="A254" s="17"/>
      <c r="B254" s="17"/>
      <c r="C254" s="17"/>
      <c r="D254" s="17"/>
      <c r="E254" s="17"/>
      <c r="F254" s="17"/>
      <c r="G254" s="17"/>
      <c r="H254" s="17"/>
      <c r="I254" s="17"/>
      <c r="J254" s="17"/>
      <c r="K254" s="17"/>
      <c r="L254" s="17"/>
      <c r="M254" s="17"/>
      <c r="N254" s="17"/>
      <c r="O254" s="17"/>
      <c r="P254" s="17"/>
      <c r="Q254" s="17"/>
      <c r="R254" s="17"/>
      <c r="S254" s="17"/>
      <c r="T254" s="17"/>
      <c r="U254" s="17"/>
      <c r="V254" s="17"/>
      <c r="W254" s="17"/>
      <c r="X254" s="17"/>
      <c r="Y254" s="17"/>
      <c r="Z254" s="17"/>
    </row>
    <row r="255" spans="1:26" ht="12.75">
      <c r="A255" s="17"/>
      <c r="B255" s="17"/>
      <c r="C255" s="17"/>
      <c r="D255" s="17"/>
      <c r="E255" s="17"/>
      <c r="F255" s="17"/>
      <c r="G255" s="17"/>
      <c r="H255" s="17"/>
      <c r="I255" s="17"/>
      <c r="J255" s="17"/>
      <c r="K255" s="17"/>
      <c r="L255" s="17"/>
      <c r="M255" s="17"/>
      <c r="N255" s="17"/>
      <c r="O255" s="17"/>
      <c r="P255" s="17"/>
      <c r="Q255" s="17"/>
      <c r="R255" s="17"/>
      <c r="S255" s="17"/>
      <c r="T255" s="17"/>
      <c r="U255" s="17"/>
      <c r="V255" s="17"/>
      <c r="W255" s="17"/>
      <c r="X255" s="17"/>
      <c r="Y255" s="17"/>
      <c r="Z255" s="17"/>
    </row>
    <row r="256" spans="1:26" ht="12.75">
      <c r="A256" s="17"/>
      <c r="B256" s="17"/>
      <c r="C256" s="17"/>
      <c r="D256" s="17"/>
      <c r="E256" s="17"/>
      <c r="F256" s="17"/>
      <c r="G256" s="17"/>
      <c r="H256" s="17"/>
      <c r="I256" s="17"/>
      <c r="J256" s="17"/>
      <c r="K256" s="17"/>
      <c r="L256" s="17"/>
      <c r="M256" s="17"/>
      <c r="N256" s="17"/>
      <c r="O256" s="17"/>
      <c r="P256" s="17"/>
      <c r="Q256" s="17"/>
      <c r="R256" s="17"/>
      <c r="S256" s="17"/>
      <c r="T256" s="17"/>
      <c r="U256" s="17"/>
      <c r="V256" s="17"/>
      <c r="W256" s="17"/>
      <c r="X256" s="17"/>
      <c r="Y256" s="17"/>
      <c r="Z256" s="17"/>
    </row>
    <row r="257" spans="1:26" ht="12.75">
      <c r="A257" s="17"/>
      <c r="B257" s="17"/>
      <c r="C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row>
    <row r="258" spans="1:26" ht="12.75">
      <c r="A258" s="17"/>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row>
    <row r="259" spans="1:26" ht="12.75">
      <c r="A259" s="17"/>
      <c r="B259" s="17"/>
      <c r="C259" s="17"/>
      <c r="D259" s="17"/>
      <c r="E259" s="17"/>
      <c r="F259" s="17"/>
      <c r="G259" s="17"/>
      <c r="H259" s="17"/>
      <c r="I259" s="17"/>
      <c r="J259" s="17"/>
      <c r="K259" s="17"/>
      <c r="L259" s="17"/>
      <c r="M259" s="17"/>
      <c r="N259" s="17"/>
      <c r="O259" s="17"/>
      <c r="P259" s="17"/>
      <c r="Q259" s="17"/>
      <c r="R259" s="17"/>
      <c r="S259" s="17"/>
      <c r="T259" s="17"/>
      <c r="U259" s="17"/>
      <c r="V259" s="17"/>
      <c r="W259" s="17"/>
      <c r="X259" s="17"/>
      <c r="Y259" s="17"/>
      <c r="Z259" s="17"/>
    </row>
    <row r="260" spans="1:26" ht="12.75">
      <c r="A260" s="17"/>
      <c r="B260" s="17"/>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row>
    <row r="261" spans="1:26" ht="12.75">
      <c r="A261" s="17"/>
      <c r="B261" s="17"/>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row>
    <row r="262" spans="1:26" ht="12.75">
      <c r="A262" s="17"/>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row>
    <row r="263" spans="1:26" ht="12.75">
      <c r="A263" s="17"/>
      <c r="B263" s="17"/>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row>
    <row r="264" spans="1:26" ht="12.75">
      <c r="A264" s="17"/>
      <c r="B264" s="17"/>
      <c r="C264" s="17"/>
      <c r="D264" s="17"/>
      <c r="E264" s="17"/>
      <c r="F264" s="17"/>
      <c r="G264" s="17"/>
      <c r="H264" s="17"/>
      <c r="I264" s="17"/>
      <c r="J264" s="17"/>
      <c r="K264" s="17"/>
      <c r="L264" s="17"/>
      <c r="M264" s="17"/>
      <c r="N264" s="17"/>
      <c r="O264" s="17"/>
      <c r="P264" s="17"/>
      <c r="Q264" s="17"/>
      <c r="R264" s="17"/>
      <c r="S264" s="17"/>
      <c r="T264" s="17"/>
      <c r="U264" s="17"/>
      <c r="V264" s="17"/>
      <c r="W264" s="17"/>
      <c r="X264" s="17"/>
      <c r="Y264" s="17"/>
      <c r="Z264" s="17"/>
    </row>
    <row r="265" spans="1:26" ht="12.75">
      <c r="A265" s="17"/>
      <c r="B265" s="17"/>
      <c r="C265" s="17"/>
      <c r="D265" s="17"/>
      <c r="E265" s="17"/>
      <c r="F265" s="17"/>
      <c r="G265" s="17"/>
      <c r="H265" s="17"/>
      <c r="I265" s="17"/>
      <c r="J265" s="17"/>
      <c r="K265" s="17"/>
      <c r="L265" s="17"/>
      <c r="M265" s="17"/>
      <c r="N265" s="17"/>
      <c r="O265" s="17"/>
      <c r="P265" s="17"/>
      <c r="Q265" s="17"/>
      <c r="R265" s="17"/>
      <c r="S265" s="17"/>
      <c r="T265" s="17"/>
      <c r="U265" s="17"/>
      <c r="V265" s="17"/>
      <c r="W265" s="17"/>
      <c r="X265" s="17"/>
      <c r="Y265" s="17"/>
      <c r="Z265" s="17"/>
    </row>
    <row r="266" spans="1:26" ht="12.75">
      <c r="A266" s="17"/>
      <c r="B266" s="17"/>
      <c r="C266" s="17"/>
      <c r="D266" s="17"/>
      <c r="E266" s="17"/>
      <c r="F266" s="17"/>
      <c r="G266" s="17"/>
      <c r="H266" s="17"/>
      <c r="I266" s="17"/>
      <c r="J266" s="17"/>
      <c r="K266" s="17"/>
      <c r="L266" s="17"/>
      <c r="M266" s="17"/>
      <c r="N266" s="17"/>
      <c r="O266" s="17"/>
      <c r="P266" s="17"/>
      <c r="Q266" s="17"/>
      <c r="R266" s="17"/>
      <c r="S266" s="17"/>
      <c r="T266" s="17"/>
      <c r="U266" s="17"/>
      <c r="V266" s="17"/>
      <c r="W266" s="17"/>
      <c r="X266" s="17"/>
      <c r="Y266" s="17"/>
      <c r="Z266" s="17"/>
    </row>
    <row r="267" spans="1:26" ht="12.75">
      <c r="A267" s="17"/>
      <c r="B267" s="17"/>
      <c r="C267" s="17"/>
      <c r="D267" s="17"/>
      <c r="E267" s="17"/>
      <c r="F267" s="17"/>
      <c r="G267" s="17"/>
      <c r="H267" s="17"/>
      <c r="I267" s="17"/>
      <c r="J267" s="17"/>
      <c r="K267" s="17"/>
      <c r="L267" s="17"/>
      <c r="M267" s="17"/>
      <c r="N267" s="17"/>
      <c r="O267" s="17"/>
      <c r="P267" s="17"/>
      <c r="Q267" s="17"/>
      <c r="R267" s="17"/>
      <c r="S267" s="17"/>
      <c r="T267" s="17"/>
      <c r="U267" s="17"/>
      <c r="V267" s="17"/>
      <c r="W267" s="17"/>
      <c r="X267" s="17"/>
      <c r="Y267" s="17"/>
      <c r="Z267" s="17"/>
    </row>
    <row r="268" spans="1:26" ht="12.75">
      <c r="A268" s="17"/>
      <c r="B268" s="17"/>
      <c r="C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row>
    <row r="269" spans="1:26" ht="12.75">
      <c r="A269" s="17"/>
      <c r="B269" s="17"/>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row>
    <row r="270" spans="1:26" ht="12.75">
      <c r="A270" s="17"/>
      <c r="B270" s="17"/>
      <c r="C270" s="17"/>
      <c r="D270" s="17"/>
      <c r="E270" s="17"/>
      <c r="F270" s="17"/>
      <c r="G270" s="17"/>
      <c r="H270" s="17"/>
      <c r="I270" s="17"/>
      <c r="J270" s="17"/>
      <c r="K270" s="17"/>
      <c r="L270" s="17"/>
      <c r="M270" s="17"/>
      <c r="N270" s="17"/>
      <c r="O270" s="17"/>
      <c r="P270" s="17"/>
      <c r="Q270" s="17"/>
      <c r="R270" s="17"/>
      <c r="S270" s="17"/>
      <c r="T270" s="17"/>
      <c r="U270" s="17"/>
      <c r="V270" s="17"/>
      <c r="W270" s="17"/>
      <c r="X270" s="17"/>
      <c r="Y270" s="17"/>
      <c r="Z270" s="17"/>
    </row>
    <row r="271" spans="1:26" ht="12.75">
      <c r="A271" s="17"/>
      <c r="B271" s="17"/>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row>
    <row r="272" spans="1:26" ht="12.75">
      <c r="A272" s="17"/>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row>
    <row r="273" spans="1:26" ht="12.75">
      <c r="A273" s="17"/>
      <c r="B273" s="17"/>
      <c r="C273" s="17"/>
      <c r="D273" s="17"/>
      <c r="E273" s="17"/>
      <c r="F273" s="17"/>
      <c r="G273" s="17"/>
      <c r="H273" s="17"/>
      <c r="I273" s="17"/>
      <c r="J273" s="17"/>
      <c r="K273" s="17"/>
      <c r="L273" s="17"/>
      <c r="M273" s="17"/>
      <c r="N273" s="17"/>
      <c r="O273" s="17"/>
      <c r="P273" s="17"/>
      <c r="Q273" s="17"/>
      <c r="R273" s="17"/>
      <c r="S273" s="17"/>
      <c r="T273" s="17"/>
      <c r="U273" s="17"/>
      <c r="V273" s="17"/>
      <c r="W273" s="17"/>
      <c r="X273" s="17"/>
      <c r="Y273" s="17"/>
      <c r="Z273" s="17"/>
    </row>
    <row r="274" spans="1:26" ht="12.75">
      <c r="A274" s="17"/>
      <c r="B274" s="17"/>
      <c r="C274" s="17"/>
      <c r="D274" s="17"/>
      <c r="E274" s="17"/>
      <c r="F274" s="17"/>
      <c r="G274" s="17"/>
      <c r="H274" s="17"/>
      <c r="I274" s="17"/>
      <c r="J274" s="17"/>
      <c r="K274" s="17"/>
      <c r="L274" s="17"/>
      <c r="M274" s="17"/>
      <c r="N274" s="17"/>
      <c r="O274" s="17"/>
      <c r="P274" s="17"/>
      <c r="Q274" s="17"/>
      <c r="R274" s="17"/>
      <c r="S274" s="17"/>
      <c r="T274" s="17"/>
      <c r="U274" s="17"/>
      <c r="V274" s="17"/>
      <c r="W274" s="17"/>
      <c r="X274" s="17"/>
      <c r="Y274" s="17"/>
      <c r="Z274" s="17"/>
    </row>
    <row r="275" spans="1:26" ht="12.75">
      <c r="A275" s="17"/>
      <c r="B275" s="17"/>
      <c r="C275" s="17"/>
      <c r="D275" s="17"/>
      <c r="E275" s="17"/>
      <c r="F275" s="17"/>
      <c r="G275" s="17"/>
      <c r="H275" s="17"/>
      <c r="I275" s="17"/>
      <c r="J275" s="17"/>
      <c r="K275" s="17"/>
      <c r="L275" s="17"/>
      <c r="M275" s="17"/>
      <c r="N275" s="17"/>
      <c r="O275" s="17"/>
      <c r="P275" s="17"/>
      <c r="Q275" s="17"/>
      <c r="R275" s="17"/>
      <c r="S275" s="17"/>
      <c r="T275" s="17"/>
      <c r="U275" s="17"/>
      <c r="V275" s="17"/>
      <c r="W275" s="17"/>
      <c r="X275" s="17"/>
      <c r="Y275" s="17"/>
      <c r="Z275" s="17"/>
    </row>
    <row r="276" spans="1:26" ht="12.75">
      <c r="A276" s="17"/>
      <c r="B276" s="17"/>
      <c r="C276" s="17"/>
      <c r="D276" s="17"/>
      <c r="E276" s="17"/>
      <c r="F276" s="17"/>
      <c r="G276" s="17"/>
      <c r="H276" s="17"/>
      <c r="I276" s="17"/>
      <c r="J276" s="17"/>
      <c r="K276" s="17"/>
      <c r="L276" s="17"/>
      <c r="M276" s="17"/>
      <c r="N276" s="17"/>
      <c r="O276" s="17"/>
      <c r="P276" s="17"/>
      <c r="Q276" s="17"/>
      <c r="R276" s="17"/>
      <c r="S276" s="17"/>
      <c r="T276" s="17"/>
      <c r="U276" s="17"/>
      <c r="V276" s="17"/>
      <c r="W276" s="17"/>
      <c r="X276" s="17"/>
      <c r="Y276" s="17"/>
      <c r="Z276" s="17"/>
    </row>
    <row r="277" spans="1:26" ht="12.75">
      <c r="A277" s="17"/>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row>
    <row r="278" spans="1:26" ht="12.75">
      <c r="A278" s="17"/>
      <c r="B278" s="17"/>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row>
    <row r="279" spans="1:26" ht="12.75">
      <c r="A279" s="17"/>
      <c r="B279" s="17"/>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row>
    <row r="280" spans="1:26" ht="12.75">
      <c r="A280" s="17"/>
      <c r="B280" s="17"/>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row>
    <row r="281" spans="1:26" ht="12.75">
      <c r="A281" s="17"/>
      <c r="B281" s="17"/>
      <c r="C281" s="17"/>
      <c r="D281" s="17"/>
      <c r="E281" s="17"/>
      <c r="F281" s="17"/>
      <c r="G281" s="17"/>
      <c r="H281" s="17"/>
      <c r="I281" s="17"/>
      <c r="J281" s="17"/>
      <c r="K281" s="17"/>
      <c r="L281" s="17"/>
      <c r="M281" s="17"/>
      <c r="N281" s="17"/>
      <c r="O281" s="17"/>
      <c r="P281" s="17"/>
      <c r="Q281" s="17"/>
      <c r="R281" s="17"/>
      <c r="S281" s="17"/>
      <c r="T281" s="17"/>
      <c r="U281" s="17"/>
      <c r="V281" s="17"/>
      <c r="W281" s="17"/>
      <c r="X281" s="17"/>
      <c r="Y281" s="17"/>
      <c r="Z281" s="17"/>
    </row>
    <row r="282" spans="1:26" ht="12.75">
      <c r="A282" s="17"/>
      <c r="B282" s="17"/>
      <c r="C282" s="17"/>
      <c r="D282" s="17"/>
      <c r="E282" s="17"/>
      <c r="F282" s="17"/>
      <c r="G282" s="17"/>
      <c r="H282" s="17"/>
      <c r="I282" s="17"/>
      <c r="J282" s="17"/>
      <c r="K282" s="17"/>
      <c r="L282" s="17"/>
      <c r="M282" s="17"/>
      <c r="N282" s="17"/>
      <c r="O282" s="17"/>
      <c r="P282" s="17"/>
      <c r="Q282" s="17"/>
      <c r="R282" s="17"/>
      <c r="S282" s="17"/>
      <c r="T282" s="17"/>
      <c r="U282" s="17"/>
      <c r="V282" s="17"/>
      <c r="W282" s="17"/>
      <c r="X282" s="17"/>
      <c r="Y282" s="17"/>
      <c r="Z282" s="17"/>
    </row>
    <row r="283" spans="1:26" ht="12.75">
      <c r="A283" s="17"/>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row>
    <row r="284" spans="1:26" ht="12.75">
      <c r="A284" s="17"/>
      <c r="B284" s="17"/>
      <c r="C284" s="17"/>
      <c r="D284" s="17"/>
      <c r="E284" s="17"/>
      <c r="F284" s="17"/>
      <c r="G284" s="17"/>
      <c r="H284" s="17"/>
      <c r="I284" s="17"/>
      <c r="J284" s="17"/>
      <c r="K284" s="17"/>
      <c r="L284" s="17"/>
      <c r="M284" s="17"/>
      <c r="N284" s="17"/>
      <c r="O284" s="17"/>
      <c r="P284" s="17"/>
      <c r="Q284" s="17"/>
      <c r="R284" s="17"/>
      <c r="S284" s="17"/>
      <c r="T284" s="17"/>
      <c r="U284" s="17"/>
      <c r="V284" s="17"/>
      <c r="W284" s="17"/>
      <c r="X284" s="17"/>
      <c r="Y284" s="17"/>
      <c r="Z284" s="17"/>
    </row>
    <row r="285" spans="1:26" ht="12.75">
      <c r="A285" s="17"/>
      <c r="B285" s="17"/>
      <c r="C285" s="17"/>
      <c r="D285" s="17"/>
      <c r="E285" s="17"/>
      <c r="F285" s="17"/>
      <c r="G285" s="17"/>
      <c r="H285" s="17"/>
      <c r="I285" s="17"/>
      <c r="J285" s="17"/>
      <c r="K285" s="17"/>
      <c r="L285" s="17"/>
      <c r="M285" s="17"/>
      <c r="N285" s="17"/>
      <c r="O285" s="17"/>
      <c r="P285" s="17"/>
      <c r="Q285" s="17"/>
      <c r="R285" s="17"/>
      <c r="S285" s="17"/>
      <c r="T285" s="17"/>
      <c r="U285" s="17"/>
      <c r="V285" s="17"/>
      <c r="W285" s="17"/>
      <c r="X285" s="17"/>
      <c r="Y285" s="17"/>
      <c r="Z285" s="17"/>
    </row>
    <row r="286" spans="1:26" ht="12.75">
      <c r="A286" s="17"/>
      <c r="B286" s="17"/>
      <c r="C286" s="17"/>
      <c r="D286" s="17"/>
      <c r="E286" s="17"/>
      <c r="F286" s="17"/>
      <c r="G286" s="17"/>
      <c r="H286" s="17"/>
      <c r="I286" s="17"/>
      <c r="J286" s="17"/>
      <c r="K286" s="17"/>
      <c r="L286" s="17"/>
      <c r="M286" s="17"/>
      <c r="N286" s="17"/>
      <c r="O286" s="17"/>
      <c r="P286" s="17"/>
      <c r="Q286" s="17"/>
      <c r="R286" s="17"/>
      <c r="S286" s="17"/>
      <c r="T286" s="17"/>
      <c r="U286" s="17"/>
      <c r="V286" s="17"/>
      <c r="W286" s="17"/>
      <c r="X286" s="17"/>
      <c r="Y286" s="17"/>
      <c r="Z286" s="17"/>
    </row>
    <row r="287" spans="1:26" ht="12.75">
      <c r="A287" s="17"/>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row>
    <row r="288" spans="1:26" ht="12.75">
      <c r="A288" s="17"/>
      <c r="B288" s="17"/>
      <c r="C288" s="17"/>
      <c r="D288" s="17"/>
      <c r="E288" s="17"/>
      <c r="F288" s="17"/>
      <c r="G288" s="17"/>
      <c r="H288" s="17"/>
      <c r="I288" s="17"/>
      <c r="J288" s="17"/>
      <c r="K288" s="17"/>
      <c r="L288" s="17"/>
      <c r="M288" s="17"/>
      <c r="N288" s="17"/>
      <c r="O288" s="17"/>
      <c r="P288" s="17"/>
      <c r="Q288" s="17"/>
      <c r="R288" s="17"/>
      <c r="S288" s="17"/>
      <c r="T288" s="17"/>
      <c r="U288" s="17"/>
      <c r="V288" s="17"/>
      <c r="W288" s="17"/>
      <c r="X288" s="17"/>
      <c r="Y288" s="17"/>
      <c r="Z288" s="17"/>
    </row>
    <row r="289" spans="1:26" ht="12.75">
      <c r="A289" s="17"/>
      <c r="B289" s="17"/>
      <c r="C289" s="17"/>
      <c r="D289" s="17"/>
      <c r="E289" s="17"/>
      <c r="F289" s="17"/>
      <c r="G289" s="17"/>
      <c r="H289" s="17"/>
      <c r="I289" s="17"/>
      <c r="J289" s="17"/>
      <c r="K289" s="17"/>
      <c r="L289" s="17"/>
      <c r="M289" s="17"/>
      <c r="N289" s="17"/>
      <c r="O289" s="17"/>
      <c r="P289" s="17"/>
      <c r="Q289" s="17"/>
      <c r="R289" s="17"/>
      <c r="S289" s="17"/>
      <c r="T289" s="17"/>
      <c r="U289" s="17"/>
      <c r="V289" s="17"/>
      <c r="W289" s="17"/>
      <c r="X289" s="17"/>
      <c r="Y289" s="17"/>
      <c r="Z289" s="17"/>
    </row>
    <row r="290" spans="1:26" ht="12.75">
      <c r="A290" s="17"/>
      <c r="B290" s="17"/>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row>
    <row r="291" spans="1:26" ht="12.75">
      <c r="A291" s="17"/>
      <c r="B291" s="17"/>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row>
    <row r="292" spans="1:26" ht="12.75">
      <c r="A292" s="17"/>
      <c r="B292" s="17"/>
      <c r="C292" s="17"/>
      <c r="D292" s="17"/>
      <c r="E292" s="17"/>
      <c r="F292" s="17"/>
      <c r="G292" s="17"/>
      <c r="H292" s="17"/>
      <c r="I292" s="17"/>
      <c r="J292" s="17"/>
      <c r="K292" s="17"/>
      <c r="L292" s="17"/>
      <c r="M292" s="17"/>
      <c r="N292" s="17"/>
      <c r="O292" s="17"/>
      <c r="P292" s="17"/>
      <c r="Q292" s="17"/>
      <c r="R292" s="17"/>
      <c r="S292" s="17"/>
      <c r="T292" s="17"/>
      <c r="U292" s="17"/>
      <c r="V292" s="17"/>
      <c r="W292" s="17"/>
      <c r="X292" s="17"/>
      <c r="Y292" s="17"/>
      <c r="Z292" s="17"/>
    </row>
    <row r="293" spans="1:26" ht="12.75">
      <c r="A293" s="17"/>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row>
    <row r="294" spans="1:26" ht="12.75">
      <c r="A294" s="17"/>
      <c r="B294" s="17"/>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row>
    <row r="295" spans="1:26" ht="12.75">
      <c r="A295" s="17"/>
      <c r="B295" s="17"/>
      <c r="C295" s="17"/>
      <c r="D295" s="17"/>
      <c r="E295" s="17"/>
      <c r="F295" s="17"/>
      <c r="G295" s="17"/>
      <c r="H295" s="17"/>
      <c r="I295" s="17"/>
      <c r="J295" s="17"/>
      <c r="K295" s="17"/>
      <c r="L295" s="17"/>
      <c r="M295" s="17"/>
      <c r="N295" s="17"/>
      <c r="O295" s="17"/>
      <c r="P295" s="17"/>
      <c r="Q295" s="17"/>
      <c r="R295" s="17"/>
      <c r="S295" s="17"/>
      <c r="T295" s="17"/>
      <c r="U295" s="17"/>
      <c r="V295" s="17"/>
      <c r="W295" s="17"/>
      <c r="X295" s="17"/>
      <c r="Y295" s="17"/>
      <c r="Z295" s="17"/>
    </row>
    <row r="296" spans="1:26" ht="12.75">
      <c r="A296" s="17"/>
      <c r="B296" s="17"/>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row>
    <row r="297" spans="1:26" ht="12.75">
      <c r="A297" s="17"/>
      <c r="B297" s="17"/>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row>
    <row r="298" spans="1:26" ht="12.75">
      <c r="A298" s="17"/>
      <c r="B298" s="17"/>
      <c r="C298" s="17"/>
      <c r="D298" s="17"/>
      <c r="E298" s="17"/>
      <c r="F298" s="17"/>
      <c r="G298" s="17"/>
      <c r="H298" s="17"/>
      <c r="I298" s="17"/>
      <c r="J298" s="17"/>
      <c r="K298" s="17"/>
      <c r="L298" s="17"/>
      <c r="M298" s="17"/>
      <c r="N298" s="17"/>
      <c r="O298" s="17"/>
      <c r="P298" s="17"/>
      <c r="Q298" s="17"/>
      <c r="R298" s="17"/>
      <c r="S298" s="17"/>
      <c r="T298" s="17"/>
      <c r="U298" s="17"/>
      <c r="V298" s="17"/>
      <c r="W298" s="17"/>
      <c r="X298" s="17"/>
      <c r="Y298" s="17"/>
      <c r="Z298" s="17"/>
    </row>
    <row r="299" spans="1:26" ht="12.75">
      <c r="A299" s="17"/>
      <c r="B299" s="17"/>
      <c r="C299" s="17"/>
      <c r="D299" s="17"/>
      <c r="E299" s="17"/>
      <c r="F299" s="17"/>
      <c r="G299" s="17"/>
      <c r="H299" s="17"/>
      <c r="I299" s="17"/>
      <c r="J299" s="17"/>
      <c r="K299" s="17"/>
      <c r="L299" s="17"/>
      <c r="M299" s="17"/>
      <c r="N299" s="17"/>
      <c r="O299" s="17"/>
      <c r="P299" s="17"/>
      <c r="Q299" s="17"/>
      <c r="R299" s="17"/>
      <c r="S299" s="17"/>
      <c r="T299" s="17"/>
      <c r="U299" s="17"/>
      <c r="V299" s="17"/>
      <c r="W299" s="17"/>
      <c r="X299" s="17"/>
      <c r="Y299" s="17"/>
      <c r="Z299" s="17"/>
    </row>
    <row r="300" spans="1:26" ht="12.75">
      <c r="A300" s="17"/>
      <c r="B300" s="17"/>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row>
    <row r="301" spans="1:26" ht="12.75">
      <c r="A301" s="17"/>
      <c r="B301" s="17"/>
      <c r="C301" s="17"/>
      <c r="D301" s="17"/>
      <c r="E301" s="17"/>
      <c r="F301" s="17"/>
      <c r="G301" s="17"/>
      <c r="H301" s="17"/>
      <c r="I301" s="17"/>
      <c r="J301" s="17"/>
      <c r="K301" s="17"/>
      <c r="L301" s="17"/>
      <c r="M301" s="17"/>
      <c r="N301" s="17"/>
      <c r="O301" s="17"/>
      <c r="P301" s="17"/>
      <c r="Q301" s="17"/>
      <c r="R301" s="17"/>
      <c r="S301" s="17"/>
      <c r="T301" s="17"/>
      <c r="U301" s="17"/>
      <c r="V301" s="17"/>
      <c r="W301" s="17"/>
      <c r="X301" s="17"/>
      <c r="Y301" s="17"/>
      <c r="Z301" s="17"/>
    </row>
    <row r="302" spans="1:26" ht="12.75">
      <c r="A302" s="17"/>
      <c r="B302" s="17"/>
      <c r="C302" s="17"/>
      <c r="D302" s="17"/>
      <c r="E302" s="17"/>
      <c r="F302" s="17"/>
      <c r="G302" s="17"/>
      <c r="H302" s="17"/>
      <c r="I302" s="17"/>
      <c r="J302" s="17"/>
      <c r="K302" s="17"/>
      <c r="L302" s="17"/>
      <c r="M302" s="17"/>
      <c r="N302" s="17"/>
      <c r="O302" s="17"/>
      <c r="P302" s="17"/>
      <c r="Q302" s="17"/>
      <c r="R302" s="17"/>
      <c r="S302" s="17"/>
      <c r="T302" s="17"/>
      <c r="U302" s="17"/>
      <c r="V302" s="17"/>
      <c r="W302" s="17"/>
      <c r="X302" s="17"/>
      <c r="Y302" s="17"/>
      <c r="Z302" s="17"/>
    </row>
    <row r="303" spans="1:26" ht="12.75">
      <c r="A303" s="17"/>
      <c r="B303" s="17"/>
      <c r="C303" s="17"/>
      <c r="D303" s="17"/>
      <c r="E303" s="17"/>
      <c r="F303" s="17"/>
      <c r="G303" s="17"/>
      <c r="H303" s="17"/>
      <c r="I303" s="17"/>
      <c r="J303" s="17"/>
      <c r="K303" s="17"/>
      <c r="L303" s="17"/>
      <c r="M303" s="17"/>
      <c r="N303" s="17"/>
      <c r="O303" s="17"/>
      <c r="P303" s="17"/>
      <c r="Q303" s="17"/>
      <c r="R303" s="17"/>
      <c r="S303" s="17"/>
      <c r="T303" s="17"/>
      <c r="U303" s="17"/>
      <c r="V303" s="17"/>
      <c r="W303" s="17"/>
      <c r="X303" s="17"/>
      <c r="Y303" s="17"/>
      <c r="Z303" s="17"/>
    </row>
    <row r="304" spans="1:26" ht="12.75">
      <c r="A304" s="17"/>
      <c r="B304" s="17"/>
      <c r="C304" s="17"/>
      <c r="D304" s="17"/>
      <c r="E304" s="17"/>
      <c r="F304" s="17"/>
      <c r="G304" s="17"/>
      <c r="H304" s="17"/>
      <c r="I304" s="17"/>
      <c r="J304" s="17"/>
      <c r="K304" s="17"/>
      <c r="L304" s="17"/>
      <c r="M304" s="17"/>
      <c r="N304" s="17"/>
      <c r="O304" s="17"/>
      <c r="P304" s="17"/>
      <c r="Q304" s="17"/>
      <c r="R304" s="17"/>
      <c r="S304" s="17"/>
      <c r="T304" s="17"/>
      <c r="U304" s="17"/>
      <c r="V304" s="17"/>
      <c r="W304" s="17"/>
      <c r="X304" s="17"/>
      <c r="Y304" s="17"/>
      <c r="Z304" s="17"/>
    </row>
    <row r="305" spans="1:26" ht="12.75">
      <c r="A305" s="17"/>
      <c r="B305" s="17"/>
      <c r="C305" s="17"/>
      <c r="D305" s="17"/>
      <c r="E305" s="17"/>
      <c r="F305" s="17"/>
      <c r="G305" s="17"/>
      <c r="H305" s="17"/>
      <c r="I305" s="17"/>
      <c r="J305" s="17"/>
      <c r="K305" s="17"/>
      <c r="L305" s="17"/>
      <c r="M305" s="17"/>
      <c r="N305" s="17"/>
      <c r="O305" s="17"/>
      <c r="P305" s="17"/>
      <c r="Q305" s="17"/>
      <c r="R305" s="17"/>
      <c r="S305" s="17"/>
      <c r="T305" s="17"/>
      <c r="U305" s="17"/>
      <c r="V305" s="17"/>
      <c r="W305" s="17"/>
      <c r="X305" s="17"/>
      <c r="Y305" s="17"/>
      <c r="Z305" s="17"/>
    </row>
    <row r="306" spans="1:26" ht="12.75">
      <c r="A306" s="17"/>
      <c r="B306" s="17"/>
      <c r="C306" s="17"/>
      <c r="D306" s="17"/>
      <c r="E306" s="17"/>
      <c r="F306" s="17"/>
      <c r="G306" s="17"/>
      <c r="H306" s="17"/>
      <c r="I306" s="17"/>
      <c r="J306" s="17"/>
      <c r="K306" s="17"/>
      <c r="L306" s="17"/>
      <c r="M306" s="17"/>
      <c r="N306" s="17"/>
      <c r="O306" s="17"/>
      <c r="P306" s="17"/>
      <c r="Q306" s="17"/>
      <c r="R306" s="17"/>
      <c r="S306" s="17"/>
      <c r="T306" s="17"/>
      <c r="U306" s="17"/>
      <c r="V306" s="17"/>
      <c r="W306" s="17"/>
      <c r="X306" s="17"/>
      <c r="Y306" s="17"/>
      <c r="Z306" s="17"/>
    </row>
    <row r="307" spans="1:26" ht="12.75">
      <c r="A307" s="17"/>
      <c r="B307" s="17"/>
      <c r="C307" s="17"/>
      <c r="D307" s="17"/>
      <c r="E307" s="17"/>
      <c r="F307" s="17"/>
      <c r="G307" s="17"/>
      <c r="H307" s="17"/>
      <c r="I307" s="17"/>
      <c r="J307" s="17"/>
      <c r="K307" s="17"/>
      <c r="L307" s="17"/>
      <c r="M307" s="17"/>
      <c r="N307" s="17"/>
      <c r="O307" s="17"/>
      <c r="P307" s="17"/>
      <c r="Q307" s="17"/>
      <c r="R307" s="17"/>
      <c r="S307" s="17"/>
      <c r="T307" s="17"/>
      <c r="U307" s="17"/>
      <c r="V307" s="17"/>
      <c r="W307" s="17"/>
      <c r="X307" s="17"/>
      <c r="Y307" s="17"/>
      <c r="Z307" s="17"/>
    </row>
    <row r="308" spans="1:26" ht="12.75">
      <c r="A308" s="17"/>
      <c r="B308" s="17"/>
      <c r="C308" s="17"/>
      <c r="D308" s="17"/>
      <c r="E308" s="17"/>
      <c r="F308" s="17"/>
      <c r="G308" s="17"/>
      <c r="H308" s="17"/>
      <c r="I308" s="17"/>
      <c r="J308" s="17"/>
      <c r="K308" s="17"/>
      <c r="L308" s="17"/>
      <c r="M308" s="17"/>
      <c r="N308" s="17"/>
      <c r="O308" s="17"/>
      <c r="P308" s="17"/>
      <c r="Q308" s="17"/>
      <c r="R308" s="17"/>
      <c r="S308" s="17"/>
      <c r="T308" s="17"/>
      <c r="U308" s="17"/>
      <c r="V308" s="17"/>
      <c r="W308" s="17"/>
      <c r="X308" s="17"/>
      <c r="Y308" s="17"/>
      <c r="Z308" s="17"/>
    </row>
    <row r="309" spans="1:26" ht="12.75">
      <c r="A309" s="17"/>
      <c r="B309" s="17"/>
      <c r="C309" s="17"/>
      <c r="D309" s="17"/>
      <c r="E309" s="17"/>
      <c r="F309" s="17"/>
      <c r="G309" s="17"/>
      <c r="H309" s="17"/>
      <c r="I309" s="17"/>
      <c r="J309" s="17"/>
      <c r="K309" s="17"/>
      <c r="L309" s="17"/>
      <c r="M309" s="17"/>
      <c r="N309" s="17"/>
      <c r="O309" s="17"/>
      <c r="P309" s="17"/>
      <c r="Q309" s="17"/>
      <c r="R309" s="17"/>
      <c r="S309" s="17"/>
      <c r="T309" s="17"/>
      <c r="U309" s="17"/>
      <c r="V309" s="17"/>
      <c r="W309" s="17"/>
      <c r="X309" s="17"/>
      <c r="Y309" s="17"/>
      <c r="Z309" s="17"/>
    </row>
    <row r="310" spans="1:26" ht="12.75">
      <c r="A310" s="17"/>
      <c r="B310" s="17"/>
      <c r="C310" s="17"/>
      <c r="D310" s="17"/>
      <c r="E310" s="17"/>
      <c r="F310" s="17"/>
      <c r="G310" s="17"/>
      <c r="H310" s="17"/>
      <c r="I310" s="17"/>
      <c r="J310" s="17"/>
      <c r="K310" s="17"/>
      <c r="L310" s="17"/>
      <c r="M310" s="17"/>
      <c r="N310" s="17"/>
      <c r="O310" s="17"/>
      <c r="P310" s="17"/>
      <c r="Q310" s="17"/>
      <c r="R310" s="17"/>
      <c r="S310" s="17"/>
      <c r="T310" s="17"/>
      <c r="U310" s="17"/>
      <c r="V310" s="17"/>
      <c r="W310" s="17"/>
      <c r="X310" s="17"/>
      <c r="Y310" s="17"/>
      <c r="Z310" s="17"/>
    </row>
    <row r="311" spans="1:26" ht="12.75">
      <c r="A311" s="17"/>
      <c r="B311" s="17"/>
      <c r="C311" s="17"/>
      <c r="D311" s="17"/>
      <c r="E311" s="17"/>
      <c r="F311" s="17"/>
      <c r="G311" s="17"/>
      <c r="H311" s="17"/>
      <c r="I311" s="17"/>
      <c r="J311" s="17"/>
      <c r="K311" s="17"/>
      <c r="L311" s="17"/>
      <c r="M311" s="17"/>
      <c r="N311" s="17"/>
      <c r="O311" s="17"/>
      <c r="P311" s="17"/>
      <c r="Q311" s="17"/>
      <c r="R311" s="17"/>
      <c r="S311" s="17"/>
      <c r="T311" s="17"/>
      <c r="U311" s="17"/>
      <c r="V311" s="17"/>
      <c r="W311" s="17"/>
      <c r="X311" s="17"/>
      <c r="Y311" s="17"/>
      <c r="Z311" s="17"/>
    </row>
    <row r="312" spans="1:26" ht="12.75">
      <c r="A312" s="17"/>
      <c r="B312" s="17"/>
      <c r="C312" s="17"/>
      <c r="D312" s="17"/>
      <c r="E312" s="17"/>
      <c r="F312" s="17"/>
      <c r="G312" s="17"/>
      <c r="H312" s="17"/>
      <c r="I312" s="17"/>
      <c r="J312" s="17"/>
      <c r="K312" s="17"/>
      <c r="L312" s="17"/>
      <c r="M312" s="17"/>
      <c r="N312" s="17"/>
      <c r="O312" s="17"/>
      <c r="P312" s="17"/>
      <c r="Q312" s="17"/>
      <c r="R312" s="17"/>
      <c r="S312" s="17"/>
      <c r="T312" s="17"/>
      <c r="U312" s="17"/>
      <c r="V312" s="17"/>
      <c r="W312" s="17"/>
      <c r="X312" s="17"/>
      <c r="Y312" s="17"/>
      <c r="Z312" s="17"/>
    </row>
    <row r="313" spans="1:26" ht="12.75">
      <c r="A313" s="17"/>
      <c r="B313" s="17"/>
      <c r="C313" s="17"/>
      <c r="D313" s="17"/>
      <c r="E313" s="17"/>
      <c r="F313" s="17"/>
      <c r="G313" s="17"/>
      <c r="H313" s="17"/>
      <c r="I313" s="17"/>
      <c r="J313" s="17"/>
      <c r="K313" s="17"/>
      <c r="L313" s="17"/>
      <c r="M313" s="17"/>
      <c r="N313" s="17"/>
      <c r="O313" s="17"/>
      <c r="P313" s="17"/>
      <c r="Q313" s="17"/>
      <c r="R313" s="17"/>
      <c r="S313" s="17"/>
      <c r="T313" s="17"/>
      <c r="U313" s="17"/>
      <c r="V313" s="17"/>
      <c r="W313" s="17"/>
      <c r="X313" s="17"/>
      <c r="Y313" s="17"/>
      <c r="Z313" s="17"/>
    </row>
    <row r="314" spans="1:26" ht="12.75">
      <c r="A314" s="17"/>
      <c r="B314" s="17"/>
      <c r="C314" s="17"/>
      <c r="D314" s="17"/>
      <c r="E314" s="17"/>
      <c r="F314" s="17"/>
      <c r="G314" s="17"/>
      <c r="H314" s="17"/>
      <c r="I314" s="17"/>
      <c r="J314" s="17"/>
      <c r="K314" s="17"/>
      <c r="L314" s="17"/>
      <c r="M314" s="17"/>
      <c r="N314" s="17"/>
      <c r="O314" s="17"/>
      <c r="P314" s="17"/>
      <c r="Q314" s="17"/>
      <c r="R314" s="17"/>
      <c r="S314" s="17"/>
      <c r="T314" s="17"/>
      <c r="U314" s="17"/>
      <c r="V314" s="17"/>
      <c r="W314" s="17"/>
      <c r="X314" s="17"/>
      <c r="Y314" s="17"/>
      <c r="Z314" s="17"/>
    </row>
    <row r="315" spans="1:26" ht="12.75">
      <c r="A315" s="17"/>
      <c r="B315" s="17"/>
      <c r="C315" s="17"/>
      <c r="D315" s="17"/>
      <c r="E315" s="17"/>
      <c r="F315" s="17"/>
      <c r="G315" s="17"/>
      <c r="H315" s="17"/>
      <c r="I315" s="17"/>
      <c r="J315" s="17"/>
      <c r="K315" s="17"/>
      <c r="L315" s="17"/>
      <c r="M315" s="17"/>
      <c r="N315" s="17"/>
      <c r="O315" s="17"/>
      <c r="P315" s="17"/>
      <c r="Q315" s="17"/>
      <c r="R315" s="17"/>
      <c r="S315" s="17"/>
      <c r="T315" s="17"/>
      <c r="U315" s="17"/>
      <c r="V315" s="17"/>
      <c r="W315" s="17"/>
      <c r="X315" s="17"/>
      <c r="Y315" s="17"/>
      <c r="Z315" s="17"/>
    </row>
    <row r="316" spans="1:26" ht="12.75">
      <c r="A316" s="17"/>
      <c r="B316" s="17"/>
      <c r="C316" s="17"/>
      <c r="D316" s="17"/>
      <c r="E316" s="17"/>
      <c r="F316" s="17"/>
      <c r="G316" s="17"/>
      <c r="H316" s="17"/>
      <c r="I316" s="17"/>
      <c r="J316" s="17"/>
      <c r="K316" s="17"/>
      <c r="L316" s="17"/>
      <c r="M316" s="17"/>
      <c r="N316" s="17"/>
      <c r="O316" s="17"/>
      <c r="P316" s="17"/>
      <c r="Q316" s="17"/>
      <c r="R316" s="17"/>
      <c r="S316" s="17"/>
      <c r="T316" s="17"/>
      <c r="U316" s="17"/>
      <c r="V316" s="17"/>
      <c r="W316" s="17"/>
      <c r="X316" s="17"/>
      <c r="Y316" s="17"/>
      <c r="Z316" s="17"/>
    </row>
    <row r="317" spans="1:26" ht="12.75">
      <c r="A317" s="17"/>
      <c r="B317" s="17"/>
      <c r="C317" s="17"/>
      <c r="D317" s="17"/>
      <c r="E317" s="17"/>
      <c r="F317" s="17"/>
      <c r="G317" s="17"/>
      <c r="H317" s="17"/>
      <c r="I317" s="17"/>
      <c r="J317" s="17"/>
      <c r="K317" s="17"/>
      <c r="L317" s="17"/>
      <c r="M317" s="17"/>
      <c r="N317" s="17"/>
      <c r="O317" s="17"/>
      <c r="P317" s="17"/>
      <c r="Q317" s="17"/>
      <c r="R317" s="17"/>
      <c r="S317" s="17"/>
      <c r="T317" s="17"/>
      <c r="U317" s="17"/>
      <c r="V317" s="17"/>
      <c r="W317" s="17"/>
      <c r="X317" s="17"/>
      <c r="Y317" s="17"/>
      <c r="Z317" s="17"/>
    </row>
    <row r="318" spans="1:26" ht="12.75">
      <c r="A318" s="17"/>
      <c r="B318" s="17"/>
      <c r="C318" s="17"/>
      <c r="D318" s="17"/>
      <c r="E318" s="17"/>
      <c r="F318" s="17"/>
      <c r="G318" s="17"/>
      <c r="H318" s="17"/>
      <c r="I318" s="17"/>
      <c r="J318" s="17"/>
      <c r="K318" s="17"/>
      <c r="L318" s="17"/>
      <c r="M318" s="17"/>
      <c r="N318" s="17"/>
      <c r="O318" s="17"/>
      <c r="P318" s="17"/>
      <c r="Q318" s="17"/>
      <c r="R318" s="17"/>
      <c r="S318" s="17"/>
      <c r="T318" s="17"/>
      <c r="U318" s="17"/>
      <c r="V318" s="17"/>
      <c r="W318" s="17"/>
      <c r="X318" s="17"/>
      <c r="Y318" s="17"/>
      <c r="Z318" s="17"/>
    </row>
    <row r="319" spans="1:26" ht="12.75">
      <c r="A319" s="17"/>
      <c r="B319" s="17"/>
      <c r="C319" s="17"/>
      <c r="D319" s="17"/>
      <c r="E319" s="17"/>
      <c r="F319" s="17"/>
      <c r="G319" s="17"/>
      <c r="H319" s="17"/>
      <c r="I319" s="17"/>
      <c r="J319" s="17"/>
      <c r="K319" s="17"/>
      <c r="L319" s="17"/>
      <c r="M319" s="17"/>
      <c r="N319" s="17"/>
      <c r="O319" s="17"/>
      <c r="P319" s="17"/>
      <c r="Q319" s="17"/>
      <c r="R319" s="17"/>
      <c r="S319" s="17"/>
      <c r="T319" s="17"/>
      <c r="U319" s="17"/>
      <c r="V319" s="17"/>
      <c r="W319" s="17"/>
      <c r="X319" s="17"/>
      <c r="Y319" s="17"/>
      <c r="Z319" s="17"/>
    </row>
    <row r="320" spans="1:26" ht="12.75">
      <c r="A320" s="17"/>
      <c r="B320" s="17"/>
      <c r="C320" s="17"/>
      <c r="D320" s="17"/>
      <c r="E320" s="17"/>
      <c r="F320" s="17"/>
      <c r="G320" s="17"/>
      <c r="H320" s="17"/>
      <c r="I320" s="17"/>
      <c r="J320" s="17"/>
      <c r="K320" s="17"/>
      <c r="L320" s="17"/>
      <c r="M320" s="17"/>
      <c r="N320" s="17"/>
      <c r="O320" s="17"/>
      <c r="P320" s="17"/>
      <c r="Q320" s="17"/>
      <c r="R320" s="17"/>
      <c r="S320" s="17"/>
      <c r="T320" s="17"/>
      <c r="U320" s="17"/>
      <c r="V320" s="17"/>
      <c r="W320" s="17"/>
      <c r="X320" s="17"/>
      <c r="Y320" s="17"/>
      <c r="Z320" s="17"/>
    </row>
    <row r="321" spans="1:26" ht="12.75">
      <c r="A321" s="17"/>
      <c r="B321" s="17"/>
      <c r="C321" s="17"/>
      <c r="D321" s="17"/>
      <c r="E321" s="17"/>
      <c r="F321" s="17"/>
      <c r="G321" s="17"/>
      <c r="H321" s="17"/>
      <c r="I321" s="17"/>
      <c r="J321" s="17"/>
      <c r="K321" s="17"/>
      <c r="L321" s="17"/>
      <c r="M321" s="17"/>
      <c r="N321" s="17"/>
      <c r="O321" s="17"/>
      <c r="P321" s="17"/>
      <c r="Q321" s="17"/>
      <c r="R321" s="17"/>
      <c r="S321" s="17"/>
      <c r="T321" s="17"/>
      <c r="U321" s="17"/>
      <c r="V321" s="17"/>
      <c r="W321" s="17"/>
      <c r="X321" s="17"/>
      <c r="Y321" s="17"/>
      <c r="Z321" s="17"/>
    </row>
    <row r="322" spans="1:26" ht="12.75">
      <c r="A322" s="17"/>
      <c r="B322" s="17"/>
      <c r="C322" s="17"/>
      <c r="D322" s="17"/>
      <c r="E322" s="17"/>
      <c r="F322" s="17"/>
      <c r="G322" s="17"/>
      <c r="H322" s="17"/>
      <c r="I322" s="17"/>
      <c r="J322" s="17"/>
      <c r="K322" s="17"/>
      <c r="L322" s="17"/>
      <c r="M322" s="17"/>
      <c r="N322" s="17"/>
      <c r="O322" s="17"/>
      <c r="P322" s="17"/>
      <c r="Q322" s="17"/>
      <c r="R322" s="17"/>
      <c r="S322" s="17"/>
      <c r="T322" s="17"/>
      <c r="U322" s="17"/>
      <c r="V322" s="17"/>
      <c r="W322" s="17"/>
      <c r="X322" s="17"/>
      <c r="Y322" s="17"/>
      <c r="Z322" s="17"/>
    </row>
    <row r="323" spans="1:26" ht="12.75">
      <c r="A323" s="17"/>
      <c r="B323" s="17"/>
      <c r="C323" s="17"/>
      <c r="D323" s="17"/>
      <c r="E323" s="17"/>
      <c r="F323" s="17"/>
      <c r="G323" s="17"/>
      <c r="H323" s="17"/>
      <c r="I323" s="17"/>
      <c r="J323" s="17"/>
      <c r="K323" s="17"/>
      <c r="L323" s="17"/>
      <c r="M323" s="17"/>
      <c r="N323" s="17"/>
      <c r="O323" s="17"/>
      <c r="P323" s="17"/>
      <c r="Q323" s="17"/>
      <c r="R323" s="17"/>
      <c r="S323" s="17"/>
      <c r="T323" s="17"/>
      <c r="U323" s="17"/>
      <c r="V323" s="17"/>
      <c r="W323" s="17"/>
      <c r="X323" s="17"/>
      <c r="Y323" s="17"/>
      <c r="Z323" s="17"/>
    </row>
    <row r="324" spans="1:26" ht="12.75">
      <c r="A324" s="17"/>
      <c r="B324" s="17"/>
      <c r="C324" s="17"/>
      <c r="D324" s="17"/>
      <c r="E324" s="17"/>
      <c r="F324" s="17"/>
      <c r="G324" s="17"/>
      <c r="H324" s="17"/>
      <c r="I324" s="17"/>
      <c r="J324" s="17"/>
      <c r="K324" s="17"/>
      <c r="L324" s="17"/>
      <c r="M324" s="17"/>
      <c r="N324" s="17"/>
      <c r="O324" s="17"/>
      <c r="P324" s="17"/>
      <c r="Q324" s="17"/>
      <c r="R324" s="17"/>
      <c r="S324" s="17"/>
      <c r="T324" s="17"/>
      <c r="U324" s="17"/>
      <c r="V324" s="17"/>
      <c r="W324" s="17"/>
      <c r="X324" s="17"/>
      <c r="Y324" s="17"/>
      <c r="Z324" s="17"/>
    </row>
    <row r="325" spans="1:26" ht="12.75">
      <c r="A325" s="17"/>
      <c r="B325" s="17"/>
      <c r="C325" s="17"/>
      <c r="D325" s="17"/>
      <c r="E325" s="17"/>
      <c r="F325" s="17"/>
      <c r="G325" s="17"/>
      <c r="H325" s="17"/>
      <c r="I325" s="17"/>
      <c r="J325" s="17"/>
      <c r="K325" s="17"/>
      <c r="L325" s="17"/>
      <c r="M325" s="17"/>
      <c r="N325" s="17"/>
      <c r="O325" s="17"/>
      <c r="P325" s="17"/>
      <c r="Q325" s="17"/>
      <c r="R325" s="17"/>
      <c r="S325" s="17"/>
      <c r="T325" s="17"/>
      <c r="U325" s="17"/>
      <c r="V325" s="17"/>
      <c r="W325" s="17"/>
      <c r="X325" s="17"/>
      <c r="Y325" s="17"/>
      <c r="Z325" s="17"/>
    </row>
    <row r="326" spans="1:26" ht="12.75">
      <c r="A326" s="17"/>
      <c r="B326" s="17"/>
      <c r="C326" s="17"/>
      <c r="D326" s="17"/>
      <c r="E326" s="17"/>
      <c r="F326" s="17"/>
      <c r="G326" s="17"/>
      <c r="H326" s="17"/>
      <c r="I326" s="17"/>
      <c r="J326" s="17"/>
      <c r="K326" s="17"/>
      <c r="L326" s="17"/>
      <c r="M326" s="17"/>
      <c r="N326" s="17"/>
      <c r="O326" s="17"/>
      <c r="P326" s="17"/>
      <c r="Q326" s="17"/>
      <c r="R326" s="17"/>
      <c r="S326" s="17"/>
      <c r="T326" s="17"/>
      <c r="U326" s="17"/>
      <c r="V326" s="17"/>
      <c r="W326" s="17"/>
      <c r="X326" s="17"/>
      <c r="Y326" s="17"/>
      <c r="Z326" s="17"/>
    </row>
    <row r="327" spans="1:26" ht="12.75">
      <c r="A327" s="17"/>
      <c r="B327" s="17"/>
      <c r="C327" s="17"/>
      <c r="D327" s="17"/>
      <c r="E327" s="17"/>
      <c r="F327" s="17"/>
      <c r="G327" s="17"/>
      <c r="H327" s="17"/>
      <c r="I327" s="17"/>
      <c r="J327" s="17"/>
      <c r="K327" s="17"/>
      <c r="L327" s="17"/>
      <c r="M327" s="17"/>
      <c r="N327" s="17"/>
      <c r="O327" s="17"/>
      <c r="P327" s="17"/>
      <c r="Q327" s="17"/>
      <c r="R327" s="17"/>
      <c r="S327" s="17"/>
      <c r="T327" s="17"/>
      <c r="U327" s="17"/>
      <c r="V327" s="17"/>
      <c r="W327" s="17"/>
      <c r="X327" s="17"/>
      <c r="Y327" s="17"/>
      <c r="Z327" s="17"/>
    </row>
    <row r="328" spans="1:26" ht="12.75">
      <c r="A328" s="17"/>
      <c r="B328" s="17"/>
      <c r="C328" s="17"/>
      <c r="D328" s="17"/>
      <c r="E328" s="17"/>
      <c r="F328" s="17"/>
      <c r="G328" s="17"/>
      <c r="H328" s="17"/>
      <c r="I328" s="17"/>
      <c r="J328" s="17"/>
      <c r="K328" s="17"/>
      <c r="L328" s="17"/>
      <c r="M328" s="17"/>
      <c r="N328" s="17"/>
      <c r="O328" s="17"/>
      <c r="P328" s="17"/>
      <c r="Q328" s="17"/>
      <c r="R328" s="17"/>
      <c r="S328" s="17"/>
      <c r="T328" s="17"/>
      <c r="U328" s="17"/>
      <c r="V328" s="17"/>
      <c r="W328" s="17"/>
      <c r="X328" s="17"/>
      <c r="Y328" s="17"/>
      <c r="Z328" s="17"/>
    </row>
    <row r="329" spans="1:26" ht="12.75">
      <c r="A329" s="17"/>
      <c r="B329" s="17"/>
      <c r="C329" s="17"/>
      <c r="D329" s="17"/>
      <c r="E329" s="17"/>
      <c r="F329" s="17"/>
      <c r="G329" s="17"/>
      <c r="H329" s="17"/>
      <c r="I329" s="17"/>
      <c r="J329" s="17"/>
      <c r="K329" s="17"/>
      <c r="L329" s="17"/>
      <c r="M329" s="17"/>
      <c r="N329" s="17"/>
      <c r="O329" s="17"/>
      <c r="P329" s="17"/>
      <c r="Q329" s="17"/>
      <c r="R329" s="17"/>
      <c r="S329" s="17"/>
      <c r="T329" s="17"/>
      <c r="U329" s="17"/>
      <c r="V329" s="17"/>
      <c r="W329" s="17"/>
      <c r="X329" s="17"/>
      <c r="Y329" s="17"/>
      <c r="Z329" s="17"/>
    </row>
    <row r="330" spans="1:26" ht="12.75">
      <c r="A330" s="17"/>
      <c r="B330" s="17"/>
      <c r="C330" s="17"/>
      <c r="D330" s="17"/>
      <c r="E330" s="17"/>
      <c r="F330" s="17"/>
      <c r="G330" s="17"/>
      <c r="H330" s="17"/>
      <c r="I330" s="17"/>
      <c r="J330" s="17"/>
      <c r="K330" s="17"/>
      <c r="L330" s="17"/>
      <c r="M330" s="17"/>
      <c r="N330" s="17"/>
      <c r="O330" s="17"/>
      <c r="P330" s="17"/>
      <c r="Q330" s="17"/>
      <c r="R330" s="17"/>
      <c r="S330" s="17"/>
      <c r="T330" s="17"/>
      <c r="U330" s="17"/>
      <c r="V330" s="17"/>
      <c r="W330" s="17"/>
      <c r="X330" s="17"/>
      <c r="Y330" s="17"/>
      <c r="Z330" s="17"/>
    </row>
    <row r="331" spans="1:26" ht="12.75">
      <c r="A331" s="17"/>
      <c r="B331" s="17"/>
      <c r="C331" s="17"/>
      <c r="D331" s="17"/>
      <c r="E331" s="17"/>
      <c r="F331" s="17"/>
      <c r="G331" s="17"/>
      <c r="H331" s="17"/>
      <c r="I331" s="17"/>
      <c r="J331" s="17"/>
      <c r="K331" s="17"/>
      <c r="L331" s="17"/>
      <c r="M331" s="17"/>
      <c r="N331" s="17"/>
      <c r="O331" s="17"/>
      <c r="P331" s="17"/>
      <c r="Q331" s="17"/>
      <c r="R331" s="17"/>
      <c r="S331" s="17"/>
      <c r="T331" s="17"/>
      <c r="U331" s="17"/>
      <c r="V331" s="17"/>
      <c r="W331" s="17"/>
      <c r="X331" s="17"/>
      <c r="Y331" s="17"/>
      <c r="Z331" s="17"/>
    </row>
    <row r="332" spans="1:26" ht="12.75">
      <c r="A332" s="17"/>
      <c r="B332" s="17"/>
      <c r="C332" s="17"/>
      <c r="D332" s="17"/>
      <c r="E332" s="17"/>
      <c r="F332" s="17"/>
      <c r="G332" s="17"/>
      <c r="H332" s="17"/>
      <c r="I332" s="17"/>
      <c r="J332" s="17"/>
      <c r="K332" s="17"/>
      <c r="L332" s="17"/>
      <c r="M332" s="17"/>
      <c r="N332" s="17"/>
      <c r="O332" s="17"/>
      <c r="P332" s="17"/>
      <c r="Q332" s="17"/>
      <c r="R332" s="17"/>
      <c r="S332" s="17"/>
      <c r="T332" s="17"/>
      <c r="U332" s="17"/>
      <c r="V332" s="17"/>
      <c r="W332" s="17"/>
      <c r="X332" s="17"/>
      <c r="Y332" s="17"/>
      <c r="Z332" s="17"/>
    </row>
    <row r="333" spans="1:26" ht="12.75">
      <c r="A333" s="17"/>
      <c r="B333" s="17"/>
      <c r="C333" s="17"/>
      <c r="D333" s="17"/>
      <c r="E333" s="17"/>
      <c r="F333" s="17"/>
      <c r="G333" s="17"/>
      <c r="H333" s="17"/>
      <c r="I333" s="17"/>
      <c r="J333" s="17"/>
      <c r="K333" s="17"/>
      <c r="L333" s="17"/>
      <c r="M333" s="17"/>
      <c r="N333" s="17"/>
      <c r="O333" s="17"/>
      <c r="P333" s="17"/>
      <c r="Q333" s="17"/>
      <c r="R333" s="17"/>
      <c r="S333" s="17"/>
      <c r="T333" s="17"/>
      <c r="U333" s="17"/>
      <c r="V333" s="17"/>
      <c r="W333" s="17"/>
      <c r="X333" s="17"/>
      <c r="Y333" s="17"/>
      <c r="Z333" s="17"/>
    </row>
    <row r="334" spans="1:26" ht="12.75">
      <c r="A334" s="17"/>
      <c r="B334" s="17"/>
      <c r="C334" s="17"/>
      <c r="D334" s="17"/>
      <c r="E334" s="17"/>
      <c r="F334" s="17"/>
      <c r="G334" s="17"/>
      <c r="H334" s="17"/>
      <c r="I334" s="17"/>
      <c r="J334" s="17"/>
      <c r="K334" s="17"/>
      <c r="L334" s="17"/>
      <c r="M334" s="17"/>
      <c r="N334" s="17"/>
      <c r="O334" s="17"/>
      <c r="P334" s="17"/>
      <c r="Q334" s="17"/>
      <c r="R334" s="17"/>
      <c r="S334" s="17"/>
      <c r="T334" s="17"/>
      <c r="U334" s="17"/>
      <c r="V334" s="17"/>
      <c r="W334" s="17"/>
      <c r="X334" s="17"/>
      <c r="Y334" s="17"/>
      <c r="Z334" s="17"/>
    </row>
    <row r="335" spans="1:26" ht="12.75">
      <c r="A335" s="17"/>
      <c r="B335" s="17"/>
      <c r="C335" s="17"/>
      <c r="D335" s="17"/>
      <c r="E335" s="17"/>
      <c r="F335" s="17"/>
      <c r="G335" s="17"/>
      <c r="H335" s="17"/>
      <c r="I335" s="17"/>
      <c r="J335" s="17"/>
      <c r="K335" s="17"/>
      <c r="L335" s="17"/>
      <c r="M335" s="17"/>
      <c r="N335" s="17"/>
      <c r="O335" s="17"/>
      <c r="P335" s="17"/>
      <c r="Q335" s="17"/>
      <c r="R335" s="17"/>
      <c r="S335" s="17"/>
      <c r="T335" s="17"/>
      <c r="U335" s="17"/>
      <c r="V335" s="17"/>
      <c r="W335" s="17"/>
      <c r="X335" s="17"/>
      <c r="Y335" s="17"/>
      <c r="Z335" s="17"/>
    </row>
    <row r="336" spans="1:26" ht="12.75">
      <c r="A336" s="17"/>
      <c r="B336" s="17"/>
      <c r="C336" s="17"/>
      <c r="D336" s="17"/>
      <c r="E336" s="17"/>
      <c r="F336" s="17"/>
      <c r="G336" s="17"/>
      <c r="H336" s="17"/>
      <c r="I336" s="17"/>
      <c r="J336" s="17"/>
      <c r="K336" s="17"/>
      <c r="L336" s="17"/>
      <c r="M336" s="17"/>
      <c r="N336" s="17"/>
      <c r="O336" s="17"/>
      <c r="P336" s="17"/>
      <c r="Q336" s="17"/>
      <c r="R336" s="17"/>
      <c r="S336" s="17"/>
      <c r="T336" s="17"/>
      <c r="U336" s="17"/>
      <c r="V336" s="17"/>
      <c r="W336" s="17"/>
      <c r="X336" s="17"/>
      <c r="Y336" s="17"/>
      <c r="Z336" s="17"/>
    </row>
    <row r="337" spans="1:26" ht="12.75">
      <c r="A337" s="17"/>
      <c r="B337" s="17"/>
      <c r="C337" s="17"/>
      <c r="D337" s="17"/>
      <c r="E337" s="17"/>
      <c r="F337" s="17"/>
      <c r="G337" s="17"/>
      <c r="H337" s="17"/>
      <c r="I337" s="17"/>
      <c r="J337" s="17"/>
      <c r="K337" s="17"/>
      <c r="L337" s="17"/>
      <c r="M337" s="17"/>
      <c r="N337" s="17"/>
      <c r="O337" s="17"/>
      <c r="P337" s="17"/>
      <c r="Q337" s="17"/>
      <c r="R337" s="17"/>
      <c r="S337" s="17"/>
      <c r="T337" s="17"/>
      <c r="U337" s="17"/>
      <c r="V337" s="17"/>
      <c r="W337" s="17"/>
      <c r="X337" s="17"/>
      <c r="Y337" s="17"/>
      <c r="Z337" s="17"/>
    </row>
    <row r="338" spans="1:26" ht="12.75">
      <c r="A338" s="17"/>
      <c r="B338" s="17"/>
      <c r="C338" s="17"/>
      <c r="D338" s="17"/>
      <c r="E338" s="17"/>
      <c r="F338" s="17"/>
      <c r="G338" s="17"/>
      <c r="H338" s="17"/>
      <c r="I338" s="17"/>
      <c r="J338" s="17"/>
      <c r="K338" s="17"/>
      <c r="L338" s="17"/>
      <c r="M338" s="17"/>
      <c r="N338" s="17"/>
      <c r="O338" s="17"/>
      <c r="P338" s="17"/>
      <c r="Q338" s="17"/>
      <c r="R338" s="17"/>
      <c r="S338" s="17"/>
      <c r="T338" s="17"/>
      <c r="U338" s="17"/>
      <c r="V338" s="17"/>
      <c r="W338" s="17"/>
      <c r="X338" s="17"/>
      <c r="Y338" s="17"/>
      <c r="Z338" s="17"/>
    </row>
    <row r="339" spans="1:26" ht="12.75">
      <c r="A339" s="17"/>
      <c r="B339" s="17"/>
      <c r="C339" s="17"/>
      <c r="D339" s="17"/>
      <c r="E339" s="17"/>
      <c r="F339" s="17"/>
      <c r="G339" s="17"/>
      <c r="H339" s="17"/>
      <c r="I339" s="17"/>
      <c r="J339" s="17"/>
      <c r="K339" s="17"/>
      <c r="L339" s="17"/>
      <c r="M339" s="17"/>
      <c r="N339" s="17"/>
      <c r="O339" s="17"/>
      <c r="P339" s="17"/>
      <c r="Q339" s="17"/>
      <c r="R339" s="17"/>
      <c r="S339" s="17"/>
      <c r="T339" s="17"/>
      <c r="U339" s="17"/>
      <c r="V339" s="17"/>
      <c r="W339" s="17"/>
      <c r="X339" s="17"/>
      <c r="Y339" s="17"/>
      <c r="Z339" s="17"/>
    </row>
    <row r="340" spans="1:26" ht="12.75">
      <c r="A340" s="17"/>
      <c r="B340" s="17"/>
      <c r="C340" s="17"/>
      <c r="D340" s="17"/>
      <c r="E340" s="17"/>
      <c r="F340" s="17"/>
      <c r="G340" s="17"/>
      <c r="H340" s="17"/>
      <c r="I340" s="17"/>
      <c r="J340" s="17"/>
      <c r="K340" s="17"/>
      <c r="L340" s="17"/>
      <c r="M340" s="17"/>
      <c r="N340" s="17"/>
      <c r="O340" s="17"/>
      <c r="P340" s="17"/>
      <c r="Q340" s="17"/>
      <c r="R340" s="17"/>
      <c r="S340" s="17"/>
      <c r="T340" s="17"/>
      <c r="U340" s="17"/>
      <c r="V340" s="17"/>
      <c r="W340" s="17"/>
      <c r="X340" s="17"/>
      <c r="Y340" s="17"/>
      <c r="Z340" s="17"/>
    </row>
    <row r="341" spans="1:26" ht="12.75">
      <c r="A341" s="17"/>
      <c r="B341" s="17"/>
      <c r="C341" s="17"/>
      <c r="D341" s="17"/>
      <c r="E341" s="17"/>
      <c r="F341" s="17"/>
      <c r="G341" s="17"/>
      <c r="H341" s="17"/>
      <c r="I341" s="17"/>
      <c r="J341" s="17"/>
      <c r="K341" s="17"/>
      <c r="L341" s="17"/>
      <c r="M341" s="17"/>
      <c r="N341" s="17"/>
      <c r="O341" s="17"/>
      <c r="P341" s="17"/>
      <c r="Q341" s="17"/>
      <c r="R341" s="17"/>
      <c r="S341" s="17"/>
      <c r="T341" s="17"/>
      <c r="U341" s="17"/>
      <c r="V341" s="17"/>
      <c r="W341" s="17"/>
      <c r="X341" s="17"/>
      <c r="Y341" s="17"/>
      <c r="Z341" s="17"/>
    </row>
    <row r="342" spans="1:26" ht="12.75">
      <c r="A342" s="17"/>
      <c r="B342" s="17"/>
      <c r="C342" s="17"/>
      <c r="D342" s="17"/>
      <c r="E342" s="17"/>
      <c r="F342" s="17"/>
      <c r="G342" s="17"/>
      <c r="H342" s="17"/>
      <c r="I342" s="17"/>
      <c r="J342" s="17"/>
      <c r="K342" s="17"/>
      <c r="L342" s="17"/>
      <c r="M342" s="17"/>
      <c r="N342" s="17"/>
      <c r="O342" s="17"/>
      <c r="P342" s="17"/>
      <c r="Q342" s="17"/>
      <c r="R342" s="17"/>
      <c r="S342" s="17"/>
      <c r="T342" s="17"/>
      <c r="U342" s="17"/>
      <c r="V342" s="17"/>
      <c r="W342" s="17"/>
      <c r="X342" s="17"/>
      <c r="Y342" s="17"/>
      <c r="Z342" s="17"/>
    </row>
    <row r="343" spans="1:26" ht="12.75">
      <c r="A343" s="17"/>
      <c r="B343" s="17"/>
      <c r="C343" s="17"/>
      <c r="D343" s="17"/>
      <c r="E343" s="17"/>
      <c r="F343" s="17"/>
      <c r="G343" s="17"/>
      <c r="H343" s="17"/>
      <c r="I343" s="17"/>
      <c r="J343" s="17"/>
      <c r="K343" s="17"/>
      <c r="L343" s="17"/>
      <c r="M343" s="17"/>
      <c r="N343" s="17"/>
      <c r="O343" s="17"/>
      <c r="P343" s="17"/>
      <c r="Q343" s="17"/>
      <c r="R343" s="17"/>
      <c r="S343" s="17"/>
      <c r="T343" s="17"/>
      <c r="U343" s="17"/>
      <c r="V343" s="17"/>
      <c r="W343" s="17"/>
      <c r="X343" s="17"/>
      <c r="Y343" s="17"/>
      <c r="Z343" s="17"/>
    </row>
    <row r="344" spans="1:26" ht="12.75">
      <c r="A344" s="17"/>
      <c r="B344" s="17"/>
      <c r="C344" s="17"/>
      <c r="D344" s="17"/>
      <c r="E344" s="17"/>
      <c r="F344" s="17"/>
      <c r="G344" s="17"/>
      <c r="H344" s="17"/>
      <c r="I344" s="17"/>
      <c r="J344" s="17"/>
      <c r="K344" s="17"/>
      <c r="L344" s="17"/>
      <c r="M344" s="17"/>
      <c r="N344" s="17"/>
      <c r="O344" s="17"/>
      <c r="P344" s="17"/>
      <c r="Q344" s="17"/>
      <c r="R344" s="17"/>
      <c r="S344" s="17"/>
      <c r="T344" s="17"/>
      <c r="U344" s="17"/>
      <c r="V344" s="17"/>
      <c r="W344" s="17"/>
      <c r="X344" s="17"/>
      <c r="Y344" s="17"/>
      <c r="Z344" s="17"/>
    </row>
    <row r="345" spans="1:26" ht="12.75">
      <c r="A345" s="17"/>
      <c r="B345" s="17"/>
      <c r="C345" s="17"/>
      <c r="D345" s="17"/>
      <c r="E345" s="17"/>
      <c r="F345" s="17"/>
      <c r="G345" s="17"/>
      <c r="H345" s="17"/>
      <c r="I345" s="17"/>
      <c r="J345" s="17"/>
      <c r="K345" s="17"/>
      <c r="L345" s="17"/>
      <c r="M345" s="17"/>
      <c r="N345" s="17"/>
      <c r="O345" s="17"/>
      <c r="P345" s="17"/>
      <c r="Q345" s="17"/>
      <c r="R345" s="17"/>
      <c r="S345" s="17"/>
      <c r="T345" s="17"/>
      <c r="U345" s="17"/>
      <c r="V345" s="17"/>
      <c r="W345" s="17"/>
      <c r="X345" s="17"/>
      <c r="Y345" s="17"/>
      <c r="Z345" s="17"/>
    </row>
    <row r="346" spans="1:26" ht="12.75">
      <c r="A346" s="17"/>
      <c r="B346" s="17"/>
      <c r="C346" s="17"/>
      <c r="D346" s="17"/>
      <c r="E346" s="17"/>
      <c r="F346" s="17"/>
      <c r="G346" s="17"/>
      <c r="H346" s="17"/>
      <c r="I346" s="17"/>
      <c r="J346" s="17"/>
      <c r="K346" s="17"/>
      <c r="L346" s="17"/>
      <c r="M346" s="17"/>
      <c r="N346" s="17"/>
      <c r="O346" s="17"/>
      <c r="P346" s="17"/>
      <c r="Q346" s="17"/>
      <c r="R346" s="17"/>
      <c r="S346" s="17"/>
      <c r="T346" s="17"/>
      <c r="U346" s="17"/>
      <c r="V346" s="17"/>
      <c r="W346" s="17"/>
      <c r="X346" s="17"/>
      <c r="Y346" s="17"/>
      <c r="Z346" s="17"/>
    </row>
    <row r="347" spans="1:26" ht="12.75">
      <c r="A347" s="17"/>
      <c r="B347" s="17"/>
      <c r="C347" s="17"/>
      <c r="D347" s="17"/>
      <c r="E347" s="17"/>
      <c r="F347" s="17"/>
      <c r="G347" s="17"/>
      <c r="H347" s="17"/>
      <c r="I347" s="17"/>
      <c r="J347" s="17"/>
      <c r="K347" s="17"/>
      <c r="L347" s="17"/>
      <c r="M347" s="17"/>
      <c r="N347" s="17"/>
      <c r="O347" s="17"/>
      <c r="P347" s="17"/>
      <c r="Q347" s="17"/>
      <c r="R347" s="17"/>
      <c r="S347" s="17"/>
      <c r="T347" s="17"/>
      <c r="U347" s="17"/>
      <c r="V347" s="17"/>
      <c r="W347" s="17"/>
      <c r="X347" s="17"/>
      <c r="Y347" s="17"/>
      <c r="Z347" s="17"/>
    </row>
    <row r="348" spans="1:26" ht="12.75">
      <c r="A348" s="17"/>
      <c r="B348" s="17"/>
      <c r="C348" s="17"/>
      <c r="D348" s="17"/>
      <c r="E348" s="17"/>
      <c r="F348" s="17"/>
      <c r="G348" s="17"/>
      <c r="H348" s="17"/>
      <c r="I348" s="17"/>
      <c r="J348" s="17"/>
      <c r="K348" s="17"/>
      <c r="L348" s="17"/>
      <c r="M348" s="17"/>
      <c r="N348" s="17"/>
      <c r="O348" s="17"/>
      <c r="P348" s="17"/>
      <c r="Q348" s="17"/>
      <c r="R348" s="17"/>
      <c r="S348" s="17"/>
      <c r="T348" s="17"/>
      <c r="U348" s="17"/>
      <c r="V348" s="17"/>
      <c r="W348" s="17"/>
      <c r="X348" s="17"/>
      <c r="Y348" s="17"/>
      <c r="Z348" s="17"/>
    </row>
    <row r="349" spans="1:26" ht="12.75">
      <c r="A349" s="17"/>
      <c r="B349" s="17"/>
      <c r="C349" s="17"/>
      <c r="D349" s="17"/>
      <c r="E349" s="17"/>
      <c r="F349" s="17"/>
      <c r="G349" s="17"/>
      <c r="H349" s="17"/>
      <c r="I349" s="17"/>
      <c r="J349" s="17"/>
      <c r="K349" s="17"/>
      <c r="L349" s="17"/>
      <c r="M349" s="17"/>
      <c r="N349" s="17"/>
      <c r="O349" s="17"/>
      <c r="P349" s="17"/>
      <c r="Q349" s="17"/>
      <c r="R349" s="17"/>
      <c r="S349" s="17"/>
      <c r="T349" s="17"/>
      <c r="U349" s="17"/>
      <c r="V349" s="17"/>
      <c r="W349" s="17"/>
      <c r="X349" s="17"/>
      <c r="Y349" s="17"/>
      <c r="Z349" s="17"/>
    </row>
    <row r="350" spans="1:26" ht="12.75">
      <c r="A350" s="17"/>
      <c r="B350" s="17"/>
      <c r="C350" s="17"/>
      <c r="D350" s="17"/>
      <c r="E350" s="17"/>
      <c r="F350" s="17"/>
      <c r="G350" s="17"/>
      <c r="H350" s="17"/>
      <c r="I350" s="17"/>
      <c r="J350" s="17"/>
      <c r="K350" s="17"/>
      <c r="L350" s="17"/>
      <c r="M350" s="17"/>
      <c r="N350" s="17"/>
      <c r="O350" s="17"/>
      <c r="P350" s="17"/>
      <c r="Q350" s="17"/>
      <c r="R350" s="17"/>
      <c r="S350" s="17"/>
      <c r="T350" s="17"/>
      <c r="U350" s="17"/>
      <c r="V350" s="17"/>
      <c r="W350" s="17"/>
      <c r="X350" s="17"/>
      <c r="Y350" s="17"/>
      <c r="Z350" s="17"/>
    </row>
    <row r="351" spans="1:26" ht="12.75">
      <c r="A351" s="17"/>
      <c r="B351" s="17"/>
      <c r="C351" s="17"/>
      <c r="D351" s="17"/>
      <c r="E351" s="17"/>
      <c r="F351" s="17"/>
      <c r="G351" s="17"/>
      <c r="H351" s="17"/>
      <c r="I351" s="17"/>
      <c r="J351" s="17"/>
      <c r="K351" s="17"/>
      <c r="L351" s="17"/>
      <c r="M351" s="17"/>
      <c r="N351" s="17"/>
      <c r="O351" s="17"/>
      <c r="P351" s="17"/>
      <c r="Q351" s="17"/>
      <c r="R351" s="17"/>
      <c r="S351" s="17"/>
      <c r="T351" s="17"/>
      <c r="U351" s="17"/>
      <c r="V351" s="17"/>
      <c r="W351" s="17"/>
      <c r="X351" s="17"/>
      <c r="Y351" s="17"/>
      <c r="Z351" s="17"/>
    </row>
    <row r="352" spans="1:26" ht="12.75">
      <c r="A352" s="17"/>
      <c r="B352" s="17"/>
      <c r="C352" s="17"/>
      <c r="D352" s="17"/>
      <c r="E352" s="17"/>
      <c r="F352" s="17"/>
      <c r="G352" s="17"/>
      <c r="H352" s="17"/>
      <c r="I352" s="17"/>
      <c r="J352" s="17"/>
      <c r="K352" s="17"/>
      <c r="L352" s="17"/>
      <c r="M352" s="17"/>
      <c r="N352" s="17"/>
      <c r="O352" s="17"/>
      <c r="P352" s="17"/>
      <c r="Q352" s="17"/>
      <c r="R352" s="17"/>
      <c r="S352" s="17"/>
      <c r="T352" s="17"/>
      <c r="U352" s="17"/>
      <c r="V352" s="17"/>
      <c r="W352" s="17"/>
      <c r="X352" s="17"/>
      <c r="Y352" s="17"/>
      <c r="Z352" s="17"/>
    </row>
    <row r="353" spans="1:26" ht="12.75">
      <c r="A353" s="17"/>
      <c r="B353" s="17"/>
      <c r="C353" s="17"/>
      <c r="D353" s="17"/>
      <c r="E353" s="17"/>
      <c r="F353" s="17"/>
      <c r="G353" s="17"/>
      <c r="H353" s="17"/>
      <c r="I353" s="17"/>
      <c r="J353" s="17"/>
      <c r="K353" s="17"/>
      <c r="L353" s="17"/>
      <c r="M353" s="17"/>
      <c r="N353" s="17"/>
      <c r="O353" s="17"/>
      <c r="P353" s="17"/>
      <c r="Q353" s="17"/>
      <c r="R353" s="17"/>
      <c r="S353" s="17"/>
      <c r="T353" s="17"/>
      <c r="U353" s="17"/>
      <c r="V353" s="17"/>
      <c r="W353" s="17"/>
      <c r="X353" s="17"/>
      <c r="Y353" s="17"/>
      <c r="Z353" s="17"/>
    </row>
    <row r="354" spans="1:26" ht="12.75">
      <c r="A354" s="17"/>
      <c r="B354" s="17"/>
      <c r="C354" s="17"/>
      <c r="D354" s="17"/>
      <c r="E354" s="17"/>
      <c r="F354" s="17"/>
      <c r="G354" s="17"/>
      <c r="H354" s="17"/>
      <c r="I354" s="17"/>
      <c r="J354" s="17"/>
      <c r="K354" s="17"/>
      <c r="L354" s="17"/>
      <c r="M354" s="17"/>
      <c r="N354" s="17"/>
      <c r="O354" s="17"/>
      <c r="P354" s="17"/>
      <c r="Q354" s="17"/>
      <c r="R354" s="17"/>
      <c r="S354" s="17"/>
      <c r="T354" s="17"/>
      <c r="U354" s="17"/>
      <c r="V354" s="17"/>
      <c r="W354" s="17"/>
      <c r="X354" s="17"/>
      <c r="Y354" s="17"/>
      <c r="Z354" s="17"/>
    </row>
    <row r="355" spans="1:26" ht="12.75">
      <c r="A355" s="17"/>
      <c r="B355" s="17"/>
      <c r="C355" s="17"/>
      <c r="D355" s="17"/>
      <c r="E355" s="17"/>
      <c r="F355" s="17"/>
      <c r="G355" s="17"/>
      <c r="H355" s="17"/>
      <c r="I355" s="17"/>
      <c r="J355" s="17"/>
      <c r="K355" s="17"/>
      <c r="L355" s="17"/>
      <c r="M355" s="17"/>
      <c r="N355" s="17"/>
      <c r="O355" s="17"/>
      <c r="P355" s="17"/>
      <c r="Q355" s="17"/>
      <c r="R355" s="17"/>
      <c r="S355" s="17"/>
      <c r="T355" s="17"/>
      <c r="U355" s="17"/>
      <c r="V355" s="17"/>
      <c r="W355" s="17"/>
      <c r="X355" s="17"/>
      <c r="Y355" s="17"/>
      <c r="Z355" s="17"/>
    </row>
    <row r="356" spans="1:26" ht="12.75">
      <c r="A356" s="17"/>
      <c r="B356" s="17"/>
      <c r="C356" s="17"/>
      <c r="D356" s="17"/>
      <c r="E356" s="17"/>
      <c r="F356" s="17"/>
      <c r="G356" s="17"/>
      <c r="H356" s="17"/>
      <c r="I356" s="17"/>
      <c r="J356" s="17"/>
      <c r="K356" s="17"/>
      <c r="L356" s="17"/>
      <c r="M356" s="17"/>
      <c r="N356" s="17"/>
      <c r="O356" s="17"/>
      <c r="P356" s="17"/>
      <c r="Q356" s="17"/>
      <c r="R356" s="17"/>
      <c r="S356" s="17"/>
      <c r="T356" s="17"/>
      <c r="U356" s="17"/>
      <c r="V356" s="17"/>
      <c r="W356" s="17"/>
      <c r="X356" s="17"/>
      <c r="Y356" s="17"/>
      <c r="Z356" s="17"/>
    </row>
    <row r="357" spans="1:26" ht="12.75">
      <c r="A357" s="17"/>
      <c r="B357" s="17"/>
      <c r="C357" s="17"/>
      <c r="D357" s="17"/>
      <c r="E357" s="17"/>
      <c r="F357" s="17"/>
      <c r="G357" s="17"/>
      <c r="H357" s="17"/>
      <c r="I357" s="17"/>
      <c r="J357" s="17"/>
      <c r="K357" s="17"/>
      <c r="L357" s="17"/>
      <c r="M357" s="17"/>
      <c r="N357" s="17"/>
      <c r="O357" s="17"/>
      <c r="P357" s="17"/>
      <c r="Q357" s="17"/>
      <c r="R357" s="17"/>
      <c r="S357" s="17"/>
      <c r="T357" s="17"/>
      <c r="U357" s="17"/>
      <c r="V357" s="17"/>
      <c r="W357" s="17"/>
      <c r="X357" s="17"/>
      <c r="Y357" s="17"/>
      <c r="Z357" s="17"/>
    </row>
    <row r="358" spans="1:26" ht="12.75">
      <c r="A358" s="17"/>
      <c r="B358" s="17"/>
      <c r="C358" s="17"/>
      <c r="D358" s="17"/>
      <c r="E358" s="17"/>
      <c r="F358" s="17"/>
      <c r="G358" s="17"/>
      <c r="H358" s="17"/>
      <c r="I358" s="17"/>
      <c r="J358" s="17"/>
      <c r="K358" s="17"/>
      <c r="L358" s="17"/>
      <c r="M358" s="17"/>
      <c r="N358" s="17"/>
      <c r="O358" s="17"/>
      <c r="P358" s="17"/>
      <c r="Q358" s="17"/>
      <c r="R358" s="17"/>
      <c r="S358" s="17"/>
      <c r="T358" s="17"/>
      <c r="U358" s="17"/>
      <c r="V358" s="17"/>
      <c r="W358" s="17"/>
      <c r="X358" s="17"/>
      <c r="Y358" s="17"/>
      <c r="Z358" s="17"/>
    </row>
    <row r="359" spans="1:26" ht="12.75">
      <c r="A359" s="17"/>
      <c r="B359" s="17"/>
      <c r="C359" s="17"/>
      <c r="D359" s="17"/>
      <c r="E359" s="17"/>
      <c r="F359" s="17"/>
      <c r="G359" s="17"/>
      <c r="H359" s="17"/>
      <c r="I359" s="17"/>
      <c r="J359" s="17"/>
      <c r="K359" s="17"/>
      <c r="L359" s="17"/>
      <c r="M359" s="17"/>
      <c r="N359" s="17"/>
      <c r="O359" s="17"/>
      <c r="P359" s="17"/>
      <c r="Q359" s="17"/>
      <c r="R359" s="17"/>
      <c r="S359" s="17"/>
      <c r="T359" s="17"/>
      <c r="U359" s="17"/>
      <c r="V359" s="17"/>
      <c r="W359" s="17"/>
      <c r="X359" s="17"/>
      <c r="Y359" s="17"/>
      <c r="Z359" s="17"/>
    </row>
    <row r="360" spans="1:26" ht="12.75">
      <c r="A360" s="17"/>
      <c r="B360" s="17"/>
      <c r="C360" s="17"/>
      <c r="D360" s="17"/>
      <c r="E360" s="17"/>
      <c r="F360" s="17"/>
      <c r="G360" s="17"/>
      <c r="H360" s="17"/>
      <c r="I360" s="17"/>
      <c r="J360" s="17"/>
      <c r="K360" s="17"/>
      <c r="L360" s="17"/>
      <c r="M360" s="17"/>
      <c r="N360" s="17"/>
      <c r="O360" s="17"/>
      <c r="P360" s="17"/>
      <c r="Q360" s="17"/>
      <c r="R360" s="17"/>
      <c r="S360" s="17"/>
      <c r="T360" s="17"/>
      <c r="U360" s="17"/>
      <c r="V360" s="17"/>
      <c r="W360" s="17"/>
      <c r="X360" s="17"/>
      <c r="Y360" s="17"/>
      <c r="Z360" s="17"/>
    </row>
    <row r="361" spans="1:26" ht="12.75">
      <c r="A361" s="17"/>
      <c r="B361" s="17"/>
      <c r="C361" s="17"/>
      <c r="D361" s="17"/>
      <c r="E361" s="17"/>
      <c r="F361" s="17"/>
      <c r="G361" s="17"/>
      <c r="H361" s="17"/>
      <c r="I361" s="17"/>
      <c r="J361" s="17"/>
      <c r="K361" s="17"/>
      <c r="L361" s="17"/>
      <c r="M361" s="17"/>
      <c r="N361" s="17"/>
      <c r="O361" s="17"/>
      <c r="P361" s="17"/>
      <c r="Q361" s="17"/>
      <c r="R361" s="17"/>
      <c r="S361" s="17"/>
      <c r="T361" s="17"/>
      <c r="U361" s="17"/>
      <c r="V361" s="17"/>
      <c r="W361" s="17"/>
      <c r="X361" s="17"/>
      <c r="Y361" s="17"/>
      <c r="Z361" s="17"/>
    </row>
    <row r="362" spans="1:26" ht="12.75">
      <c r="A362" s="17"/>
      <c r="B362" s="17"/>
      <c r="C362" s="17"/>
      <c r="D362" s="17"/>
      <c r="E362" s="17"/>
      <c r="F362" s="17"/>
      <c r="G362" s="17"/>
      <c r="H362" s="17"/>
      <c r="I362" s="17"/>
      <c r="J362" s="17"/>
      <c r="K362" s="17"/>
      <c r="L362" s="17"/>
      <c r="M362" s="17"/>
      <c r="N362" s="17"/>
      <c r="O362" s="17"/>
      <c r="P362" s="17"/>
      <c r="Q362" s="17"/>
      <c r="R362" s="17"/>
      <c r="S362" s="17"/>
      <c r="T362" s="17"/>
      <c r="U362" s="17"/>
      <c r="V362" s="17"/>
      <c r="W362" s="17"/>
      <c r="X362" s="17"/>
      <c r="Y362" s="17"/>
      <c r="Z362" s="17"/>
    </row>
    <row r="363" spans="1:26" ht="12.75">
      <c r="A363" s="17"/>
      <c r="B363" s="17"/>
      <c r="C363" s="17"/>
      <c r="D363" s="17"/>
      <c r="E363" s="17"/>
      <c r="F363" s="17"/>
      <c r="G363" s="17"/>
      <c r="H363" s="17"/>
      <c r="I363" s="17"/>
      <c r="J363" s="17"/>
      <c r="K363" s="17"/>
      <c r="L363" s="17"/>
      <c r="M363" s="17"/>
      <c r="N363" s="17"/>
      <c r="O363" s="17"/>
      <c r="P363" s="17"/>
      <c r="Q363" s="17"/>
      <c r="R363" s="17"/>
      <c r="S363" s="17"/>
      <c r="T363" s="17"/>
      <c r="U363" s="17"/>
      <c r="V363" s="17"/>
      <c r="W363" s="17"/>
      <c r="X363" s="17"/>
      <c r="Y363" s="17"/>
      <c r="Z363" s="17"/>
    </row>
    <row r="364" spans="1:26" ht="12.75">
      <c r="A364" s="17"/>
      <c r="B364" s="17"/>
      <c r="C364" s="17"/>
      <c r="D364" s="17"/>
      <c r="E364" s="17"/>
      <c r="F364" s="17"/>
      <c r="G364" s="17"/>
      <c r="H364" s="17"/>
      <c r="I364" s="17"/>
      <c r="J364" s="17"/>
      <c r="K364" s="17"/>
      <c r="L364" s="17"/>
      <c r="M364" s="17"/>
      <c r="N364" s="17"/>
      <c r="O364" s="17"/>
      <c r="P364" s="17"/>
      <c r="Q364" s="17"/>
      <c r="R364" s="17"/>
      <c r="S364" s="17"/>
      <c r="T364" s="17"/>
      <c r="U364" s="17"/>
      <c r="V364" s="17"/>
      <c r="W364" s="17"/>
      <c r="X364" s="17"/>
      <c r="Y364" s="17"/>
      <c r="Z364" s="17"/>
    </row>
    <row r="365" spans="1:26" ht="12.75">
      <c r="A365" s="17"/>
      <c r="B365" s="17"/>
      <c r="C365" s="17"/>
      <c r="D365" s="17"/>
      <c r="E365" s="17"/>
      <c r="F365" s="17"/>
      <c r="G365" s="17"/>
      <c r="H365" s="17"/>
      <c r="I365" s="17"/>
      <c r="J365" s="17"/>
      <c r="K365" s="17"/>
      <c r="L365" s="17"/>
      <c r="M365" s="17"/>
      <c r="N365" s="17"/>
      <c r="O365" s="17"/>
      <c r="P365" s="17"/>
      <c r="Q365" s="17"/>
      <c r="R365" s="17"/>
      <c r="S365" s="17"/>
      <c r="T365" s="17"/>
      <c r="U365" s="17"/>
      <c r="V365" s="17"/>
      <c r="W365" s="17"/>
      <c r="X365" s="17"/>
      <c r="Y365" s="17"/>
      <c r="Z365" s="17"/>
    </row>
    <row r="366" spans="1:26" ht="12.75">
      <c r="A366" s="17"/>
      <c r="B366" s="17"/>
      <c r="C366" s="17"/>
      <c r="D366" s="17"/>
      <c r="E366" s="17"/>
      <c r="F366" s="17"/>
      <c r="G366" s="17"/>
      <c r="H366" s="17"/>
      <c r="I366" s="17"/>
      <c r="J366" s="17"/>
      <c r="K366" s="17"/>
      <c r="L366" s="17"/>
      <c r="M366" s="17"/>
      <c r="N366" s="17"/>
      <c r="O366" s="17"/>
      <c r="P366" s="17"/>
      <c r="Q366" s="17"/>
      <c r="R366" s="17"/>
      <c r="S366" s="17"/>
      <c r="T366" s="17"/>
      <c r="U366" s="17"/>
      <c r="V366" s="17"/>
      <c r="W366" s="17"/>
      <c r="X366" s="17"/>
      <c r="Y366" s="17"/>
      <c r="Z366" s="17"/>
    </row>
    <row r="367" spans="1:26" ht="12.75">
      <c r="A367" s="17"/>
      <c r="B367" s="17"/>
      <c r="C367" s="17"/>
      <c r="D367" s="17"/>
      <c r="E367" s="17"/>
      <c r="F367" s="17"/>
      <c r="G367" s="17"/>
      <c r="H367" s="17"/>
      <c r="I367" s="17"/>
      <c r="J367" s="17"/>
      <c r="K367" s="17"/>
      <c r="L367" s="17"/>
      <c r="M367" s="17"/>
      <c r="N367" s="17"/>
      <c r="O367" s="17"/>
      <c r="P367" s="17"/>
      <c r="Q367" s="17"/>
      <c r="R367" s="17"/>
      <c r="S367" s="17"/>
      <c r="T367" s="17"/>
      <c r="U367" s="17"/>
      <c r="V367" s="17"/>
      <c r="W367" s="17"/>
      <c r="X367" s="17"/>
      <c r="Y367" s="17"/>
      <c r="Z367" s="17"/>
    </row>
    <row r="368" spans="1:26" ht="12.75">
      <c r="A368" s="17"/>
      <c r="B368" s="17"/>
      <c r="C368" s="17"/>
      <c r="D368" s="17"/>
      <c r="E368" s="17"/>
      <c r="F368" s="17"/>
      <c r="G368" s="17"/>
      <c r="H368" s="17"/>
      <c r="I368" s="17"/>
      <c r="J368" s="17"/>
      <c r="K368" s="17"/>
      <c r="L368" s="17"/>
      <c r="M368" s="17"/>
      <c r="N368" s="17"/>
      <c r="O368" s="17"/>
      <c r="P368" s="17"/>
      <c r="Q368" s="17"/>
      <c r="R368" s="17"/>
      <c r="S368" s="17"/>
      <c r="T368" s="17"/>
      <c r="U368" s="17"/>
      <c r="V368" s="17"/>
      <c r="W368" s="17"/>
      <c r="X368" s="17"/>
      <c r="Y368" s="17"/>
      <c r="Z368" s="17"/>
    </row>
    <row r="369" spans="1:26" ht="12.75">
      <c r="A369" s="17"/>
      <c r="B369" s="17"/>
      <c r="C369" s="17"/>
      <c r="D369" s="17"/>
      <c r="E369" s="17"/>
      <c r="F369" s="17"/>
      <c r="G369" s="17"/>
      <c r="H369" s="17"/>
      <c r="I369" s="17"/>
      <c r="J369" s="17"/>
      <c r="K369" s="17"/>
      <c r="L369" s="17"/>
      <c r="M369" s="17"/>
      <c r="N369" s="17"/>
      <c r="O369" s="17"/>
      <c r="P369" s="17"/>
      <c r="Q369" s="17"/>
      <c r="R369" s="17"/>
      <c r="S369" s="17"/>
      <c r="T369" s="17"/>
      <c r="U369" s="17"/>
      <c r="V369" s="17"/>
      <c r="W369" s="17"/>
      <c r="X369" s="17"/>
      <c r="Y369" s="17"/>
      <c r="Z369" s="17"/>
    </row>
    <row r="370" spans="1:26" ht="12.75">
      <c r="A370" s="17"/>
      <c r="B370" s="17"/>
      <c r="C370" s="17"/>
      <c r="D370" s="17"/>
      <c r="E370" s="17"/>
      <c r="F370" s="17"/>
      <c r="G370" s="17"/>
      <c r="H370" s="17"/>
      <c r="I370" s="17"/>
      <c r="J370" s="17"/>
      <c r="K370" s="17"/>
      <c r="L370" s="17"/>
      <c r="M370" s="17"/>
      <c r="N370" s="17"/>
      <c r="O370" s="17"/>
      <c r="P370" s="17"/>
      <c r="Q370" s="17"/>
      <c r="R370" s="17"/>
      <c r="S370" s="17"/>
      <c r="T370" s="17"/>
      <c r="U370" s="17"/>
      <c r="V370" s="17"/>
      <c r="W370" s="17"/>
      <c r="X370" s="17"/>
      <c r="Y370" s="17"/>
      <c r="Z370" s="17"/>
    </row>
    <row r="371" spans="1:26" ht="12.75">
      <c r="A371" s="17"/>
      <c r="B371" s="17"/>
      <c r="C371" s="17"/>
      <c r="D371" s="17"/>
      <c r="E371" s="17"/>
      <c r="F371" s="17"/>
      <c r="G371" s="17"/>
      <c r="H371" s="17"/>
      <c r="I371" s="17"/>
      <c r="J371" s="17"/>
      <c r="K371" s="17"/>
      <c r="L371" s="17"/>
      <c r="M371" s="17"/>
      <c r="N371" s="17"/>
      <c r="O371" s="17"/>
      <c r="P371" s="17"/>
      <c r="Q371" s="17"/>
      <c r="R371" s="17"/>
      <c r="S371" s="17"/>
      <c r="T371" s="17"/>
      <c r="U371" s="17"/>
      <c r="V371" s="17"/>
      <c r="W371" s="17"/>
      <c r="X371" s="17"/>
      <c r="Y371" s="17"/>
      <c r="Z371" s="17"/>
    </row>
    <row r="372" spans="1:26" ht="12.75">
      <c r="A372" s="17"/>
      <c r="B372" s="17"/>
      <c r="C372" s="17"/>
      <c r="D372" s="17"/>
      <c r="E372" s="17"/>
      <c r="F372" s="17"/>
      <c r="G372" s="17"/>
      <c r="H372" s="17"/>
      <c r="I372" s="17"/>
      <c r="J372" s="17"/>
      <c r="K372" s="17"/>
      <c r="L372" s="17"/>
      <c r="M372" s="17"/>
      <c r="N372" s="17"/>
      <c r="O372" s="17"/>
      <c r="P372" s="17"/>
      <c r="Q372" s="17"/>
      <c r="R372" s="17"/>
      <c r="S372" s="17"/>
      <c r="T372" s="17"/>
      <c r="U372" s="17"/>
      <c r="V372" s="17"/>
      <c r="W372" s="17"/>
      <c r="X372" s="17"/>
      <c r="Y372" s="17"/>
      <c r="Z372" s="17"/>
    </row>
    <row r="373" spans="1:26" ht="12.75">
      <c r="A373" s="17"/>
      <c r="B373" s="17"/>
      <c r="C373" s="17"/>
      <c r="D373" s="17"/>
      <c r="E373" s="17"/>
      <c r="F373" s="17"/>
      <c r="G373" s="17"/>
      <c r="H373" s="17"/>
      <c r="I373" s="17"/>
      <c r="J373" s="17"/>
      <c r="K373" s="17"/>
      <c r="L373" s="17"/>
      <c r="M373" s="17"/>
      <c r="N373" s="17"/>
      <c r="O373" s="17"/>
      <c r="P373" s="17"/>
      <c r="Q373" s="17"/>
      <c r="R373" s="17"/>
      <c r="S373" s="17"/>
      <c r="T373" s="17"/>
      <c r="U373" s="17"/>
      <c r="V373" s="17"/>
      <c r="W373" s="17"/>
      <c r="X373" s="17"/>
      <c r="Y373" s="17"/>
      <c r="Z373" s="17"/>
    </row>
    <row r="374" spans="1:26" ht="12.75">
      <c r="A374" s="17"/>
      <c r="B374" s="17"/>
      <c r="C374" s="17"/>
      <c r="D374" s="17"/>
      <c r="E374" s="17"/>
      <c r="F374" s="17"/>
      <c r="G374" s="17"/>
      <c r="H374" s="17"/>
      <c r="I374" s="17"/>
      <c r="J374" s="17"/>
      <c r="K374" s="17"/>
      <c r="L374" s="17"/>
      <c r="M374" s="17"/>
      <c r="N374" s="17"/>
      <c r="O374" s="17"/>
      <c r="P374" s="17"/>
      <c r="Q374" s="17"/>
      <c r="R374" s="17"/>
      <c r="S374" s="17"/>
      <c r="T374" s="17"/>
      <c r="U374" s="17"/>
      <c r="V374" s="17"/>
      <c r="W374" s="17"/>
      <c r="X374" s="17"/>
      <c r="Y374" s="17"/>
      <c r="Z374" s="17"/>
    </row>
    <row r="375" spans="1:26" ht="12.75">
      <c r="A375" s="17"/>
      <c r="B375" s="17"/>
      <c r="C375" s="17"/>
      <c r="D375" s="17"/>
      <c r="E375" s="17"/>
      <c r="F375" s="17"/>
      <c r="G375" s="17"/>
      <c r="H375" s="17"/>
      <c r="I375" s="17"/>
      <c r="J375" s="17"/>
      <c r="K375" s="17"/>
      <c r="L375" s="17"/>
      <c r="M375" s="17"/>
      <c r="N375" s="17"/>
      <c r="O375" s="17"/>
      <c r="P375" s="17"/>
      <c r="Q375" s="17"/>
      <c r="R375" s="17"/>
      <c r="S375" s="17"/>
      <c r="T375" s="17"/>
      <c r="U375" s="17"/>
      <c r="V375" s="17"/>
      <c r="W375" s="17"/>
      <c r="X375" s="17"/>
      <c r="Y375" s="17"/>
      <c r="Z375" s="17"/>
    </row>
    <row r="376" spans="1:26" ht="12.75">
      <c r="A376" s="17"/>
      <c r="B376" s="17"/>
      <c r="C376" s="17"/>
      <c r="D376" s="17"/>
      <c r="E376" s="17"/>
      <c r="F376" s="17"/>
      <c r="G376" s="17"/>
      <c r="H376" s="17"/>
      <c r="I376" s="17"/>
      <c r="J376" s="17"/>
      <c r="K376" s="17"/>
      <c r="L376" s="17"/>
      <c r="M376" s="17"/>
      <c r="N376" s="17"/>
      <c r="O376" s="17"/>
      <c r="P376" s="17"/>
      <c r="Q376" s="17"/>
      <c r="R376" s="17"/>
      <c r="S376" s="17"/>
      <c r="T376" s="17"/>
      <c r="U376" s="17"/>
      <c r="V376" s="17"/>
      <c r="W376" s="17"/>
      <c r="X376" s="17"/>
      <c r="Y376" s="17"/>
      <c r="Z376" s="17"/>
    </row>
    <row r="377" spans="1:26" ht="12.75">
      <c r="A377" s="17"/>
      <c r="B377" s="17"/>
      <c r="C377" s="17"/>
      <c r="D377" s="17"/>
      <c r="E377" s="17"/>
      <c r="F377" s="17"/>
      <c r="G377" s="17"/>
      <c r="H377" s="17"/>
      <c r="I377" s="17"/>
      <c r="J377" s="17"/>
      <c r="K377" s="17"/>
      <c r="L377" s="17"/>
      <c r="M377" s="17"/>
      <c r="N377" s="17"/>
      <c r="O377" s="17"/>
      <c r="P377" s="17"/>
      <c r="Q377" s="17"/>
      <c r="R377" s="17"/>
      <c r="S377" s="17"/>
      <c r="T377" s="17"/>
      <c r="U377" s="17"/>
      <c r="V377" s="17"/>
      <c r="W377" s="17"/>
      <c r="X377" s="17"/>
      <c r="Y377" s="17"/>
      <c r="Z377" s="17"/>
    </row>
    <row r="378" spans="1:26" ht="12.75">
      <c r="A378" s="17"/>
      <c r="B378" s="17"/>
      <c r="C378" s="17"/>
      <c r="D378" s="17"/>
      <c r="E378" s="17"/>
      <c r="F378" s="17"/>
      <c r="G378" s="17"/>
      <c r="H378" s="17"/>
      <c r="I378" s="17"/>
      <c r="J378" s="17"/>
      <c r="K378" s="17"/>
      <c r="L378" s="17"/>
      <c r="M378" s="17"/>
      <c r="N378" s="17"/>
      <c r="O378" s="17"/>
      <c r="P378" s="17"/>
      <c r="Q378" s="17"/>
      <c r="R378" s="17"/>
      <c r="S378" s="17"/>
      <c r="T378" s="17"/>
      <c r="U378" s="17"/>
      <c r="V378" s="17"/>
      <c r="W378" s="17"/>
      <c r="X378" s="17"/>
      <c r="Y378" s="17"/>
      <c r="Z378" s="17"/>
    </row>
    <row r="379" spans="1:26" ht="12.75">
      <c r="A379" s="17"/>
      <c r="B379" s="17"/>
      <c r="C379" s="17"/>
      <c r="D379" s="17"/>
      <c r="E379" s="17"/>
      <c r="F379" s="17"/>
      <c r="G379" s="17"/>
      <c r="H379" s="17"/>
      <c r="I379" s="17"/>
      <c r="J379" s="17"/>
      <c r="K379" s="17"/>
      <c r="L379" s="17"/>
      <c r="M379" s="17"/>
      <c r="N379" s="17"/>
      <c r="O379" s="17"/>
      <c r="P379" s="17"/>
      <c r="Q379" s="17"/>
      <c r="R379" s="17"/>
      <c r="S379" s="17"/>
      <c r="T379" s="17"/>
      <c r="U379" s="17"/>
      <c r="V379" s="17"/>
      <c r="W379" s="17"/>
      <c r="X379" s="17"/>
      <c r="Y379" s="17"/>
      <c r="Z379" s="17"/>
    </row>
    <row r="380" spans="1:26" ht="12.75">
      <c r="A380" s="17"/>
      <c r="B380" s="17"/>
      <c r="C380" s="17"/>
      <c r="D380" s="17"/>
      <c r="E380" s="17"/>
      <c r="F380" s="17"/>
      <c r="G380" s="17"/>
      <c r="H380" s="17"/>
      <c r="I380" s="17"/>
      <c r="J380" s="17"/>
      <c r="K380" s="17"/>
      <c r="L380" s="17"/>
      <c r="M380" s="17"/>
      <c r="N380" s="17"/>
      <c r="O380" s="17"/>
      <c r="P380" s="17"/>
      <c r="Q380" s="17"/>
      <c r="R380" s="17"/>
      <c r="S380" s="17"/>
      <c r="T380" s="17"/>
      <c r="U380" s="17"/>
      <c r="V380" s="17"/>
      <c r="W380" s="17"/>
      <c r="X380" s="17"/>
      <c r="Y380" s="17"/>
      <c r="Z380" s="17"/>
    </row>
    <row r="381" spans="1:26" ht="12.75">
      <c r="A381" s="17"/>
      <c r="B381" s="17"/>
      <c r="C381" s="17"/>
      <c r="D381" s="17"/>
      <c r="E381" s="17"/>
      <c r="F381" s="17"/>
      <c r="G381" s="17"/>
      <c r="H381" s="17"/>
      <c r="I381" s="17"/>
      <c r="J381" s="17"/>
      <c r="K381" s="17"/>
      <c r="L381" s="17"/>
      <c r="M381" s="17"/>
      <c r="N381" s="17"/>
      <c r="O381" s="17"/>
      <c r="P381" s="17"/>
      <c r="Q381" s="17"/>
      <c r="R381" s="17"/>
      <c r="S381" s="17"/>
      <c r="T381" s="17"/>
      <c r="U381" s="17"/>
      <c r="V381" s="17"/>
      <c r="W381" s="17"/>
      <c r="X381" s="17"/>
      <c r="Y381" s="17"/>
      <c r="Z381" s="17"/>
    </row>
    <row r="382" spans="1:26" ht="12.75">
      <c r="A382" s="17"/>
      <c r="B382" s="17"/>
      <c r="C382" s="17"/>
      <c r="D382" s="17"/>
      <c r="E382" s="17"/>
      <c r="F382" s="17"/>
      <c r="G382" s="17"/>
      <c r="H382" s="17"/>
      <c r="I382" s="17"/>
      <c r="J382" s="17"/>
      <c r="K382" s="17"/>
      <c r="L382" s="17"/>
      <c r="M382" s="17"/>
      <c r="N382" s="17"/>
      <c r="O382" s="17"/>
      <c r="P382" s="17"/>
      <c r="Q382" s="17"/>
      <c r="R382" s="17"/>
      <c r="S382" s="17"/>
      <c r="T382" s="17"/>
      <c r="U382" s="17"/>
      <c r="V382" s="17"/>
      <c r="W382" s="17"/>
      <c r="X382" s="17"/>
      <c r="Y382" s="17"/>
      <c r="Z382" s="17"/>
    </row>
    <row r="383" spans="1:26" ht="12.75">
      <c r="A383" s="17"/>
      <c r="B383" s="17"/>
      <c r="C383" s="17"/>
      <c r="D383" s="17"/>
      <c r="E383" s="17"/>
      <c r="F383" s="17"/>
      <c r="G383" s="17"/>
      <c r="H383" s="17"/>
      <c r="I383" s="17"/>
      <c r="J383" s="17"/>
      <c r="K383" s="17"/>
      <c r="L383" s="17"/>
      <c r="M383" s="17"/>
      <c r="N383" s="17"/>
      <c r="O383" s="17"/>
      <c r="P383" s="17"/>
      <c r="Q383" s="17"/>
      <c r="R383" s="17"/>
      <c r="S383" s="17"/>
      <c r="T383" s="17"/>
      <c r="U383" s="17"/>
      <c r="V383" s="17"/>
      <c r="W383" s="17"/>
      <c r="X383" s="17"/>
      <c r="Y383" s="17"/>
      <c r="Z383" s="17"/>
    </row>
    <row r="384" spans="1:26" ht="12.75">
      <c r="A384" s="17"/>
      <c r="B384" s="17"/>
      <c r="C384" s="17"/>
      <c r="D384" s="17"/>
      <c r="E384" s="17"/>
      <c r="F384" s="17"/>
      <c r="G384" s="17"/>
      <c r="H384" s="17"/>
      <c r="I384" s="17"/>
      <c r="J384" s="17"/>
      <c r="K384" s="17"/>
      <c r="L384" s="17"/>
      <c r="M384" s="17"/>
      <c r="N384" s="17"/>
      <c r="O384" s="17"/>
      <c r="P384" s="17"/>
      <c r="Q384" s="17"/>
      <c r="R384" s="17"/>
      <c r="S384" s="17"/>
      <c r="T384" s="17"/>
      <c r="U384" s="17"/>
      <c r="V384" s="17"/>
      <c r="W384" s="17"/>
      <c r="X384" s="17"/>
      <c r="Y384" s="17"/>
      <c r="Z384" s="17"/>
    </row>
    <row r="385" spans="1:26" ht="12.75">
      <c r="A385" s="17"/>
      <c r="B385" s="17"/>
      <c r="C385" s="17"/>
      <c r="D385" s="17"/>
      <c r="E385" s="17"/>
      <c r="F385" s="17"/>
      <c r="G385" s="17"/>
      <c r="H385" s="17"/>
      <c r="I385" s="17"/>
      <c r="J385" s="17"/>
      <c r="K385" s="17"/>
      <c r="L385" s="17"/>
      <c r="M385" s="17"/>
      <c r="N385" s="17"/>
      <c r="O385" s="17"/>
      <c r="P385" s="17"/>
      <c r="Q385" s="17"/>
      <c r="R385" s="17"/>
      <c r="S385" s="17"/>
      <c r="T385" s="17"/>
      <c r="U385" s="17"/>
      <c r="V385" s="17"/>
      <c r="W385" s="17"/>
      <c r="X385" s="17"/>
      <c r="Y385" s="17"/>
      <c r="Z385" s="17"/>
    </row>
    <row r="386" spans="1:26" ht="12.75">
      <c r="A386" s="17"/>
      <c r="B386" s="17"/>
      <c r="C386" s="17"/>
      <c r="D386" s="17"/>
      <c r="E386" s="17"/>
      <c r="F386" s="17"/>
      <c r="G386" s="17"/>
      <c r="H386" s="17"/>
      <c r="I386" s="17"/>
      <c r="J386" s="17"/>
      <c r="K386" s="17"/>
      <c r="L386" s="17"/>
      <c r="M386" s="17"/>
      <c r="N386" s="17"/>
      <c r="O386" s="17"/>
      <c r="P386" s="17"/>
      <c r="Q386" s="17"/>
      <c r="R386" s="17"/>
      <c r="S386" s="17"/>
      <c r="T386" s="17"/>
      <c r="U386" s="17"/>
      <c r="V386" s="17"/>
      <c r="W386" s="17"/>
      <c r="X386" s="17"/>
      <c r="Y386" s="17"/>
      <c r="Z386" s="17"/>
    </row>
    <row r="387" spans="1:26" ht="12.75">
      <c r="A387" s="17"/>
      <c r="B387" s="17"/>
      <c r="C387" s="17"/>
      <c r="D387" s="17"/>
      <c r="E387" s="17"/>
      <c r="F387" s="17"/>
      <c r="G387" s="17"/>
      <c r="H387" s="17"/>
      <c r="I387" s="17"/>
      <c r="J387" s="17"/>
      <c r="K387" s="17"/>
      <c r="L387" s="17"/>
      <c r="M387" s="17"/>
      <c r="N387" s="17"/>
      <c r="O387" s="17"/>
      <c r="P387" s="17"/>
      <c r="Q387" s="17"/>
      <c r="R387" s="17"/>
      <c r="S387" s="17"/>
      <c r="T387" s="17"/>
      <c r="U387" s="17"/>
      <c r="V387" s="17"/>
      <c r="W387" s="17"/>
      <c r="X387" s="17"/>
      <c r="Y387" s="17"/>
      <c r="Z387" s="17"/>
    </row>
    <row r="388" spans="1:26" ht="12.75">
      <c r="A388" s="17"/>
      <c r="B388" s="17"/>
      <c r="C388" s="17"/>
      <c r="D388" s="17"/>
      <c r="E388" s="17"/>
      <c r="F388" s="17"/>
      <c r="G388" s="17"/>
      <c r="H388" s="17"/>
      <c r="I388" s="17"/>
      <c r="J388" s="17"/>
      <c r="K388" s="17"/>
      <c r="L388" s="17"/>
      <c r="M388" s="17"/>
      <c r="N388" s="17"/>
      <c r="O388" s="17"/>
      <c r="P388" s="17"/>
      <c r="Q388" s="17"/>
      <c r="R388" s="17"/>
      <c r="S388" s="17"/>
      <c r="T388" s="17"/>
      <c r="U388" s="17"/>
      <c r="V388" s="17"/>
      <c r="W388" s="17"/>
      <c r="X388" s="17"/>
      <c r="Y388" s="17"/>
      <c r="Z388" s="17"/>
    </row>
    <row r="389" spans="1:26" ht="12.75">
      <c r="A389" s="17"/>
      <c r="B389" s="17"/>
      <c r="C389" s="17"/>
      <c r="D389" s="17"/>
      <c r="E389" s="17"/>
      <c r="F389" s="17"/>
      <c r="G389" s="17"/>
      <c r="H389" s="17"/>
      <c r="I389" s="17"/>
      <c r="J389" s="17"/>
      <c r="K389" s="17"/>
      <c r="L389" s="17"/>
      <c r="M389" s="17"/>
      <c r="N389" s="17"/>
      <c r="O389" s="17"/>
      <c r="P389" s="17"/>
      <c r="Q389" s="17"/>
      <c r="R389" s="17"/>
      <c r="S389" s="17"/>
      <c r="T389" s="17"/>
      <c r="U389" s="17"/>
      <c r="V389" s="17"/>
      <c r="W389" s="17"/>
      <c r="X389" s="17"/>
      <c r="Y389" s="17"/>
      <c r="Z389" s="17"/>
    </row>
    <row r="390" spans="1:26" ht="12.75">
      <c r="A390" s="17"/>
      <c r="B390" s="17"/>
      <c r="C390" s="17"/>
      <c r="D390" s="17"/>
      <c r="E390" s="17"/>
      <c r="F390" s="17"/>
      <c r="G390" s="17"/>
      <c r="H390" s="17"/>
      <c r="I390" s="17"/>
      <c r="J390" s="17"/>
      <c r="K390" s="17"/>
      <c r="L390" s="17"/>
      <c r="M390" s="17"/>
      <c r="N390" s="17"/>
      <c r="O390" s="17"/>
      <c r="P390" s="17"/>
      <c r="Q390" s="17"/>
      <c r="R390" s="17"/>
      <c r="S390" s="17"/>
      <c r="T390" s="17"/>
      <c r="U390" s="17"/>
      <c r="V390" s="17"/>
      <c r="W390" s="17"/>
      <c r="X390" s="17"/>
      <c r="Y390" s="17"/>
      <c r="Z390" s="17"/>
    </row>
    <row r="391" spans="1:26" ht="12.75">
      <c r="A391" s="17"/>
      <c r="B391" s="17"/>
      <c r="C391" s="17"/>
      <c r="D391" s="17"/>
      <c r="E391" s="17"/>
      <c r="F391" s="17"/>
      <c r="G391" s="17"/>
      <c r="H391" s="17"/>
      <c r="I391" s="17"/>
      <c r="J391" s="17"/>
      <c r="K391" s="17"/>
      <c r="L391" s="17"/>
      <c r="M391" s="17"/>
      <c r="N391" s="17"/>
      <c r="O391" s="17"/>
      <c r="P391" s="17"/>
      <c r="Q391" s="17"/>
      <c r="R391" s="17"/>
      <c r="S391" s="17"/>
      <c r="T391" s="17"/>
      <c r="U391" s="17"/>
      <c r="V391" s="17"/>
      <c r="W391" s="17"/>
      <c r="X391" s="17"/>
      <c r="Y391" s="17"/>
      <c r="Z391" s="17"/>
    </row>
    <row r="392" spans="1:26" ht="12.75">
      <c r="A392" s="17"/>
      <c r="B392" s="17"/>
      <c r="C392" s="17"/>
      <c r="D392" s="17"/>
      <c r="E392" s="17"/>
      <c r="F392" s="17"/>
      <c r="G392" s="17"/>
      <c r="H392" s="17"/>
      <c r="I392" s="17"/>
      <c r="J392" s="17"/>
      <c r="K392" s="17"/>
      <c r="L392" s="17"/>
      <c r="M392" s="17"/>
      <c r="N392" s="17"/>
      <c r="O392" s="17"/>
      <c r="P392" s="17"/>
      <c r="Q392" s="17"/>
      <c r="R392" s="17"/>
      <c r="S392" s="17"/>
      <c r="T392" s="17"/>
      <c r="U392" s="17"/>
      <c r="V392" s="17"/>
      <c r="W392" s="17"/>
      <c r="X392" s="17"/>
      <c r="Y392" s="17"/>
      <c r="Z392" s="17"/>
    </row>
    <row r="393" spans="1:26" ht="12.75">
      <c r="A393" s="17"/>
      <c r="B393" s="17"/>
      <c r="C393" s="17"/>
      <c r="D393" s="17"/>
      <c r="E393" s="17"/>
      <c r="F393" s="17"/>
      <c r="G393" s="17"/>
      <c r="H393" s="17"/>
      <c r="I393" s="17"/>
      <c r="J393" s="17"/>
      <c r="K393" s="17"/>
      <c r="L393" s="17"/>
      <c r="M393" s="17"/>
      <c r="N393" s="17"/>
      <c r="O393" s="17"/>
      <c r="P393" s="17"/>
      <c r="Q393" s="17"/>
      <c r="R393" s="17"/>
      <c r="S393" s="17"/>
      <c r="T393" s="17"/>
      <c r="U393" s="17"/>
      <c r="V393" s="17"/>
      <c r="W393" s="17"/>
      <c r="X393" s="17"/>
      <c r="Y393" s="17"/>
      <c r="Z393" s="17"/>
    </row>
    <row r="394" spans="1:26" ht="12.75">
      <c r="A394" s="17"/>
      <c r="B394" s="17"/>
      <c r="C394" s="17"/>
      <c r="D394" s="17"/>
      <c r="E394" s="17"/>
      <c r="F394" s="17"/>
      <c r="G394" s="17"/>
      <c r="H394" s="17"/>
      <c r="I394" s="17"/>
      <c r="J394" s="17"/>
      <c r="K394" s="17"/>
      <c r="L394" s="17"/>
      <c r="M394" s="17"/>
      <c r="N394" s="17"/>
      <c r="O394" s="17"/>
      <c r="P394" s="17"/>
      <c r="Q394" s="17"/>
      <c r="R394" s="17"/>
      <c r="S394" s="17"/>
      <c r="T394" s="17"/>
      <c r="U394" s="17"/>
      <c r="V394" s="17"/>
      <c r="W394" s="17"/>
      <c r="X394" s="17"/>
      <c r="Y394" s="17"/>
      <c r="Z394" s="17"/>
    </row>
    <row r="395" spans="1:26" ht="12.75">
      <c r="A395" s="17"/>
      <c r="B395" s="17"/>
      <c r="C395" s="17"/>
      <c r="D395" s="17"/>
      <c r="E395" s="17"/>
      <c r="F395" s="17"/>
      <c r="G395" s="17"/>
      <c r="H395" s="17"/>
      <c r="I395" s="17"/>
      <c r="J395" s="17"/>
      <c r="K395" s="17"/>
      <c r="L395" s="17"/>
      <c r="M395" s="17"/>
      <c r="N395" s="17"/>
      <c r="O395" s="17"/>
      <c r="P395" s="17"/>
      <c r="Q395" s="17"/>
      <c r="R395" s="17"/>
      <c r="S395" s="17"/>
      <c r="T395" s="17"/>
      <c r="U395" s="17"/>
      <c r="V395" s="17"/>
      <c r="W395" s="17"/>
      <c r="X395" s="17"/>
      <c r="Y395" s="17"/>
      <c r="Z395" s="17"/>
    </row>
    <row r="396" spans="1:26" ht="12.75">
      <c r="A396" s="17"/>
      <c r="B396" s="17"/>
      <c r="C396" s="17"/>
      <c r="D396" s="17"/>
      <c r="E396" s="17"/>
      <c r="F396" s="17"/>
      <c r="G396" s="17"/>
      <c r="H396" s="17"/>
      <c r="I396" s="17"/>
      <c r="J396" s="17"/>
      <c r="K396" s="17"/>
      <c r="L396" s="17"/>
      <c r="M396" s="17"/>
      <c r="N396" s="17"/>
      <c r="O396" s="17"/>
      <c r="P396" s="17"/>
      <c r="Q396" s="17"/>
      <c r="R396" s="17"/>
      <c r="S396" s="17"/>
      <c r="T396" s="17"/>
      <c r="U396" s="17"/>
      <c r="V396" s="17"/>
      <c r="W396" s="17"/>
      <c r="X396" s="17"/>
      <c r="Y396" s="17"/>
      <c r="Z396" s="17"/>
    </row>
    <row r="397" spans="1:26" ht="12.75">
      <c r="A397" s="17"/>
      <c r="B397" s="17"/>
      <c r="C397" s="17"/>
      <c r="D397" s="17"/>
      <c r="E397" s="17"/>
      <c r="F397" s="17"/>
      <c r="G397" s="17"/>
      <c r="H397" s="17"/>
      <c r="I397" s="17"/>
      <c r="J397" s="17"/>
      <c r="K397" s="17"/>
      <c r="L397" s="17"/>
      <c r="M397" s="17"/>
      <c r="N397" s="17"/>
      <c r="O397" s="17"/>
      <c r="P397" s="17"/>
      <c r="Q397" s="17"/>
      <c r="R397" s="17"/>
      <c r="S397" s="17"/>
      <c r="T397" s="17"/>
      <c r="U397" s="17"/>
      <c r="V397" s="17"/>
      <c r="W397" s="17"/>
      <c r="X397" s="17"/>
      <c r="Y397" s="17"/>
      <c r="Z397" s="17"/>
    </row>
    <row r="398" spans="1:26" ht="12.75">
      <c r="A398" s="17"/>
      <c r="B398" s="17"/>
      <c r="C398" s="17"/>
      <c r="D398" s="17"/>
      <c r="E398" s="17"/>
      <c r="F398" s="17"/>
      <c r="G398" s="17"/>
      <c r="H398" s="17"/>
      <c r="I398" s="17"/>
      <c r="J398" s="17"/>
      <c r="K398" s="17"/>
      <c r="L398" s="17"/>
      <c r="M398" s="17"/>
      <c r="N398" s="17"/>
      <c r="O398" s="17"/>
      <c r="P398" s="17"/>
      <c r="Q398" s="17"/>
      <c r="R398" s="17"/>
      <c r="S398" s="17"/>
      <c r="T398" s="17"/>
      <c r="U398" s="17"/>
      <c r="V398" s="17"/>
      <c r="W398" s="17"/>
      <c r="X398" s="17"/>
      <c r="Y398" s="17"/>
      <c r="Z398" s="17"/>
    </row>
    <row r="399" spans="1:26" ht="12.75">
      <c r="A399" s="17"/>
      <c r="B399" s="17"/>
      <c r="C399" s="17"/>
      <c r="D399" s="17"/>
      <c r="E399" s="17"/>
      <c r="F399" s="17"/>
      <c r="G399" s="17"/>
      <c r="H399" s="17"/>
      <c r="I399" s="17"/>
      <c r="J399" s="17"/>
      <c r="K399" s="17"/>
      <c r="L399" s="17"/>
      <c r="M399" s="17"/>
      <c r="N399" s="17"/>
      <c r="O399" s="17"/>
      <c r="P399" s="17"/>
      <c r="Q399" s="17"/>
      <c r="R399" s="17"/>
      <c r="S399" s="17"/>
      <c r="T399" s="17"/>
      <c r="U399" s="17"/>
      <c r="V399" s="17"/>
      <c r="W399" s="17"/>
      <c r="X399" s="17"/>
      <c r="Y399" s="17"/>
      <c r="Z399" s="17"/>
    </row>
    <row r="400" spans="1:26" ht="12.75">
      <c r="A400" s="17"/>
      <c r="B400" s="17"/>
      <c r="C400" s="17"/>
      <c r="D400" s="17"/>
      <c r="E400" s="17"/>
      <c r="F400" s="17"/>
      <c r="G400" s="17"/>
      <c r="H400" s="17"/>
      <c r="I400" s="17"/>
      <c r="J400" s="17"/>
      <c r="K400" s="17"/>
      <c r="L400" s="17"/>
      <c r="M400" s="17"/>
      <c r="N400" s="17"/>
      <c r="O400" s="17"/>
      <c r="P400" s="17"/>
      <c r="Q400" s="17"/>
      <c r="R400" s="17"/>
      <c r="S400" s="17"/>
      <c r="T400" s="17"/>
      <c r="U400" s="17"/>
      <c r="V400" s="17"/>
      <c r="W400" s="17"/>
      <c r="X400" s="17"/>
      <c r="Y400" s="17"/>
      <c r="Z400" s="17"/>
    </row>
    <row r="401" spans="1:26" ht="12.75">
      <c r="A401" s="17"/>
      <c r="B401" s="17"/>
      <c r="C401" s="17"/>
      <c r="D401" s="17"/>
      <c r="E401" s="17"/>
      <c r="F401" s="17"/>
      <c r="G401" s="17"/>
      <c r="H401" s="17"/>
      <c r="I401" s="17"/>
      <c r="J401" s="17"/>
      <c r="K401" s="17"/>
      <c r="L401" s="17"/>
      <c r="M401" s="17"/>
      <c r="N401" s="17"/>
      <c r="O401" s="17"/>
      <c r="P401" s="17"/>
      <c r="Q401" s="17"/>
      <c r="R401" s="17"/>
      <c r="S401" s="17"/>
      <c r="T401" s="17"/>
      <c r="U401" s="17"/>
      <c r="V401" s="17"/>
      <c r="W401" s="17"/>
      <c r="X401" s="17"/>
      <c r="Y401" s="17"/>
      <c r="Z401" s="17"/>
    </row>
    <row r="402" spans="1:26" ht="12.75">
      <c r="A402" s="17"/>
      <c r="B402" s="17"/>
      <c r="C402" s="17"/>
      <c r="D402" s="17"/>
      <c r="E402" s="17"/>
      <c r="F402" s="17"/>
      <c r="G402" s="17"/>
      <c r="H402" s="17"/>
      <c r="I402" s="17"/>
      <c r="J402" s="17"/>
      <c r="K402" s="17"/>
      <c r="L402" s="17"/>
      <c r="M402" s="17"/>
      <c r="N402" s="17"/>
      <c r="O402" s="17"/>
      <c r="P402" s="17"/>
      <c r="Q402" s="17"/>
      <c r="R402" s="17"/>
      <c r="S402" s="17"/>
      <c r="T402" s="17"/>
      <c r="U402" s="17"/>
      <c r="V402" s="17"/>
      <c r="W402" s="17"/>
      <c r="X402" s="17"/>
      <c r="Y402" s="17"/>
      <c r="Z402" s="17"/>
    </row>
    <row r="403" spans="1:26" ht="12.75">
      <c r="A403" s="17"/>
      <c r="B403" s="17"/>
      <c r="C403" s="17"/>
      <c r="D403" s="17"/>
      <c r="E403" s="17"/>
      <c r="F403" s="17"/>
      <c r="G403" s="17"/>
      <c r="H403" s="17"/>
      <c r="I403" s="17"/>
      <c r="J403" s="17"/>
      <c r="K403" s="17"/>
      <c r="L403" s="17"/>
      <c r="M403" s="17"/>
      <c r="N403" s="17"/>
      <c r="O403" s="17"/>
      <c r="P403" s="17"/>
      <c r="Q403" s="17"/>
      <c r="R403" s="17"/>
      <c r="S403" s="17"/>
      <c r="T403" s="17"/>
      <c r="U403" s="17"/>
      <c r="V403" s="17"/>
      <c r="W403" s="17"/>
      <c r="X403" s="17"/>
      <c r="Y403" s="17"/>
      <c r="Z403" s="17"/>
    </row>
    <row r="404" spans="1:26" ht="12.75">
      <c r="A404" s="17"/>
      <c r="B404" s="17"/>
      <c r="C404" s="17"/>
      <c r="D404" s="17"/>
      <c r="E404" s="17"/>
      <c r="F404" s="17"/>
      <c r="G404" s="17"/>
      <c r="H404" s="17"/>
      <c r="I404" s="17"/>
      <c r="J404" s="17"/>
      <c r="K404" s="17"/>
      <c r="L404" s="17"/>
      <c r="M404" s="17"/>
      <c r="N404" s="17"/>
      <c r="O404" s="17"/>
      <c r="P404" s="17"/>
      <c r="Q404" s="17"/>
      <c r="R404" s="17"/>
      <c r="S404" s="17"/>
      <c r="T404" s="17"/>
      <c r="U404" s="17"/>
      <c r="V404" s="17"/>
      <c r="W404" s="17"/>
      <c r="X404" s="17"/>
      <c r="Y404" s="17"/>
      <c r="Z404" s="17"/>
    </row>
    <row r="405" spans="1:26" ht="12.75">
      <c r="A405" s="17"/>
      <c r="B405" s="17"/>
      <c r="C405" s="17"/>
      <c r="D405" s="17"/>
      <c r="E405" s="17"/>
      <c r="F405" s="17"/>
      <c r="G405" s="17"/>
      <c r="H405" s="17"/>
      <c r="I405" s="17"/>
      <c r="J405" s="17"/>
      <c r="K405" s="17"/>
      <c r="L405" s="17"/>
      <c r="M405" s="17"/>
      <c r="N405" s="17"/>
      <c r="O405" s="17"/>
      <c r="P405" s="17"/>
      <c r="Q405" s="17"/>
      <c r="R405" s="17"/>
      <c r="S405" s="17"/>
      <c r="T405" s="17"/>
      <c r="U405" s="17"/>
      <c r="V405" s="17"/>
      <c r="W405" s="17"/>
      <c r="X405" s="17"/>
      <c r="Y405" s="17"/>
      <c r="Z405" s="17"/>
    </row>
    <row r="406" spans="1:26" ht="12.75">
      <c r="A406" s="17"/>
      <c r="B406" s="17"/>
      <c r="C406" s="17"/>
      <c r="D406" s="17"/>
      <c r="E406" s="17"/>
      <c r="F406" s="17"/>
      <c r="G406" s="17"/>
      <c r="H406" s="17"/>
      <c r="I406" s="17"/>
      <c r="J406" s="17"/>
      <c r="K406" s="17"/>
      <c r="L406" s="17"/>
      <c r="M406" s="17"/>
      <c r="N406" s="17"/>
      <c r="O406" s="17"/>
      <c r="P406" s="17"/>
      <c r="Q406" s="17"/>
      <c r="R406" s="17"/>
      <c r="S406" s="17"/>
      <c r="T406" s="17"/>
      <c r="U406" s="17"/>
      <c r="V406" s="17"/>
      <c r="W406" s="17"/>
      <c r="X406" s="17"/>
      <c r="Y406" s="17"/>
      <c r="Z406" s="17"/>
    </row>
    <row r="407" spans="1:26" ht="12.75">
      <c r="A407" s="17"/>
      <c r="B407" s="17"/>
      <c r="C407" s="17"/>
      <c r="D407" s="17"/>
      <c r="E407" s="17"/>
      <c r="F407" s="17"/>
      <c r="G407" s="17"/>
      <c r="H407" s="17"/>
      <c r="I407" s="17"/>
      <c r="J407" s="17"/>
      <c r="K407" s="17"/>
      <c r="L407" s="17"/>
      <c r="M407" s="17"/>
      <c r="N407" s="17"/>
      <c r="O407" s="17"/>
      <c r="P407" s="17"/>
      <c r="Q407" s="17"/>
      <c r="R407" s="17"/>
      <c r="S407" s="17"/>
      <c r="T407" s="17"/>
      <c r="U407" s="17"/>
      <c r="V407" s="17"/>
      <c r="W407" s="17"/>
      <c r="X407" s="17"/>
      <c r="Y407" s="17"/>
      <c r="Z407" s="17"/>
    </row>
    <row r="408" spans="1:26" ht="12.75">
      <c r="A408" s="17"/>
      <c r="B408" s="17"/>
      <c r="C408" s="17"/>
      <c r="D408" s="17"/>
      <c r="E408" s="17"/>
      <c r="F408" s="17"/>
      <c r="G408" s="17"/>
      <c r="H408" s="17"/>
      <c r="I408" s="17"/>
      <c r="J408" s="17"/>
      <c r="K408" s="17"/>
      <c r="L408" s="17"/>
      <c r="M408" s="17"/>
      <c r="N408" s="17"/>
      <c r="O408" s="17"/>
      <c r="P408" s="17"/>
      <c r="Q408" s="17"/>
      <c r="R408" s="17"/>
      <c r="S408" s="17"/>
      <c r="T408" s="17"/>
      <c r="U408" s="17"/>
      <c r="V408" s="17"/>
      <c r="W408" s="17"/>
      <c r="X408" s="17"/>
      <c r="Y408" s="17"/>
      <c r="Z408" s="17"/>
    </row>
    <row r="409" spans="1:26" ht="12.75">
      <c r="A409" s="17"/>
      <c r="B409" s="17"/>
      <c r="C409" s="17"/>
      <c r="D409" s="17"/>
      <c r="E409" s="17"/>
      <c r="F409" s="17"/>
      <c r="G409" s="17"/>
      <c r="H409" s="17"/>
      <c r="I409" s="17"/>
      <c r="J409" s="17"/>
      <c r="K409" s="17"/>
      <c r="L409" s="17"/>
      <c r="M409" s="17"/>
      <c r="N409" s="17"/>
      <c r="O409" s="17"/>
      <c r="P409" s="17"/>
      <c r="Q409" s="17"/>
      <c r="R409" s="17"/>
      <c r="S409" s="17"/>
      <c r="T409" s="17"/>
      <c r="U409" s="17"/>
      <c r="V409" s="17"/>
      <c r="W409" s="17"/>
      <c r="X409" s="17"/>
      <c r="Y409" s="17"/>
      <c r="Z409" s="17"/>
    </row>
    <row r="410" spans="1:26" ht="12.75">
      <c r="A410" s="17"/>
      <c r="B410" s="17"/>
      <c r="C410" s="17"/>
      <c r="D410" s="17"/>
      <c r="E410" s="17"/>
      <c r="F410" s="17"/>
      <c r="G410" s="17"/>
      <c r="H410" s="17"/>
      <c r="I410" s="17"/>
      <c r="J410" s="17"/>
      <c r="K410" s="17"/>
      <c r="L410" s="17"/>
      <c r="M410" s="17"/>
      <c r="N410" s="17"/>
      <c r="O410" s="17"/>
      <c r="P410" s="17"/>
      <c r="Q410" s="17"/>
      <c r="R410" s="17"/>
      <c r="S410" s="17"/>
      <c r="T410" s="17"/>
      <c r="U410" s="17"/>
      <c r="V410" s="17"/>
      <c r="W410" s="17"/>
      <c r="X410" s="17"/>
      <c r="Y410" s="17"/>
      <c r="Z410" s="17"/>
    </row>
    <row r="411" spans="1:26" ht="12.75">
      <c r="A411" s="17"/>
      <c r="B411" s="17"/>
      <c r="C411" s="17"/>
      <c r="D411" s="17"/>
      <c r="E411" s="17"/>
      <c r="F411" s="17"/>
      <c r="G411" s="17"/>
      <c r="H411" s="17"/>
      <c r="I411" s="17"/>
      <c r="J411" s="17"/>
      <c r="K411" s="17"/>
      <c r="L411" s="17"/>
      <c r="M411" s="17"/>
      <c r="N411" s="17"/>
      <c r="O411" s="17"/>
      <c r="P411" s="17"/>
      <c r="Q411" s="17"/>
      <c r="R411" s="17"/>
      <c r="S411" s="17"/>
      <c r="T411" s="17"/>
      <c r="U411" s="17"/>
      <c r="V411" s="17"/>
      <c r="W411" s="17"/>
      <c r="X411" s="17"/>
      <c r="Y411" s="17"/>
      <c r="Z411" s="17"/>
    </row>
    <row r="412" spans="1:26" ht="12.75">
      <c r="A412" s="17"/>
      <c r="B412" s="17"/>
      <c r="C412" s="17"/>
      <c r="D412" s="17"/>
      <c r="E412" s="17"/>
      <c r="F412" s="17"/>
      <c r="G412" s="17"/>
      <c r="H412" s="17"/>
      <c r="I412" s="17"/>
      <c r="J412" s="17"/>
      <c r="K412" s="17"/>
      <c r="L412" s="17"/>
      <c r="M412" s="17"/>
      <c r="N412" s="17"/>
      <c r="O412" s="17"/>
      <c r="P412" s="17"/>
      <c r="Q412" s="17"/>
      <c r="R412" s="17"/>
      <c r="S412" s="17"/>
      <c r="T412" s="17"/>
      <c r="U412" s="17"/>
      <c r="V412" s="17"/>
      <c r="W412" s="17"/>
      <c r="X412" s="17"/>
      <c r="Y412" s="17"/>
      <c r="Z412" s="17"/>
    </row>
    <row r="413" spans="1:26" ht="12.75">
      <c r="A413" s="17"/>
      <c r="B413" s="17"/>
      <c r="C413" s="17"/>
      <c r="D413" s="17"/>
      <c r="E413" s="17"/>
      <c r="F413" s="17"/>
      <c r="G413" s="17"/>
      <c r="H413" s="17"/>
      <c r="I413" s="17"/>
      <c r="J413" s="17"/>
      <c r="K413" s="17"/>
      <c r="L413" s="17"/>
      <c r="M413" s="17"/>
      <c r="N413" s="17"/>
      <c r="O413" s="17"/>
      <c r="P413" s="17"/>
      <c r="Q413" s="17"/>
      <c r="R413" s="17"/>
      <c r="S413" s="17"/>
      <c r="T413" s="17"/>
      <c r="U413" s="17"/>
      <c r="V413" s="17"/>
      <c r="W413" s="17"/>
      <c r="X413" s="17"/>
      <c r="Y413" s="17"/>
      <c r="Z413" s="17"/>
    </row>
    <row r="414" spans="1:26" ht="12.75">
      <c r="A414" s="17"/>
      <c r="B414" s="17"/>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row>
    <row r="415" spans="1:26" ht="12.75">
      <c r="A415" s="17"/>
      <c r="B415" s="17"/>
      <c r="C415" s="17"/>
      <c r="D415" s="17"/>
      <c r="E415" s="17"/>
      <c r="F415" s="17"/>
      <c r="G415" s="17"/>
      <c r="H415" s="17"/>
      <c r="I415" s="17"/>
      <c r="J415" s="17"/>
      <c r="K415" s="17"/>
      <c r="L415" s="17"/>
      <c r="M415" s="17"/>
      <c r="N415" s="17"/>
      <c r="O415" s="17"/>
      <c r="P415" s="17"/>
      <c r="Q415" s="17"/>
      <c r="R415" s="17"/>
      <c r="S415" s="17"/>
      <c r="T415" s="17"/>
      <c r="U415" s="17"/>
      <c r="V415" s="17"/>
      <c r="W415" s="17"/>
      <c r="X415" s="17"/>
      <c r="Y415" s="17"/>
      <c r="Z415" s="17"/>
    </row>
    <row r="416" spans="1:26" ht="12.75">
      <c r="A416" s="17"/>
      <c r="B416" s="17"/>
      <c r="C416" s="17"/>
      <c r="D416" s="17"/>
      <c r="E416" s="17"/>
      <c r="F416" s="17"/>
      <c r="G416" s="17"/>
      <c r="H416" s="17"/>
      <c r="I416" s="17"/>
      <c r="J416" s="17"/>
      <c r="K416" s="17"/>
      <c r="L416" s="17"/>
      <c r="M416" s="17"/>
      <c r="N416" s="17"/>
      <c r="O416" s="17"/>
      <c r="P416" s="17"/>
      <c r="Q416" s="17"/>
      <c r="R416" s="17"/>
      <c r="S416" s="17"/>
      <c r="T416" s="17"/>
      <c r="U416" s="17"/>
      <c r="V416" s="17"/>
      <c r="W416" s="17"/>
      <c r="X416" s="17"/>
      <c r="Y416" s="17"/>
      <c r="Z416" s="17"/>
    </row>
    <row r="417" spans="1:26" ht="12.75">
      <c r="A417" s="17"/>
      <c r="B417" s="17"/>
      <c r="C417" s="17"/>
      <c r="D417" s="17"/>
      <c r="E417" s="17"/>
      <c r="F417" s="17"/>
      <c r="G417" s="17"/>
      <c r="H417" s="17"/>
      <c r="I417" s="17"/>
      <c r="J417" s="17"/>
      <c r="K417" s="17"/>
      <c r="L417" s="17"/>
      <c r="M417" s="17"/>
      <c r="N417" s="17"/>
      <c r="O417" s="17"/>
      <c r="P417" s="17"/>
      <c r="Q417" s="17"/>
      <c r="R417" s="17"/>
      <c r="S417" s="17"/>
      <c r="T417" s="17"/>
      <c r="U417" s="17"/>
      <c r="V417" s="17"/>
      <c r="W417" s="17"/>
      <c r="X417" s="17"/>
      <c r="Y417" s="17"/>
      <c r="Z417" s="17"/>
    </row>
    <row r="418" spans="1:26" ht="12.75">
      <c r="A418" s="17"/>
      <c r="B418" s="17"/>
      <c r="C418" s="17"/>
      <c r="D418" s="17"/>
      <c r="E418" s="17"/>
      <c r="F418" s="17"/>
      <c r="G418" s="17"/>
      <c r="H418" s="17"/>
      <c r="I418" s="17"/>
      <c r="J418" s="17"/>
      <c r="K418" s="17"/>
      <c r="L418" s="17"/>
      <c r="M418" s="17"/>
      <c r="N418" s="17"/>
      <c r="O418" s="17"/>
      <c r="P418" s="17"/>
      <c r="Q418" s="17"/>
      <c r="R418" s="17"/>
      <c r="S418" s="17"/>
      <c r="T418" s="17"/>
      <c r="U418" s="17"/>
      <c r="V418" s="17"/>
      <c r="W418" s="17"/>
      <c r="X418" s="17"/>
      <c r="Y418" s="17"/>
      <c r="Z418" s="17"/>
    </row>
    <row r="419" spans="1:26" ht="12.75">
      <c r="A419" s="17"/>
      <c r="B419" s="17"/>
      <c r="C419" s="17"/>
      <c r="D419" s="17"/>
      <c r="E419" s="17"/>
      <c r="F419" s="17"/>
      <c r="G419" s="17"/>
      <c r="H419" s="17"/>
      <c r="I419" s="17"/>
      <c r="J419" s="17"/>
      <c r="K419" s="17"/>
      <c r="L419" s="17"/>
      <c r="M419" s="17"/>
      <c r="N419" s="17"/>
      <c r="O419" s="17"/>
      <c r="P419" s="17"/>
      <c r="Q419" s="17"/>
      <c r="R419" s="17"/>
      <c r="S419" s="17"/>
      <c r="T419" s="17"/>
      <c r="U419" s="17"/>
      <c r="V419" s="17"/>
      <c r="W419" s="17"/>
      <c r="X419" s="17"/>
      <c r="Y419" s="17"/>
      <c r="Z419" s="17"/>
    </row>
    <row r="420" spans="1:26" ht="12.75">
      <c r="A420" s="17"/>
      <c r="B420" s="17"/>
      <c r="C420" s="17"/>
      <c r="D420" s="17"/>
      <c r="E420" s="17"/>
      <c r="F420" s="17"/>
      <c r="G420" s="17"/>
      <c r="H420" s="17"/>
      <c r="I420" s="17"/>
      <c r="J420" s="17"/>
      <c r="K420" s="17"/>
      <c r="L420" s="17"/>
      <c r="M420" s="17"/>
      <c r="N420" s="17"/>
      <c r="O420" s="17"/>
      <c r="P420" s="17"/>
      <c r="Q420" s="17"/>
      <c r="R420" s="17"/>
      <c r="S420" s="17"/>
      <c r="T420" s="17"/>
      <c r="U420" s="17"/>
      <c r="V420" s="17"/>
      <c r="W420" s="17"/>
      <c r="X420" s="17"/>
      <c r="Y420" s="17"/>
      <c r="Z420" s="17"/>
    </row>
    <row r="421" spans="1:26" ht="12.75">
      <c r="A421" s="17"/>
      <c r="B421" s="17"/>
      <c r="C421" s="17"/>
      <c r="D421" s="17"/>
      <c r="E421" s="17"/>
      <c r="F421" s="17"/>
      <c r="G421" s="17"/>
      <c r="H421" s="17"/>
      <c r="I421" s="17"/>
      <c r="J421" s="17"/>
      <c r="K421" s="17"/>
      <c r="L421" s="17"/>
      <c r="M421" s="17"/>
      <c r="N421" s="17"/>
      <c r="O421" s="17"/>
      <c r="P421" s="17"/>
      <c r="Q421" s="17"/>
      <c r="R421" s="17"/>
      <c r="S421" s="17"/>
      <c r="T421" s="17"/>
      <c r="U421" s="17"/>
      <c r="V421" s="17"/>
      <c r="W421" s="17"/>
      <c r="X421" s="17"/>
      <c r="Y421" s="17"/>
      <c r="Z421" s="17"/>
    </row>
    <row r="422" spans="1:26" ht="12.75">
      <c r="A422" s="17"/>
      <c r="B422" s="17"/>
      <c r="C422" s="17"/>
      <c r="D422" s="17"/>
      <c r="E422" s="17"/>
      <c r="F422" s="17"/>
      <c r="G422" s="17"/>
      <c r="H422" s="17"/>
      <c r="I422" s="17"/>
      <c r="J422" s="17"/>
      <c r="K422" s="17"/>
      <c r="L422" s="17"/>
      <c r="M422" s="17"/>
      <c r="N422" s="17"/>
      <c r="O422" s="17"/>
      <c r="P422" s="17"/>
      <c r="Q422" s="17"/>
      <c r="R422" s="17"/>
      <c r="S422" s="17"/>
      <c r="T422" s="17"/>
      <c r="U422" s="17"/>
      <c r="V422" s="17"/>
      <c r="W422" s="17"/>
      <c r="X422" s="17"/>
      <c r="Y422" s="17"/>
      <c r="Z422" s="17"/>
    </row>
    <row r="423" spans="1:26" ht="12.75">
      <c r="A423" s="17"/>
      <c r="B423" s="17"/>
      <c r="C423" s="17"/>
      <c r="D423" s="17"/>
      <c r="E423" s="17"/>
      <c r="F423" s="17"/>
      <c r="G423" s="17"/>
      <c r="H423" s="17"/>
      <c r="I423" s="17"/>
      <c r="J423" s="17"/>
      <c r="K423" s="17"/>
      <c r="L423" s="17"/>
      <c r="M423" s="17"/>
      <c r="N423" s="17"/>
      <c r="O423" s="17"/>
      <c r="P423" s="17"/>
      <c r="Q423" s="17"/>
      <c r="R423" s="17"/>
      <c r="S423" s="17"/>
      <c r="T423" s="17"/>
      <c r="U423" s="17"/>
      <c r="V423" s="17"/>
      <c r="W423" s="17"/>
      <c r="X423" s="17"/>
      <c r="Y423" s="17"/>
      <c r="Z423" s="17"/>
    </row>
    <row r="424" spans="1:26" ht="12.75">
      <c r="A424" s="17"/>
      <c r="B424" s="17"/>
      <c r="C424" s="17"/>
      <c r="D424" s="17"/>
      <c r="E424" s="17"/>
      <c r="F424" s="17"/>
      <c r="G424" s="17"/>
      <c r="H424" s="17"/>
      <c r="I424" s="17"/>
      <c r="J424" s="17"/>
      <c r="K424" s="17"/>
      <c r="L424" s="17"/>
      <c r="M424" s="17"/>
      <c r="N424" s="17"/>
      <c r="O424" s="17"/>
      <c r="P424" s="17"/>
      <c r="Q424" s="17"/>
      <c r="R424" s="17"/>
      <c r="S424" s="17"/>
      <c r="T424" s="17"/>
      <c r="U424" s="17"/>
      <c r="V424" s="17"/>
      <c r="W424" s="17"/>
      <c r="X424" s="17"/>
      <c r="Y424" s="17"/>
      <c r="Z424" s="17"/>
    </row>
    <row r="425" spans="1:26" ht="12.75">
      <c r="A425" s="17"/>
      <c r="B425" s="17"/>
      <c r="C425" s="17"/>
      <c r="D425" s="17"/>
      <c r="E425" s="17"/>
      <c r="F425" s="17"/>
      <c r="G425" s="17"/>
      <c r="H425" s="17"/>
      <c r="I425" s="17"/>
      <c r="J425" s="17"/>
      <c r="K425" s="17"/>
      <c r="L425" s="17"/>
      <c r="M425" s="17"/>
      <c r="N425" s="17"/>
      <c r="O425" s="17"/>
      <c r="P425" s="17"/>
      <c r="Q425" s="17"/>
      <c r="R425" s="17"/>
      <c r="S425" s="17"/>
      <c r="T425" s="17"/>
      <c r="U425" s="17"/>
      <c r="V425" s="17"/>
      <c r="W425" s="17"/>
      <c r="X425" s="17"/>
      <c r="Y425" s="17"/>
      <c r="Z425" s="17"/>
    </row>
    <row r="426" spans="1:26" ht="12.75">
      <c r="A426" s="17"/>
      <c r="B426" s="17"/>
      <c r="C426" s="17"/>
      <c r="D426" s="17"/>
      <c r="E426" s="17"/>
      <c r="F426" s="17"/>
      <c r="G426" s="17"/>
      <c r="H426" s="17"/>
      <c r="I426" s="17"/>
      <c r="J426" s="17"/>
      <c r="K426" s="17"/>
      <c r="L426" s="17"/>
      <c r="M426" s="17"/>
      <c r="N426" s="17"/>
      <c r="O426" s="17"/>
      <c r="P426" s="17"/>
      <c r="Q426" s="17"/>
      <c r="R426" s="17"/>
      <c r="S426" s="17"/>
      <c r="T426" s="17"/>
      <c r="U426" s="17"/>
      <c r="V426" s="17"/>
      <c r="W426" s="17"/>
      <c r="X426" s="17"/>
      <c r="Y426" s="17"/>
      <c r="Z426" s="17"/>
    </row>
    <row r="427" spans="1:26" ht="12.75">
      <c r="A427" s="17"/>
      <c r="B427" s="17"/>
      <c r="C427" s="17"/>
      <c r="D427" s="17"/>
      <c r="E427" s="17"/>
      <c r="F427" s="17"/>
      <c r="G427" s="17"/>
      <c r="H427" s="17"/>
      <c r="I427" s="17"/>
      <c r="J427" s="17"/>
      <c r="K427" s="17"/>
      <c r="L427" s="17"/>
      <c r="M427" s="17"/>
      <c r="N427" s="17"/>
      <c r="O427" s="17"/>
      <c r="P427" s="17"/>
      <c r="Q427" s="17"/>
      <c r="R427" s="17"/>
      <c r="S427" s="17"/>
      <c r="T427" s="17"/>
      <c r="U427" s="17"/>
      <c r="V427" s="17"/>
      <c r="W427" s="17"/>
      <c r="X427" s="17"/>
      <c r="Y427" s="17"/>
      <c r="Z427" s="17"/>
    </row>
    <row r="428" spans="1:26" ht="12.75">
      <c r="A428" s="17"/>
      <c r="B428" s="17"/>
      <c r="C428" s="17"/>
      <c r="D428" s="17"/>
      <c r="E428" s="17"/>
      <c r="F428" s="17"/>
      <c r="G428" s="17"/>
      <c r="H428" s="17"/>
      <c r="I428" s="17"/>
      <c r="J428" s="17"/>
      <c r="K428" s="17"/>
      <c r="L428" s="17"/>
      <c r="M428" s="17"/>
      <c r="N428" s="17"/>
      <c r="O428" s="17"/>
      <c r="P428" s="17"/>
      <c r="Q428" s="17"/>
      <c r="R428" s="17"/>
      <c r="S428" s="17"/>
      <c r="T428" s="17"/>
      <c r="U428" s="17"/>
      <c r="V428" s="17"/>
      <c r="W428" s="17"/>
      <c r="X428" s="17"/>
      <c r="Y428" s="17"/>
      <c r="Z428" s="17"/>
    </row>
    <row r="429" spans="1:26" ht="12.75">
      <c r="A429" s="17"/>
      <c r="B429" s="17"/>
      <c r="C429" s="17"/>
      <c r="D429" s="17"/>
      <c r="E429" s="17"/>
      <c r="F429" s="17"/>
      <c r="G429" s="17"/>
      <c r="H429" s="17"/>
      <c r="I429" s="17"/>
      <c r="J429" s="17"/>
      <c r="K429" s="17"/>
      <c r="L429" s="17"/>
      <c r="M429" s="17"/>
      <c r="N429" s="17"/>
      <c r="O429" s="17"/>
      <c r="P429" s="17"/>
      <c r="Q429" s="17"/>
      <c r="R429" s="17"/>
      <c r="S429" s="17"/>
      <c r="T429" s="17"/>
      <c r="U429" s="17"/>
      <c r="V429" s="17"/>
      <c r="W429" s="17"/>
      <c r="X429" s="17"/>
      <c r="Y429" s="17"/>
      <c r="Z429" s="17"/>
    </row>
    <row r="430" spans="1:26" ht="12.75">
      <c r="A430" s="17"/>
      <c r="B430" s="17"/>
      <c r="C430" s="17"/>
      <c r="D430" s="17"/>
      <c r="E430" s="17"/>
      <c r="F430" s="17"/>
      <c r="G430" s="17"/>
      <c r="H430" s="17"/>
      <c r="I430" s="17"/>
      <c r="J430" s="17"/>
      <c r="K430" s="17"/>
      <c r="L430" s="17"/>
      <c r="M430" s="17"/>
      <c r="N430" s="17"/>
      <c r="O430" s="17"/>
      <c r="P430" s="17"/>
      <c r="Q430" s="17"/>
      <c r="R430" s="17"/>
      <c r="S430" s="17"/>
      <c r="T430" s="17"/>
      <c r="U430" s="17"/>
      <c r="V430" s="17"/>
      <c r="W430" s="17"/>
      <c r="X430" s="17"/>
      <c r="Y430" s="17"/>
      <c r="Z430" s="17"/>
    </row>
    <row r="431" spans="1:26" ht="12.75">
      <c r="A431" s="17"/>
      <c r="B431" s="17"/>
      <c r="C431" s="17"/>
      <c r="D431" s="17"/>
      <c r="E431" s="17"/>
      <c r="F431" s="17"/>
      <c r="G431" s="17"/>
      <c r="H431" s="17"/>
      <c r="I431" s="17"/>
      <c r="J431" s="17"/>
      <c r="K431" s="17"/>
      <c r="L431" s="17"/>
      <c r="M431" s="17"/>
      <c r="N431" s="17"/>
      <c r="O431" s="17"/>
      <c r="P431" s="17"/>
      <c r="Q431" s="17"/>
      <c r="R431" s="17"/>
      <c r="S431" s="17"/>
      <c r="T431" s="17"/>
      <c r="U431" s="17"/>
      <c r="V431" s="17"/>
      <c r="W431" s="17"/>
      <c r="X431" s="17"/>
      <c r="Y431" s="17"/>
      <c r="Z431" s="17"/>
    </row>
    <row r="432" spans="1:26" ht="12.75">
      <c r="A432" s="17"/>
      <c r="B432" s="17"/>
      <c r="C432" s="17"/>
      <c r="D432" s="17"/>
      <c r="E432" s="17"/>
      <c r="F432" s="17"/>
      <c r="G432" s="17"/>
      <c r="H432" s="17"/>
      <c r="I432" s="17"/>
      <c r="J432" s="17"/>
      <c r="K432" s="17"/>
      <c r="L432" s="17"/>
      <c r="M432" s="17"/>
      <c r="N432" s="17"/>
      <c r="O432" s="17"/>
      <c r="P432" s="17"/>
      <c r="Q432" s="17"/>
      <c r="R432" s="17"/>
      <c r="S432" s="17"/>
      <c r="T432" s="17"/>
      <c r="U432" s="17"/>
      <c r="V432" s="17"/>
      <c r="W432" s="17"/>
      <c r="X432" s="17"/>
      <c r="Y432" s="17"/>
      <c r="Z432" s="17"/>
    </row>
    <row r="433" spans="1:26" ht="12.75">
      <c r="A433" s="17"/>
      <c r="B433" s="17"/>
      <c r="C433" s="17"/>
      <c r="D433" s="17"/>
      <c r="E433" s="17"/>
      <c r="F433" s="17"/>
      <c r="G433" s="17"/>
      <c r="H433" s="17"/>
      <c r="I433" s="17"/>
      <c r="J433" s="17"/>
      <c r="K433" s="17"/>
      <c r="L433" s="17"/>
      <c r="M433" s="17"/>
      <c r="N433" s="17"/>
      <c r="O433" s="17"/>
      <c r="P433" s="17"/>
      <c r="Q433" s="17"/>
      <c r="R433" s="17"/>
      <c r="S433" s="17"/>
      <c r="T433" s="17"/>
      <c r="U433" s="17"/>
      <c r="V433" s="17"/>
      <c r="W433" s="17"/>
      <c r="X433" s="17"/>
      <c r="Y433" s="17"/>
      <c r="Z433" s="17"/>
    </row>
    <row r="434" spans="1:26" ht="12.75">
      <c r="A434" s="17"/>
      <c r="B434" s="17"/>
      <c r="C434" s="17"/>
      <c r="D434" s="17"/>
      <c r="E434" s="17"/>
      <c r="F434" s="17"/>
      <c r="G434" s="17"/>
      <c r="H434" s="17"/>
      <c r="I434" s="17"/>
      <c r="J434" s="17"/>
      <c r="K434" s="17"/>
      <c r="L434" s="17"/>
      <c r="M434" s="17"/>
      <c r="N434" s="17"/>
      <c r="O434" s="17"/>
      <c r="P434" s="17"/>
      <c r="Q434" s="17"/>
      <c r="R434" s="17"/>
      <c r="S434" s="17"/>
      <c r="T434" s="17"/>
      <c r="U434" s="17"/>
      <c r="V434" s="17"/>
      <c r="W434" s="17"/>
      <c r="X434" s="17"/>
      <c r="Y434" s="17"/>
      <c r="Z434" s="17"/>
    </row>
    <row r="435" spans="1:26" ht="12.75">
      <c r="A435" s="17"/>
      <c r="B435" s="17"/>
      <c r="C435" s="17"/>
      <c r="D435" s="17"/>
      <c r="E435" s="17"/>
      <c r="F435" s="17"/>
      <c r="G435" s="17"/>
      <c r="H435" s="17"/>
      <c r="I435" s="17"/>
      <c r="J435" s="17"/>
      <c r="K435" s="17"/>
      <c r="L435" s="17"/>
      <c r="M435" s="17"/>
      <c r="N435" s="17"/>
      <c r="O435" s="17"/>
      <c r="P435" s="17"/>
      <c r="Q435" s="17"/>
      <c r="R435" s="17"/>
      <c r="S435" s="17"/>
      <c r="T435" s="17"/>
      <c r="U435" s="17"/>
      <c r="V435" s="17"/>
      <c r="W435" s="17"/>
      <c r="X435" s="17"/>
      <c r="Y435" s="17"/>
      <c r="Z435" s="17"/>
    </row>
    <row r="436" spans="1:26" ht="12.75">
      <c r="A436" s="17"/>
      <c r="B436" s="17"/>
      <c r="C436" s="17"/>
      <c r="D436" s="17"/>
      <c r="E436" s="17"/>
      <c r="F436" s="17"/>
      <c r="G436" s="17"/>
      <c r="H436" s="17"/>
      <c r="I436" s="17"/>
      <c r="J436" s="17"/>
      <c r="K436" s="17"/>
      <c r="L436" s="17"/>
      <c r="M436" s="17"/>
      <c r="N436" s="17"/>
      <c r="O436" s="17"/>
      <c r="P436" s="17"/>
      <c r="Q436" s="17"/>
      <c r="R436" s="17"/>
      <c r="S436" s="17"/>
      <c r="T436" s="17"/>
      <c r="U436" s="17"/>
      <c r="V436" s="17"/>
      <c r="W436" s="17"/>
      <c r="X436" s="17"/>
      <c r="Y436" s="17"/>
      <c r="Z436" s="17"/>
    </row>
    <row r="437" spans="1:26" ht="12.75">
      <c r="A437" s="17"/>
      <c r="B437" s="17"/>
      <c r="C437" s="17"/>
      <c r="D437" s="17"/>
      <c r="E437" s="17"/>
      <c r="F437" s="17"/>
      <c r="G437" s="17"/>
      <c r="H437" s="17"/>
      <c r="I437" s="17"/>
      <c r="J437" s="17"/>
      <c r="K437" s="17"/>
      <c r="L437" s="17"/>
      <c r="M437" s="17"/>
      <c r="N437" s="17"/>
      <c r="O437" s="17"/>
      <c r="P437" s="17"/>
      <c r="Q437" s="17"/>
      <c r="R437" s="17"/>
      <c r="S437" s="17"/>
      <c r="T437" s="17"/>
      <c r="U437" s="17"/>
      <c r="V437" s="17"/>
      <c r="W437" s="17"/>
      <c r="X437" s="17"/>
      <c r="Y437" s="17"/>
      <c r="Z437" s="17"/>
    </row>
    <row r="438" spans="1:26" ht="12.75">
      <c r="A438" s="17"/>
      <c r="B438" s="17"/>
      <c r="C438" s="17"/>
      <c r="D438" s="17"/>
      <c r="E438" s="17"/>
      <c r="F438" s="17"/>
      <c r="G438" s="17"/>
      <c r="H438" s="17"/>
      <c r="I438" s="17"/>
      <c r="J438" s="17"/>
      <c r="K438" s="17"/>
      <c r="L438" s="17"/>
      <c r="M438" s="17"/>
      <c r="N438" s="17"/>
      <c r="O438" s="17"/>
      <c r="P438" s="17"/>
      <c r="Q438" s="17"/>
      <c r="R438" s="17"/>
      <c r="S438" s="17"/>
      <c r="T438" s="17"/>
      <c r="U438" s="17"/>
      <c r="V438" s="17"/>
      <c r="W438" s="17"/>
      <c r="X438" s="17"/>
      <c r="Y438" s="17"/>
      <c r="Z438" s="17"/>
    </row>
    <row r="439" spans="1:26" ht="12.75">
      <c r="A439" s="17"/>
      <c r="B439" s="17"/>
      <c r="C439" s="17"/>
      <c r="D439" s="17"/>
      <c r="E439" s="17"/>
      <c r="F439" s="17"/>
      <c r="G439" s="17"/>
      <c r="H439" s="17"/>
      <c r="I439" s="17"/>
      <c r="J439" s="17"/>
      <c r="K439" s="17"/>
      <c r="L439" s="17"/>
      <c r="M439" s="17"/>
      <c r="N439" s="17"/>
      <c r="O439" s="17"/>
      <c r="P439" s="17"/>
      <c r="Q439" s="17"/>
      <c r="R439" s="17"/>
      <c r="S439" s="17"/>
      <c r="T439" s="17"/>
      <c r="U439" s="17"/>
      <c r="V439" s="17"/>
      <c r="W439" s="17"/>
      <c r="X439" s="17"/>
      <c r="Y439" s="17"/>
      <c r="Z439" s="17"/>
    </row>
    <row r="440" spans="1:26" ht="12.75">
      <c r="A440" s="17"/>
      <c r="B440" s="17"/>
      <c r="C440" s="17"/>
      <c r="D440" s="17"/>
      <c r="E440" s="17"/>
      <c r="F440" s="17"/>
      <c r="G440" s="17"/>
      <c r="H440" s="17"/>
      <c r="I440" s="17"/>
      <c r="J440" s="17"/>
      <c r="K440" s="17"/>
      <c r="L440" s="17"/>
      <c r="M440" s="17"/>
      <c r="N440" s="17"/>
      <c r="O440" s="17"/>
      <c r="P440" s="17"/>
      <c r="Q440" s="17"/>
      <c r="R440" s="17"/>
      <c r="S440" s="17"/>
      <c r="T440" s="17"/>
      <c r="U440" s="17"/>
      <c r="V440" s="17"/>
      <c r="W440" s="17"/>
      <c r="X440" s="17"/>
      <c r="Y440" s="17"/>
      <c r="Z440" s="17"/>
    </row>
    <row r="441" spans="1:26" ht="12.75">
      <c r="A441" s="17"/>
      <c r="B441" s="17"/>
      <c r="C441" s="17"/>
      <c r="D441" s="17"/>
      <c r="E441" s="17"/>
      <c r="F441" s="17"/>
      <c r="G441" s="17"/>
      <c r="H441" s="17"/>
      <c r="I441" s="17"/>
      <c r="J441" s="17"/>
      <c r="K441" s="17"/>
      <c r="L441" s="17"/>
      <c r="M441" s="17"/>
      <c r="N441" s="17"/>
      <c r="O441" s="17"/>
      <c r="P441" s="17"/>
      <c r="Q441" s="17"/>
      <c r="R441" s="17"/>
      <c r="S441" s="17"/>
      <c r="T441" s="17"/>
      <c r="U441" s="17"/>
      <c r="V441" s="17"/>
      <c r="W441" s="17"/>
      <c r="X441" s="17"/>
      <c r="Y441" s="17"/>
      <c r="Z441" s="17"/>
    </row>
    <row r="442" spans="1:26" ht="12.75">
      <c r="A442" s="17"/>
      <c r="B442" s="17"/>
      <c r="C442" s="17"/>
      <c r="D442" s="17"/>
      <c r="E442" s="17"/>
      <c r="F442" s="17"/>
      <c r="G442" s="17"/>
      <c r="H442" s="17"/>
      <c r="I442" s="17"/>
      <c r="J442" s="17"/>
      <c r="K442" s="17"/>
      <c r="L442" s="17"/>
      <c r="M442" s="17"/>
      <c r="N442" s="17"/>
      <c r="O442" s="17"/>
      <c r="P442" s="17"/>
      <c r="Q442" s="17"/>
      <c r="R442" s="17"/>
      <c r="S442" s="17"/>
      <c r="T442" s="17"/>
      <c r="U442" s="17"/>
      <c r="V442" s="17"/>
      <c r="W442" s="17"/>
      <c r="X442" s="17"/>
      <c r="Y442" s="17"/>
      <c r="Z442" s="17"/>
    </row>
    <row r="443" spans="1:26" ht="12.75">
      <c r="A443" s="17"/>
      <c r="B443" s="17"/>
      <c r="C443" s="17"/>
      <c r="D443" s="17"/>
      <c r="E443" s="17"/>
      <c r="F443" s="17"/>
      <c r="G443" s="17"/>
      <c r="H443" s="17"/>
      <c r="I443" s="17"/>
      <c r="J443" s="17"/>
      <c r="K443" s="17"/>
      <c r="L443" s="17"/>
      <c r="M443" s="17"/>
      <c r="N443" s="17"/>
      <c r="O443" s="17"/>
      <c r="P443" s="17"/>
      <c r="Q443" s="17"/>
      <c r="R443" s="17"/>
      <c r="S443" s="17"/>
      <c r="T443" s="17"/>
      <c r="U443" s="17"/>
      <c r="V443" s="17"/>
      <c r="W443" s="17"/>
      <c r="X443" s="17"/>
      <c r="Y443" s="17"/>
      <c r="Z443" s="17"/>
    </row>
    <row r="444" spans="1:26" ht="12.75">
      <c r="A444" s="17"/>
      <c r="B444" s="17"/>
      <c r="C444" s="17"/>
      <c r="D444" s="17"/>
      <c r="E444" s="17"/>
      <c r="F444" s="17"/>
      <c r="G444" s="17"/>
      <c r="H444" s="17"/>
      <c r="I444" s="17"/>
      <c r="J444" s="17"/>
      <c r="K444" s="17"/>
      <c r="L444" s="17"/>
      <c r="M444" s="17"/>
      <c r="N444" s="17"/>
      <c r="O444" s="17"/>
      <c r="P444" s="17"/>
      <c r="Q444" s="17"/>
      <c r="R444" s="17"/>
      <c r="S444" s="17"/>
      <c r="T444" s="17"/>
      <c r="U444" s="17"/>
      <c r="V444" s="17"/>
      <c r="W444" s="17"/>
      <c r="X444" s="17"/>
      <c r="Y444" s="17"/>
      <c r="Z444" s="17"/>
    </row>
    <row r="445" spans="1:26" ht="12.75">
      <c r="A445" s="17"/>
      <c r="B445" s="17"/>
      <c r="C445" s="17"/>
      <c r="D445" s="17"/>
      <c r="E445" s="17"/>
      <c r="F445" s="17"/>
      <c r="G445" s="17"/>
      <c r="H445" s="17"/>
      <c r="I445" s="17"/>
      <c r="J445" s="17"/>
      <c r="K445" s="17"/>
      <c r="L445" s="17"/>
      <c r="M445" s="17"/>
      <c r="N445" s="17"/>
      <c r="O445" s="17"/>
      <c r="P445" s="17"/>
      <c r="Q445" s="17"/>
      <c r="R445" s="17"/>
      <c r="S445" s="17"/>
      <c r="T445" s="17"/>
      <c r="U445" s="17"/>
      <c r="V445" s="17"/>
      <c r="W445" s="17"/>
      <c r="X445" s="17"/>
      <c r="Y445" s="17"/>
      <c r="Z445" s="17"/>
    </row>
    <row r="446" spans="1:26" ht="12.75">
      <c r="A446" s="17"/>
      <c r="B446" s="17"/>
      <c r="C446" s="17"/>
      <c r="D446" s="17"/>
      <c r="E446" s="17"/>
      <c r="F446" s="17"/>
      <c r="G446" s="17"/>
      <c r="H446" s="17"/>
      <c r="I446" s="17"/>
      <c r="J446" s="17"/>
      <c r="K446" s="17"/>
      <c r="L446" s="17"/>
      <c r="M446" s="17"/>
      <c r="N446" s="17"/>
      <c r="O446" s="17"/>
      <c r="P446" s="17"/>
      <c r="Q446" s="17"/>
      <c r="R446" s="17"/>
      <c r="S446" s="17"/>
      <c r="T446" s="17"/>
      <c r="U446" s="17"/>
      <c r="V446" s="17"/>
      <c r="W446" s="17"/>
      <c r="X446" s="17"/>
      <c r="Y446" s="17"/>
      <c r="Z446" s="17"/>
    </row>
    <row r="447" spans="1:26" ht="12.75">
      <c r="A447" s="17"/>
      <c r="B447" s="17"/>
      <c r="C447" s="17"/>
      <c r="D447" s="17"/>
      <c r="E447" s="17"/>
      <c r="F447" s="17"/>
      <c r="G447" s="17"/>
      <c r="H447" s="17"/>
      <c r="I447" s="17"/>
      <c r="J447" s="17"/>
      <c r="K447" s="17"/>
      <c r="L447" s="17"/>
      <c r="M447" s="17"/>
      <c r="N447" s="17"/>
      <c r="O447" s="17"/>
      <c r="P447" s="17"/>
      <c r="Q447" s="17"/>
      <c r="R447" s="17"/>
      <c r="S447" s="17"/>
      <c r="T447" s="17"/>
      <c r="U447" s="17"/>
      <c r="V447" s="17"/>
      <c r="W447" s="17"/>
      <c r="X447" s="17"/>
      <c r="Y447" s="17"/>
      <c r="Z447" s="17"/>
    </row>
    <row r="448" spans="1:26" ht="12.75">
      <c r="A448" s="17"/>
      <c r="B448" s="17"/>
      <c r="C448" s="17"/>
      <c r="D448" s="17"/>
      <c r="E448" s="17"/>
      <c r="F448" s="17"/>
      <c r="G448" s="17"/>
      <c r="H448" s="17"/>
      <c r="I448" s="17"/>
      <c r="J448" s="17"/>
      <c r="K448" s="17"/>
      <c r="L448" s="17"/>
      <c r="M448" s="17"/>
      <c r="N448" s="17"/>
      <c r="O448" s="17"/>
      <c r="P448" s="17"/>
      <c r="Q448" s="17"/>
      <c r="R448" s="17"/>
      <c r="S448" s="17"/>
      <c r="T448" s="17"/>
      <c r="U448" s="17"/>
      <c r="V448" s="17"/>
      <c r="W448" s="17"/>
      <c r="X448" s="17"/>
      <c r="Y448" s="17"/>
      <c r="Z448" s="17"/>
    </row>
    <row r="449" spans="1:26" ht="12.75">
      <c r="A449" s="17"/>
      <c r="B449" s="17"/>
      <c r="C449" s="17"/>
      <c r="D449" s="17"/>
      <c r="E449" s="17"/>
      <c r="F449" s="17"/>
      <c r="G449" s="17"/>
      <c r="H449" s="17"/>
      <c r="I449" s="17"/>
      <c r="J449" s="17"/>
      <c r="K449" s="17"/>
      <c r="L449" s="17"/>
      <c r="M449" s="17"/>
      <c r="N449" s="17"/>
      <c r="O449" s="17"/>
      <c r="P449" s="17"/>
      <c r="Q449" s="17"/>
      <c r="R449" s="17"/>
      <c r="S449" s="17"/>
      <c r="T449" s="17"/>
      <c r="U449" s="17"/>
      <c r="V449" s="17"/>
      <c r="W449" s="17"/>
      <c r="X449" s="17"/>
      <c r="Y449" s="17"/>
      <c r="Z449" s="17"/>
    </row>
    <row r="450" spans="1:26" ht="12.75">
      <c r="A450" s="17"/>
      <c r="B450" s="17"/>
      <c r="C450" s="17"/>
      <c r="D450" s="17"/>
      <c r="E450" s="17"/>
      <c r="F450" s="17"/>
      <c r="G450" s="17"/>
      <c r="H450" s="17"/>
      <c r="I450" s="17"/>
      <c r="J450" s="17"/>
      <c r="K450" s="17"/>
      <c r="L450" s="17"/>
      <c r="M450" s="17"/>
      <c r="N450" s="17"/>
      <c r="O450" s="17"/>
      <c r="P450" s="17"/>
      <c r="Q450" s="17"/>
      <c r="R450" s="17"/>
      <c r="S450" s="17"/>
      <c r="T450" s="17"/>
      <c r="U450" s="17"/>
      <c r="V450" s="17"/>
      <c r="W450" s="17"/>
      <c r="X450" s="17"/>
      <c r="Y450" s="17"/>
      <c r="Z450" s="17"/>
    </row>
    <row r="451" spans="1:26" ht="12.75">
      <c r="A451" s="17"/>
      <c r="B451" s="17"/>
      <c r="C451" s="17"/>
      <c r="D451" s="17"/>
      <c r="E451" s="17"/>
      <c r="F451" s="17"/>
      <c r="G451" s="17"/>
      <c r="H451" s="17"/>
      <c r="I451" s="17"/>
      <c r="J451" s="17"/>
      <c r="K451" s="17"/>
      <c r="L451" s="17"/>
      <c r="M451" s="17"/>
      <c r="N451" s="17"/>
      <c r="O451" s="17"/>
      <c r="P451" s="17"/>
      <c r="Q451" s="17"/>
      <c r="R451" s="17"/>
      <c r="S451" s="17"/>
      <c r="T451" s="17"/>
      <c r="U451" s="17"/>
      <c r="V451" s="17"/>
      <c r="W451" s="17"/>
      <c r="X451" s="17"/>
      <c r="Y451" s="17"/>
      <c r="Z451" s="17"/>
    </row>
    <row r="452" spans="1:26" ht="12.75">
      <c r="A452" s="17"/>
      <c r="B452" s="17"/>
      <c r="C452" s="17"/>
      <c r="D452" s="17"/>
      <c r="E452" s="17"/>
      <c r="F452" s="17"/>
      <c r="G452" s="17"/>
      <c r="H452" s="17"/>
      <c r="I452" s="17"/>
      <c r="J452" s="17"/>
      <c r="K452" s="17"/>
      <c r="L452" s="17"/>
      <c r="M452" s="17"/>
      <c r="N452" s="17"/>
      <c r="O452" s="17"/>
      <c r="P452" s="17"/>
      <c r="Q452" s="17"/>
      <c r="R452" s="17"/>
      <c r="S452" s="17"/>
      <c r="T452" s="17"/>
      <c r="U452" s="17"/>
      <c r="V452" s="17"/>
      <c r="W452" s="17"/>
      <c r="X452" s="17"/>
      <c r="Y452" s="17"/>
      <c r="Z452" s="17"/>
    </row>
    <row r="453" spans="1:26" ht="12.75">
      <c r="A453" s="17"/>
      <c r="B453" s="17"/>
      <c r="C453" s="17"/>
      <c r="D453" s="17"/>
      <c r="E453" s="17"/>
      <c r="F453" s="17"/>
      <c r="G453" s="17"/>
      <c r="H453" s="17"/>
      <c r="I453" s="17"/>
      <c r="J453" s="17"/>
      <c r="K453" s="17"/>
      <c r="L453" s="17"/>
      <c r="M453" s="17"/>
      <c r="N453" s="17"/>
      <c r="O453" s="17"/>
      <c r="P453" s="17"/>
      <c r="Q453" s="17"/>
      <c r="R453" s="17"/>
      <c r="S453" s="17"/>
      <c r="T453" s="17"/>
      <c r="U453" s="17"/>
      <c r="V453" s="17"/>
      <c r="W453" s="17"/>
      <c r="X453" s="17"/>
      <c r="Y453" s="17"/>
      <c r="Z453" s="17"/>
    </row>
    <row r="454" spans="1:26" ht="12.75">
      <c r="A454" s="17"/>
      <c r="B454" s="17"/>
      <c r="C454" s="17"/>
      <c r="D454" s="17"/>
      <c r="E454" s="17"/>
      <c r="F454" s="17"/>
      <c r="G454" s="17"/>
      <c r="H454" s="17"/>
      <c r="I454" s="17"/>
      <c r="J454" s="17"/>
      <c r="K454" s="17"/>
      <c r="L454" s="17"/>
      <c r="M454" s="17"/>
      <c r="N454" s="17"/>
      <c r="O454" s="17"/>
      <c r="P454" s="17"/>
      <c r="Q454" s="17"/>
      <c r="R454" s="17"/>
      <c r="S454" s="17"/>
      <c r="T454" s="17"/>
      <c r="U454" s="17"/>
      <c r="V454" s="17"/>
      <c r="W454" s="17"/>
      <c r="X454" s="17"/>
      <c r="Y454" s="17"/>
      <c r="Z454" s="17"/>
    </row>
    <row r="455" spans="1:26" ht="12.75">
      <c r="A455" s="17"/>
      <c r="B455" s="17"/>
      <c r="C455" s="17"/>
      <c r="D455" s="17"/>
      <c r="E455" s="17"/>
      <c r="F455" s="17"/>
      <c r="G455" s="17"/>
      <c r="H455" s="17"/>
      <c r="I455" s="17"/>
      <c r="J455" s="17"/>
      <c r="K455" s="17"/>
      <c r="L455" s="17"/>
      <c r="M455" s="17"/>
      <c r="N455" s="17"/>
      <c r="O455" s="17"/>
      <c r="P455" s="17"/>
      <c r="Q455" s="17"/>
      <c r="R455" s="17"/>
      <c r="S455" s="17"/>
      <c r="T455" s="17"/>
      <c r="U455" s="17"/>
      <c r="V455" s="17"/>
      <c r="W455" s="17"/>
      <c r="X455" s="17"/>
      <c r="Y455" s="17"/>
      <c r="Z455" s="17"/>
    </row>
    <row r="456" spans="1:26" ht="12.75">
      <c r="A456" s="17"/>
      <c r="B456" s="17"/>
      <c r="C456" s="17"/>
      <c r="D456" s="17"/>
      <c r="E456" s="17"/>
      <c r="F456" s="17"/>
      <c r="G456" s="17"/>
      <c r="H456" s="17"/>
      <c r="I456" s="17"/>
      <c r="J456" s="17"/>
      <c r="K456" s="17"/>
      <c r="L456" s="17"/>
      <c r="M456" s="17"/>
      <c r="N456" s="17"/>
      <c r="O456" s="17"/>
      <c r="P456" s="17"/>
      <c r="Q456" s="17"/>
      <c r="R456" s="17"/>
      <c r="S456" s="17"/>
      <c r="T456" s="17"/>
      <c r="U456" s="17"/>
      <c r="V456" s="17"/>
      <c r="W456" s="17"/>
      <c r="X456" s="17"/>
      <c r="Y456" s="17"/>
      <c r="Z456" s="17"/>
    </row>
    <row r="457" spans="1:26" ht="12.75">
      <c r="A457" s="17"/>
      <c r="B457" s="17"/>
      <c r="C457" s="17"/>
      <c r="D457" s="17"/>
      <c r="E457" s="17"/>
      <c r="F457" s="17"/>
      <c r="G457" s="17"/>
      <c r="H457" s="17"/>
      <c r="I457" s="17"/>
      <c r="J457" s="17"/>
      <c r="K457" s="17"/>
      <c r="L457" s="17"/>
      <c r="M457" s="17"/>
      <c r="N457" s="17"/>
      <c r="O457" s="17"/>
      <c r="P457" s="17"/>
      <c r="Q457" s="17"/>
      <c r="R457" s="17"/>
      <c r="S457" s="17"/>
      <c r="T457" s="17"/>
      <c r="U457" s="17"/>
      <c r="V457" s="17"/>
      <c r="W457" s="17"/>
      <c r="X457" s="17"/>
      <c r="Y457" s="17"/>
      <c r="Z457" s="17"/>
    </row>
    <row r="458" spans="1:26" ht="12.75">
      <c r="A458" s="17"/>
      <c r="B458" s="17"/>
      <c r="C458" s="17"/>
      <c r="D458" s="17"/>
      <c r="E458" s="17"/>
      <c r="F458" s="17"/>
      <c r="G458" s="17"/>
      <c r="H458" s="17"/>
      <c r="I458" s="17"/>
      <c r="J458" s="17"/>
      <c r="K458" s="17"/>
      <c r="L458" s="17"/>
      <c r="M458" s="17"/>
      <c r="N458" s="17"/>
      <c r="O458" s="17"/>
      <c r="P458" s="17"/>
      <c r="Q458" s="17"/>
      <c r="R458" s="17"/>
      <c r="S458" s="17"/>
      <c r="T458" s="17"/>
      <c r="U458" s="17"/>
      <c r="V458" s="17"/>
      <c r="W458" s="17"/>
      <c r="X458" s="17"/>
      <c r="Y458" s="17"/>
      <c r="Z458" s="17"/>
    </row>
    <row r="459" spans="1:26" ht="12.75">
      <c r="A459" s="17"/>
      <c r="B459" s="17"/>
      <c r="C459" s="17"/>
      <c r="D459" s="17"/>
      <c r="E459" s="17"/>
      <c r="F459" s="17"/>
      <c r="G459" s="17"/>
      <c r="H459" s="17"/>
      <c r="I459" s="17"/>
      <c r="J459" s="17"/>
      <c r="K459" s="17"/>
      <c r="L459" s="17"/>
      <c r="M459" s="17"/>
      <c r="N459" s="17"/>
      <c r="O459" s="17"/>
      <c r="P459" s="17"/>
      <c r="Q459" s="17"/>
      <c r="R459" s="17"/>
      <c r="S459" s="17"/>
      <c r="T459" s="17"/>
      <c r="U459" s="17"/>
      <c r="V459" s="17"/>
      <c r="W459" s="17"/>
      <c r="X459" s="17"/>
      <c r="Y459" s="17"/>
      <c r="Z459" s="17"/>
    </row>
    <row r="460" spans="1:26" ht="12.75">
      <c r="A460" s="17"/>
      <c r="B460" s="17"/>
      <c r="C460" s="17"/>
      <c r="D460" s="17"/>
      <c r="E460" s="17"/>
      <c r="F460" s="17"/>
      <c r="G460" s="17"/>
      <c r="H460" s="17"/>
      <c r="I460" s="17"/>
      <c r="J460" s="17"/>
      <c r="K460" s="17"/>
      <c r="L460" s="17"/>
      <c r="M460" s="17"/>
      <c r="N460" s="17"/>
      <c r="O460" s="17"/>
      <c r="P460" s="17"/>
      <c r="Q460" s="17"/>
      <c r="R460" s="17"/>
      <c r="S460" s="17"/>
      <c r="T460" s="17"/>
      <c r="U460" s="17"/>
      <c r="V460" s="17"/>
      <c r="W460" s="17"/>
      <c r="X460" s="17"/>
      <c r="Y460" s="17"/>
      <c r="Z460" s="17"/>
    </row>
    <row r="461" spans="1:26" ht="12.75">
      <c r="A461" s="17"/>
      <c r="B461" s="17"/>
      <c r="C461" s="17"/>
      <c r="D461" s="17"/>
      <c r="E461" s="17"/>
      <c r="F461" s="17"/>
      <c r="G461" s="17"/>
      <c r="H461" s="17"/>
      <c r="I461" s="17"/>
      <c r="J461" s="17"/>
      <c r="K461" s="17"/>
      <c r="L461" s="17"/>
      <c r="M461" s="17"/>
      <c r="N461" s="17"/>
      <c r="O461" s="17"/>
      <c r="P461" s="17"/>
      <c r="Q461" s="17"/>
      <c r="R461" s="17"/>
      <c r="S461" s="17"/>
      <c r="T461" s="17"/>
      <c r="U461" s="17"/>
      <c r="V461" s="17"/>
      <c r="W461" s="17"/>
      <c r="X461" s="17"/>
      <c r="Y461" s="17"/>
      <c r="Z461" s="17"/>
    </row>
    <row r="462" spans="1:26" ht="12.75">
      <c r="A462" s="17"/>
      <c r="B462" s="17"/>
      <c r="C462" s="17"/>
      <c r="D462" s="17"/>
      <c r="E462" s="17"/>
      <c r="F462" s="17"/>
      <c r="G462" s="17"/>
      <c r="H462" s="17"/>
      <c r="I462" s="17"/>
      <c r="J462" s="17"/>
      <c r="K462" s="17"/>
      <c r="L462" s="17"/>
      <c r="M462" s="17"/>
      <c r="N462" s="17"/>
      <c r="O462" s="17"/>
      <c r="P462" s="17"/>
      <c r="Q462" s="17"/>
      <c r="R462" s="17"/>
      <c r="S462" s="17"/>
      <c r="T462" s="17"/>
      <c r="U462" s="17"/>
      <c r="V462" s="17"/>
      <c r="W462" s="17"/>
      <c r="X462" s="17"/>
      <c r="Y462" s="17"/>
      <c r="Z462" s="17"/>
    </row>
    <row r="463" spans="1:26" ht="12.75">
      <c r="A463" s="17"/>
      <c r="B463" s="17"/>
      <c r="C463" s="17"/>
      <c r="D463" s="17"/>
      <c r="E463" s="17"/>
      <c r="F463" s="17"/>
      <c r="G463" s="17"/>
      <c r="H463" s="17"/>
      <c r="I463" s="17"/>
      <c r="J463" s="17"/>
      <c r="K463" s="17"/>
      <c r="L463" s="17"/>
      <c r="M463" s="17"/>
      <c r="N463" s="17"/>
      <c r="O463" s="17"/>
      <c r="P463" s="17"/>
      <c r="Q463" s="17"/>
      <c r="R463" s="17"/>
      <c r="S463" s="17"/>
      <c r="T463" s="17"/>
      <c r="U463" s="17"/>
      <c r="V463" s="17"/>
      <c r="W463" s="17"/>
      <c r="X463" s="17"/>
      <c r="Y463" s="17"/>
      <c r="Z463" s="17"/>
    </row>
    <row r="464" spans="1:26" ht="12.75">
      <c r="A464" s="17"/>
      <c r="B464" s="17"/>
      <c r="C464" s="17"/>
      <c r="D464" s="17"/>
      <c r="E464" s="17"/>
      <c r="F464" s="17"/>
      <c r="G464" s="17"/>
      <c r="H464" s="17"/>
      <c r="I464" s="17"/>
      <c r="J464" s="17"/>
      <c r="K464" s="17"/>
      <c r="L464" s="17"/>
      <c r="M464" s="17"/>
      <c r="N464" s="17"/>
      <c r="O464" s="17"/>
      <c r="P464" s="17"/>
      <c r="Q464" s="17"/>
      <c r="R464" s="17"/>
      <c r="S464" s="17"/>
      <c r="T464" s="17"/>
      <c r="U464" s="17"/>
      <c r="V464" s="17"/>
      <c r="W464" s="17"/>
      <c r="X464" s="17"/>
      <c r="Y464" s="17"/>
      <c r="Z464" s="17"/>
    </row>
    <row r="465" spans="1:26" ht="12.75">
      <c r="A465" s="17"/>
      <c r="B465" s="17"/>
      <c r="C465" s="17"/>
      <c r="D465" s="17"/>
      <c r="E465" s="17"/>
      <c r="F465" s="17"/>
      <c r="G465" s="17"/>
      <c r="H465" s="17"/>
      <c r="I465" s="17"/>
      <c r="J465" s="17"/>
      <c r="K465" s="17"/>
      <c r="L465" s="17"/>
      <c r="M465" s="17"/>
      <c r="N465" s="17"/>
      <c r="O465" s="17"/>
      <c r="P465" s="17"/>
      <c r="Q465" s="17"/>
      <c r="R465" s="17"/>
      <c r="S465" s="17"/>
      <c r="T465" s="17"/>
      <c r="U465" s="17"/>
      <c r="V465" s="17"/>
      <c r="W465" s="17"/>
      <c r="X465" s="17"/>
      <c r="Y465" s="17"/>
      <c r="Z465" s="17"/>
    </row>
    <row r="466" spans="1:26" ht="12.75">
      <c r="A466" s="17"/>
      <c r="B466" s="17"/>
      <c r="C466" s="17"/>
      <c r="D466" s="17"/>
      <c r="E466" s="17"/>
      <c r="F466" s="17"/>
      <c r="G466" s="17"/>
      <c r="H466" s="17"/>
      <c r="I466" s="17"/>
      <c r="J466" s="17"/>
      <c r="K466" s="17"/>
      <c r="L466" s="17"/>
      <c r="M466" s="17"/>
      <c r="N466" s="17"/>
      <c r="O466" s="17"/>
      <c r="P466" s="17"/>
      <c r="Q466" s="17"/>
      <c r="R466" s="17"/>
      <c r="S466" s="17"/>
      <c r="T466" s="17"/>
      <c r="U466" s="17"/>
      <c r="V466" s="17"/>
      <c r="W466" s="17"/>
      <c r="X466" s="17"/>
      <c r="Y466" s="17"/>
      <c r="Z466" s="17"/>
    </row>
    <row r="467" spans="1:26" ht="12.75">
      <c r="A467" s="17"/>
      <c r="B467" s="17"/>
      <c r="C467" s="17"/>
      <c r="D467" s="17"/>
      <c r="E467" s="17"/>
      <c r="F467" s="17"/>
      <c r="G467" s="17"/>
      <c r="H467" s="17"/>
      <c r="I467" s="17"/>
      <c r="J467" s="17"/>
      <c r="K467" s="17"/>
      <c r="L467" s="17"/>
      <c r="M467" s="17"/>
      <c r="N467" s="17"/>
      <c r="O467" s="17"/>
      <c r="P467" s="17"/>
      <c r="Q467" s="17"/>
      <c r="R467" s="17"/>
      <c r="S467" s="17"/>
      <c r="T467" s="17"/>
      <c r="U467" s="17"/>
      <c r="V467" s="17"/>
      <c r="W467" s="17"/>
      <c r="X467" s="17"/>
      <c r="Y467" s="17"/>
      <c r="Z467" s="17"/>
    </row>
    <row r="468" spans="1:26" ht="12.75">
      <c r="A468" s="17"/>
      <c r="B468" s="17"/>
      <c r="C468" s="17"/>
      <c r="D468" s="17"/>
      <c r="E468" s="17"/>
      <c r="F468" s="17"/>
      <c r="G468" s="17"/>
      <c r="H468" s="17"/>
      <c r="I468" s="17"/>
      <c r="J468" s="17"/>
      <c r="K468" s="17"/>
      <c r="L468" s="17"/>
      <c r="M468" s="17"/>
      <c r="N468" s="17"/>
      <c r="O468" s="17"/>
      <c r="P468" s="17"/>
      <c r="Q468" s="17"/>
      <c r="R468" s="17"/>
      <c r="S468" s="17"/>
      <c r="T468" s="17"/>
      <c r="U468" s="17"/>
      <c r="V468" s="17"/>
      <c r="W468" s="17"/>
      <c r="X468" s="17"/>
      <c r="Y468" s="17"/>
      <c r="Z468" s="17"/>
    </row>
    <row r="469" spans="1:26" ht="12.75">
      <c r="A469" s="17"/>
      <c r="B469" s="17"/>
      <c r="C469" s="17"/>
      <c r="D469" s="17"/>
      <c r="E469" s="17"/>
      <c r="F469" s="17"/>
      <c r="G469" s="17"/>
      <c r="H469" s="17"/>
      <c r="I469" s="17"/>
      <c r="J469" s="17"/>
      <c r="K469" s="17"/>
      <c r="L469" s="17"/>
      <c r="M469" s="17"/>
      <c r="N469" s="17"/>
      <c r="O469" s="17"/>
      <c r="P469" s="17"/>
      <c r="Q469" s="17"/>
      <c r="R469" s="17"/>
      <c r="S469" s="17"/>
      <c r="T469" s="17"/>
      <c r="U469" s="17"/>
      <c r="V469" s="17"/>
      <c r="W469" s="17"/>
      <c r="X469" s="17"/>
      <c r="Y469" s="17"/>
      <c r="Z469" s="17"/>
    </row>
    <row r="470" spans="1:26" ht="12.75">
      <c r="A470" s="17"/>
      <c r="B470" s="17"/>
      <c r="C470" s="17"/>
      <c r="D470" s="17"/>
      <c r="E470" s="17"/>
      <c r="F470" s="17"/>
      <c r="G470" s="17"/>
      <c r="H470" s="17"/>
      <c r="I470" s="17"/>
      <c r="J470" s="17"/>
      <c r="K470" s="17"/>
      <c r="L470" s="17"/>
      <c r="M470" s="17"/>
      <c r="N470" s="17"/>
      <c r="O470" s="17"/>
      <c r="P470" s="17"/>
      <c r="Q470" s="17"/>
      <c r="R470" s="17"/>
      <c r="S470" s="17"/>
      <c r="T470" s="17"/>
      <c r="U470" s="17"/>
      <c r="V470" s="17"/>
      <c r="W470" s="17"/>
      <c r="X470" s="17"/>
      <c r="Y470" s="17"/>
      <c r="Z470" s="17"/>
    </row>
    <row r="471" spans="1:26" ht="12.75">
      <c r="A471" s="17"/>
      <c r="B471" s="17"/>
      <c r="C471" s="17"/>
      <c r="D471" s="17"/>
      <c r="E471" s="17"/>
      <c r="F471" s="17"/>
      <c r="G471" s="17"/>
      <c r="H471" s="17"/>
      <c r="I471" s="17"/>
      <c r="J471" s="17"/>
      <c r="K471" s="17"/>
      <c r="L471" s="17"/>
      <c r="M471" s="17"/>
      <c r="N471" s="17"/>
      <c r="O471" s="17"/>
      <c r="P471" s="17"/>
      <c r="Q471" s="17"/>
      <c r="R471" s="17"/>
      <c r="S471" s="17"/>
      <c r="T471" s="17"/>
      <c r="U471" s="17"/>
      <c r="V471" s="17"/>
      <c r="W471" s="17"/>
      <c r="X471" s="17"/>
      <c r="Y471" s="17"/>
      <c r="Z471" s="17"/>
    </row>
    <row r="472" spans="1:26" ht="12.75">
      <c r="A472" s="17"/>
      <c r="B472" s="17"/>
      <c r="C472" s="17"/>
      <c r="D472" s="17"/>
      <c r="E472" s="17"/>
      <c r="F472" s="17"/>
      <c r="G472" s="17"/>
      <c r="H472" s="17"/>
      <c r="I472" s="17"/>
      <c r="J472" s="17"/>
      <c r="K472" s="17"/>
      <c r="L472" s="17"/>
      <c r="M472" s="17"/>
      <c r="N472" s="17"/>
      <c r="O472" s="17"/>
      <c r="P472" s="17"/>
      <c r="Q472" s="17"/>
      <c r="R472" s="17"/>
      <c r="S472" s="17"/>
      <c r="T472" s="17"/>
      <c r="U472" s="17"/>
      <c r="V472" s="17"/>
      <c r="W472" s="17"/>
      <c r="X472" s="17"/>
      <c r="Y472" s="17"/>
      <c r="Z472" s="17"/>
    </row>
    <row r="473" spans="1:26" ht="12.75">
      <c r="A473" s="17"/>
      <c r="B473" s="17"/>
      <c r="C473" s="17"/>
      <c r="D473" s="17"/>
      <c r="E473" s="17"/>
      <c r="F473" s="17"/>
      <c r="G473" s="17"/>
      <c r="H473" s="17"/>
      <c r="I473" s="17"/>
      <c r="J473" s="17"/>
      <c r="K473" s="17"/>
      <c r="L473" s="17"/>
      <c r="M473" s="17"/>
      <c r="N473" s="17"/>
      <c r="O473" s="17"/>
      <c r="P473" s="17"/>
      <c r="Q473" s="17"/>
      <c r="R473" s="17"/>
      <c r="S473" s="17"/>
      <c r="T473" s="17"/>
      <c r="U473" s="17"/>
      <c r="V473" s="17"/>
      <c r="W473" s="17"/>
      <c r="X473" s="17"/>
      <c r="Y473" s="17"/>
      <c r="Z473" s="17"/>
    </row>
    <row r="474" spans="1:26" ht="12.75">
      <c r="A474" s="17"/>
      <c r="B474" s="17"/>
      <c r="C474" s="17"/>
      <c r="D474" s="17"/>
      <c r="E474" s="17"/>
      <c r="F474" s="17"/>
      <c r="G474" s="17"/>
      <c r="H474" s="17"/>
      <c r="I474" s="17"/>
      <c r="J474" s="17"/>
      <c r="K474" s="17"/>
      <c r="L474" s="17"/>
      <c r="M474" s="17"/>
      <c r="N474" s="17"/>
      <c r="O474" s="17"/>
      <c r="P474" s="17"/>
      <c r="Q474" s="17"/>
      <c r="R474" s="17"/>
      <c r="S474" s="17"/>
      <c r="T474" s="17"/>
      <c r="U474" s="17"/>
      <c r="V474" s="17"/>
      <c r="W474" s="17"/>
      <c r="X474" s="17"/>
      <c r="Y474" s="17"/>
      <c r="Z474" s="17"/>
    </row>
    <row r="475" spans="1:26" ht="12.75">
      <c r="A475" s="17"/>
      <c r="B475" s="17"/>
      <c r="C475" s="17"/>
      <c r="D475" s="17"/>
      <c r="E475" s="17"/>
      <c r="F475" s="17"/>
      <c r="G475" s="17"/>
      <c r="H475" s="17"/>
      <c r="I475" s="17"/>
      <c r="J475" s="17"/>
      <c r="K475" s="17"/>
      <c r="L475" s="17"/>
      <c r="M475" s="17"/>
      <c r="N475" s="17"/>
      <c r="O475" s="17"/>
      <c r="P475" s="17"/>
      <c r="Q475" s="17"/>
      <c r="R475" s="17"/>
      <c r="S475" s="17"/>
      <c r="T475" s="17"/>
      <c r="U475" s="17"/>
      <c r="V475" s="17"/>
      <c r="W475" s="17"/>
      <c r="X475" s="17"/>
      <c r="Y475" s="17"/>
      <c r="Z475" s="17"/>
    </row>
    <row r="476" spans="1:26" ht="12.75">
      <c r="A476" s="17"/>
      <c r="B476" s="17"/>
      <c r="C476" s="17"/>
      <c r="D476" s="17"/>
      <c r="E476" s="17"/>
      <c r="F476" s="17"/>
      <c r="G476" s="17"/>
      <c r="H476" s="17"/>
      <c r="I476" s="17"/>
      <c r="J476" s="17"/>
      <c r="K476" s="17"/>
      <c r="L476" s="17"/>
      <c r="M476" s="17"/>
      <c r="N476" s="17"/>
      <c r="O476" s="17"/>
      <c r="P476" s="17"/>
      <c r="Q476" s="17"/>
      <c r="R476" s="17"/>
      <c r="S476" s="17"/>
      <c r="T476" s="17"/>
      <c r="U476" s="17"/>
      <c r="V476" s="17"/>
      <c r="W476" s="17"/>
      <c r="X476" s="17"/>
      <c r="Y476" s="17"/>
      <c r="Z476" s="17"/>
    </row>
    <row r="477" spans="1:26" ht="12.75">
      <c r="A477" s="17"/>
      <c r="B477" s="17"/>
      <c r="C477" s="17"/>
      <c r="D477" s="17"/>
      <c r="E477" s="17"/>
      <c r="F477" s="17"/>
      <c r="G477" s="17"/>
      <c r="H477" s="17"/>
      <c r="I477" s="17"/>
      <c r="J477" s="17"/>
      <c r="K477" s="17"/>
      <c r="L477" s="17"/>
      <c r="M477" s="17"/>
      <c r="N477" s="17"/>
      <c r="O477" s="17"/>
      <c r="P477" s="17"/>
      <c r="Q477" s="17"/>
      <c r="R477" s="17"/>
      <c r="S477" s="17"/>
      <c r="T477" s="17"/>
      <c r="U477" s="17"/>
      <c r="V477" s="17"/>
      <c r="W477" s="17"/>
      <c r="X477" s="17"/>
      <c r="Y477" s="17"/>
      <c r="Z477" s="17"/>
    </row>
    <row r="478" spans="1:26" ht="12.75">
      <c r="A478" s="17"/>
      <c r="B478" s="17"/>
      <c r="C478" s="17"/>
      <c r="D478" s="17"/>
      <c r="E478" s="17"/>
      <c r="F478" s="17"/>
      <c r="G478" s="17"/>
      <c r="H478" s="17"/>
      <c r="I478" s="17"/>
      <c r="J478" s="17"/>
      <c r="K478" s="17"/>
      <c r="L478" s="17"/>
      <c r="M478" s="17"/>
      <c r="N478" s="17"/>
      <c r="O478" s="17"/>
      <c r="P478" s="17"/>
      <c r="Q478" s="17"/>
      <c r="R478" s="17"/>
      <c r="S478" s="17"/>
      <c r="T478" s="17"/>
      <c r="U478" s="17"/>
      <c r="V478" s="17"/>
      <c r="W478" s="17"/>
      <c r="X478" s="17"/>
      <c r="Y478" s="17"/>
      <c r="Z478" s="17"/>
    </row>
    <row r="479" spans="1:26" ht="12.75">
      <c r="A479" s="17"/>
      <c r="B479" s="17"/>
      <c r="C479" s="17"/>
      <c r="D479" s="17"/>
      <c r="E479" s="17"/>
      <c r="F479" s="17"/>
      <c r="G479" s="17"/>
      <c r="H479" s="17"/>
      <c r="I479" s="17"/>
      <c r="J479" s="17"/>
      <c r="K479" s="17"/>
      <c r="L479" s="17"/>
      <c r="M479" s="17"/>
      <c r="N479" s="17"/>
      <c r="O479" s="17"/>
      <c r="P479" s="17"/>
      <c r="Q479" s="17"/>
      <c r="R479" s="17"/>
      <c r="S479" s="17"/>
      <c r="T479" s="17"/>
      <c r="U479" s="17"/>
      <c r="V479" s="17"/>
      <c r="W479" s="17"/>
      <c r="X479" s="17"/>
      <c r="Y479" s="17"/>
      <c r="Z479" s="17"/>
    </row>
    <row r="480" spans="1:26" ht="12.75">
      <c r="A480" s="17"/>
      <c r="B480" s="17"/>
      <c r="C480" s="17"/>
      <c r="D480" s="17"/>
      <c r="E480" s="17"/>
      <c r="F480" s="17"/>
      <c r="G480" s="17"/>
      <c r="H480" s="17"/>
      <c r="I480" s="17"/>
      <c r="J480" s="17"/>
      <c r="K480" s="17"/>
      <c r="L480" s="17"/>
      <c r="M480" s="17"/>
      <c r="N480" s="17"/>
      <c r="O480" s="17"/>
      <c r="P480" s="17"/>
      <c r="Q480" s="17"/>
      <c r="R480" s="17"/>
      <c r="S480" s="17"/>
      <c r="T480" s="17"/>
      <c r="U480" s="17"/>
      <c r="V480" s="17"/>
      <c r="W480" s="17"/>
      <c r="X480" s="17"/>
      <c r="Y480" s="17"/>
      <c r="Z480" s="17"/>
    </row>
    <row r="481" spans="1:26" ht="12.75">
      <c r="A481" s="17"/>
      <c r="B481" s="17"/>
      <c r="C481" s="17"/>
      <c r="D481" s="17"/>
      <c r="E481" s="17"/>
      <c r="F481" s="17"/>
      <c r="G481" s="17"/>
      <c r="H481" s="17"/>
      <c r="I481" s="17"/>
      <c r="J481" s="17"/>
      <c r="K481" s="17"/>
      <c r="L481" s="17"/>
      <c r="M481" s="17"/>
      <c r="N481" s="17"/>
      <c r="O481" s="17"/>
      <c r="P481" s="17"/>
      <c r="Q481" s="17"/>
      <c r="R481" s="17"/>
      <c r="S481" s="17"/>
      <c r="T481" s="17"/>
      <c r="U481" s="17"/>
      <c r="V481" s="17"/>
      <c r="W481" s="17"/>
      <c r="X481" s="17"/>
      <c r="Y481" s="17"/>
      <c r="Z481" s="17"/>
    </row>
    <row r="482" spans="1:26" ht="12.75">
      <c r="A482" s="17"/>
      <c r="B482" s="17"/>
      <c r="C482" s="17"/>
      <c r="D482" s="17"/>
      <c r="E482" s="17"/>
      <c r="F482" s="17"/>
      <c r="G482" s="17"/>
      <c r="H482" s="17"/>
      <c r="I482" s="17"/>
      <c r="J482" s="17"/>
      <c r="K482" s="17"/>
      <c r="L482" s="17"/>
      <c r="M482" s="17"/>
      <c r="N482" s="17"/>
      <c r="O482" s="17"/>
      <c r="P482" s="17"/>
      <c r="Q482" s="17"/>
      <c r="R482" s="17"/>
      <c r="S482" s="17"/>
      <c r="T482" s="17"/>
      <c r="U482" s="17"/>
      <c r="V482" s="17"/>
      <c r="W482" s="17"/>
      <c r="X482" s="17"/>
      <c r="Y482" s="17"/>
      <c r="Z482" s="17"/>
    </row>
    <row r="483" spans="1:26" ht="12.75">
      <c r="A483" s="17"/>
      <c r="B483" s="17"/>
      <c r="C483" s="17"/>
      <c r="D483" s="17"/>
      <c r="E483" s="17"/>
      <c r="F483" s="17"/>
      <c r="G483" s="17"/>
      <c r="H483" s="17"/>
      <c r="I483" s="17"/>
      <c r="J483" s="17"/>
      <c r="K483" s="17"/>
      <c r="L483" s="17"/>
      <c r="M483" s="17"/>
      <c r="N483" s="17"/>
      <c r="O483" s="17"/>
      <c r="P483" s="17"/>
      <c r="Q483" s="17"/>
      <c r="R483" s="17"/>
      <c r="S483" s="17"/>
      <c r="T483" s="17"/>
      <c r="U483" s="17"/>
      <c r="V483" s="17"/>
      <c r="W483" s="17"/>
      <c r="X483" s="17"/>
      <c r="Y483" s="17"/>
      <c r="Z483" s="17"/>
    </row>
    <row r="484" spans="1:26" ht="12.75">
      <c r="A484" s="17"/>
      <c r="B484" s="17"/>
      <c r="C484" s="17"/>
      <c r="D484" s="17"/>
      <c r="E484" s="17"/>
      <c r="F484" s="17"/>
      <c r="G484" s="17"/>
      <c r="H484" s="17"/>
      <c r="I484" s="17"/>
      <c r="J484" s="17"/>
      <c r="K484" s="17"/>
      <c r="L484" s="17"/>
      <c r="M484" s="17"/>
      <c r="N484" s="17"/>
      <c r="O484" s="17"/>
      <c r="P484" s="17"/>
      <c r="Q484" s="17"/>
      <c r="R484" s="17"/>
      <c r="S484" s="17"/>
      <c r="T484" s="17"/>
      <c r="U484" s="17"/>
      <c r="V484" s="17"/>
      <c r="W484" s="17"/>
      <c r="X484" s="17"/>
      <c r="Y484" s="17"/>
      <c r="Z484" s="17"/>
    </row>
    <row r="485" spans="1:26" ht="12.75">
      <c r="A485" s="17"/>
      <c r="B485" s="17"/>
      <c r="C485" s="17"/>
      <c r="D485" s="17"/>
      <c r="E485" s="17"/>
      <c r="F485" s="17"/>
      <c r="G485" s="17"/>
      <c r="H485" s="17"/>
      <c r="I485" s="17"/>
      <c r="J485" s="17"/>
      <c r="K485" s="17"/>
      <c r="L485" s="17"/>
      <c r="M485" s="17"/>
      <c r="N485" s="17"/>
      <c r="O485" s="17"/>
      <c r="P485" s="17"/>
      <c r="Q485" s="17"/>
      <c r="R485" s="17"/>
      <c r="S485" s="17"/>
      <c r="T485" s="17"/>
      <c r="U485" s="17"/>
      <c r="V485" s="17"/>
      <c r="W485" s="17"/>
      <c r="X485" s="17"/>
      <c r="Y485" s="17"/>
      <c r="Z485" s="17"/>
    </row>
    <row r="486" spans="1:26" ht="12.75">
      <c r="A486" s="17"/>
      <c r="B486" s="17"/>
      <c r="C486" s="17"/>
      <c r="D486" s="17"/>
      <c r="E486" s="17"/>
      <c r="F486" s="17"/>
      <c r="G486" s="17"/>
      <c r="H486" s="17"/>
      <c r="I486" s="17"/>
      <c r="J486" s="17"/>
      <c r="K486" s="17"/>
      <c r="L486" s="17"/>
      <c r="M486" s="17"/>
      <c r="N486" s="17"/>
      <c r="O486" s="17"/>
      <c r="P486" s="17"/>
      <c r="Q486" s="17"/>
      <c r="R486" s="17"/>
      <c r="S486" s="17"/>
      <c r="T486" s="17"/>
      <c r="U486" s="17"/>
      <c r="V486" s="17"/>
      <c r="W486" s="17"/>
      <c r="X486" s="17"/>
      <c r="Y486" s="17"/>
      <c r="Z486" s="17"/>
    </row>
    <row r="487" spans="1:26" ht="12.75">
      <c r="A487" s="17"/>
      <c r="B487" s="17"/>
      <c r="C487" s="17"/>
      <c r="D487" s="17"/>
      <c r="E487" s="17"/>
      <c r="F487" s="17"/>
      <c r="G487" s="17"/>
      <c r="H487" s="17"/>
      <c r="I487" s="17"/>
      <c r="J487" s="17"/>
      <c r="K487" s="17"/>
      <c r="L487" s="17"/>
      <c r="M487" s="17"/>
      <c r="N487" s="17"/>
      <c r="O487" s="17"/>
      <c r="P487" s="17"/>
      <c r="Q487" s="17"/>
      <c r="R487" s="17"/>
      <c r="S487" s="17"/>
      <c r="T487" s="17"/>
      <c r="U487" s="17"/>
      <c r="V487" s="17"/>
      <c r="W487" s="17"/>
      <c r="X487" s="17"/>
      <c r="Y487" s="17"/>
      <c r="Z487" s="17"/>
    </row>
    <row r="488" spans="1:26" ht="12.75">
      <c r="A488" s="17"/>
      <c r="B488" s="17"/>
      <c r="C488" s="17"/>
      <c r="D488" s="17"/>
      <c r="E488" s="17"/>
      <c r="F488" s="17"/>
      <c r="G488" s="17"/>
      <c r="H488" s="17"/>
      <c r="I488" s="17"/>
      <c r="J488" s="17"/>
      <c r="K488" s="17"/>
      <c r="L488" s="17"/>
      <c r="M488" s="17"/>
      <c r="N488" s="17"/>
      <c r="O488" s="17"/>
      <c r="P488" s="17"/>
      <c r="Q488" s="17"/>
      <c r="R488" s="17"/>
      <c r="S488" s="17"/>
      <c r="T488" s="17"/>
      <c r="U488" s="17"/>
      <c r="V488" s="17"/>
      <c r="W488" s="17"/>
      <c r="X488" s="17"/>
      <c r="Y488" s="17"/>
      <c r="Z488" s="17"/>
    </row>
    <row r="489" spans="1:26" ht="12.75">
      <c r="A489" s="17"/>
      <c r="B489" s="17"/>
      <c r="C489" s="17"/>
      <c r="D489" s="17"/>
      <c r="E489" s="17"/>
      <c r="F489" s="17"/>
      <c r="G489" s="17"/>
      <c r="H489" s="17"/>
      <c r="I489" s="17"/>
      <c r="J489" s="17"/>
      <c r="K489" s="17"/>
      <c r="L489" s="17"/>
      <c r="M489" s="17"/>
      <c r="N489" s="17"/>
      <c r="O489" s="17"/>
      <c r="P489" s="17"/>
      <c r="Q489" s="17"/>
      <c r="R489" s="17"/>
      <c r="S489" s="17"/>
      <c r="T489" s="17"/>
      <c r="U489" s="17"/>
      <c r="V489" s="17"/>
      <c r="W489" s="17"/>
      <c r="X489" s="17"/>
      <c r="Y489" s="17"/>
      <c r="Z489" s="17"/>
    </row>
    <row r="490" spans="1:26" ht="12.75">
      <c r="A490" s="17"/>
      <c r="B490" s="17"/>
      <c r="C490" s="17"/>
      <c r="D490" s="17"/>
      <c r="E490" s="17"/>
      <c r="F490" s="17"/>
      <c r="G490" s="17"/>
      <c r="H490" s="17"/>
      <c r="I490" s="17"/>
      <c r="J490" s="17"/>
      <c r="K490" s="17"/>
      <c r="L490" s="17"/>
      <c r="M490" s="17"/>
      <c r="N490" s="17"/>
      <c r="O490" s="17"/>
      <c r="P490" s="17"/>
      <c r="Q490" s="17"/>
      <c r="R490" s="17"/>
      <c r="S490" s="17"/>
      <c r="T490" s="17"/>
      <c r="U490" s="17"/>
      <c r="V490" s="17"/>
      <c r="W490" s="17"/>
      <c r="X490" s="17"/>
      <c r="Y490" s="17"/>
      <c r="Z490" s="17"/>
    </row>
    <row r="491" spans="1:26" ht="12.75">
      <c r="A491" s="17"/>
      <c r="B491" s="17"/>
      <c r="C491" s="17"/>
      <c r="D491" s="17"/>
      <c r="E491" s="17"/>
      <c r="F491" s="17"/>
      <c r="G491" s="17"/>
      <c r="H491" s="17"/>
      <c r="I491" s="17"/>
      <c r="J491" s="17"/>
      <c r="K491" s="17"/>
      <c r="L491" s="17"/>
      <c r="M491" s="17"/>
      <c r="N491" s="17"/>
      <c r="O491" s="17"/>
      <c r="P491" s="17"/>
      <c r="Q491" s="17"/>
      <c r="R491" s="17"/>
      <c r="S491" s="17"/>
      <c r="T491" s="17"/>
      <c r="U491" s="17"/>
      <c r="V491" s="17"/>
      <c r="W491" s="17"/>
      <c r="X491" s="17"/>
      <c r="Y491" s="17"/>
      <c r="Z491" s="17"/>
    </row>
    <row r="492" spans="1:26" ht="12.75">
      <c r="A492" s="17"/>
      <c r="B492" s="17"/>
      <c r="C492" s="17"/>
      <c r="D492" s="17"/>
      <c r="E492" s="17"/>
      <c r="F492" s="17"/>
      <c r="G492" s="17"/>
      <c r="H492" s="17"/>
      <c r="I492" s="17"/>
      <c r="J492" s="17"/>
      <c r="K492" s="17"/>
      <c r="L492" s="17"/>
      <c r="M492" s="17"/>
      <c r="N492" s="17"/>
      <c r="O492" s="17"/>
      <c r="P492" s="17"/>
      <c r="Q492" s="17"/>
      <c r="R492" s="17"/>
      <c r="S492" s="17"/>
      <c r="T492" s="17"/>
      <c r="U492" s="17"/>
      <c r="V492" s="17"/>
      <c r="W492" s="17"/>
      <c r="X492" s="17"/>
      <c r="Y492" s="17"/>
      <c r="Z492" s="17"/>
    </row>
    <row r="493" spans="1:26" ht="12.75">
      <c r="A493" s="17"/>
      <c r="B493" s="17"/>
      <c r="C493" s="17"/>
      <c r="D493" s="17"/>
      <c r="E493" s="17"/>
      <c r="F493" s="17"/>
      <c r="G493" s="17"/>
      <c r="H493" s="17"/>
      <c r="I493" s="17"/>
      <c r="J493" s="17"/>
      <c r="K493" s="17"/>
      <c r="L493" s="17"/>
      <c r="M493" s="17"/>
      <c r="N493" s="17"/>
      <c r="O493" s="17"/>
      <c r="P493" s="17"/>
      <c r="Q493" s="17"/>
      <c r="R493" s="17"/>
      <c r="S493" s="17"/>
      <c r="T493" s="17"/>
      <c r="U493" s="17"/>
      <c r="V493" s="17"/>
      <c r="W493" s="17"/>
      <c r="X493" s="17"/>
      <c r="Y493" s="17"/>
      <c r="Z493" s="17"/>
    </row>
    <row r="494" spans="1:26" ht="12.75">
      <c r="A494" s="17"/>
      <c r="B494" s="17"/>
      <c r="C494" s="17"/>
      <c r="D494" s="17"/>
      <c r="E494" s="17"/>
      <c r="F494" s="17"/>
      <c r="G494" s="17"/>
      <c r="H494" s="17"/>
      <c r="I494" s="17"/>
      <c r="J494" s="17"/>
      <c r="K494" s="17"/>
      <c r="L494" s="17"/>
      <c r="M494" s="17"/>
      <c r="N494" s="17"/>
      <c r="O494" s="17"/>
      <c r="P494" s="17"/>
      <c r="Q494" s="17"/>
      <c r="R494" s="17"/>
      <c r="S494" s="17"/>
      <c r="T494" s="17"/>
      <c r="U494" s="17"/>
      <c r="V494" s="17"/>
      <c r="W494" s="17"/>
      <c r="X494" s="17"/>
      <c r="Y494" s="17"/>
      <c r="Z494" s="17"/>
    </row>
    <row r="495" spans="1:26" ht="12.75">
      <c r="A495" s="17"/>
      <c r="B495" s="17"/>
      <c r="C495" s="17"/>
      <c r="D495" s="17"/>
      <c r="E495" s="17"/>
      <c r="F495" s="17"/>
      <c r="G495" s="17"/>
      <c r="H495" s="17"/>
      <c r="I495" s="17"/>
      <c r="J495" s="17"/>
      <c r="K495" s="17"/>
      <c r="L495" s="17"/>
      <c r="M495" s="17"/>
      <c r="N495" s="17"/>
      <c r="O495" s="17"/>
      <c r="P495" s="17"/>
      <c r="Q495" s="17"/>
      <c r="R495" s="17"/>
      <c r="S495" s="17"/>
      <c r="T495" s="17"/>
      <c r="U495" s="17"/>
      <c r="V495" s="17"/>
      <c r="W495" s="17"/>
      <c r="X495" s="17"/>
      <c r="Y495" s="17"/>
      <c r="Z495" s="17"/>
    </row>
    <row r="496" spans="1:26" ht="12.75">
      <c r="A496" s="17"/>
      <c r="B496" s="17"/>
      <c r="C496" s="17"/>
      <c r="D496" s="17"/>
      <c r="E496" s="17"/>
      <c r="F496" s="17"/>
      <c r="G496" s="17"/>
      <c r="H496" s="17"/>
      <c r="I496" s="17"/>
      <c r="J496" s="17"/>
      <c r="K496" s="17"/>
      <c r="L496" s="17"/>
      <c r="M496" s="17"/>
      <c r="N496" s="17"/>
      <c r="O496" s="17"/>
      <c r="P496" s="17"/>
      <c r="Q496" s="17"/>
      <c r="R496" s="17"/>
      <c r="S496" s="17"/>
      <c r="T496" s="17"/>
      <c r="U496" s="17"/>
      <c r="V496" s="17"/>
      <c r="W496" s="17"/>
      <c r="X496" s="17"/>
      <c r="Y496" s="17"/>
      <c r="Z496" s="17"/>
    </row>
    <row r="497" spans="1:26" ht="12.75">
      <c r="A497" s="17"/>
      <c r="B497" s="17"/>
      <c r="C497" s="17"/>
      <c r="D497" s="17"/>
      <c r="E497" s="17"/>
      <c r="F497" s="17"/>
      <c r="G497" s="17"/>
      <c r="H497" s="17"/>
      <c r="I497" s="17"/>
      <c r="J497" s="17"/>
      <c r="K497" s="17"/>
      <c r="L497" s="17"/>
      <c r="M497" s="17"/>
      <c r="N497" s="17"/>
      <c r="O497" s="17"/>
      <c r="P497" s="17"/>
      <c r="Q497" s="17"/>
      <c r="R497" s="17"/>
      <c r="S497" s="17"/>
      <c r="T497" s="17"/>
      <c r="U497" s="17"/>
      <c r="V497" s="17"/>
      <c r="W497" s="17"/>
      <c r="X497" s="17"/>
      <c r="Y497" s="17"/>
      <c r="Z497" s="17"/>
    </row>
    <row r="498" spans="1:26" ht="12.75">
      <c r="A498" s="17"/>
      <c r="B498" s="17"/>
      <c r="C498" s="17"/>
      <c r="D498" s="17"/>
      <c r="E498" s="17"/>
      <c r="F498" s="17"/>
      <c r="G498" s="17"/>
      <c r="H498" s="17"/>
      <c r="I498" s="17"/>
      <c r="J498" s="17"/>
      <c r="K498" s="17"/>
      <c r="L498" s="17"/>
      <c r="M498" s="17"/>
      <c r="N498" s="17"/>
      <c r="O498" s="17"/>
      <c r="P498" s="17"/>
      <c r="Q498" s="17"/>
      <c r="R498" s="17"/>
      <c r="S498" s="17"/>
      <c r="T498" s="17"/>
      <c r="U498" s="17"/>
      <c r="V498" s="17"/>
      <c r="W498" s="17"/>
      <c r="X498" s="17"/>
      <c r="Y498" s="17"/>
      <c r="Z498" s="17"/>
    </row>
    <row r="499" spans="1:26" ht="12.75">
      <c r="A499" s="17"/>
      <c r="B499" s="17"/>
      <c r="C499" s="17"/>
      <c r="D499" s="17"/>
      <c r="E499" s="17"/>
      <c r="F499" s="17"/>
      <c r="G499" s="17"/>
      <c r="H499" s="17"/>
      <c r="I499" s="17"/>
      <c r="J499" s="17"/>
      <c r="K499" s="17"/>
      <c r="L499" s="17"/>
      <c r="M499" s="17"/>
      <c r="N499" s="17"/>
      <c r="O499" s="17"/>
      <c r="P499" s="17"/>
      <c r="Q499" s="17"/>
      <c r="R499" s="17"/>
      <c r="S499" s="17"/>
      <c r="T499" s="17"/>
      <c r="U499" s="17"/>
      <c r="V499" s="17"/>
      <c r="W499" s="17"/>
      <c r="X499" s="17"/>
      <c r="Y499" s="17"/>
      <c r="Z499" s="17"/>
    </row>
    <row r="500" spans="1:26" ht="12.75">
      <c r="A500" s="17"/>
      <c r="B500" s="17"/>
      <c r="C500" s="17"/>
      <c r="D500" s="17"/>
      <c r="E500" s="17"/>
      <c r="F500" s="17"/>
      <c r="G500" s="17"/>
      <c r="H500" s="17"/>
      <c r="I500" s="17"/>
      <c r="J500" s="17"/>
      <c r="K500" s="17"/>
      <c r="L500" s="17"/>
      <c r="M500" s="17"/>
      <c r="N500" s="17"/>
      <c r="O500" s="17"/>
      <c r="P500" s="17"/>
      <c r="Q500" s="17"/>
      <c r="R500" s="17"/>
      <c r="S500" s="17"/>
      <c r="T500" s="17"/>
      <c r="U500" s="17"/>
      <c r="V500" s="17"/>
      <c r="W500" s="17"/>
      <c r="X500" s="17"/>
      <c r="Y500" s="17"/>
      <c r="Z500" s="17"/>
    </row>
    <row r="501" spans="1:26" ht="12.75">
      <c r="A501" s="17"/>
      <c r="B501" s="17"/>
      <c r="C501" s="17"/>
      <c r="D501" s="17"/>
      <c r="E501" s="17"/>
      <c r="F501" s="17"/>
      <c r="G501" s="17"/>
      <c r="H501" s="17"/>
      <c r="I501" s="17"/>
      <c r="J501" s="17"/>
      <c r="K501" s="17"/>
      <c r="L501" s="17"/>
      <c r="M501" s="17"/>
      <c r="N501" s="17"/>
      <c r="O501" s="17"/>
      <c r="P501" s="17"/>
      <c r="Q501" s="17"/>
      <c r="R501" s="17"/>
      <c r="S501" s="17"/>
      <c r="T501" s="17"/>
      <c r="U501" s="17"/>
      <c r="V501" s="17"/>
      <c r="W501" s="17"/>
      <c r="X501" s="17"/>
      <c r="Y501" s="17"/>
      <c r="Z501" s="17"/>
    </row>
    <row r="502" spans="1:26" ht="12.75">
      <c r="A502" s="17"/>
      <c r="B502" s="17"/>
      <c r="C502" s="17"/>
      <c r="D502" s="17"/>
      <c r="E502" s="17"/>
      <c r="F502" s="17"/>
      <c r="G502" s="17"/>
      <c r="H502" s="17"/>
      <c r="I502" s="17"/>
      <c r="J502" s="17"/>
      <c r="K502" s="17"/>
      <c r="L502" s="17"/>
      <c r="M502" s="17"/>
      <c r="N502" s="17"/>
      <c r="O502" s="17"/>
      <c r="P502" s="17"/>
      <c r="Q502" s="17"/>
      <c r="R502" s="17"/>
      <c r="S502" s="17"/>
      <c r="T502" s="17"/>
      <c r="U502" s="17"/>
      <c r="V502" s="17"/>
      <c r="W502" s="17"/>
      <c r="X502" s="17"/>
      <c r="Y502" s="17"/>
      <c r="Z502" s="17"/>
    </row>
    <row r="503" spans="1:26" ht="12.75">
      <c r="A503" s="17"/>
      <c r="B503" s="17"/>
      <c r="C503" s="17"/>
      <c r="D503" s="17"/>
      <c r="E503" s="17"/>
      <c r="F503" s="17"/>
      <c r="G503" s="17"/>
      <c r="H503" s="17"/>
      <c r="I503" s="17"/>
      <c r="J503" s="17"/>
      <c r="K503" s="17"/>
      <c r="L503" s="17"/>
      <c r="M503" s="17"/>
      <c r="N503" s="17"/>
      <c r="O503" s="17"/>
      <c r="P503" s="17"/>
      <c r="Q503" s="17"/>
      <c r="R503" s="17"/>
      <c r="S503" s="17"/>
      <c r="T503" s="17"/>
      <c r="U503" s="17"/>
      <c r="V503" s="17"/>
      <c r="W503" s="17"/>
      <c r="X503" s="17"/>
      <c r="Y503" s="17"/>
      <c r="Z503" s="17"/>
    </row>
    <row r="504" spans="1:26" ht="12.75">
      <c r="A504" s="17"/>
      <c r="B504" s="17"/>
      <c r="C504" s="17"/>
      <c r="D504" s="17"/>
      <c r="E504" s="17"/>
      <c r="F504" s="17"/>
      <c r="G504" s="17"/>
      <c r="H504" s="17"/>
      <c r="I504" s="17"/>
      <c r="J504" s="17"/>
      <c r="K504" s="17"/>
      <c r="L504" s="17"/>
      <c r="M504" s="17"/>
      <c r="N504" s="17"/>
      <c r="O504" s="17"/>
      <c r="P504" s="17"/>
      <c r="Q504" s="17"/>
      <c r="R504" s="17"/>
      <c r="S504" s="17"/>
      <c r="T504" s="17"/>
      <c r="U504" s="17"/>
      <c r="V504" s="17"/>
      <c r="W504" s="17"/>
      <c r="X504" s="17"/>
      <c r="Y504" s="17"/>
      <c r="Z504" s="17"/>
    </row>
    <row r="505" spans="1:26" ht="12.75">
      <c r="A505" s="17"/>
      <c r="B505" s="17"/>
      <c r="C505" s="17"/>
      <c r="D505" s="17"/>
      <c r="E505" s="17"/>
      <c r="F505" s="17"/>
      <c r="G505" s="17"/>
      <c r="H505" s="17"/>
      <c r="I505" s="17"/>
      <c r="J505" s="17"/>
      <c r="K505" s="17"/>
      <c r="L505" s="17"/>
      <c r="M505" s="17"/>
      <c r="N505" s="17"/>
      <c r="O505" s="17"/>
      <c r="P505" s="17"/>
      <c r="Q505" s="17"/>
      <c r="R505" s="17"/>
      <c r="S505" s="17"/>
      <c r="T505" s="17"/>
      <c r="U505" s="17"/>
      <c r="V505" s="17"/>
      <c r="W505" s="17"/>
      <c r="X505" s="17"/>
      <c r="Y505" s="17"/>
      <c r="Z505" s="17"/>
    </row>
    <row r="506" spans="1:26" ht="12.75">
      <c r="A506" s="17"/>
      <c r="B506" s="17"/>
      <c r="C506" s="17"/>
      <c r="D506" s="17"/>
      <c r="E506" s="17"/>
      <c r="F506" s="17"/>
      <c r="G506" s="17"/>
      <c r="H506" s="17"/>
      <c r="I506" s="17"/>
      <c r="J506" s="17"/>
      <c r="K506" s="17"/>
      <c r="L506" s="17"/>
      <c r="M506" s="17"/>
      <c r="N506" s="17"/>
      <c r="O506" s="17"/>
      <c r="P506" s="17"/>
      <c r="Q506" s="17"/>
      <c r="R506" s="17"/>
      <c r="S506" s="17"/>
      <c r="T506" s="17"/>
      <c r="U506" s="17"/>
      <c r="V506" s="17"/>
      <c r="W506" s="17"/>
      <c r="X506" s="17"/>
      <c r="Y506" s="17"/>
      <c r="Z506" s="17"/>
    </row>
    <row r="507" spans="1:26" ht="12.75">
      <c r="A507" s="17"/>
      <c r="B507" s="17"/>
      <c r="C507" s="17"/>
      <c r="D507" s="17"/>
      <c r="E507" s="17"/>
      <c r="F507" s="17"/>
      <c r="G507" s="17"/>
      <c r="H507" s="17"/>
      <c r="I507" s="17"/>
      <c r="J507" s="17"/>
      <c r="K507" s="17"/>
      <c r="L507" s="17"/>
      <c r="M507" s="17"/>
      <c r="N507" s="17"/>
      <c r="O507" s="17"/>
      <c r="P507" s="17"/>
      <c r="Q507" s="17"/>
      <c r="R507" s="17"/>
      <c r="S507" s="17"/>
      <c r="T507" s="17"/>
      <c r="U507" s="17"/>
      <c r="V507" s="17"/>
      <c r="W507" s="17"/>
      <c r="X507" s="17"/>
      <c r="Y507" s="17"/>
      <c r="Z507" s="17"/>
    </row>
    <row r="508" spans="1:26" ht="12.75">
      <c r="A508" s="17"/>
      <c r="B508" s="17"/>
      <c r="C508" s="17"/>
      <c r="D508" s="17"/>
      <c r="E508" s="17"/>
      <c r="F508" s="17"/>
      <c r="G508" s="17"/>
      <c r="H508" s="17"/>
      <c r="I508" s="17"/>
      <c r="J508" s="17"/>
      <c r="K508" s="17"/>
      <c r="L508" s="17"/>
      <c r="M508" s="17"/>
      <c r="N508" s="17"/>
      <c r="O508" s="17"/>
      <c r="P508" s="17"/>
      <c r="Q508" s="17"/>
      <c r="R508" s="17"/>
      <c r="S508" s="17"/>
      <c r="T508" s="17"/>
      <c r="U508" s="17"/>
      <c r="V508" s="17"/>
      <c r="W508" s="17"/>
      <c r="X508" s="17"/>
      <c r="Y508" s="17"/>
      <c r="Z508" s="17"/>
    </row>
    <row r="509" spans="1:26" ht="12.75">
      <c r="A509" s="17"/>
      <c r="B509" s="17"/>
      <c r="C509" s="17"/>
      <c r="D509" s="17"/>
      <c r="E509" s="17"/>
      <c r="F509" s="17"/>
      <c r="G509" s="17"/>
      <c r="H509" s="17"/>
      <c r="I509" s="17"/>
      <c r="J509" s="17"/>
      <c r="K509" s="17"/>
      <c r="L509" s="17"/>
      <c r="M509" s="17"/>
      <c r="N509" s="17"/>
      <c r="O509" s="17"/>
      <c r="P509" s="17"/>
      <c r="Q509" s="17"/>
      <c r="R509" s="17"/>
      <c r="S509" s="17"/>
      <c r="T509" s="17"/>
      <c r="U509" s="17"/>
      <c r="V509" s="17"/>
      <c r="W509" s="17"/>
      <c r="X509" s="17"/>
      <c r="Y509" s="17"/>
      <c r="Z509" s="17"/>
    </row>
    <row r="510" spans="1:26" ht="12.75">
      <c r="A510" s="17"/>
      <c r="B510" s="17"/>
      <c r="C510" s="17"/>
      <c r="D510" s="17"/>
      <c r="E510" s="17"/>
      <c r="F510" s="17"/>
      <c r="G510" s="17"/>
      <c r="H510" s="17"/>
      <c r="I510" s="17"/>
      <c r="J510" s="17"/>
      <c r="K510" s="17"/>
      <c r="L510" s="17"/>
      <c r="M510" s="17"/>
      <c r="N510" s="17"/>
      <c r="O510" s="17"/>
      <c r="P510" s="17"/>
      <c r="Q510" s="17"/>
      <c r="R510" s="17"/>
      <c r="S510" s="17"/>
      <c r="T510" s="17"/>
      <c r="U510" s="17"/>
      <c r="V510" s="17"/>
      <c r="W510" s="17"/>
      <c r="X510" s="17"/>
      <c r="Y510" s="17"/>
      <c r="Z510" s="17"/>
    </row>
    <row r="511" spans="1:26" ht="12.75">
      <c r="A511" s="17"/>
      <c r="B511" s="17"/>
      <c r="C511" s="17"/>
      <c r="D511" s="17"/>
      <c r="E511" s="17"/>
      <c r="F511" s="17"/>
      <c r="G511" s="17"/>
      <c r="H511" s="17"/>
      <c r="I511" s="17"/>
      <c r="J511" s="17"/>
      <c r="K511" s="17"/>
      <c r="L511" s="17"/>
      <c r="M511" s="17"/>
      <c r="N511" s="17"/>
      <c r="O511" s="17"/>
      <c r="P511" s="17"/>
      <c r="Q511" s="17"/>
      <c r="R511" s="17"/>
      <c r="S511" s="17"/>
      <c r="T511" s="17"/>
      <c r="U511" s="17"/>
      <c r="V511" s="17"/>
      <c r="W511" s="17"/>
      <c r="X511" s="17"/>
      <c r="Y511" s="17"/>
      <c r="Z511" s="17"/>
    </row>
    <row r="512" spans="1:26" ht="12.75">
      <c r="A512" s="17"/>
      <c r="B512" s="17"/>
      <c r="C512" s="17"/>
      <c r="D512" s="17"/>
      <c r="E512" s="17"/>
      <c r="F512" s="17"/>
      <c r="G512" s="17"/>
      <c r="H512" s="17"/>
      <c r="I512" s="17"/>
      <c r="J512" s="17"/>
      <c r="K512" s="17"/>
      <c r="L512" s="17"/>
      <c r="M512" s="17"/>
      <c r="N512" s="17"/>
      <c r="O512" s="17"/>
      <c r="P512" s="17"/>
      <c r="Q512" s="17"/>
      <c r="R512" s="17"/>
      <c r="S512" s="17"/>
      <c r="T512" s="17"/>
      <c r="U512" s="17"/>
      <c r="V512" s="17"/>
      <c r="W512" s="17"/>
      <c r="X512" s="17"/>
      <c r="Y512" s="17"/>
      <c r="Z512" s="17"/>
    </row>
    <row r="513" spans="1:26" ht="12.75">
      <c r="A513" s="17"/>
      <c r="B513" s="17"/>
      <c r="C513" s="17"/>
      <c r="D513" s="17"/>
      <c r="E513" s="17"/>
      <c r="F513" s="17"/>
      <c r="G513" s="17"/>
      <c r="H513" s="17"/>
      <c r="I513" s="17"/>
      <c r="J513" s="17"/>
      <c r="K513" s="17"/>
      <c r="L513" s="17"/>
      <c r="M513" s="17"/>
      <c r="N513" s="17"/>
      <c r="O513" s="17"/>
      <c r="P513" s="17"/>
      <c r="Q513" s="17"/>
      <c r="R513" s="17"/>
      <c r="S513" s="17"/>
      <c r="T513" s="17"/>
      <c r="U513" s="17"/>
      <c r="V513" s="17"/>
      <c r="W513" s="17"/>
      <c r="X513" s="17"/>
      <c r="Y513" s="17"/>
      <c r="Z513" s="17"/>
    </row>
    <row r="514" spans="1:26" ht="12.75">
      <c r="A514" s="17"/>
      <c r="B514" s="17"/>
      <c r="C514" s="17"/>
      <c r="D514" s="17"/>
      <c r="E514" s="17"/>
      <c r="F514" s="17"/>
      <c r="G514" s="17"/>
      <c r="H514" s="17"/>
      <c r="I514" s="17"/>
      <c r="J514" s="17"/>
      <c r="K514" s="17"/>
      <c r="L514" s="17"/>
      <c r="M514" s="17"/>
      <c r="N514" s="17"/>
      <c r="O514" s="17"/>
      <c r="P514" s="17"/>
      <c r="Q514" s="17"/>
      <c r="R514" s="17"/>
      <c r="S514" s="17"/>
      <c r="T514" s="17"/>
      <c r="U514" s="17"/>
      <c r="V514" s="17"/>
      <c r="W514" s="17"/>
      <c r="X514" s="17"/>
      <c r="Y514" s="17"/>
      <c r="Z514" s="17"/>
    </row>
    <row r="515" spans="1:26" ht="12.75">
      <c r="A515" s="17"/>
      <c r="B515" s="17"/>
      <c r="C515" s="17"/>
      <c r="D515" s="17"/>
      <c r="E515" s="17"/>
      <c r="F515" s="17"/>
      <c r="G515" s="17"/>
      <c r="H515" s="17"/>
      <c r="I515" s="17"/>
      <c r="J515" s="17"/>
      <c r="K515" s="17"/>
      <c r="L515" s="17"/>
      <c r="M515" s="17"/>
      <c r="N515" s="17"/>
      <c r="O515" s="17"/>
      <c r="P515" s="17"/>
      <c r="Q515" s="17"/>
      <c r="R515" s="17"/>
      <c r="S515" s="17"/>
      <c r="T515" s="17"/>
      <c r="U515" s="17"/>
      <c r="V515" s="17"/>
      <c r="W515" s="17"/>
      <c r="X515" s="17"/>
      <c r="Y515" s="17"/>
      <c r="Z515" s="17"/>
    </row>
    <row r="516" spans="1:26" ht="12.75">
      <c r="A516" s="17"/>
      <c r="B516" s="17"/>
      <c r="C516" s="17"/>
      <c r="D516" s="17"/>
      <c r="E516" s="17"/>
      <c r="F516" s="17"/>
      <c r="G516" s="17"/>
      <c r="H516" s="17"/>
      <c r="I516" s="17"/>
      <c r="J516" s="17"/>
      <c r="K516" s="17"/>
      <c r="L516" s="17"/>
      <c r="M516" s="17"/>
      <c r="N516" s="17"/>
      <c r="O516" s="17"/>
      <c r="P516" s="17"/>
      <c r="Q516" s="17"/>
      <c r="R516" s="17"/>
      <c r="S516" s="17"/>
      <c r="T516" s="17"/>
      <c r="U516" s="17"/>
      <c r="V516" s="17"/>
      <c r="W516" s="17"/>
      <c r="X516" s="17"/>
      <c r="Y516" s="17"/>
      <c r="Z516" s="17"/>
    </row>
    <row r="517" spans="1:26" ht="12.75">
      <c r="A517" s="17"/>
      <c r="B517" s="17"/>
      <c r="C517" s="17"/>
      <c r="D517" s="17"/>
      <c r="E517" s="17"/>
      <c r="F517" s="17"/>
      <c r="G517" s="17"/>
      <c r="H517" s="17"/>
      <c r="I517" s="17"/>
      <c r="J517" s="17"/>
      <c r="K517" s="17"/>
      <c r="L517" s="17"/>
      <c r="M517" s="17"/>
      <c r="N517" s="17"/>
      <c r="O517" s="17"/>
      <c r="P517" s="17"/>
      <c r="Q517" s="17"/>
      <c r="R517" s="17"/>
      <c r="S517" s="17"/>
      <c r="T517" s="17"/>
      <c r="U517" s="17"/>
      <c r="V517" s="17"/>
      <c r="W517" s="17"/>
      <c r="X517" s="17"/>
      <c r="Y517" s="17"/>
      <c r="Z517" s="17"/>
    </row>
    <row r="518" spans="1:26" ht="12.75">
      <c r="A518" s="17"/>
      <c r="B518" s="17"/>
      <c r="C518" s="17"/>
      <c r="D518" s="17"/>
      <c r="E518" s="17"/>
      <c r="F518" s="17"/>
      <c r="G518" s="17"/>
      <c r="H518" s="17"/>
      <c r="I518" s="17"/>
      <c r="J518" s="17"/>
      <c r="K518" s="17"/>
      <c r="L518" s="17"/>
      <c r="M518" s="17"/>
      <c r="N518" s="17"/>
      <c r="O518" s="17"/>
      <c r="P518" s="17"/>
      <c r="Q518" s="17"/>
      <c r="R518" s="17"/>
      <c r="S518" s="17"/>
      <c r="T518" s="17"/>
      <c r="U518" s="17"/>
      <c r="V518" s="17"/>
      <c r="W518" s="17"/>
      <c r="X518" s="17"/>
      <c r="Y518" s="17"/>
      <c r="Z518" s="17"/>
    </row>
    <row r="519" spans="1:26" ht="12.75">
      <c r="A519" s="17"/>
      <c r="B519" s="17"/>
      <c r="C519" s="17"/>
      <c r="D519" s="17"/>
      <c r="E519" s="17"/>
      <c r="F519" s="17"/>
      <c r="G519" s="17"/>
      <c r="H519" s="17"/>
      <c r="I519" s="17"/>
      <c r="J519" s="17"/>
      <c r="K519" s="17"/>
      <c r="L519" s="17"/>
      <c r="M519" s="17"/>
      <c r="N519" s="17"/>
      <c r="O519" s="17"/>
      <c r="P519" s="17"/>
      <c r="Q519" s="17"/>
      <c r="R519" s="17"/>
      <c r="S519" s="17"/>
      <c r="T519" s="17"/>
      <c r="U519" s="17"/>
      <c r="V519" s="17"/>
      <c r="W519" s="17"/>
      <c r="X519" s="17"/>
      <c r="Y519" s="17"/>
      <c r="Z519" s="17"/>
    </row>
    <row r="520" spans="1:26" ht="12.75">
      <c r="A520" s="17"/>
      <c r="B520" s="17"/>
      <c r="C520" s="17"/>
      <c r="D520" s="17"/>
      <c r="E520" s="17"/>
      <c r="F520" s="17"/>
      <c r="G520" s="17"/>
      <c r="H520" s="17"/>
      <c r="I520" s="17"/>
      <c r="J520" s="17"/>
      <c r="K520" s="17"/>
      <c r="L520" s="17"/>
      <c r="M520" s="17"/>
      <c r="N520" s="17"/>
      <c r="O520" s="17"/>
      <c r="P520" s="17"/>
      <c r="Q520" s="17"/>
      <c r="R520" s="17"/>
      <c r="S520" s="17"/>
      <c r="T520" s="17"/>
      <c r="U520" s="17"/>
      <c r="V520" s="17"/>
      <c r="W520" s="17"/>
      <c r="X520" s="17"/>
      <c r="Y520" s="17"/>
      <c r="Z520" s="17"/>
    </row>
    <row r="521" spans="1:26" ht="12.75">
      <c r="A521" s="17"/>
      <c r="B521" s="17"/>
      <c r="C521" s="17"/>
      <c r="D521" s="17"/>
      <c r="E521" s="17"/>
      <c r="F521" s="17"/>
      <c r="G521" s="17"/>
      <c r="H521" s="17"/>
      <c r="I521" s="17"/>
      <c r="J521" s="17"/>
      <c r="K521" s="17"/>
      <c r="L521" s="17"/>
      <c r="M521" s="17"/>
      <c r="N521" s="17"/>
      <c r="O521" s="17"/>
      <c r="P521" s="17"/>
      <c r="Q521" s="17"/>
      <c r="R521" s="17"/>
      <c r="S521" s="17"/>
      <c r="T521" s="17"/>
      <c r="U521" s="17"/>
      <c r="V521" s="17"/>
      <c r="W521" s="17"/>
      <c r="X521" s="17"/>
      <c r="Y521" s="17"/>
      <c r="Z521" s="17"/>
    </row>
    <row r="522" spans="1:26" ht="12.75">
      <c r="A522" s="17"/>
      <c r="B522" s="17"/>
      <c r="C522" s="17"/>
      <c r="D522" s="17"/>
      <c r="E522" s="17"/>
      <c r="F522" s="17"/>
      <c r="G522" s="17"/>
      <c r="H522" s="17"/>
      <c r="I522" s="17"/>
      <c r="J522" s="17"/>
      <c r="K522" s="17"/>
      <c r="L522" s="17"/>
      <c r="M522" s="17"/>
      <c r="N522" s="17"/>
      <c r="O522" s="17"/>
      <c r="P522" s="17"/>
      <c r="Q522" s="17"/>
      <c r="R522" s="17"/>
      <c r="S522" s="17"/>
      <c r="T522" s="17"/>
      <c r="U522" s="17"/>
      <c r="V522" s="17"/>
      <c r="W522" s="17"/>
      <c r="X522" s="17"/>
      <c r="Y522" s="17"/>
      <c r="Z522" s="17"/>
    </row>
    <row r="523" spans="1:26" ht="12.75">
      <c r="A523" s="17"/>
      <c r="B523" s="17"/>
      <c r="C523" s="17"/>
      <c r="D523" s="17"/>
      <c r="E523" s="17"/>
      <c r="F523" s="17"/>
      <c r="G523" s="17"/>
      <c r="H523" s="17"/>
      <c r="I523" s="17"/>
      <c r="J523" s="17"/>
      <c r="K523" s="17"/>
      <c r="L523" s="17"/>
      <c r="M523" s="17"/>
      <c r="N523" s="17"/>
      <c r="O523" s="17"/>
      <c r="P523" s="17"/>
      <c r="Q523" s="17"/>
      <c r="R523" s="17"/>
      <c r="S523" s="17"/>
      <c r="T523" s="17"/>
      <c r="U523" s="17"/>
      <c r="V523" s="17"/>
      <c r="W523" s="17"/>
      <c r="X523" s="17"/>
      <c r="Y523" s="17"/>
      <c r="Z523" s="17"/>
    </row>
    <row r="524" spans="1:26" ht="12.75">
      <c r="A524" s="17"/>
      <c r="B524" s="17"/>
      <c r="C524" s="17"/>
      <c r="D524" s="17"/>
      <c r="E524" s="17"/>
      <c r="F524" s="17"/>
      <c r="G524" s="17"/>
      <c r="H524" s="17"/>
      <c r="I524" s="17"/>
      <c r="J524" s="17"/>
      <c r="K524" s="17"/>
      <c r="L524" s="17"/>
      <c r="M524" s="17"/>
      <c r="N524" s="17"/>
      <c r="O524" s="17"/>
      <c r="P524" s="17"/>
      <c r="Q524" s="17"/>
      <c r="R524" s="17"/>
      <c r="S524" s="17"/>
      <c r="T524" s="17"/>
      <c r="U524" s="17"/>
      <c r="V524" s="17"/>
      <c r="W524" s="17"/>
      <c r="X524" s="17"/>
      <c r="Y524" s="17"/>
      <c r="Z524" s="17"/>
    </row>
    <row r="525" spans="1:26" ht="12.75">
      <c r="A525" s="17"/>
      <c r="B525" s="17"/>
      <c r="C525" s="17"/>
      <c r="D525" s="17"/>
      <c r="E525" s="17"/>
      <c r="F525" s="17"/>
      <c r="G525" s="17"/>
      <c r="H525" s="17"/>
      <c r="I525" s="17"/>
      <c r="J525" s="17"/>
      <c r="K525" s="17"/>
      <c r="L525" s="17"/>
      <c r="M525" s="17"/>
      <c r="N525" s="17"/>
      <c r="O525" s="17"/>
      <c r="P525" s="17"/>
      <c r="Q525" s="17"/>
      <c r="R525" s="17"/>
      <c r="S525" s="17"/>
      <c r="T525" s="17"/>
      <c r="U525" s="17"/>
      <c r="V525" s="17"/>
      <c r="W525" s="17"/>
      <c r="X525" s="17"/>
      <c r="Y525" s="17"/>
      <c r="Z525" s="17"/>
    </row>
    <row r="526" spans="1:26" ht="12.75">
      <c r="A526" s="17"/>
      <c r="B526" s="17"/>
      <c r="C526" s="17"/>
      <c r="D526" s="17"/>
      <c r="E526" s="17"/>
      <c r="F526" s="17"/>
      <c r="G526" s="17"/>
      <c r="H526" s="17"/>
      <c r="I526" s="17"/>
      <c r="J526" s="17"/>
      <c r="K526" s="17"/>
      <c r="L526" s="17"/>
      <c r="M526" s="17"/>
      <c r="N526" s="17"/>
      <c r="O526" s="17"/>
      <c r="P526" s="17"/>
      <c r="Q526" s="17"/>
      <c r="R526" s="17"/>
      <c r="S526" s="17"/>
      <c r="T526" s="17"/>
      <c r="U526" s="17"/>
      <c r="V526" s="17"/>
      <c r="W526" s="17"/>
      <c r="X526" s="17"/>
      <c r="Y526" s="17"/>
      <c r="Z526" s="17"/>
    </row>
    <row r="527" spans="1:26" ht="12.75">
      <c r="A527" s="17"/>
      <c r="B527" s="17"/>
      <c r="C527" s="17"/>
      <c r="D527" s="17"/>
      <c r="E527" s="17"/>
      <c r="F527" s="17"/>
      <c r="G527" s="17"/>
      <c r="H527" s="17"/>
      <c r="I527" s="17"/>
      <c r="J527" s="17"/>
      <c r="K527" s="17"/>
      <c r="L527" s="17"/>
      <c r="M527" s="17"/>
      <c r="N527" s="17"/>
      <c r="O527" s="17"/>
      <c r="P527" s="17"/>
      <c r="Q527" s="17"/>
      <c r="R527" s="17"/>
      <c r="S527" s="17"/>
      <c r="T527" s="17"/>
      <c r="U527" s="17"/>
      <c r="V527" s="17"/>
      <c r="W527" s="17"/>
      <c r="X527" s="17"/>
      <c r="Y527" s="17"/>
      <c r="Z527" s="17"/>
    </row>
    <row r="528" spans="1:26" ht="12.75">
      <c r="A528" s="17"/>
      <c r="B528" s="17"/>
      <c r="C528" s="17"/>
      <c r="D528" s="17"/>
      <c r="E528" s="17"/>
      <c r="F528" s="17"/>
      <c r="G528" s="17"/>
      <c r="H528" s="17"/>
      <c r="I528" s="17"/>
      <c r="J528" s="17"/>
      <c r="K528" s="17"/>
      <c r="L528" s="17"/>
      <c r="M528" s="17"/>
      <c r="N528" s="17"/>
      <c r="O528" s="17"/>
      <c r="P528" s="17"/>
      <c r="Q528" s="17"/>
      <c r="R528" s="17"/>
      <c r="S528" s="17"/>
      <c r="T528" s="17"/>
      <c r="U528" s="17"/>
      <c r="V528" s="17"/>
      <c r="W528" s="17"/>
      <c r="X528" s="17"/>
      <c r="Y528" s="17"/>
      <c r="Z528" s="17"/>
    </row>
    <row r="529" spans="1:26" ht="12.75">
      <c r="A529" s="17"/>
      <c r="B529" s="17"/>
      <c r="C529" s="17"/>
      <c r="D529" s="17"/>
      <c r="E529" s="17"/>
      <c r="F529" s="17"/>
      <c r="G529" s="17"/>
      <c r="H529" s="17"/>
      <c r="I529" s="17"/>
      <c r="J529" s="17"/>
      <c r="K529" s="17"/>
      <c r="L529" s="17"/>
      <c r="M529" s="17"/>
      <c r="N529" s="17"/>
      <c r="O529" s="17"/>
      <c r="P529" s="17"/>
      <c r="Q529" s="17"/>
      <c r="R529" s="17"/>
      <c r="S529" s="17"/>
      <c r="T529" s="17"/>
      <c r="U529" s="17"/>
      <c r="V529" s="17"/>
      <c r="W529" s="17"/>
      <c r="X529" s="17"/>
      <c r="Y529" s="17"/>
      <c r="Z529" s="17"/>
    </row>
    <row r="530" spans="1:26" ht="12.75">
      <c r="A530" s="17"/>
      <c r="B530" s="17"/>
      <c r="C530" s="17"/>
      <c r="D530" s="17"/>
      <c r="E530" s="17"/>
      <c r="F530" s="17"/>
      <c r="G530" s="17"/>
      <c r="H530" s="17"/>
      <c r="I530" s="17"/>
      <c r="J530" s="17"/>
      <c r="K530" s="17"/>
      <c r="L530" s="17"/>
      <c r="M530" s="17"/>
      <c r="N530" s="17"/>
      <c r="O530" s="17"/>
      <c r="P530" s="17"/>
      <c r="Q530" s="17"/>
      <c r="R530" s="17"/>
      <c r="S530" s="17"/>
      <c r="T530" s="17"/>
      <c r="U530" s="17"/>
      <c r="V530" s="17"/>
      <c r="W530" s="17"/>
      <c r="X530" s="17"/>
      <c r="Y530" s="17"/>
      <c r="Z530" s="17"/>
    </row>
    <row r="531" spans="1:26" ht="12.75">
      <c r="A531" s="17"/>
      <c r="B531" s="17"/>
      <c r="C531" s="17"/>
      <c r="D531" s="17"/>
      <c r="E531" s="17"/>
      <c r="F531" s="17"/>
      <c r="G531" s="17"/>
      <c r="H531" s="17"/>
      <c r="I531" s="17"/>
      <c r="J531" s="17"/>
      <c r="K531" s="17"/>
      <c r="L531" s="17"/>
      <c r="M531" s="17"/>
      <c r="N531" s="17"/>
      <c r="O531" s="17"/>
      <c r="P531" s="17"/>
      <c r="Q531" s="17"/>
      <c r="R531" s="17"/>
      <c r="S531" s="17"/>
      <c r="T531" s="17"/>
      <c r="U531" s="17"/>
      <c r="V531" s="17"/>
      <c r="W531" s="17"/>
      <c r="X531" s="17"/>
      <c r="Y531" s="17"/>
      <c r="Z531" s="17"/>
    </row>
    <row r="532" spans="1:26" ht="12.75">
      <c r="A532" s="17"/>
      <c r="B532" s="17"/>
      <c r="C532" s="17"/>
      <c r="D532" s="17"/>
      <c r="E532" s="17"/>
      <c r="F532" s="17"/>
      <c r="G532" s="17"/>
      <c r="H532" s="17"/>
      <c r="I532" s="17"/>
      <c r="J532" s="17"/>
      <c r="K532" s="17"/>
      <c r="L532" s="17"/>
      <c r="M532" s="17"/>
      <c r="N532" s="17"/>
      <c r="O532" s="17"/>
      <c r="P532" s="17"/>
      <c r="Q532" s="17"/>
      <c r="R532" s="17"/>
      <c r="S532" s="17"/>
      <c r="T532" s="17"/>
      <c r="U532" s="17"/>
      <c r="V532" s="17"/>
      <c r="W532" s="17"/>
      <c r="X532" s="17"/>
      <c r="Y532" s="17"/>
      <c r="Z532" s="17"/>
    </row>
    <row r="533" spans="1:26" ht="12.75">
      <c r="A533" s="17"/>
      <c r="B533" s="17"/>
      <c r="C533" s="17"/>
      <c r="D533" s="17"/>
      <c r="E533" s="17"/>
      <c r="F533" s="17"/>
      <c r="G533" s="17"/>
      <c r="H533" s="17"/>
      <c r="I533" s="17"/>
      <c r="J533" s="17"/>
      <c r="K533" s="17"/>
      <c r="L533" s="17"/>
      <c r="M533" s="17"/>
      <c r="N533" s="17"/>
      <c r="O533" s="17"/>
      <c r="P533" s="17"/>
      <c r="Q533" s="17"/>
      <c r="R533" s="17"/>
      <c r="S533" s="17"/>
      <c r="T533" s="17"/>
      <c r="U533" s="17"/>
      <c r="V533" s="17"/>
      <c r="W533" s="17"/>
      <c r="X533" s="17"/>
      <c r="Y533" s="17"/>
      <c r="Z533" s="17"/>
    </row>
    <row r="534" spans="1:26" ht="12.75">
      <c r="A534" s="17"/>
      <c r="B534" s="17"/>
      <c r="C534" s="17"/>
      <c r="D534" s="17"/>
      <c r="E534" s="17"/>
      <c r="F534" s="17"/>
      <c r="G534" s="17"/>
      <c r="H534" s="17"/>
      <c r="I534" s="17"/>
      <c r="J534" s="17"/>
      <c r="K534" s="17"/>
      <c r="L534" s="17"/>
      <c r="M534" s="17"/>
      <c r="N534" s="17"/>
      <c r="O534" s="17"/>
      <c r="P534" s="17"/>
      <c r="Q534" s="17"/>
      <c r="R534" s="17"/>
      <c r="S534" s="17"/>
      <c r="T534" s="17"/>
      <c r="U534" s="17"/>
      <c r="V534" s="17"/>
      <c r="W534" s="17"/>
      <c r="X534" s="17"/>
      <c r="Y534" s="17"/>
      <c r="Z534" s="17"/>
    </row>
    <row r="535" spans="1:26" ht="12.75">
      <c r="A535" s="17"/>
      <c r="B535" s="17"/>
      <c r="C535" s="17"/>
      <c r="D535" s="17"/>
      <c r="E535" s="17"/>
      <c r="F535" s="17"/>
      <c r="G535" s="17"/>
      <c r="H535" s="17"/>
      <c r="I535" s="17"/>
      <c r="J535" s="17"/>
      <c r="K535" s="17"/>
      <c r="L535" s="17"/>
      <c r="M535" s="17"/>
      <c r="N535" s="17"/>
      <c r="O535" s="17"/>
      <c r="P535" s="17"/>
      <c r="Q535" s="17"/>
      <c r="R535" s="17"/>
      <c r="S535" s="17"/>
      <c r="T535" s="17"/>
      <c r="U535" s="17"/>
      <c r="V535" s="17"/>
      <c r="W535" s="17"/>
      <c r="X535" s="17"/>
      <c r="Y535" s="17"/>
      <c r="Z535" s="17"/>
    </row>
    <row r="536" spans="1:26" ht="12.75">
      <c r="A536" s="17"/>
      <c r="B536" s="17"/>
      <c r="C536" s="17"/>
      <c r="D536" s="17"/>
      <c r="E536" s="17"/>
      <c r="F536" s="17"/>
      <c r="G536" s="17"/>
      <c r="H536" s="17"/>
      <c r="I536" s="17"/>
      <c r="J536" s="17"/>
      <c r="K536" s="17"/>
      <c r="L536" s="17"/>
      <c r="M536" s="17"/>
      <c r="N536" s="17"/>
      <c r="O536" s="17"/>
      <c r="P536" s="17"/>
      <c r="Q536" s="17"/>
      <c r="R536" s="17"/>
      <c r="S536" s="17"/>
      <c r="T536" s="17"/>
      <c r="U536" s="17"/>
      <c r="V536" s="17"/>
      <c r="W536" s="17"/>
      <c r="X536" s="17"/>
      <c r="Y536" s="17"/>
      <c r="Z536" s="17"/>
    </row>
    <row r="537" spans="1:26" ht="12.75">
      <c r="A537" s="17"/>
      <c r="B537" s="17"/>
      <c r="C537" s="17"/>
      <c r="D537" s="17"/>
      <c r="E537" s="17"/>
      <c r="F537" s="17"/>
      <c r="G537" s="17"/>
      <c r="H537" s="17"/>
      <c r="I537" s="17"/>
      <c r="J537" s="17"/>
      <c r="K537" s="17"/>
      <c r="L537" s="17"/>
      <c r="M537" s="17"/>
      <c r="N537" s="17"/>
      <c r="O537" s="17"/>
      <c r="P537" s="17"/>
      <c r="Q537" s="17"/>
      <c r="R537" s="17"/>
      <c r="S537" s="17"/>
      <c r="T537" s="17"/>
      <c r="U537" s="17"/>
      <c r="V537" s="17"/>
      <c r="W537" s="17"/>
      <c r="X537" s="17"/>
      <c r="Y537" s="17"/>
      <c r="Z537" s="17"/>
    </row>
    <row r="538" spans="1:26" ht="12.75">
      <c r="A538" s="17"/>
      <c r="B538" s="17"/>
      <c r="C538" s="17"/>
      <c r="D538" s="17"/>
      <c r="E538" s="17"/>
      <c r="F538" s="17"/>
      <c r="G538" s="17"/>
      <c r="H538" s="17"/>
      <c r="I538" s="17"/>
      <c r="J538" s="17"/>
      <c r="K538" s="17"/>
      <c r="L538" s="17"/>
      <c r="M538" s="17"/>
      <c r="N538" s="17"/>
      <c r="O538" s="17"/>
      <c r="P538" s="17"/>
      <c r="Q538" s="17"/>
      <c r="R538" s="17"/>
      <c r="S538" s="17"/>
      <c r="T538" s="17"/>
      <c r="U538" s="17"/>
      <c r="V538" s="17"/>
      <c r="W538" s="17"/>
      <c r="X538" s="17"/>
      <c r="Y538" s="17"/>
      <c r="Z538" s="17"/>
    </row>
    <row r="539" spans="1:26" ht="12.75">
      <c r="A539" s="17"/>
      <c r="B539" s="17"/>
      <c r="C539" s="17"/>
      <c r="D539" s="17"/>
      <c r="E539" s="17"/>
      <c r="F539" s="17"/>
      <c r="G539" s="17"/>
      <c r="H539" s="17"/>
      <c r="I539" s="17"/>
      <c r="J539" s="17"/>
      <c r="K539" s="17"/>
      <c r="L539" s="17"/>
      <c r="M539" s="17"/>
      <c r="N539" s="17"/>
      <c r="O539" s="17"/>
      <c r="P539" s="17"/>
      <c r="Q539" s="17"/>
      <c r="R539" s="17"/>
      <c r="S539" s="17"/>
      <c r="T539" s="17"/>
      <c r="U539" s="17"/>
      <c r="V539" s="17"/>
      <c r="W539" s="17"/>
      <c r="X539" s="17"/>
      <c r="Y539" s="17"/>
      <c r="Z539" s="17"/>
    </row>
    <row r="540" spans="1:26" ht="12.75">
      <c r="A540" s="17"/>
      <c r="B540" s="17"/>
      <c r="C540" s="17"/>
      <c r="D540" s="17"/>
      <c r="E540" s="17"/>
      <c r="F540" s="17"/>
      <c r="G540" s="17"/>
      <c r="H540" s="17"/>
      <c r="I540" s="17"/>
      <c r="J540" s="17"/>
      <c r="K540" s="17"/>
      <c r="L540" s="17"/>
      <c r="M540" s="17"/>
      <c r="N540" s="17"/>
      <c r="O540" s="17"/>
      <c r="P540" s="17"/>
      <c r="Q540" s="17"/>
      <c r="R540" s="17"/>
      <c r="S540" s="17"/>
      <c r="T540" s="17"/>
      <c r="U540" s="17"/>
      <c r="V540" s="17"/>
      <c r="W540" s="17"/>
      <c r="X540" s="17"/>
      <c r="Y540" s="17"/>
      <c r="Z540" s="17"/>
    </row>
    <row r="541" spans="1:26" ht="12.75">
      <c r="A541" s="17"/>
      <c r="B541" s="17"/>
      <c r="C541" s="17"/>
      <c r="D541" s="17"/>
      <c r="E541" s="17"/>
      <c r="F541" s="17"/>
      <c r="G541" s="17"/>
      <c r="H541" s="17"/>
      <c r="I541" s="17"/>
      <c r="J541" s="17"/>
      <c r="K541" s="17"/>
      <c r="L541" s="17"/>
      <c r="M541" s="17"/>
      <c r="N541" s="17"/>
      <c r="O541" s="17"/>
      <c r="P541" s="17"/>
      <c r="Q541" s="17"/>
      <c r="R541" s="17"/>
      <c r="S541" s="17"/>
      <c r="T541" s="17"/>
      <c r="U541" s="17"/>
      <c r="V541" s="17"/>
      <c r="W541" s="17"/>
      <c r="X541" s="17"/>
      <c r="Y541" s="17"/>
      <c r="Z541" s="17"/>
    </row>
    <row r="542" spans="1:26" ht="12.75">
      <c r="A542" s="17"/>
      <c r="B542" s="17"/>
      <c r="C542" s="17"/>
      <c r="D542" s="17"/>
      <c r="E542" s="17"/>
      <c r="F542" s="17"/>
      <c r="G542" s="17"/>
      <c r="H542" s="17"/>
      <c r="I542" s="17"/>
      <c r="J542" s="17"/>
      <c r="K542" s="17"/>
      <c r="L542" s="17"/>
      <c r="M542" s="17"/>
      <c r="N542" s="17"/>
      <c r="O542" s="17"/>
      <c r="P542" s="17"/>
      <c r="Q542" s="17"/>
      <c r="R542" s="17"/>
      <c r="S542" s="17"/>
      <c r="T542" s="17"/>
      <c r="U542" s="17"/>
      <c r="V542" s="17"/>
      <c r="W542" s="17"/>
      <c r="X542" s="17"/>
      <c r="Y542" s="17"/>
      <c r="Z542" s="17"/>
    </row>
    <row r="543" spans="1:26" ht="12.75">
      <c r="A543" s="17"/>
      <c r="B543" s="17"/>
      <c r="C543" s="17"/>
      <c r="D543" s="17"/>
      <c r="E543" s="17"/>
      <c r="F543" s="17"/>
      <c r="G543" s="17"/>
      <c r="H543" s="17"/>
      <c r="I543" s="17"/>
      <c r="J543" s="17"/>
      <c r="K543" s="17"/>
      <c r="L543" s="17"/>
      <c r="M543" s="17"/>
      <c r="N543" s="17"/>
      <c r="O543" s="17"/>
      <c r="P543" s="17"/>
      <c r="Q543" s="17"/>
      <c r="R543" s="17"/>
      <c r="S543" s="17"/>
      <c r="T543" s="17"/>
      <c r="U543" s="17"/>
      <c r="V543" s="17"/>
      <c r="W543" s="17"/>
      <c r="X543" s="17"/>
      <c r="Y543" s="17"/>
      <c r="Z543" s="17"/>
    </row>
    <row r="544" spans="1:26" ht="12.75">
      <c r="A544" s="17"/>
      <c r="B544" s="17"/>
      <c r="C544" s="17"/>
      <c r="D544" s="17"/>
      <c r="E544" s="17"/>
      <c r="F544" s="17"/>
      <c r="G544" s="17"/>
      <c r="H544" s="17"/>
      <c r="I544" s="17"/>
      <c r="J544" s="17"/>
      <c r="K544" s="17"/>
      <c r="L544" s="17"/>
      <c r="M544" s="17"/>
      <c r="N544" s="17"/>
      <c r="O544" s="17"/>
      <c r="P544" s="17"/>
      <c r="Q544" s="17"/>
      <c r="R544" s="17"/>
      <c r="S544" s="17"/>
      <c r="T544" s="17"/>
      <c r="U544" s="17"/>
      <c r="V544" s="17"/>
      <c r="W544" s="17"/>
      <c r="X544" s="17"/>
      <c r="Y544" s="17"/>
      <c r="Z544" s="17"/>
    </row>
    <row r="545" spans="1:26" ht="12.75">
      <c r="A545" s="17"/>
      <c r="B545" s="17"/>
      <c r="C545" s="17"/>
      <c r="D545" s="17"/>
      <c r="E545" s="17"/>
      <c r="F545" s="17"/>
      <c r="G545" s="17"/>
      <c r="H545" s="17"/>
      <c r="I545" s="17"/>
      <c r="J545" s="17"/>
      <c r="K545" s="17"/>
      <c r="L545" s="17"/>
      <c r="M545" s="17"/>
      <c r="N545" s="17"/>
      <c r="O545" s="17"/>
      <c r="P545" s="17"/>
      <c r="Q545" s="17"/>
      <c r="R545" s="17"/>
      <c r="S545" s="17"/>
      <c r="T545" s="17"/>
      <c r="U545" s="17"/>
      <c r="V545" s="17"/>
      <c r="W545" s="17"/>
      <c r="X545" s="17"/>
      <c r="Y545" s="17"/>
      <c r="Z545" s="17"/>
    </row>
    <row r="546" spans="1:26" ht="12.75">
      <c r="A546" s="17"/>
      <c r="B546" s="17"/>
      <c r="C546" s="17"/>
      <c r="D546" s="17"/>
      <c r="E546" s="17"/>
      <c r="F546" s="17"/>
      <c r="G546" s="17"/>
      <c r="H546" s="17"/>
      <c r="I546" s="17"/>
      <c r="J546" s="17"/>
      <c r="K546" s="17"/>
      <c r="L546" s="17"/>
      <c r="M546" s="17"/>
      <c r="N546" s="17"/>
      <c r="O546" s="17"/>
      <c r="P546" s="17"/>
      <c r="Q546" s="17"/>
      <c r="R546" s="17"/>
      <c r="S546" s="17"/>
      <c r="T546" s="17"/>
      <c r="U546" s="17"/>
      <c r="V546" s="17"/>
      <c r="W546" s="17"/>
      <c r="X546" s="17"/>
      <c r="Y546" s="17"/>
      <c r="Z546" s="17"/>
    </row>
    <row r="547" spans="1:26" ht="12.75">
      <c r="A547" s="17"/>
      <c r="B547" s="17"/>
      <c r="C547" s="17"/>
      <c r="D547" s="17"/>
      <c r="E547" s="17"/>
      <c r="F547" s="17"/>
      <c r="G547" s="17"/>
      <c r="H547" s="17"/>
      <c r="I547" s="17"/>
      <c r="J547" s="17"/>
      <c r="K547" s="17"/>
      <c r="L547" s="17"/>
      <c r="M547" s="17"/>
      <c r="N547" s="17"/>
      <c r="O547" s="17"/>
      <c r="P547" s="17"/>
      <c r="Q547" s="17"/>
      <c r="R547" s="17"/>
      <c r="S547" s="17"/>
      <c r="T547" s="17"/>
      <c r="U547" s="17"/>
      <c r="V547" s="17"/>
      <c r="W547" s="17"/>
      <c r="X547" s="17"/>
      <c r="Y547" s="17"/>
      <c r="Z547" s="17"/>
    </row>
    <row r="548" spans="1:26" ht="12.75">
      <c r="A548" s="17"/>
      <c r="B548" s="17"/>
      <c r="C548" s="17"/>
      <c r="D548" s="17"/>
      <c r="E548" s="17"/>
      <c r="F548" s="17"/>
      <c r="G548" s="17"/>
      <c r="H548" s="17"/>
      <c r="I548" s="17"/>
      <c r="J548" s="17"/>
      <c r="K548" s="17"/>
      <c r="L548" s="17"/>
      <c r="M548" s="17"/>
      <c r="N548" s="17"/>
      <c r="O548" s="17"/>
      <c r="P548" s="17"/>
      <c r="Q548" s="17"/>
      <c r="R548" s="17"/>
      <c r="S548" s="17"/>
      <c r="T548" s="17"/>
      <c r="U548" s="17"/>
      <c r="V548" s="17"/>
      <c r="W548" s="17"/>
      <c r="X548" s="17"/>
      <c r="Y548" s="17"/>
      <c r="Z548" s="17"/>
    </row>
    <row r="549" spans="1:26" ht="12.75">
      <c r="A549" s="17"/>
      <c r="B549" s="17"/>
      <c r="C549" s="17"/>
      <c r="D549" s="17"/>
      <c r="E549" s="17"/>
      <c r="F549" s="17"/>
      <c r="G549" s="17"/>
      <c r="H549" s="17"/>
      <c r="I549" s="17"/>
      <c r="J549" s="17"/>
      <c r="K549" s="17"/>
      <c r="L549" s="17"/>
      <c r="M549" s="17"/>
      <c r="N549" s="17"/>
      <c r="O549" s="17"/>
      <c r="P549" s="17"/>
      <c r="Q549" s="17"/>
      <c r="R549" s="17"/>
      <c r="S549" s="17"/>
      <c r="T549" s="17"/>
      <c r="U549" s="17"/>
      <c r="V549" s="17"/>
      <c r="W549" s="17"/>
      <c r="X549" s="17"/>
      <c r="Y549" s="17"/>
      <c r="Z549" s="17"/>
    </row>
    <row r="550" spans="1:26" ht="12.75">
      <c r="A550" s="17"/>
      <c r="B550" s="17"/>
      <c r="C550" s="17"/>
      <c r="D550" s="17"/>
      <c r="E550" s="17"/>
      <c r="F550" s="17"/>
      <c r="G550" s="17"/>
      <c r="H550" s="17"/>
      <c r="I550" s="17"/>
      <c r="J550" s="17"/>
      <c r="K550" s="17"/>
      <c r="L550" s="17"/>
      <c r="M550" s="17"/>
      <c r="N550" s="17"/>
      <c r="O550" s="17"/>
      <c r="P550" s="17"/>
      <c r="Q550" s="17"/>
      <c r="R550" s="17"/>
      <c r="S550" s="17"/>
      <c r="T550" s="17"/>
      <c r="U550" s="17"/>
      <c r="V550" s="17"/>
      <c r="W550" s="17"/>
      <c r="X550" s="17"/>
      <c r="Y550" s="17"/>
      <c r="Z550" s="17"/>
    </row>
    <row r="551" spans="1:26" ht="12.75">
      <c r="A551" s="17"/>
      <c r="B551" s="17"/>
      <c r="C551" s="17"/>
      <c r="D551" s="17"/>
      <c r="E551" s="17"/>
      <c r="F551" s="17"/>
      <c r="G551" s="17"/>
      <c r="H551" s="17"/>
      <c r="I551" s="17"/>
      <c r="J551" s="17"/>
      <c r="K551" s="17"/>
      <c r="L551" s="17"/>
      <c r="M551" s="17"/>
      <c r="N551" s="17"/>
      <c r="O551" s="17"/>
      <c r="P551" s="17"/>
      <c r="Q551" s="17"/>
      <c r="R551" s="17"/>
      <c r="S551" s="17"/>
      <c r="T551" s="17"/>
      <c r="U551" s="17"/>
      <c r="V551" s="17"/>
      <c r="W551" s="17"/>
      <c r="X551" s="17"/>
      <c r="Y551" s="17"/>
      <c r="Z551" s="17"/>
    </row>
    <row r="552" spans="1:26" ht="12.75">
      <c r="A552" s="17"/>
      <c r="B552" s="17"/>
      <c r="C552" s="17"/>
      <c r="D552" s="17"/>
      <c r="E552" s="17"/>
      <c r="F552" s="17"/>
      <c r="G552" s="17"/>
      <c r="H552" s="17"/>
      <c r="I552" s="17"/>
      <c r="J552" s="17"/>
      <c r="K552" s="17"/>
      <c r="L552" s="17"/>
      <c r="M552" s="17"/>
      <c r="N552" s="17"/>
      <c r="O552" s="17"/>
      <c r="P552" s="17"/>
      <c r="Q552" s="17"/>
      <c r="R552" s="17"/>
      <c r="S552" s="17"/>
      <c r="T552" s="17"/>
      <c r="U552" s="17"/>
      <c r="V552" s="17"/>
      <c r="W552" s="17"/>
      <c r="X552" s="17"/>
      <c r="Y552" s="17"/>
      <c r="Z552" s="17"/>
    </row>
    <row r="553" spans="1:26" ht="12.75">
      <c r="A553" s="17"/>
      <c r="B553" s="17"/>
      <c r="C553" s="17"/>
      <c r="D553" s="17"/>
      <c r="E553" s="17"/>
      <c r="F553" s="17"/>
      <c r="G553" s="17"/>
      <c r="H553" s="17"/>
      <c r="I553" s="17"/>
      <c r="J553" s="17"/>
      <c r="K553" s="17"/>
      <c r="L553" s="17"/>
      <c r="M553" s="17"/>
      <c r="N553" s="17"/>
      <c r="O553" s="17"/>
      <c r="P553" s="17"/>
      <c r="Q553" s="17"/>
      <c r="R553" s="17"/>
      <c r="S553" s="17"/>
      <c r="T553" s="17"/>
      <c r="U553" s="17"/>
      <c r="V553" s="17"/>
      <c r="W553" s="17"/>
      <c r="X553" s="17"/>
      <c r="Y553" s="17"/>
      <c r="Z553" s="17"/>
    </row>
    <row r="554" spans="1:26" ht="12.75">
      <c r="A554" s="17"/>
      <c r="B554" s="17"/>
      <c r="C554" s="17"/>
      <c r="D554" s="17"/>
      <c r="E554" s="17"/>
      <c r="F554" s="17"/>
      <c r="G554" s="17"/>
      <c r="H554" s="17"/>
      <c r="I554" s="17"/>
      <c r="J554" s="17"/>
      <c r="K554" s="17"/>
      <c r="L554" s="17"/>
      <c r="M554" s="17"/>
      <c r="N554" s="17"/>
      <c r="O554" s="17"/>
      <c r="P554" s="17"/>
      <c r="Q554" s="17"/>
      <c r="R554" s="17"/>
      <c r="S554" s="17"/>
      <c r="T554" s="17"/>
      <c r="U554" s="17"/>
      <c r="V554" s="17"/>
      <c r="W554" s="17"/>
      <c r="X554" s="17"/>
      <c r="Y554" s="17"/>
      <c r="Z554" s="17"/>
    </row>
    <row r="555" spans="1:26" ht="12.75">
      <c r="A555" s="17"/>
      <c r="B555" s="17"/>
      <c r="C555" s="17"/>
      <c r="D555" s="17"/>
      <c r="E555" s="17"/>
      <c r="F555" s="17"/>
      <c r="G555" s="17"/>
      <c r="H555" s="17"/>
      <c r="I555" s="17"/>
      <c r="J555" s="17"/>
      <c r="K555" s="17"/>
      <c r="L555" s="17"/>
      <c r="M555" s="17"/>
      <c r="N555" s="17"/>
      <c r="O555" s="17"/>
      <c r="P555" s="17"/>
      <c r="Q555" s="17"/>
      <c r="R555" s="17"/>
      <c r="S555" s="17"/>
      <c r="T555" s="17"/>
      <c r="U555" s="17"/>
      <c r="V555" s="17"/>
      <c r="W555" s="17"/>
      <c r="X555" s="17"/>
      <c r="Y555" s="17"/>
      <c r="Z555" s="17"/>
    </row>
    <row r="556" spans="1:26" ht="12.75">
      <c r="A556" s="17"/>
      <c r="B556" s="17"/>
      <c r="C556" s="17"/>
      <c r="D556" s="17"/>
      <c r="E556" s="17"/>
      <c r="F556" s="17"/>
      <c r="G556" s="17"/>
      <c r="H556" s="17"/>
      <c r="I556" s="17"/>
      <c r="J556" s="17"/>
      <c r="K556" s="17"/>
      <c r="L556" s="17"/>
      <c r="M556" s="17"/>
      <c r="N556" s="17"/>
      <c r="O556" s="17"/>
      <c r="P556" s="17"/>
      <c r="Q556" s="17"/>
      <c r="R556" s="17"/>
      <c r="S556" s="17"/>
      <c r="T556" s="17"/>
      <c r="U556" s="17"/>
      <c r="V556" s="17"/>
      <c r="W556" s="17"/>
      <c r="X556" s="17"/>
      <c r="Y556" s="17"/>
      <c r="Z556" s="17"/>
    </row>
    <row r="557" spans="1:26" ht="12.75">
      <c r="A557" s="17"/>
      <c r="B557" s="17"/>
      <c r="C557" s="17"/>
      <c r="D557" s="17"/>
      <c r="E557" s="17"/>
      <c r="F557" s="17"/>
      <c r="G557" s="17"/>
      <c r="H557" s="17"/>
      <c r="I557" s="17"/>
      <c r="J557" s="17"/>
      <c r="K557" s="17"/>
      <c r="L557" s="17"/>
      <c r="M557" s="17"/>
      <c r="N557" s="17"/>
      <c r="O557" s="17"/>
      <c r="P557" s="17"/>
      <c r="Q557" s="17"/>
      <c r="R557" s="17"/>
      <c r="S557" s="17"/>
      <c r="T557" s="17"/>
      <c r="U557" s="17"/>
      <c r="V557" s="17"/>
      <c r="W557" s="17"/>
      <c r="X557" s="17"/>
      <c r="Y557" s="17"/>
      <c r="Z557" s="17"/>
    </row>
    <row r="558" spans="1:26" ht="12.75">
      <c r="A558" s="17"/>
      <c r="B558" s="17"/>
      <c r="C558" s="17"/>
      <c r="D558" s="17"/>
      <c r="E558" s="17"/>
      <c r="F558" s="17"/>
      <c r="G558" s="17"/>
      <c r="H558" s="17"/>
      <c r="I558" s="17"/>
      <c r="J558" s="17"/>
      <c r="K558" s="17"/>
      <c r="L558" s="17"/>
      <c r="M558" s="17"/>
      <c r="N558" s="17"/>
      <c r="O558" s="17"/>
      <c r="P558" s="17"/>
      <c r="Q558" s="17"/>
      <c r="R558" s="17"/>
      <c r="S558" s="17"/>
      <c r="T558" s="17"/>
      <c r="U558" s="17"/>
      <c r="V558" s="17"/>
      <c r="W558" s="17"/>
      <c r="X558" s="17"/>
      <c r="Y558" s="17"/>
      <c r="Z558" s="17"/>
    </row>
    <row r="559" spans="1:26" ht="12.75">
      <c r="A559" s="17"/>
      <c r="B559" s="17"/>
      <c r="C559" s="17"/>
      <c r="D559" s="17"/>
      <c r="E559" s="17"/>
      <c r="F559" s="17"/>
      <c r="G559" s="17"/>
      <c r="H559" s="17"/>
      <c r="I559" s="17"/>
      <c r="J559" s="17"/>
      <c r="K559" s="17"/>
      <c r="L559" s="17"/>
      <c r="M559" s="17"/>
      <c r="N559" s="17"/>
      <c r="O559" s="17"/>
      <c r="P559" s="17"/>
      <c r="Q559" s="17"/>
      <c r="R559" s="17"/>
      <c r="S559" s="17"/>
      <c r="T559" s="17"/>
      <c r="U559" s="17"/>
      <c r="V559" s="17"/>
      <c r="W559" s="17"/>
      <c r="X559" s="17"/>
      <c r="Y559" s="17"/>
      <c r="Z559" s="17"/>
    </row>
    <row r="560" spans="1:26" ht="12.75">
      <c r="A560" s="17"/>
      <c r="B560" s="17"/>
      <c r="C560" s="17"/>
      <c r="D560" s="17"/>
      <c r="E560" s="17"/>
      <c r="F560" s="17"/>
      <c r="G560" s="17"/>
      <c r="H560" s="17"/>
      <c r="I560" s="17"/>
      <c r="J560" s="17"/>
      <c r="K560" s="17"/>
      <c r="L560" s="17"/>
      <c r="M560" s="17"/>
      <c r="N560" s="17"/>
      <c r="O560" s="17"/>
      <c r="P560" s="17"/>
      <c r="Q560" s="17"/>
      <c r="R560" s="17"/>
      <c r="S560" s="17"/>
      <c r="T560" s="17"/>
      <c r="U560" s="17"/>
      <c r="V560" s="17"/>
      <c r="W560" s="17"/>
      <c r="X560" s="17"/>
      <c r="Y560" s="17"/>
      <c r="Z560" s="17"/>
    </row>
    <row r="561" spans="1:26" ht="12.75">
      <c r="A561" s="17"/>
      <c r="B561" s="17"/>
      <c r="C561" s="17"/>
      <c r="D561" s="17"/>
      <c r="E561" s="17"/>
      <c r="F561" s="17"/>
      <c r="G561" s="17"/>
      <c r="H561" s="17"/>
      <c r="I561" s="17"/>
      <c r="J561" s="17"/>
      <c r="K561" s="17"/>
      <c r="L561" s="17"/>
      <c r="M561" s="17"/>
      <c r="N561" s="17"/>
      <c r="O561" s="17"/>
      <c r="P561" s="17"/>
      <c r="Q561" s="17"/>
      <c r="R561" s="17"/>
      <c r="S561" s="17"/>
      <c r="T561" s="17"/>
      <c r="U561" s="17"/>
      <c r="V561" s="17"/>
      <c r="W561" s="17"/>
      <c r="X561" s="17"/>
      <c r="Y561" s="17"/>
      <c r="Z561" s="17"/>
    </row>
    <row r="562" spans="1:26" ht="12.75">
      <c r="A562" s="17"/>
      <c r="B562" s="17"/>
      <c r="C562" s="17"/>
      <c r="D562" s="17"/>
      <c r="E562" s="17"/>
      <c r="F562" s="17"/>
      <c r="G562" s="17"/>
      <c r="H562" s="17"/>
      <c r="I562" s="17"/>
      <c r="J562" s="17"/>
      <c r="K562" s="17"/>
      <c r="L562" s="17"/>
      <c r="M562" s="17"/>
      <c r="N562" s="17"/>
      <c r="O562" s="17"/>
      <c r="P562" s="17"/>
      <c r="Q562" s="17"/>
      <c r="R562" s="17"/>
      <c r="S562" s="17"/>
      <c r="T562" s="17"/>
      <c r="U562" s="17"/>
      <c r="V562" s="17"/>
      <c r="W562" s="17"/>
      <c r="X562" s="17"/>
      <c r="Y562" s="17"/>
      <c r="Z562" s="17"/>
    </row>
    <row r="563" spans="1:26" ht="12.75">
      <c r="A563" s="17"/>
      <c r="B563" s="17"/>
      <c r="C563" s="17"/>
      <c r="D563" s="17"/>
      <c r="E563" s="17"/>
      <c r="F563" s="17"/>
      <c r="G563" s="17"/>
      <c r="H563" s="17"/>
      <c r="I563" s="17"/>
      <c r="J563" s="17"/>
      <c r="K563" s="17"/>
      <c r="L563" s="17"/>
      <c r="M563" s="17"/>
      <c r="N563" s="17"/>
      <c r="O563" s="17"/>
      <c r="P563" s="17"/>
      <c r="Q563" s="17"/>
      <c r="R563" s="17"/>
      <c r="S563" s="17"/>
      <c r="T563" s="17"/>
      <c r="U563" s="17"/>
      <c r="V563" s="17"/>
      <c r="W563" s="17"/>
      <c r="X563" s="17"/>
      <c r="Y563" s="17"/>
      <c r="Z563" s="17"/>
    </row>
    <row r="564" spans="1:26" ht="12.75">
      <c r="A564" s="17"/>
      <c r="B564" s="17"/>
      <c r="C564" s="17"/>
      <c r="D564" s="17"/>
      <c r="E564" s="17"/>
      <c r="F564" s="17"/>
      <c r="G564" s="17"/>
      <c r="H564" s="17"/>
      <c r="I564" s="17"/>
      <c r="J564" s="17"/>
      <c r="K564" s="17"/>
      <c r="L564" s="17"/>
      <c r="M564" s="17"/>
      <c r="N564" s="17"/>
      <c r="O564" s="17"/>
      <c r="P564" s="17"/>
      <c r="Q564" s="17"/>
      <c r="R564" s="17"/>
      <c r="S564" s="17"/>
      <c r="T564" s="17"/>
      <c r="U564" s="17"/>
      <c r="V564" s="17"/>
      <c r="W564" s="17"/>
      <c r="X564" s="17"/>
      <c r="Y564" s="17"/>
      <c r="Z564" s="17"/>
    </row>
    <row r="565" spans="1:26" ht="12.75">
      <c r="A565" s="17"/>
      <c r="B565" s="17"/>
      <c r="C565" s="17"/>
      <c r="D565" s="17"/>
      <c r="E565" s="17"/>
      <c r="F565" s="17"/>
      <c r="G565" s="17"/>
      <c r="H565" s="17"/>
      <c r="I565" s="17"/>
      <c r="J565" s="17"/>
      <c r="K565" s="17"/>
      <c r="L565" s="17"/>
      <c r="M565" s="17"/>
      <c r="N565" s="17"/>
      <c r="O565" s="17"/>
      <c r="P565" s="17"/>
      <c r="Q565" s="17"/>
      <c r="R565" s="17"/>
      <c r="S565" s="17"/>
      <c r="T565" s="17"/>
      <c r="U565" s="17"/>
      <c r="V565" s="17"/>
      <c r="W565" s="17"/>
      <c r="X565" s="17"/>
      <c r="Y565" s="17"/>
      <c r="Z565" s="17"/>
    </row>
    <row r="566" spans="1:26" ht="12.75">
      <c r="A566" s="17"/>
      <c r="B566" s="17"/>
      <c r="C566" s="17"/>
      <c r="D566" s="17"/>
      <c r="E566" s="17"/>
      <c r="F566" s="17"/>
      <c r="G566" s="17"/>
      <c r="H566" s="17"/>
      <c r="I566" s="17"/>
      <c r="J566" s="17"/>
      <c r="K566" s="17"/>
      <c r="L566" s="17"/>
      <c r="M566" s="17"/>
      <c r="N566" s="17"/>
      <c r="O566" s="17"/>
      <c r="P566" s="17"/>
      <c r="Q566" s="17"/>
      <c r="R566" s="17"/>
      <c r="S566" s="17"/>
      <c r="T566" s="17"/>
      <c r="U566" s="17"/>
      <c r="V566" s="17"/>
      <c r="W566" s="17"/>
      <c r="X566" s="17"/>
      <c r="Y566" s="17"/>
      <c r="Z566" s="17"/>
    </row>
    <row r="567" spans="1:26" ht="12.75">
      <c r="A567" s="17"/>
      <c r="B567" s="17"/>
      <c r="C567" s="17"/>
      <c r="D567" s="17"/>
      <c r="E567" s="17"/>
      <c r="F567" s="17"/>
      <c r="G567" s="17"/>
      <c r="H567" s="17"/>
      <c r="I567" s="17"/>
      <c r="J567" s="17"/>
      <c r="K567" s="17"/>
      <c r="L567" s="17"/>
      <c r="M567" s="17"/>
      <c r="N567" s="17"/>
      <c r="O567" s="17"/>
      <c r="P567" s="17"/>
      <c r="Q567" s="17"/>
      <c r="R567" s="17"/>
      <c r="S567" s="17"/>
      <c r="T567" s="17"/>
      <c r="U567" s="17"/>
      <c r="V567" s="17"/>
      <c r="W567" s="17"/>
      <c r="X567" s="17"/>
      <c r="Y567" s="17"/>
      <c r="Z567" s="17"/>
    </row>
    <row r="568" spans="1:26" ht="12.75">
      <c r="A568" s="17"/>
      <c r="B568" s="17"/>
      <c r="C568" s="17"/>
      <c r="D568" s="17"/>
      <c r="E568" s="17"/>
      <c r="F568" s="17"/>
      <c r="G568" s="17"/>
      <c r="H568" s="17"/>
      <c r="I568" s="17"/>
      <c r="J568" s="17"/>
      <c r="K568" s="17"/>
      <c r="L568" s="17"/>
      <c r="M568" s="17"/>
      <c r="N568" s="17"/>
      <c r="O568" s="17"/>
      <c r="P568" s="17"/>
      <c r="Q568" s="17"/>
      <c r="R568" s="17"/>
      <c r="S568" s="17"/>
      <c r="T568" s="17"/>
      <c r="U568" s="17"/>
      <c r="V568" s="17"/>
      <c r="W568" s="17"/>
      <c r="X568" s="17"/>
      <c r="Y568" s="17"/>
      <c r="Z568" s="17"/>
    </row>
    <row r="569" spans="1:26" ht="12.75">
      <c r="A569" s="17"/>
      <c r="B569" s="17"/>
      <c r="C569" s="17"/>
      <c r="D569" s="17"/>
      <c r="E569" s="17"/>
      <c r="F569" s="17"/>
      <c r="G569" s="17"/>
      <c r="H569" s="17"/>
      <c r="I569" s="17"/>
      <c r="J569" s="17"/>
      <c r="K569" s="17"/>
      <c r="L569" s="17"/>
      <c r="M569" s="17"/>
      <c r="N569" s="17"/>
      <c r="O569" s="17"/>
      <c r="P569" s="17"/>
      <c r="Q569" s="17"/>
      <c r="R569" s="17"/>
      <c r="S569" s="17"/>
      <c r="T569" s="17"/>
      <c r="U569" s="17"/>
      <c r="V569" s="17"/>
      <c r="W569" s="17"/>
      <c r="X569" s="17"/>
      <c r="Y569" s="17"/>
      <c r="Z569" s="17"/>
    </row>
    <row r="570" spans="1:26" ht="12.75">
      <c r="A570" s="17"/>
      <c r="B570" s="17"/>
      <c r="C570" s="17"/>
      <c r="D570" s="17"/>
      <c r="E570" s="17"/>
      <c r="F570" s="17"/>
      <c r="G570" s="17"/>
      <c r="H570" s="17"/>
      <c r="I570" s="17"/>
      <c r="J570" s="17"/>
      <c r="K570" s="17"/>
      <c r="L570" s="17"/>
      <c r="M570" s="17"/>
      <c r="N570" s="17"/>
      <c r="O570" s="17"/>
      <c r="P570" s="17"/>
      <c r="Q570" s="17"/>
      <c r="R570" s="17"/>
      <c r="S570" s="17"/>
      <c r="T570" s="17"/>
      <c r="U570" s="17"/>
      <c r="V570" s="17"/>
      <c r="W570" s="17"/>
      <c r="X570" s="17"/>
      <c r="Y570" s="17"/>
      <c r="Z570" s="17"/>
    </row>
    <row r="571" spans="1:26" ht="12.75">
      <c r="A571" s="17"/>
      <c r="B571" s="17"/>
      <c r="C571" s="17"/>
      <c r="D571" s="17"/>
      <c r="E571" s="17"/>
      <c r="F571" s="17"/>
      <c r="G571" s="17"/>
      <c r="H571" s="17"/>
      <c r="I571" s="17"/>
      <c r="J571" s="17"/>
      <c r="K571" s="17"/>
      <c r="L571" s="17"/>
      <c r="M571" s="17"/>
      <c r="N571" s="17"/>
      <c r="O571" s="17"/>
      <c r="P571" s="17"/>
      <c r="Q571" s="17"/>
      <c r="R571" s="17"/>
      <c r="S571" s="17"/>
      <c r="T571" s="17"/>
      <c r="U571" s="17"/>
      <c r="V571" s="17"/>
      <c r="W571" s="17"/>
      <c r="X571" s="17"/>
      <c r="Y571" s="17"/>
      <c r="Z571" s="17"/>
    </row>
    <row r="572" spans="1:26" ht="12.75">
      <c r="A572" s="17"/>
      <c r="B572" s="17"/>
      <c r="C572" s="17"/>
      <c r="D572" s="17"/>
      <c r="E572" s="17"/>
      <c r="F572" s="17"/>
      <c r="G572" s="17"/>
      <c r="H572" s="17"/>
      <c r="I572" s="17"/>
      <c r="J572" s="17"/>
      <c r="K572" s="17"/>
      <c r="L572" s="17"/>
      <c r="M572" s="17"/>
      <c r="N572" s="17"/>
      <c r="O572" s="17"/>
      <c r="P572" s="17"/>
      <c r="Q572" s="17"/>
      <c r="R572" s="17"/>
      <c r="S572" s="17"/>
      <c r="T572" s="17"/>
      <c r="U572" s="17"/>
      <c r="V572" s="17"/>
      <c r="W572" s="17"/>
      <c r="X572" s="17"/>
      <c r="Y572" s="17"/>
      <c r="Z572" s="17"/>
    </row>
    <row r="573" spans="1:26" ht="12.75">
      <c r="A573" s="17"/>
      <c r="B573" s="17"/>
      <c r="C573" s="17"/>
      <c r="D573" s="17"/>
      <c r="E573" s="17"/>
      <c r="F573" s="17"/>
      <c r="G573" s="17"/>
      <c r="H573" s="17"/>
      <c r="I573" s="17"/>
      <c r="J573" s="17"/>
      <c r="K573" s="17"/>
      <c r="L573" s="17"/>
      <c r="M573" s="17"/>
      <c r="N573" s="17"/>
      <c r="O573" s="17"/>
      <c r="P573" s="17"/>
      <c r="Q573" s="17"/>
      <c r="R573" s="17"/>
      <c r="S573" s="17"/>
      <c r="T573" s="17"/>
      <c r="U573" s="17"/>
      <c r="V573" s="17"/>
      <c r="W573" s="17"/>
      <c r="X573" s="17"/>
      <c r="Y573" s="17"/>
      <c r="Z573" s="17"/>
    </row>
    <row r="574" spans="1:26" ht="12.75">
      <c r="A574" s="17"/>
      <c r="B574" s="17"/>
      <c r="C574" s="17"/>
      <c r="D574" s="17"/>
      <c r="E574" s="17"/>
      <c r="F574" s="17"/>
      <c r="G574" s="17"/>
      <c r="H574" s="17"/>
      <c r="I574" s="17"/>
      <c r="J574" s="17"/>
      <c r="K574" s="17"/>
      <c r="L574" s="17"/>
      <c r="M574" s="17"/>
      <c r="N574" s="17"/>
      <c r="O574" s="17"/>
      <c r="P574" s="17"/>
      <c r="Q574" s="17"/>
      <c r="R574" s="17"/>
      <c r="S574" s="17"/>
      <c r="T574" s="17"/>
      <c r="U574" s="17"/>
      <c r="V574" s="17"/>
      <c r="W574" s="17"/>
      <c r="X574" s="17"/>
      <c r="Y574" s="17"/>
      <c r="Z574" s="17"/>
    </row>
    <row r="575" spans="1:26" ht="12.75">
      <c r="A575" s="17"/>
      <c r="B575" s="17"/>
      <c r="C575" s="17"/>
      <c r="D575" s="17"/>
      <c r="E575" s="17"/>
      <c r="F575" s="17"/>
      <c r="G575" s="17"/>
      <c r="H575" s="17"/>
      <c r="I575" s="17"/>
      <c r="J575" s="17"/>
      <c r="K575" s="17"/>
      <c r="L575" s="17"/>
      <c r="M575" s="17"/>
      <c r="N575" s="17"/>
      <c r="O575" s="17"/>
      <c r="P575" s="17"/>
      <c r="Q575" s="17"/>
      <c r="R575" s="17"/>
      <c r="S575" s="17"/>
      <c r="T575" s="17"/>
      <c r="U575" s="17"/>
      <c r="V575" s="17"/>
      <c r="W575" s="17"/>
      <c r="X575" s="17"/>
      <c r="Y575" s="17"/>
      <c r="Z575" s="17"/>
    </row>
    <row r="576" spans="1:26" ht="12.75">
      <c r="A576" s="17"/>
      <c r="B576" s="17"/>
      <c r="C576" s="17"/>
      <c r="D576" s="17"/>
      <c r="E576" s="17"/>
      <c r="F576" s="17"/>
      <c r="G576" s="17"/>
      <c r="H576" s="17"/>
      <c r="I576" s="17"/>
      <c r="J576" s="17"/>
      <c r="K576" s="17"/>
      <c r="L576" s="17"/>
      <c r="M576" s="17"/>
      <c r="N576" s="17"/>
      <c r="O576" s="17"/>
      <c r="P576" s="17"/>
      <c r="Q576" s="17"/>
      <c r="R576" s="17"/>
      <c r="S576" s="17"/>
      <c r="T576" s="17"/>
      <c r="U576" s="17"/>
      <c r="V576" s="17"/>
      <c r="W576" s="17"/>
      <c r="X576" s="17"/>
      <c r="Y576" s="17"/>
      <c r="Z576" s="17"/>
    </row>
    <row r="577" spans="1:26" ht="12.75">
      <c r="A577" s="17"/>
      <c r="B577" s="17"/>
      <c r="C577" s="17"/>
      <c r="D577" s="17"/>
      <c r="E577" s="17"/>
      <c r="F577" s="17"/>
      <c r="G577" s="17"/>
      <c r="H577" s="17"/>
      <c r="I577" s="17"/>
      <c r="J577" s="17"/>
      <c r="K577" s="17"/>
      <c r="L577" s="17"/>
      <c r="M577" s="17"/>
      <c r="N577" s="17"/>
      <c r="O577" s="17"/>
      <c r="P577" s="17"/>
      <c r="Q577" s="17"/>
      <c r="R577" s="17"/>
      <c r="S577" s="17"/>
      <c r="T577" s="17"/>
      <c r="U577" s="17"/>
      <c r="V577" s="17"/>
      <c r="W577" s="17"/>
      <c r="X577" s="17"/>
      <c r="Y577" s="17"/>
      <c r="Z577" s="17"/>
    </row>
    <row r="578" spans="1:26" ht="12.75">
      <c r="A578" s="17"/>
      <c r="B578" s="17"/>
      <c r="C578" s="17"/>
      <c r="D578" s="17"/>
      <c r="E578" s="17"/>
      <c r="F578" s="17"/>
      <c r="G578" s="17"/>
      <c r="H578" s="17"/>
      <c r="I578" s="17"/>
      <c r="J578" s="17"/>
      <c r="K578" s="17"/>
      <c r="L578" s="17"/>
      <c r="M578" s="17"/>
      <c r="N578" s="17"/>
      <c r="O578" s="17"/>
      <c r="P578" s="17"/>
      <c r="Q578" s="17"/>
      <c r="R578" s="17"/>
      <c r="S578" s="17"/>
      <c r="T578" s="17"/>
      <c r="U578" s="17"/>
      <c r="V578" s="17"/>
      <c r="W578" s="17"/>
      <c r="X578" s="17"/>
      <c r="Y578" s="17"/>
      <c r="Z578" s="17"/>
    </row>
    <row r="579" spans="1:26" ht="12.75">
      <c r="A579" s="17"/>
      <c r="B579" s="17"/>
      <c r="C579" s="17"/>
      <c r="D579" s="17"/>
      <c r="E579" s="17"/>
      <c r="F579" s="17"/>
      <c r="G579" s="17"/>
      <c r="H579" s="17"/>
      <c r="I579" s="17"/>
      <c r="J579" s="17"/>
      <c r="K579" s="17"/>
      <c r="L579" s="17"/>
      <c r="M579" s="17"/>
      <c r="N579" s="17"/>
      <c r="O579" s="17"/>
      <c r="P579" s="17"/>
      <c r="Q579" s="17"/>
      <c r="R579" s="17"/>
      <c r="S579" s="17"/>
      <c r="T579" s="17"/>
      <c r="U579" s="17"/>
      <c r="V579" s="17"/>
      <c r="W579" s="17"/>
      <c r="X579" s="17"/>
      <c r="Y579" s="17"/>
      <c r="Z579" s="17"/>
    </row>
    <row r="580" spans="1:26" ht="12.75">
      <c r="A580" s="17"/>
      <c r="B580" s="17"/>
      <c r="C580" s="17"/>
      <c r="D580" s="17"/>
      <c r="E580" s="17"/>
      <c r="F580" s="17"/>
      <c r="G580" s="17"/>
      <c r="H580" s="17"/>
      <c r="I580" s="17"/>
      <c r="J580" s="17"/>
      <c r="K580" s="17"/>
      <c r="L580" s="17"/>
      <c r="M580" s="17"/>
      <c r="N580" s="17"/>
      <c r="O580" s="17"/>
      <c r="P580" s="17"/>
      <c r="Q580" s="17"/>
      <c r="R580" s="17"/>
      <c r="S580" s="17"/>
      <c r="T580" s="17"/>
      <c r="U580" s="17"/>
      <c r="V580" s="17"/>
      <c r="W580" s="17"/>
      <c r="X580" s="17"/>
      <c r="Y580" s="17"/>
      <c r="Z580" s="17"/>
    </row>
    <row r="581" spans="1:26" ht="12.75">
      <c r="A581" s="17"/>
      <c r="B581" s="17"/>
      <c r="C581" s="17"/>
      <c r="D581" s="17"/>
      <c r="E581" s="17"/>
      <c r="F581" s="17"/>
      <c r="G581" s="17"/>
      <c r="H581" s="17"/>
      <c r="I581" s="17"/>
      <c r="J581" s="17"/>
      <c r="K581" s="17"/>
      <c r="L581" s="17"/>
      <c r="M581" s="17"/>
      <c r="N581" s="17"/>
      <c r="O581" s="17"/>
      <c r="P581" s="17"/>
      <c r="Q581" s="17"/>
      <c r="R581" s="17"/>
      <c r="S581" s="17"/>
      <c r="T581" s="17"/>
      <c r="U581" s="17"/>
      <c r="V581" s="17"/>
      <c r="W581" s="17"/>
      <c r="X581" s="17"/>
      <c r="Y581" s="17"/>
      <c r="Z581" s="17"/>
    </row>
    <row r="582" spans="1:26" ht="12.75">
      <c r="A582" s="17"/>
      <c r="B582" s="17"/>
      <c r="C582" s="17"/>
      <c r="D582" s="17"/>
      <c r="E582" s="17"/>
      <c r="F582" s="17"/>
      <c r="G582" s="17"/>
      <c r="H582" s="17"/>
      <c r="I582" s="17"/>
      <c r="J582" s="17"/>
      <c r="K582" s="17"/>
      <c r="L582" s="17"/>
      <c r="M582" s="17"/>
      <c r="N582" s="17"/>
      <c r="O582" s="17"/>
      <c r="P582" s="17"/>
      <c r="Q582" s="17"/>
      <c r="R582" s="17"/>
      <c r="S582" s="17"/>
      <c r="T582" s="17"/>
      <c r="U582" s="17"/>
      <c r="V582" s="17"/>
      <c r="W582" s="17"/>
      <c r="X582" s="17"/>
      <c r="Y582" s="17"/>
      <c r="Z582" s="17"/>
    </row>
    <row r="583" spans="1:26" ht="12.75">
      <c r="A583" s="17"/>
      <c r="B583" s="17"/>
      <c r="C583" s="17"/>
      <c r="D583" s="17"/>
      <c r="E583" s="17"/>
      <c r="F583" s="17"/>
      <c r="G583" s="17"/>
      <c r="H583" s="17"/>
      <c r="I583" s="17"/>
      <c r="J583" s="17"/>
      <c r="K583" s="17"/>
      <c r="L583" s="17"/>
      <c r="M583" s="17"/>
      <c r="N583" s="17"/>
      <c r="O583" s="17"/>
      <c r="P583" s="17"/>
      <c r="Q583" s="17"/>
      <c r="R583" s="17"/>
      <c r="S583" s="17"/>
      <c r="T583" s="17"/>
      <c r="U583" s="17"/>
      <c r="V583" s="17"/>
      <c r="W583" s="17"/>
      <c r="X583" s="17"/>
      <c r="Y583" s="17"/>
      <c r="Z583" s="17"/>
    </row>
    <row r="584" spans="1:26" ht="12.75">
      <c r="A584" s="17"/>
      <c r="B584" s="17"/>
      <c r="C584" s="17"/>
      <c r="D584" s="17"/>
      <c r="E584" s="17"/>
      <c r="F584" s="17"/>
      <c r="G584" s="17"/>
      <c r="H584" s="17"/>
      <c r="I584" s="17"/>
      <c r="J584" s="17"/>
      <c r="K584" s="17"/>
      <c r="L584" s="17"/>
      <c r="M584" s="17"/>
      <c r="N584" s="17"/>
      <c r="O584" s="17"/>
      <c r="P584" s="17"/>
      <c r="Q584" s="17"/>
      <c r="R584" s="17"/>
      <c r="S584" s="17"/>
      <c r="T584" s="17"/>
      <c r="U584" s="17"/>
      <c r="V584" s="17"/>
      <c r="W584" s="17"/>
      <c r="X584" s="17"/>
      <c r="Y584" s="17"/>
      <c r="Z584" s="17"/>
    </row>
    <row r="585" spans="1:26" ht="12.75">
      <c r="A585" s="17"/>
      <c r="B585" s="17"/>
      <c r="C585" s="17"/>
      <c r="D585" s="17"/>
      <c r="E585" s="17"/>
      <c r="F585" s="17"/>
      <c r="G585" s="17"/>
      <c r="H585" s="17"/>
      <c r="I585" s="17"/>
      <c r="J585" s="17"/>
      <c r="K585" s="17"/>
      <c r="L585" s="17"/>
      <c r="M585" s="17"/>
      <c r="N585" s="17"/>
      <c r="O585" s="17"/>
      <c r="P585" s="17"/>
      <c r="Q585" s="17"/>
      <c r="R585" s="17"/>
      <c r="S585" s="17"/>
      <c r="T585" s="17"/>
      <c r="U585" s="17"/>
      <c r="V585" s="17"/>
      <c r="W585" s="17"/>
      <c r="X585" s="17"/>
      <c r="Y585" s="17"/>
      <c r="Z585" s="17"/>
    </row>
    <row r="586" spans="1:26" ht="12.75">
      <c r="A586" s="17"/>
      <c r="B586" s="17"/>
      <c r="C586" s="17"/>
      <c r="D586" s="17"/>
      <c r="E586" s="17"/>
      <c r="F586" s="17"/>
      <c r="G586" s="17"/>
      <c r="H586" s="17"/>
      <c r="I586" s="17"/>
      <c r="J586" s="17"/>
      <c r="K586" s="17"/>
      <c r="L586" s="17"/>
      <c r="M586" s="17"/>
      <c r="N586" s="17"/>
      <c r="O586" s="17"/>
      <c r="P586" s="17"/>
      <c r="Q586" s="17"/>
      <c r="R586" s="17"/>
      <c r="S586" s="17"/>
      <c r="T586" s="17"/>
      <c r="U586" s="17"/>
      <c r="V586" s="17"/>
      <c r="W586" s="17"/>
      <c r="X586" s="17"/>
      <c r="Y586" s="17"/>
      <c r="Z586" s="17"/>
    </row>
    <row r="587" spans="1:26" ht="12.75">
      <c r="A587" s="17"/>
      <c r="B587" s="17"/>
      <c r="C587" s="17"/>
      <c r="D587" s="17"/>
      <c r="E587" s="17"/>
      <c r="F587" s="17"/>
      <c r="G587" s="17"/>
      <c r="H587" s="17"/>
      <c r="I587" s="17"/>
      <c r="J587" s="17"/>
      <c r="K587" s="17"/>
      <c r="L587" s="17"/>
      <c r="M587" s="17"/>
      <c r="N587" s="17"/>
      <c r="O587" s="17"/>
      <c r="P587" s="17"/>
      <c r="Q587" s="17"/>
      <c r="R587" s="17"/>
      <c r="S587" s="17"/>
      <c r="T587" s="17"/>
      <c r="U587" s="17"/>
      <c r="V587" s="17"/>
      <c r="W587" s="17"/>
      <c r="X587" s="17"/>
      <c r="Y587" s="17"/>
      <c r="Z587" s="17"/>
    </row>
    <row r="588" spans="1:26" ht="12.75">
      <c r="A588" s="17"/>
      <c r="B588" s="17"/>
      <c r="C588" s="17"/>
      <c r="D588" s="17"/>
      <c r="E588" s="17"/>
      <c r="F588" s="17"/>
      <c r="G588" s="17"/>
      <c r="H588" s="17"/>
      <c r="I588" s="17"/>
      <c r="J588" s="17"/>
      <c r="K588" s="17"/>
      <c r="L588" s="17"/>
      <c r="M588" s="17"/>
      <c r="N588" s="17"/>
      <c r="O588" s="17"/>
      <c r="P588" s="17"/>
      <c r="Q588" s="17"/>
      <c r="R588" s="17"/>
      <c r="S588" s="17"/>
      <c r="T588" s="17"/>
      <c r="U588" s="17"/>
      <c r="V588" s="17"/>
      <c r="W588" s="17"/>
      <c r="X588" s="17"/>
      <c r="Y588" s="17"/>
      <c r="Z588" s="17"/>
    </row>
    <row r="589" spans="1:26" ht="12.75">
      <c r="A589" s="17"/>
      <c r="B589" s="17"/>
      <c r="C589" s="17"/>
      <c r="D589" s="17"/>
      <c r="E589" s="17"/>
      <c r="F589" s="17"/>
      <c r="G589" s="17"/>
      <c r="H589" s="17"/>
      <c r="I589" s="17"/>
      <c r="J589" s="17"/>
      <c r="K589" s="17"/>
      <c r="L589" s="17"/>
      <c r="M589" s="17"/>
      <c r="N589" s="17"/>
      <c r="O589" s="17"/>
      <c r="P589" s="17"/>
      <c r="Q589" s="17"/>
      <c r="R589" s="17"/>
      <c r="S589" s="17"/>
      <c r="T589" s="17"/>
      <c r="U589" s="17"/>
      <c r="V589" s="17"/>
      <c r="W589" s="17"/>
      <c r="X589" s="17"/>
      <c r="Y589" s="17"/>
      <c r="Z589" s="17"/>
    </row>
    <row r="590" spans="1:26" ht="12.75">
      <c r="A590" s="17"/>
      <c r="B590" s="17"/>
      <c r="C590" s="17"/>
      <c r="D590" s="17"/>
      <c r="E590" s="17"/>
      <c r="F590" s="17"/>
      <c r="G590" s="17"/>
      <c r="H590" s="17"/>
      <c r="I590" s="17"/>
      <c r="J590" s="17"/>
      <c r="K590" s="17"/>
      <c r="L590" s="17"/>
      <c r="M590" s="17"/>
      <c r="N590" s="17"/>
      <c r="O590" s="17"/>
      <c r="P590" s="17"/>
      <c r="Q590" s="17"/>
      <c r="R590" s="17"/>
      <c r="S590" s="17"/>
      <c r="T590" s="17"/>
      <c r="U590" s="17"/>
      <c r="V590" s="17"/>
      <c r="W590" s="17"/>
      <c r="X590" s="17"/>
      <c r="Y590" s="17"/>
      <c r="Z590" s="17"/>
    </row>
    <row r="591" spans="1:26" ht="12.75">
      <c r="A591" s="17"/>
      <c r="B591" s="17"/>
      <c r="C591" s="17"/>
      <c r="D591" s="17"/>
      <c r="E591" s="17"/>
      <c r="F591" s="17"/>
      <c r="G591" s="17"/>
      <c r="H591" s="17"/>
      <c r="I591" s="17"/>
      <c r="J591" s="17"/>
      <c r="K591" s="17"/>
      <c r="L591" s="17"/>
      <c r="M591" s="17"/>
      <c r="N591" s="17"/>
      <c r="O591" s="17"/>
      <c r="P591" s="17"/>
      <c r="Q591" s="17"/>
      <c r="R591" s="17"/>
      <c r="S591" s="17"/>
      <c r="T591" s="17"/>
      <c r="U591" s="17"/>
      <c r="V591" s="17"/>
      <c r="W591" s="17"/>
      <c r="X591" s="17"/>
      <c r="Y591" s="17"/>
      <c r="Z591" s="17"/>
    </row>
    <row r="592" spans="1:26" ht="12.75">
      <c r="A592" s="17"/>
      <c r="B592" s="17"/>
      <c r="C592" s="17"/>
      <c r="D592" s="17"/>
      <c r="E592" s="17"/>
      <c r="F592" s="17"/>
      <c r="G592" s="17"/>
      <c r="H592" s="17"/>
      <c r="I592" s="17"/>
      <c r="J592" s="17"/>
      <c r="K592" s="17"/>
      <c r="L592" s="17"/>
      <c r="M592" s="17"/>
      <c r="N592" s="17"/>
      <c r="O592" s="17"/>
      <c r="P592" s="17"/>
      <c r="Q592" s="17"/>
      <c r="R592" s="17"/>
      <c r="S592" s="17"/>
      <c r="T592" s="17"/>
      <c r="U592" s="17"/>
      <c r="V592" s="17"/>
      <c r="W592" s="17"/>
      <c r="X592" s="17"/>
      <c r="Y592" s="17"/>
      <c r="Z592" s="17"/>
    </row>
    <row r="593" spans="1:26" ht="12.75">
      <c r="A593" s="17"/>
      <c r="B593" s="17"/>
      <c r="C593" s="17"/>
      <c r="D593" s="17"/>
      <c r="E593" s="17"/>
      <c r="F593" s="17"/>
      <c r="G593" s="17"/>
      <c r="H593" s="17"/>
      <c r="I593" s="17"/>
      <c r="J593" s="17"/>
      <c r="K593" s="17"/>
      <c r="L593" s="17"/>
      <c r="M593" s="17"/>
      <c r="N593" s="17"/>
      <c r="O593" s="17"/>
      <c r="P593" s="17"/>
      <c r="Q593" s="17"/>
      <c r="R593" s="17"/>
      <c r="S593" s="17"/>
      <c r="T593" s="17"/>
      <c r="U593" s="17"/>
      <c r="V593" s="17"/>
      <c r="W593" s="17"/>
      <c r="X593" s="17"/>
      <c r="Y593" s="17"/>
      <c r="Z593" s="17"/>
    </row>
    <row r="594" spans="1:26" ht="12.75">
      <c r="A594" s="17"/>
      <c r="B594" s="17"/>
      <c r="C594" s="17"/>
      <c r="D594" s="17"/>
      <c r="E594" s="17"/>
      <c r="F594" s="17"/>
      <c r="G594" s="17"/>
      <c r="H594" s="17"/>
      <c r="I594" s="17"/>
      <c r="J594" s="17"/>
      <c r="K594" s="17"/>
      <c r="L594" s="17"/>
      <c r="M594" s="17"/>
      <c r="N594" s="17"/>
      <c r="O594" s="17"/>
      <c r="P594" s="17"/>
      <c r="Q594" s="17"/>
      <c r="R594" s="17"/>
      <c r="S594" s="17"/>
      <c r="T594" s="17"/>
      <c r="U594" s="17"/>
      <c r="V594" s="17"/>
      <c r="W594" s="17"/>
      <c r="X594" s="17"/>
      <c r="Y594" s="17"/>
      <c r="Z594" s="17"/>
    </row>
    <row r="595" spans="1:26" ht="12.75">
      <c r="A595" s="17"/>
      <c r="B595" s="17"/>
      <c r="C595" s="17"/>
      <c r="D595" s="17"/>
      <c r="E595" s="17"/>
      <c r="F595" s="17"/>
      <c r="G595" s="17"/>
      <c r="H595" s="17"/>
      <c r="I595" s="17"/>
      <c r="J595" s="17"/>
      <c r="K595" s="17"/>
      <c r="L595" s="17"/>
      <c r="M595" s="17"/>
      <c r="N595" s="17"/>
      <c r="O595" s="17"/>
      <c r="P595" s="17"/>
      <c r="Q595" s="17"/>
      <c r="R595" s="17"/>
      <c r="S595" s="17"/>
      <c r="T595" s="17"/>
      <c r="U595" s="17"/>
      <c r="V595" s="17"/>
      <c r="W595" s="17"/>
      <c r="X595" s="17"/>
      <c r="Y595" s="17"/>
      <c r="Z595" s="17"/>
    </row>
    <row r="596" spans="1:26" ht="12.75">
      <c r="A596" s="17"/>
      <c r="B596" s="17"/>
      <c r="C596" s="17"/>
      <c r="D596" s="17"/>
      <c r="E596" s="17"/>
      <c r="F596" s="17"/>
      <c r="G596" s="17"/>
      <c r="H596" s="17"/>
      <c r="I596" s="17"/>
      <c r="J596" s="17"/>
      <c r="K596" s="17"/>
      <c r="L596" s="17"/>
      <c r="M596" s="17"/>
      <c r="N596" s="17"/>
      <c r="O596" s="17"/>
      <c r="P596" s="17"/>
      <c r="Q596" s="17"/>
      <c r="R596" s="17"/>
      <c r="S596" s="17"/>
      <c r="T596" s="17"/>
      <c r="U596" s="17"/>
      <c r="V596" s="17"/>
      <c r="W596" s="17"/>
      <c r="X596" s="17"/>
      <c r="Y596" s="17"/>
      <c r="Z596" s="17"/>
    </row>
    <row r="597" spans="1:26" ht="12.75">
      <c r="A597" s="17"/>
      <c r="B597" s="17"/>
      <c r="C597" s="17"/>
      <c r="D597" s="17"/>
      <c r="E597" s="17"/>
      <c r="F597" s="17"/>
      <c r="G597" s="17"/>
      <c r="H597" s="17"/>
      <c r="I597" s="17"/>
      <c r="J597" s="17"/>
      <c r="K597" s="17"/>
      <c r="L597" s="17"/>
      <c r="M597" s="17"/>
      <c r="N597" s="17"/>
      <c r="O597" s="17"/>
      <c r="P597" s="17"/>
      <c r="Q597" s="17"/>
      <c r="R597" s="17"/>
      <c r="S597" s="17"/>
      <c r="T597" s="17"/>
      <c r="U597" s="17"/>
      <c r="V597" s="17"/>
      <c r="W597" s="17"/>
      <c r="X597" s="17"/>
      <c r="Y597" s="17"/>
      <c r="Z597" s="17"/>
    </row>
    <row r="598" spans="1:26" ht="12.75">
      <c r="A598" s="17"/>
      <c r="B598" s="17"/>
      <c r="C598" s="17"/>
      <c r="D598" s="17"/>
      <c r="E598" s="17"/>
      <c r="F598" s="17"/>
      <c r="G598" s="17"/>
      <c r="H598" s="17"/>
      <c r="I598" s="17"/>
      <c r="J598" s="17"/>
      <c r="K598" s="17"/>
      <c r="L598" s="17"/>
      <c r="M598" s="17"/>
      <c r="N598" s="17"/>
      <c r="O598" s="17"/>
      <c r="P598" s="17"/>
      <c r="Q598" s="17"/>
      <c r="R598" s="17"/>
      <c r="S598" s="17"/>
      <c r="T598" s="17"/>
      <c r="U598" s="17"/>
      <c r="V598" s="17"/>
      <c r="W598" s="17"/>
      <c r="X598" s="17"/>
      <c r="Y598" s="17"/>
      <c r="Z598" s="17"/>
    </row>
    <row r="599" spans="1:26" ht="12.75">
      <c r="A599" s="17"/>
      <c r="B599" s="17"/>
      <c r="C599" s="17"/>
      <c r="D599" s="17"/>
      <c r="E599" s="17"/>
      <c r="F599" s="17"/>
      <c r="G599" s="17"/>
      <c r="H599" s="17"/>
      <c r="I599" s="17"/>
      <c r="J599" s="17"/>
      <c r="K599" s="17"/>
      <c r="L599" s="17"/>
      <c r="M599" s="17"/>
      <c r="N599" s="17"/>
      <c r="O599" s="17"/>
      <c r="P599" s="17"/>
      <c r="Q599" s="17"/>
      <c r="R599" s="17"/>
      <c r="S599" s="17"/>
      <c r="T599" s="17"/>
      <c r="U599" s="17"/>
      <c r="V599" s="17"/>
      <c r="W599" s="17"/>
      <c r="X599" s="17"/>
      <c r="Y599" s="17"/>
      <c r="Z599" s="17"/>
    </row>
    <row r="600" spans="1:26" ht="12.75">
      <c r="A600" s="17"/>
      <c r="B600" s="17"/>
      <c r="C600" s="17"/>
      <c r="D600" s="17"/>
      <c r="E600" s="17"/>
      <c r="F600" s="17"/>
      <c r="G600" s="17"/>
      <c r="H600" s="17"/>
      <c r="I600" s="17"/>
      <c r="J600" s="17"/>
      <c r="K600" s="17"/>
      <c r="L600" s="17"/>
      <c r="M600" s="17"/>
      <c r="N600" s="17"/>
      <c r="O600" s="17"/>
      <c r="P600" s="17"/>
      <c r="Q600" s="17"/>
      <c r="R600" s="17"/>
      <c r="S600" s="17"/>
      <c r="T600" s="17"/>
      <c r="U600" s="17"/>
      <c r="V600" s="17"/>
      <c r="W600" s="17"/>
      <c r="X600" s="17"/>
      <c r="Y600" s="17"/>
      <c r="Z600" s="17"/>
    </row>
    <row r="601" spans="1:26" ht="12.75">
      <c r="A601" s="17"/>
      <c r="B601" s="17"/>
      <c r="C601" s="17"/>
      <c r="D601" s="17"/>
      <c r="E601" s="17"/>
      <c r="F601" s="17"/>
      <c r="G601" s="17"/>
      <c r="H601" s="17"/>
      <c r="I601" s="17"/>
      <c r="J601" s="17"/>
      <c r="K601" s="17"/>
      <c r="L601" s="17"/>
      <c r="M601" s="17"/>
      <c r="N601" s="17"/>
      <c r="O601" s="17"/>
      <c r="P601" s="17"/>
      <c r="Q601" s="17"/>
      <c r="R601" s="17"/>
      <c r="S601" s="17"/>
      <c r="T601" s="17"/>
      <c r="U601" s="17"/>
      <c r="V601" s="17"/>
      <c r="W601" s="17"/>
      <c r="X601" s="17"/>
      <c r="Y601" s="17"/>
      <c r="Z601" s="17"/>
    </row>
    <row r="602" spans="1:26" ht="12.75">
      <c r="A602" s="17"/>
      <c r="B602" s="17"/>
      <c r="C602" s="17"/>
      <c r="D602" s="17"/>
      <c r="E602" s="17"/>
      <c r="F602" s="17"/>
      <c r="G602" s="17"/>
      <c r="H602" s="17"/>
      <c r="I602" s="17"/>
      <c r="J602" s="17"/>
      <c r="K602" s="17"/>
      <c r="L602" s="17"/>
      <c r="M602" s="17"/>
      <c r="N602" s="17"/>
      <c r="O602" s="17"/>
      <c r="P602" s="17"/>
      <c r="Q602" s="17"/>
      <c r="R602" s="17"/>
      <c r="S602" s="17"/>
      <c r="T602" s="17"/>
      <c r="U602" s="17"/>
      <c r="V602" s="17"/>
      <c r="W602" s="17"/>
      <c r="X602" s="17"/>
      <c r="Y602" s="17"/>
      <c r="Z602" s="17"/>
    </row>
    <row r="603" spans="1:26" ht="12.75">
      <c r="A603" s="17"/>
      <c r="B603" s="17"/>
      <c r="C603" s="17"/>
      <c r="D603" s="17"/>
      <c r="E603" s="17"/>
      <c r="F603" s="17"/>
      <c r="G603" s="17"/>
      <c r="H603" s="17"/>
      <c r="I603" s="17"/>
      <c r="J603" s="17"/>
      <c r="K603" s="17"/>
      <c r="L603" s="17"/>
      <c r="M603" s="17"/>
      <c r="N603" s="17"/>
      <c r="O603" s="17"/>
      <c r="P603" s="17"/>
      <c r="Q603" s="17"/>
      <c r="R603" s="17"/>
      <c r="S603" s="17"/>
      <c r="T603" s="17"/>
      <c r="U603" s="17"/>
      <c r="V603" s="17"/>
      <c r="W603" s="17"/>
      <c r="X603" s="17"/>
      <c r="Y603" s="17"/>
      <c r="Z603" s="17"/>
    </row>
    <row r="604" spans="1:26" ht="12.75">
      <c r="A604" s="17"/>
      <c r="B604" s="17"/>
      <c r="C604" s="17"/>
      <c r="D604" s="17"/>
      <c r="E604" s="17"/>
      <c r="F604" s="17"/>
      <c r="G604" s="17"/>
      <c r="H604" s="17"/>
      <c r="I604" s="17"/>
      <c r="J604" s="17"/>
      <c r="K604" s="17"/>
      <c r="L604" s="17"/>
      <c r="M604" s="17"/>
      <c r="N604" s="17"/>
      <c r="O604" s="17"/>
      <c r="P604" s="17"/>
      <c r="Q604" s="17"/>
      <c r="R604" s="17"/>
      <c r="S604" s="17"/>
      <c r="T604" s="17"/>
      <c r="U604" s="17"/>
      <c r="V604" s="17"/>
      <c r="W604" s="17"/>
      <c r="X604" s="17"/>
      <c r="Y604" s="17"/>
      <c r="Z604" s="17"/>
    </row>
    <row r="605" spans="1:26" ht="12.75">
      <c r="A605" s="17"/>
      <c r="B605" s="17"/>
      <c r="C605" s="17"/>
      <c r="D605" s="17"/>
      <c r="E605" s="17"/>
      <c r="F605" s="17"/>
      <c r="G605" s="17"/>
      <c r="H605" s="17"/>
      <c r="I605" s="17"/>
      <c r="J605" s="17"/>
      <c r="K605" s="17"/>
      <c r="L605" s="17"/>
      <c r="M605" s="17"/>
      <c r="N605" s="17"/>
      <c r="O605" s="17"/>
      <c r="P605" s="17"/>
      <c r="Q605" s="17"/>
      <c r="R605" s="17"/>
      <c r="S605" s="17"/>
      <c r="T605" s="17"/>
      <c r="U605" s="17"/>
      <c r="V605" s="17"/>
      <c r="W605" s="17"/>
      <c r="X605" s="17"/>
      <c r="Y605" s="17"/>
      <c r="Z605" s="17"/>
    </row>
    <row r="606" spans="1:26" ht="12.75">
      <c r="A606" s="17"/>
      <c r="B606" s="17"/>
      <c r="C606" s="17"/>
      <c r="D606" s="17"/>
      <c r="E606" s="17"/>
      <c r="F606" s="17"/>
      <c r="G606" s="17"/>
      <c r="H606" s="17"/>
      <c r="I606" s="17"/>
      <c r="J606" s="17"/>
      <c r="K606" s="17"/>
      <c r="L606" s="17"/>
      <c r="M606" s="17"/>
      <c r="N606" s="17"/>
      <c r="O606" s="17"/>
      <c r="P606" s="17"/>
      <c r="Q606" s="17"/>
      <c r="R606" s="17"/>
      <c r="S606" s="17"/>
      <c r="T606" s="17"/>
      <c r="U606" s="17"/>
      <c r="V606" s="17"/>
      <c r="W606" s="17"/>
      <c r="X606" s="17"/>
      <c r="Y606" s="17"/>
      <c r="Z606" s="17"/>
    </row>
    <row r="607" spans="1:26" ht="12.75">
      <c r="A607" s="17"/>
      <c r="B607" s="17"/>
      <c r="C607" s="17"/>
      <c r="D607" s="17"/>
      <c r="E607" s="17"/>
      <c r="F607" s="17"/>
      <c r="G607" s="17"/>
      <c r="H607" s="17"/>
      <c r="I607" s="17"/>
      <c r="J607" s="17"/>
      <c r="K607" s="17"/>
      <c r="L607" s="17"/>
      <c r="M607" s="17"/>
      <c r="N607" s="17"/>
      <c r="O607" s="17"/>
      <c r="P607" s="17"/>
      <c r="Q607" s="17"/>
      <c r="R607" s="17"/>
      <c r="S607" s="17"/>
      <c r="T607" s="17"/>
      <c r="U607" s="17"/>
      <c r="V607" s="17"/>
      <c r="W607" s="17"/>
      <c r="X607" s="17"/>
      <c r="Y607" s="17"/>
      <c r="Z607" s="17"/>
    </row>
    <row r="608" spans="1:26" ht="12.75">
      <c r="A608" s="17"/>
      <c r="B608" s="17"/>
      <c r="C608" s="17"/>
      <c r="D608" s="17"/>
      <c r="E608" s="17"/>
      <c r="F608" s="17"/>
      <c r="G608" s="17"/>
      <c r="H608" s="17"/>
      <c r="I608" s="17"/>
      <c r="J608" s="17"/>
      <c r="K608" s="17"/>
      <c r="L608" s="17"/>
      <c r="M608" s="17"/>
      <c r="N608" s="17"/>
      <c r="O608" s="17"/>
      <c r="P608" s="17"/>
      <c r="Q608" s="17"/>
      <c r="R608" s="17"/>
      <c r="S608" s="17"/>
      <c r="T608" s="17"/>
      <c r="U608" s="17"/>
      <c r="V608" s="17"/>
      <c r="W608" s="17"/>
      <c r="X608" s="17"/>
      <c r="Y608" s="17"/>
      <c r="Z608" s="17"/>
    </row>
    <row r="609" spans="1:26" ht="12.75">
      <c r="A609" s="17"/>
      <c r="B609" s="17"/>
      <c r="C609" s="17"/>
      <c r="D609" s="17"/>
      <c r="E609" s="17"/>
      <c r="F609" s="17"/>
      <c r="G609" s="17"/>
      <c r="H609" s="17"/>
      <c r="I609" s="17"/>
      <c r="J609" s="17"/>
      <c r="K609" s="17"/>
      <c r="L609" s="17"/>
      <c r="M609" s="17"/>
      <c r="N609" s="17"/>
      <c r="O609" s="17"/>
      <c r="P609" s="17"/>
      <c r="Q609" s="17"/>
      <c r="R609" s="17"/>
      <c r="S609" s="17"/>
      <c r="T609" s="17"/>
      <c r="U609" s="17"/>
      <c r="V609" s="17"/>
      <c r="W609" s="17"/>
      <c r="X609" s="17"/>
      <c r="Y609" s="17"/>
      <c r="Z609" s="17"/>
    </row>
    <row r="610" spans="1:26" ht="12.75">
      <c r="A610" s="17"/>
      <c r="B610" s="17"/>
      <c r="C610" s="17"/>
      <c r="D610" s="17"/>
      <c r="E610" s="17"/>
      <c r="F610" s="17"/>
      <c r="G610" s="17"/>
      <c r="H610" s="17"/>
      <c r="I610" s="17"/>
      <c r="J610" s="17"/>
      <c r="K610" s="17"/>
      <c r="L610" s="17"/>
      <c r="M610" s="17"/>
      <c r="N610" s="17"/>
      <c r="O610" s="17"/>
      <c r="P610" s="17"/>
      <c r="Q610" s="17"/>
      <c r="R610" s="17"/>
      <c r="S610" s="17"/>
      <c r="T610" s="17"/>
      <c r="U610" s="17"/>
      <c r="V610" s="17"/>
      <c r="W610" s="17"/>
      <c r="X610" s="17"/>
      <c r="Y610" s="17"/>
      <c r="Z610" s="17"/>
    </row>
    <row r="611" spans="1:26" ht="12.75">
      <c r="A611" s="17"/>
      <c r="B611" s="17"/>
      <c r="C611" s="17"/>
      <c r="D611" s="17"/>
      <c r="E611" s="17"/>
      <c r="F611" s="17"/>
      <c r="G611" s="17"/>
      <c r="H611" s="17"/>
      <c r="I611" s="17"/>
      <c r="J611" s="17"/>
      <c r="K611" s="17"/>
      <c r="L611" s="17"/>
      <c r="M611" s="17"/>
      <c r="N611" s="17"/>
      <c r="O611" s="17"/>
      <c r="P611" s="17"/>
      <c r="Q611" s="17"/>
      <c r="R611" s="17"/>
      <c r="S611" s="17"/>
      <c r="T611" s="17"/>
      <c r="U611" s="17"/>
      <c r="V611" s="17"/>
      <c r="W611" s="17"/>
      <c r="X611" s="17"/>
      <c r="Y611" s="17"/>
      <c r="Z611" s="17"/>
    </row>
    <row r="612" spans="1:26" ht="12.75">
      <c r="A612" s="17"/>
      <c r="B612" s="17"/>
      <c r="C612" s="17"/>
      <c r="D612" s="17"/>
      <c r="E612" s="17"/>
      <c r="F612" s="17"/>
      <c r="G612" s="17"/>
      <c r="H612" s="17"/>
      <c r="I612" s="17"/>
      <c r="J612" s="17"/>
      <c r="K612" s="17"/>
      <c r="L612" s="17"/>
      <c r="M612" s="17"/>
      <c r="N612" s="17"/>
      <c r="O612" s="17"/>
      <c r="P612" s="17"/>
      <c r="Q612" s="17"/>
      <c r="R612" s="17"/>
      <c r="S612" s="17"/>
      <c r="T612" s="17"/>
      <c r="U612" s="17"/>
      <c r="V612" s="17"/>
      <c r="W612" s="17"/>
      <c r="X612" s="17"/>
      <c r="Y612" s="17"/>
      <c r="Z612" s="17"/>
    </row>
    <row r="613" spans="1:26" ht="12.75">
      <c r="A613" s="17"/>
      <c r="B613" s="17"/>
      <c r="C613" s="17"/>
      <c r="D613" s="17"/>
      <c r="E613" s="17"/>
      <c r="F613" s="17"/>
      <c r="G613" s="17"/>
      <c r="H613" s="17"/>
      <c r="I613" s="17"/>
      <c r="J613" s="17"/>
      <c r="K613" s="17"/>
      <c r="L613" s="17"/>
      <c r="M613" s="17"/>
      <c r="N613" s="17"/>
      <c r="O613" s="17"/>
      <c r="P613" s="17"/>
      <c r="Q613" s="17"/>
      <c r="R613" s="17"/>
      <c r="S613" s="17"/>
      <c r="T613" s="17"/>
      <c r="U613" s="17"/>
      <c r="V613" s="17"/>
      <c r="W613" s="17"/>
      <c r="X613" s="17"/>
      <c r="Y613" s="17"/>
      <c r="Z613" s="17"/>
    </row>
    <row r="614" spans="1:26" ht="12.75">
      <c r="A614" s="17"/>
      <c r="B614" s="17"/>
      <c r="C614" s="17"/>
      <c r="D614" s="17"/>
      <c r="E614" s="17"/>
      <c r="F614" s="17"/>
      <c r="G614" s="17"/>
      <c r="H614" s="17"/>
      <c r="I614" s="17"/>
      <c r="J614" s="17"/>
      <c r="K614" s="17"/>
      <c r="L614" s="17"/>
      <c r="M614" s="17"/>
      <c r="N614" s="17"/>
      <c r="O614" s="17"/>
      <c r="P614" s="17"/>
      <c r="Q614" s="17"/>
      <c r="R614" s="17"/>
      <c r="S614" s="17"/>
      <c r="T614" s="17"/>
      <c r="U614" s="17"/>
      <c r="V614" s="17"/>
      <c r="W614" s="17"/>
      <c r="X614" s="17"/>
      <c r="Y614" s="17"/>
      <c r="Z614" s="17"/>
    </row>
    <row r="615" spans="1:26" ht="12.75">
      <c r="A615" s="17"/>
      <c r="B615" s="17"/>
      <c r="C615" s="17"/>
      <c r="D615" s="17"/>
      <c r="E615" s="17"/>
      <c r="F615" s="17"/>
      <c r="G615" s="17"/>
      <c r="H615" s="17"/>
      <c r="I615" s="17"/>
      <c r="J615" s="17"/>
      <c r="K615" s="17"/>
      <c r="L615" s="17"/>
      <c r="M615" s="17"/>
      <c r="N615" s="17"/>
      <c r="O615" s="17"/>
      <c r="P615" s="17"/>
      <c r="Q615" s="17"/>
      <c r="R615" s="17"/>
      <c r="S615" s="17"/>
      <c r="T615" s="17"/>
      <c r="U615" s="17"/>
      <c r="V615" s="17"/>
      <c r="W615" s="17"/>
      <c r="X615" s="17"/>
      <c r="Y615" s="17"/>
      <c r="Z615" s="17"/>
    </row>
    <row r="616" spans="1:26" ht="12.75">
      <c r="A616" s="17"/>
      <c r="B616" s="17"/>
      <c r="C616" s="17"/>
      <c r="D616" s="17"/>
      <c r="E616" s="17"/>
      <c r="F616" s="17"/>
      <c r="G616" s="17"/>
      <c r="H616" s="17"/>
      <c r="I616" s="17"/>
      <c r="J616" s="17"/>
      <c r="K616" s="17"/>
      <c r="L616" s="17"/>
      <c r="M616" s="17"/>
      <c r="N616" s="17"/>
      <c r="O616" s="17"/>
      <c r="P616" s="17"/>
      <c r="Q616" s="17"/>
      <c r="R616" s="17"/>
      <c r="S616" s="17"/>
      <c r="T616" s="17"/>
      <c r="U616" s="17"/>
      <c r="V616" s="17"/>
      <c r="W616" s="17"/>
      <c r="X616" s="17"/>
      <c r="Y616" s="17"/>
      <c r="Z616" s="17"/>
    </row>
    <row r="617" spans="1:26" ht="12.75">
      <c r="A617" s="17"/>
      <c r="B617" s="17"/>
      <c r="C617" s="17"/>
      <c r="D617" s="17"/>
      <c r="E617" s="17"/>
      <c r="F617" s="17"/>
      <c r="G617" s="17"/>
      <c r="H617" s="17"/>
      <c r="I617" s="17"/>
      <c r="J617" s="17"/>
      <c r="K617" s="17"/>
      <c r="L617" s="17"/>
      <c r="M617" s="17"/>
      <c r="N617" s="17"/>
      <c r="O617" s="17"/>
      <c r="P617" s="17"/>
      <c r="Q617" s="17"/>
      <c r="R617" s="17"/>
      <c r="S617" s="17"/>
      <c r="T617" s="17"/>
      <c r="U617" s="17"/>
      <c r="V617" s="17"/>
      <c r="W617" s="17"/>
      <c r="X617" s="17"/>
      <c r="Y617" s="17"/>
      <c r="Z617" s="17"/>
    </row>
    <row r="618" spans="1:26" ht="12.75">
      <c r="A618" s="17"/>
      <c r="B618" s="17"/>
      <c r="C618" s="17"/>
      <c r="D618" s="17"/>
      <c r="E618" s="17"/>
      <c r="F618" s="17"/>
      <c r="G618" s="17"/>
      <c r="H618" s="17"/>
      <c r="I618" s="17"/>
      <c r="J618" s="17"/>
      <c r="K618" s="17"/>
      <c r="L618" s="17"/>
      <c r="M618" s="17"/>
      <c r="N618" s="17"/>
      <c r="O618" s="17"/>
      <c r="P618" s="17"/>
      <c r="Q618" s="17"/>
      <c r="R618" s="17"/>
      <c r="S618" s="17"/>
      <c r="T618" s="17"/>
      <c r="U618" s="17"/>
      <c r="V618" s="17"/>
      <c r="W618" s="17"/>
      <c r="X618" s="17"/>
      <c r="Y618" s="17"/>
      <c r="Z618" s="17"/>
    </row>
    <row r="619" spans="1:26" ht="12.75">
      <c r="A619" s="17"/>
      <c r="B619" s="17"/>
      <c r="C619" s="17"/>
      <c r="D619" s="17"/>
      <c r="E619" s="17"/>
      <c r="F619" s="17"/>
      <c r="G619" s="17"/>
      <c r="H619" s="17"/>
      <c r="I619" s="17"/>
      <c r="J619" s="17"/>
      <c r="K619" s="17"/>
      <c r="L619" s="17"/>
      <c r="M619" s="17"/>
      <c r="N619" s="17"/>
      <c r="O619" s="17"/>
      <c r="P619" s="17"/>
      <c r="Q619" s="17"/>
      <c r="R619" s="17"/>
      <c r="S619" s="17"/>
      <c r="T619" s="17"/>
      <c r="U619" s="17"/>
      <c r="V619" s="17"/>
      <c r="W619" s="17"/>
      <c r="X619" s="17"/>
      <c r="Y619" s="17"/>
      <c r="Z619" s="17"/>
    </row>
    <row r="620" spans="1:26" ht="12.75">
      <c r="A620" s="17"/>
      <c r="B620" s="17"/>
      <c r="C620" s="17"/>
      <c r="D620" s="17"/>
      <c r="E620" s="17"/>
      <c r="F620" s="17"/>
      <c r="G620" s="17"/>
      <c r="H620" s="17"/>
      <c r="I620" s="17"/>
      <c r="J620" s="17"/>
      <c r="K620" s="17"/>
      <c r="L620" s="17"/>
      <c r="M620" s="17"/>
      <c r="N620" s="17"/>
      <c r="O620" s="17"/>
      <c r="P620" s="17"/>
      <c r="Q620" s="17"/>
      <c r="R620" s="17"/>
      <c r="S620" s="17"/>
      <c r="T620" s="17"/>
      <c r="U620" s="17"/>
      <c r="V620" s="17"/>
      <c r="W620" s="17"/>
      <c r="X620" s="17"/>
      <c r="Y620" s="17"/>
      <c r="Z620" s="17"/>
    </row>
    <row r="621" spans="1:26" ht="12.75">
      <c r="A621" s="17"/>
      <c r="B621" s="17"/>
      <c r="C621" s="17"/>
      <c r="D621" s="17"/>
      <c r="E621" s="17"/>
      <c r="F621" s="17"/>
      <c r="G621" s="17"/>
      <c r="H621" s="17"/>
      <c r="I621" s="17"/>
      <c r="J621" s="17"/>
      <c r="K621" s="17"/>
      <c r="L621" s="17"/>
      <c r="M621" s="17"/>
      <c r="N621" s="17"/>
      <c r="O621" s="17"/>
      <c r="P621" s="17"/>
      <c r="Q621" s="17"/>
      <c r="R621" s="17"/>
      <c r="S621" s="17"/>
      <c r="T621" s="17"/>
      <c r="U621" s="17"/>
      <c r="V621" s="17"/>
      <c r="W621" s="17"/>
      <c r="X621" s="17"/>
      <c r="Y621" s="17"/>
      <c r="Z621" s="17"/>
    </row>
    <row r="622" spans="1:26" ht="12.75">
      <c r="A622" s="17"/>
      <c r="B622" s="17"/>
      <c r="C622" s="17"/>
      <c r="D622" s="17"/>
      <c r="E622" s="17"/>
      <c r="F622" s="17"/>
      <c r="G622" s="17"/>
      <c r="H622" s="17"/>
      <c r="I622" s="17"/>
      <c r="J622" s="17"/>
      <c r="K622" s="17"/>
      <c r="L622" s="17"/>
      <c r="M622" s="17"/>
      <c r="N622" s="17"/>
      <c r="O622" s="17"/>
      <c r="P622" s="17"/>
      <c r="Q622" s="17"/>
      <c r="R622" s="17"/>
      <c r="S622" s="17"/>
      <c r="T622" s="17"/>
      <c r="U622" s="17"/>
      <c r="V622" s="17"/>
      <c r="W622" s="17"/>
      <c r="X622" s="17"/>
      <c r="Y622" s="17"/>
      <c r="Z622" s="17"/>
    </row>
    <row r="623" spans="1:26" ht="12.75">
      <c r="A623" s="17"/>
      <c r="B623" s="17"/>
      <c r="C623" s="17"/>
      <c r="D623" s="17"/>
      <c r="E623" s="17"/>
      <c r="F623" s="17"/>
      <c r="G623" s="17"/>
      <c r="H623" s="17"/>
      <c r="I623" s="17"/>
      <c r="J623" s="17"/>
      <c r="K623" s="17"/>
      <c r="L623" s="17"/>
      <c r="M623" s="17"/>
      <c r="N623" s="17"/>
      <c r="O623" s="17"/>
      <c r="P623" s="17"/>
      <c r="Q623" s="17"/>
      <c r="R623" s="17"/>
      <c r="S623" s="17"/>
      <c r="T623" s="17"/>
      <c r="U623" s="17"/>
      <c r="V623" s="17"/>
      <c r="W623" s="17"/>
      <c r="X623" s="17"/>
      <c r="Y623" s="17"/>
      <c r="Z623" s="17"/>
    </row>
    <row r="624" spans="1:26" ht="12.75">
      <c r="A624" s="17"/>
      <c r="B624" s="17"/>
      <c r="C624" s="17"/>
      <c r="D624" s="17"/>
      <c r="E624" s="17"/>
      <c r="F624" s="17"/>
      <c r="G624" s="17"/>
      <c r="H624" s="17"/>
      <c r="I624" s="17"/>
      <c r="J624" s="17"/>
      <c r="K624" s="17"/>
      <c r="L624" s="17"/>
      <c r="M624" s="17"/>
      <c r="N624" s="17"/>
      <c r="O624" s="17"/>
      <c r="P624" s="17"/>
      <c r="Q624" s="17"/>
      <c r="R624" s="17"/>
      <c r="S624" s="17"/>
      <c r="T624" s="17"/>
      <c r="U624" s="17"/>
      <c r="V624" s="17"/>
      <c r="W624" s="17"/>
      <c r="X624" s="17"/>
      <c r="Y624" s="17"/>
      <c r="Z624" s="17"/>
    </row>
    <row r="625" spans="1:26" ht="12.75">
      <c r="A625" s="17"/>
      <c r="B625" s="17"/>
      <c r="C625" s="17"/>
      <c r="D625" s="17"/>
      <c r="E625" s="17"/>
      <c r="F625" s="17"/>
      <c r="G625" s="17"/>
      <c r="H625" s="17"/>
      <c r="I625" s="17"/>
      <c r="J625" s="17"/>
      <c r="K625" s="17"/>
      <c r="L625" s="17"/>
      <c r="M625" s="17"/>
      <c r="N625" s="17"/>
      <c r="O625" s="17"/>
      <c r="P625" s="17"/>
      <c r="Q625" s="17"/>
      <c r="R625" s="17"/>
      <c r="S625" s="17"/>
      <c r="T625" s="17"/>
      <c r="U625" s="17"/>
      <c r="V625" s="17"/>
      <c r="W625" s="17"/>
      <c r="X625" s="17"/>
      <c r="Y625" s="17"/>
      <c r="Z625" s="17"/>
    </row>
    <row r="626" spans="1:26" ht="12.75">
      <c r="A626" s="17"/>
      <c r="B626" s="17"/>
      <c r="C626" s="17"/>
      <c r="D626" s="17"/>
      <c r="E626" s="17"/>
      <c r="F626" s="17"/>
      <c r="G626" s="17"/>
      <c r="H626" s="17"/>
      <c r="I626" s="17"/>
      <c r="J626" s="17"/>
      <c r="K626" s="17"/>
      <c r="L626" s="17"/>
      <c r="M626" s="17"/>
      <c r="N626" s="17"/>
      <c r="O626" s="17"/>
      <c r="P626" s="17"/>
      <c r="Q626" s="17"/>
      <c r="R626" s="17"/>
      <c r="S626" s="17"/>
      <c r="T626" s="17"/>
      <c r="U626" s="17"/>
      <c r="V626" s="17"/>
      <c r="W626" s="17"/>
      <c r="X626" s="17"/>
      <c r="Y626" s="17"/>
      <c r="Z626" s="17"/>
    </row>
    <row r="627" spans="1:26" ht="12.75">
      <c r="A627" s="17"/>
      <c r="B627" s="17"/>
      <c r="C627" s="17"/>
      <c r="D627" s="17"/>
      <c r="E627" s="17"/>
      <c r="F627" s="17"/>
      <c r="G627" s="17"/>
      <c r="H627" s="17"/>
      <c r="I627" s="17"/>
      <c r="J627" s="17"/>
      <c r="K627" s="17"/>
      <c r="L627" s="17"/>
      <c r="M627" s="17"/>
      <c r="N627" s="17"/>
      <c r="O627" s="17"/>
      <c r="P627" s="17"/>
      <c r="Q627" s="17"/>
      <c r="R627" s="17"/>
      <c r="S627" s="17"/>
      <c r="T627" s="17"/>
      <c r="U627" s="17"/>
      <c r="V627" s="17"/>
      <c r="W627" s="17"/>
      <c r="X627" s="17"/>
      <c r="Y627" s="17"/>
      <c r="Z627" s="17"/>
    </row>
    <row r="628" spans="1:26" ht="12.75">
      <c r="A628" s="17"/>
      <c r="B628" s="17"/>
      <c r="C628" s="17"/>
      <c r="D628" s="17"/>
      <c r="E628" s="17"/>
      <c r="F628" s="17"/>
      <c r="G628" s="17"/>
      <c r="H628" s="17"/>
      <c r="I628" s="17"/>
      <c r="J628" s="17"/>
      <c r="K628" s="17"/>
      <c r="L628" s="17"/>
      <c r="M628" s="17"/>
      <c r="N628" s="17"/>
      <c r="O628" s="17"/>
      <c r="P628" s="17"/>
      <c r="Q628" s="17"/>
      <c r="R628" s="17"/>
      <c r="S628" s="17"/>
      <c r="T628" s="17"/>
      <c r="U628" s="17"/>
      <c r="V628" s="17"/>
      <c r="W628" s="17"/>
      <c r="X628" s="17"/>
      <c r="Y628" s="17"/>
      <c r="Z628" s="17"/>
    </row>
    <row r="629" spans="1:26" ht="12.75">
      <c r="A629" s="17"/>
      <c r="B629" s="17"/>
      <c r="C629" s="17"/>
      <c r="D629" s="17"/>
      <c r="E629" s="17"/>
      <c r="F629" s="17"/>
      <c r="G629" s="17"/>
      <c r="H629" s="17"/>
      <c r="I629" s="17"/>
      <c r="J629" s="17"/>
      <c r="K629" s="17"/>
      <c r="L629" s="17"/>
      <c r="M629" s="17"/>
      <c r="N629" s="17"/>
      <c r="O629" s="17"/>
      <c r="P629" s="17"/>
      <c r="Q629" s="17"/>
      <c r="R629" s="17"/>
      <c r="S629" s="17"/>
      <c r="T629" s="17"/>
      <c r="U629" s="17"/>
      <c r="V629" s="17"/>
      <c r="W629" s="17"/>
      <c r="X629" s="17"/>
      <c r="Y629" s="17"/>
      <c r="Z629" s="17"/>
    </row>
    <row r="630" spans="1:26" ht="12.75">
      <c r="A630" s="17"/>
      <c r="B630" s="17"/>
      <c r="C630" s="17"/>
      <c r="D630" s="17"/>
      <c r="E630" s="17"/>
      <c r="F630" s="17"/>
      <c r="G630" s="17"/>
      <c r="H630" s="17"/>
      <c r="I630" s="17"/>
      <c r="J630" s="17"/>
      <c r="K630" s="17"/>
      <c r="L630" s="17"/>
      <c r="M630" s="17"/>
      <c r="N630" s="17"/>
      <c r="O630" s="17"/>
      <c r="P630" s="17"/>
      <c r="Q630" s="17"/>
      <c r="R630" s="17"/>
      <c r="S630" s="17"/>
      <c r="T630" s="17"/>
      <c r="U630" s="17"/>
      <c r="V630" s="17"/>
      <c r="W630" s="17"/>
      <c r="X630" s="17"/>
      <c r="Y630" s="17"/>
      <c r="Z630" s="17"/>
    </row>
    <row r="631" spans="1:26" ht="12.75">
      <c r="A631" s="17"/>
      <c r="B631" s="17"/>
      <c r="C631" s="17"/>
      <c r="D631" s="17"/>
      <c r="E631" s="17"/>
      <c r="F631" s="17"/>
      <c r="G631" s="17"/>
      <c r="H631" s="17"/>
      <c r="I631" s="17"/>
      <c r="J631" s="17"/>
      <c r="K631" s="17"/>
      <c r="L631" s="17"/>
      <c r="M631" s="17"/>
      <c r="N631" s="17"/>
      <c r="O631" s="17"/>
      <c r="P631" s="17"/>
      <c r="Q631" s="17"/>
      <c r="R631" s="17"/>
      <c r="S631" s="17"/>
      <c r="T631" s="17"/>
      <c r="U631" s="17"/>
      <c r="V631" s="17"/>
      <c r="W631" s="17"/>
      <c r="X631" s="17"/>
      <c r="Y631" s="17"/>
      <c r="Z631" s="17"/>
    </row>
    <row r="632" spans="1:26" ht="12.75">
      <c r="A632" s="17"/>
      <c r="B632" s="17"/>
      <c r="C632" s="17"/>
      <c r="D632" s="17"/>
      <c r="E632" s="17"/>
      <c r="F632" s="17"/>
      <c r="G632" s="17"/>
      <c r="H632" s="17"/>
      <c r="I632" s="17"/>
      <c r="J632" s="17"/>
      <c r="K632" s="17"/>
      <c r="L632" s="17"/>
      <c r="M632" s="17"/>
      <c r="N632" s="17"/>
      <c r="O632" s="17"/>
      <c r="P632" s="17"/>
      <c r="Q632" s="17"/>
      <c r="R632" s="17"/>
      <c r="S632" s="17"/>
      <c r="T632" s="17"/>
      <c r="U632" s="17"/>
      <c r="V632" s="17"/>
      <c r="W632" s="17"/>
      <c r="X632" s="17"/>
      <c r="Y632" s="17"/>
      <c r="Z632" s="17"/>
    </row>
    <row r="633" spans="1:26" ht="12.75">
      <c r="A633" s="17"/>
      <c r="B633" s="17"/>
      <c r="C633" s="17"/>
      <c r="D633" s="17"/>
      <c r="E633" s="17"/>
      <c r="F633" s="17"/>
      <c r="G633" s="17"/>
      <c r="H633" s="17"/>
      <c r="I633" s="17"/>
      <c r="J633" s="17"/>
      <c r="K633" s="17"/>
      <c r="L633" s="17"/>
      <c r="M633" s="17"/>
      <c r="N633" s="17"/>
      <c r="O633" s="17"/>
      <c r="P633" s="17"/>
      <c r="Q633" s="17"/>
      <c r="R633" s="17"/>
      <c r="S633" s="17"/>
      <c r="T633" s="17"/>
      <c r="U633" s="17"/>
      <c r="V633" s="17"/>
      <c r="W633" s="17"/>
      <c r="X633" s="17"/>
      <c r="Y633" s="17"/>
      <c r="Z633" s="17"/>
    </row>
    <row r="634" spans="1:26" ht="12.75">
      <c r="A634" s="17"/>
      <c r="B634" s="17"/>
      <c r="C634" s="17"/>
      <c r="D634" s="17"/>
      <c r="E634" s="17"/>
      <c r="F634" s="17"/>
      <c r="G634" s="17"/>
      <c r="H634" s="17"/>
      <c r="I634" s="17"/>
      <c r="J634" s="17"/>
      <c r="K634" s="17"/>
      <c r="L634" s="17"/>
      <c r="M634" s="17"/>
      <c r="N634" s="17"/>
      <c r="O634" s="17"/>
      <c r="P634" s="17"/>
      <c r="Q634" s="17"/>
      <c r="R634" s="17"/>
      <c r="S634" s="17"/>
      <c r="T634" s="17"/>
      <c r="U634" s="17"/>
      <c r="V634" s="17"/>
      <c r="W634" s="17"/>
      <c r="X634" s="17"/>
      <c r="Y634" s="17"/>
      <c r="Z634" s="17"/>
    </row>
    <row r="635" spans="1:26" ht="12.75">
      <c r="A635" s="17"/>
      <c r="B635" s="17"/>
      <c r="C635" s="17"/>
      <c r="D635" s="17"/>
      <c r="E635" s="17"/>
      <c r="F635" s="17"/>
      <c r="G635" s="17"/>
      <c r="H635" s="17"/>
      <c r="I635" s="17"/>
      <c r="J635" s="17"/>
      <c r="K635" s="17"/>
      <c r="L635" s="17"/>
      <c r="M635" s="17"/>
      <c r="N635" s="17"/>
      <c r="O635" s="17"/>
      <c r="P635" s="17"/>
      <c r="Q635" s="17"/>
      <c r="R635" s="17"/>
      <c r="S635" s="17"/>
      <c r="T635" s="17"/>
      <c r="U635" s="17"/>
      <c r="V635" s="17"/>
      <c r="W635" s="17"/>
      <c r="X635" s="17"/>
      <c r="Y635" s="17"/>
      <c r="Z635" s="17"/>
    </row>
    <row r="636" spans="1:26" ht="12.75">
      <c r="A636" s="17"/>
      <c r="B636" s="17"/>
      <c r="C636" s="17"/>
      <c r="D636" s="17"/>
      <c r="E636" s="17"/>
      <c r="F636" s="17"/>
      <c r="G636" s="17"/>
      <c r="H636" s="17"/>
      <c r="I636" s="17"/>
      <c r="J636" s="17"/>
      <c r="K636" s="17"/>
      <c r="L636" s="17"/>
      <c r="M636" s="17"/>
      <c r="N636" s="17"/>
      <c r="O636" s="17"/>
      <c r="P636" s="17"/>
      <c r="Q636" s="17"/>
      <c r="R636" s="17"/>
      <c r="S636" s="17"/>
      <c r="T636" s="17"/>
      <c r="U636" s="17"/>
      <c r="V636" s="17"/>
      <c r="W636" s="17"/>
      <c r="X636" s="17"/>
      <c r="Y636" s="17"/>
      <c r="Z636" s="17"/>
    </row>
    <row r="637" spans="1:26" ht="12.75">
      <c r="A637" s="17"/>
      <c r="B637" s="17"/>
      <c r="C637" s="17"/>
      <c r="D637" s="17"/>
      <c r="E637" s="17"/>
      <c r="F637" s="17"/>
      <c r="G637" s="17"/>
      <c r="H637" s="17"/>
      <c r="I637" s="17"/>
      <c r="J637" s="17"/>
      <c r="K637" s="17"/>
      <c r="L637" s="17"/>
      <c r="M637" s="17"/>
      <c r="N637" s="17"/>
      <c r="O637" s="17"/>
      <c r="P637" s="17"/>
      <c r="Q637" s="17"/>
      <c r="R637" s="17"/>
      <c r="S637" s="17"/>
      <c r="T637" s="17"/>
      <c r="U637" s="17"/>
      <c r="V637" s="17"/>
      <c r="W637" s="17"/>
      <c r="X637" s="17"/>
      <c r="Y637" s="17"/>
      <c r="Z637" s="17"/>
    </row>
    <row r="638" spans="1:26" ht="12.75">
      <c r="A638" s="17"/>
      <c r="B638" s="17"/>
      <c r="C638" s="17"/>
      <c r="D638" s="17"/>
      <c r="E638" s="17"/>
      <c r="F638" s="17"/>
      <c r="G638" s="17"/>
      <c r="H638" s="17"/>
      <c r="I638" s="17"/>
      <c r="J638" s="17"/>
      <c r="K638" s="17"/>
      <c r="L638" s="17"/>
      <c r="M638" s="17"/>
      <c r="N638" s="17"/>
      <c r="O638" s="17"/>
      <c r="P638" s="17"/>
      <c r="Q638" s="17"/>
      <c r="R638" s="17"/>
      <c r="S638" s="17"/>
      <c r="T638" s="17"/>
      <c r="U638" s="17"/>
      <c r="V638" s="17"/>
      <c r="W638" s="17"/>
      <c r="X638" s="17"/>
      <c r="Y638" s="17"/>
      <c r="Z638" s="17"/>
    </row>
    <row r="639" spans="1:26" ht="12.75">
      <c r="A639" s="17"/>
      <c r="B639" s="17"/>
      <c r="C639" s="17"/>
      <c r="D639" s="17"/>
      <c r="E639" s="17"/>
      <c r="F639" s="17"/>
      <c r="G639" s="17"/>
      <c r="H639" s="17"/>
      <c r="I639" s="17"/>
      <c r="J639" s="17"/>
      <c r="K639" s="17"/>
      <c r="L639" s="17"/>
      <c r="M639" s="17"/>
      <c r="N639" s="17"/>
      <c r="O639" s="17"/>
      <c r="P639" s="17"/>
      <c r="Q639" s="17"/>
      <c r="R639" s="17"/>
      <c r="S639" s="17"/>
      <c r="T639" s="17"/>
      <c r="U639" s="17"/>
      <c r="V639" s="17"/>
      <c r="W639" s="17"/>
      <c r="X639" s="17"/>
      <c r="Y639" s="17"/>
      <c r="Z639" s="17"/>
    </row>
    <row r="640" spans="1:26" ht="12.75">
      <c r="A640" s="17"/>
      <c r="B640" s="17"/>
      <c r="C640" s="17"/>
      <c r="D640" s="17"/>
      <c r="E640" s="17"/>
      <c r="F640" s="17"/>
      <c r="G640" s="17"/>
      <c r="H640" s="17"/>
      <c r="I640" s="17"/>
      <c r="J640" s="17"/>
      <c r="K640" s="17"/>
      <c r="L640" s="17"/>
      <c r="M640" s="17"/>
      <c r="N640" s="17"/>
      <c r="O640" s="17"/>
      <c r="P640" s="17"/>
      <c r="Q640" s="17"/>
      <c r="R640" s="17"/>
      <c r="S640" s="17"/>
      <c r="T640" s="17"/>
      <c r="U640" s="17"/>
      <c r="V640" s="17"/>
      <c r="W640" s="17"/>
      <c r="X640" s="17"/>
      <c r="Y640" s="17"/>
      <c r="Z640" s="17"/>
    </row>
    <row r="641" spans="1:26" ht="12.75">
      <c r="A641" s="17"/>
      <c r="B641" s="17"/>
      <c r="C641" s="17"/>
      <c r="D641" s="17"/>
      <c r="E641" s="17"/>
      <c r="F641" s="17"/>
      <c r="G641" s="17"/>
      <c r="H641" s="17"/>
      <c r="I641" s="17"/>
      <c r="J641" s="17"/>
      <c r="K641" s="17"/>
      <c r="L641" s="17"/>
      <c r="M641" s="17"/>
      <c r="N641" s="17"/>
      <c r="O641" s="17"/>
      <c r="P641" s="17"/>
      <c r="Q641" s="17"/>
      <c r="R641" s="17"/>
      <c r="S641" s="17"/>
      <c r="T641" s="17"/>
      <c r="U641" s="17"/>
      <c r="V641" s="17"/>
      <c r="W641" s="17"/>
      <c r="X641" s="17"/>
      <c r="Y641" s="17"/>
      <c r="Z641" s="17"/>
    </row>
    <row r="642" spans="1:26" ht="12.75">
      <c r="A642" s="17"/>
      <c r="B642" s="17"/>
      <c r="C642" s="17"/>
      <c r="D642" s="17"/>
      <c r="E642" s="17"/>
      <c r="F642" s="17"/>
      <c r="G642" s="17"/>
      <c r="H642" s="17"/>
      <c r="I642" s="17"/>
      <c r="J642" s="17"/>
      <c r="K642" s="17"/>
      <c r="L642" s="17"/>
      <c r="M642" s="17"/>
      <c r="N642" s="17"/>
      <c r="O642" s="17"/>
      <c r="P642" s="17"/>
      <c r="Q642" s="17"/>
      <c r="R642" s="17"/>
      <c r="S642" s="17"/>
      <c r="T642" s="17"/>
      <c r="U642" s="17"/>
      <c r="V642" s="17"/>
      <c r="W642" s="17"/>
      <c r="X642" s="17"/>
      <c r="Y642" s="17"/>
      <c r="Z642" s="17"/>
    </row>
    <row r="643" spans="1:26" ht="12.75">
      <c r="A643" s="17"/>
      <c r="B643" s="17"/>
      <c r="C643" s="17"/>
      <c r="D643" s="17"/>
      <c r="E643" s="17"/>
      <c r="F643" s="17"/>
      <c r="G643" s="17"/>
      <c r="H643" s="17"/>
      <c r="I643" s="17"/>
      <c r="J643" s="17"/>
      <c r="K643" s="17"/>
      <c r="L643" s="17"/>
      <c r="M643" s="17"/>
      <c r="N643" s="17"/>
      <c r="O643" s="17"/>
      <c r="P643" s="17"/>
      <c r="Q643" s="17"/>
      <c r="R643" s="17"/>
      <c r="S643" s="17"/>
      <c r="T643" s="17"/>
      <c r="U643" s="17"/>
      <c r="V643" s="17"/>
      <c r="W643" s="17"/>
      <c r="X643" s="17"/>
      <c r="Y643" s="17"/>
      <c r="Z643" s="17"/>
    </row>
    <row r="644" spans="1:26" ht="12.75">
      <c r="A644" s="17"/>
      <c r="B644" s="17"/>
      <c r="C644" s="17"/>
      <c r="D644" s="17"/>
      <c r="E644" s="17"/>
      <c r="F644" s="17"/>
      <c r="G644" s="17"/>
      <c r="H644" s="17"/>
      <c r="I644" s="17"/>
      <c r="J644" s="17"/>
      <c r="K644" s="17"/>
      <c r="L644" s="17"/>
      <c r="M644" s="17"/>
      <c r="N644" s="17"/>
      <c r="O644" s="17"/>
      <c r="P644" s="17"/>
      <c r="Q644" s="17"/>
      <c r="R644" s="17"/>
      <c r="S644" s="17"/>
      <c r="T644" s="17"/>
      <c r="U644" s="17"/>
      <c r="V644" s="17"/>
      <c r="W644" s="17"/>
      <c r="X644" s="17"/>
      <c r="Y644" s="17"/>
      <c r="Z644" s="17"/>
    </row>
    <row r="645" spans="1:26" ht="12.75">
      <c r="A645" s="17"/>
      <c r="B645" s="17"/>
      <c r="C645" s="17"/>
      <c r="D645" s="17"/>
      <c r="E645" s="17"/>
      <c r="F645" s="17"/>
      <c r="G645" s="17"/>
      <c r="H645" s="17"/>
      <c r="I645" s="17"/>
      <c r="J645" s="17"/>
      <c r="K645" s="17"/>
      <c r="L645" s="17"/>
      <c r="M645" s="17"/>
      <c r="N645" s="17"/>
      <c r="O645" s="17"/>
      <c r="P645" s="17"/>
      <c r="Q645" s="17"/>
      <c r="R645" s="17"/>
      <c r="S645" s="17"/>
      <c r="T645" s="17"/>
      <c r="U645" s="17"/>
      <c r="V645" s="17"/>
      <c r="W645" s="17"/>
      <c r="X645" s="17"/>
      <c r="Y645" s="17"/>
      <c r="Z645" s="17"/>
    </row>
    <row r="646" spans="1:26" ht="12.75">
      <c r="A646" s="17"/>
      <c r="B646" s="17"/>
      <c r="C646" s="17"/>
      <c r="D646" s="17"/>
      <c r="E646" s="17"/>
      <c r="F646" s="17"/>
      <c r="G646" s="17"/>
      <c r="H646" s="17"/>
      <c r="I646" s="17"/>
      <c r="J646" s="17"/>
      <c r="K646" s="17"/>
      <c r="L646" s="17"/>
      <c r="M646" s="17"/>
      <c r="N646" s="17"/>
      <c r="O646" s="17"/>
      <c r="P646" s="17"/>
      <c r="Q646" s="17"/>
      <c r="R646" s="17"/>
      <c r="S646" s="17"/>
      <c r="T646" s="17"/>
      <c r="U646" s="17"/>
      <c r="V646" s="17"/>
      <c r="W646" s="17"/>
      <c r="X646" s="17"/>
      <c r="Y646" s="17"/>
      <c r="Z646" s="17"/>
    </row>
    <row r="647" spans="1:26" ht="12.75">
      <c r="A647" s="17"/>
      <c r="B647" s="17"/>
      <c r="C647" s="17"/>
      <c r="D647" s="17"/>
      <c r="E647" s="17"/>
      <c r="F647" s="17"/>
      <c r="G647" s="17"/>
      <c r="H647" s="17"/>
      <c r="I647" s="17"/>
      <c r="J647" s="17"/>
      <c r="K647" s="17"/>
      <c r="L647" s="17"/>
      <c r="M647" s="17"/>
      <c r="N647" s="17"/>
      <c r="O647" s="17"/>
      <c r="P647" s="17"/>
      <c r="Q647" s="17"/>
      <c r="R647" s="17"/>
      <c r="S647" s="17"/>
      <c r="T647" s="17"/>
      <c r="U647" s="17"/>
      <c r="V647" s="17"/>
      <c r="W647" s="17"/>
      <c r="X647" s="17"/>
      <c r="Y647" s="17"/>
      <c r="Z647" s="17"/>
    </row>
    <row r="648" spans="1:26" ht="12.75">
      <c r="A648" s="17"/>
      <c r="B648" s="17"/>
      <c r="C648" s="17"/>
      <c r="D648" s="17"/>
      <c r="E648" s="17"/>
      <c r="F648" s="17"/>
      <c r="G648" s="17"/>
      <c r="H648" s="17"/>
      <c r="I648" s="17"/>
      <c r="J648" s="17"/>
      <c r="K648" s="17"/>
      <c r="L648" s="17"/>
      <c r="M648" s="17"/>
      <c r="N648" s="17"/>
      <c r="O648" s="17"/>
      <c r="P648" s="17"/>
      <c r="Q648" s="17"/>
      <c r="R648" s="17"/>
      <c r="S648" s="17"/>
      <c r="T648" s="17"/>
      <c r="U648" s="17"/>
      <c r="V648" s="17"/>
      <c r="W648" s="17"/>
      <c r="X648" s="17"/>
      <c r="Y648" s="17"/>
      <c r="Z648" s="17"/>
    </row>
    <row r="649" spans="1:26" ht="12.75">
      <c r="A649" s="17"/>
      <c r="B649" s="17"/>
      <c r="C649" s="17"/>
      <c r="D649" s="17"/>
      <c r="E649" s="17"/>
      <c r="F649" s="17"/>
      <c r="G649" s="17"/>
      <c r="H649" s="17"/>
      <c r="I649" s="17"/>
      <c r="J649" s="17"/>
      <c r="K649" s="17"/>
      <c r="L649" s="17"/>
      <c r="M649" s="17"/>
      <c r="N649" s="17"/>
      <c r="O649" s="17"/>
      <c r="P649" s="17"/>
      <c r="Q649" s="17"/>
      <c r="R649" s="17"/>
      <c r="S649" s="17"/>
      <c r="T649" s="17"/>
      <c r="U649" s="17"/>
      <c r="V649" s="17"/>
      <c r="W649" s="17"/>
      <c r="X649" s="17"/>
      <c r="Y649" s="17"/>
      <c r="Z649" s="17"/>
    </row>
    <row r="650" spans="1:26" ht="12.75">
      <c r="A650" s="17"/>
      <c r="B650" s="17"/>
      <c r="C650" s="17"/>
      <c r="D650" s="17"/>
      <c r="E650" s="17"/>
      <c r="F650" s="17"/>
      <c r="G650" s="17"/>
      <c r="H650" s="17"/>
      <c r="I650" s="17"/>
      <c r="J650" s="17"/>
      <c r="K650" s="17"/>
      <c r="L650" s="17"/>
      <c r="M650" s="17"/>
      <c r="N650" s="17"/>
      <c r="O650" s="17"/>
      <c r="P650" s="17"/>
      <c r="Q650" s="17"/>
      <c r="R650" s="17"/>
      <c r="S650" s="17"/>
      <c r="T650" s="17"/>
      <c r="U650" s="17"/>
      <c r="V650" s="17"/>
      <c r="W650" s="17"/>
      <c r="X650" s="17"/>
      <c r="Y650" s="17"/>
      <c r="Z650" s="17"/>
    </row>
    <row r="651" spans="1:26" ht="12.75">
      <c r="A651" s="17"/>
      <c r="B651" s="17"/>
      <c r="C651" s="17"/>
      <c r="D651" s="17"/>
      <c r="E651" s="17"/>
      <c r="F651" s="17"/>
      <c r="G651" s="17"/>
      <c r="H651" s="17"/>
      <c r="I651" s="17"/>
      <c r="J651" s="17"/>
      <c r="K651" s="17"/>
      <c r="L651" s="17"/>
      <c r="M651" s="17"/>
      <c r="N651" s="17"/>
      <c r="O651" s="17"/>
      <c r="P651" s="17"/>
      <c r="Q651" s="17"/>
      <c r="R651" s="17"/>
      <c r="S651" s="17"/>
      <c r="T651" s="17"/>
      <c r="U651" s="17"/>
      <c r="V651" s="17"/>
      <c r="W651" s="17"/>
      <c r="X651" s="17"/>
      <c r="Y651" s="17"/>
      <c r="Z651" s="17"/>
    </row>
    <row r="652" spans="1:26" ht="12.75">
      <c r="A652" s="17"/>
      <c r="B652" s="17"/>
      <c r="C652" s="17"/>
      <c r="D652" s="17"/>
      <c r="E652" s="17"/>
      <c r="F652" s="17"/>
      <c r="G652" s="17"/>
      <c r="H652" s="17"/>
      <c r="I652" s="17"/>
      <c r="J652" s="17"/>
      <c r="K652" s="17"/>
      <c r="L652" s="17"/>
      <c r="M652" s="17"/>
      <c r="N652" s="17"/>
      <c r="O652" s="17"/>
      <c r="P652" s="17"/>
      <c r="Q652" s="17"/>
      <c r="R652" s="17"/>
      <c r="S652" s="17"/>
      <c r="T652" s="17"/>
      <c r="U652" s="17"/>
      <c r="V652" s="17"/>
      <c r="W652" s="17"/>
      <c r="X652" s="17"/>
      <c r="Y652" s="17"/>
      <c r="Z652" s="17"/>
    </row>
    <row r="653" spans="1:26" ht="12.75">
      <c r="A653" s="17"/>
      <c r="B653" s="17"/>
      <c r="C653" s="17"/>
      <c r="D653" s="17"/>
      <c r="E653" s="17"/>
      <c r="F653" s="17"/>
      <c r="G653" s="17"/>
      <c r="H653" s="17"/>
      <c r="I653" s="17"/>
      <c r="J653" s="17"/>
      <c r="K653" s="17"/>
      <c r="L653" s="17"/>
      <c r="M653" s="17"/>
      <c r="N653" s="17"/>
      <c r="O653" s="17"/>
      <c r="P653" s="17"/>
      <c r="Q653" s="17"/>
      <c r="R653" s="17"/>
      <c r="S653" s="17"/>
      <c r="T653" s="17"/>
      <c r="U653" s="17"/>
      <c r="V653" s="17"/>
      <c r="W653" s="17"/>
      <c r="X653" s="17"/>
      <c r="Y653" s="17"/>
      <c r="Z653" s="17"/>
    </row>
    <row r="654" spans="1:26" ht="12.75">
      <c r="A654" s="17"/>
      <c r="B654" s="17"/>
      <c r="C654" s="17"/>
      <c r="D654" s="17"/>
      <c r="E654" s="17"/>
      <c r="F654" s="17"/>
      <c r="G654" s="17"/>
      <c r="H654" s="17"/>
      <c r="I654" s="17"/>
      <c r="J654" s="17"/>
      <c r="K654" s="17"/>
      <c r="L654" s="17"/>
      <c r="M654" s="17"/>
      <c r="N654" s="17"/>
      <c r="O654" s="17"/>
      <c r="P654" s="17"/>
      <c r="Q654" s="17"/>
      <c r="R654" s="17"/>
      <c r="S654" s="17"/>
      <c r="T654" s="17"/>
      <c r="U654" s="17"/>
      <c r="V654" s="17"/>
      <c r="W654" s="17"/>
      <c r="X654" s="17"/>
      <c r="Y654" s="17"/>
      <c r="Z654" s="17"/>
    </row>
    <row r="655" spans="1:26" ht="12.75">
      <c r="A655" s="17"/>
      <c r="B655" s="17"/>
      <c r="C655" s="17"/>
      <c r="D655" s="17"/>
      <c r="E655" s="17"/>
      <c r="F655" s="17"/>
      <c r="G655" s="17"/>
      <c r="H655" s="17"/>
      <c r="I655" s="17"/>
      <c r="J655" s="17"/>
      <c r="K655" s="17"/>
      <c r="L655" s="17"/>
      <c r="M655" s="17"/>
      <c r="N655" s="17"/>
      <c r="O655" s="17"/>
      <c r="P655" s="17"/>
      <c r="Q655" s="17"/>
      <c r="R655" s="17"/>
      <c r="S655" s="17"/>
      <c r="T655" s="17"/>
      <c r="U655" s="17"/>
      <c r="V655" s="17"/>
      <c r="W655" s="17"/>
      <c r="X655" s="17"/>
      <c r="Y655" s="17"/>
      <c r="Z655" s="17"/>
    </row>
    <row r="656" spans="1:26" ht="12.75">
      <c r="A656" s="17"/>
      <c r="B656" s="17"/>
      <c r="C656" s="17"/>
      <c r="D656" s="17"/>
      <c r="E656" s="17"/>
      <c r="F656" s="17"/>
      <c r="G656" s="17"/>
      <c r="H656" s="17"/>
      <c r="I656" s="17"/>
      <c r="J656" s="17"/>
      <c r="K656" s="17"/>
      <c r="L656" s="17"/>
      <c r="M656" s="17"/>
      <c r="N656" s="17"/>
      <c r="O656" s="17"/>
      <c r="P656" s="17"/>
      <c r="Q656" s="17"/>
      <c r="R656" s="17"/>
      <c r="S656" s="17"/>
      <c r="T656" s="17"/>
      <c r="U656" s="17"/>
      <c r="V656" s="17"/>
      <c r="W656" s="17"/>
      <c r="X656" s="17"/>
      <c r="Y656" s="17"/>
      <c r="Z656" s="17"/>
    </row>
    <row r="657" spans="1:26" ht="12.75">
      <c r="A657" s="17"/>
      <c r="B657" s="17"/>
      <c r="C657" s="17"/>
      <c r="D657" s="17"/>
      <c r="E657" s="17"/>
      <c r="F657" s="17"/>
      <c r="G657" s="17"/>
      <c r="H657" s="17"/>
      <c r="I657" s="17"/>
      <c r="J657" s="17"/>
      <c r="K657" s="17"/>
      <c r="L657" s="17"/>
      <c r="M657" s="17"/>
      <c r="N657" s="17"/>
      <c r="O657" s="17"/>
      <c r="P657" s="17"/>
      <c r="Q657" s="17"/>
      <c r="R657" s="17"/>
      <c r="S657" s="17"/>
      <c r="T657" s="17"/>
      <c r="U657" s="17"/>
      <c r="V657" s="17"/>
      <c r="W657" s="17"/>
      <c r="X657" s="17"/>
      <c r="Y657" s="17"/>
      <c r="Z657" s="17"/>
    </row>
    <row r="658" spans="1:26" ht="12.75">
      <c r="A658" s="17"/>
      <c r="B658" s="17"/>
      <c r="C658" s="17"/>
      <c r="D658" s="17"/>
      <c r="E658" s="17"/>
      <c r="F658" s="17"/>
      <c r="G658" s="17"/>
      <c r="H658" s="17"/>
      <c r="I658" s="17"/>
      <c r="J658" s="17"/>
      <c r="K658" s="17"/>
      <c r="L658" s="17"/>
      <c r="M658" s="17"/>
      <c r="N658" s="17"/>
      <c r="O658" s="17"/>
      <c r="P658" s="17"/>
      <c r="Q658" s="17"/>
      <c r="R658" s="17"/>
      <c r="S658" s="17"/>
      <c r="T658" s="17"/>
      <c r="U658" s="17"/>
      <c r="V658" s="17"/>
      <c r="W658" s="17"/>
      <c r="X658" s="17"/>
      <c r="Y658" s="17"/>
      <c r="Z658" s="17"/>
    </row>
    <row r="659" spans="1:26" ht="12.75">
      <c r="A659" s="17"/>
      <c r="B659" s="17"/>
      <c r="C659" s="17"/>
      <c r="D659" s="17"/>
      <c r="E659" s="17"/>
      <c r="F659" s="17"/>
      <c r="G659" s="17"/>
      <c r="H659" s="17"/>
      <c r="I659" s="17"/>
      <c r="J659" s="17"/>
      <c r="K659" s="17"/>
      <c r="L659" s="17"/>
      <c r="M659" s="17"/>
      <c r="N659" s="17"/>
      <c r="O659" s="17"/>
      <c r="P659" s="17"/>
      <c r="Q659" s="17"/>
      <c r="R659" s="17"/>
      <c r="S659" s="17"/>
      <c r="T659" s="17"/>
      <c r="U659" s="17"/>
      <c r="V659" s="17"/>
      <c r="W659" s="17"/>
      <c r="X659" s="17"/>
      <c r="Y659" s="17"/>
      <c r="Z659" s="17"/>
    </row>
    <row r="660" spans="1:26" ht="12.75">
      <c r="A660" s="17"/>
      <c r="B660" s="17"/>
      <c r="C660" s="17"/>
      <c r="D660" s="17"/>
      <c r="E660" s="17"/>
      <c r="F660" s="17"/>
      <c r="G660" s="17"/>
      <c r="H660" s="17"/>
      <c r="I660" s="17"/>
      <c r="J660" s="17"/>
      <c r="K660" s="17"/>
      <c r="L660" s="17"/>
      <c r="M660" s="17"/>
      <c r="N660" s="17"/>
      <c r="O660" s="17"/>
      <c r="P660" s="17"/>
      <c r="Q660" s="17"/>
      <c r="R660" s="17"/>
      <c r="S660" s="17"/>
      <c r="T660" s="17"/>
      <c r="U660" s="17"/>
      <c r="V660" s="17"/>
      <c r="W660" s="17"/>
      <c r="X660" s="17"/>
      <c r="Y660" s="17"/>
      <c r="Z660" s="17"/>
    </row>
    <row r="661" spans="1:26" ht="12.75">
      <c r="A661" s="17"/>
      <c r="B661" s="17"/>
      <c r="C661" s="17"/>
      <c r="D661" s="17"/>
      <c r="E661" s="17"/>
      <c r="F661" s="17"/>
      <c r="G661" s="17"/>
      <c r="H661" s="17"/>
      <c r="I661" s="17"/>
      <c r="J661" s="17"/>
      <c r="K661" s="17"/>
      <c r="L661" s="17"/>
      <c r="M661" s="17"/>
      <c r="N661" s="17"/>
      <c r="O661" s="17"/>
      <c r="P661" s="17"/>
      <c r="Q661" s="17"/>
      <c r="R661" s="17"/>
      <c r="S661" s="17"/>
      <c r="T661" s="17"/>
      <c r="U661" s="17"/>
      <c r="V661" s="17"/>
      <c r="W661" s="17"/>
      <c r="X661" s="17"/>
      <c r="Y661" s="17"/>
      <c r="Z661" s="17"/>
    </row>
    <row r="662" spans="1:26" ht="12.75">
      <c r="A662" s="17"/>
      <c r="B662" s="17"/>
      <c r="C662" s="17"/>
      <c r="D662" s="17"/>
      <c r="E662" s="17"/>
      <c r="F662" s="17"/>
      <c r="G662" s="17"/>
      <c r="H662" s="17"/>
      <c r="I662" s="17"/>
      <c r="J662" s="17"/>
      <c r="K662" s="17"/>
      <c r="L662" s="17"/>
      <c r="M662" s="17"/>
      <c r="N662" s="17"/>
      <c r="O662" s="17"/>
      <c r="P662" s="17"/>
      <c r="Q662" s="17"/>
      <c r="R662" s="17"/>
      <c r="S662" s="17"/>
      <c r="T662" s="17"/>
      <c r="U662" s="17"/>
      <c r="V662" s="17"/>
      <c r="W662" s="17"/>
      <c r="X662" s="17"/>
      <c r="Y662" s="17"/>
      <c r="Z662" s="17"/>
    </row>
    <row r="663" spans="1:26" ht="12.75">
      <c r="A663" s="17"/>
      <c r="B663" s="17"/>
      <c r="C663" s="17"/>
      <c r="D663" s="17"/>
      <c r="E663" s="17"/>
      <c r="F663" s="17"/>
      <c r="G663" s="17"/>
      <c r="H663" s="17"/>
      <c r="I663" s="17"/>
      <c r="J663" s="17"/>
      <c r="K663" s="17"/>
      <c r="L663" s="17"/>
      <c r="M663" s="17"/>
      <c r="N663" s="17"/>
      <c r="O663" s="17"/>
      <c r="P663" s="17"/>
      <c r="Q663" s="17"/>
      <c r="R663" s="17"/>
      <c r="S663" s="17"/>
      <c r="T663" s="17"/>
      <c r="U663" s="17"/>
      <c r="V663" s="17"/>
      <c r="W663" s="17"/>
      <c r="X663" s="17"/>
      <c r="Y663" s="17"/>
      <c r="Z663" s="17"/>
    </row>
    <row r="664" spans="1:26" ht="12.75">
      <c r="A664" s="17"/>
      <c r="B664" s="17"/>
      <c r="C664" s="17"/>
      <c r="D664" s="17"/>
      <c r="E664" s="17"/>
      <c r="F664" s="17"/>
      <c r="G664" s="17"/>
      <c r="H664" s="17"/>
      <c r="I664" s="17"/>
      <c r="J664" s="17"/>
      <c r="K664" s="17"/>
      <c r="L664" s="17"/>
      <c r="M664" s="17"/>
      <c r="N664" s="17"/>
      <c r="O664" s="17"/>
      <c r="P664" s="17"/>
      <c r="Q664" s="17"/>
      <c r="R664" s="17"/>
      <c r="S664" s="17"/>
      <c r="T664" s="17"/>
      <c r="U664" s="17"/>
      <c r="V664" s="17"/>
      <c r="W664" s="17"/>
      <c r="X664" s="17"/>
      <c r="Y664" s="17"/>
      <c r="Z664" s="17"/>
    </row>
    <row r="665" spans="1:26" ht="12.75">
      <c r="A665" s="17"/>
      <c r="B665" s="17"/>
      <c r="C665" s="17"/>
      <c r="D665" s="17"/>
      <c r="E665" s="17"/>
      <c r="F665" s="17"/>
      <c r="G665" s="17"/>
      <c r="H665" s="17"/>
      <c r="I665" s="17"/>
      <c r="J665" s="17"/>
      <c r="K665" s="17"/>
      <c r="L665" s="17"/>
      <c r="M665" s="17"/>
      <c r="N665" s="17"/>
      <c r="O665" s="17"/>
      <c r="P665" s="17"/>
      <c r="Q665" s="17"/>
      <c r="R665" s="17"/>
      <c r="S665" s="17"/>
      <c r="T665" s="17"/>
      <c r="U665" s="17"/>
      <c r="V665" s="17"/>
      <c r="W665" s="17"/>
      <c r="X665" s="17"/>
      <c r="Y665" s="17"/>
      <c r="Z665" s="17"/>
    </row>
    <row r="666" spans="1:26" ht="12.75">
      <c r="A666" s="17"/>
      <c r="B666" s="17"/>
      <c r="C666" s="17"/>
      <c r="D666" s="17"/>
      <c r="E666" s="17"/>
      <c r="F666" s="17"/>
      <c r="G666" s="17"/>
      <c r="H666" s="17"/>
      <c r="I666" s="17"/>
      <c r="J666" s="17"/>
      <c r="K666" s="17"/>
      <c r="L666" s="17"/>
      <c r="M666" s="17"/>
      <c r="N666" s="17"/>
      <c r="O666" s="17"/>
      <c r="P666" s="17"/>
      <c r="Q666" s="17"/>
      <c r="R666" s="17"/>
      <c r="S666" s="17"/>
      <c r="T666" s="17"/>
      <c r="U666" s="17"/>
      <c r="V666" s="17"/>
      <c r="W666" s="17"/>
      <c r="X666" s="17"/>
      <c r="Y666" s="17"/>
      <c r="Z666" s="17"/>
    </row>
    <row r="667" spans="1:26" ht="12.75">
      <c r="A667" s="17"/>
      <c r="B667" s="17"/>
      <c r="C667" s="17"/>
      <c r="D667" s="17"/>
      <c r="E667" s="17"/>
      <c r="F667" s="17"/>
      <c r="G667" s="17"/>
      <c r="H667" s="17"/>
      <c r="I667" s="17"/>
      <c r="J667" s="17"/>
      <c r="K667" s="17"/>
      <c r="L667" s="17"/>
      <c r="M667" s="17"/>
      <c r="N667" s="17"/>
      <c r="O667" s="17"/>
      <c r="P667" s="17"/>
      <c r="Q667" s="17"/>
      <c r="R667" s="17"/>
      <c r="S667" s="17"/>
      <c r="T667" s="17"/>
      <c r="U667" s="17"/>
      <c r="V667" s="17"/>
      <c r="W667" s="17"/>
      <c r="X667" s="17"/>
      <c r="Y667" s="17"/>
      <c r="Z667" s="17"/>
    </row>
    <row r="668" spans="1:26" ht="12.75">
      <c r="A668" s="17"/>
      <c r="B668" s="17"/>
      <c r="C668" s="17"/>
      <c r="D668" s="17"/>
      <c r="E668" s="17"/>
      <c r="F668" s="17"/>
      <c r="G668" s="17"/>
      <c r="H668" s="17"/>
      <c r="I668" s="17"/>
      <c r="J668" s="17"/>
      <c r="K668" s="17"/>
      <c r="L668" s="17"/>
      <c r="M668" s="17"/>
      <c r="N668" s="17"/>
      <c r="O668" s="17"/>
      <c r="P668" s="17"/>
      <c r="Q668" s="17"/>
      <c r="R668" s="17"/>
      <c r="S668" s="17"/>
      <c r="T668" s="17"/>
      <c r="U668" s="17"/>
      <c r="V668" s="17"/>
      <c r="W668" s="17"/>
      <c r="X668" s="17"/>
      <c r="Y668" s="17"/>
      <c r="Z668" s="17"/>
    </row>
    <row r="669" spans="1:26" ht="12.75">
      <c r="A669" s="17"/>
      <c r="B669" s="17"/>
      <c r="C669" s="17"/>
      <c r="D669" s="17"/>
      <c r="E669" s="17"/>
      <c r="F669" s="17"/>
      <c r="G669" s="17"/>
      <c r="H669" s="17"/>
      <c r="I669" s="17"/>
      <c r="J669" s="17"/>
      <c r="K669" s="17"/>
      <c r="L669" s="17"/>
      <c r="M669" s="17"/>
      <c r="N669" s="17"/>
      <c r="O669" s="17"/>
      <c r="P669" s="17"/>
      <c r="Q669" s="17"/>
      <c r="R669" s="17"/>
      <c r="S669" s="17"/>
      <c r="T669" s="17"/>
      <c r="U669" s="17"/>
      <c r="V669" s="17"/>
      <c r="W669" s="17"/>
      <c r="X669" s="17"/>
      <c r="Y669" s="17"/>
      <c r="Z669" s="17"/>
    </row>
    <row r="670" spans="1:26" ht="12.75">
      <c r="A670" s="17"/>
      <c r="B670" s="17"/>
      <c r="C670" s="17"/>
      <c r="D670" s="17"/>
      <c r="E670" s="17"/>
      <c r="F670" s="17"/>
      <c r="G670" s="17"/>
      <c r="H670" s="17"/>
      <c r="I670" s="17"/>
      <c r="J670" s="17"/>
      <c r="K670" s="17"/>
      <c r="L670" s="17"/>
      <c r="M670" s="17"/>
      <c r="N670" s="17"/>
      <c r="O670" s="17"/>
      <c r="P670" s="17"/>
      <c r="Q670" s="17"/>
      <c r="R670" s="17"/>
      <c r="S670" s="17"/>
      <c r="T670" s="17"/>
      <c r="U670" s="17"/>
      <c r="V670" s="17"/>
      <c r="W670" s="17"/>
      <c r="X670" s="17"/>
      <c r="Y670" s="17"/>
      <c r="Z670" s="17"/>
    </row>
    <row r="671" spans="1:26" ht="12.75">
      <c r="A671" s="17"/>
      <c r="B671" s="17"/>
      <c r="C671" s="17"/>
      <c r="D671" s="17"/>
      <c r="E671" s="17"/>
      <c r="F671" s="17"/>
      <c r="G671" s="17"/>
      <c r="H671" s="17"/>
      <c r="I671" s="17"/>
      <c r="J671" s="17"/>
      <c r="K671" s="17"/>
      <c r="L671" s="17"/>
      <c r="M671" s="17"/>
      <c r="N671" s="17"/>
      <c r="O671" s="17"/>
      <c r="P671" s="17"/>
      <c r="Q671" s="17"/>
      <c r="R671" s="17"/>
      <c r="S671" s="17"/>
      <c r="T671" s="17"/>
      <c r="U671" s="17"/>
      <c r="V671" s="17"/>
      <c r="W671" s="17"/>
      <c r="X671" s="17"/>
      <c r="Y671" s="17"/>
      <c r="Z671" s="17"/>
    </row>
    <row r="672" spans="1:26" ht="12.75">
      <c r="A672" s="17"/>
      <c r="B672" s="17"/>
      <c r="C672" s="17"/>
      <c r="D672" s="17"/>
      <c r="E672" s="17"/>
      <c r="F672" s="17"/>
      <c r="G672" s="17"/>
      <c r="H672" s="17"/>
      <c r="I672" s="17"/>
      <c r="J672" s="17"/>
      <c r="K672" s="17"/>
      <c r="L672" s="17"/>
      <c r="M672" s="17"/>
      <c r="N672" s="17"/>
      <c r="O672" s="17"/>
      <c r="P672" s="17"/>
      <c r="Q672" s="17"/>
      <c r="R672" s="17"/>
      <c r="S672" s="17"/>
      <c r="T672" s="17"/>
      <c r="U672" s="17"/>
      <c r="V672" s="17"/>
      <c r="W672" s="17"/>
      <c r="X672" s="17"/>
      <c r="Y672" s="17"/>
      <c r="Z672" s="17"/>
    </row>
    <row r="673" spans="1:26" ht="12.75">
      <c r="A673" s="17"/>
      <c r="B673" s="17"/>
      <c r="C673" s="17"/>
      <c r="D673" s="17"/>
      <c r="E673" s="17"/>
      <c r="F673" s="17"/>
      <c r="G673" s="17"/>
      <c r="H673" s="17"/>
      <c r="I673" s="17"/>
      <c r="J673" s="17"/>
      <c r="K673" s="17"/>
      <c r="L673" s="17"/>
      <c r="M673" s="17"/>
      <c r="N673" s="17"/>
      <c r="O673" s="17"/>
      <c r="P673" s="17"/>
      <c r="Q673" s="17"/>
      <c r="R673" s="17"/>
      <c r="S673" s="17"/>
      <c r="T673" s="17"/>
      <c r="U673" s="17"/>
      <c r="V673" s="17"/>
      <c r="W673" s="17"/>
      <c r="X673" s="17"/>
      <c r="Y673" s="17"/>
      <c r="Z673" s="17"/>
    </row>
    <row r="674" spans="1:26" ht="12.75">
      <c r="A674" s="17"/>
      <c r="B674" s="17"/>
      <c r="C674" s="17"/>
      <c r="D674" s="17"/>
      <c r="E674" s="17"/>
      <c r="F674" s="17"/>
      <c r="G674" s="17"/>
      <c r="H674" s="17"/>
      <c r="I674" s="17"/>
      <c r="J674" s="17"/>
      <c r="K674" s="17"/>
      <c r="L674" s="17"/>
      <c r="M674" s="17"/>
      <c r="N674" s="17"/>
      <c r="O674" s="17"/>
      <c r="P674" s="17"/>
      <c r="Q674" s="17"/>
      <c r="R674" s="17"/>
      <c r="S674" s="17"/>
      <c r="T674" s="17"/>
      <c r="U674" s="17"/>
      <c r="V674" s="17"/>
      <c r="W674" s="17"/>
      <c r="X674" s="17"/>
      <c r="Y674" s="17"/>
      <c r="Z674" s="17"/>
    </row>
    <row r="675" spans="1:26" ht="12.75">
      <c r="A675" s="17"/>
      <c r="B675" s="17"/>
      <c r="C675" s="17"/>
      <c r="D675" s="17"/>
      <c r="E675" s="17"/>
      <c r="F675" s="17"/>
      <c r="G675" s="17"/>
      <c r="H675" s="17"/>
      <c r="I675" s="17"/>
      <c r="J675" s="17"/>
      <c r="K675" s="17"/>
      <c r="L675" s="17"/>
      <c r="M675" s="17"/>
      <c r="N675" s="17"/>
      <c r="O675" s="17"/>
      <c r="P675" s="17"/>
      <c r="Q675" s="17"/>
      <c r="R675" s="17"/>
      <c r="S675" s="17"/>
      <c r="T675" s="17"/>
      <c r="U675" s="17"/>
      <c r="V675" s="17"/>
      <c r="W675" s="17"/>
      <c r="X675" s="17"/>
      <c r="Y675" s="17"/>
      <c r="Z675" s="17"/>
    </row>
    <row r="676" spans="1:26" ht="12.75">
      <c r="A676" s="17"/>
      <c r="B676" s="17"/>
      <c r="C676" s="17"/>
      <c r="D676" s="17"/>
      <c r="E676" s="17"/>
      <c r="F676" s="17"/>
      <c r="G676" s="17"/>
      <c r="H676" s="17"/>
      <c r="I676" s="17"/>
      <c r="J676" s="17"/>
      <c r="K676" s="17"/>
      <c r="L676" s="17"/>
      <c r="M676" s="17"/>
      <c r="N676" s="17"/>
      <c r="O676" s="17"/>
      <c r="P676" s="17"/>
      <c r="Q676" s="17"/>
      <c r="R676" s="17"/>
      <c r="S676" s="17"/>
      <c r="T676" s="17"/>
      <c r="U676" s="17"/>
      <c r="V676" s="17"/>
      <c r="W676" s="17"/>
      <c r="X676" s="17"/>
      <c r="Y676" s="17"/>
      <c r="Z676" s="17"/>
    </row>
    <row r="677" spans="1:26" ht="12.75">
      <c r="A677" s="17"/>
      <c r="B677" s="17"/>
      <c r="C677" s="17"/>
      <c r="D677" s="17"/>
      <c r="E677" s="17"/>
      <c r="F677" s="17"/>
      <c r="G677" s="17"/>
      <c r="H677" s="17"/>
      <c r="I677" s="17"/>
      <c r="J677" s="17"/>
      <c r="K677" s="17"/>
      <c r="L677" s="17"/>
      <c r="M677" s="17"/>
      <c r="N677" s="17"/>
      <c r="O677" s="17"/>
      <c r="P677" s="17"/>
      <c r="Q677" s="17"/>
      <c r="R677" s="17"/>
      <c r="S677" s="17"/>
      <c r="T677" s="17"/>
      <c r="U677" s="17"/>
      <c r="V677" s="17"/>
      <c r="W677" s="17"/>
      <c r="X677" s="17"/>
      <c r="Y677" s="17"/>
      <c r="Z677" s="17"/>
    </row>
    <row r="678" spans="1:26" ht="12.75">
      <c r="A678" s="17"/>
      <c r="B678" s="17"/>
      <c r="C678" s="17"/>
      <c r="D678" s="17"/>
      <c r="E678" s="17"/>
      <c r="F678" s="17"/>
      <c r="G678" s="17"/>
      <c r="H678" s="17"/>
      <c r="I678" s="17"/>
      <c r="J678" s="17"/>
      <c r="K678" s="17"/>
      <c r="L678" s="17"/>
      <c r="M678" s="17"/>
      <c r="N678" s="17"/>
      <c r="O678" s="17"/>
      <c r="P678" s="17"/>
      <c r="Q678" s="17"/>
      <c r="R678" s="17"/>
      <c r="S678" s="17"/>
      <c r="T678" s="17"/>
      <c r="U678" s="17"/>
      <c r="V678" s="17"/>
      <c r="W678" s="17"/>
      <c r="X678" s="17"/>
      <c r="Y678" s="17"/>
      <c r="Z678" s="17"/>
    </row>
    <row r="679" spans="1:26" ht="12.75">
      <c r="A679" s="17"/>
      <c r="B679" s="17"/>
      <c r="C679" s="17"/>
      <c r="D679" s="17"/>
      <c r="E679" s="17"/>
      <c r="F679" s="17"/>
      <c r="G679" s="17"/>
      <c r="H679" s="17"/>
      <c r="I679" s="17"/>
      <c r="J679" s="17"/>
      <c r="K679" s="17"/>
      <c r="L679" s="17"/>
      <c r="M679" s="17"/>
      <c r="N679" s="17"/>
      <c r="O679" s="17"/>
      <c r="P679" s="17"/>
      <c r="Q679" s="17"/>
      <c r="R679" s="17"/>
      <c r="S679" s="17"/>
      <c r="T679" s="17"/>
      <c r="U679" s="17"/>
      <c r="V679" s="17"/>
      <c r="W679" s="17"/>
      <c r="X679" s="17"/>
      <c r="Y679" s="17"/>
      <c r="Z679" s="17"/>
    </row>
    <row r="680" spans="1:26" ht="12.75">
      <c r="A680" s="17"/>
      <c r="B680" s="17"/>
      <c r="C680" s="17"/>
      <c r="D680" s="17"/>
      <c r="E680" s="17"/>
      <c r="F680" s="17"/>
      <c r="G680" s="17"/>
      <c r="H680" s="17"/>
      <c r="I680" s="17"/>
      <c r="J680" s="17"/>
      <c r="K680" s="17"/>
      <c r="L680" s="17"/>
      <c r="M680" s="17"/>
      <c r="N680" s="17"/>
      <c r="O680" s="17"/>
      <c r="P680" s="17"/>
      <c r="Q680" s="17"/>
      <c r="R680" s="17"/>
      <c r="S680" s="17"/>
      <c r="T680" s="17"/>
      <c r="U680" s="17"/>
      <c r="V680" s="17"/>
      <c r="W680" s="17"/>
      <c r="X680" s="17"/>
      <c r="Y680" s="17"/>
      <c r="Z680" s="17"/>
    </row>
    <row r="681" spans="1:26" ht="12.75">
      <c r="A681" s="17"/>
      <c r="B681" s="17"/>
      <c r="C681" s="17"/>
      <c r="D681" s="17"/>
      <c r="E681" s="17"/>
      <c r="F681" s="17"/>
      <c r="G681" s="17"/>
      <c r="H681" s="17"/>
      <c r="I681" s="17"/>
      <c r="J681" s="17"/>
      <c r="K681" s="17"/>
      <c r="L681" s="17"/>
      <c r="M681" s="17"/>
      <c r="N681" s="17"/>
      <c r="O681" s="17"/>
      <c r="P681" s="17"/>
      <c r="Q681" s="17"/>
      <c r="R681" s="17"/>
      <c r="S681" s="17"/>
      <c r="T681" s="17"/>
      <c r="U681" s="17"/>
      <c r="V681" s="17"/>
      <c r="W681" s="17"/>
      <c r="X681" s="17"/>
      <c r="Y681" s="17"/>
      <c r="Z681" s="17"/>
    </row>
    <row r="682" spans="1:26" ht="12.75">
      <c r="A682" s="17"/>
      <c r="B682" s="17"/>
      <c r="C682" s="17"/>
      <c r="D682" s="17"/>
      <c r="E682" s="17"/>
      <c r="F682" s="17"/>
      <c r="G682" s="17"/>
      <c r="H682" s="17"/>
      <c r="I682" s="17"/>
      <c r="J682" s="17"/>
      <c r="K682" s="17"/>
      <c r="L682" s="17"/>
      <c r="M682" s="17"/>
      <c r="N682" s="17"/>
      <c r="O682" s="17"/>
      <c r="P682" s="17"/>
      <c r="Q682" s="17"/>
      <c r="R682" s="17"/>
      <c r="S682" s="17"/>
      <c r="T682" s="17"/>
      <c r="U682" s="17"/>
      <c r="V682" s="17"/>
      <c r="W682" s="17"/>
      <c r="X682" s="17"/>
      <c r="Y682" s="17"/>
      <c r="Z682" s="17"/>
    </row>
    <row r="683" spans="1:26" ht="12.75">
      <c r="A683" s="17"/>
      <c r="B683" s="17"/>
      <c r="C683" s="17"/>
      <c r="D683" s="17"/>
      <c r="E683" s="17"/>
      <c r="F683" s="17"/>
      <c r="G683" s="17"/>
      <c r="H683" s="17"/>
      <c r="I683" s="17"/>
      <c r="J683" s="17"/>
      <c r="K683" s="17"/>
      <c r="L683" s="17"/>
      <c r="M683" s="17"/>
      <c r="N683" s="17"/>
      <c r="O683" s="17"/>
      <c r="P683" s="17"/>
      <c r="Q683" s="17"/>
      <c r="R683" s="17"/>
      <c r="S683" s="17"/>
      <c r="T683" s="17"/>
      <c r="U683" s="17"/>
      <c r="V683" s="17"/>
      <c r="W683" s="17"/>
      <c r="X683" s="17"/>
      <c r="Y683" s="17"/>
      <c r="Z683" s="17"/>
    </row>
    <row r="684" spans="1:26" ht="12.75">
      <c r="A684" s="17"/>
      <c r="B684" s="17"/>
      <c r="C684" s="17"/>
      <c r="D684" s="17"/>
      <c r="E684" s="17"/>
      <c r="F684" s="17"/>
      <c r="G684" s="17"/>
      <c r="H684" s="17"/>
      <c r="I684" s="17"/>
      <c r="J684" s="17"/>
      <c r="K684" s="17"/>
      <c r="L684" s="17"/>
      <c r="M684" s="17"/>
      <c r="N684" s="17"/>
      <c r="O684" s="17"/>
      <c r="P684" s="17"/>
      <c r="Q684" s="17"/>
      <c r="R684" s="17"/>
      <c r="S684" s="17"/>
      <c r="T684" s="17"/>
      <c r="U684" s="17"/>
      <c r="V684" s="17"/>
      <c r="W684" s="17"/>
      <c r="X684" s="17"/>
      <c r="Y684" s="17"/>
      <c r="Z684" s="17"/>
    </row>
    <row r="685" spans="1:26" ht="12.75">
      <c r="A685" s="17"/>
      <c r="B685" s="17"/>
      <c r="C685" s="17"/>
      <c r="D685" s="17"/>
      <c r="E685" s="17"/>
      <c r="F685" s="17"/>
      <c r="G685" s="17"/>
      <c r="H685" s="17"/>
      <c r="I685" s="17"/>
      <c r="J685" s="17"/>
      <c r="K685" s="17"/>
      <c r="L685" s="17"/>
      <c r="M685" s="17"/>
      <c r="N685" s="17"/>
      <c r="O685" s="17"/>
      <c r="P685" s="17"/>
      <c r="Q685" s="17"/>
      <c r="R685" s="17"/>
      <c r="S685" s="17"/>
      <c r="T685" s="17"/>
      <c r="U685" s="17"/>
      <c r="V685" s="17"/>
      <c r="W685" s="17"/>
      <c r="X685" s="17"/>
      <c r="Y685" s="17"/>
      <c r="Z685" s="17"/>
    </row>
    <row r="686" spans="1:26" ht="12.75">
      <c r="A686" s="17"/>
      <c r="B686" s="17"/>
      <c r="C686" s="17"/>
      <c r="D686" s="17"/>
      <c r="E686" s="17"/>
      <c r="F686" s="17"/>
      <c r="G686" s="17"/>
      <c r="H686" s="17"/>
      <c r="I686" s="17"/>
      <c r="J686" s="17"/>
      <c r="K686" s="17"/>
      <c r="L686" s="17"/>
      <c r="M686" s="17"/>
      <c r="N686" s="17"/>
      <c r="O686" s="17"/>
      <c r="P686" s="17"/>
      <c r="Q686" s="17"/>
      <c r="R686" s="17"/>
      <c r="S686" s="17"/>
      <c r="T686" s="17"/>
      <c r="U686" s="17"/>
      <c r="V686" s="17"/>
      <c r="W686" s="17"/>
      <c r="X686" s="17"/>
      <c r="Y686" s="17"/>
      <c r="Z686" s="17"/>
    </row>
    <row r="687" spans="1:26" ht="12.75">
      <c r="A687" s="17"/>
      <c r="B687" s="17"/>
      <c r="C687" s="17"/>
      <c r="D687" s="17"/>
      <c r="E687" s="17"/>
      <c r="F687" s="17"/>
      <c r="G687" s="17"/>
      <c r="H687" s="17"/>
      <c r="I687" s="17"/>
      <c r="J687" s="17"/>
      <c r="K687" s="17"/>
      <c r="L687" s="17"/>
      <c r="M687" s="17"/>
      <c r="N687" s="17"/>
      <c r="O687" s="17"/>
      <c r="P687" s="17"/>
      <c r="Q687" s="17"/>
      <c r="R687" s="17"/>
      <c r="S687" s="17"/>
      <c r="T687" s="17"/>
      <c r="U687" s="17"/>
      <c r="V687" s="17"/>
      <c r="W687" s="17"/>
      <c r="X687" s="17"/>
      <c r="Y687" s="17"/>
      <c r="Z687" s="17"/>
    </row>
    <row r="688" spans="1:26" ht="12.75">
      <c r="A688" s="17"/>
      <c r="B688" s="17"/>
      <c r="C688" s="17"/>
      <c r="D688" s="17"/>
      <c r="E688" s="17"/>
      <c r="F688" s="17"/>
      <c r="G688" s="17"/>
      <c r="H688" s="17"/>
      <c r="I688" s="17"/>
      <c r="J688" s="17"/>
      <c r="K688" s="17"/>
      <c r="L688" s="17"/>
      <c r="M688" s="17"/>
      <c r="N688" s="17"/>
      <c r="O688" s="17"/>
      <c r="P688" s="17"/>
      <c r="Q688" s="17"/>
      <c r="R688" s="17"/>
      <c r="S688" s="17"/>
      <c r="T688" s="17"/>
      <c r="U688" s="17"/>
      <c r="V688" s="17"/>
      <c r="W688" s="17"/>
      <c r="X688" s="17"/>
      <c r="Y688" s="17"/>
      <c r="Z688" s="17"/>
    </row>
    <row r="689" spans="1:26" ht="12.75">
      <c r="A689" s="17"/>
      <c r="B689" s="17"/>
      <c r="C689" s="17"/>
      <c r="D689" s="17"/>
      <c r="E689" s="17"/>
      <c r="F689" s="17"/>
      <c r="G689" s="17"/>
      <c r="H689" s="17"/>
      <c r="I689" s="17"/>
      <c r="J689" s="17"/>
      <c r="K689" s="17"/>
      <c r="L689" s="17"/>
      <c r="M689" s="17"/>
      <c r="N689" s="17"/>
      <c r="O689" s="17"/>
      <c r="P689" s="17"/>
      <c r="Q689" s="17"/>
      <c r="R689" s="17"/>
      <c r="S689" s="17"/>
      <c r="T689" s="17"/>
      <c r="U689" s="17"/>
      <c r="V689" s="17"/>
      <c r="W689" s="17"/>
      <c r="X689" s="17"/>
      <c r="Y689" s="17"/>
      <c r="Z689" s="17"/>
    </row>
    <row r="690" spans="1:26" ht="12.75">
      <c r="A690" s="17"/>
      <c r="B690" s="17"/>
      <c r="C690" s="17"/>
      <c r="D690" s="17"/>
      <c r="E690" s="17"/>
      <c r="F690" s="17"/>
      <c r="G690" s="17"/>
      <c r="H690" s="17"/>
      <c r="I690" s="17"/>
      <c r="J690" s="17"/>
      <c r="K690" s="17"/>
      <c r="L690" s="17"/>
      <c r="M690" s="17"/>
      <c r="N690" s="17"/>
      <c r="O690" s="17"/>
      <c r="P690" s="17"/>
      <c r="Q690" s="17"/>
      <c r="R690" s="17"/>
      <c r="S690" s="17"/>
      <c r="T690" s="17"/>
      <c r="U690" s="17"/>
      <c r="V690" s="17"/>
      <c r="W690" s="17"/>
      <c r="X690" s="17"/>
      <c r="Y690" s="17"/>
      <c r="Z690" s="17"/>
    </row>
    <row r="691" spans="1:26" ht="12.75">
      <c r="A691" s="17"/>
      <c r="B691" s="17"/>
      <c r="C691" s="17"/>
      <c r="D691" s="17"/>
      <c r="E691" s="17"/>
      <c r="F691" s="17"/>
      <c r="G691" s="17"/>
      <c r="H691" s="17"/>
      <c r="I691" s="17"/>
      <c r="J691" s="17"/>
      <c r="K691" s="17"/>
      <c r="L691" s="17"/>
      <c r="M691" s="17"/>
      <c r="N691" s="17"/>
      <c r="O691" s="17"/>
      <c r="P691" s="17"/>
      <c r="Q691" s="17"/>
      <c r="R691" s="17"/>
      <c r="S691" s="17"/>
      <c r="T691" s="17"/>
      <c r="U691" s="17"/>
      <c r="V691" s="17"/>
      <c r="W691" s="17"/>
      <c r="X691" s="17"/>
      <c r="Y691" s="17"/>
      <c r="Z691" s="17"/>
    </row>
    <row r="692" spans="1:26" ht="12.75">
      <c r="A692" s="17"/>
      <c r="B692" s="17"/>
      <c r="C692" s="17"/>
      <c r="D692" s="17"/>
      <c r="E692" s="17"/>
      <c r="F692" s="17"/>
      <c r="G692" s="17"/>
      <c r="H692" s="17"/>
      <c r="I692" s="17"/>
      <c r="J692" s="17"/>
      <c r="K692" s="17"/>
      <c r="L692" s="17"/>
      <c r="M692" s="17"/>
      <c r="N692" s="17"/>
      <c r="O692" s="17"/>
      <c r="P692" s="17"/>
      <c r="Q692" s="17"/>
      <c r="R692" s="17"/>
      <c r="S692" s="17"/>
      <c r="T692" s="17"/>
      <c r="U692" s="17"/>
      <c r="V692" s="17"/>
      <c r="W692" s="17"/>
      <c r="X692" s="17"/>
      <c r="Y692" s="17"/>
      <c r="Z692" s="17"/>
    </row>
    <row r="693" spans="1:26" ht="12.75">
      <c r="A693" s="17"/>
      <c r="B693" s="17"/>
      <c r="C693" s="17"/>
      <c r="D693" s="17"/>
      <c r="E693" s="17"/>
      <c r="F693" s="17"/>
      <c r="G693" s="17"/>
      <c r="H693" s="17"/>
      <c r="I693" s="17"/>
      <c r="J693" s="17"/>
      <c r="K693" s="17"/>
      <c r="L693" s="17"/>
      <c r="M693" s="17"/>
      <c r="N693" s="17"/>
      <c r="O693" s="17"/>
      <c r="P693" s="17"/>
      <c r="Q693" s="17"/>
      <c r="R693" s="17"/>
      <c r="S693" s="17"/>
      <c r="T693" s="17"/>
      <c r="U693" s="17"/>
      <c r="V693" s="17"/>
      <c r="W693" s="17"/>
      <c r="X693" s="17"/>
      <c r="Y693" s="17"/>
      <c r="Z693" s="17"/>
    </row>
    <row r="694" spans="1:26" ht="12.75">
      <c r="A694" s="17"/>
      <c r="B694" s="17"/>
      <c r="C694" s="17"/>
      <c r="D694" s="17"/>
      <c r="E694" s="17"/>
      <c r="F694" s="17"/>
      <c r="G694" s="17"/>
      <c r="H694" s="17"/>
      <c r="I694" s="17"/>
      <c r="J694" s="17"/>
      <c r="K694" s="17"/>
      <c r="L694" s="17"/>
      <c r="M694" s="17"/>
      <c r="N694" s="17"/>
      <c r="O694" s="17"/>
      <c r="P694" s="17"/>
      <c r="Q694" s="17"/>
      <c r="R694" s="17"/>
      <c r="S694" s="17"/>
      <c r="T694" s="17"/>
      <c r="U694" s="17"/>
      <c r="V694" s="17"/>
      <c r="W694" s="17"/>
      <c r="X694" s="17"/>
      <c r="Y694" s="17"/>
      <c r="Z694" s="17"/>
    </row>
    <row r="695" spans="1:26" ht="12.75">
      <c r="A695" s="17"/>
      <c r="B695" s="17"/>
      <c r="C695" s="17"/>
      <c r="D695" s="17"/>
      <c r="E695" s="17"/>
      <c r="F695" s="17"/>
      <c r="G695" s="17"/>
      <c r="H695" s="17"/>
      <c r="I695" s="17"/>
      <c r="J695" s="17"/>
      <c r="K695" s="17"/>
      <c r="L695" s="17"/>
      <c r="M695" s="17"/>
      <c r="N695" s="17"/>
      <c r="O695" s="17"/>
      <c r="P695" s="17"/>
      <c r="Q695" s="17"/>
      <c r="R695" s="17"/>
      <c r="S695" s="17"/>
      <c r="T695" s="17"/>
      <c r="U695" s="17"/>
      <c r="V695" s="17"/>
      <c r="W695" s="17"/>
      <c r="X695" s="17"/>
      <c r="Y695" s="17"/>
      <c r="Z695" s="17"/>
    </row>
    <row r="696" spans="1:26" ht="12.75">
      <c r="A696" s="17"/>
      <c r="B696" s="17"/>
      <c r="C696" s="17"/>
      <c r="D696" s="17"/>
      <c r="E696" s="17"/>
      <c r="F696" s="17"/>
      <c r="G696" s="17"/>
      <c r="H696" s="17"/>
      <c r="I696" s="17"/>
      <c r="J696" s="17"/>
      <c r="K696" s="17"/>
      <c r="L696" s="17"/>
      <c r="M696" s="17"/>
      <c r="N696" s="17"/>
      <c r="O696" s="17"/>
      <c r="P696" s="17"/>
      <c r="Q696" s="17"/>
      <c r="R696" s="17"/>
      <c r="S696" s="17"/>
      <c r="T696" s="17"/>
      <c r="U696" s="17"/>
      <c r="V696" s="17"/>
      <c r="W696" s="17"/>
      <c r="X696" s="17"/>
      <c r="Y696" s="17"/>
      <c r="Z696" s="17"/>
    </row>
    <row r="697" spans="1:26" ht="12.75">
      <c r="A697" s="17"/>
      <c r="B697" s="17"/>
      <c r="C697" s="17"/>
      <c r="D697" s="17"/>
      <c r="E697" s="17"/>
      <c r="F697" s="17"/>
      <c r="G697" s="17"/>
      <c r="H697" s="17"/>
      <c r="I697" s="17"/>
      <c r="J697" s="17"/>
      <c r="K697" s="17"/>
      <c r="L697" s="17"/>
      <c r="M697" s="17"/>
      <c r="N697" s="17"/>
      <c r="O697" s="17"/>
      <c r="P697" s="17"/>
      <c r="Q697" s="17"/>
      <c r="R697" s="17"/>
      <c r="S697" s="17"/>
      <c r="T697" s="17"/>
      <c r="U697" s="17"/>
      <c r="V697" s="17"/>
      <c r="W697" s="17"/>
      <c r="X697" s="17"/>
      <c r="Y697" s="17"/>
      <c r="Z697" s="17"/>
    </row>
    <row r="698" spans="1:26" ht="12.75">
      <c r="A698" s="17"/>
      <c r="B698" s="17"/>
      <c r="C698" s="17"/>
      <c r="D698" s="17"/>
      <c r="E698" s="17"/>
      <c r="F698" s="17"/>
      <c r="G698" s="17"/>
      <c r="H698" s="17"/>
      <c r="I698" s="17"/>
      <c r="J698" s="17"/>
      <c r="K698" s="17"/>
      <c r="L698" s="17"/>
      <c r="M698" s="17"/>
      <c r="N698" s="17"/>
      <c r="O698" s="17"/>
      <c r="P698" s="17"/>
      <c r="Q698" s="17"/>
      <c r="R698" s="17"/>
      <c r="S698" s="17"/>
      <c r="T698" s="17"/>
      <c r="U698" s="17"/>
      <c r="V698" s="17"/>
      <c r="W698" s="17"/>
      <c r="X698" s="17"/>
      <c r="Y698" s="17"/>
      <c r="Z698" s="17"/>
    </row>
    <row r="699" spans="1:26" ht="12.75">
      <c r="A699" s="17"/>
      <c r="B699" s="17"/>
      <c r="C699" s="17"/>
      <c r="D699" s="17"/>
      <c r="E699" s="17"/>
      <c r="F699" s="17"/>
      <c r="G699" s="17"/>
      <c r="H699" s="17"/>
      <c r="I699" s="17"/>
      <c r="J699" s="17"/>
      <c r="K699" s="17"/>
      <c r="L699" s="17"/>
      <c r="M699" s="17"/>
      <c r="N699" s="17"/>
      <c r="O699" s="17"/>
      <c r="P699" s="17"/>
      <c r="Q699" s="17"/>
      <c r="R699" s="17"/>
      <c r="S699" s="17"/>
      <c r="T699" s="17"/>
      <c r="U699" s="17"/>
      <c r="V699" s="17"/>
      <c r="W699" s="17"/>
      <c r="X699" s="17"/>
      <c r="Y699" s="17"/>
      <c r="Z699" s="17"/>
    </row>
    <row r="700" spans="1:26" ht="12.75">
      <c r="A700" s="17"/>
      <c r="B700" s="17"/>
      <c r="C700" s="17"/>
      <c r="D700" s="17"/>
      <c r="E700" s="17"/>
      <c r="F700" s="17"/>
      <c r="G700" s="17"/>
      <c r="H700" s="17"/>
      <c r="I700" s="17"/>
      <c r="J700" s="17"/>
      <c r="K700" s="17"/>
      <c r="L700" s="17"/>
      <c r="M700" s="17"/>
      <c r="N700" s="17"/>
      <c r="O700" s="17"/>
      <c r="P700" s="17"/>
      <c r="Q700" s="17"/>
      <c r="R700" s="17"/>
      <c r="S700" s="17"/>
      <c r="T700" s="17"/>
      <c r="U700" s="17"/>
      <c r="V700" s="17"/>
      <c r="W700" s="17"/>
      <c r="X700" s="17"/>
      <c r="Y700" s="17"/>
      <c r="Z700" s="17"/>
    </row>
    <row r="701" spans="1:26" ht="12.75">
      <c r="A701" s="17"/>
      <c r="B701" s="17"/>
      <c r="C701" s="17"/>
      <c r="D701" s="17"/>
      <c r="E701" s="17"/>
      <c r="F701" s="17"/>
      <c r="G701" s="17"/>
      <c r="H701" s="17"/>
      <c r="I701" s="17"/>
      <c r="J701" s="17"/>
      <c r="K701" s="17"/>
      <c r="L701" s="17"/>
      <c r="M701" s="17"/>
      <c r="N701" s="17"/>
      <c r="O701" s="17"/>
      <c r="P701" s="17"/>
      <c r="Q701" s="17"/>
      <c r="R701" s="17"/>
      <c r="S701" s="17"/>
      <c r="T701" s="17"/>
      <c r="U701" s="17"/>
      <c r="V701" s="17"/>
      <c r="W701" s="17"/>
      <c r="X701" s="17"/>
      <c r="Y701" s="17"/>
      <c r="Z701" s="17"/>
    </row>
    <row r="702" spans="1:26" ht="12.75">
      <c r="A702" s="17"/>
      <c r="B702" s="17"/>
      <c r="C702" s="17"/>
      <c r="D702" s="17"/>
      <c r="E702" s="17"/>
      <c r="F702" s="17"/>
      <c r="G702" s="17"/>
      <c r="H702" s="17"/>
      <c r="I702" s="17"/>
      <c r="J702" s="17"/>
      <c r="K702" s="17"/>
      <c r="L702" s="17"/>
      <c r="M702" s="17"/>
      <c r="N702" s="17"/>
      <c r="O702" s="17"/>
      <c r="P702" s="17"/>
      <c r="Q702" s="17"/>
      <c r="R702" s="17"/>
      <c r="S702" s="17"/>
      <c r="T702" s="17"/>
      <c r="U702" s="17"/>
      <c r="V702" s="17"/>
      <c r="W702" s="17"/>
      <c r="X702" s="17"/>
      <c r="Y702" s="17"/>
      <c r="Z702" s="17"/>
    </row>
    <row r="703" spans="1:26" ht="12.75">
      <c r="A703" s="17"/>
      <c r="B703" s="17"/>
      <c r="C703" s="17"/>
      <c r="D703" s="17"/>
      <c r="E703" s="17"/>
      <c r="F703" s="17"/>
      <c r="G703" s="17"/>
      <c r="H703" s="17"/>
      <c r="I703" s="17"/>
      <c r="J703" s="17"/>
      <c r="K703" s="17"/>
      <c r="L703" s="17"/>
      <c r="M703" s="17"/>
      <c r="N703" s="17"/>
      <c r="O703" s="17"/>
      <c r="P703" s="17"/>
      <c r="Q703" s="17"/>
      <c r="R703" s="17"/>
      <c r="S703" s="17"/>
      <c r="T703" s="17"/>
      <c r="U703" s="17"/>
      <c r="V703" s="17"/>
      <c r="W703" s="17"/>
      <c r="X703" s="17"/>
      <c r="Y703" s="17"/>
      <c r="Z703" s="17"/>
    </row>
    <row r="704" spans="1:26" ht="12.75">
      <c r="A704" s="17"/>
      <c r="B704" s="17"/>
      <c r="C704" s="17"/>
      <c r="D704" s="17"/>
      <c r="E704" s="17"/>
      <c r="F704" s="17"/>
      <c r="G704" s="17"/>
      <c r="H704" s="17"/>
      <c r="I704" s="17"/>
      <c r="J704" s="17"/>
      <c r="K704" s="17"/>
      <c r="L704" s="17"/>
      <c r="M704" s="17"/>
      <c r="N704" s="17"/>
      <c r="O704" s="17"/>
      <c r="P704" s="17"/>
      <c r="Q704" s="17"/>
      <c r="R704" s="17"/>
      <c r="S704" s="17"/>
      <c r="T704" s="17"/>
      <c r="U704" s="17"/>
      <c r="V704" s="17"/>
      <c r="W704" s="17"/>
      <c r="X704" s="17"/>
      <c r="Y704" s="17"/>
      <c r="Z704" s="17"/>
    </row>
    <row r="705" spans="1:26" ht="12.75">
      <c r="A705" s="17"/>
      <c r="B705" s="17"/>
      <c r="C705" s="17"/>
      <c r="D705" s="17"/>
      <c r="E705" s="17"/>
      <c r="F705" s="17"/>
      <c r="G705" s="17"/>
      <c r="H705" s="17"/>
      <c r="I705" s="17"/>
      <c r="J705" s="17"/>
      <c r="K705" s="17"/>
      <c r="L705" s="17"/>
      <c r="M705" s="17"/>
      <c r="N705" s="17"/>
      <c r="O705" s="17"/>
      <c r="P705" s="17"/>
      <c r="Q705" s="17"/>
      <c r="R705" s="17"/>
      <c r="S705" s="17"/>
      <c r="T705" s="17"/>
      <c r="U705" s="17"/>
      <c r="V705" s="17"/>
      <c r="W705" s="17"/>
      <c r="X705" s="17"/>
      <c r="Y705" s="17"/>
      <c r="Z705" s="17"/>
    </row>
    <row r="706" spans="1:26" ht="12.75">
      <c r="A706" s="17"/>
      <c r="B706" s="17"/>
      <c r="C706" s="17"/>
      <c r="D706" s="17"/>
      <c r="E706" s="17"/>
      <c r="F706" s="17"/>
      <c r="G706" s="17"/>
      <c r="H706" s="17"/>
      <c r="I706" s="17"/>
      <c r="J706" s="17"/>
      <c r="K706" s="17"/>
      <c r="L706" s="17"/>
      <c r="M706" s="17"/>
      <c r="N706" s="17"/>
      <c r="O706" s="17"/>
      <c r="P706" s="17"/>
      <c r="Q706" s="17"/>
      <c r="R706" s="17"/>
      <c r="S706" s="17"/>
      <c r="T706" s="17"/>
      <c r="U706" s="17"/>
      <c r="V706" s="17"/>
      <c r="W706" s="17"/>
      <c r="X706" s="17"/>
      <c r="Y706" s="17"/>
      <c r="Z706" s="17"/>
    </row>
    <row r="707" spans="1:26" ht="12.75">
      <c r="A707" s="17"/>
      <c r="B707" s="17"/>
      <c r="C707" s="17"/>
      <c r="D707" s="17"/>
      <c r="E707" s="17"/>
      <c r="F707" s="17"/>
      <c r="G707" s="17"/>
      <c r="H707" s="17"/>
      <c r="I707" s="17"/>
      <c r="J707" s="17"/>
      <c r="K707" s="17"/>
      <c r="L707" s="17"/>
      <c r="M707" s="17"/>
      <c r="N707" s="17"/>
      <c r="O707" s="17"/>
      <c r="P707" s="17"/>
      <c r="Q707" s="17"/>
      <c r="R707" s="17"/>
      <c r="S707" s="17"/>
      <c r="T707" s="17"/>
      <c r="U707" s="17"/>
      <c r="V707" s="17"/>
      <c r="W707" s="17"/>
      <c r="X707" s="17"/>
      <c r="Y707" s="17"/>
      <c r="Z707" s="17"/>
    </row>
    <row r="708" spans="1:26" ht="12.75">
      <c r="A708" s="17"/>
      <c r="B708" s="17"/>
      <c r="C708" s="17"/>
      <c r="D708" s="17"/>
      <c r="E708" s="17"/>
      <c r="F708" s="17"/>
      <c r="G708" s="17"/>
      <c r="H708" s="17"/>
      <c r="I708" s="17"/>
      <c r="J708" s="17"/>
      <c r="K708" s="17"/>
      <c r="L708" s="17"/>
      <c r="M708" s="17"/>
      <c r="N708" s="17"/>
      <c r="O708" s="17"/>
      <c r="P708" s="17"/>
      <c r="Q708" s="17"/>
      <c r="R708" s="17"/>
      <c r="S708" s="17"/>
      <c r="T708" s="17"/>
      <c r="U708" s="17"/>
      <c r="V708" s="17"/>
      <c r="W708" s="17"/>
      <c r="X708" s="17"/>
      <c r="Y708" s="17"/>
      <c r="Z708" s="17"/>
    </row>
    <row r="709" spans="1:26" ht="12.75">
      <c r="A709" s="17"/>
      <c r="B709" s="17"/>
      <c r="C709" s="17"/>
      <c r="D709" s="17"/>
      <c r="E709" s="17"/>
      <c r="F709" s="17"/>
      <c r="G709" s="17"/>
      <c r="H709" s="17"/>
      <c r="I709" s="17"/>
      <c r="J709" s="17"/>
      <c r="K709" s="17"/>
      <c r="L709" s="17"/>
      <c r="M709" s="17"/>
      <c r="N709" s="17"/>
      <c r="O709" s="17"/>
      <c r="P709" s="17"/>
      <c r="Q709" s="17"/>
      <c r="R709" s="17"/>
      <c r="S709" s="17"/>
      <c r="T709" s="17"/>
      <c r="U709" s="17"/>
      <c r="V709" s="17"/>
      <c r="W709" s="17"/>
      <c r="X709" s="17"/>
      <c r="Y709" s="17"/>
      <c r="Z709" s="17"/>
    </row>
    <row r="710" spans="1:26" ht="12.75">
      <c r="A710" s="17"/>
      <c r="B710" s="17"/>
      <c r="C710" s="17"/>
      <c r="D710" s="17"/>
      <c r="E710" s="17"/>
      <c r="F710" s="17"/>
      <c r="G710" s="17"/>
      <c r="H710" s="17"/>
      <c r="I710" s="17"/>
      <c r="J710" s="17"/>
      <c r="K710" s="17"/>
      <c r="L710" s="17"/>
      <c r="M710" s="17"/>
      <c r="N710" s="17"/>
      <c r="O710" s="17"/>
      <c r="P710" s="17"/>
      <c r="Q710" s="17"/>
      <c r="R710" s="17"/>
      <c r="S710" s="17"/>
      <c r="T710" s="17"/>
      <c r="U710" s="17"/>
      <c r="V710" s="17"/>
      <c r="W710" s="17"/>
      <c r="X710" s="17"/>
      <c r="Y710" s="17"/>
      <c r="Z710" s="17"/>
    </row>
    <row r="711" spans="1:26" ht="12.75">
      <c r="A711" s="17"/>
      <c r="B711" s="17"/>
      <c r="C711" s="17"/>
      <c r="D711" s="17"/>
      <c r="E711" s="17"/>
      <c r="F711" s="17"/>
      <c r="G711" s="17"/>
      <c r="H711" s="17"/>
      <c r="I711" s="17"/>
      <c r="J711" s="17"/>
      <c r="K711" s="17"/>
      <c r="L711" s="17"/>
      <c r="M711" s="17"/>
      <c r="N711" s="17"/>
      <c r="O711" s="17"/>
      <c r="P711" s="17"/>
      <c r="Q711" s="17"/>
      <c r="R711" s="17"/>
      <c r="S711" s="17"/>
      <c r="T711" s="17"/>
      <c r="U711" s="17"/>
      <c r="V711" s="17"/>
      <c r="W711" s="17"/>
      <c r="X711" s="17"/>
      <c r="Y711" s="17"/>
      <c r="Z711" s="17"/>
    </row>
    <row r="712" spans="1:26" ht="12.75">
      <c r="A712" s="17"/>
      <c r="B712" s="17"/>
      <c r="C712" s="17"/>
      <c r="D712" s="17"/>
      <c r="E712" s="17"/>
      <c r="F712" s="17"/>
      <c r="G712" s="17"/>
      <c r="H712" s="17"/>
      <c r="I712" s="17"/>
      <c r="J712" s="17"/>
      <c r="K712" s="17"/>
      <c r="L712" s="17"/>
      <c r="M712" s="17"/>
      <c r="N712" s="17"/>
      <c r="O712" s="17"/>
      <c r="P712" s="17"/>
      <c r="Q712" s="17"/>
      <c r="R712" s="17"/>
      <c r="S712" s="17"/>
      <c r="T712" s="17"/>
      <c r="U712" s="17"/>
      <c r="V712" s="17"/>
      <c r="W712" s="17"/>
      <c r="X712" s="17"/>
      <c r="Y712" s="17"/>
      <c r="Z712" s="17"/>
    </row>
    <row r="713" spans="1:26" ht="12.75">
      <c r="A713" s="17"/>
      <c r="B713" s="17"/>
      <c r="C713" s="17"/>
      <c r="D713" s="17"/>
      <c r="E713" s="17"/>
      <c r="F713" s="17"/>
      <c r="G713" s="17"/>
      <c r="H713" s="17"/>
      <c r="I713" s="17"/>
      <c r="J713" s="17"/>
      <c r="K713" s="17"/>
      <c r="L713" s="17"/>
      <c r="M713" s="17"/>
      <c r="N713" s="17"/>
      <c r="O713" s="17"/>
      <c r="P713" s="17"/>
      <c r="Q713" s="17"/>
      <c r="R713" s="17"/>
      <c r="S713" s="17"/>
      <c r="T713" s="17"/>
      <c r="U713" s="17"/>
      <c r="V713" s="17"/>
      <c r="W713" s="17"/>
      <c r="X713" s="17"/>
      <c r="Y713" s="17"/>
      <c r="Z713" s="17"/>
    </row>
    <row r="714" spans="1:26" ht="12.75">
      <c r="A714" s="17"/>
      <c r="B714" s="17"/>
      <c r="C714" s="17"/>
      <c r="D714" s="17"/>
      <c r="E714" s="17"/>
      <c r="F714" s="17"/>
      <c r="G714" s="17"/>
      <c r="H714" s="17"/>
      <c r="I714" s="17"/>
      <c r="J714" s="17"/>
      <c r="K714" s="17"/>
      <c r="L714" s="17"/>
      <c r="M714" s="17"/>
      <c r="N714" s="17"/>
      <c r="O714" s="17"/>
      <c r="P714" s="17"/>
      <c r="Q714" s="17"/>
      <c r="R714" s="17"/>
      <c r="S714" s="17"/>
      <c r="T714" s="17"/>
      <c r="U714" s="17"/>
      <c r="V714" s="17"/>
      <c r="W714" s="17"/>
      <c r="X714" s="17"/>
      <c r="Y714" s="17"/>
      <c r="Z714" s="17"/>
    </row>
    <row r="715" spans="1:26" ht="12.75">
      <c r="A715" s="17"/>
      <c r="B715" s="17"/>
      <c r="C715" s="17"/>
      <c r="D715" s="17"/>
      <c r="E715" s="17"/>
      <c r="F715" s="17"/>
      <c r="G715" s="17"/>
      <c r="H715" s="17"/>
      <c r="I715" s="17"/>
      <c r="J715" s="17"/>
      <c r="K715" s="17"/>
      <c r="L715" s="17"/>
      <c r="M715" s="17"/>
      <c r="N715" s="17"/>
      <c r="O715" s="17"/>
      <c r="P715" s="17"/>
      <c r="Q715" s="17"/>
      <c r="R715" s="17"/>
      <c r="S715" s="17"/>
      <c r="T715" s="17"/>
      <c r="U715" s="17"/>
      <c r="V715" s="17"/>
      <c r="W715" s="17"/>
      <c r="X715" s="17"/>
      <c r="Y715" s="17"/>
      <c r="Z715" s="17"/>
    </row>
    <row r="716" spans="1:26" ht="12.75">
      <c r="A716" s="17"/>
      <c r="B716" s="17"/>
      <c r="C716" s="17"/>
      <c r="D716" s="17"/>
      <c r="E716" s="17"/>
      <c r="F716" s="17"/>
      <c r="G716" s="17"/>
      <c r="H716" s="17"/>
      <c r="I716" s="17"/>
      <c r="J716" s="17"/>
      <c r="K716" s="17"/>
      <c r="L716" s="17"/>
      <c r="M716" s="17"/>
      <c r="N716" s="17"/>
      <c r="O716" s="17"/>
      <c r="P716" s="17"/>
      <c r="Q716" s="17"/>
      <c r="R716" s="17"/>
      <c r="S716" s="17"/>
      <c r="T716" s="17"/>
      <c r="U716" s="17"/>
      <c r="V716" s="17"/>
      <c r="W716" s="17"/>
      <c r="X716" s="17"/>
      <c r="Y716" s="17"/>
      <c r="Z716" s="17"/>
    </row>
    <row r="717" spans="1:26" ht="12.75">
      <c r="A717" s="17"/>
      <c r="B717" s="17"/>
      <c r="C717" s="17"/>
      <c r="D717" s="17"/>
      <c r="E717" s="17"/>
      <c r="F717" s="17"/>
      <c r="G717" s="17"/>
      <c r="H717" s="17"/>
      <c r="I717" s="17"/>
      <c r="J717" s="17"/>
      <c r="K717" s="17"/>
      <c r="L717" s="17"/>
      <c r="M717" s="17"/>
      <c r="N717" s="17"/>
      <c r="O717" s="17"/>
      <c r="P717" s="17"/>
      <c r="Q717" s="17"/>
      <c r="R717" s="17"/>
      <c r="S717" s="17"/>
      <c r="T717" s="17"/>
      <c r="U717" s="17"/>
      <c r="V717" s="17"/>
      <c r="W717" s="17"/>
      <c r="X717" s="17"/>
      <c r="Y717" s="17"/>
      <c r="Z717" s="17"/>
    </row>
    <row r="718" spans="1:26" ht="12.75">
      <c r="A718" s="17"/>
      <c r="B718" s="17"/>
      <c r="C718" s="17"/>
      <c r="D718" s="17"/>
      <c r="E718" s="17"/>
      <c r="F718" s="17"/>
      <c r="G718" s="17"/>
      <c r="H718" s="17"/>
      <c r="I718" s="17"/>
      <c r="J718" s="17"/>
      <c r="K718" s="17"/>
      <c r="L718" s="17"/>
      <c r="M718" s="17"/>
      <c r="N718" s="17"/>
      <c r="O718" s="17"/>
      <c r="P718" s="17"/>
      <c r="Q718" s="17"/>
      <c r="R718" s="17"/>
      <c r="S718" s="17"/>
      <c r="T718" s="17"/>
      <c r="U718" s="17"/>
      <c r="V718" s="17"/>
      <c r="W718" s="17"/>
      <c r="X718" s="17"/>
      <c r="Y718" s="17"/>
      <c r="Z718" s="17"/>
    </row>
    <row r="719" spans="1:26" ht="12.75">
      <c r="A719" s="17"/>
      <c r="B719" s="17"/>
      <c r="C719" s="17"/>
      <c r="D719" s="17"/>
      <c r="E719" s="17"/>
      <c r="F719" s="17"/>
      <c r="G719" s="17"/>
      <c r="H719" s="17"/>
      <c r="I719" s="17"/>
      <c r="J719" s="17"/>
      <c r="K719" s="17"/>
      <c r="L719" s="17"/>
      <c r="M719" s="17"/>
      <c r="N719" s="17"/>
      <c r="O719" s="17"/>
      <c r="P719" s="17"/>
      <c r="Q719" s="17"/>
      <c r="R719" s="17"/>
      <c r="S719" s="17"/>
      <c r="T719" s="17"/>
      <c r="U719" s="17"/>
      <c r="V719" s="17"/>
      <c r="W719" s="17"/>
      <c r="X719" s="17"/>
      <c r="Y719" s="17"/>
      <c r="Z719" s="17"/>
    </row>
    <row r="720" spans="1:26" ht="12.75">
      <c r="A720" s="17"/>
      <c r="B720" s="17"/>
      <c r="C720" s="17"/>
      <c r="D720" s="17"/>
      <c r="E720" s="17"/>
      <c r="F720" s="17"/>
      <c r="G720" s="17"/>
      <c r="H720" s="17"/>
      <c r="I720" s="17"/>
      <c r="J720" s="17"/>
      <c r="K720" s="17"/>
      <c r="L720" s="17"/>
      <c r="M720" s="17"/>
      <c r="N720" s="17"/>
      <c r="O720" s="17"/>
      <c r="P720" s="17"/>
      <c r="Q720" s="17"/>
      <c r="R720" s="17"/>
      <c r="S720" s="17"/>
      <c r="T720" s="17"/>
      <c r="U720" s="17"/>
      <c r="V720" s="17"/>
      <c r="W720" s="17"/>
      <c r="X720" s="17"/>
      <c r="Y720" s="17"/>
      <c r="Z720" s="17"/>
    </row>
    <row r="721" spans="1:26" ht="12.75">
      <c r="A721" s="17"/>
      <c r="B721" s="17"/>
      <c r="C721" s="17"/>
      <c r="D721" s="17"/>
      <c r="E721" s="17"/>
      <c r="F721" s="17"/>
      <c r="G721" s="17"/>
      <c r="H721" s="17"/>
      <c r="I721" s="17"/>
      <c r="J721" s="17"/>
      <c r="K721" s="17"/>
      <c r="L721" s="17"/>
      <c r="M721" s="17"/>
      <c r="N721" s="17"/>
      <c r="O721" s="17"/>
      <c r="P721" s="17"/>
      <c r="Q721" s="17"/>
      <c r="R721" s="17"/>
      <c r="S721" s="17"/>
      <c r="T721" s="17"/>
      <c r="U721" s="17"/>
      <c r="V721" s="17"/>
      <c r="W721" s="17"/>
      <c r="X721" s="17"/>
      <c r="Y721" s="17"/>
      <c r="Z721" s="17"/>
    </row>
    <row r="722" spans="1:26" ht="12.75">
      <c r="A722" s="17"/>
      <c r="B722" s="17"/>
      <c r="C722" s="17"/>
      <c r="D722" s="17"/>
      <c r="E722" s="17"/>
      <c r="F722" s="17"/>
      <c r="G722" s="17"/>
      <c r="H722" s="17"/>
      <c r="I722" s="17"/>
      <c r="J722" s="17"/>
      <c r="K722" s="17"/>
      <c r="L722" s="17"/>
      <c r="M722" s="17"/>
      <c r="N722" s="17"/>
      <c r="O722" s="17"/>
      <c r="P722" s="17"/>
      <c r="Q722" s="17"/>
      <c r="R722" s="17"/>
      <c r="S722" s="17"/>
      <c r="T722" s="17"/>
      <c r="U722" s="17"/>
      <c r="V722" s="17"/>
      <c r="W722" s="17"/>
      <c r="X722" s="17"/>
      <c r="Y722" s="17"/>
      <c r="Z722" s="17"/>
    </row>
    <row r="723" spans="1:26" ht="12.75">
      <c r="A723" s="17"/>
      <c r="B723" s="17"/>
      <c r="C723" s="17"/>
      <c r="D723" s="17"/>
      <c r="E723" s="17"/>
      <c r="F723" s="17"/>
      <c r="G723" s="17"/>
      <c r="H723" s="17"/>
      <c r="I723" s="17"/>
      <c r="J723" s="17"/>
      <c r="K723" s="17"/>
      <c r="L723" s="17"/>
      <c r="M723" s="17"/>
      <c r="N723" s="17"/>
      <c r="O723" s="17"/>
      <c r="P723" s="17"/>
      <c r="Q723" s="17"/>
      <c r="R723" s="17"/>
      <c r="S723" s="17"/>
      <c r="T723" s="17"/>
      <c r="U723" s="17"/>
      <c r="V723" s="17"/>
      <c r="W723" s="17"/>
      <c r="X723" s="17"/>
      <c r="Y723" s="17"/>
      <c r="Z723" s="17"/>
    </row>
    <row r="724" spans="1:26" ht="12.75">
      <c r="A724" s="17"/>
      <c r="B724" s="17"/>
      <c r="C724" s="17"/>
      <c r="D724" s="17"/>
      <c r="E724" s="17"/>
      <c r="F724" s="17"/>
      <c r="G724" s="17"/>
      <c r="H724" s="17"/>
      <c r="I724" s="17"/>
      <c r="J724" s="17"/>
      <c r="K724" s="17"/>
      <c r="L724" s="17"/>
      <c r="M724" s="17"/>
      <c r="N724" s="17"/>
      <c r="O724" s="17"/>
      <c r="P724" s="17"/>
      <c r="Q724" s="17"/>
      <c r="R724" s="17"/>
      <c r="S724" s="17"/>
      <c r="T724" s="17"/>
      <c r="U724" s="17"/>
      <c r="V724" s="17"/>
      <c r="W724" s="17"/>
      <c r="X724" s="17"/>
      <c r="Y724" s="17"/>
      <c r="Z724" s="17"/>
    </row>
    <row r="725" spans="1:26" ht="12.75">
      <c r="A725" s="17"/>
      <c r="B725" s="17"/>
      <c r="C725" s="17"/>
      <c r="D725" s="17"/>
      <c r="E725" s="17"/>
      <c r="F725" s="17"/>
      <c r="G725" s="17"/>
      <c r="H725" s="17"/>
      <c r="I725" s="17"/>
      <c r="J725" s="17"/>
      <c r="K725" s="17"/>
      <c r="L725" s="17"/>
      <c r="M725" s="17"/>
      <c r="N725" s="17"/>
      <c r="O725" s="17"/>
      <c r="P725" s="17"/>
      <c r="Q725" s="17"/>
      <c r="R725" s="17"/>
      <c r="S725" s="17"/>
      <c r="T725" s="17"/>
      <c r="U725" s="17"/>
      <c r="V725" s="17"/>
      <c r="W725" s="17"/>
      <c r="X725" s="17"/>
      <c r="Y725" s="17"/>
      <c r="Z725" s="17"/>
    </row>
    <row r="726" spans="1:26" ht="12.75">
      <c r="A726" s="17"/>
      <c r="B726" s="17"/>
      <c r="C726" s="17"/>
      <c r="D726" s="17"/>
      <c r="E726" s="17"/>
      <c r="F726" s="17"/>
      <c r="G726" s="17"/>
      <c r="H726" s="17"/>
      <c r="I726" s="17"/>
      <c r="J726" s="17"/>
      <c r="K726" s="17"/>
      <c r="L726" s="17"/>
      <c r="M726" s="17"/>
      <c r="N726" s="17"/>
      <c r="O726" s="17"/>
      <c r="P726" s="17"/>
      <c r="Q726" s="17"/>
      <c r="R726" s="17"/>
      <c r="S726" s="17"/>
      <c r="T726" s="17"/>
      <c r="U726" s="17"/>
      <c r="V726" s="17"/>
      <c r="W726" s="17"/>
      <c r="X726" s="17"/>
      <c r="Y726" s="17"/>
      <c r="Z726" s="17"/>
    </row>
    <row r="727" spans="1:26" ht="12.75">
      <c r="A727" s="17"/>
      <c r="B727" s="17"/>
      <c r="C727" s="17"/>
      <c r="D727" s="17"/>
      <c r="E727" s="17"/>
      <c r="F727" s="17"/>
      <c r="G727" s="17"/>
      <c r="H727" s="17"/>
      <c r="I727" s="17"/>
      <c r="J727" s="17"/>
      <c r="K727" s="17"/>
      <c r="L727" s="17"/>
      <c r="M727" s="17"/>
      <c r="N727" s="17"/>
      <c r="O727" s="17"/>
      <c r="P727" s="17"/>
      <c r="Q727" s="17"/>
      <c r="R727" s="17"/>
      <c r="S727" s="17"/>
      <c r="T727" s="17"/>
      <c r="U727" s="17"/>
      <c r="V727" s="17"/>
      <c r="W727" s="17"/>
      <c r="X727" s="17"/>
      <c r="Y727" s="17"/>
      <c r="Z727" s="17"/>
    </row>
    <row r="728" spans="1:26" ht="12.75">
      <c r="A728" s="17"/>
      <c r="B728" s="17"/>
      <c r="C728" s="17"/>
      <c r="D728" s="17"/>
      <c r="E728" s="17"/>
      <c r="F728" s="17"/>
      <c r="G728" s="17"/>
      <c r="H728" s="17"/>
      <c r="I728" s="17"/>
      <c r="J728" s="17"/>
      <c r="K728" s="17"/>
      <c r="L728" s="17"/>
      <c r="M728" s="17"/>
      <c r="N728" s="17"/>
      <c r="O728" s="17"/>
      <c r="P728" s="17"/>
      <c r="Q728" s="17"/>
      <c r="R728" s="17"/>
      <c r="S728" s="17"/>
      <c r="T728" s="17"/>
      <c r="U728" s="17"/>
      <c r="V728" s="17"/>
      <c r="W728" s="17"/>
      <c r="X728" s="17"/>
      <c r="Y728" s="17"/>
      <c r="Z728" s="17"/>
    </row>
    <row r="729" spans="1:26" ht="12.75">
      <c r="A729" s="17"/>
      <c r="B729" s="17"/>
      <c r="C729" s="17"/>
      <c r="D729" s="17"/>
      <c r="E729" s="17"/>
      <c r="F729" s="17"/>
      <c r="G729" s="17"/>
      <c r="H729" s="17"/>
      <c r="I729" s="17"/>
      <c r="J729" s="17"/>
      <c r="K729" s="17"/>
      <c r="L729" s="17"/>
      <c r="M729" s="17"/>
      <c r="N729" s="17"/>
      <c r="O729" s="17"/>
      <c r="P729" s="17"/>
      <c r="Q729" s="17"/>
      <c r="R729" s="17"/>
      <c r="S729" s="17"/>
      <c r="T729" s="17"/>
      <c r="U729" s="17"/>
      <c r="V729" s="17"/>
      <c r="W729" s="17"/>
      <c r="X729" s="17"/>
      <c r="Y729" s="17"/>
      <c r="Z729" s="17"/>
    </row>
    <row r="730" spans="1:26" ht="12.75">
      <c r="A730" s="17"/>
      <c r="B730" s="17"/>
      <c r="C730" s="17"/>
      <c r="D730" s="17"/>
      <c r="E730" s="17"/>
      <c r="F730" s="17"/>
      <c r="G730" s="17"/>
      <c r="H730" s="17"/>
      <c r="I730" s="17"/>
      <c r="J730" s="17"/>
      <c r="K730" s="17"/>
      <c r="L730" s="17"/>
      <c r="M730" s="17"/>
      <c r="N730" s="17"/>
      <c r="O730" s="17"/>
      <c r="P730" s="17"/>
      <c r="Q730" s="17"/>
      <c r="R730" s="17"/>
      <c r="S730" s="17"/>
      <c r="T730" s="17"/>
      <c r="U730" s="17"/>
      <c r="V730" s="17"/>
      <c r="W730" s="17"/>
      <c r="X730" s="17"/>
      <c r="Y730" s="17"/>
      <c r="Z730" s="17"/>
    </row>
    <row r="731" spans="1:26" ht="12.75">
      <c r="A731" s="17"/>
      <c r="B731" s="17"/>
      <c r="C731" s="17"/>
      <c r="D731" s="17"/>
      <c r="E731" s="17"/>
      <c r="F731" s="17"/>
      <c r="G731" s="17"/>
      <c r="H731" s="17"/>
      <c r="I731" s="17"/>
      <c r="J731" s="17"/>
      <c r="K731" s="17"/>
      <c r="L731" s="17"/>
      <c r="M731" s="17"/>
      <c r="N731" s="17"/>
      <c r="O731" s="17"/>
      <c r="P731" s="17"/>
      <c r="Q731" s="17"/>
      <c r="R731" s="17"/>
      <c r="S731" s="17"/>
      <c r="T731" s="17"/>
      <c r="U731" s="17"/>
      <c r="V731" s="17"/>
      <c r="W731" s="17"/>
      <c r="X731" s="17"/>
      <c r="Y731" s="17"/>
      <c r="Z731" s="17"/>
    </row>
    <row r="732" spans="1:26" ht="12.75">
      <c r="A732" s="17"/>
      <c r="B732" s="17"/>
      <c r="C732" s="17"/>
      <c r="D732" s="17"/>
      <c r="E732" s="17"/>
      <c r="F732" s="17"/>
      <c r="G732" s="17"/>
      <c r="H732" s="17"/>
      <c r="I732" s="17"/>
      <c r="J732" s="17"/>
      <c r="K732" s="17"/>
      <c r="L732" s="17"/>
      <c r="M732" s="17"/>
      <c r="N732" s="17"/>
      <c r="O732" s="17"/>
      <c r="P732" s="17"/>
      <c r="Q732" s="17"/>
      <c r="R732" s="17"/>
      <c r="S732" s="17"/>
      <c r="T732" s="17"/>
      <c r="U732" s="17"/>
      <c r="V732" s="17"/>
      <c r="W732" s="17"/>
      <c r="X732" s="17"/>
      <c r="Y732" s="17"/>
      <c r="Z732" s="17"/>
    </row>
    <row r="733" spans="1:26" ht="12.75">
      <c r="A733" s="17"/>
      <c r="B733" s="17"/>
      <c r="C733" s="17"/>
      <c r="D733" s="17"/>
      <c r="E733" s="17"/>
      <c r="F733" s="17"/>
      <c r="G733" s="17"/>
      <c r="H733" s="17"/>
      <c r="I733" s="17"/>
      <c r="J733" s="17"/>
      <c r="K733" s="17"/>
      <c r="L733" s="17"/>
      <c r="M733" s="17"/>
      <c r="N733" s="17"/>
      <c r="O733" s="17"/>
      <c r="P733" s="17"/>
      <c r="Q733" s="17"/>
      <c r="R733" s="17"/>
      <c r="S733" s="17"/>
      <c r="T733" s="17"/>
      <c r="U733" s="17"/>
      <c r="V733" s="17"/>
      <c r="W733" s="17"/>
      <c r="X733" s="17"/>
      <c r="Y733" s="17"/>
      <c r="Z733" s="17"/>
    </row>
    <row r="734" spans="1:26" ht="12.75">
      <c r="A734" s="17"/>
      <c r="B734" s="17"/>
      <c r="C734" s="17"/>
      <c r="D734" s="17"/>
      <c r="E734" s="17"/>
      <c r="F734" s="17"/>
      <c r="G734" s="17"/>
      <c r="H734" s="17"/>
      <c r="I734" s="17"/>
      <c r="J734" s="17"/>
      <c r="K734" s="17"/>
      <c r="L734" s="17"/>
      <c r="M734" s="17"/>
      <c r="N734" s="17"/>
      <c r="O734" s="17"/>
      <c r="P734" s="17"/>
      <c r="Q734" s="17"/>
      <c r="R734" s="17"/>
      <c r="S734" s="17"/>
      <c r="T734" s="17"/>
      <c r="U734" s="17"/>
      <c r="V734" s="17"/>
      <c r="W734" s="17"/>
      <c r="X734" s="17"/>
      <c r="Y734" s="17"/>
      <c r="Z734" s="17"/>
    </row>
    <row r="735" spans="1:26" ht="12.75">
      <c r="A735" s="17"/>
      <c r="B735" s="17"/>
      <c r="C735" s="17"/>
      <c r="D735" s="17"/>
      <c r="E735" s="17"/>
      <c r="F735" s="17"/>
      <c r="G735" s="17"/>
      <c r="H735" s="17"/>
      <c r="I735" s="17"/>
      <c r="J735" s="17"/>
      <c r="K735" s="17"/>
      <c r="L735" s="17"/>
      <c r="M735" s="17"/>
      <c r="N735" s="17"/>
      <c r="O735" s="17"/>
      <c r="P735" s="17"/>
      <c r="Q735" s="17"/>
      <c r="R735" s="17"/>
      <c r="S735" s="17"/>
      <c r="T735" s="17"/>
      <c r="U735" s="17"/>
      <c r="V735" s="17"/>
      <c r="W735" s="17"/>
      <c r="X735" s="17"/>
      <c r="Y735" s="17"/>
      <c r="Z735" s="17"/>
    </row>
    <row r="736" spans="1:26" ht="12.75">
      <c r="A736" s="17"/>
      <c r="B736" s="17"/>
      <c r="C736" s="17"/>
      <c r="D736" s="17"/>
      <c r="E736" s="17"/>
      <c r="F736" s="17"/>
      <c r="G736" s="17"/>
      <c r="H736" s="17"/>
      <c r="I736" s="17"/>
      <c r="J736" s="17"/>
      <c r="K736" s="17"/>
      <c r="L736" s="17"/>
      <c r="M736" s="17"/>
      <c r="N736" s="17"/>
      <c r="O736" s="17"/>
      <c r="P736" s="17"/>
      <c r="Q736" s="17"/>
      <c r="R736" s="17"/>
      <c r="S736" s="17"/>
      <c r="T736" s="17"/>
      <c r="U736" s="17"/>
      <c r="V736" s="17"/>
      <c r="W736" s="17"/>
      <c r="X736" s="17"/>
      <c r="Y736" s="17"/>
      <c r="Z736" s="17"/>
    </row>
    <row r="737" spans="1:26" ht="12.75">
      <c r="A737" s="17"/>
      <c r="B737" s="17"/>
      <c r="C737" s="17"/>
      <c r="D737" s="17"/>
      <c r="E737" s="17"/>
      <c r="F737" s="17"/>
      <c r="G737" s="17"/>
      <c r="H737" s="17"/>
      <c r="I737" s="17"/>
      <c r="J737" s="17"/>
      <c r="K737" s="17"/>
      <c r="L737" s="17"/>
      <c r="M737" s="17"/>
      <c r="N737" s="17"/>
      <c r="O737" s="17"/>
      <c r="P737" s="17"/>
      <c r="Q737" s="17"/>
      <c r="R737" s="17"/>
      <c r="S737" s="17"/>
      <c r="T737" s="17"/>
      <c r="U737" s="17"/>
      <c r="V737" s="17"/>
      <c r="W737" s="17"/>
      <c r="X737" s="17"/>
      <c r="Y737" s="17"/>
      <c r="Z737" s="17"/>
    </row>
    <row r="738" spans="1:26" ht="12.75">
      <c r="A738" s="17"/>
      <c r="B738" s="17"/>
      <c r="C738" s="17"/>
      <c r="D738" s="17"/>
      <c r="E738" s="17"/>
      <c r="F738" s="17"/>
      <c r="G738" s="17"/>
      <c r="H738" s="17"/>
      <c r="I738" s="17"/>
      <c r="J738" s="17"/>
      <c r="K738" s="17"/>
      <c r="L738" s="17"/>
      <c r="M738" s="17"/>
      <c r="N738" s="17"/>
      <c r="O738" s="17"/>
      <c r="P738" s="17"/>
      <c r="Q738" s="17"/>
      <c r="R738" s="17"/>
      <c r="S738" s="17"/>
      <c r="T738" s="17"/>
      <c r="U738" s="17"/>
      <c r="V738" s="17"/>
      <c r="W738" s="17"/>
      <c r="X738" s="17"/>
      <c r="Y738" s="17"/>
      <c r="Z738" s="17"/>
    </row>
    <row r="739" spans="1:26" ht="12.75">
      <c r="A739" s="17"/>
      <c r="B739" s="17"/>
      <c r="C739" s="17"/>
      <c r="D739" s="17"/>
      <c r="E739" s="17"/>
      <c r="F739" s="17"/>
      <c r="G739" s="17"/>
      <c r="H739" s="17"/>
      <c r="I739" s="17"/>
      <c r="J739" s="17"/>
      <c r="K739" s="17"/>
      <c r="L739" s="17"/>
      <c r="M739" s="17"/>
      <c r="N739" s="17"/>
      <c r="O739" s="17"/>
      <c r="P739" s="17"/>
      <c r="Q739" s="17"/>
      <c r="R739" s="17"/>
      <c r="S739" s="17"/>
      <c r="T739" s="17"/>
      <c r="U739" s="17"/>
      <c r="V739" s="17"/>
      <c r="W739" s="17"/>
      <c r="X739" s="17"/>
      <c r="Y739" s="17"/>
      <c r="Z739" s="17"/>
    </row>
    <row r="740" spans="1:26" ht="12.75">
      <c r="A740" s="17"/>
      <c r="B740" s="17"/>
      <c r="C740" s="17"/>
      <c r="D740" s="17"/>
      <c r="E740" s="17"/>
      <c r="F740" s="17"/>
      <c r="G740" s="17"/>
      <c r="H740" s="17"/>
      <c r="I740" s="17"/>
      <c r="J740" s="17"/>
      <c r="K740" s="17"/>
      <c r="L740" s="17"/>
      <c r="M740" s="17"/>
      <c r="N740" s="17"/>
      <c r="O740" s="17"/>
      <c r="P740" s="17"/>
      <c r="Q740" s="17"/>
      <c r="R740" s="17"/>
      <c r="S740" s="17"/>
      <c r="T740" s="17"/>
      <c r="U740" s="17"/>
      <c r="V740" s="17"/>
      <c r="W740" s="17"/>
      <c r="X740" s="17"/>
      <c r="Y740" s="17"/>
      <c r="Z740" s="17"/>
    </row>
    <row r="741" spans="1:26" ht="12.75">
      <c r="A741" s="17"/>
      <c r="B741" s="17"/>
      <c r="C741" s="17"/>
      <c r="D741" s="17"/>
      <c r="E741" s="17"/>
      <c r="F741" s="17"/>
      <c r="G741" s="17"/>
      <c r="H741" s="17"/>
      <c r="I741" s="17"/>
      <c r="J741" s="17"/>
      <c r="K741" s="17"/>
      <c r="L741" s="17"/>
      <c r="M741" s="17"/>
      <c r="N741" s="17"/>
      <c r="O741" s="17"/>
      <c r="P741" s="17"/>
      <c r="Q741" s="17"/>
      <c r="R741" s="17"/>
      <c r="S741" s="17"/>
      <c r="T741" s="17"/>
      <c r="U741" s="17"/>
      <c r="V741" s="17"/>
      <c r="W741" s="17"/>
      <c r="X741" s="17"/>
      <c r="Y741" s="17"/>
      <c r="Z741" s="17"/>
    </row>
    <row r="742" spans="1:26" ht="12.75">
      <c r="A742" s="17"/>
      <c r="B742" s="17"/>
      <c r="C742" s="17"/>
      <c r="D742" s="17"/>
      <c r="E742" s="17"/>
      <c r="F742" s="17"/>
      <c r="G742" s="17"/>
      <c r="H742" s="17"/>
      <c r="I742" s="17"/>
      <c r="J742" s="17"/>
      <c r="K742" s="17"/>
      <c r="L742" s="17"/>
      <c r="M742" s="17"/>
      <c r="N742" s="17"/>
      <c r="O742" s="17"/>
      <c r="P742" s="17"/>
      <c r="Q742" s="17"/>
      <c r="R742" s="17"/>
      <c r="S742" s="17"/>
      <c r="T742" s="17"/>
      <c r="U742" s="17"/>
      <c r="V742" s="17"/>
      <c r="W742" s="17"/>
      <c r="X742" s="17"/>
      <c r="Y742" s="17"/>
      <c r="Z742" s="17"/>
    </row>
    <row r="743" spans="1:26" ht="12.75">
      <c r="A743" s="17"/>
      <c r="B743" s="17"/>
      <c r="C743" s="17"/>
      <c r="D743" s="17"/>
      <c r="E743" s="17"/>
      <c r="F743" s="17"/>
      <c r="G743" s="17"/>
      <c r="H743" s="17"/>
      <c r="I743" s="17"/>
      <c r="J743" s="17"/>
      <c r="K743" s="17"/>
      <c r="L743" s="17"/>
      <c r="M743" s="17"/>
      <c r="N743" s="17"/>
      <c r="O743" s="17"/>
      <c r="P743" s="17"/>
      <c r="Q743" s="17"/>
      <c r="R743" s="17"/>
      <c r="S743" s="17"/>
      <c r="T743" s="17"/>
      <c r="U743" s="17"/>
      <c r="V743" s="17"/>
      <c r="W743" s="17"/>
      <c r="X743" s="17"/>
      <c r="Y743" s="17"/>
      <c r="Z743" s="17"/>
    </row>
    <row r="744" spans="1:26" ht="12.75">
      <c r="A744" s="17"/>
      <c r="B744" s="17"/>
      <c r="C744" s="17"/>
      <c r="D744" s="17"/>
      <c r="E744" s="17"/>
      <c r="F744" s="17"/>
      <c r="G744" s="17"/>
      <c r="H744" s="17"/>
      <c r="I744" s="17"/>
      <c r="J744" s="17"/>
      <c r="K744" s="17"/>
      <c r="L744" s="17"/>
      <c r="M744" s="17"/>
      <c r="N744" s="17"/>
      <c r="O744" s="17"/>
      <c r="P744" s="17"/>
      <c r="Q744" s="17"/>
      <c r="R744" s="17"/>
      <c r="S744" s="17"/>
      <c r="T744" s="17"/>
      <c r="U744" s="17"/>
      <c r="V744" s="17"/>
      <c r="W744" s="17"/>
      <c r="X744" s="17"/>
      <c r="Y744" s="17"/>
      <c r="Z744" s="17"/>
    </row>
    <row r="745" spans="1:26" ht="12.75">
      <c r="A745" s="17"/>
      <c r="B745" s="17"/>
      <c r="C745" s="17"/>
      <c r="D745" s="17"/>
      <c r="E745" s="17"/>
      <c r="F745" s="17"/>
      <c r="G745" s="17"/>
      <c r="H745" s="17"/>
      <c r="I745" s="17"/>
      <c r="J745" s="17"/>
      <c r="K745" s="17"/>
      <c r="L745" s="17"/>
      <c r="M745" s="17"/>
      <c r="N745" s="17"/>
      <c r="O745" s="17"/>
      <c r="P745" s="17"/>
      <c r="Q745" s="17"/>
      <c r="R745" s="17"/>
      <c r="S745" s="17"/>
      <c r="T745" s="17"/>
      <c r="U745" s="17"/>
      <c r="V745" s="17"/>
      <c r="W745" s="17"/>
      <c r="X745" s="17"/>
      <c r="Y745" s="17"/>
      <c r="Z745" s="17"/>
    </row>
    <row r="746" spans="1:26" ht="12.75">
      <c r="A746" s="17"/>
      <c r="B746" s="17"/>
      <c r="C746" s="17"/>
      <c r="D746" s="17"/>
      <c r="E746" s="17"/>
      <c r="F746" s="17"/>
      <c r="G746" s="17"/>
      <c r="H746" s="17"/>
      <c r="I746" s="17"/>
      <c r="J746" s="17"/>
      <c r="K746" s="17"/>
      <c r="L746" s="17"/>
      <c r="M746" s="17"/>
      <c r="N746" s="17"/>
      <c r="O746" s="17"/>
      <c r="P746" s="17"/>
      <c r="Q746" s="17"/>
      <c r="R746" s="17"/>
      <c r="S746" s="17"/>
      <c r="T746" s="17"/>
      <c r="U746" s="17"/>
      <c r="V746" s="17"/>
      <c r="W746" s="17"/>
      <c r="X746" s="17"/>
      <c r="Y746" s="17"/>
      <c r="Z746" s="17"/>
    </row>
    <row r="747" spans="1:26" ht="12.75">
      <c r="A747" s="17"/>
      <c r="B747" s="17"/>
      <c r="C747" s="17"/>
      <c r="D747" s="17"/>
      <c r="E747" s="17"/>
      <c r="F747" s="17"/>
      <c r="G747" s="17"/>
      <c r="H747" s="17"/>
      <c r="I747" s="17"/>
      <c r="J747" s="17"/>
      <c r="K747" s="17"/>
      <c r="L747" s="17"/>
      <c r="M747" s="17"/>
      <c r="N747" s="17"/>
      <c r="O747" s="17"/>
      <c r="P747" s="17"/>
      <c r="Q747" s="17"/>
      <c r="R747" s="17"/>
      <c r="S747" s="17"/>
      <c r="T747" s="17"/>
      <c r="U747" s="17"/>
      <c r="V747" s="17"/>
      <c r="W747" s="17"/>
      <c r="X747" s="17"/>
      <c r="Y747" s="17"/>
      <c r="Z747" s="17"/>
    </row>
    <row r="748" spans="1:26" ht="12.75">
      <c r="A748" s="17"/>
      <c r="B748" s="17"/>
      <c r="C748" s="17"/>
      <c r="D748" s="17"/>
      <c r="E748" s="17"/>
      <c r="F748" s="17"/>
      <c r="G748" s="17"/>
      <c r="H748" s="17"/>
      <c r="I748" s="17"/>
      <c r="J748" s="17"/>
      <c r="K748" s="17"/>
      <c r="L748" s="17"/>
      <c r="M748" s="17"/>
      <c r="N748" s="17"/>
      <c r="O748" s="17"/>
      <c r="P748" s="17"/>
      <c r="Q748" s="17"/>
      <c r="R748" s="17"/>
      <c r="S748" s="17"/>
      <c r="T748" s="17"/>
      <c r="U748" s="17"/>
      <c r="V748" s="17"/>
      <c r="W748" s="17"/>
      <c r="X748" s="17"/>
      <c r="Y748" s="17"/>
      <c r="Z748" s="17"/>
    </row>
    <row r="749" spans="1:26" ht="12.75">
      <c r="A749" s="17"/>
      <c r="B749" s="17"/>
      <c r="C749" s="17"/>
      <c r="D749" s="17"/>
      <c r="E749" s="17"/>
      <c r="F749" s="17"/>
      <c r="G749" s="17"/>
      <c r="H749" s="17"/>
      <c r="I749" s="17"/>
      <c r="J749" s="17"/>
      <c r="K749" s="17"/>
      <c r="L749" s="17"/>
      <c r="M749" s="17"/>
      <c r="N749" s="17"/>
      <c r="O749" s="17"/>
      <c r="P749" s="17"/>
      <c r="Q749" s="17"/>
      <c r="R749" s="17"/>
      <c r="S749" s="17"/>
      <c r="T749" s="17"/>
      <c r="U749" s="17"/>
      <c r="V749" s="17"/>
      <c r="W749" s="17"/>
      <c r="X749" s="17"/>
      <c r="Y749" s="17"/>
      <c r="Z749" s="17"/>
    </row>
    <row r="750" spans="1:26" ht="12.75">
      <c r="A750" s="17"/>
      <c r="B750" s="17"/>
      <c r="C750" s="17"/>
      <c r="D750" s="17"/>
      <c r="E750" s="17"/>
      <c r="F750" s="17"/>
      <c r="G750" s="17"/>
      <c r="H750" s="17"/>
      <c r="I750" s="17"/>
      <c r="J750" s="17"/>
      <c r="K750" s="17"/>
      <c r="L750" s="17"/>
      <c r="M750" s="17"/>
      <c r="N750" s="17"/>
      <c r="O750" s="17"/>
      <c r="P750" s="17"/>
      <c r="Q750" s="17"/>
      <c r="R750" s="17"/>
      <c r="S750" s="17"/>
      <c r="T750" s="17"/>
      <c r="U750" s="17"/>
      <c r="V750" s="17"/>
      <c r="W750" s="17"/>
      <c r="X750" s="17"/>
      <c r="Y750" s="17"/>
      <c r="Z750" s="17"/>
    </row>
    <row r="751" spans="1:26" ht="12.75">
      <c r="A751" s="17"/>
      <c r="B751" s="17"/>
      <c r="C751" s="17"/>
      <c r="D751" s="17"/>
      <c r="E751" s="17"/>
      <c r="F751" s="17"/>
      <c r="G751" s="17"/>
      <c r="H751" s="17"/>
      <c r="I751" s="17"/>
      <c r="J751" s="17"/>
      <c r="K751" s="17"/>
      <c r="L751" s="17"/>
      <c r="M751" s="17"/>
      <c r="N751" s="17"/>
      <c r="O751" s="17"/>
      <c r="P751" s="17"/>
      <c r="Q751" s="17"/>
      <c r="R751" s="17"/>
      <c r="S751" s="17"/>
      <c r="T751" s="17"/>
      <c r="U751" s="17"/>
      <c r="V751" s="17"/>
      <c r="W751" s="17"/>
      <c r="X751" s="17"/>
      <c r="Y751" s="17"/>
      <c r="Z751" s="17"/>
    </row>
    <row r="752" spans="1:26" ht="12.75">
      <c r="A752" s="17"/>
      <c r="B752" s="17"/>
      <c r="C752" s="17"/>
      <c r="D752" s="17"/>
      <c r="E752" s="17"/>
      <c r="F752" s="17"/>
      <c r="G752" s="17"/>
      <c r="H752" s="17"/>
      <c r="I752" s="17"/>
      <c r="J752" s="17"/>
      <c r="K752" s="17"/>
      <c r="L752" s="17"/>
      <c r="M752" s="17"/>
      <c r="N752" s="17"/>
      <c r="O752" s="17"/>
      <c r="P752" s="17"/>
      <c r="Q752" s="17"/>
      <c r="R752" s="17"/>
      <c r="S752" s="17"/>
      <c r="T752" s="17"/>
      <c r="U752" s="17"/>
      <c r="V752" s="17"/>
      <c r="W752" s="17"/>
      <c r="X752" s="17"/>
      <c r="Y752" s="17"/>
      <c r="Z752" s="17"/>
    </row>
    <row r="753" spans="1:26" ht="12.75">
      <c r="A753" s="17"/>
      <c r="B753" s="17"/>
      <c r="C753" s="17"/>
      <c r="D753" s="17"/>
      <c r="E753" s="17"/>
      <c r="F753" s="17"/>
      <c r="G753" s="17"/>
      <c r="H753" s="17"/>
      <c r="I753" s="17"/>
      <c r="J753" s="17"/>
      <c r="K753" s="17"/>
      <c r="L753" s="17"/>
      <c r="M753" s="17"/>
      <c r="N753" s="17"/>
      <c r="O753" s="17"/>
      <c r="P753" s="17"/>
      <c r="Q753" s="17"/>
      <c r="R753" s="17"/>
      <c r="S753" s="17"/>
      <c r="T753" s="17"/>
      <c r="U753" s="17"/>
      <c r="V753" s="17"/>
      <c r="W753" s="17"/>
      <c r="X753" s="17"/>
      <c r="Y753" s="17"/>
      <c r="Z753" s="17"/>
    </row>
    <row r="754" spans="1:26" ht="12.75">
      <c r="A754" s="17"/>
      <c r="B754" s="17"/>
      <c r="C754" s="17"/>
      <c r="D754" s="17"/>
      <c r="E754" s="17"/>
      <c r="F754" s="17"/>
      <c r="G754" s="17"/>
      <c r="H754" s="17"/>
      <c r="I754" s="17"/>
      <c r="J754" s="17"/>
      <c r="K754" s="17"/>
      <c r="L754" s="17"/>
      <c r="M754" s="17"/>
      <c r="N754" s="17"/>
      <c r="O754" s="17"/>
      <c r="P754" s="17"/>
      <c r="Q754" s="17"/>
      <c r="R754" s="17"/>
      <c r="S754" s="17"/>
      <c r="T754" s="17"/>
      <c r="U754" s="17"/>
      <c r="V754" s="17"/>
      <c r="W754" s="17"/>
      <c r="X754" s="17"/>
      <c r="Y754" s="17"/>
      <c r="Z754" s="17"/>
    </row>
    <row r="755" spans="1:26" ht="12.75">
      <c r="A755" s="17"/>
      <c r="B755" s="17"/>
      <c r="C755" s="17"/>
      <c r="D755" s="17"/>
      <c r="E755" s="17"/>
      <c r="F755" s="17"/>
      <c r="G755" s="17"/>
      <c r="H755" s="17"/>
      <c r="I755" s="17"/>
      <c r="J755" s="17"/>
      <c r="K755" s="17"/>
      <c r="L755" s="17"/>
      <c r="M755" s="17"/>
      <c r="N755" s="17"/>
      <c r="O755" s="17"/>
      <c r="P755" s="17"/>
      <c r="Q755" s="17"/>
      <c r="R755" s="17"/>
      <c r="S755" s="17"/>
      <c r="T755" s="17"/>
      <c r="U755" s="17"/>
      <c r="V755" s="17"/>
      <c r="W755" s="17"/>
      <c r="X755" s="17"/>
      <c r="Y755" s="17"/>
      <c r="Z755" s="17"/>
    </row>
    <row r="756" spans="1:26" ht="12.75">
      <c r="A756" s="17"/>
      <c r="B756" s="17"/>
      <c r="C756" s="17"/>
      <c r="D756" s="17"/>
      <c r="E756" s="17"/>
      <c r="F756" s="17"/>
      <c r="G756" s="17"/>
      <c r="H756" s="17"/>
      <c r="I756" s="17"/>
      <c r="J756" s="17"/>
      <c r="K756" s="17"/>
      <c r="L756" s="17"/>
      <c r="M756" s="17"/>
      <c r="N756" s="17"/>
      <c r="O756" s="17"/>
      <c r="P756" s="17"/>
      <c r="Q756" s="17"/>
      <c r="R756" s="17"/>
      <c r="S756" s="17"/>
      <c r="T756" s="17"/>
      <c r="U756" s="17"/>
      <c r="V756" s="17"/>
      <c r="W756" s="17"/>
      <c r="X756" s="17"/>
      <c r="Y756" s="17"/>
      <c r="Z756" s="17"/>
    </row>
    <row r="757" spans="1:26" ht="12.75">
      <c r="A757" s="17"/>
      <c r="B757" s="17"/>
      <c r="C757" s="17"/>
      <c r="D757" s="17"/>
      <c r="E757" s="17"/>
      <c r="F757" s="17"/>
      <c r="G757" s="17"/>
      <c r="H757" s="17"/>
      <c r="I757" s="17"/>
      <c r="J757" s="17"/>
      <c r="K757" s="17"/>
      <c r="L757" s="17"/>
      <c r="M757" s="17"/>
      <c r="N757" s="17"/>
      <c r="O757" s="17"/>
      <c r="P757" s="17"/>
      <c r="Q757" s="17"/>
      <c r="R757" s="17"/>
      <c r="S757" s="17"/>
      <c r="T757" s="17"/>
      <c r="U757" s="17"/>
      <c r="V757" s="17"/>
      <c r="W757" s="17"/>
      <c r="X757" s="17"/>
      <c r="Y757" s="17"/>
      <c r="Z757" s="17"/>
    </row>
    <row r="758" spans="1:26" ht="12.75">
      <c r="A758" s="17"/>
      <c r="B758" s="17"/>
      <c r="C758" s="17"/>
      <c r="D758" s="17"/>
      <c r="E758" s="17"/>
      <c r="F758" s="17"/>
      <c r="G758" s="17"/>
      <c r="H758" s="17"/>
      <c r="I758" s="17"/>
      <c r="J758" s="17"/>
      <c r="K758" s="17"/>
      <c r="L758" s="17"/>
      <c r="M758" s="17"/>
      <c r="N758" s="17"/>
      <c r="O758" s="17"/>
      <c r="P758" s="17"/>
      <c r="Q758" s="17"/>
      <c r="R758" s="17"/>
      <c r="S758" s="17"/>
      <c r="T758" s="17"/>
      <c r="U758" s="17"/>
      <c r="V758" s="17"/>
      <c r="W758" s="17"/>
      <c r="X758" s="17"/>
      <c r="Y758" s="17"/>
      <c r="Z758" s="17"/>
    </row>
    <row r="759" spans="1:26" ht="12.75">
      <c r="A759" s="17"/>
      <c r="B759" s="17"/>
      <c r="C759" s="17"/>
      <c r="D759" s="17"/>
      <c r="E759" s="17"/>
      <c r="F759" s="17"/>
      <c r="G759" s="17"/>
      <c r="H759" s="17"/>
      <c r="I759" s="17"/>
      <c r="J759" s="17"/>
      <c r="K759" s="17"/>
      <c r="L759" s="17"/>
      <c r="M759" s="17"/>
      <c r="N759" s="17"/>
      <c r="O759" s="17"/>
      <c r="P759" s="17"/>
      <c r="Q759" s="17"/>
      <c r="R759" s="17"/>
      <c r="S759" s="17"/>
      <c r="T759" s="17"/>
      <c r="U759" s="17"/>
      <c r="V759" s="17"/>
      <c r="W759" s="17"/>
      <c r="X759" s="17"/>
      <c r="Y759" s="17"/>
      <c r="Z759" s="17"/>
    </row>
    <row r="760" spans="1:26" ht="12.75">
      <c r="A760" s="17"/>
      <c r="B760" s="17"/>
      <c r="C760" s="17"/>
      <c r="D760" s="17"/>
      <c r="E760" s="17"/>
      <c r="F760" s="17"/>
      <c r="G760" s="17"/>
      <c r="H760" s="17"/>
      <c r="I760" s="17"/>
      <c r="J760" s="17"/>
      <c r="K760" s="17"/>
      <c r="L760" s="17"/>
      <c r="M760" s="17"/>
      <c r="N760" s="17"/>
      <c r="O760" s="17"/>
      <c r="P760" s="17"/>
      <c r="Q760" s="17"/>
      <c r="R760" s="17"/>
      <c r="S760" s="17"/>
      <c r="T760" s="17"/>
      <c r="U760" s="17"/>
      <c r="V760" s="17"/>
      <c r="W760" s="17"/>
      <c r="X760" s="17"/>
      <c r="Y760" s="17"/>
      <c r="Z760" s="17"/>
    </row>
    <row r="761" spans="1:26" ht="12.75">
      <c r="A761" s="17"/>
      <c r="B761" s="17"/>
      <c r="C761" s="17"/>
      <c r="D761" s="17"/>
      <c r="E761" s="17"/>
      <c r="F761" s="17"/>
      <c r="G761" s="17"/>
      <c r="H761" s="17"/>
      <c r="I761" s="17"/>
      <c r="J761" s="17"/>
      <c r="K761" s="17"/>
      <c r="L761" s="17"/>
      <c r="M761" s="17"/>
      <c r="N761" s="17"/>
      <c r="O761" s="17"/>
      <c r="P761" s="17"/>
      <c r="Q761" s="17"/>
      <c r="R761" s="17"/>
      <c r="S761" s="17"/>
      <c r="T761" s="17"/>
      <c r="U761" s="17"/>
      <c r="V761" s="17"/>
      <c r="W761" s="17"/>
      <c r="X761" s="17"/>
      <c r="Y761" s="17"/>
      <c r="Z761" s="17"/>
    </row>
    <row r="762" spans="1:26" ht="12.75">
      <c r="A762" s="17"/>
      <c r="B762" s="17"/>
      <c r="C762" s="17"/>
      <c r="D762" s="17"/>
      <c r="E762" s="17"/>
      <c r="F762" s="17"/>
      <c r="G762" s="17"/>
      <c r="H762" s="17"/>
      <c r="I762" s="17"/>
      <c r="J762" s="17"/>
      <c r="K762" s="17"/>
      <c r="L762" s="17"/>
      <c r="M762" s="17"/>
      <c r="N762" s="17"/>
      <c r="O762" s="17"/>
      <c r="P762" s="17"/>
      <c r="Q762" s="17"/>
      <c r="R762" s="17"/>
      <c r="S762" s="17"/>
      <c r="T762" s="17"/>
      <c r="U762" s="17"/>
      <c r="V762" s="17"/>
      <c r="W762" s="17"/>
      <c r="X762" s="17"/>
      <c r="Y762" s="17"/>
      <c r="Z762" s="17"/>
    </row>
    <row r="763" spans="1:26" ht="12.75">
      <c r="A763" s="17"/>
      <c r="B763" s="17"/>
      <c r="C763" s="17"/>
      <c r="D763" s="17"/>
      <c r="E763" s="17"/>
      <c r="F763" s="17"/>
      <c r="G763" s="17"/>
      <c r="H763" s="17"/>
      <c r="I763" s="17"/>
      <c r="J763" s="17"/>
      <c r="K763" s="17"/>
      <c r="L763" s="17"/>
      <c r="M763" s="17"/>
      <c r="N763" s="17"/>
      <c r="O763" s="17"/>
      <c r="P763" s="17"/>
      <c r="Q763" s="17"/>
      <c r="R763" s="17"/>
      <c r="S763" s="17"/>
      <c r="T763" s="17"/>
      <c r="U763" s="17"/>
      <c r="V763" s="17"/>
      <c r="W763" s="17"/>
      <c r="X763" s="17"/>
      <c r="Y763" s="17"/>
      <c r="Z763" s="17"/>
    </row>
    <row r="764" spans="1:26" ht="12.75">
      <c r="A764" s="17"/>
      <c r="B764" s="17"/>
      <c r="C764" s="17"/>
      <c r="D764" s="17"/>
      <c r="E764" s="17"/>
      <c r="F764" s="17"/>
      <c r="G764" s="17"/>
      <c r="H764" s="17"/>
      <c r="I764" s="17"/>
      <c r="J764" s="17"/>
      <c r="K764" s="17"/>
      <c r="L764" s="17"/>
      <c r="M764" s="17"/>
      <c r="N764" s="17"/>
      <c r="O764" s="17"/>
      <c r="P764" s="17"/>
      <c r="Q764" s="17"/>
      <c r="R764" s="17"/>
      <c r="S764" s="17"/>
      <c r="T764" s="17"/>
      <c r="U764" s="17"/>
      <c r="V764" s="17"/>
      <c r="W764" s="17"/>
      <c r="X764" s="17"/>
      <c r="Y764" s="17"/>
      <c r="Z764" s="17"/>
    </row>
    <row r="765" spans="1:26" ht="12.75">
      <c r="A765" s="17"/>
      <c r="B765" s="17"/>
      <c r="C765" s="17"/>
      <c r="D765" s="17"/>
      <c r="E765" s="17"/>
      <c r="F765" s="17"/>
      <c r="G765" s="17"/>
      <c r="H765" s="17"/>
      <c r="I765" s="17"/>
      <c r="J765" s="17"/>
      <c r="K765" s="17"/>
      <c r="L765" s="17"/>
      <c r="M765" s="17"/>
      <c r="N765" s="17"/>
      <c r="O765" s="17"/>
      <c r="P765" s="17"/>
      <c r="Q765" s="17"/>
      <c r="R765" s="17"/>
      <c r="S765" s="17"/>
      <c r="T765" s="17"/>
      <c r="U765" s="17"/>
      <c r="V765" s="17"/>
      <c r="W765" s="17"/>
      <c r="X765" s="17"/>
      <c r="Y765" s="17"/>
      <c r="Z765" s="17"/>
    </row>
    <row r="766" spans="1:26" ht="12.75">
      <c r="A766" s="17"/>
      <c r="B766" s="17"/>
      <c r="C766" s="17"/>
      <c r="D766" s="17"/>
      <c r="E766" s="17"/>
      <c r="F766" s="17"/>
      <c r="G766" s="17"/>
      <c r="H766" s="17"/>
      <c r="I766" s="17"/>
      <c r="J766" s="17"/>
      <c r="K766" s="17"/>
      <c r="L766" s="17"/>
      <c r="M766" s="17"/>
      <c r="N766" s="17"/>
      <c r="O766" s="17"/>
      <c r="P766" s="17"/>
      <c r="Q766" s="17"/>
      <c r="R766" s="17"/>
      <c r="S766" s="17"/>
      <c r="T766" s="17"/>
      <c r="U766" s="17"/>
      <c r="V766" s="17"/>
      <c r="W766" s="17"/>
      <c r="X766" s="17"/>
      <c r="Y766" s="17"/>
      <c r="Z766" s="17"/>
    </row>
    <row r="767" spans="1:26" ht="12.75">
      <c r="A767" s="17"/>
      <c r="B767" s="17"/>
      <c r="C767" s="17"/>
      <c r="D767" s="17"/>
      <c r="E767" s="17"/>
      <c r="F767" s="17"/>
      <c r="G767" s="17"/>
      <c r="H767" s="17"/>
      <c r="I767" s="17"/>
      <c r="J767" s="17"/>
      <c r="K767" s="17"/>
      <c r="L767" s="17"/>
      <c r="M767" s="17"/>
      <c r="N767" s="17"/>
      <c r="O767" s="17"/>
      <c r="P767" s="17"/>
      <c r="Q767" s="17"/>
      <c r="R767" s="17"/>
      <c r="S767" s="17"/>
      <c r="T767" s="17"/>
      <c r="U767" s="17"/>
      <c r="V767" s="17"/>
      <c r="W767" s="17"/>
      <c r="X767" s="17"/>
      <c r="Y767" s="17"/>
      <c r="Z767" s="17"/>
    </row>
    <row r="768" spans="1:26" ht="12.75">
      <c r="A768" s="17"/>
      <c r="B768" s="17"/>
      <c r="C768" s="17"/>
      <c r="D768" s="17"/>
      <c r="E768" s="17"/>
      <c r="F768" s="17"/>
      <c r="G768" s="17"/>
      <c r="H768" s="17"/>
      <c r="I768" s="17"/>
      <c r="J768" s="17"/>
      <c r="K768" s="17"/>
      <c r="L768" s="17"/>
      <c r="M768" s="17"/>
      <c r="N768" s="17"/>
      <c r="O768" s="17"/>
      <c r="P768" s="17"/>
      <c r="Q768" s="17"/>
      <c r="R768" s="17"/>
      <c r="S768" s="17"/>
      <c r="T768" s="17"/>
      <c r="U768" s="17"/>
      <c r="V768" s="17"/>
      <c r="W768" s="17"/>
      <c r="X768" s="17"/>
      <c r="Y768" s="17"/>
      <c r="Z768" s="17"/>
    </row>
    <row r="769" spans="1:26" ht="12.75">
      <c r="A769" s="17"/>
      <c r="B769" s="17"/>
      <c r="C769" s="17"/>
      <c r="D769" s="17"/>
      <c r="E769" s="17"/>
      <c r="F769" s="17"/>
      <c r="G769" s="17"/>
      <c r="H769" s="17"/>
      <c r="I769" s="17"/>
      <c r="J769" s="17"/>
      <c r="K769" s="17"/>
      <c r="L769" s="17"/>
      <c r="M769" s="17"/>
      <c r="N769" s="17"/>
      <c r="O769" s="17"/>
      <c r="P769" s="17"/>
      <c r="Q769" s="17"/>
      <c r="R769" s="17"/>
      <c r="S769" s="17"/>
      <c r="T769" s="17"/>
      <c r="U769" s="17"/>
      <c r="V769" s="17"/>
      <c r="W769" s="17"/>
      <c r="X769" s="17"/>
      <c r="Y769" s="17"/>
      <c r="Z769" s="17"/>
    </row>
    <row r="770" spans="1:26" ht="12.75">
      <c r="A770" s="17"/>
      <c r="B770" s="17"/>
      <c r="C770" s="17"/>
      <c r="D770" s="17"/>
      <c r="E770" s="17"/>
      <c r="F770" s="17"/>
      <c r="G770" s="17"/>
      <c r="H770" s="17"/>
      <c r="I770" s="17"/>
      <c r="J770" s="17"/>
      <c r="K770" s="17"/>
      <c r="L770" s="17"/>
      <c r="M770" s="17"/>
      <c r="N770" s="17"/>
      <c r="O770" s="17"/>
      <c r="P770" s="17"/>
      <c r="Q770" s="17"/>
      <c r="R770" s="17"/>
      <c r="S770" s="17"/>
      <c r="T770" s="17"/>
      <c r="U770" s="17"/>
      <c r="V770" s="17"/>
      <c r="W770" s="17"/>
      <c r="X770" s="17"/>
      <c r="Y770" s="17"/>
      <c r="Z770" s="17"/>
    </row>
    <row r="771" spans="1:26" ht="12.75">
      <c r="A771" s="17"/>
      <c r="B771" s="17"/>
      <c r="C771" s="17"/>
      <c r="D771" s="17"/>
      <c r="E771" s="17"/>
      <c r="F771" s="17"/>
      <c r="G771" s="17"/>
      <c r="H771" s="17"/>
      <c r="I771" s="17"/>
      <c r="J771" s="17"/>
      <c r="K771" s="17"/>
      <c r="L771" s="17"/>
      <c r="M771" s="17"/>
      <c r="N771" s="17"/>
      <c r="O771" s="17"/>
      <c r="P771" s="17"/>
      <c r="Q771" s="17"/>
      <c r="R771" s="17"/>
      <c r="S771" s="17"/>
      <c r="T771" s="17"/>
      <c r="U771" s="17"/>
      <c r="V771" s="17"/>
      <c r="W771" s="17"/>
      <c r="X771" s="17"/>
      <c r="Y771" s="17"/>
      <c r="Z771" s="17"/>
    </row>
    <row r="772" spans="1:26" ht="12.75">
      <c r="A772" s="17"/>
      <c r="B772" s="17"/>
      <c r="C772" s="17"/>
      <c r="D772" s="17"/>
      <c r="E772" s="17"/>
      <c r="F772" s="17"/>
      <c r="G772" s="17"/>
      <c r="H772" s="17"/>
      <c r="I772" s="17"/>
      <c r="J772" s="17"/>
      <c r="K772" s="17"/>
      <c r="L772" s="17"/>
      <c r="M772" s="17"/>
      <c r="N772" s="17"/>
      <c r="O772" s="17"/>
      <c r="P772" s="17"/>
      <c r="Q772" s="17"/>
      <c r="R772" s="17"/>
      <c r="S772" s="17"/>
      <c r="T772" s="17"/>
      <c r="U772" s="17"/>
      <c r="V772" s="17"/>
      <c r="W772" s="17"/>
      <c r="X772" s="17"/>
      <c r="Y772" s="17"/>
      <c r="Z772" s="17"/>
    </row>
    <row r="773" spans="1:26" ht="12.75">
      <c r="A773" s="17"/>
      <c r="B773" s="17"/>
      <c r="C773" s="17"/>
      <c r="D773" s="17"/>
      <c r="E773" s="17"/>
      <c r="F773" s="17"/>
      <c r="G773" s="17"/>
      <c r="H773" s="17"/>
      <c r="I773" s="17"/>
      <c r="J773" s="17"/>
      <c r="K773" s="17"/>
      <c r="L773" s="17"/>
      <c r="M773" s="17"/>
      <c r="N773" s="17"/>
      <c r="O773" s="17"/>
      <c r="P773" s="17"/>
      <c r="Q773" s="17"/>
      <c r="R773" s="17"/>
      <c r="S773" s="17"/>
      <c r="T773" s="17"/>
      <c r="U773" s="17"/>
      <c r="V773" s="17"/>
      <c r="W773" s="17"/>
      <c r="X773" s="17"/>
      <c r="Y773" s="17"/>
      <c r="Z773" s="17"/>
    </row>
    <row r="774" spans="1:26" ht="12.75">
      <c r="A774" s="17"/>
      <c r="B774" s="17"/>
      <c r="C774" s="17"/>
      <c r="D774" s="17"/>
      <c r="E774" s="17"/>
      <c r="F774" s="17"/>
      <c r="G774" s="17"/>
      <c r="H774" s="17"/>
      <c r="I774" s="17"/>
      <c r="J774" s="17"/>
      <c r="K774" s="17"/>
      <c r="L774" s="17"/>
      <c r="M774" s="17"/>
      <c r="N774" s="17"/>
      <c r="O774" s="17"/>
      <c r="P774" s="17"/>
      <c r="Q774" s="17"/>
      <c r="R774" s="17"/>
      <c r="S774" s="17"/>
      <c r="T774" s="17"/>
      <c r="U774" s="17"/>
      <c r="V774" s="17"/>
      <c r="W774" s="17"/>
      <c r="X774" s="17"/>
      <c r="Y774" s="17"/>
      <c r="Z774" s="17"/>
    </row>
    <row r="775" spans="1:26" ht="12.75">
      <c r="A775" s="17"/>
      <c r="B775" s="17"/>
      <c r="C775" s="17"/>
      <c r="D775" s="17"/>
      <c r="E775" s="17"/>
      <c r="F775" s="17"/>
      <c r="G775" s="17"/>
      <c r="H775" s="17"/>
      <c r="I775" s="17"/>
      <c r="J775" s="17"/>
      <c r="K775" s="17"/>
      <c r="L775" s="17"/>
      <c r="M775" s="17"/>
      <c r="N775" s="17"/>
      <c r="O775" s="17"/>
      <c r="P775" s="17"/>
      <c r="Q775" s="17"/>
      <c r="R775" s="17"/>
      <c r="S775" s="17"/>
      <c r="T775" s="17"/>
      <c r="U775" s="17"/>
      <c r="V775" s="17"/>
      <c r="W775" s="17"/>
      <c r="X775" s="17"/>
      <c r="Y775" s="17"/>
      <c r="Z775" s="17"/>
    </row>
    <row r="776" spans="1:26" ht="12.75">
      <c r="A776" s="17"/>
      <c r="B776" s="17"/>
      <c r="C776" s="17"/>
      <c r="D776" s="17"/>
      <c r="E776" s="17"/>
      <c r="F776" s="17"/>
      <c r="G776" s="17"/>
      <c r="H776" s="17"/>
      <c r="I776" s="17"/>
      <c r="J776" s="17"/>
      <c r="K776" s="17"/>
      <c r="L776" s="17"/>
      <c r="M776" s="17"/>
      <c r="N776" s="17"/>
      <c r="O776" s="17"/>
      <c r="P776" s="17"/>
      <c r="Q776" s="17"/>
      <c r="R776" s="17"/>
      <c r="S776" s="17"/>
      <c r="T776" s="17"/>
      <c r="U776" s="17"/>
      <c r="V776" s="17"/>
      <c r="W776" s="17"/>
      <c r="X776" s="17"/>
      <c r="Y776" s="17"/>
      <c r="Z776" s="17"/>
    </row>
    <row r="777" spans="1:26" ht="12.75">
      <c r="A777" s="17"/>
      <c r="B777" s="17"/>
      <c r="C777" s="17"/>
      <c r="D777" s="17"/>
      <c r="E777" s="17"/>
      <c r="F777" s="17"/>
      <c r="G777" s="17"/>
      <c r="H777" s="17"/>
      <c r="I777" s="17"/>
      <c r="J777" s="17"/>
      <c r="K777" s="17"/>
      <c r="L777" s="17"/>
      <c r="M777" s="17"/>
      <c r="N777" s="17"/>
      <c r="O777" s="17"/>
      <c r="P777" s="17"/>
      <c r="Q777" s="17"/>
      <c r="R777" s="17"/>
      <c r="S777" s="17"/>
      <c r="T777" s="17"/>
      <c r="U777" s="17"/>
      <c r="V777" s="17"/>
      <c r="W777" s="17"/>
      <c r="X777" s="17"/>
      <c r="Y777" s="17"/>
      <c r="Z777" s="17"/>
    </row>
    <row r="778" spans="1:26" ht="12.75">
      <c r="A778" s="17"/>
      <c r="B778" s="17"/>
      <c r="C778" s="17"/>
      <c r="D778" s="17"/>
      <c r="E778" s="17"/>
      <c r="F778" s="17"/>
      <c r="G778" s="17"/>
      <c r="H778" s="17"/>
      <c r="I778" s="17"/>
      <c r="J778" s="17"/>
      <c r="K778" s="17"/>
      <c r="L778" s="17"/>
      <c r="M778" s="17"/>
      <c r="N778" s="17"/>
      <c r="O778" s="17"/>
      <c r="P778" s="17"/>
      <c r="Q778" s="17"/>
      <c r="R778" s="17"/>
      <c r="S778" s="17"/>
      <c r="T778" s="17"/>
      <c r="U778" s="17"/>
      <c r="V778" s="17"/>
      <c r="W778" s="17"/>
      <c r="X778" s="17"/>
      <c r="Y778" s="17"/>
      <c r="Z778" s="17"/>
    </row>
    <row r="779" spans="1:26" ht="12.75">
      <c r="A779" s="17"/>
      <c r="B779" s="17"/>
      <c r="C779" s="17"/>
      <c r="D779" s="17"/>
      <c r="E779" s="17"/>
      <c r="F779" s="17"/>
      <c r="G779" s="17"/>
      <c r="H779" s="17"/>
      <c r="I779" s="17"/>
      <c r="J779" s="17"/>
      <c r="K779" s="17"/>
      <c r="L779" s="17"/>
      <c r="M779" s="17"/>
      <c r="N779" s="17"/>
      <c r="O779" s="17"/>
      <c r="P779" s="17"/>
      <c r="Q779" s="17"/>
      <c r="R779" s="17"/>
      <c r="S779" s="17"/>
      <c r="T779" s="17"/>
      <c r="U779" s="17"/>
      <c r="V779" s="17"/>
      <c r="W779" s="17"/>
      <c r="X779" s="17"/>
      <c r="Y779" s="17"/>
      <c r="Z779" s="17"/>
    </row>
    <row r="780" spans="1:26" ht="12.75">
      <c r="A780" s="17"/>
      <c r="B780" s="17"/>
      <c r="C780" s="17"/>
      <c r="D780" s="17"/>
      <c r="E780" s="17"/>
      <c r="F780" s="17"/>
      <c r="G780" s="17"/>
      <c r="H780" s="17"/>
      <c r="I780" s="17"/>
      <c r="J780" s="17"/>
      <c r="K780" s="17"/>
      <c r="L780" s="17"/>
      <c r="M780" s="17"/>
      <c r="N780" s="17"/>
      <c r="O780" s="17"/>
      <c r="P780" s="17"/>
      <c r="Q780" s="17"/>
      <c r="R780" s="17"/>
      <c r="S780" s="17"/>
      <c r="T780" s="17"/>
      <c r="U780" s="17"/>
      <c r="V780" s="17"/>
      <c r="W780" s="17"/>
      <c r="X780" s="17"/>
      <c r="Y780" s="17"/>
      <c r="Z780" s="17"/>
    </row>
    <row r="781" spans="1:26" ht="12.75">
      <c r="A781" s="17"/>
      <c r="B781" s="17"/>
      <c r="C781" s="17"/>
      <c r="D781" s="17"/>
      <c r="E781" s="17"/>
      <c r="F781" s="17"/>
      <c r="G781" s="17"/>
      <c r="H781" s="17"/>
      <c r="I781" s="17"/>
      <c r="J781" s="17"/>
      <c r="K781" s="17"/>
      <c r="L781" s="17"/>
      <c r="M781" s="17"/>
      <c r="N781" s="17"/>
      <c r="O781" s="17"/>
      <c r="P781" s="17"/>
      <c r="Q781" s="17"/>
      <c r="R781" s="17"/>
      <c r="S781" s="17"/>
      <c r="T781" s="17"/>
      <c r="U781" s="17"/>
      <c r="V781" s="17"/>
      <c r="W781" s="17"/>
      <c r="X781" s="17"/>
      <c r="Y781" s="17"/>
      <c r="Z781" s="17"/>
    </row>
    <row r="782" spans="1:26" ht="12.75">
      <c r="A782" s="17"/>
      <c r="B782" s="17"/>
      <c r="C782" s="17"/>
      <c r="D782" s="17"/>
      <c r="E782" s="17"/>
      <c r="F782" s="17"/>
      <c r="G782" s="17"/>
      <c r="H782" s="17"/>
      <c r="I782" s="17"/>
      <c r="J782" s="17"/>
      <c r="K782" s="17"/>
      <c r="L782" s="17"/>
      <c r="M782" s="17"/>
      <c r="N782" s="17"/>
      <c r="O782" s="17"/>
      <c r="P782" s="17"/>
      <c r="Q782" s="17"/>
      <c r="R782" s="17"/>
      <c r="S782" s="17"/>
      <c r="T782" s="17"/>
      <c r="U782" s="17"/>
      <c r="V782" s="17"/>
      <c r="W782" s="17"/>
      <c r="X782" s="17"/>
      <c r="Y782" s="17"/>
      <c r="Z782" s="17"/>
    </row>
    <row r="783" spans="1:26" ht="12.75">
      <c r="A783" s="17"/>
      <c r="B783" s="17"/>
      <c r="C783" s="17"/>
      <c r="D783" s="17"/>
      <c r="E783" s="17"/>
      <c r="F783" s="17"/>
      <c r="G783" s="17"/>
      <c r="H783" s="17"/>
      <c r="I783" s="17"/>
      <c r="J783" s="17"/>
      <c r="K783" s="17"/>
      <c r="L783" s="17"/>
      <c r="M783" s="17"/>
      <c r="N783" s="17"/>
      <c r="O783" s="17"/>
      <c r="P783" s="17"/>
      <c r="Q783" s="17"/>
      <c r="R783" s="17"/>
      <c r="S783" s="17"/>
      <c r="T783" s="17"/>
      <c r="U783" s="17"/>
      <c r="V783" s="17"/>
      <c r="W783" s="17"/>
      <c r="X783" s="17"/>
      <c r="Y783" s="17"/>
      <c r="Z783" s="17"/>
    </row>
    <row r="784" spans="1:26" ht="12.75">
      <c r="A784" s="17"/>
      <c r="B784" s="17"/>
      <c r="C784" s="17"/>
      <c r="D784" s="17"/>
      <c r="E784" s="17"/>
      <c r="F784" s="17"/>
      <c r="G784" s="17"/>
      <c r="H784" s="17"/>
      <c r="I784" s="17"/>
      <c r="J784" s="17"/>
      <c r="K784" s="17"/>
      <c r="L784" s="17"/>
      <c r="M784" s="17"/>
      <c r="N784" s="17"/>
      <c r="O784" s="17"/>
      <c r="P784" s="17"/>
      <c r="Q784" s="17"/>
      <c r="R784" s="17"/>
      <c r="S784" s="17"/>
      <c r="T784" s="17"/>
      <c r="U784" s="17"/>
      <c r="V784" s="17"/>
      <c r="W784" s="17"/>
      <c r="X784" s="17"/>
      <c r="Y784" s="17"/>
      <c r="Z784" s="17"/>
    </row>
    <row r="785" spans="1:26" ht="12.75">
      <c r="A785" s="17"/>
      <c r="B785" s="17"/>
      <c r="C785" s="17"/>
      <c r="D785" s="17"/>
      <c r="E785" s="17"/>
      <c r="F785" s="17"/>
      <c r="G785" s="17"/>
      <c r="H785" s="17"/>
      <c r="I785" s="17"/>
      <c r="J785" s="17"/>
      <c r="K785" s="17"/>
      <c r="L785" s="17"/>
      <c r="M785" s="17"/>
      <c r="N785" s="17"/>
      <c r="O785" s="17"/>
      <c r="P785" s="17"/>
      <c r="Q785" s="17"/>
      <c r="R785" s="17"/>
      <c r="S785" s="17"/>
      <c r="T785" s="17"/>
      <c r="U785" s="17"/>
      <c r="V785" s="17"/>
      <c r="W785" s="17"/>
      <c r="X785" s="17"/>
      <c r="Y785" s="17"/>
      <c r="Z785" s="17"/>
    </row>
    <row r="786" spans="1:26" ht="12.75">
      <c r="A786" s="17"/>
      <c r="B786" s="17"/>
      <c r="C786" s="17"/>
      <c r="D786" s="17"/>
      <c r="E786" s="17"/>
      <c r="F786" s="17"/>
      <c r="G786" s="17"/>
      <c r="H786" s="17"/>
      <c r="I786" s="17"/>
      <c r="J786" s="17"/>
      <c r="K786" s="17"/>
      <c r="L786" s="17"/>
      <c r="M786" s="17"/>
      <c r="N786" s="17"/>
      <c r="O786" s="17"/>
      <c r="P786" s="17"/>
      <c r="Q786" s="17"/>
      <c r="R786" s="17"/>
      <c r="S786" s="17"/>
      <c r="T786" s="17"/>
      <c r="U786" s="17"/>
      <c r="V786" s="17"/>
      <c r="W786" s="17"/>
      <c r="X786" s="17"/>
      <c r="Y786" s="17"/>
      <c r="Z786" s="17"/>
    </row>
    <row r="787" spans="1:26" ht="12.75">
      <c r="A787" s="17"/>
      <c r="B787" s="17"/>
      <c r="C787" s="17"/>
      <c r="D787" s="17"/>
      <c r="E787" s="17"/>
      <c r="F787" s="17"/>
      <c r="G787" s="17"/>
      <c r="H787" s="17"/>
      <c r="I787" s="17"/>
      <c r="J787" s="17"/>
      <c r="K787" s="17"/>
      <c r="L787" s="17"/>
      <c r="M787" s="17"/>
      <c r="N787" s="17"/>
      <c r="O787" s="17"/>
      <c r="P787" s="17"/>
      <c r="Q787" s="17"/>
      <c r="R787" s="17"/>
      <c r="S787" s="17"/>
      <c r="T787" s="17"/>
      <c r="U787" s="17"/>
      <c r="V787" s="17"/>
      <c r="W787" s="17"/>
      <c r="X787" s="17"/>
      <c r="Y787" s="17"/>
      <c r="Z787" s="17"/>
    </row>
    <row r="788" spans="1:26" ht="12.75">
      <c r="A788" s="17"/>
      <c r="B788" s="17"/>
      <c r="C788" s="17"/>
      <c r="D788" s="17"/>
      <c r="E788" s="17"/>
      <c r="F788" s="17"/>
      <c r="G788" s="17"/>
      <c r="H788" s="17"/>
      <c r="I788" s="17"/>
      <c r="J788" s="17"/>
      <c r="K788" s="17"/>
      <c r="L788" s="17"/>
      <c r="M788" s="17"/>
      <c r="N788" s="17"/>
      <c r="O788" s="17"/>
      <c r="P788" s="17"/>
      <c r="Q788" s="17"/>
      <c r="R788" s="17"/>
      <c r="S788" s="17"/>
      <c r="T788" s="17"/>
      <c r="U788" s="17"/>
      <c r="V788" s="17"/>
      <c r="W788" s="17"/>
      <c r="X788" s="17"/>
      <c r="Y788" s="17"/>
      <c r="Z788" s="17"/>
    </row>
    <row r="789" spans="1:26" ht="12.75">
      <c r="A789" s="17"/>
      <c r="B789" s="17"/>
      <c r="C789" s="17"/>
      <c r="D789" s="17"/>
      <c r="E789" s="17"/>
      <c r="F789" s="17"/>
      <c r="G789" s="17"/>
      <c r="H789" s="17"/>
      <c r="I789" s="17"/>
      <c r="J789" s="17"/>
      <c r="K789" s="17"/>
      <c r="L789" s="17"/>
      <c r="M789" s="17"/>
      <c r="N789" s="17"/>
      <c r="O789" s="17"/>
      <c r="P789" s="17"/>
      <c r="Q789" s="17"/>
      <c r="R789" s="17"/>
      <c r="S789" s="17"/>
      <c r="T789" s="17"/>
      <c r="U789" s="17"/>
      <c r="V789" s="17"/>
      <c r="W789" s="17"/>
      <c r="X789" s="17"/>
      <c r="Y789" s="17"/>
      <c r="Z789" s="17"/>
    </row>
    <row r="790" spans="1:26" ht="12.75">
      <c r="A790" s="17"/>
      <c r="B790" s="17"/>
      <c r="C790" s="17"/>
      <c r="D790" s="17"/>
      <c r="E790" s="17"/>
      <c r="F790" s="17"/>
      <c r="G790" s="17"/>
      <c r="H790" s="17"/>
      <c r="I790" s="17"/>
      <c r="J790" s="17"/>
      <c r="K790" s="17"/>
      <c r="L790" s="17"/>
      <c r="M790" s="17"/>
      <c r="N790" s="17"/>
      <c r="O790" s="17"/>
      <c r="P790" s="17"/>
      <c r="Q790" s="17"/>
      <c r="R790" s="17"/>
      <c r="S790" s="17"/>
      <c r="T790" s="17"/>
      <c r="U790" s="17"/>
      <c r="V790" s="17"/>
      <c r="W790" s="17"/>
      <c r="X790" s="17"/>
      <c r="Y790" s="17"/>
      <c r="Z790" s="17"/>
    </row>
    <row r="791" spans="1:26" ht="12.75">
      <c r="A791" s="17"/>
      <c r="B791" s="17"/>
      <c r="C791" s="17"/>
      <c r="D791" s="17"/>
      <c r="E791" s="17"/>
      <c r="F791" s="17"/>
      <c r="G791" s="17"/>
      <c r="H791" s="17"/>
      <c r="I791" s="17"/>
      <c r="J791" s="17"/>
      <c r="K791" s="17"/>
      <c r="L791" s="17"/>
      <c r="M791" s="17"/>
      <c r="N791" s="17"/>
      <c r="O791" s="17"/>
      <c r="P791" s="17"/>
      <c r="Q791" s="17"/>
      <c r="R791" s="17"/>
      <c r="S791" s="17"/>
      <c r="T791" s="17"/>
      <c r="U791" s="17"/>
      <c r="V791" s="17"/>
      <c r="W791" s="17"/>
      <c r="X791" s="17"/>
      <c r="Y791" s="17"/>
      <c r="Z791" s="17"/>
    </row>
    <row r="792" spans="1:26" ht="12.75">
      <c r="A792" s="17"/>
      <c r="B792" s="17"/>
      <c r="C792" s="17"/>
      <c r="D792" s="17"/>
      <c r="E792" s="17"/>
      <c r="F792" s="17"/>
      <c r="G792" s="17"/>
      <c r="H792" s="17"/>
      <c r="I792" s="17"/>
      <c r="J792" s="17"/>
      <c r="K792" s="17"/>
      <c r="L792" s="17"/>
      <c r="M792" s="17"/>
      <c r="N792" s="17"/>
      <c r="O792" s="17"/>
      <c r="P792" s="17"/>
      <c r="Q792" s="17"/>
      <c r="R792" s="17"/>
      <c r="S792" s="17"/>
      <c r="T792" s="17"/>
      <c r="U792" s="17"/>
      <c r="V792" s="17"/>
      <c r="W792" s="17"/>
      <c r="X792" s="17"/>
      <c r="Y792" s="17"/>
      <c r="Z792" s="17"/>
    </row>
    <row r="793" spans="1:26" ht="12.75">
      <c r="A793" s="17"/>
      <c r="B793" s="17"/>
      <c r="C793" s="17"/>
      <c r="D793" s="17"/>
      <c r="E793" s="17"/>
      <c r="F793" s="17"/>
      <c r="G793" s="17"/>
      <c r="H793" s="17"/>
      <c r="I793" s="17"/>
      <c r="J793" s="17"/>
      <c r="K793" s="17"/>
      <c r="L793" s="17"/>
      <c r="M793" s="17"/>
      <c r="N793" s="17"/>
      <c r="O793" s="17"/>
      <c r="P793" s="17"/>
      <c r="Q793" s="17"/>
      <c r="R793" s="17"/>
      <c r="S793" s="17"/>
      <c r="T793" s="17"/>
      <c r="U793" s="17"/>
      <c r="V793" s="17"/>
      <c r="W793" s="17"/>
      <c r="X793" s="17"/>
      <c r="Y793" s="17"/>
      <c r="Z793" s="17"/>
    </row>
    <row r="794" spans="1:26" ht="12.75">
      <c r="A794" s="17"/>
      <c r="B794" s="17"/>
      <c r="C794" s="17"/>
      <c r="D794" s="17"/>
      <c r="E794" s="17"/>
      <c r="F794" s="17"/>
      <c r="G794" s="17"/>
      <c r="H794" s="17"/>
      <c r="I794" s="17"/>
      <c r="J794" s="17"/>
      <c r="K794" s="17"/>
      <c r="L794" s="17"/>
      <c r="M794" s="17"/>
      <c r="N794" s="17"/>
      <c r="O794" s="17"/>
      <c r="P794" s="17"/>
      <c r="Q794" s="17"/>
      <c r="R794" s="17"/>
      <c r="S794" s="17"/>
      <c r="T794" s="17"/>
      <c r="U794" s="17"/>
      <c r="V794" s="17"/>
      <c r="W794" s="17"/>
      <c r="X794" s="17"/>
      <c r="Y794" s="17"/>
      <c r="Z794" s="17"/>
    </row>
    <row r="795" spans="1:26" ht="12.75">
      <c r="A795" s="17"/>
      <c r="B795" s="17"/>
      <c r="C795" s="17"/>
      <c r="D795" s="17"/>
      <c r="E795" s="17"/>
      <c r="F795" s="17"/>
      <c r="G795" s="17"/>
      <c r="H795" s="17"/>
      <c r="I795" s="17"/>
      <c r="J795" s="17"/>
      <c r="K795" s="17"/>
      <c r="L795" s="17"/>
      <c r="M795" s="17"/>
      <c r="N795" s="17"/>
      <c r="O795" s="17"/>
      <c r="P795" s="17"/>
      <c r="Q795" s="17"/>
      <c r="R795" s="17"/>
      <c r="S795" s="17"/>
      <c r="T795" s="17"/>
      <c r="U795" s="17"/>
      <c r="V795" s="17"/>
      <c r="W795" s="17"/>
      <c r="X795" s="17"/>
      <c r="Y795" s="17"/>
      <c r="Z795" s="17"/>
    </row>
    <row r="796" spans="1:26" ht="12.75">
      <c r="A796" s="17"/>
      <c r="B796" s="17"/>
      <c r="C796" s="17"/>
      <c r="D796" s="17"/>
      <c r="E796" s="17"/>
      <c r="F796" s="17"/>
      <c r="G796" s="17"/>
      <c r="H796" s="17"/>
      <c r="I796" s="17"/>
      <c r="J796" s="17"/>
      <c r="K796" s="17"/>
      <c r="L796" s="17"/>
      <c r="M796" s="17"/>
      <c r="N796" s="17"/>
      <c r="O796" s="17"/>
      <c r="P796" s="17"/>
      <c r="Q796" s="17"/>
      <c r="R796" s="17"/>
      <c r="S796" s="17"/>
      <c r="T796" s="17"/>
      <c r="U796" s="17"/>
      <c r="V796" s="17"/>
      <c r="W796" s="17"/>
      <c r="X796" s="17"/>
      <c r="Y796" s="17"/>
      <c r="Z796" s="17"/>
    </row>
    <row r="797" spans="1:26" ht="12.75">
      <c r="A797" s="17"/>
      <c r="B797" s="17"/>
      <c r="C797" s="17"/>
      <c r="D797" s="17"/>
      <c r="E797" s="17"/>
      <c r="F797" s="17"/>
      <c r="G797" s="17"/>
      <c r="H797" s="17"/>
      <c r="I797" s="17"/>
      <c r="J797" s="17"/>
      <c r="K797" s="17"/>
      <c r="L797" s="17"/>
      <c r="M797" s="17"/>
      <c r="N797" s="17"/>
      <c r="O797" s="17"/>
      <c r="P797" s="17"/>
      <c r="Q797" s="17"/>
      <c r="R797" s="17"/>
      <c r="S797" s="17"/>
      <c r="T797" s="17"/>
      <c r="U797" s="17"/>
      <c r="V797" s="17"/>
      <c r="W797" s="17"/>
      <c r="X797" s="17"/>
      <c r="Y797" s="17"/>
      <c r="Z797" s="17"/>
    </row>
    <row r="798" spans="1:26" ht="12.75">
      <c r="A798" s="17"/>
      <c r="B798" s="17"/>
      <c r="C798" s="17"/>
      <c r="D798" s="17"/>
      <c r="E798" s="17"/>
      <c r="F798" s="17"/>
      <c r="G798" s="17"/>
      <c r="H798" s="17"/>
      <c r="I798" s="17"/>
      <c r="J798" s="17"/>
      <c r="K798" s="17"/>
      <c r="L798" s="17"/>
      <c r="M798" s="17"/>
      <c r="N798" s="17"/>
      <c r="O798" s="17"/>
      <c r="P798" s="17"/>
      <c r="Q798" s="17"/>
      <c r="R798" s="17"/>
      <c r="S798" s="17"/>
      <c r="T798" s="17"/>
      <c r="U798" s="17"/>
      <c r="V798" s="17"/>
      <c r="W798" s="17"/>
      <c r="X798" s="17"/>
      <c r="Y798" s="17"/>
      <c r="Z798" s="17"/>
    </row>
    <row r="799" spans="1:26" ht="12.75">
      <c r="A799" s="17"/>
      <c r="B799" s="17"/>
      <c r="C799" s="17"/>
      <c r="D799" s="17"/>
      <c r="E799" s="17"/>
      <c r="F799" s="17"/>
      <c r="G799" s="17"/>
      <c r="H799" s="17"/>
      <c r="I799" s="17"/>
      <c r="J799" s="17"/>
      <c r="K799" s="17"/>
      <c r="L799" s="17"/>
      <c r="M799" s="17"/>
      <c r="N799" s="17"/>
      <c r="O799" s="17"/>
      <c r="P799" s="17"/>
      <c r="Q799" s="17"/>
      <c r="R799" s="17"/>
      <c r="S799" s="17"/>
      <c r="T799" s="17"/>
      <c r="U799" s="17"/>
      <c r="V799" s="17"/>
      <c r="W799" s="17"/>
      <c r="X799" s="17"/>
      <c r="Y799" s="17"/>
      <c r="Z799" s="17"/>
    </row>
    <row r="800" spans="1:26" ht="12.75">
      <c r="A800" s="17"/>
      <c r="B800" s="17"/>
      <c r="C800" s="17"/>
      <c r="D800" s="17"/>
      <c r="E800" s="17"/>
      <c r="F800" s="17"/>
      <c r="G800" s="17"/>
      <c r="H800" s="17"/>
      <c r="I800" s="17"/>
      <c r="J800" s="17"/>
      <c r="K800" s="17"/>
      <c r="L800" s="17"/>
      <c r="M800" s="17"/>
      <c r="N800" s="17"/>
      <c r="O800" s="17"/>
      <c r="P800" s="17"/>
      <c r="Q800" s="17"/>
      <c r="R800" s="17"/>
      <c r="S800" s="17"/>
      <c r="T800" s="17"/>
      <c r="U800" s="17"/>
      <c r="V800" s="17"/>
      <c r="W800" s="17"/>
      <c r="X800" s="17"/>
      <c r="Y800" s="17"/>
      <c r="Z800" s="17"/>
    </row>
    <row r="801" spans="1:26" ht="12.75">
      <c r="A801" s="17"/>
      <c r="B801" s="17"/>
      <c r="C801" s="17"/>
      <c r="D801" s="17"/>
      <c r="E801" s="17"/>
      <c r="F801" s="17"/>
      <c r="G801" s="17"/>
      <c r="H801" s="17"/>
      <c r="I801" s="17"/>
      <c r="J801" s="17"/>
      <c r="K801" s="17"/>
      <c r="L801" s="17"/>
      <c r="M801" s="17"/>
      <c r="N801" s="17"/>
      <c r="O801" s="17"/>
      <c r="P801" s="17"/>
      <c r="Q801" s="17"/>
      <c r="R801" s="17"/>
      <c r="S801" s="17"/>
      <c r="T801" s="17"/>
      <c r="U801" s="17"/>
      <c r="V801" s="17"/>
      <c r="W801" s="17"/>
      <c r="X801" s="17"/>
      <c r="Y801" s="17"/>
      <c r="Z801" s="17"/>
    </row>
    <row r="802" spans="1:26" ht="12.75">
      <c r="A802" s="17"/>
      <c r="B802" s="17"/>
      <c r="C802" s="17"/>
      <c r="D802" s="17"/>
      <c r="E802" s="17"/>
      <c r="F802" s="17"/>
      <c r="G802" s="17"/>
      <c r="H802" s="17"/>
      <c r="I802" s="17"/>
      <c r="J802" s="17"/>
      <c r="K802" s="17"/>
      <c r="L802" s="17"/>
      <c r="M802" s="17"/>
      <c r="N802" s="17"/>
      <c r="O802" s="17"/>
      <c r="P802" s="17"/>
      <c r="Q802" s="17"/>
      <c r="R802" s="17"/>
      <c r="S802" s="17"/>
      <c r="T802" s="17"/>
      <c r="U802" s="17"/>
      <c r="V802" s="17"/>
      <c r="W802" s="17"/>
      <c r="X802" s="17"/>
      <c r="Y802" s="17"/>
      <c r="Z802" s="17"/>
    </row>
    <row r="803" spans="1:26" ht="12.75">
      <c r="A803" s="17"/>
      <c r="B803" s="17"/>
      <c r="C803" s="17"/>
      <c r="D803" s="17"/>
      <c r="E803" s="17"/>
      <c r="F803" s="17"/>
      <c r="G803" s="17"/>
      <c r="H803" s="17"/>
      <c r="I803" s="17"/>
      <c r="J803" s="17"/>
      <c r="K803" s="17"/>
      <c r="L803" s="17"/>
      <c r="M803" s="17"/>
      <c r="N803" s="17"/>
      <c r="O803" s="17"/>
      <c r="P803" s="17"/>
      <c r="Q803" s="17"/>
      <c r="R803" s="17"/>
      <c r="S803" s="17"/>
      <c r="T803" s="17"/>
      <c r="U803" s="17"/>
      <c r="V803" s="17"/>
      <c r="W803" s="17"/>
      <c r="X803" s="17"/>
      <c r="Y803" s="17"/>
      <c r="Z803" s="17"/>
    </row>
    <row r="804" spans="1:26" ht="12.75">
      <c r="A804" s="17"/>
      <c r="B804" s="17"/>
      <c r="C804" s="17"/>
      <c r="D804" s="17"/>
      <c r="E804" s="17"/>
      <c r="F804" s="17"/>
      <c r="G804" s="17"/>
      <c r="H804" s="17"/>
      <c r="I804" s="17"/>
      <c r="J804" s="17"/>
      <c r="K804" s="17"/>
      <c r="L804" s="17"/>
      <c r="M804" s="17"/>
      <c r="N804" s="17"/>
      <c r="O804" s="17"/>
      <c r="P804" s="17"/>
      <c r="Q804" s="17"/>
      <c r="R804" s="17"/>
      <c r="S804" s="17"/>
      <c r="T804" s="17"/>
      <c r="U804" s="17"/>
      <c r="V804" s="17"/>
      <c r="W804" s="17"/>
      <c r="X804" s="17"/>
      <c r="Y804" s="17"/>
      <c r="Z804" s="17"/>
    </row>
    <row r="805" spans="1:26" ht="12.75">
      <c r="A805" s="17"/>
      <c r="B805" s="17"/>
      <c r="C805" s="17"/>
      <c r="D805" s="17"/>
      <c r="E805" s="17"/>
      <c r="F805" s="17"/>
      <c r="G805" s="17"/>
      <c r="H805" s="17"/>
      <c r="I805" s="17"/>
      <c r="J805" s="17"/>
      <c r="K805" s="17"/>
      <c r="L805" s="17"/>
      <c r="M805" s="17"/>
      <c r="N805" s="17"/>
      <c r="O805" s="17"/>
      <c r="P805" s="17"/>
      <c r="Q805" s="17"/>
      <c r="R805" s="17"/>
      <c r="S805" s="17"/>
      <c r="T805" s="17"/>
      <c r="U805" s="17"/>
      <c r="V805" s="17"/>
      <c r="W805" s="17"/>
      <c r="X805" s="17"/>
      <c r="Y805" s="17"/>
      <c r="Z805" s="17"/>
    </row>
    <row r="806" spans="1:26" ht="12.75">
      <c r="A806" s="17"/>
      <c r="B806" s="17"/>
      <c r="C806" s="17"/>
      <c r="D806" s="17"/>
      <c r="E806" s="17"/>
      <c r="F806" s="17"/>
      <c r="G806" s="17"/>
      <c r="H806" s="17"/>
      <c r="I806" s="17"/>
      <c r="J806" s="17"/>
      <c r="K806" s="17"/>
      <c r="L806" s="17"/>
      <c r="M806" s="17"/>
      <c r="N806" s="17"/>
      <c r="O806" s="17"/>
      <c r="P806" s="17"/>
      <c r="Q806" s="17"/>
      <c r="R806" s="17"/>
      <c r="S806" s="17"/>
      <c r="T806" s="17"/>
      <c r="U806" s="17"/>
      <c r="V806" s="17"/>
      <c r="W806" s="17"/>
      <c r="X806" s="17"/>
      <c r="Y806" s="17"/>
      <c r="Z806" s="17"/>
    </row>
    <row r="807" spans="1:26" ht="12.75">
      <c r="A807" s="17"/>
      <c r="B807" s="17"/>
      <c r="C807" s="17"/>
      <c r="D807" s="17"/>
      <c r="E807" s="17"/>
      <c r="F807" s="17"/>
      <c r="G807" s="17"/>
      <c r="H807" s="17"/>
      <c r="I807" s="17"/>
      <c r="J807" s="17"/>
      <c r="K807" s="17"/>
      <c r="L807" s="17"/>
      <c r="M807" s="17"/>
      <c r="N807" s="17"/>
      <c r="O807" s="17"/>
      <c r="P807" s="17"/>
      <c r="Q807" s="17"/>
      <c r="R807" s="17"/>
      <c r="S807" s="17"/>
      <c r="T807" s="17"/>
      <c r="U807" s="17"/>
      <c r="V807" s="17"/>
      <c r="W807" s="17"/>
      <c r="X807" s="17"/>
      <c r="Y807" s="17"/>
      <c r="Z807" s="17"/>
    </row>
    <row r="808" spans="1:26" ht="12.75">
      <c r="A808" s="17"/>
      <c r="B808" s="17"/>
      <c r="C808" s="17"/>
      <c r="D808" s="17"/>
      <c r="E808" s="17"/>
      <c r="F808" s="17"/>
      <c r="G808" s="17"/>
      <c r="H808" s="17"/>
      <c r="I808" s="17"/>
      <c r="J808" s="17"/>
      <c r="K808" s="17"/>
      <c r="L808" s="17"/>
      <c r="M808" s="17"/>
      <c r="N808" s="17"/>
      <c r="O808" s="17"/>
      <c r="P808" s="17"/>
      <c r="Q808" s="17"/>
      <c r="R808" s="17"/>
      <c r="S808" s="17"/>
      <c r="T808" s="17"/>
      <c r="U808" s="17"/>
      <c r="V808" s="17"/>
      <c r="W808" s="17"/>
      <c r="X808" s="17"/>
      <c r="Y808" s="17"/>
      <c r="Z808" s="17"/>
    </row>
    <row r="809" spans="1:26" ht="12.75">
      <c r="A809" s="17"/>
      <c r="B809" s="17"/>
      <c r="C809" s="17"/>
      <c r="D809" s="17"/>
      <c r="E809" s="17"/>
      <c r="F809" s="17"/>
      <c r="G809" s="17"/>
      <c r="H809" s="17"/>
      <c r="I809" s="17"/>
      <c r="J809" s="17"/>
      <c r="K809" s="17"/>
      <c r="L809" s="17"/>
      <c r="M809" s="17"/>
      <c r="N809" s="17"/>
      <c r="O809" s="17"/>
      <c r="P809" s="17"/>
      <c r="Q809" s="17"/>
      <c r="R809" s="17"/>
      <c r="S809" s="17"/>
      <c r="T809" s="17"/>
      <c r="U809" s="17"/>
      <c r="V809" s="17"/>
      <c r="W809" s="17"/>
      <c r="X809" s="17"/>
      <c r="Y809" s="17"/>
      <c r="Z809" s="17"/>
    </row>
    <row r="810" spans="1:26" ht="12.75">
      <c r="A810" s="17"/>
      <c r="B810" s="17"/>
      <c r="C810" s="17"/>
      <c r="D810" s="17"/>
      <c r="E810" s="17"/>
      <c r="F810" s="17"/>
      <c r="G810" s="17"/>
      <c r="H810" s="17"/>
      <c r="I810" s="17"/>
      <c r="J810" s="17"/>
      <c r="K810" s="17"/>
      <c r="L810" s="17"/>
      <c r="M810" s="17"/>
      <c r="N810" s="17"/>
      <c r="O810" s="17"/>
      <c r="P810" s="17"/>
      <c r="Q810" s="17"/>
      <c r="R810" s="17"/>
      <c r="S810" s="17"/>
      <c r="T810" s="17"/>
      <c r="U810" s="17"/>
      <c r="V810" s="17"/>
      <c r="W810" s="17"/>
      <c r="X810" s="17"/>
      <c r="Y810" s="17"/>
      <c r="Z810" s="17"/>
    </row>
    <row r="811" spans="1:26" ht="12.75">
      <c r="A811" s="17"/>
      <c r="B811" s="17"/>
      <c r="C811" s="17"/>
      <c r="D811" s="17"/>
      <c r="E811" s="17"/>
      <c r="F811" s="17"/>
      <c r="G811" s="17"/>
      <c r="H811" s="17"/>
      <c r="I811" s="17"/>
      <c r="J811" s="17"/>
      <c r="K811" s="17"/>
      <c r="L811" s="17"/>
      <c r="M811" s="17"/>
      <c r="N811" s="17"/>
      <c r="O811" s="17"/>
      <c r="P811" s="17"/>
      <c r="Q811" s="17"/>
      <c r="R811" s="17"/>
      <c r="S811" s="17"/>
      <c r="T811" s="17"/>
      <c r="U811" s="17"/>
      <c r="V811" s="17"/>
      <c r="W811" s="17"/>
      <c r="X811" s="17"/>
      <c r="Y811" s="17"/>
      <c r="Z811" s="17"/>
    </row>
    <row r="812" spans="1:26" ht="12.75">
      <c r="A812" s="17"/>
      <c r="B812" s="17"/>
      <c r="C812" s="17"/>
      <c r="D812" s="17"/>
      <c r="E812" s="17"/>
      <c r="F812" s="17"/>
      <c r="G812" s="17"/>
      <c r="H812" s="17"/>
      <c r="I812" s="17"/>
      <c r="J812" s="17"/>
      <c r="K812" s="17"/>
      <c r="L812" s="17"/>
      <c r="M812" s="17"/>
      <c r="N812" s="17"/>
      <c r="O812" s="17"/>
      <c r="P812" s="17"/>
      <c r="Q812" s="17"/>
      <c r="R812" s="17"/>
      <c r="S812" s="17"/>
      <c r="T812" s="17"/>
      <c r="U812" s="17"/>
      <c r="V812" s="17"/>
      <c r="W812" s="17"/>
      <c r="X812" s="17"/>
      <c r="Y812" s="17"/>
      <c r="Z812" s="17"/>
    </row>
    <row r="813" spans="1:26" ht="12.75">
      <c r="A813" s="17"/>
      <c r="B813" s="17"/>
      <c r="C813" s="17"/>
      <c r="D813" s="17"/>
      <c r="E813" s="17"/>
      <c r="F813" s="17"/>
      <c r="G813" s="17"/>
      <c r="H813" s="17"/>
      <c r="I813" s="17"/>
      <c r="J813" s="17"/>
      <c r="K813" s="17"/>
      <c r="L813" s="17"/>
      <c r="M813" s="17"/>
      <c r="N813" s="17"/>
      <c r="O813" s="17"/>
      <c r="P813" s="17"/>
      <c r="Q813" s="17"/>
      <c r="R813" s="17"/>
      <c r="S813" s="17"/>
      <c r="T813" s="17"/>
      <c r="U813" s="17"/>
      <c r="V813" s="17"/>
      <c r="W813" s="17"/>
      <c r="X813" s="17"/>
      <c r="Y813" s="17"/>
      <c r="Z813" s="17"/>
    </row>
    <row r="814" spans="1:26" ht="12.75">
      <c r="A814" s="17"/>
      <c r="B814" s="17"/>
      <c r="C814" s="17"/>
      <c r="D814" s="17"/>
      <c r="E814" s="17"/>
      <c r="F814" s="17"/>
      <c r="G814" s="17"/>
      <c r="H814" s="17"/>
      <c r="I814" s="17"/>
      <c r="J814" s="17"/>
      <c r="K814" s="17"/>
      <c r="L814" s="17"/>
      <c r="M814" s="17"/>
      <c r="N814" s="17"/>
      <c r="O814" s="17"/>
      <c r="P814" s="17"/>
      <c r="Q814" s="17"/>
      <c r="R814" s="17"/>
      <c r="S814" s="17"/>
      <c r="T814" s="17"/>
      <c r="U814" s="17"/>
      <c r="V814" s="17"/>
      <c r="W814" s="17"/>
      <c r="X814" s="17"/>
      <c r="Y814" s="17"/>
      <c r="Z814" s="17"/>
    </row>
    <row r="815" spans="1:26" ht="12.75">
      <c r="A815" s="17"/>
      <c r="B815" s="17"/>
      <c r="C815" s="17"/>
      <c r="D815" s="17"/>
      <c r="E815" s="17"/>
      <c r="F815" s="17"/>
      <c r="G815" s="17"/>
      <c r="H815" s="17"/>
      <c r="I815" s="17"/>
      <c r="J815" s="17"/>
      <c r="K815" s="17"/>
      <c r="L815" s="17"/>
      <c r="M815" s="17"/>
      <c r="N815" s="17"/>
      <c r="O815" s="17"/>
      <c r="P815" s="17"/>
      <c r="Q815" s="17"/>
      <c r="R815" s="17"/>
      <c r="S815" s="17"/>
      <c r="T815" s="17"/>
      <c r="U815" s="17"/>
      <c r="V815" s="17"/>
      <c r="W815" s="17"/>
      <c r="X815" s="17"/>
      <c r="Y815" s="17"/>
      <c r="Z815" s="17"/>
    </row>
    <row r="816" spans="1:26" ht="12.75">
      <c r="A816" s="17"/>
      <c r="B816" s="17"/>
      <c r="C816" s="17"/>
      <c r="D816" s="17"/>
      <c r="E816" s="17"/>
      <c r="F816" s="17"/>
      <c r="G816" s="17"/>
      <c r="H816" s="17"/>
      <c r="I816" s="17"/>
      <c r="J816" s="17"/>
      <c r="K816" s="17"/>
      <c r="L816" s="17"/>
      <c r="M816" s="17"/>
      <c r="N816" s="17"/>
      <c r="O816" s="17"/>
      <c r="P816" s="17"/>
      <c r="Q816" s="17"/>
      <c r="R816" s="17"/>
      <c r="S816" s="17"/>
      <c r="T816" s="17"/>
      <c r="U816" s="17"/>
      <c r="V816" s="17"/>
      <c r="W816" s="17"/>
      <c r="X816" s="17"/>
      <c r="Y816" s="17"/>
      <c r="Z816" s="17"/>
    </row>
    <row r="817" spans="1:26" ht="12.75">
      <c r="A817" s="17"/>
      <c r="B817" s="17"/>
      <c r="C817" s="17"/>
      <c r="D817" s="17"/>
      <c r="E817" s="17"/>
      <c r="F817" s="17"/>
      <c r="G817" s="17"/>
      <c r="H817" s="17"/>
      <c r="I817" s="17"/>
      <c r="J817" s="17"/>
      <c r="K817" s="17"/>
      <c r="L817" s="17"/>
      <c r="M817" s="17"/>
      <c r="N817" s="17"/>
      <c r="O817" s="17"/>
      <c r="P817" s="17"/>
      <c r="Q817" s="17"/>
      <c r="R817" s="17"/>
      <c r="S817" s="17"/>
      <c r="T817" s="17"/>
      <c r="U817" s="17"/>
      <c r="V817" s="17"/>
      <c r="W817" s="17"/>
      <c r="X817" s="17"/>
      <c r="Y817" s="17"/>
      <c r="Z817" s="17"/>
    </row>
    <row r="818" spans="1:26" ht="12.75">
      <c r="A818" s="17"/>
      <c r="B818" s="17"/>
      <c r="C818" s="17"/>
      <c r="D818" s="17"/>
      <c r="E818" s="17"/>
      <c r="F818" s="17"/>
      <c r="G818" s="17"/>
      <c r="H818" s="17"/>
      <c r="I818" s="17"/>
      <c r="J818" s="17"/>
      <c r="K818" s="17"/>
      <c r="L818" s="17"/>
      <c r="M818" s="17"/>
      <c r="N818" s="17"/>
      <c r="O818" s="17"/>
      <c r="P818" s="17"/>
      <c r="Q818" s="17"/>
      <c r="R818" s="17"/>
      <c r="S818" s="17"/>
      <c r="T818" s="17"/>
      <c r="U818" s="17"/>
      <c r="V818" s="17"/>
      <c r="W818" s="17"/>
      <c r="X818" s="17"/>
      <c r="Y818" s="17"/>
      <c r="Z818" s="17"/>
    </row>
    <row r="819" spans="1:26" ht="12.75">
      <c r="A819" s="17"/>
      <c r="B819" s="17"/>
      <c r="C819" s="17"/>
      <c r="D819" s="17"/>
      <c r="E819" s="17"/>
      <c r="F819" s="17"/>
      <c r="G819" s="17"/>
      <c r="H819" s="17"/>
      <c r="I819" s="17"/>
      <c r="J819" s="17"/>
      <c r="K819" s="17"/>
      <c r="L819" s="17"/>
      <c r="M819" s="17"/>
      <c r="N819" s="17"/>
      <c r="O819" s="17"/>
      <c r="P819" s="17"/>
      <c r="Q819" s="17"/>
      <c r="R819" s="17"/>
      <c r="S819" s="17"/>
      <c r="T819" s="17"/>
      <c r="U819" s="17"/>
      <c r="V819" s="17"/>
      <c r="W819" s="17"/>
      <c r="X819" s="17"/>
      <c r="Y819" s="17"/>
      <c r="Z819" s="17"/>
    </row>
    <row r="820" spans="1:26" ht="12.75">
      <c r="A820" s="17"/>
      <c r="B820" s="17"/>
      <c r="C820" s="17"/>
      <c r="D820" s="17"/>
      <c r="E820" s="17"/>
      <c r="F820" s="17"/>
      <c r="G820" s="17"/>
      <c r="H820" s="17"/>
      <c r="I820" s="17"/>
      <c r="J820" s="17"/>
      <c r="K820" s="17"/>
      <c r="L820" s="17"/>
      <c r="M820" s="17"/>
      <c r="N820" s="17"/>
      <c r="O820" s="17"/>
      <c r="P820" s="17"/>
      <c r="Q820" s="17"/>
      <c r="R820" s="17"/>
      <c r="S820" s="17"/>
      <c r="T820" s="17"/>
      <c r="U820" s="17"/>
      <c r="V820" s="17"/>
      <c r="W820" s="17"/>
      <c r="X820" s="17"/>
      <c r="Y820" s="17"/>
      <c r="Z820" s="17"/>
    </row>
    <row r="821" spans="1:26" ht="12.75">
      <c r="A821" s="17"/>
      <c r="B821" s="17"/>
      <c r="C821" s="17"/>
      <c r="D821" s="17"/>
      <c r="E821" s="17"/>
      <c r="F821" s="17"/>
      <c r="G821" s="17"/>
      <c r="H821" s="17"/>
      <c r="I821" s="17"/>
      <c r="J821" s="17"/>
      <c r="K821" s="17"/>
      <c r="L821" s="17"/>
      <c r="M821" s="17"/>
      <c r="N821" s="17"/>
      <c r="O821" s="17"/>
      <c r="P821" s="17"/>
      <c r="Q821" s="17"/>
      <c r="R821" s="17"/>
      <c r="S821" s="17"/>
      <c r="T821" s="17"/>
      <c r="U821" s="17"/>
      <c r="V821" s="17"/>
      <c r="W821" s="17"/>
      <c r="X821" s="17"/>
      <c r="Y821" s="17"/>
      <c r="Z821" s="17"/>
    </row>
    <row r="822" spans="1:26" ht="12.75">
      <c r="A822" s="17"/>
      <c r="B822" s="17"/>
      <c r="C822" s="17"/>
      <c r="D822" s="17"/>
      <c r="E822" s="17"/>
      <c r="F822" s="17"/>
      <c r="G822" s="17"/>
      <c r="H822" s="17"/>
      <c r="I822" s="17"/>
      <c r="J822" s="17"/>
      <c r="K822" s="17"/>
      <c r="L822" s="17"/>
      <c r="M822" s="17"/>
      <c r="N822" s="17"/>
      <c r="O822" s="17"/>
      <c r="P822" s="17"/>
      <c r="Q822" s="17"/>
      <c r="R822" s="17"/>
      <c r="S822" s="17"/>
      <c r="T822" s="17"/>
      <c r="U822" s="17"/>
      <c r="V822" s="17"/>
      <c r="W822" s="17"/>
      <c r="X822" s="17"/>
      <c r="Y822" s="17"/>
      <c r="Z822" s="17"/>
    </row>
    <row r="823" spans="1:26" ht="12.75">
      <c r="A823" s="17"/>
      <c r="B823" s="17"/>
      <c r="C823" s="17"/>
      <c r="D823" s="17"/>
      <c r="E823" s="17"/>
      <c r="F823" s="17"/>
      <c r="G823" s="17"/>
      <c r="H823" s="17"/>
      <c r="I823" s="17"/>
      <c r="J823" s="17"/>
      <c r="K823" s="17"/>
      <c r="L823" s="17"/>
      <c r="M823" s="17"/>
      <c r="N823" s="17"/>
      <c r="O823" s="17"/>
      <c r="P823" s="17"/>
      <c r="Q823" s="17"/>
      <c r="R823" s="17"/>
      <c r="S823" s="17"/>
      <c r="T823" s="17"/>
      <c r="U823" s="17"/>
      <c r="V823" s="17"/>
      <c r="W823" s="17"/>
      <c r="X823" s="17"/>
      <c r="Y823" s="17"/>
      <c r="Z823" s="17"/>
    </row>
    <row r="824" spans="1:26" ht="12.75">
      <c r="A824" s="17"/>
      <c r="B824" s="17"/>
      <c r="C824" s="17"/>
      <c r="D824" s="17"/>
      <c r="E824" s="17"/>
      <c r="F824" s="17"/>
      <c r="G824" s="17"/>
      <c r="H824" s="17"/>
      <c r="I824" s="17"/>
      <c r="J824" s="17"/>
      <c r="K824" s="17"/>
      <c r="L824" s="17"/>
      <c r="M824" s="17"/>
      <c r="N824" s="17"/>
      <c r="O824" s="17"/>
      <c r="P824" s="17"/>
      <c r="Q824" s="17"/>
      <c r="R824" s="17"/>
      <c r="S824" s="17"/>
      <c r="T824" s="17"/>
      <c r="U824" s="17"/>
      <c r="V824" s="17"/>
      <c r="W824" s="17"/>
      <c r="X824" s="17"/>
      <c r="Y824" s="17"/>
      <c r="Z824" s="17"/>
    </row>
    <row r="825" spans="1:26" ht="12.75">
      <c r="A825" s="17"/>
      <c r="B825" s="17"/>
      <c r="C825" s="17"/>
      <c r="D825" s="17"/>
      <c r="E825" s="17"/>
      <c r="F825" s="17"/>
      <c r="G825" s="17"/>
      <c r="H825" s="17"/>
      <c r="I825" s="17"/>
      <c r="J825" s="17"/>
      <c r="K825" s="17"/>
      <c r="L825" s="17"/>
      <c r="M825" s="17"/>
      <c r="N825" s="17"/>
      <c r="O825" s="17"/>
      <c r="P825" s="17"/>
      <c r="Q825" s="17"/>
      <c r="R825" s="17"/>
      <c r="S825" s="17"/>
      <c r="T825" s="17"/>
      <c r="U825" s="17"/>
      <c r="V825" s="17"/>
      <c r="W825" s="17"/>
      <c r="X825" s="17"/>
      <c r="Y825" s="17"/>
      <c r="Z825" s="17"/>
    </row>
    <row r="826" spans="1:26" ht="12.75">
      <c r="A826" s="17"/>
      <c r="B826" s="17"/>
      <c r="C826" s="17"/>
      <c r="D826" s="17"/>
      <c r="E826" s="17"/>
      <c r="F826" s="17"/>
      <c r="G826" s="17"/>
      <c r="H826" s="17"/>
      <c r="I826" s="17"/>
      <c r="J826" s="17"/>
      <c r="K826" s="17"/>
      <c r="L826" s="17"/>
      <c r="M826" s="17"/>
      <c r="N826" s="17"/>
      <c r="O826" s="17"/>
      <c r="P826" s="17"/>
      <c r="Q826" s="17"/>
      <c r="R826" s="17"/>
      <c r="S826" s="17"/>
      <c r="T826" s="17"/>
      <c r="U826" s="17"/>
      <c r="V826" s="17"/>
      <c r="W826" s="17"/>
      <c r="X826" s="17"/>
      <c r="Y826" s="17"/>
      <c r="Z826" s="17"/>
    </row>
    <row r="827" spans="1:26" ht="12.75">
      <c r="A827" s="17"/>
      <c r="B827" s="17"/>
      <c r="C827" s="17"/>
      <c r="D827" s="17"/>
      <c r="E827" s="17"/>
      <c r="F827" s="17"/>
      <c r="G827" s="17"/>
      <c r="H827" s="17"/>
      <c r="I827" s="17"/>
      <c r="J827" s="17"/>
      <c r="K827" s="17"/>
      <c r="L827" s="17"/>
      <c r="M827" s="17"/>
      <c r="N827" s="17"/>
      <c r="O827" s="17"/>
      <c r="P827" s="17"/>
      <c r="Q827" s="17"/>
      <c r="R827" s="17"/>
      <c r="S827" s="17"/>
      <c r="T827" s="17"/>
      <c r="U827" s="17"/>
      <c r="V827" s="17"/>
      <c r="W827" s="17"/>
      <c r="X827" s="17"/>
      <c r="Y827" s="17"/>
      <c r="Z827" s="17"/>
    </row>
    <row r="828" spans="1:26" ht="12.75">
      <c r="A828" s="17"/>
      <c r="B828" s="17"/>
      <c r="C828" s="17"/>
      <c r="D828" s="17"/>
      <c r="E828" s="17"/>
      <c r="F828" s="17"/>
      <c r="G828" s="17"/>
      <c r="H828" s="17"/>
      <c r="I828" s="17"/>
      <c r="J828" s="17"/>
      <c r="K828" s="17"/>
      <c r="L828" s="17"/>
      <c r="M828" s="17"/>
      <c r="N828" s="17"/>
      <c r="O828" s="17"/>
      <c r="P828" s="17"/>
      <c r="Q828" s="17"/>
      <c r="R828" s="17"/>
      <c r="S828" s="17"/>
      <c r="T828" s="17"/>
      <c r="U828" s="17"/>
      <c r="V828" s="17"/>
      <c r="W828" s="17"/>
      <c r="X828" s="17"/>
      <c r="Y828" s="17"/>
      <c r="Z828" s="17"/>
    </row>
    <row r="829" spans="1:26" ht="12.75">
      <c r="A829" s="17"/>
      <c r="B829" s="17"/>
      <c r="C829" s="17"/>
      <c r="D829" s="17"/>
      <c r="E829" s="17"/>
      <c r="F829" s="17"/>
      <c r="G829" s="17"/>
      <c r="H829" s="17"/>
      <c r="I829" s="17"/>
      <c r="J829" s="17"/>
      <c r="K829" s="17"/>
      <c r="L829" s="17"/>
      <c r="M829" s="17"/>
      <c r="N829" s="17"/>
      <c r="O829" s="17"/>
      <c r="P829" s="17"/>
      <c r="Q829" s="17"/>
      <c r="R829" s="17"/>
      <c r="S829" s="17"/>
      <c r="T829" s="17"/>
      <c r="U829" s="17"/>
      <c r="V829" s="17"/>
      <c r="W829" s="17"/>
      <c r="X829" s="17"/>
      <c r="Y829" s="17"/>
      <c r="Z829" s="17"/>
    </row>
    <row r="830" spans="1:26" ht="12.75">
      <c r="A830" s="17"/>
      <c r="B830" s="17"/>
      <c r="C830" s="17"/>
      <c r="D830" s="17"/>
      <c r="E830" s="17"/>
      <c r="F830" s="17"/>
      <c r="G830" s="17"/>
      <c r="H830" s="17"/>
      <c r="I830" s="17"/>
      <c r="J830" s="17"/>
      <c r="K830" s="17"/>
      <c r="L830" s="17"/>
      <c r="M830" s="17"/>
      <c r="N830" s="17"/>
      <c r="O830" s="17"/>
      <c r="P830" s="17"/>
      <c r="Q830" s="17"/>
      <c r="R830" s="17"/>
      <c r="S830" s="17"/>
      <c r="T830" s="17"/>
      <c r="U830" s="17"/>
      <c r="V830" s="17"/>
      <c r="W830" s="17"/>
      <c r="X830" s="17"/>
      <c r="Y830" s="17"/>
      <c r="Z830" s="17"/>
    </row>
    <row r="831" spans="1:26" ht="12.75">
      <c r="A831" s="17"/>
      <c r="B831" s="17"/>
      <c r="C831" s="17"/>
      <c r="D831" s="17"/>
      <c r="E831" s="17"/>
      <c r="F831" s="17"/>
      <c r="G831" s="17"/>
      <c r="H831" s="17"/>
      <c r="I831" s="17"/>
      <c r="J831" s="17"/>
      <c r="K831" s="17"/>
      <c r="L831" s="17"/>
      <c r="M831" s="17"/>
      <c r="N831" s="17"/>
      <c r="O831" s="17"/>
      <c r="P831" s="17"/>
      <c r="Q831" s="17"/>
      <c r="R831" s="17"/>
      <c r="S831" s="17"/>
      <c r="T831" s="17"/>
      <c r="U831" s="17"/>
      <c r="V831" s="17"/>
      <c r="W831" s="17"/>
      <c r="X831" s="17"/>
      <c r="Y831" s="17"/>
      <c r="Z831" s="17"/>
    </row>
    <row r="832" spans="1:26" ht="12.75">
      <c r="A832" s="17"/>
      <c r="B832" s="17"/>
      <c r="C832" s="17"/>
      <c r="D832" s="17"/>
      <c r="E832" s="17"/>
      <c r="F832" s="17"/>
      <c r="G832" s="17"/>
      <c r="H832" s="17"/>
      <c r="I832" s="17"/>
      <c r="J832" s="17"/>
      <c r="K832" s="17"/>
      <c r="L832" s="17"/>
      <c r="M832" s="17"/>
      <c r="N832" s="17"/>
      <c r="O832" s="17"/>
      <c r="P832" s="17"/>
      <c r="Q832" s="17"/>
      <c r="R832" s="17"/>
      <c r="S832" s="17"/>
      <c r="T832" s="17"/>
      <c r="U832" s="17"/>
      <c r="V832" s="17"/>
      <c r="W832" s="17"/>
      <c r="X832" s="17"/>
      <c r="Y832" s="17"/>
      <c r="Z832" s="17"/>
    </row>
    <row r="833" spans="1:26" ht="12.75">
      <c r="A833" s="17"/>
      <c r="B833" s="17"/>
      <c r="C833" s="17"/>
      <c r="D833" s="17"/>
      <c r="E833" s="17"/>
      <c r="F833" s="17"/>
      <c r="G833" s="17"/>
      <c r="H833" s="17"/>
      <c r="I833" s="17"/>
      <c r="J833" s="17"/>
      <c r="K833" s="17"/>
      <c r="L833" s="17"/>
      <c r="M833" s="17"/>
      <c r="N833" s="17"/>
      <c r="O833" s="17"/>
      <c r="P833" s="17"/>
      <c r="Q833" s="17"/>
      <c r="R833" s="17"/>
      <c r="S833" s="17"/>
      <c r="T833" s="17"/>
      <c r="U833" s="17"/>
      <c r="V833" s="17"/>
      <c r="W833" s="17"/>
      <c r="X833" s="17"/>
      <c r="Y833" s="17"/>
      <c r="Z833" s="17"/>
    </row>
    <row r="834" spans="1:26" ht="12.75">
      <c r="A834" s="17"/>
      <c r="B834" s="17"/>
      <c r="C834" s="17"/>
      <c r="D834" s="17"/>
      <c r="E834" s="17"/>
      <c r="F834" s="17"/>
      <c r="G834" s="17"/>
      <c r="H834" s="17"/>
      <c r="I834" s="17"/>
      <c r="J834" s="17"/>
      <c r="K834" s="17"/>
      <c r="L834" s="17"/>
      <c r="M834" s="17"/>
      <c r="N834" s="17"/>
      <c r="O834" s="17"/>
      <c r="P834" s="17"/>
      <c r="Q834" s="17"/>
      <c r="R834" s="17"/>
      <c r="S834" s="17"/>
      <c r="T834" s="17"/>
      <c r="U834" s="17"/>
      <c r="V834" s="17"/>
      <c r="W834" s="17"/>
      <c r="X834" s="17"/>
      <c r="Y834" s="17"/>
      <c r="Z834" s="17"/>
    </row>
    <row r="835" spans="1:26" ht="12.75">
      <c r="A835" s="17"/>
      <c r="B835" s="17"/>
      <c r="C835" s="17"/>
      <c r="D835" s="17"/>
      <c r="E835" s="17"/>
      <c r="F835" s="17"/>
      <c r="G835" s="17"/>
      <c r="H835" s="17"/>
      <c r="I835" s="17"/>
      <c r="J835" s="17"/>
      <c r="K835" s="17"/>
      <c r="L835" s="17"/>
      <c r="M835" s="17"/>
      <c r="N835" s="17"/>
      <c r="O835" s="17"/>
      <c r="P835" s="17"/>
      <c r="Q835" s="17"/>
      <c r="R835" s="17"/>
      <c r="S835" s="17"/>
      <c r="T835" s="17"/>
      <c r="U835" s="17"/>
      <c r="V835" s="17"/>
      <c r="W835" s="17"/>
      <c r="X835" s="17"/>
      <c r="Y835" s="17"/>
      <c r="Z835" s="17"/>
    </row>
    <row r="836" spans="1:26" ht="12.75">
      <c r="A836" s="17"/>
      <c r="B836" s="17"/>
      <c r="C836" s="17"/>
      <c r="D836" s="17"/>
      <c r="E836" s="17"/>
      <c r="F836" s="17"/>
      <c r="G836" s="17"/>
      <c r="H836" s="17"/>
      <c r="I836" s="17"/>
      <c r="J836" s="17"/>
      <c r="K836" s="17"/>
      <c r="L836" s="17"/>
      <c r="M836" s="17"/>
      <c r="N836" s="17"/>
      <c r="O836" s="17"/>
      <c r="P836" s="17"/>
      <c r="Q836" s="17"/>
      <c r="R836" s="17"/>
      <c r="S836" s="17"/>
      <c r="T836" s="17"/>
      <c r="U836" s="17"/>
      <c r="V836" s="17"/>
      <c r="W836" s="17"/>
      <c r="X836" s="17"/>
      <c r="Y836" s="17"/>
      <c r="Z836" s="17"/>
    </row>
    <row r="837" spans="1:26" ht="12.75">
      <c r="A837" s="17"/>
      <c r="B837" s="17"/>
      <c r="C837" s="17"/>
      <c r="D837" s="17"/>
      <c r="E837" s="17"/>
      <c r="F837" s="17"/>
      <c r="G837" s="17"/>
      <c r="H837" s="17"/>
      <c r="I837" s="17"/>
      <c r="J837" s="17"/>
      <c r="K837" s="17"/>
      <c r="L837" s="17"/>
      <c r="M837" s="17"/>
      <c r="N837" s="17"/>
      <c r="O837" s="17"/>
      <c r="P837" s="17"/>
      <c r="Q837" s="17"/>
      <c r="R837" s="17"/>
      <c r="S837" s="17"/>
      <c r="T837" s="17"/>
      <c r="U837" s="17"/>
      <c r="V837" s="17"/>
      <c r="W837" s="17"/>
      <c r="X837" s="17"/>
      <c r="Y837" s="17"/>
      <c r="Z837" s="17"/>
    </row>
    <row r="838" spans="1:26" ht="12.75">
      <c r="A838" s="17"/>
      <c r="B838" s="17"/>
      <c r="C838" s="17"/>
      <c r="D838" s="17"/>
      <c r="E838" s="17"/>
      <c r="F838" s="17"/>
      <c r="G838" s="17"/>
      <c r="H838" s="17"/>
      <c r="I838" s="17"/>
      <c r="J838" s="17"/>
      <c r="K838" s="17"/>
      <c r="L838" s="17"/>
      <c r="M838" s="17"/>
      <c r="N838" s="17"/>
      <c r="O838" s="17"/>
      <c r="P838" s="17"/>
      <c r="Q838" s="17"/>
      <c r="R838" s="17"/>
      <c r="S838" s="17"/>
      <c r="T838" s="17"/>
      <c r="U838" s="17"/>
      <c r="V838" s="17"/>
      <c r="W838" s="17"/>
      <c r="X838" s="17"/>
      <c r="Y838" s="17"/>
      <c r="Z838" s="17"/>
    </row>
    <row r="839" spans="1:26" ht="12.75">
      <c r="A839" s="17"/>
      <c r="B839" s="17"/>
      <c r="C839" s="17"/>
      <c r="D839" s="17"/>
      <c r="E839" s="17"/>
      <c r="F839" s="17"/>
      <c r="G839" s="17"/>
      <c r="H839" s="17"/>
      <c r="I839" s="17"/>
      <c r="J839" s="17"/>
      <c r="K839" s="17"/>
      <c r="L839" s="17"/>
      <c r="M839" s="17"/>
      <c r="N839" s="17"/>
      <c r="O839" s="17"/>
      <c r="P839" s="17"/>
      <c r="Q839" s="17"/>
      <c r="R839" s="17"/>
      <c r="S839" s="17"/>
      <c r="T839" s="17"/>
      <c r="U839" s="17"/>
      <c r="V839" s="17"/>
      <c r="W839" s="17"/>
      <c r="X839" s="17"/>
      <c r="Y839" s="17"/>
      <c r="Z839" s="17"/>
    </row>
    <row r="840" spans="1:26" ht="12.75">
      <c r="A840" s="17"/>
      <c r="B840" s="17"/>
      <c r="C840" s="17"/>
      <c r="D840" s="17"/>
      <c r="E840" s="17"/>
      <c r="F840" s="17"/>
      <c r="G840" s="17"/>
      <c r="H840" s="17"/>
      <c r="I840" s="17"/>
      <c r="J840" s="17"/>
      <c r="K840" s="17"/>
      <c r="L840" s="17"/>
      <c r="M840" s="17"/>
      <c r="N840" s="17"/>
      <c r="O840" s="17"/>
      <c r="P840" s="17"/>
      <c r="Q840" s="17"/>
      <c r="R840" s="17"/>
      <c r="S840" s="17"/>
      <c r="T840" s="17"/>
      <c r="U840" s="17"/>
      <c r="V840" s="17"/>
      <c r="W840" s="17"/>
      <c r="X840" s="17"/>
      <c r="Y840" s="17"/>
      <c r="Z840" s="17"/>
    </row>
    <row r="841" spans="1:26" ht="12.75">
      <c r="A841" s="17"/>
      <c r="B841" s="17"/>
      <c r="C841" s="17"/>
      <c r="D841" s="17"/>
      <c r="E841" s="17"/>
      <c r="F841" s="17"/>
      <c r="G841" s="17"/>
      <c r="H841" s="17"/>
      <c r="I841" s="17"/>
      <c r="J841" s="17"/>
      <c r="K841" s="17"/>
      <c r="L841" s="17"/>
      <c r="M841" s="17"/>
      <c r="N841" s="17"/>
      <c r="O841" s="17"/>
      <c r="P841" s="17"/>
      <c r="Q841" s="17"/>
      <c r="R841" s="17"/>
      <c r="S841" s="17"/>
      <c r="T841" s="17"/>
      <c r="U841" s="17"/>
      <c r="V841" s="17"/>
      <c r="W841" s="17"/>
      <c r="X841" s="17"/>
      <c r="Y841" s="17"/>
      <c r="Z841" s="17"/>
    </row>
    <row r="842" spans="1:26" ht="12.75">
      <c r="A842" s="17"/>
      <c r="B842" s="17"/>
      <c r="C842" s="17"/>
      <c r="D842" s="17"/>
      <c r="E842" s="17"/>
      <c r="F842" s="17"/>
      <c r="G842" s="17"/>
      <c r="H842" s="17"/>
      <c r="I842" s="17"/>
      <c r="J842" s="17"/>
      <c r="K842" s="17"/>
      <c r="L842" s="17"/>
      <c r="M842" s="17"/>
      <c r="N842" s="17"/>
      <c r="O842" s="17"/>
      <c r="P842" s="17"/>
      <c r="Q842" s="17"/>
      <c r="R842" s="17"/>
      <c r="S842" s="17"/>
      <c r="T842" s="17"/>
      <c r="U842" s="17"/>
      <c r="V842" s="17"/>
      <c r="W842" s="17"/>
      <c r="X842" s="17"/>
      <c r="Y842" s="17"/>
      <c r="Z842" s="17"/>
    </row>
    <row r="843" spans="1:26" ht="12.75">
      <c r="A843" s="17"/>
      <c r="B843" s="17"/>
      <c r="C843" s="17"/>
      <c r="D843" s="17"/>
      <c r="E843" s="17"/>
      <c r="F843" s="17"/>
      <c r="G843" s="17"/>
      <c r="H843" s="17"/>
      <c r="I843" s="17"/>
      <c r="J843" s="17"/>
      <c r="K843" s="17"/>
      <c r="L843" s="17"/>
      <c r="M843" s="17"/>
      <c r="N843" s="17"/>
      <c r="O843" s="17"/>
      <c r="P843" s="17"/>
      <c r="Q843" s="17"/>
      <c r="R843" s="17"/>
      <c r="S843" s="17"/>
      <c r="T843" s="17"/>
      <c r="U843" s="17"/>
      <c r="V843" s="17"/>
      <c r="W843" s="17"/>
      <c r="X843" s="17"/>
      <c r="Y843" s="17"/>
      <c r="Z843" s="17"/>
    </row>
    <row r="844" spans="1:26" ht="12.75">
      <c r="A844" s="17"/>
      <c r="B844" s="17"/>
      <c r="C844" s="17"/>
      <c r="D844" s="17"/>
      <c r="E844" s="17"/>
      <c r="F844" s="17"/>
      <c r="G844" s="17"/>
      <c r="H844" s="17"/>
      <c r="I844" s="17"/>
      <c r="J844" s="17"/>
      <c r="K844" s="17"/>
      <c r="L844" s="17"/>
      <c r="M844" s="17"/>
      <c r="N844" s="17"/>
      <c r="O844" s="17"/>
      <c r="P844" s="17"/>
      <c r="Q844" s="17"/>
      <c r="R844" s="17"/>
      <c r="S844" s="17"/>
      <c r="T844" s="17"/>
      <c r="U844" s="17"/>
      <c r="V844" s="17"/>
      <c r="W844" s="17"/>
      <c r="X844" s="17"/>
      <c r="Y844" s="17"/>
      <c r="Z844" s="17"/>
    </row>
    <row r="845" spans="1:26" ht="12.75">
      <c r="A845" s="17"/>
      <c r="B845" s="17"/>
      <c r="C845" s="17"/>
      <c r="D845" s="17"/>
      <c r="E845" s="17"/>
      <c r="F845" s="17"/>
      <c r="G845" s="17"/>
      <c r="H845" s="17"/>
      <c r="I845" s="17"/>
      <c r="J845" s="17"/>
      <c r="K845" s="17"/>
      <c r="L845" s="17"/>
      <c r="M845" s="17"/>
      <c r="N845" s="17"/>
      <c r="O845" s="17"/>
      <c r="P845" s="17"/>
      <c r="Q845" s="17"/>
      <c r="R845" s="17"/>
      <c r="S845" s="17"/>
      <c r="T845" s="17"/>
      <c r="U845" s="17"/>
      <c r="V845" s="17"/>
      <c r="W845" s="17"/>
      <c r="X845" s="17"/>
      <c r="Y845" s="17"/>
      <c r="Z845" s="17"/>
    </row>
    <row r="846" spans="1:26" ht="12.75">
      <c r="A846" s="17"/>
      <c r="B846" s="17"/>
      <c r="C846" s="17"/>
      <c r="D846" s="17"/>
      <c r="E846" s="17"/>
      <c r="F846" s="17"/>
      <c r="G846" s="17"/>
      <c r="H846" s="17"/>
      <c r="I846" s="17"/>
      <c r="J846" s="17"/>
      <c r="K846" s="17"/>
      <c r="L846" s="17"/>
      <c r="M846" s="17"/>
      <c r="N846" s="17"/>
      <c r="O846" s="17"/>
      <c r="P846" s="17"/>
      <c r="Q846" s="17"/>
      <c r="R846" s="17"/>
      <c r="S846" s="17"/>
      <c r="T846" s="17"/>
      <c r="U846" s="17"/>
      <c r="V846" s="17"/>
      <c r="W846" s="17"/>
      <c r="X846" s="17"/>
      <c r="Y846" s="17"/>
      <c r="Z846" s="17"/>
    </row>
    <row r="847" spans="1:26" ht="12.75">
      <c r="A847" s="17"/>
      <c r="B847" s="17"/>
      <c r="C847" s="17"/>
      <c r="D847" s="17"/>
      <c r="E847" s="17"/>
      <c r="F847" s="17"/>
      <c r="G847" s="17"/>
      <c r="H847" s="17"/>
      <c r="I847" s="17"/>
      <c r="J847" s="17"/>
      <c r="K847" s="17"/>
      <c r="L847" s="17"/>
      <c r="M847" s="17"/>
      <c r="N847" s="17"/>
      <c r="O847" s="17"/>
      <c r="P847" s="17"/>
      <c r="Q847" s="17"/>
      <c r="R847" s="17"/>
      <c r="S847" s="17"/>
      <c r="T847" s="17"/>
      <c r="U847" s="17"/>
      <c r="V847" s="17"/>
      <c r="W847" s="17"/>
      <c r="X847" s="17"/>
      <c r="Y847" s="17"/>
      <c r="Z847" s="17"/>
    </row>
    <row r="848" spans="1:26" ht="12.75">
      <c r="A848" s="17"/>
      <c r="B848" s="17"/>
      <c r="C848" s="17"/>
      <c r="D848" s="17"/>
      <c r="E848" s="17"/>
      <c r="F848" s="17"/>
      <c r="G848" s="17"/>
      <c r="H848" s="17"/>
      <c r="I848" s="17"/>
      <c r="J848" s="17"/>
      <c r="K848" s="17"/>
      <c r="L848" s="17"/>
      <c r="M848" s="17"/>
      <c r="N848" s="17"/>
      <c r="O848" s="17"/>
      <c r="P848" s="17"/>
      <c r="Q848" s="17"/>
      <c r="R848" s="17"/>
      <c r="S848" s="17"/>
      <c r="T848" s="17"/>
      <c r="U848" s="17"/>
      <c r="V848" s="17"/>
      <c r="W848" s="17"/>
      <c r="X848" s="17"/>
      <c r="Y848" s="17"/>
      <c r="Z848" s="17"/>
    </row>
    <row r="849" spans="1:26" ht="12.75">
      <c r="A849" s="17"/>
      <c r="B849" s="17"/>
      <c r="C849" s="17"/>
      <c r="D849" s="17"/>
      <c r="E849" s="17"/>
      <c r="F849" s="17"/>
      <c r="G849" s="17"/>
      <c r="H849" s="17"/>
      <c r="I849" s="17"/>
      <c r="J849" s="17"/>
      <c r="K849" s="17"/>
      <c r="L849" s="17"/>
      <c r="M849" s="17"/>
      <c r="N849" s="17"/>
      <c r="O849" s="17"/>
      <c r="P849" s="17"/>
      <c r="Q849" s="17"/>
      <c r="R849" s="17"/>
      <c r="S849" s="17"/>
      <c r="T849" s="17"/>
      <c r="U849" s="17"/>
      <c r="V849" s="17"/>
      <c r="W849" s="17"/>
      <c r="X849" s="17"/>
      <c r="Y849" s="17"/>
      <c r="Z849" s="17"/>
    </row>
    <row r="850" spans="1:26" ht="12.75">
      <c r="A850" s="17"/>
      <c r="B850" s="17"/>
      <c r="C850" s="17"/>
      <c r="D850" s="17"/>
      <c r="E850" s="17"/>
      <c r="F850" s="17"/>
      <c r="G850" s="17"/>
      <c r="H850" s="17"/>
      <c r="I850" s="17"/>
      <c r="J850" s="17"/>
      <c r="K850" s="17"/>
      <c r="L850" s="17"/>
      <c r="M850" s="17"/>
      <c r="N850" s="17"/>
      <c r="O850" s="17"/>
      <c r="P850" s="17"/>
      <c r="Q850" s="17"/>
      <c r="R850" s="17"/>
      <c r="S850" s="17"/>
      <c r="T850" s="17"/>
      <c r="U850" s="17"/>
      <c r="V850" s="17"/>
      <c r="W850" s="17"/>
      <c r="X850" s="17"/>
      <c r="Y850" s="17"/>
      <c r="Z850" s="17"/>
    </row>
    <row r="851" spans="1:26" ht="12.75">
      <c r="A851" s="17"/>
      <c r="B851" s="17"/>
      <c r="C851" s="17"/>
      <c r="D851" s="17"/>
      <c r="E851" s="17"/>
      <c r="F851" s="17"/>
      <c r="G851" s="17"/>
      <c r="H851" s="17"/>
      <c r="I851" s="17"/>
      <c r="J851" s="17"/>
      <c r="K851" s="17"/>
      <c r="L851" s="17"/>
      <c r="M851" s="17"/>
      <c r="N851" s="17"/>
      <c r="O851" s="17"/>
      <c r="P851" s="17"/>
      <c r="Q851" s="17"/>
      <c r="R851" s="17"/>
      <c r="S851" s="17"/>
      <c r="T851" s="17"/>
      <c r="U851" s="17"/>
      <c r="V851" s="17"/>
      <c r="W851" s="17"/>
      <c r="X851" s="17"/>
      <c r="Y851" s="17"/>
      <c r="Z851" s="17"/>
    </row>
    <row r="852" spans="1:26" ht="12.75">
      <c r="A852" s="17"/>
      <c r="B852" s="17"/>
      <c r="C852" s="17"/>
      <c r="D852" s="17"/>
      <c r="E852" s="17"/>
      <c r="F852" s="17"/>
      <c r="G852" s="17"/>
      <c r="H852" s="17"/>
      <c r="I852" s="17"/>
      <c r="J852" s="17"/>
      <c r="K852" s="17"/>
      <c r="L852" s="17"/>
      <c r="M852" s="17"/>
      <c r="N852" s="17"/>
      <c r="O852" s="17"/>
      <c r="P852" s="17"/>
      <c r="Q852" s="17"/>
      <c r="R852" s="17"/>
      <c r="S852" s="17"/>
      <c r="T852" s="17"/>
      <c r="U852" s="17"/>
      <c r="V852" s="17"/>
      <c r="W852" s="17"/>
      <c r="X852" s="17"/>
      <c r="Y852" s="17"/>
      <c r="Z852" s="17"/>
    </row>
    <row r="853" spans="1:26" ht="12.75">
      <c r="A853" s="17"/>
      <c r="B853" s="17"/>
      <c r="C853" s="17"/>
      <c r="D853" s="17"/>
      <c r="E853" s="17"/>
      <c r="F853" s="17"/>
      <c r="G853" s="17"/>
      <c r="H853" s="17"/>
      <c r="I853" s="17"/>
      <c r="J853" s="17"/>
      <c r="K853" s="17"/>
      <c r="L853" s="17"/>
      <c r="M853" s="17"/>
      <c r="N853" s="17"/>
      <c r="O853" s="17"/>
      <c r="P853" s="17"/>
      <c r="Q853" s="17"/>
      <c r="R853" s="17"/>
      <c r="S853" s="17"/>
      <c r="T853" s="17"/>
      <c r="U853" s="17"/>
      <c r="V853" s="17"/>
      <c r="W853" s="17"/>
      <c r="X853" s="17"/>
      <c r="Y853" s="17"/>
      <c r="Z853" s="17"/>
    </row>
    <row r="854" spans="1:26" ht="12.75">
      <c r="A854" s="17"/>
      <c r="B854" s="17"/>
      <c r="C854" s="17"/>
      <c r="D854" s="17"/>
      <c r="E854" s="17"/>
      <c r="F854" s="17"/>
      <c r="G854" s="17"/>
      <c r="H854" s="17"/>
      <c r="I854" s="17"/>
      <c r="J854" s="17"/>
      <c r="K854" s="17"/>
      <c r="L854" s="17"/>
      <c r="M854" s="17"/>
      <c r="N854" s="17"/>
      <c r="O854" s="17"/>
      <c r="P854" s="17"/>
      <c r="Q854" s="17"/>
      <c r="R854" s="17"/>
      <c r="S854" s="17"/>
      <c r="T854" s="17"/>
      <c r="U854" s="17"/>
      <c r="V854" s="17"/>
      <c r="W854" s="17"/>
      <c r="X854" s="17"/>
      <c r="Y854" s="17"/>
      <c r="Z854" s="17"/>
    </row>
    <row r="855" spans="1:26" ht="12.75">
      <c r="A855" s="17"/>
      <c r="B855" s="17"/>
      <c r="C855" s="17"/>
      <c r="D855" s="17"/>
      <c r="E855" s="17"/>
      <c r="F855" s="17"/>
      <c r="G855" s="17"/>
      <c r="H855" s="17"/>
      <c r="I855" s="17"/>
      <c r="J855" s="17"/>
      <c r="K855" s="17"/>
      <c r="L855" s="17"/>
      <c r="M855" s="17"/>
      <c r="N855" s="17"/>
      <c r="O855" s="17"/>
      <c r="P855" s="17"/>
      <c r="Q855" s="17"/>
      <c r="R855" s="17"/>
      <c r="S855" s="17"/>
      <c r="T855" s="17"/>
      <c r="U855" s="17"/>
      <c r="V855" s="17"/>
      <c r="W855" s="17"/>
      <c r="X855" s="17"/>
      <c r="Y855" s="17"/>
      <c r="Z855" s="17"/>
    </row>
    <row r="856" spans="1:26" ht="12.75">
      <c r="A856" s="17"/>
      <c r="B856" s="17"/>
      <c r="C856" s="17"/>
      <c r="D856" s="17"/>
      <c r="E856" s="17"/>
      <c r="F856" s="17"/>
      <c r="G856" s="17"/>
      <c r="H856" s="17"/>
      <c r="I856" s="17"/>
      <c r="J856" s="17"/>
      <c r="K856" s="17"/>
      <c r="L856" s="17"/>
      <c r="M856" s="17"/>
      <c r="N856" s="17"/>
      <c r="O856" s="17"/>
      <c r="P856" s="17"/>
      <c r="Q856" s="17"/>
      <c r="R856" s="17"/>
      <c r="S856" s="17"/>
      <c r="T856" s="17"/>
      <c r="U856" s="17"/>
      <c r="V856" s="17"/>
      <c r="W856" s="17"/>
      <c r="X856" s="17"/>
      <c r="Y856" s="17"/>
      <c r="Z856" s="17"/>
    </row>
    <row r="857" spans="1:26" ht="12.75">
      <c r="A857" s="17"/>
      <c r="B857" s="17"/>
      <c r="C857" s="17"/>
      <c r="D857" s="17"/>
      <c r="E857" s="17"/>
      <c r="F857" s="17"/>
      <c r="G857" s="17"/>
      <c r="H857" s="17"/>
      <c r="I857" s="17"/>
      <c r="J857" s="17"/>
      <c r="K857" s="17"/>
      <c r="L857" s="17"/>
      <c r="M857" s="17"/>
      <c r="N857" s="17"/>
      <c r="O857" s="17"/>
      <c r="P857" s="17"/>
      <c r="Q857" s="17"/>
      <c r="R857" s="17"/>
      <c r="S857" s="17"/>
      <c r="T857" s="17"/>
      <c r="U857" s="17"/>
      <c r="V857" s="17"/>
      <c r="W857" s="17"/>
      <c r="X857" s="17"/>
      <c r="Y857" s="17"/>
      <c r="Z857" s="17"/>
    </row>
    <row r="858" spans="1:26" ht="12.75">
      <c r="A858" s="17"/>
      <c r="B858" s="17"/>
      <c r="C858" s="17"/>
      <c r="D858" s="17"/>
      <c r="E858" s="17"/>
      <c r="F858" s="17"/>
      <c r="G858" s="17"/>
      <c r="H858" s="17"/>
      <c r="I858" s="17"/>
      <c r="J858" s="17"/>
      <c r="K858" s="17"/>
      <c r="L858" s="17"/>
      <c r="M858" s="17"/>
      <c r="N858" s="17"/>
      <c r="O858" s="17"/>
      <c r="P858" s="17"/>
      <c r="Q858" s="17"/>
      <c r="R858" s="17"/>
      <c r="S858" s="17"/>
      <c r="T858" s="17"/>
      <c r="U858" s="17"/>
      <c r="V858" s="17"/>
      <c r="W858" s="17"/>
      <c r="X858" s="17"/>
      <c r="Y858" s="17"/>
      <c r="Z858" s="17"/>
    </row>
    <row r="859" spans="1:26" ht="12.75">
      <c r="A859" s="17"/>
      <c r="B859" s="17"/>
      <c r="C859" s="17"/>
      <c r="D859" s="17"/>
      <c r="E859" s="17"/>
      <c r="F859" s="17"/>
      <c r="G859" s="17"/>
      <c r="H859" s="17"/>
      <c r="I859" s="17"/>
      <c r="J859" s="17"/>
      <c r="K859" s="17"/>
      <c r="L859" s="17"/>
      <c r="M859" s="17"/>
      <c r="N859" s="17"/>
      <c r="O859" s="17"/>
      <c r="P859" s="17"/>
      <c r="Q859" s="17"/>
      <c r="R859" s="17"/>
      <c r="S859" s="17"/>
      <c r="T859" s="17"/>
      <c r="U859" s="17"/>
      <c r="V859" s="17"/>
      <c r="W859" s="17"/>
      <c r="X859" s="17"/>
      <c r="Y859" s="17"/>
      <c r="Z859" s="17"/>
    </row>
    <row r="860" spans="1:26" ht="12.75">
      <c r="A860" s="17"/>
      <c r="B860" s="17"/>
      <c r="C860" s="17"/>
      <c r="D860" s="17"/>
      <c r="E860" s="17"/>
      <c r="F860" s="17"/>
      <c r="G860" s="17"/>
      <c r="H860" s="17"/>
      <c r="I860" s="17"/>
      <c r="J860" s="17"/>
      <c r="K860" s="17"/>
      <c r="L860" s="17"/>
      <c r="M860" s="17"/>
      <c r="N860" s="17"/>
      <c r="O860" s="17"/>
      <c r="P860" s="17"/>
      <c r="Q860" s="17"/>
      <c r="R860" s="17"/>
      <c r="S860" s="17"/>
      <c r="T860" s="17"/>
      <c r="U860" s="17"/>
      <c r="V860" s="17"/>
      <c r="W860" s="17"/>
      <c r="X860" s="17"/>
      <c r="Y860" s="17"/>
      <c r="Z860" s="17"/>
    </row>
    <row r="861" spans="1:26" ht="12.75">
      <c r="A861" s="17"/>
      <c r="B861" s="17"/>
      <c r="C861" s="17"/>
      <c r="D861" s="17"/>
      <c r="E861" s="17"/>
      <c r="F861" s="17"/>
      <c r="G861" s="17"/>
      <c r="H861" s="17"/>
      <c r="I861" s="17"/>
      <c r="J861" s="17"/>
      <c r="K861" s="17"/>
      <c r="L861" s="17"/>
      <c r="M861" s="17"/>
      <c r="N861" s="17"/>
      <c r="O861" s="17"/>
      <c r="P861" s="17"/>
      <c r="Q861" s="17"/>
      <c r="R861" s="17"/>
      <c r="S861" s="17"/>
      <c r="T861" s="17"/>
      <c r="U861" s="17"/>
      <c r="V861" s="17"/>
      <c r="W861" s="17"/>
      <c r="X861" s="17"/>
      <c r="Y861" s="17"/>
      <c r="Z861" s="17"/>
    </row>
    <row r="862" spans="1:26" ht="12.75">
      <c r="A862" s="17"/>
      <c r="B862" s="17"/>
      <c r="C862" s="17"/>
      <c r="D862" s="17"/>
      <c r="E862" s="17"/>
      <c r="F862" s="17"/>
      <c r="G862" s="17"/>
      <c r="H862" s="17"/>
      <c r="I862" s="17"/>
      <c r="J862" s="17"/>
      <c r="K862" s="17"/>
      <c r="L862" s="17"/>
      <c r="M862" s="17"/>
      <c r="N862" s="17"/>
      <c r="O862" s="17"/>
      <c r="P862" s="17"/>
      <c r="Q862" s="17"/>
      <c r="R862" s="17"/>
      <c r="S862" s="17"/>
      <c r="T862" s="17"/>
      <c r="U862" s="17"/>
      <c r="V862" s="17"/>
      <c r="W862" s="17"/>
      <c r="X862" s="17"/>
      <c r="Y862" s="17"/>
      <c r="Z862" s="17"/>
    </row>
    <row r="863" spans="1:26" ht="12.75">
      <c r="A863" s="17"/>
      <c r="B863" s="17"/>
      <c r="C863" s="17"/>
      <c r="D863" s="17"/>
      <c r="E863" s="17"/>
      <c r="F863" s="17"/>
      <c r="G863" s="17"/>
      <c r="H863" s="17"/>
      <c r="I863" s="17"/>
      <c r="J863" s="17"/>
      <c r="K863" s="17"/>
      <c r="L863" s="17"/>
      <c r="M863" s="17"/>
      <c r="N863" s="17"/>
      <c r="O863" s="17"/>
      <c r="P863" s="17"/>
      <c r="Q863" s="17"/>
      <c r="R863" s="17"/>
      <c r="S863" s="17"/>
      <c r="T863" s="17"/>
      <c r="U863" s="17"/>
      <c r="V863" s="17"/>
      <c r="W863" s="17"/>
      <c r="X863" s="17"/>
      <c r="Y863" s="17"/>
      <c r="Z863" s="17"/>
    </row>
    <row r="864" spans="1:26" ht="12.75">
      <c r="A864" s="17"/>
      <c r="B864" s="17"/>
      <c r="C864" s="17"/>
      <c r="D864" s="17"/>
      <c r="E864" s="17"/>
      <c r="F864" s="17"/>
      <c r="G864" s="17"/>
      <c r="H864" s="17"/>
      <c r="I864" s="17"/>
      <c r="J864" s="17"/>
      <c r="K864" s="17"/>
      <c r="L864" s="17"/>
      <c r="M864" s="17"/>
      <c r="N864" s="17"/>
      <c r="O864" s="17"/>
      <c r="P864" s="17"/>
      <c r="Q864" s="17"/>
      <c r="R864" s="17"/>
      <c r="S864" s="17"/>
      <c r="T864" s="17"/>
      <c r="U864" s="17"/>
      <c r="V864" s="17"/>
      <c r="W864" s="17"/>
      <c r="X864" s="17"/>
      <c r="Y864" s="17"/>
      <c r="Z864" s="17"/>
    </row>
    <row r="865" spans="1:26" ht="12.75">
      <c r="A865" s="17"/>
      <c r="B865" s="17"/>
      <c r="C865" s="17"/>
      <c r="D865" s="17"/>
      <c r="E865" s="17"/>
      <c r="F865" s="17"/>
      <c r="G865" s="17"/>
      <c r="H865" s="17"/>
      <c r="I865" s="17"/>
      <c r="J865" s="17"/>
      <c r="K865" s="17"/>
      <c r="L865" s="17"/>
      <c r="M865" s="17"/>
      <c r="N865" s="17"/>
      <c r="O865" s="17"/>
      <c r="P865" s="17"/>
      <c r="Q865" s="17"/>
      <c r="R865" s="17"/>
      <c r="S865" s="17"/>
      <c r="T865" s="17"/>
      <c r="U865" s="17"/>
      <c r="V865" s="17"/>
      <c r="W865" s="17"/>
      <c r="X865" s="17"/>
      <c r="Y865" s="17"/>
      <c r="Z865" s="17"/>
    </row>
    <row r="866" spans="1:26" ht="12.75">
      <c r="A866" s="17"/>
      <c r="B866" s="17"/>
      <c r="C866" s="17"/>
      <c r="D866" s="17"/>
      <c r="E866" s="17"/>
      <c r="F866" s="17"/>
      <c r="G866" s="17"/>
      <c r="H866" s="17"/>
      <c r="I866" s="17"/>
      <c r="J866" s="17"/>
      <c r="K866" s="17"/>
      <c r="L866" s="17"/>
      <c r="M866" s="17"/>
      <c r="N866" s="17"/>
      <c r="O866" s="17"/>
      <c r="P866" s="17"/>
      <c r="Q866" s="17"/>
      <c r="R866" s="17"/>
      <c r="S866" s="17"/>
      <c r="T866" s="17"/>
      <c r="U866" s="17"/>
      <c r="V866" s="17"/>
      <c r="W866" s="17"/>
      <c r="X866" s="17"/>
      <c r="Y866" s="17"/>
      <c r="Z866" s="17"/>
    </row>
    <row r="867" spans="1:26" ht="12.75">
      <c r="A867" s="17"/>
      <c r="B867" s="17"/>
      <c r="C867" s="17"/>
      <c r="D867" s="17"/>
      <c r="E867" s="17"/>
      <c r="F867" s="17"/>
      <c r="G867" s="17"/>
      <c r="H867" s="17"/>
      <c r="I867" s="17"/>
      <c r="J867" s="17"/>
      <c r="K867" s="17"/>
      <c r="L867" s="17"/>
      <c r="M867" s="17"/>
      <c r="N867" s="17"/>
      <c r="O867" s="17"/>
      <c r="P867" s="17"/>
      <c r="Q867" s="17"/>
      <c r="R867" s="17"/>
      <c r="S867" s="17"/>
      <c r="T867" s="17"/>
      <c r="U867" s="17"/>
      <c r="V867" s="17"/>
      <c r="W867" s="17"/>
      <c r="X867" s="17"/>
      <c r="Y867" s="17"/>
      <c r="Z867" s="17"/>
    </row>
    <row r="868" spans="1:26" ht="12.75">
      <c r="A868" s="17"/>
      <c r="B868" s="17"/>
      <c r="C868" s="17"/>
      <c r="D868" s="17"/>
      <c r="E868" s="17"/>
      <c r="F868" s="17"/>
      <c r="G868" s="17"/>
      <c r="H868" s="17"/>
      <c r="I868" s="17"/>
      <c r="J868" s="17"/>
      <c r="K868" s="17"/>
      <c r="L868" s="17"/>
      <c r="M868" s="17"/>
      <c r="N868" s="17"/>
      <c r="O868" s="17"/>
      <c r="P868" s="17"/>
      <c r="Q868" s="17"/>
      <c r="R868" s="17"/>
      <c r="S868" s="17"/>
      <c r="T868" s="17"/>
      <c r="U868" s="17"/>
      <c r="V868" s="17"/>
      <c r="W868" s="17"/>
      <c r="X868" s="17"/>
      <c r="Y868" s="17"/>
      <c r="Z868" s="17"/>
    </row>
    <row r="869" spans="1:26" ht="12.75">
      <c r="A869" s="17"/>
      <c r="B869" s="17"/>
      <c r="C869" s="17"/>
      <c r="D869" s="17"/>
      <c r="E869" s="17"/>
      <c r="F869" s="17"/>
      <c r="G869" s="17"/>
      <c r="H869" s="17"/>
      <c r="I869" s="17"/>
      <c r="J869" s="17"/>
      <c r="K869" s="17"/>
      <c r="L869" s="17"/>
      <c r="M869" s="17"/>
      <c r="N869" s="17"/>
      <c r="O869" s="17"/>
      <c r="P869" s="17"/>
      <c r="Q869" s="17"/>
      <c r="R869" s="17"/>
      <c r="S869" s="17"/>
      <c r="T869" s="17"/>
      <c r="U869" s="17"/>
      <c r="V869" s="17"/>
      <c r="W869" s="17"/>
      <c r="X869" s="17"/>
      <c r="Y869" s="17"/>
      <c r="Z869" s="17"/>
    </row>
    <row r="870" spans="1:26" ht="12.75">
      <c r="A870" s="17"/>
      <c r="B870" s="17"/>
      <c r="C870" s="17"/>
      <c r="D870" s="17"/>
      <c r="E870" s="17"/>
      <c r="F870" s="17"/>
      <c r="G870" s="17"/>
      <c r="H870" s="17"/>
      <c r="I870" s="17"/>
      <c r="J870" s="17"/>
      <c r="K870" s="17"/>
      <c r="L870" s="17"/>
      <c r="M870" s="17"/>
      <c r="N870" s="17"/>
      <c r="O870" s="17"/>
      <c r="P870" s="17"/>
      <c r="Q870" s="17"/>
      <c r="R870" s="17"/>
      <c r="S870" s="17"/>
      <c r="T870" s="17"/>
      <c r="U870" s="17"/>
      <c r="V870" s="17"/>
      <c r="W870" s="17"/>
      <c r="X870" s="17"/>
      <c r="Y870" s="17"/>
      <c r="Z870" s="17"/>
    </row>
    <row r="871" spans="1:26" ht="12.75">
      <c r="A871" s="17"/>
      <c r="B871" s="17"/>
      <c r="C871" s="17"/>
      <c r="D871" s="17"/>
      <c r="E871" s="17"/>
      <c r="F871" s="17"/>
      <c r="G871" s="17"/>
      <c r="H871" s="17"/>
      <c r="I871" s="17"/>
      <c r="J871" s="17"/>
      <c r="K871" s="17"/>
      <c r="L871" s="17"/>
      <c r="M871" s="17"/>
      <c r="N871" s="17"/>
      <c r="O871" s="17"/>
      <c r="P871" s="17"/>
      <c r="Q871" s="17"/>
      <c r="R871" s="17"/>
      <c r="S871" s="17"/>
      <c r="T871" s="17"/>
      <c r="U871" s="17"/>
      <c r="V871" s="17"/>
      <c r="W871" s="17"/>
      <c r="X871" s="17"/>
      <c r="Y871" s="17"/>
      <c r="Z871" s="17"/>
    </row>
    <row r="872" spans="1:26" ht="12.75">
      <c r="A872" s="17"/>
      <c r="B872" s="17"/>
      <c r="C872" s="17"/>
      <c r="D872" s="17"/>
      <c r="E872" s="17"/>
      <c r="F872" s="17"/>
      <c r="G872" s="17"/>
      <c r="H872" s="17"/>
      <c r="I872" s="17"/>
      <c r="J872" s="17"/>
      <c r="K872" s="17"/>
      <c r="L872" s="17"/>
      <c r="M872" s="17"/>
      <c r="N872" s="17"/>
      <c r="O872" s="17"/>
      <c r="P872" s="17"/>
      <c r="Q872" s="17"/>
      <c r="R872" s="17"/>
      <c r="S872" s="17"/>
      <c r="T872" s="17"/>
      <c r="U872" s="17"/>
      <c r="V872" s="17"/>
      <c r="W872" s="17"/>
      <c r="X872" s="17"/>
      <c r="Y872" s="17"/>
      <c r="Z872" s="17"/>
    </row>
    <row r="873" spans="1:26" ht="12.75">
      <c r="A873" s="17"/>
      <c r="B873" s="17"/>
      <c r="C873" s="17"/>
      <c r="D873" s="17"/>
      <c r="E873" s="17"/>
      <c r="F873" s="17"/>
      <c r="G873" s="17"/>
      <c r="H873" s="17"/>
      <c r="I873" s="17"/>
      <c r="J873" s="17"/>
      <c r="K873" s="17"/>
      <c r="L873" s="17"/>
      <c r="M873" s="17"/>
      <c r="N873" s="17"/>
      <c r="O873" s="17"/>
      <c r="P873" s="17"/>
      <c r="Q873" s="17"/>
      <c r="R873" s="17"/>
      <c r="S873" s="17"/>
      <c r="T873" s="17"/>
      <c r="U873" s="17"/>
      <c r="V873" s="17"/>
      <c r="W873" s="17"/>
      <c r="X873" s="17"/>
      <c r="Y873" s="17"/>
      <c r="Z873" s="17"/>
    </row>
    <row r="874" spans="1:26" ht="12.75">
      <c r="A874" s="17"/>
      <c r="B874" s="17"/>
      <c r="C874" s="17"/>
      <c r="D874" s="17"/>
      <c r="E874" s="17"/>
      <c r="F874" s="17"/>
      <c r="G874" s="17"/>
      <c r="H874" s="17"/>
      <c r="I874" s="17"/>
      <c r="J874" s="17"/>
      <c r="K874" s="17"/>
      <c r="L874" s="17"/>
      <c r="M874" s="17"/>
      <c r="N874" s="17"/>
      <c r="O874" s="17"/>
      <c r="P874" s="17"/>
      <c r="Q874" s="17"/>
      <c r="R874" s="17"/>
      <c r="S874" s="17"/>
      <c r="T874" s="17"/>
      <c r="U874" s="17"/>
      <c r="V874" s="17"/>
      <c r="W874" s="17"/>
      <c r="X874" s="17"/>
      <c r="Y874" s="17"/>
      <c r="Z874" s="17"/>
    </row>
    <row r="875" spans="1:26" ht="12.75">
      <c r="A875" s="17"/>
      <c r="B875" s="17"/>
      <c r="C875" s="17"/>
      <c r="D875" s="17"/>
      <c r="E875" s="17"/>
      <c r="F875" s="17"/>
      <c r="G875" s="17"/>
      <c r="H875" s="17"/>
      <c r="I875" s="17"/>
      <c r="J875" s="17"/>
      <c r="K875" s="17"/>
      <c r="L875" s="17"/>
      <c r="M875" s="17"/>
      <c r="N875" s="17"/>
      <c r="O875" s="17"/>
      <c r="P875" s="17"/>
      <c r="Q875" s="17"/>
      <c r="R875" s="17"/>
      <c r="S875" s="17"/>
      <c r="T875" s="17"/>
      <c r="U875" s="17"/>
      <c r="V875" s="17"/>
      <c r="W875" s="17"/>
      <c r="X875" s="17"/>
      <c r="Y875" s="17"/>
      <c r="Z875" s="17"/>
    </row>
    <row r="876" spans="1:26" ht="12.75">
      <c r="A876" s="17"/>
      <c r="B876" s="17"/>
      <c r="C876" s="17"/>
      <c r="D876" s="17"/>
      <c r="E876" s="17"/>
      <c r="F876" s="17"/>
      <c r="G876" s="17"/>
      <c r="H876" s="17"/>
      <c r="I876" s="17"/>
      <c r="J876" s="17"/>
      <c r="K876" s="17"/>
      <c r="L876" s="17"/>
      <c r="M876" s="17"/>
      <c r="N876" s="17"/>
      <c r="O876" s="17"/>
      <c r="P876" s="17"/>
      <c r="Q876" s="17"/>
      <c r="R876" s="17"/>
      <c r="S876" s="17"/>
      <c r="T876" s="17"/>
      <c r="U876" s="17"/>
      <c r="V876" s="17"/>
      <c r="W876" s="17"/>
      <c r="X876" s="17"/>
      <c r="Y876" s="17"/>
      <c r="Z876" s="17"/>
    </row>
    <row r="877" spans="1:26" ht="12.75">
      <c r="A877" s="17"/>
      <c r="B877" s="17"/>
      <c r="C877" s="17"/>
      <c r="D877" s="17"/>
      <c r="E877" s="17"/>
      <c r="F877" s="17"/>
      <c r="G877" s="17"/>
      <c r="H877" s="17"/>
      <c r="I877" s="17"/>
      <c r="J877" s="17"/>
      <c r="K877" s="17"/>
      <c r="L877" s="17"/>
      <c r="M877" s="17"/>
      <c r="N877" s="17"/>
      <c r="O877" s="17"/>
      <c r="P877" s="17"/>
      <c r="Q877" s="17"/>
      <c r="R877" s="17"/>
      <c r="S877" s="17"/>
      <c r="T877" s="17"/>
      <c r="U877" s="17"/>
      <c r="V877" s="17"/>
      <c r="W877" s="17"/>
      <c r="X877" s="17"/>
      <c r="Y877" s="17"/>
      <c r="Z877" s="17"/>
    </row>
    <row r="878" spans="1:26" ht="12.75">
      <c r="A878" s="17"/>
      <c r="B878" s="17"/>
      <c r="C878" s="17"/>
      <c r="D878" s="17"/>
      <c r="E878" s="17"/>
      <c r="F878" s="17"/>
      <c r="G878" s="17"/>
      <c r="H878" s="17"/>
      <c r="I878" s="17"/>
      <c r="J878" s="17"/>
      <c r="K878" s="17"/>
      <c r="L878" s="17"/>
      <c r="M878" s="17"/>
      <c r="N878" s="17"/>
      <c r="O878" s="17"/>
      <c r="P878" s="17"/>
      <c r="Q878" s="17"/>
      <c r="R878" s="17"/>
      <c r="S878" s="17"/>
      <c r="T878" s="17"/>
      <c r="U878" s="17"/>
      <c r="V878" s="17"/>
      <c r="W878" s="17"/>
      <c r="X878" s="17"/>
      <c r="Y878" s="17"/>
      <c r="Z878" s="17"/>
    </row>
    <row r="879" spans="1:26" ht="12.75">
      <c r="A879" s="17"/>
      <c r="B879" s="17"/>
      <c r="C879" s="17"/>
      <c r="D879" s="17"/>
      <c r="E879" s="17"/>
      <c r="F879" s="17"/>
      <c r="G879" s="17"/>
      <c r="H879" s="17"/>
      <c r="I879" s="17"/>
      <c r="J879" s="17"/>
      <c r="K879" s="17"/>
      <c r="L879" s="17"/>
      <c r="M879" s="17"/>
      <c r="N879" s="17"/>
      <c r="O879" s="17"/>
      <c r="P879" s="17"/>
      <c r="Q879" s="17"/>
      <c r="R879" s="17"/>
      <c r="S879" s="17"/>
      <c r="T879" s="17"/>
      <c r="U879" s="17"/>
      <c r="V879" s="17"/>
      <c r="W879" s="17"/>
      <c r="X879" s="17"/>
      <c r="Y879" s="17"/>
      <c r="Z879" s="17"/>
    </row>
    <row r="880" spans="1:26" ht="12.75">
      <c r="A880" s="17"/>
      <c r="B880" s="17"/>
      <c r="C880" s="17"/>
      <c r="D880" s="17"/>
      <c r="E880" s="17"/>
      <c r="F880" s="17"/>
      <c r="G880" s="17"/>
      <c r="H880" s="17"/>
      <c r="I880" s="17"/>
      <c r="J880" s="17"/>
      <c r="K880" s="17"/>
      <c r="L880" s="17"/>
      <c r="M880" s="17"/>
      <c r="N880" s="17"/>
      <c r="O880" s="17"/>
      <c r="P880" s="17"/>
      <c r="Q880" s="17"/>
      <c r="R880" s="17"/>
      <c r="S880" s="17"/>
      <c r="T880" s="17"/>
      <c r="U880" s="17"/>
      <c r="V880" s="17"/>
      <c r="W880" s="17"/>
      <c r="X880" s="17"/>
      <c r="Y880" s="17"/>
      <c r="Z880" s="17"/>
    </row>
    <row r="881" spans="1:26" ht="12.75">
      <c r="A881" s="17"/>
      <c r="B881" s="17"/>
      <c r="C881" s="17"/>
      <c r="D881" s="17"/>
      <c r="E881" s="17"/>
      <c r="F881" s="17"/>
      <c r="G881" s="17"/>
      <c r="H881" s="17"/>
      <c r="I881" s="17"/>
      <c r="J881" s="17"/>
      <c r="K881" s="17"/>
      <c r="L881" s="17"/>
      <c r="M881" s="17"/>
      <c r="N881" s="17"/>
      <c r="O881" s="17"/>
      <c r="P881" s="17"/>
      <c r="Q881" s="17"/>
      <c r="R881" s="17"/>
      <c r="S881" s="17"/>
      <c r="T881" s="17"/>
      <c r="U881" s="17"/>
      <c r="V881" s="17"/>
      <c r="W881" s="17"/>
      <c r="X881" s="17"/>
      <c r="Y881" s="17"/>
      <c r="Z881" s="17"/>
    </row>
    <row r="882" spans="1:26" ht="12.75">
      <c r="A882" s="17"/>
      <c r="B882" s="17"/>
      <c r="C882" s="17"/>
      <c r="D882" s="17"/>
      <c r="E882" s="17"/>
      <c r="F882" s="17"/>
      <c r="G882" s="17"/>
      <c r="H882" s="17"/>
      <c r="I882" s="17"/>
      <c r="J882" s="17"/>
      <c r="K882" s="17"/>
      <c r="L882" s="17"/>
      <c r="M882" s="17"/>
      <c r="N882" s="17"/>
      <c r="O882" s="17"/>
      <c r="P882" s="17"/>
      <c r="Q882" s="17"/>
      <c r="R882" s="17"/>
      <c r="S882" s="17"/>
      <c r="T882" s="17"/>
      <c r="U882" s="17"/>
      <c r="V882" s="17"/>
      <c r="W882" s="17"/>
      <c r="X882" s="17"/>
      <c r="Y882" s="17"/>
      <c r="Z882" s="17"/>
    </row>
    <row r="883" spans="1:26" ht="12.75">
      <c r="A883" s="17"/>
      <c r="B883" s="17"/>
      <c r="C883" s="17"/>
      <c r="D883" s="17"/>
      <c r="E883" s="17"/>
      <c r="F883" s="17"/>
      <c r="G883" s="17"/>
      <c r="H883" s="17"/>
      <c r="I883" s="17"/>
      <c r="J883" s="17"/>
      <c r="K883" s="17"/>
      <c r="L883" s="17"/>
      <c r="M883" s="17"/>
      <c r="N883" s="17"/>
      <c r="O883" s="17"/>
      <c r="P883" s="17"/>
      <c r="Q883" s="17"/>
      <c r="R883" s="17"/>
      <c r="S883" s="17"/>
      <c r="T883" s="17"/>
      <c r="U883" s="17"/>
      <c r="V883" s="17"/>
      <c r="W883" s="17"/>
      <c r="X883" s="17"/>
      <c r="Y883" s="17"/>
      <c r="Z883" s="17"/>
    </row>
    <row r="884" spans="1:26" ht="12.75">
      <c r="A884" s="17"/>
      <c r="B884" s="17"/>
      <c r="C884" s="17"/>
      <c r="D884" s="17"/>
      <c r="E884" s="17"/>
      <c r="F884" s="17"/>
      <c r="G884" s="17"/>
      <c r="H884" s="17"/>
      <c r="I884" s="17"/>
      <c r="J884" s="17"/>
      <c r="K884" s="17"/>
      <c r="L884" s="17"/>
      <c r="M884" s="17"/>
      <c r="N884" s="17"/>
      <c r="O884" s="17"/>
      <c r="P884" s="17"/>
      <c r="Q884" s="17"/>
      <c r="R884" s="17"/>
      <c r="S884" s="17"/>
      <c r="T884" s="17"/>
      <c r="U884" s="17"/>
      <c r="V884" s="17"/>
      <c r="W884" s="17"/>
      <c r="X884" s="17"/>
      <c r="Y884" s="17"/>
      <c r="Z884" s="17"/>
    </row>
    <row r="885" spans="1:26" ht="12.75">
      <c r="A885" s="17"/>
      <c r="B885" s="17"/>
      <c r="C885" s="17"/>
      <c r="D885" s="17"/>
      <c r="E885" s="17"/>
      <c r="F885" s="17"/>
      <c r="G885" s="17"/>
      <c r="H885" s="17"/>
      <c r="I885" s="17"/>
      <c r="J885" s="17"/>
      <c r="K885" s="17"/>
      <c r="L885" s="17"/>
      <c r="M885" s="17"/>
      <c r="N885" s="17"/>
      <c r="O885" s="17"/>
      <c r="P885" s="17"/>
      <c r="Q885" s="17"/>
      <c r="R885" s="17"/>
      <c r="S885" s="17"/>
      <c r="T885" s="17"/>
      <c r="U885" s="17"/>
      <c r="V885" s="17"/>
      <c r="W885" s="17"/>
      <c r="X885" s="17"/>
      <c r="Y885" s="17"/>
      <c r="Z885" s="17"/>
    </row>
    <row r="886" spans="1:26" ht="12.75">
      <c r="A886" s="17"/>
      <c r="B886" s="17"/>
      <c r="C886" s="17"/>
      <c r="D886" s="17"/>
      <c r="E886" s="17"/>
      <c r="F886" s="17"/>
      <c r="G886" s="17"/>
      <c r="H886" s="17"/>
      <c r="I886" s="17"/>
      <c r="J886" s="17"/>
      <c r="K886" s="17"/>
      <c r="L886" s="17"/>
      <c r="M886" s="17"/>
      <c r="N886" s="17"/>
      <c r="O886" s="17"/>
      <c r="P886" s="17"/>
      <c r="Q886" s="17"/>
      <c r="R886" s="17"/>
      <c r="S886" s="17"/>
      <c r="T886" s="17"/>
      <c r="U886" s="17"/>
      <c r="V886" s="17"/>
      <c r="W886" s="17"/>
      <c r="X886" s="17"/>
      <c r="Y886" s="17"/>
      <c r="Z886" s="17"/>
    </row>
    <row r="887" spans="1:26" ht="12.75">
      <c r="A887" s="17"/>
      <c r="B887" s="17"/>
      <c r="C887" s="17"/>
      <c r="D887" s="17"/>
      <c r="E887" s="17"/>
      <c r="F887" s="17"/>
      <c r="G887" s="17"/>
      <c r="H887" s="17"/>
      <c r="I887" s="17"/>
      <c r="J887" s="17"/>
      <c r="K887" s="17"/>
      <c r="L887" s="17"/>
      <c r="M887" s="17"/>
      <c r="N887" s="17"/>
      <c r="O887" s="17"/>
      <c r="P887" s="17"/>
      <c r="Q887" s="17"/>
      <c r="R887" s="17"/>
      <c r="S887" s="17"/>
      <c r="T887" s="17"/>
      <c r="U887" s="17"/>
      <c r="V887" s="17"/>
      <c r="W887" s="17"/>
      <c r="X887" s="17"/>
      <c r="Y887" s="17"/>
      <c r="Z887" s="17"/>
    </row>
    <row r="888" spans="1:26" ht="12.75">
      <c r="A888" s="17"/>
      <c r="B888" s="17"/>
      <c r="C888" s="17"/>
      <c r="D888" s="17"/>
      <c r="E888" s="17"/>
      <c r="F888" s="17"/>
      <c r="G888" s="17"/>
      <c r="H888" s="17"/>
      <c r="I888" s="17"/>
      <c r="J888" s="17"/>
      <c r="K888" s="17"/>
      <c r="L888" s="17"/>
      <c r="M888" s="17"/>
      <c r="N888" s="17"/>
      <c r="O888" s="17"/>
      <c r="P888" s="17"/>
      <c r="Q888" s="17"/>
      <c r="R888" s="17"/>
      <c r="S888" s="17"/>
      <c r="T888" s="17"/>
      <c r="U888" s="17"/>
      <c r="V888" s="17"/>
      <c r="W888" s="17"/>
      <c r="X888" s="17"/>
      <c r="Y888" s="17"/>
      <c r="Z888" s="17"/>
    </row>
    <row r="889" spans="1:26" ht="12.75">
      <c r="A889" s="17"/>
      <c r="B889" s="17"/>
      <c r="C889" s="17"/>
      <c r="D889" s="17"/>
      <c r="E889" s="17"/>
      <c r="F889" s="17"/>
      <c r="G889" s="17"/>
      <c r="H889" s="17"/>
      <c r="I889" s="17"/>
      <c r="J889" s="17"/>
      <c r="K889" s="17"/>
      <c r="L889" s="17"/>
      <c r="M889" s="17"/>
      <c r="N889" s="17"/>
      <c r="O889" s="17"/>
      <c r="P889" s="17"/>
      <c r="Q889" s="17"/>
      <c r="R889" s="17"/>
      <c r="S889" s="17"/>
      <c r="T889" s="17"/>
      <c r="U889" s="17"/>
      <c r="V889" s="17"/>
      <c r="W889" s="17"/>
      <c r="X889" s="17"/>
      <c r="Y889" s="17"/>
      <c r="Z889" s="17"/>
    </row>
    <row r="890" spans="1:26" ht="12.75">
      <c r="A890" s="17"/>
      <c r="B890" s="17"/>
      <c r="C890" s="17"/>
      <c r="D890" s="17"/>
      <c r="E890" s="17"/>
      <c r="F890" s="17"/>
      <c r="G890" s="17"/>
      <c r="H890" s="17"/>
      <c r="I890" s="17"/>
      <c r="J890" s="17"/>
      <c r="K890" s="17"/>
      <c r="L890" s="17"/>
      <c r="M890" s="17"/>
      <c r="N890" s="17"/>
      <c r="O890" s="17"/>
      <c r="P890" s="17"/>
      <c r="Q890" s="17"/>
      <c r="R890" s="17"/>
      <c r="S890" s="17"/>
      <c r="T890" s="17"/>
      <c r="U890" s="17"/>
      <c r="V890" s="17"/>
      <c r="W890" s="17"/>
      <c r="X890" s="17"/>
      <c r="Y890" s="17"/>
      <c r="Z890" s="17"/>
    </row>
    <row r="891" spans="1:26" ht="12.75">
      <c r="A891" s="17"/>
      <c r="B891" s="17"/>
      <c r="C891" s="17"/>
      <c r="D891" s="17"/>
      <c r="E891" s="17"/>
      <c r="F891" s="17"/>
      <c r="G891" s="17"/>
      <c r="H891" s="17"/>
      <c r="I891" s="17"/>
      <c r="J891" s="17"/>
      <c r="K891" s="17"/>
      <c r="L891" s="17"/>
      <c r="M891" s="17"/>
      <c r="N891" s="17"/>
      <c r="O891" s="17"/>
      <c r="P891" s="17"/>
      <c r="Q891" s="17"/>
      <c r="R891" s="17"/>
      <c r="S891" s="17"/>
      <c r="T891" s="17"/>
      <c r="U891" s="17"/>
      <c r="V891" s="17"/>
      <c r="W891" s="17"/>
      <c r="X891" s="17"/>
      <c r="Y891" s="17"/>
      <c r="Z891" s="17"/>
    </row>
    <row r="892" spans="1:26" ht="12.75">
      <c r="A892" s="17"/>
      <c r="B892" s="17"/>
      <c r="C892" s="17"/>
      <c r="D892" s="17"/>
      <c r="E892" s="17"/>
      <c r="F892" s="17"/>
      <c r="G892" s="17"/>
      <c r="H892" s="17"/>
      <c r="I892" s="17"/>
      <c r="J892" s="17"/>
      <c r="K892" s="17"/>
      <c r="L892" s="17"/>
      <c r="M892" s="17"/>
      <c r="N892" s="17"/>
      <c r="O892" s="17"/>
      <c r="P892" s="17"/>
      <c r="Q892" s="17"/>
      <c r="R892" s="17"/>
      <c r="S892" s="17"/>
      <c r="T892" s="17"/>
      <c r="U892" s="17"/>
      <c r="V892" s="17"/>
      <c r="W892" s="17"/>
      <c r="X892" s="17"/>
      <c r="Y892" s="17"/>
      <c r="Z892" s="17"/>
    </row>
    <row r="893" spans="1:26" ht="12.75">
      <c r="A893" s="17"/>
      <c r="B893" s="17"/>
      <c r="C893" s="17"/>
      <c r="D893" s="17"/>
      <c r="E893" s="17"/>
      <c r="F893" s="17"/>
      <c r="G893" s="17"/>
      <c r="H893" s="17"/>
      <c r="I893" s="17"/>
      <c r="J893" s="17"/>
      <c r="K893" s="17"/>
      <c r="L893" s="17"/>
      <c r="M893" s="17"/>
      <c r="N893" s="17"/>
      <c r="O893" s="17"/>
      <c r="P893" s="17"/>
      <c r="Q893" s="17"/>
      <c r="R893" s="17"/>
      <c r="S893" s="17"/>
      <c r="T893" s="17"/>
      <c r="U893" s="17"/>
      <c r="V893" s="17"/>
      <c r="W893" s="17"/>
      <c r="X893" s="17"/>
      <c r="Y893" s="17"/>
      <c r="Z893" s="17"/>
    </row>
    <row r="894" spans="1:26" ht="12.75">
      <c r="A894" s="17"/>
      <c r="B894" s="17"/>
      <c r="C894" s="17"/>
      <c r="D894" s="17"/>
      <c r="E894" s="17"/>
      <c r="F894" s="17"/>
      <c r="G894" s="17"/>
      <c r="H894" s="17"/>
      <c r="I894" s="17"/>
      <c r="J894" s="17"/>
      <c r="K894" s="17"/>
      <c r="L894" s="17"/>
      <c r="M894" s="17"/>
      <c r="N894" s="17"/>
      <c r="O894" s="17"/>
      <c r="P894" s="17"/>
      <c r="Q894" s="17"/>
      <c r="R894" s="17"/>
      <c r="S894" s="17"/>
      <c r="T894" s="17"/>
      <c r="U894" s="17"/>
      <c r="V894" s="17"/>
      <c r="W894" s="17"/>
      <c r="X894" s="17"/>
      <c r="Y894" s="17"/>
      <c r="Z894" s="17"/>
    </row>
    <row r="895" spans="1:26" ht="12.75">
      <c r="A895" s="17"/>
      <c r="B895" s="17"/>
      <c r="C895" s="17"/>
      <c r="D895" s="17"/>
      <c r="E895" s="17"/>
      <c r="F895" s="17"/>
      <c r="G895" s="17"/>
      <c r="H895" s="17"/>
      <c r="I895" s="17"/>
      <c r="J895" s="17"/>
      <c r="K895" s="17"/>
      <c r="L895" s="17"/>
      <c r="M895" s="17"/>
      <c r="N895" s="17"/>
      <c r="O895" s="17"/>
      <c r="P895" s="17"/>
      <c r="Q895" s="17"/>
      <c r="R895" s="17"/>
      <c r="S895" s="17"/>
      <c r="T895" s="17"/>
      <c r="U895" s="17"/>
      <c r="V895" s="17"/>
      <c r="W895" s="17"/>
      <c r="X895" s="17"/>
      <c r="Y895" s="17"/>
      <c r="Z895" s="17"/>
    </row>
    <row r="896" spans="1:26" ht="12.75">
      <c r="A896" s="17"/>
      <c r="B896" s="17"/>
      <c r="C896" s="17"/>
      <c r="D896" s="17"/>
      <c r="E896" s="17"/>
      <c r="F896" s="17"/>
      <c r="G896" s="17"/>
      <c r="H896" s="17"/>
      <c r="I896" s="17"/>
      <c r="J896" s="17"/>
      <c r="K896" s="17"/>
      <c r="L896" s="17"/>
      <c r="M896" s="17"/>
      <c r="N896" s="17"/>
      <c r="O896" s="17"/>
      <c r="P896" s="17"/>
      <c r="Q896" s="17"/>
      <c r="R896" s="17"/>
      <c r="S896" s="17"/>
      <c r="T896" s="17"/>
      <c r="U896" s="17"/>
      <c r="V896" s="17"/>
      <c r="W896" s="17"/>
      <c r="X896" s="17"/>
      <c r="Y896" s="17"/>
      <c r="Z896" s="17"/>
    </row>
    <row r="897" spans="1:26" ht="12.75">
      <c r="A897" s="17"/>
      <c r="B897" s="17"/>
      <c r="C897" s="17"/>
      <c r="D897" s="17"/>
      <c r="E897" s="17"/>
      <c r="F897" s="17"/>
      <c r="G897" s="17"/>
      <c r="H897" s="17"/>
      <c r="I897" s="17"/>
      <c r="J897" s="17"/>
      <c r="K897" s="17"/>
      <c r="L897" s="17"/>
      <c r="M897" s="17"/>
      <c r="N897" s="17"/>
      <c r="O897" s="17"/>
      <c r="P897" s="17"/>
      <c r="Q897" s="17"/>
      <c r="R897" s="17"/>
      <c r="S897" s="17"/>
      <c r="T897" s="17"/>
      <c r="U897" s="17"/>
      <c r="V897" s="17"/>
      <c r="W897" s="17"/>
      <c r="X897" s="17"/>
      <c r="Y897" s="17"/>
      <c r="Z897" s="17"/>
    </row>
    <row r="898" spans="1:26" ht="12.75">
      <c r="A898" s="17"/>
      <c r="B898" s="17"/>
      <c r="C898" s="17"/>
      <c r="D898" s="17"/>
      <c r="E898" s="17"/>
      <c r="F898" s="17"/>
      <c r="G898" s="17"/>
      <c r="H898" s="17"/>
      <c r="I898" s="17"/>
      <c r="J898" s="17"/>
      <c r="K898" s="17"/>
      <c r="L898" s="17"/>
      <c r="M898" s="17"/>
      <c r="N898" s="17"/>
      <c r="O898" s="17"/>
      <c r="P898" s="17"/>
      <c r="Q898" s="17"/>
      <c r="R898" s="17"/>
      <c r="S898" s="17"/>
      <c r="T898" s="17"/>
      <c r="U898" s="17"/>
      <c r="V898" s="17"/>
      <c r="W898" s="17"/>
      <c r="X898" s="17"/>
      <c r="Y898" s="17"/>
      <c r="Z898" s="17"/>
    </row>
    <row r="899" spans="1:26" ht="12.75">
      <c r="A899" s="17"/>
      <c r="B899" s="17"/>
      <c r="C899" s="17"/>
      <c r="D899" s="17"/>
      <c r="E899" s="17"/>
      <c r="F899" s="17"/>
      <c r="G899" s="17"/>
      <c r="H899" s="17"/>
      <c r="I899" s="17"/>
      <c r="J899" s="17"/>
      <c r="K899" s="17"/>
      <c r="L899" s="17"/>
      <c r="M899" s="17"/>
      <c r="N899" s="17"/>
      <c r="O899" s="17"/>
      <c r="P899" s="17"/>
      <c r="Q899" s="17"/>
      <c r="R899" s="17"/>
      <c r="S899" s="17"/>
      <c r="T899" s="17"/>
      <c r="U899" s="17"/>
      <c r="V899" s="17"/>
      <c r="W899" s="17"/>
      <c r="X899" s="17"/>
      <c r="Y899" s="17"/>
      <c r="Z899" s="17"/>
    </row>
    <row r="900" spans="1:26" ht="12.75">
      <c r="A900" s="17"/>
      <c r="B900" s="17"/>
      <c r="C900" s="17"/>
      <c r="D900" s="17"/>
      <c r="E900" s="17"/>
      <c r="F900" s="17"/>
      <c r="G900" s="17"/>
      <c r="H900" s="17"/>
      <c r="I900" s="17"/>
      <c r="J900" s="17"/>
      <c r="K900" s="17"/>
      <c r="L900" s="17"/>
      <c r="M900" s="17"/>
      <c r="N900" s="17"/>
      <c r="O900" s="17"/>
      <c r="P900" s="17"/>
      <c r="Q900" s="17"/>
      <c r="R900" s="17"/>
      <c r="S900" s="17"/>
      <c r="T900" s="17"/>
      <c r="U900" s="17"/>
      <c r="V900" s="17"/>
      <c r="W900" s="17"/>
      <c r="X900" s="17"/>
      <c r="Y900" s="17"/>
      <c r="Z900" s="17"/>
    </row>
    <row r="901" spans="1:26" ht="12.75">
      <c r="A901" s="17"/>
      <c r="B901" s="17"/>
      <c r="C901" s="17"/>
      <c r="D901" s="17"/>
      <c r="E901" s="17"/>
      <c r="F901" s="17"/>
      <c r="G901" s="17"/>
      <c r="H901" s="17"/>
      <c r="I901" s="17"/>
      <c r="J901" s="17"/>
      <c r="K901" s="17"/>
      <c r="L901" s="17"/>
      <c r="M901" s="17"/>
      <c r="N901" s="17"/>
      <c r="O901" s="17"/>
      <c r="P901" s="17"/>
      <c r="Q901" s="17"/>
      <c r="R901" s="17"/>
      <c r="S901" s="17"/>
      <c r="T901" s="17"/>
      <c r="U901" s="17"/>
      <c r="V901" s="17"/>
      <c r="W901" s="17"/>
      <c r="X901" s="17"/>
      <c r="Y901" s="17"/>
      <c r="Z901" s="17"/>
    </row>
    <row r="902" spans="1:26" ht="12.75">
      <c r="A902" s="17"/>
      <c r="B902" s="17"/>
      <c r="C902" s="17"/>
      <c r="D902" s="17"/>
      <c r="E902" s="17"/>
      <c r="F902" s="17"/>
      <c r="G902" s="17"/>
      <c r="H902" s="17"/>
      <c r="I902" s="17"/>
      <c r="J902" s="17"/>
      <c r="K902" s="17"/>
      <c r="L902" s="17"/>
      <c r="M902" s="17"/>
      <c r="N902" s="17"/>
      <c r="O902" s="17"/>
      <c r="P902" s="17"/>
      <c r="Q902" s="17"/>
      <c r="R902" s="17"/>
      <c r="S902" s="17"/>
      <c r="T902" s="17"/>
      <c r="U902" s="17"/>
      <c r="V902" s="17"/>
      <c r="W902" s="17"/>
      <c r="X902" s="17"/>
      <c r="Y902" s="17"/>
      <c r="Z902" s="17"/>
    </row>
    <row r="903" spans="1:26" ht="12.75">
      <c r="A903" s="17"/>
      <c r="B903" s="17"/>
      <c r="C903" s="17"/>
      <c r="D903" s="17"/>
      <c r="E903" s="17"/>
      <c r="F903" s="17"/>
      <c r="G903" s="17"/>
      <c r="H903" s="17"/>
      <c r="I903" s="17"/>
      <c r="J903" s="17"/>
      <c r="K903" s="17"/>
      <c r="L903" s="17"/>
      <c r="M903" s="17"/>
      <c r="N903" s="17"/>
      <c r="O903" s="17"/>
      <c r="P903" s="17"/>
      <c r="Q903" s="17"/>
      <c r="R903" s="17"/>
      <c r="S903" s="17"/>
      <c r="T903" s="17"/>
      <c r="U903" s="17"/>
      <c r="V903" s="17"/>
      <c r="W903" s="17"/>
      <c r="X903" s="17"/>
      <c r="Y903" s="17"/>
      <c r="Z903" s="17"/>
    </row>
    <row r="904" spans="1:26" ht="12.75">
      <c r="A904" s="17"/>
      <c r="B904" s="17"/>
      <c r="C904" s="17"/>
      <c r="D904" s="17"/>
      <c r="E904" s="17"/>
      <c r="F904" s="17"/>
      <c r="G904" s="17"/>
      <c r="H904" s="17"/>
      <c r="I904" s="17"/>
      <c r="J904" s="17"/>
      <c r="K904" s="17"/>
      <c r="L904" s="17"/>
      <c r="M904" s="17"/>
      <c r="N904" s="17"/>
      <c r="O904" s="17"/>
      <c r="P904" s="17"/>
      <c r="Q904" s="17"/>
      <c r="R904" s="17"/>
      <c r="S904" s="17"/>
      <c r="T904" s="17"/>
      <c r="U904" s="17"/>
      <c r="V904" s="17"/>
      <c r="W904" s="17"/>
      <c r="X904" s="17"/>
      <c r="Y904" s="17"/>
      <c r="Z904" s="17"/>
    </row>
    <row r="905" spans="1:26" ht="12.75">
      <c r="A905" s="17"/>
      <c r="B905" s="17"/>
      <c r="C905" s="17"/>
      <c r="D905" s="17"/>
      <c r="E905" s="17"/>
      <c r="F905" s="17"/>
      <c r="G905" s="17"/>
      <c r="H905" s="17"/>
      <c r="I905" s="17"/>
      <c r="J905" s="17"/>
      <c r="K905" s="17"/>
      <c r="L905" s="17"/>
      <c r="M905" s="17"/>
      <c r="N905" s="17"/>
      <c r="O905" s="17"/>
      <c r="P905" s="17"/>
      <c r="Q905" s="17"/>
      <c r="R905" s="17"/>
      <c r="S905" s="17"/>
      <c r="T905" s="17"/>
      <c r="U905" s="17"/>
      <c r="V905" s="17"/>
      <c r="W905" s="17"/>
      <c r="X905" s="17"/>
      <c r="Y905" s="17"/>
      <c r="Z905" s="17"/>
    </row>
    <row r="906" spans="1:26" ht="12.75">
      <c r="A906" s="17"/>
      <c r="B906" s="17"/>
      <c r="C906" s="17"/>
      <c r="D906" s="17"/>
      <c r="E906" s="17"/>
      <c r="F906" s="17"/>
      <c r="G906" s="17"/>
      <c r="H906" s="17"/>
      <c r="I906" s="17"/>
      <c r="J906" s="17"/>
      <c r="K906" s="17"/>
      <c r="L906" s="17"/>
      <c r="M906" s="17"/>
      <c r="N906" s="17"/>
      <c r="O906" s="17"/>
      <c r="P906" s="17"/>
      <c r="Q906" s="17"/>
      <c r="R906" s="17"/>
      <c r="S906" s="17"/>
      <c r="T906" s="17"/>
      <c r="U906" s="17"/>
      <c r="V906" s="17"/>
      <c r="W906" s="17"/>
      <c r="X906" s="17"/>
      <c r="Y906" s="17"/>
      <c r="Z906" s="17"/>
    </row>
    <row r="907" spans="1:26" ht="12.75">
      <c r="A907" s="17"/>
      <c r="B907" s="17"/>
      <c r="C907" s="17"/>
      <c r="D907" s="17"/>
      <c r="E907" s="17"/>
      <c r="F907" s="17"/>
      <c r="G907" s="17"/>
      <c r="H907" s="17"/>
      <c r="I907" s="17"/>
      <c r="J907" s="17"/>
      <c r="K907" s="17"/>
      <c r="L907" s="17"/>
      <c r="M907" s="17"/>
      <c r="N907" s="17"/>
      <c r="O907" s="17"/>
      <c r="P907" s="17"/>
      <c r="Q907" s="17"/>
      <c r="R907" s="17"/>
      <c r="S907" s="17"/>
      <c r="T907" s="17"/>
      <c r="U907" s="17"/>
      <c r="V907" s="17"/>
      <c r="W907" s="17"/>
      <c r="X907" s="17"/>
      <c r="Y907" s="17"/>
      <c r="Z907" s="17"/>
    </row>
    <row r="908" spans="1:26" ht="12.75">
      <c r="A908" s="17"/>
      <c r="B908" s="17"/>
      <c r="C908" s="17"/>
      <c r="D908" s="17"/>
      <c r="E908" s="17"/>
      <c r="F908" s="17"/>
      <c r="G908" s="17"/>
      <c r="H908" s="17"/>
      <c r="I908" s="17"/>
      <c r="J908" s="17"/>
      <c r="K908" s="17"/>
      <c r="L908" s="17"/>
      <c r="M908" s="17"/>
      <c r="N908" s="17"/>
      <c r="O908" s="17"/>
      <c r="P908" s="17"/>
      <c r="Q908" s="17"/>
      <c r="R908" s="17"/>
      <c r="S908" s="17"/>
      <c r="T908" s="17"/>
      <c r="U908" s="17"/>
      <c r="V908" s="17"/>
      <c r="W908" s="17"/>
      <c r="X908" s="17"/>
      <c r="Y908" s="17"/>
      <c r="Z908" s="17"/>
    </row>
    <row r="909" spans="1:26" ht="12.75">
      <c r="A909" s="17"/>
      <c r="B909" s="17"/>
      <c r="C909" s="17"/>
      <c r="D909" s="17"/>
      <c r="E909" s="17"/>
      <c r="F909" s="17"/>
      <c r="G909" s="17"/>
      <c r="H909" s="17"/>
      <c r="I909" s="17"/>
      <c r="J909" s="17"/>
      <c r="K909" s="17"/>
      <c r="L909" s="17"/>
      <c r="M909" s="17"/>
      <c r="N909" s="17"/>
      <c r="O909" s="17"/>
      <c r="P909" s="17"/>
      <c r="Q909" s="17"/>
      <c r="R909" s="17"/>
      <c r="S909" s="17"/>
      <c r="T909" s="17"/>
      <c r="U909" s="17"/>
      <c r="V909" s="17"/>
      <c r="W909" s="17"/>
      <c r="X909" s="17"/>
      <c r="Y909" s="17"/>
      <c r="Z909" s="17"/>
    </row>
    <row r="910" spans="1:26" ht="12.75">
      <c r="A910" s="17"/>
      <c r="B910" s="17"/>
      <c r="C910" s="17"/>
      <c r="D910" s="17"/>
      <c r="E910" s="17"/>
      <c r="F910" s="17"/>
      <c r="G910" s="17"/>
      <c r="H910" s="17"/>
      <c r="I910" s="17"/>
      <c r="J910" s="17"/>
      <c r="K910" s="17"/>
      <c r="L910" s="17"/>
      <c r="M910" s="17"/>
      <c r="N910" s="17"/>
      <c r="O910" s="17"/>
      <c r="P910" s="17"/>
      <c r="Q910" s="17"/>
      <c r="R910" s="17"/>
      <c r="S910" s="17"/>
      <c r="T910" s="17"/>
      <c r="U910" s="17"/>
      <c r="V910" s="17"/>
      <c r="W910" s="17"/>
      <c r="X910" s="17"/>
      <c r="Y910" s="17"/>
      <c r="Z910" s="17"/>
    </row>
    <row r="911" spans="1:26" ht="12.75">
      <c r="A911" s="17"/>
      <c r="B911" s="17"/>
      <c r="C911" s="17"/>
      <c r="D911" s="17"/>
      <c r="E911" s="17"/>
      <c r="F911" s="17"/>
      <c r="G911" s="17"/>
      <c r="H911" s="17"/>
      <c r="I911" s="17"/>
      <c r="J911" s="17"/>
      <c r="K911" s="17"/>
      <c r="L911" s="17"/>
      <c r="M911" s="17"/>
      <c r="N911" s="17"/>
      <c r="O911" s="17"/>
      <c r="P911" s="17"/>
      <c r="Q911" s="17"/>
      <c r="R911" s="17"/>
      <c r="S911" s="17"/>
      <c r="T911" s="17"/>
      <c r="U911" s="17"/>
      <c r="V911" s="17"/>
      <c r="W911" s="17"/>
      <c r="X911" s="17"/>
      <c r="Y911" s="17"/>
      <c r="Z911" s="17"/>
    </row>
    <row r="912" spans="1:26" ht="12.75">
      <c r="A912" s="17"/>
      <c r="B912" s="17"/>
      <c r="C912" s="17"/>
      <c r="D912" s="17"/>
      <c r="E912" s="17"/>
      <c r="F912" s="17"/>
      <c r="G912" s="17"/>
      <c r="H912" s="17"/>
      <c r="I912" s="17"/>
      <c r="J912" s="17"/>
      <c r="K912" s="17"/>
      <c r="L912" s="17"/>
      <c r="M912" s="17"/>
      <c r="N912" s="17"/>
      <c r="O912" s="17"/>
      <c r="P912" s="17"/>
      <c r="Q912" s="17"/>
      <c r="R912" s="17"/>
      <c r="S912" s="17"/>
      <c r="T912" s="17"/>
      <c r="U912" s="17"/>
      <c r="V912" s="17"/>
      <c r="W912" s="17"/>
      <c r="X912" s="17"/>
      <c r="Y912" s="17"/>
      <c r="Z912" s="17"/>
    </row>
    <row r="913" spans="1:26" ht="12.75">
      <c r="A913" s="17"/>
      <c r="B913" s="17"/>
      <c r="C913" s="17"/>
      <c r="D913" s="17"/>
      <c r="E913" s="17"/>
      <c r="F913" s="17"/>
      <c r="G913" s="17"/>
      <c r="H913" s="17"/>
      <c r="I913" s="17"/>
      <c r="J913" s="17"/>
      <c r="K913" s="17"/>
      <c r="L913" s="17"/>
      <c r="M913" s="17"/>
      <c r="N913" s="17"/>
      <c r="O913" s="17"/>
      <c r="P913" s="17"/>
      <c r="Q913" s="17"/>
      <c r="R913" s="17"/>
      <c r="S913" s="17"/>
      <c r="T913" s="17"/>
      <c r="U913" s="17"/>
      <c r="V913" s="17"/>
      <c r="W913" s="17"/>
      <c r="X913" s="17"/>
      <c r="Y913" s="17"/>
      <c r="Z913" s="17"/>
    </row>
    <row r="914" spans="1:26" ht="12.75">
      <c r="A914" s="17"/>
      <c r="B914" s="17"/>
      <c r="C914" s="17"/>
      <c r="D914" s="17"/>
      <c r="E914" s="17"/>
      <c r="F914" s="17"/>
      <c r="G914" s="17"/>
      <c r="H914" s="17"/>
      <c r="I914" s="17"/>
      <c r="J914" s="17"/>
      <c r="K914" s="17"/>
      <c r="L914" s="17"/>
      <c r="M914" s="17"/>
      <c r="N914" s="17"/>
      <c r="O914" s="17"/>
      <c r="P914" s="17"/>
      <c r="Q914" s="17"/>
      <c r="R914" s="17"/>
      <c r="S914" s="17"/>
      <c r="T914" s="17"/>
      <c r="U914" s="17"/>
      <c r="V914" s="17"/>
      <c r="W914" s="17"/>
      <c r="X914" s="17"/>
      <c r="Y914" s="17"/>
      <c r="Z914" s="17"/>
    </row>
    <row r="915" spans="1:26" ht="12.75">
      <c r="A915" s="17"/>
      <c r="B915" s="17"/>
      <c r="C915" s="17"/>
      <c r="D915" s="17"/>
      <c r="E915" s="17"/>
      <c r="F915" s="17"/>
      <c r="G915" s="17"/>
      <c r="H915" s="17"/>
      <c r="I915" s="17"/>
      <c r="J915" s="17"/>
      <c r="K915" s="17"/>
      <c r="L915" s="17"/>
      <c r="M915" s="17"/>
      <c r="N915" s="17"/>
      <c r="O915" s="17"/>
      <c r="P915" s="17"/>
      <c r="Q915" s="17"/>
      <c r="R915" s="17"/>
      <c r="S915" s="17"/>
      <c r="T915" s="17"/>
      <c r="U915" s="17"/>
      <c r="V915" s="17"/>
      <c r="W915" s="17"/>
      <c r="X915" s="17"/>
      <c r="Y915" s="17"/>
      <c r="Z915" s="17"/>
    </row>
    <row r="916" spans="1:26" ht="12.75">
      <c r="A916" s="17"/>
      <c r="B916" s="17"/>
      <c r="C916" s="17"/>
      <c r="D916" s="17"/>
      <c r="E916" s="17"/>
      <c r="F916" s="17"/>
      <c r="G916" s="17"/>
      <c r="H916" s="17"/>
      <c r="I916" s="17"/>
      <c r="J916" s="17"/>
      <c r="K916" s="17"/>
      <c r="L916" s="17"/>
      <c r="M916" s="17"/>
      <c r="N916" s="17"/>
      <c r="O916" s="17"/>
      <c r="P916" s="17"/>
      <c r="Q916" s="17"/>
      <c r="R916" s="17"/>
      <c r="S916" s="17"/>
      <c r="T916" s="17"/>
      <c r="U916" s="17"/>
      <c r="V916" s="17"/>
      <c r="W916" s="17"/>
      <c r="X916" s="17"/>
      <c r="Y916" s="17"/>
      <c r="Z916" s="17"/>
    </row>
    <row r="917" spans="1:26" ht="12.75">
      <c r="A917" s="17"/>
      <c r="B917" s="17"/>
      <c r="C917" s="17"/>
      <c r="D917" s="17"/>
      <c r="E917" s="17"/>
      <c r="F917" s="17"/>
      <c r="G917" s="17"/>
      <c r="H917" s="17"/>
      <c r="I917" s="17"/>
      <c r="J917" s="17"/>
      <c r="K917" s="17"/>
      <c r="L917" s="17"/>
      <c r="M917" s="17"/>
      <c r="N917" s="17"/>
      <c r="O917" s="17"/>
      <c r="P917" s="17"/>
      <c r="Q917" s="17"/>
      <c r="R917" s="17"/>
      <c r="S917" s="17"/>
      <c r="T917" s="17"/>
      <c r="U917" s="17"/>
      <c r="V917" s="17"/>
      <c r="W917" s="17"/>
      <c r="X917" s="17"/>
      <c r="Y917" s="17"/>
      <c r="Z917" s="17"/>
    </row>
    <row r="918" spans="1:26" ht="12.75">
      <c r="A918" s="17"/>
      <c r="B918" s="17"/>
      <c r="C918" s="17"/>
      <c r="D918" s="17"/>
      <c r="E918" s="17"/>
      <c r="F918" s="17"/>
      <c r="G918" s="17"/>
      <c r="H918" s="17"/>
      <c r="I918" s="17"/>
      <c r="J918" s="17"/>
      <c r="K918" s="17"/>
      <c r="L918" s="17"/>
      <c r="M918" s="17"/>
      <c r="N918" s="17"/>
      <c r="O918" s="17"/>
      <c r="P918" s="17"/>
      <c r="Q918" s="17"/>
      <c r="R918" s="17"/>
      <c r="S918" s="17"/>
      <c r="T918" s="17"/>
      <c r="U918" s="17"/>
      <c r="V918" s="17"/>
      <c r="W918" s="17"/>
      <c r="X918" s="17"/>
      <c r="Y918" s="17"/>
      <c r="Z918" s="17"/>
    </row>
    <row r="919" spans="1:26" ht="12.75">
      <c r="A919" s="17"/>
      <c r="B919" s="17"/>
      <c r="C919" s="17"/>
      <c r="D919" s="17"/>
      <c r="E919" s="17"/>
      <c r="F919" s="17"/>
      <c r="G919" s="17"/>
      <c r="H919" s="17"/>
      <c r="I919" s="17"/>
      <c r="J919" s="17"/>
      <c r="K919" s="17"/>
      <c r="L919" s="17"/>
      <c r="M919" s="17"/>
      <c r="N919" s="17"/>
      <c r="O919" s="17"/>
      <c r="P919" s="17"/>
      <c r="Q919" s="17"/>
      <c r="R919" s="17"/>
      <c r="S919" s="17"/>
      <c r="T919" s="17"/>
      <c r="U919" s="17"/>
      <c r="V919" s="17"/>
      <c r="W919" s="17"/>
      <c r="X919" s="17"/>
      <c r="Y919" s="17"/>
      <c r="Z919" s="17"/>
    </row>
    <row r="920" spans="1:26" ht="12.75">
      <c r="A920" s="17"/>
      <c r="B920" s="17"/>
      <c r="C920" s="17"/>
      <c r="D920" s="17"/>
      <c r="E920" s="17"/>
      <c r="F920" s="17"/>
      <c r="G920" s="17"/>
      <c r="H920" s="17"/>
      <c r="I920" s="17"/>
      <c r="J920" s="17"/>
      <c r="K920" s="17"/>
      <c r="L920" s="17"/>
      <c r="M920" s="17"/>
      <c r="N920" s="17"/>
      <c r="O920" s="17"/>
      <c r="P920" s="17"/>
      <c r="Q920" s="17"/>
      <c r="R920" s="17"/>
      <c r="S920" s="17"/>
      <c r="T920" s="17"/>
      <c r="U920" s="17"/>
      <c r="V920" s="17"/>
      <c r="W920" s="17"/>
      <c r="X920" s="17"/>
      <c r="Y920" s="17"/>
      <c r="Z920" s="17"/>
    </row>
    <row r="921" spans="1:26" ht="12.75">
      <c r="A921" s="17"/>
      <c r="B921" s="17"/>
      <c r="C921" s="17"/>
      <c r="D921" s="17"/>
      <c r="E921" s="17"/>
      <c r="F921" s="17"/>
      <c r="G921" s="17"/>
      <c r="H921" s="17"/>
      <c r="I921" s="17"/>
      <c r="J921" s="17"/>
      <c r="K921" s="17"/>
      <c r="L921" s="17"/>
      <c r="M921" s="17"/>
      <c r="N921" s="17"/>
      <c r="O921" s="17"/>
      <c r="P921" s="17"/>
      <c r="Q921" s="17"/>
      <c r="R921" s="17"/>
      <c r="S921" s="17"/>
      <c r="T921" s="17"/>
      <c r="U921" s="17"/>
      <c r="V921" s="17"/>
      <c r="W921" s="17"/>
      <c r="X921" s="17"/>
      <c r="Y921" s="17"/>
      <c r="Z921" s="17"/>
    </row>
    <row r="922" spans="1:26" ht="12.75">
      <c r="A922" s="17"/>
      <c r="B922" s="17"/>
      <c r="C922" s="17"/>
      <c r="D922" s="17"/>
      <c r="E922" s="17"/>
      <c r="F922" s="17"/>
      <c r="G922" s="17"/>
      <c r="H922" s="17"/>
      <c r="I922" s="17"/>
      <c r="J922" s="17"/>
      <c r="K922" s="17"/>
      <c r="L922" s="17"/>
      <c r="M922" s="17"/>
      <c r="N922" s="17"/>
      <c r="O922" s="17"/>
      <c r="P922" s="17"/>
      <c r="Q922" s="17"/>
      <c r="R922" s="17"/>
      <c r="S922" s="17"/>
      <c r="T922" s="17"/>
      <c r="U922" s="17"/>
      <c r="V922" s="17"/>
      <c r="W922" s="17"/>
      <c r="X922" s="17"/>
      <c r="Y922" s="17"/>
      <c r="Z922" s="17"/>
    </row>
    <row r="923" spans="1:26" ht="12.75">
      <c r="A923" s="17"/>
      <c r="B923" s="17"/>
      <c r="C923" s="17"/>
      <c r="D923" s="17"/>
      <c r="E923" s="17"/>
      <c r="F923" s="17"/>
      <c r="G923" s="17"/>
      <c r="H923" s="17"/>
      <c r="I923" s="17"/>
      <c r="J923" s="17"/>
      <c r="K923" s="17"/>
      <c r="L923" s="17"/>
      <c r="M923" s="17"/>
      <c r="N923" s="17"/>
      <c r="O923" s="17"/>
      <c r="P923" s="17"/>
      <c r="Q923" s="17"/>
      <c r="R923" s="17"/>
      <c r="S923" s="17"/>
      <c r="T923" s="17"/>
      <c r="U923" s="17"/>
      <c r="V923" s="17"/>
      <c r="W923" s="17"/>
      <c r="X923" s="17"/>
      <c r="Y923" s="17"/>
      <c r="Z923" s="17"/>
    </row>
    <row r="924" spans="1:26" ht="12.75">
      <c r="A924" s="17"/>
      <c r="B924" s="17"/>
      <c r="C924" s="17"/>
      <c r="D924" s="17"/>
      <c r="E924" s="17"/>
      <c r="F924" s="17"/>
      <c r="G924" s="17"/>
      <c r="H924" s="17"/>
      <c r="I924" s="17"/>
      <c r="J924" s="17"/>
      <c r="K924" s="17"/>
      <c r="L924" s="17"/>
      <c r="M924" s="17"/>
      <c r="N924" s="17"/>
      <c r="O924" s="17"/>
      <c r="P924" s="17"/>
      <c r="Q924" s="17"/>
      <c r="R924" s="17"/>
      <c r="S924" s="17"/>
      <c r="T924" s="17"/>
      <c r="U924" s="17"/>
      <c r="V924" s="17"/>
      <c r="W924" s="17"/>
      <c r="X924" s="17"/>
      <c r="Y924" s="17"/>
      <c r="Z924" s="17"/>
    </row>
    <row r="925" spans="1:26" ht="12.75">
      <c r="A925" s="17"/>
      <c r="B925" s="17"/>
      <c r="C925" s="17"/>
      <c r="D925" s="17"/>
      <c r="E925" s="17"/>
      <c r="F925" s="17"/>
      <c r="G925" s="17"/>
      <c r="H925" s="17"/>
      <c r="I925" s="17"/>
      <c r="J925" s="17"/>
      <c r="K925" s="17"/>
      <c r="L925" s="17"/>
      <c r="M925" s="17"/>
      <c r="N925" s="17"/>
      <c r="O925" s="17"/>
      <c r="P925" s="17"/>
      <c r="Q925" s="17"/>
      <c r="R925" s="17"/>
      <c r="S925" s="17"/>
      <c r="T925" s="17"/>
      <c r="U925" s="17"/>
      <c r="V925" s="17"/>
      <c r="W925" s="17"/>
      <c r="X925" s="17"/>
      <c r="Y925" s="17"/>
      <c r="Z925" s="17"/>
    </row>
    <row r="926" spans="1:26" ht="12.75">
      <c r="A926" s="17"/>
      <c r="B926" s="17"/>
      <c r="C926" s="17"/>
      <c r="D926" s="17"/>
      <c r="E926" s="17"/>
      <c r="F926" s="17"/>
      <c r="G926" s="17"/>
      <c r="H926" s="17"/>
      <c r="I926" s="17"/>
      <c r="J926" s="17"/>
      <c r="K926" s="17"/>
      <c r="L926" s="17"/>
      <c r="M926" s="17"/>
      <c r="N926" s="17"/>
      <c r="O926" s="17"/>
      <c r="P926" s="17"/>
      <c r="Q926" s="17"/>
      <c r="R926" s="17"/>
      <c r="S926" s="17"/>
      <c r="T926" s="17"/>
      <c r="U926" s="17"/>
      <c r="V926" s="17"/>
      <c r="W926" s="17"/>
      <c r="X926" s="17"/>
      <c r="Y926" s="17"/>
      <c r="Z926" s="17"/>
    </row>
    <row r="927" spans="1:26" ht="12.75">
      <c r="A927" s="17"/>
      <c r="B927" s="17"/>
      <c r="C927" s="17"/>
      <c r="D927" s="17"/>
      <c r="E927" s="17"/>
      <c r="F927" s="17"/>
      <c r="G927" s="17"/>
      <c r="H927" s="17"/>
      <c r="I927" s="17"/>
      <c r="J927" s="17"/>
      <c r="K927" s="17"/>
      <c r="L927" s="17"/>
      <c r="M927" s="17"/>
      <c r="N927" s="17"/>
      <c r="O927" s="17"/>
      <c r="P927" s="17"/>
      <c r="Q927" s="17"/>
      <c r="R927" s="17"/>
      <c r="S927" s="17"/>
      <c r="T927" s="17"/>
      <c r="U927" s="17"/>
      <c r="V927" s="17"/>
      <c r="W927" s="17"/>
      <c r="X927" s="17"/>
      <c r="Y927" s="17"/>
      <c r="Z927" s="17"/>
    </row>
    <row r="928" spans="1:26" ht="12.75">
      <c r="A928" s="17"/>
      <c r="B928" s="17"/>
      <c r="C928" s="17"/>
      <c r="D928" s="17"/>
      <c r="E928" s="17"/>
      <c r="F928" s="17"/>
      <c r="G928" s="17"/>
      <c r="H928" s="17"/>
      <c r="I928" s="17"/>
      <c r="J928" s="17"/>
      <c r="K928" s="17"/>
      <c r="L928" s="17"/>
      <c r="M928" s="17"/>
      <c r="N928" s="17"/>
      <c r="O928" s="17"/>
      <c r="P928" s="17"/>
      <c r="Q928" s="17"/>
      <c r="R928" s="17"/>
      <c r="S928" s="17"/>
      <c r="T928" s="17"/>
      <c r="U928" s="17"/>
      <c r="V928" s="17"/>
      <c r="W928" s="17"/>
      <c r="X928" s="17"/>
      <c r="Y928" s="17"/>
      <c r="Z928" s="17"/>
    </row>
    <row r="929" spans="1:26" ht="12.75">
      <c r="A929" s="17"/>
      <c r="B929" s="17"/>
      <c r="C929" s="17"/>
      <c r="D929" s="17"/>
      <c r="E929" s="17"/>
      <c r="F929" s="17"/>
      <c r="G929" s="17"/>
      <c r="H929" s="17"/>
      <c r="I929" s="17"/>
      <c r="J929" s="17"/>
      <c r="K929" s="17"/>
      <c r="L929" s="17"/>
      <c r="M929" s="17"/>
      <c r="N929" s="17"/>
      <c r="O929" s="17"/>
      <c r="P929" s="17"/>
      <c r="Q929" s="17"/>
      <c r="R929" s="17"/>
      <c r="S929" s="17"/>
      <c r="T929" s="17"/>
      <c r="U929" s="17"/>
      <c r="V929" s="17"/>
      <c r="W929" s="17"/>
      <c r="X929" s="17"/>
      <c r="Y929" s="17"/>
      <c r="Z929" s="17"/>
    </row>
    <row r="930" spans="1:26" ht="12.75">
      <c r="A930" s="17"/>
      <c r="B930" s="17"/>
      <c r="C930" s="17"/>
      <c r="D930" s="17"/>
      <c r="E930" s="17"/>
      <c r="F930" s="17"/>
      <c r="G930" s="17"/>
      <c r="H930" s="17"/>
      <c r="I930" s="17"/>
      <c r="J930" s="17"/>
      <c r="K930" s="17"/>
      <c r="L930" s="17"/>
      <c r="M930" s="17"/>
      <c r="N930" s="17"/>
      <c r="O930" s="17"/>
      <c r="P930" s="17"/>
      <c r="Q930" s="17"/>
      <c r="R930" s="17"/>
      <c r="S930" s="17"/>
      <c r="T930" s="17"/>
      <c r="U930" s="17"/>
      <c r="V930" s="17"/>
      <c r="W930" s="17"/>
      <c r="X930" s="17"/>
      <c r="Y930" s="17"/>
      <c r="Z930" s="17"/>
    </row>
    <row r="931" spans="1:26" ht="12.75">
      <c r="A931" s="17"/>
      <c r="B931" s="17"/>
      <c r="C931" s="17"/>
      <c r="D931" s="17"/>
      <c r="E931" s="17"/>
      <c r="F931" s="17"/>
      <c r="G931" s="17"/>
      <c r="H931" s="17"/>
      <c r="I931" s="17"/>
      <c r="J931" s="17"/>
      <c r="K931" s="17"/>
      <c r="L931" s="17"/>
      <c r="M931" s="17"/>
      <c r="N931" s="17"/>
      <c r="O931" s="17"/>
      <c r="P931" s="17"/>
      <c r="Q931" s="17"/>
      <c r="R931" s="17"/>
      <c r="S931" s="17"/>
      <c r="T931" s="17"/>
      <c r="U931" s="17"/>
      <c r="V931" s="17"/>
      <c r="W931" s="17"/>
      <c r="X931" s="17"/>
      <c r="Y931" s="17"/>
      <c r="Z931" s="17"/>
    </row>
    <row r="932" spans="1:26" ht="12.75">
      <c r="A932" s="17"/>
      <c r="B932" s="17"/>
      <c r="C932" s="17"/>
      <c r="D932" s="17"/>
      <c r="E932" s="17"/>
      <c r="F932" s="17"/>
      <c r="G932" s="17"/>
      <c r="H932" s="17"/>
      <c r="I932" s="17"/>
      <c r="J932" s="17"/>
      <c r="K932" s="17"/>
      <c r="L932" s="17"/>
      <c r="M932" s="17"/>
      <c r="N932" s="17"/>
      <c r="O932" s="17"/>
      <c r="P932" s="17"/>
      <c r="Q932" s="17"/>
      <c r="R932" s="17"/>
      <c r="S932" s="17"/>
      <c r="T932" s="17"/>
      <c r="U932" s="17"/>
      <c r="V932" s="17"/>
      <c r="W932" s="17"/>
      <c r="X932" s="17"/>
      <c r="Y932" s="17"/>
      <c r="Z932" s="17"/>
    </row>
    <row r="933" spans="1:26" ht="12.75">
      <c r="A933" s="17"/>
      <c r="B933" s="17"/>
      <c r="C933" s="17"/>
      <c r="D933" s="17"/>
      <c r="E933" s="17"/>
      <c r="F933" s="17"/>
      <c r="G933" s="17"/>
      <c r="H933" s="17"/>
      <c r="I933" s="17"/>
      <c r="J933" s="17"/>
      <c r="K933" s="17"/>
      <c r="L933" s="17"/>
      <c r="M933" s="17"/>
      <c r="N933" s="17"/>
      <c r="O933" s="17"/>
      <c r="P933" s="17"/>
      <c r="Q933" s="17"/>
      <c r="R933" s="17"/>
      <c r="S933" s="17"/>
      <c r="T933" s="17"/>
      <c r="U933" s="17"/>
      <c r="V933" s="17"/>
      <c r="W933" s="17"/>
      <c r="X933" s="17"/>
      <c r="Y933" s="17"/>
      <c r="Z933" s="17"/>
    </row>
    <row r="934" spans="1:26" ht="12.75">
      <c r="A934" s="17"/>
      <c r="B934" s="17"/>
      <c r="C934" s="17"/>
      <c r="D934" s="17"/>
      <c r="E934" s="17"/>
      <c r="F934" s="17"/>
      <c r="G934" s="17"/>
      <c r="H934" s="17"/>
      <c r="I934" s="17"/>
      <c r="J934" s="17"/>
      <c r="K934" s="17"/>
      <c r="L934" s="17"/>
      <c r="M934" s="17"/>
      <c r="N934" s="17"/>
      <c r="O934" s="17"/>
      <c r="P934" s="17"/>
      <c r="Q934" s="17"/>
      <c r="R934" s="17"/>
      <c r="S934" s="17"/>
      <c r="T934" s="17"/>
      <c r="U934" s="17"/>
      <c r="V934" s="17"/>
      <c r="W934" s="17"/>
      <c r="X934" s="17"/>
      <c r="Y934" s="17"/>
      <c r="Z934" s="17"/>
    </row>
    <row r="935" spans="1:26" ht="12.75">
      <c r="A935" s="17"/>
      <c r="B935" s="17"/>
      <c r="C935" s="17"/>
      <c r="D935" s="17"/>
      <c r="E935" s="17"/>
      <c r="F935" s="17"/>
      <c r="G935" s="17"/>
      <c r="H935" s="17"/>
      <c r="I935" s="17"/>
      <c r="J935" s="17"/>
      <c r="K935" s="17"/>
      <c r="L935" s="17"/>
      <c r="M935" s="17"/>
      <c r="N935" s="17"/>
      <c r="O935" s="17"/>
      <c r="P935" s="17"/>
      <c r="Q935" s="17"/>
      <c r="R935" s="17"/>
      <c r="S935" s="17"/>
      <c r="T935" s="17"/>
      <c r="U935" s="17"/>
      <c r="V935" s="17"/>
      <c r="W935" s="17"/>
      <c r="X935" s="17"/>
      <c r="Y935" s="17"/>
      <c r="Z935" s="17"/>
    </row>
    <row r="936" spans="1:26" ht="12.75">
      <c r="A936" s="17"/>
      <c r="B936" s="17"/>
      <c r="C936" s="17"/>
      <c r="D936" s="17"/>
      <c r="E936" s="17"/>
      <c r="F936" s="17"/>
      <c r="G936" s="17"/>
      <c r="H936" s="17"/>
      <c r="I936" s="17"/>
      <c r="J936" s="17"/>
      <c r="K936" s="17"/>
      <c r="L936" s="17"/>
      <c r="M936" s="17"/>
      <c r="N936" s="17"/>
      <c r="O936" s="17"/>
      <c r="P936" s="17"/>
      <c r="Q936" s="17"/>
      <c r="R936" s="17"/>
      <c r="S936" s="17"/>
      <c r="T936" s="17"/>
      <c r="U936" s="17"/>
      <c r="V936" s="17"/>
      <c r="W936" s="17"/>
      <c r="X936" s="17"/>
      <c r="Y936" s="17"/>
      <c r="Z936" s="17"/>
    </row>
    <row r="937" spans="1:26" ht="12.75">
      <c r="A937" s="17"/>
      <c r="B937" s="17"/>
      <c r="C937" s="17"/>
      <c r="D937" s="17"/>
      <c r="E937" s="17"/>
      <c r="F937" s="17"/>
      <c r="G937" s="17"/>
      <c r="H937" s="17"/>
      <c r="I937" s="17"/>
      <c r="J937" s="17"/>
      <c r="K937" s="17"/>
      <c r="L937" s="17"/>
      <c r="M937" s="17"/>
      <c r="N937" s="17"/>
      <c r="O937" s="17"/>
      <c r="P937" s="17"/>
      <c r="Q937" s="17"/>
      <c r="R937" s="17"/>
      <c r="S937" s="17"/>
      <c r="T937" s="17"/>
      <c r="U937" s="17"/>
      <c r="V937" s="17"/>
      <c r="W937" s="17"/>
      <c r="X937" s="17"/>
      <c r="Y937" s="17"/>
      <c r="Z937" s="17"/>
    </row>
    <row r="938" spans="1:26" ht="12.75">
      <c r="A938" s="17"/>
      <c r="B938" s="17"/>
      <c r="C938" s="17"/>
      <c r="D938" s="17"/>
      <c r="E938" s="17"/>
      <c r="F938" s="17"/>
      <c r="G938" s="17"/>
      <c r="H938" s="17"/>
      <c r="I938" s="17"/>
      <c r="J938" s="17"/>
      <c r="K938" s="17"/>
      <c r="L938" s="17"/>
      <c r="M938" s="17"/>
      <c r="N938" s="17"/>
      <c r="O938" s="17"/>
      <c r="P938" s="17"/>
      <c r="Q938" s="17"/>
      <c r="R938" s="17"/>
      <c r="S938" s="17"/>
      <c r="T938" s="17"/>
      <c r="U938" s="17"/>
      <c r="V938" s="17"/>
      <c r="W938" s="17"/>
      <c r="X938" s="17"/>
      <c r="Y938" s="17"/>
      <c r="Z938" s="17"/>
    </row>
    <row r="939" spans="1:26" ht="12.75">
      <c r="A939" s="17"/>
      <c r="B939" s="17"/>
      <c r="C939" s="17"/>
      <c r="D939" s="17"/>
      <c r="E939" s="17"/>
      <c r="F939" s="17"/>
      <c r="G939" s="17"/>
      <c r="H939" s="17"/>
      <c r="I939" s="17"/>
      <c r="J939" s="17"/>
      <c r="K939" s="17"/>
      <c r="L939" s="17"/>
      <c r="M939" s="17"/>
      <c r="N939" s="17"/>
      <c r="O939" s="17"/>
      <c r="P939" s="17"/>
      <c r="Q939" s="17"/>
      <c r="R939" s="17"/>
      <c r="S939" s="17"/>
      <c r="T939" s="17"/>
      <c r="U939" s="17"/>
      <c r="V939" s="17"/>
      <c r="W939" s="17"/>
      <c r="X939" s="17"/>
      <c r="Y939" s="17"/>
      <c r="Z939" s="17"/>
    </row>
    <row r="940" spans="1:26" ht="12.75">
      <c r="A940" s="17"/>
      <c r="B940" s="17"/>
      <c r="C940" s="17"/>
      <c r="D940" s="17"/>
      <c r="E940" s="17"/>
      <c r="F940" s="17"/>
      <c r="G940" s="17"/>
      <c r="H940" s="17"/>
      <c r="I940" s="17"/>
      <c r="J940" s="17"/>
      <c r="K940" s="17"/>
      <c r="L940" s="17"/>
      <c r="M940" s="17"/>
      <c r="N940" s="17"/>
      <c r="O940" s="17"/>
      <c r="P940" s="17"/>
      <c r="Q940" s="17"/>
      <c r="R940" s="17"/>
      <c r="S940" s="17"/>
      <c r="T940" s="17"/>
      <c r="U940" s="17"/>
      <c r="V940" s="17"/>
      <c r="W940" s="17"/>
      <c r="X940" s="17"/>
      <c r="Y940" s="17"/>
      <c r="Z940" s="17"/>
    </row>
    <row r="941" spans="1:26" ht="12.75">
      <c r="A941" s="17"/>
      <c r="B941" s="17"/>
      <c r="C941" s="17"/>
      <c r="D941" s="17"/>
      <c r="E941" s="17"/>
      <c r="F941" s="17"/>
      <c r="G941" s="17"/>
      <c r="H941" s="17"/>
      <c r="I941" s="17"/>
      <c r="J941" s="17"/>
      <c r="K941" s="17"/>
      <c r="L941" s="17"/>
      <c r="M941" s="17"/>
      <c r="N941" s="17"/>
      <c r="O941" s="17"/>
      <c r="P941" s="17"/>
      <c r="Q941" s="17"/>
      <c r="R941" s="17"/>
      <c r="S941" s="17"/>
      <c r="T941" s="17"/>
      <c r="U941" s="17"/>
      <c r="V941" s="17"/>
      <c r="W941" s="17"/>
      <c r="X941" s="17"/>
      <c r="Y941" s="17"/>
      <c r="Z941" s="17"/>
    </row>
    <row r="942" spans="1:26" ht="12.75">
      <c r="A942" s="17"/>
      <c r="B942" s="17"/>
      <c r="C942" s="17"/>
      <c r="D942" s="17"/>
      <c r="E942" s="17"/>
      <c r="F942" s="17"/>
      <c r="G942" s="17"/>
      <c r="H942" s="17"/>
      <c r="I942" s="17"/>
      <c r="J942" s="17"/>
      <c r="K942" s="17"/>
      <c r="L942" s="17"/>
      <c r="M942" s="17"/>
      <c r="N942" s="17"/>
      <c r="O942" s="17"/>
      <c r="P942" s="17"/>
      <c r="Q942" s="17"/>
      <c r="R942" s="17"/>
      <c r="S942" s="17"/>
      <c r="T942" s="17"/>
      <c r="U942" s="17"/>
      <c r="V942" s="17"/>
      <c r="W942" s="17"/>
      <c r="X942" s="17"/>
      <c r="Y942" s="17"/>
      <c r="Z942" s="17"/>
    </row>
    <row r="943" spans="1:26" ht="12.75">
      <c r="A943" s="17"/>
      <c r="B943" s="17"/>
      <c r="C943" s="17"/>
      <c r="D943" s="17"/>
      <c r="E943" s="17"/>
      <c r="F943" s="17"/>
      <c r="G943" s="17"/>
      <c r="H943" s="17"/>
      <c r="I943" s="17"/>
      <c r="J943" s="17"/>
      <c r="K943" s="17"/>
      <c r="L943" s="17"/>
      <c r="M943" s="17"/>
      <c r="N943" s="17"/>
      <c r="O943" s="17"/>
      <c r="P943" s="17"/>
      <c r="Q943" s="17"/>
      <c r="R943" s="17"/>
      <c r="S943" s="17"/>
      <c r="T943" s="17"/>
      <c r="U943" s="17"/>
      <c r="V943" s="17"/>
      <c r="W943" s="17"/>
      <c r="X943" s="17"/>
      <c r="Y943" s="17"/>
      <c r="Z943" s="17"/>
    </row>
    <row r="944" spans="1:26" ht="12.75">
      <c r="A944" s="17"/>
      <c r="B944" s="17"/>
      <c r="C944" s="17"/>
      <c r="D944" s="17"/>
      <c r="E944" s="17"/>
      <c r="F944" s="17"/>
      <c r="G944" s="17"/>
      <c r="H944" s="17"/>
      <c r="I944" s="17"/>
      <c r="J944" s="17"/>
      <c r="K944" s="17"/>
      <c r="L944" s="17"/>
      <c r="M944" s="17"/>
      <c r="N944" s="17"/>
      <c r="O944" s="17"/>
      <c r="P944" s="17"/>
      <c r="Q944" s="17"/>
      <c r="R944" s="17"/>
      <c r="S944" s="17"/>
      <c r="T944" s="17"/>
      <c r="U944" s="17"/>
      <c r="V944" s="17"/>
      <c r="W944" s="17"/>
      <c r="X944" s="17"/>
      <c r="Y944" s="17"/>
      <c r="Z944" s="17"/>
    </row>
    <row r="945" spans="1:26" ht="12.75">
      <c r="A945" s="17"/>
      <c r="B945" s="17"/>
      <c r="C945" s="17"/>
      <c r="D945" s="17"/>
      <c r="E945" s="17"/>
      <c r="F945" s="17"/>
      <c r="G945" s="17"/>
      <c r="H945" s="17"/>
      <c r="I945" s="17"/>
      <c r="J945" s="17"/>
      <c r="K945" s="17"/>
      <c r="L945" s="17"/>
      <c r="M945" s="17"/>
      <c r="N945" s="17"/>
      <c r="O945" s="17"/>
      <c r="P945" s="17"/>
      <c r="Q945" s="17"/>
      <c r="R945" s="17"/>
      <c r="S945" s="17"/>
      <c r="T945" s="17"/>
      <c r="U945" s="17"/>
      <c r="V945" s="17"/>
      <c r="W945" s="17"/>
      <c r="X945" s="17"/>
      <c r="Y945" s="17"/>
      <c r="Z945" s="17"/>
    </row>
    <row r="946" spans="1:26" ht="12.75">
      <c r="A946" s="17"/>
      <c r="B946" s="17"/>
      <c r="C946" s="17"/>
      <c r="D946" s="17"/>
      <c r="E946" s="17"/>
      <c r="F946" s="17"/>
      <c r="G946" s="17"/>
      <c r="H946" s="17"/>
      <c r="I946" s="17"/>
      <c r="J946" s="17"/>
      <c r="K946" s="17"/>
      <c r="L946" s="17"/>
      <c r="M946" s="17"/>
      <c r="N946" s="17"/>
      <c r="O946" s="17"/>
      <c r="P946" s="17"/>
      <c r="Q946" s="17"/>
      <c r="R946" s="17"/>
      <c r="S946" s="17"/>
      <c r="T946" s="17"/>
      <c r="U946" s="17"/>
      <c r="V946" s="17"/>
      <c r="W946" s="17"/>
      <c r="X946" s="17"/>
      <c r="Y946" s="17"/>
      <c r="Z946" s="17"/>
    </row>
    <row r="947" spans="1:26" ht="12.75">
      <c r="A947" s="17"/>
      <c r="B947" s="17"/>
      <c r="C947" s="17"/>
      <c r="D947" s="17"/>
      <c r="E947" s="17"/>
      <c r="F947" s="17"/>
      <c r="G947" s="17"/>
      <c r="H947" s="17"/>
      <c r="I947" s="17"/>
      <c r="J947" s="17"/>
      <c r="K947" s="17"/>
      <c r="L947" s="17"/>
      <c r="M947" s="17"/>
      <c r="N947" s="17"/>
      <c r="O947" s="17"/>
      <c r="P947" s="17"/>
      <c r="Q947" s="17"/>
      <c r="R947" s="17"/>
      <c r="S947" s="17"/>
      <c r="T947" s="17"/>
      <c r="U947" s="17"/>
      <c r="V947" s="17"/>
      <c r="W947" s="17"/>
      <c r="X947" s="17"/>
      <c r="Y947" s="17"/>
      <c r="Z947" s="17"/>
    </row>
    <row r="948" spans="1:26" ht="12.75">
      <c r="A948" s="17"/>
      <c r="B948" s="17"/>
      <c r="C948" s="17"/>
      <c r="D948" s="17"/>
      <c r="E948" s="17"/>
      <c r="F948" s="17"/>
      <c r="G948" s="17"/>
      <c r="H948" s="17"/>
      <c r="I948" s="17"/>
      <c r="J948" s="17"/>
      <c r="K948" s="17"/>
      <c r="L948" s="17"/>
      <c r="M948" s="17"/>
      <c r="N948" s="17"/>
      <c r="O948" s="17"/>
      <c r="P948" s="17"/>
      <c r="Q948" s="17"/>
      <c r="R948" s="17"/>
      <c r="S948" s="17"/>
      <c r="T948" s="17"/>
      <c r="U948" s="17"/>
      <c r="V948" s="17"/>
      <c r="W948" s="17"/>
      <c r="X948" s="17"/>
      <c r="Y948" s="17"/>
      <c r="Z948" s="17"/>
    </row>
    <row r="949" spans="1:26" ht="12.75">
      <c r="A949" s="17"/>
      <c r="B949" s="17"/>
      <c r="C949" s="17"/>
      <c r="D949" s="17"/>
      <c r="E949" s="17"/>
      <c r="F949" s="17"/>
      <c r="G949" s="17"/>
      <c r="H949" s="17"/>
      <c r="I949" s="17"/>
      <c r="J949" s="17"/>
      <c r="K949" s="17"/>
      <c r="L949" s="17"/>
      <c r="M949" s="17"/>
      <c r="N949" s="17"/>
      <c r="O949" s="17"/>
      <c r="P949" s="17"/>
      <c r="Q949" s="17"/>
      <c r="R949" s="17"/>
      <c r="S949" s="17"/>
      <c r="T949" s="17"/>
      <c r="U949" s="17"/>
      <c r="V949" s="17"/>
      <c r="W949" s="17"/>
      <c r="X949" s="17"/>
      <c r="Y949" s="17"/>
      <c r="Z949" s="17"/>
    </row>
    <row r="950" spans="1:26" ht="12.75">
      <c r="A950" s="17"/>
      <c r="B950" s="17"/>
      <c r="C950" s="17"/>
      <c r="D950" s="17"/>
      <c r="E950" s="17"/>
      <c r="F950" s="17"/>
      <c r="G950" s="17"/>
      <c r="H950" s="17"/>
      <c r="I950" s="17"/>
      <c r="J950" s="17"/>
      <c r="K950" s="17"/>
      <c r="L950" s="17"/>
      <c r="M950" s="17"/>
      <c r="N950" s="17"/>
      <c r="O950" s="17"/>
      <c r="P950" s="17"/>
      <c r="Q950" s="17"/>
      <c r="R950" s="17"/>
      <c r="S950" s="17"/>
      <c r="T950" s="17"/>
      <c r="U950" s="17"/>
      <c r="V950" s="17"/>
      <c r="W950" s="17"/>
      <c r="X950" s="17"/>
      <c r="Y950" s="17"/>
      <c r="Z950" s="17"/>
    </row>
    <row r="951" spans="1:26" ht="12.75">
      <c r="A951" s="17"/>
      <c r="B951" s="17"/>
      <c r="C951" s="17"/>
      <c r="D951" s="17"/>
      <c r="E951" s="17"/>
      <c r="F951" s="17"/>
      <c r="G951" s="17"/>
      <c r="H951" s="17"/>
      <c r="I951" s="17"/>
      <c r="J951" s="17"/>
      <c r="K951" s="17"/>
      <c r="L951" s="17"/>
      <c r="M951" s="17"/>
      <c r="N951" s="17"/>
      <c r="O951" s="17"/>
      <c r="P951" s="17"/>
      <c r="Q951" s="17"/>
      <c r="R951" s="17"/>
      <c r="S951" s="17"/>
      <c r="T951" s="17"/>
      <c r="U951" s="17"/>
      <c r="V951" s="17"/>
      <c r="W951" s="17"/>
      <c r="X951" s="17"/>
      <c r="Y951" s="17"/>
      <c r="Z951" s="17"/>
    </row>
    <row r="952" spans="1:26" ht="12.75">
      <c r="A952" s="17"/>
      <c r="B952" s="17"/>
      <c r="C952" s="17"/>
      <c r="D952" s="17"/>
      <c r="E952" s="17"/>
      <c r="F952" s="17"/>
      <c r="G952" s="17"/>
      <c r="H952" s="17"/>
      <c r="I952" s="17"/>
      <c r="J952" s="17"/>
      <c r="K952" s="17"/>
      <c r="L952" s="17"/>
      <c r="M952" s="17"/>
      <c r="N952" s="17"/>
      <c r="O952" s="17"/>
      <c r="P952" s="17"/>
      <c r="Q952" s="17"/>
      <c r="R952" s="17"/>
      <c r="S952" s="17"/>
      <c r="T952" s="17"/>
      <c r="U952" s="17"/>
      <c r="V952" s="17"/>
      <c r="W952" s="17"/>
      <c r="X952" s="17"/>
      <c r="Y952" s="17"/>
      <c r="Z952" s="17"/>
    </row>
    <row r="953" spans="1:26" ht="12.75">
      <c r="A953" s="17"/>
      <c r="B953" s="17"/>
      <c r="C953" s="17"/>
      <c r="D953" s="17"/>
      <c r="E953" s="17"/>
      <c r="F953" s="17"/>
      <c r="G953" s="17"/>
      <c r="H953" s="17"/>
      <c r="I953" s="17"/>
      <c r="J953" s="17"/>
      <c r="K953" s="17"/>
      <c r="L953" s="17"/>
      <c r="M953" s="17"/>
      <c r="N953" s="17"/>
      <c r="O953" s="17"/>
      <c r="P953" s="17"/>
      <c r="Q953" s="17"/>
      <c r="R953" s="17"/>
      <c r="S953" s="17"/>
      <c r="T953" s="17"/>
      <c r="U953" s="17"/>
      <c r="V953" s="17"/>
      <c r="W953" s="17"/>
      <c r="X953" s="17"/>
      <c r="Y953" s="17"/>
      <c r="Z953" s="17"/>
    </row>
    <row r="954" spans="1:26" ht="12.75">
      <c r="A954" s="17"/>
      <c r="B954" s="17"/>
      <c r="C954" s="17"/>
      <c r="D954" s="17"/>
      <c r="E954" s="17"/>
      <c r="F954" s="17"/>
      <c r="G954" s="17"/>
      <c r="H954" s="17"/>
      <c r="I954" s="17"/>
      <c r="J954" s="17"/>
      <c r="K954" s="17"/>
      <c r="L954" s="17"/>
      <c r="M954" s="17"/>
      <c r="N954" s="17"/>
      <c r="O954" s="17"/>
      <c r="P954" s="17"/>
      <c r="Q954" s="17"/>
      <c r="R954" s="17"/>
      <c r="S954" s="17"/>
      <c r="T954" s="17"/>
      <c r="U954" s="17"/>
      <c r="V954" s="17"/>
      <c r="W954" s="17"/>
      <c r="X954" s="17"/>
      <c r="Y954" s="17"/>
      <c r="Z954" s="17"/>
    </row>
    <row r="955" spans="1:26" ht="12.75">
      <c r="A955" s="17"/>
      <c r="B955" s="17"/>
      <c r="C955" s="17"/>
      <c r="D955" s="17"/>
      <c r="E955" s="17"/>
      <c r="F955" s="17"/>
      <c r="G955" s="17"/>
      <c r="H955" s="17"/>
      <c r="I955" s="17"/>
      <c r="J955" s="17"/>
      <c r="K955" s="17"/>
      <c r="L955" s="17"/>
      <c r="M955" s="17"/>
      <c r="N955" s="17"/>
      <c r="O955" s="17"/>
      <c r="P955" s="17"/>
      <c r="Q955" s="17"/>
      <c r="R955" s="17"/>
      <c r="S955" s="17"/>
      <c r="T955" s="17"/>
      <c r="U955" s="17"/>
      <c r="V955" s="17"/>
      <c r="W955" s="17"/>
      <c r="X955" s="17"/>
      <c r="Y955" s="17"/>
      <c r="Z955" s="17"/>
    </row>
    <row r="956" spans="1:26" ht="12.75">
      <c r="A956" s="17"/>
      <c r="B956" s="17"/>
      <c r="C956" s="17"/>
      <c r="D956" s="17"/>
      <c r="E956" s="17"/>
      <c r="F956" s="17"/>
      <c r="G956" s="17"/>
      <c r="H956" s="17"/>
      <c r="I956" s="17"/>
      <c r="J956" s="17"/>
      <c r="K956" s="17"/>
      <c r="L956" s="17"/>
      <c r="M956" s="17"/>
      <c r="N956" s="17"/>
      <c r="O956" s="17"/>
      <c r="P956" s="17"/>
      <c r="Q956" s="17"/>
      <c r="R956" s="17"/>
      <c r="S956" s="17"/>
      <c r="T956" s="17"/>
      <c r="U956" s="17"/>
      <c r="V956" s="17"/>
      <c r="W956" s="17"/>
      <c r="X956" s="17"/>
      <c r="Y956" s="17"/>
      <c r="Z956" s="17"/>
    </row>
    <row r="957" spans="1:26" ht="12.75">
      <c r="A957" s="17"/>
      <c r="B957" s="17"/>
      <c r="C957" s="17"/>
      <c r="D957" s="17"/>
      <c r="E957" s="17"/>
      <c r="F957" s="17"/>
      <c r="G957" s="17"/>
      <c r="H957" s="17"/>
      <c r="I957" s="17"/>
      <c r="J957" s="17"/>
      <c r="K957" s="17"/>
      <c r="L957" s="17"/>
      <c r="M957" s="17"/>
      <c r="N957" s="17"/>
      <c r="O957" s="17"/>
      <c r="P957" s="17"/>
      <c r="Q957" s="17"/>
      <c r="R957" s="17"/>
      <c r="S957" s="17"/>
      <c r="T957" s="17"/>
      <c r="U957" s="17"/>
      <c r="V957" s="17"/>
      <c r="W957" s="17"/>
      <c r="X957" s="17"/>
      <c r="Y957" s="17"/>
      <c r="Z957" s="17"/>
    </row>
    <row r="958" spans="1:26" ht="12.75">
      <c r="A958" s="17"/>
      <c r="B958" s="17"/>
      <c r="C958" s="17"/>
      <c r="D958" s="17"/>
      <c r="E958" s="17"/>
      <c r="F958" s="17"/>
      <c r="G958" s="17"/>
      <c r="H958" s="17"/>
      <c r="I958" s="17"/>
      <c r="J958" s="17"/>
      <c r="K958" s="17"/>
      <c r="L958" s="17"/>
      <c r="M958" s="17"/>
      <c r="N958" s="17"/>
      <c r="O958" s="17"/>
      <c r="P958" s="17"/>
      <c r="Q958" s="17"/>
      <c r="R958" s="17"/>
      <c r="S958" s="17"/>
      <c r="T958" s="17"/>
      <c r="U958" s="17"/>
      <c r="V958" s="17"/>
      <c r="W958" s="17"/>
      <c r="X958" s="17"/>
      <c r="Y958" s="17"/>
      <c r="Z958" s="17"/>
    </row>
    <row r="959" spans="1:26" ht="12.75">
      <c r="A959" s="17"/>
      <c r="B959" s="17"/>
      <c r="C959" s="17"/>
      <c r="D959" s="17"/>
      <c r="E959" s="17"/>
      <c r="F959" s="17"/>
      <c r="G959" s="17"/>
      <c r="H959" s="17"/>
      <c r="I959" s="17"/>
      <c r="J959" s="17"/>
      <c r="K959" s="17"/>
      <c r="L959" s="17"/>
      <c r="M959" s="17"/>
      <c r="N959" s="17"/>
      <c r="O959" s="17"/>
      <c r="P959" s="17"/>
      <c r="Q959" s="17"/>
      <c r="R959" s="17"/>
      <c r="S959" s="17"/>
      <c r="T959" s="17"/>
      <c r="U959" s="17"/>
      <c r="V959" s="17"/>
      <c r="W959" s="17"/>
      <c r="X959" s="17"/>
      <c r="Y959" s="17"/>
      <c r="Z959" s="17"/>
    </row>
    <row r="960" spans="1:26" ht="12.75">
      <c r="A960" s="17"/>
      <c r="B960" s="17"/>
      <c r="C960" s="17"/>
      <c r="D960" s="17"/>
      <c r="E960" s="17"/>
      <c r="F960" s="17"/>
      <c r="G960" s="17"/>
      <c r="H960" s="17"/>
      <c r="I960" s="17"/>
      <c r="J960" s="17"/>
      <c r="K960" s="17"/>
      <c r="L960" s="17"/>
      <c r="M960" s="17"/>
      <c r="N960" s="17"/>
      <c r="O960" s="17"/>
      <c r="P960" s="17"/>
      <c r="Q960" s="17"/>
      <c r="R960" s="17"/>
      <c r="S960" s="17"/>
      <c r="T960" s="17"/>
      <c r="U960" s="17"/>
      <c r="V960" s="17"/>
      <c r="W960" s="17"/>
      <c r="X960" s="17"/>
      <c r="Y960" s="17"/>
      <c r="Z960" s="17"/>
    </row>
    <row r="961" spans="1:26" ht="12.75">
      <c r="A961" s="17"/>
      <c r="B961" s="17"/>
      <c r="C961" s="17"/>
      <c r="D961" s="17"/>
      <c r="E961" s="17"/>
      <c r="F961" s="17"/>
      <c r="G961" s="17"/>
      <c r="H961" s="17"/>
      <c r="I961" s="17"/>
      <c r="J961" s="17"/>
      <c r="K961" s="17"/>
      <c r="L961" s="17"/>
      <c r="M961" s="17"/>
      <c r="N961" s="17"/>
      <c r="O961" s="17"/>
      <c r="P961" s="17"/>
      <c r="Q961" s="17"/>
      <c r="R961" s="17"/>
      <c r="S961" s="17"/>
      <c r="T961" s="17"/>
      <c r="U961" s="17"/>
      <c r="V961" s="17"/>
      <c r="W961" s="17"/>
      <c r="X961" s="17"/>
      <c r="Y961" s="17"/>
      <c r="Z961" s="17"/>
    </row>
    <row r="962" spans="1:26" ht="12.75">
      <c r="A962" s="17"/>
      <c r="B962" s="17"/>
      <c r="C962" s="17"/>
      <c r="D962" s="17"/>
      <c r="E962" s="17"/>
      <c r="F962" s="17"/>
      <c r="G962" s="17"/>
      <c r="H962" s="17"/>
      <c r="I962" s="17"/>
      <c r="J962" s="17"/>
      <c r="K962" s="17"/>
      <c r="L962" s="17"/>
      <c r="M962" s="17"/>
      <c r="N962" s="17"/>
      <c r="O962" s="17"/>
      <c r="P962" s="17"/>
      <c r="Q962" s="17"/>
      <c r="R962" s="17"/>
      <c r="S962" s="17"/>
      <c r="T962" s="17"/>
      <c r="U962" s="17"/>
      <c r="V962" s="17"/>
      <c r="W962" s="17"/>
      <c r="X962" s="17"/>
      <c r="Y962" s="17"/>
      <c r="Z962" s="17"/>
    </row>
    <row r="963" spans="1:26" ht="12.75">
      <c r="A963" s="17"/>
      <c r="B963" s="17"/>
      <c r="C963" s="17"/>
      <c r="D963" s="17"/>
      <c r="E963" s="17"/>
      <c r="F963" s="17"/>
      <c r="G963" s="17"/>
      <c r="H963" s="17"/>
      <c r="I963" s="17"/>
      <c r="J963" s="17"/>
      <c r="K963" s="17"/>
      <c r="L963" s="17"/>
      <c r="M963" s="17"/>
      <c r="N963" s="17"/>
      <c r="O963" s="17"/>
      <c r="P963" s="17"/>
      <c r="Q963" s="17"/>
      <c r="R963" s="17"/>
      <c r="S963" s="17"/>
      <c r="T963" s="17"/>
      <c r="U963" s="17"/>
      <c r="V963" s="17"/>
      <c r="W963" s="17"/>
      <c r="X963" s="17"/>
      <c r="Y963" s="17"/>
      <c r="Z963" s="17"/>
    </row>
    <row r="964" spans="1:26" ht="12.75">
      <c r="A964" s="17"/>
      <c r="B964" s="17"/>
      <c r="C964" s="17"/>
      <c r="D964" s="17"/>
      <c r="E964" s="17"/>
      <c r="F964" s="17"/>
      <c r="G964" s="17"/>
      <c r="H964" s="17"/>
      <c r="I964" s="17"/>
      <c r="J964" s="17"/>
      <c r="K964" s="17"/>
      <c r="L964" s="17"/>
      <c r="M964" s="17"/>
      <c r="N964" s="17"/>
      <c r="O964" s="17"/>
      <c r="P964" s="17"/>
      <c r="Q964" s="17"/>
      <c r="R964" s="17"/>
      <c r="S964" s="17"/>
      <c r="T964" s="17"/>
      <c r="U964" s="17"/>
      <c r="V964" s="17"/>
      <c r="W964" s="17"/>
      <c r="X964" s="17"/>
      <c r="Y964" s="17"/>
      <c r="Z964" s="17"/>
    </row>
    <row r="965" spans="1:26" ht="12.75">
      <c r="A965" s="17"/>
      <c r="B965" s="17"/>
      <c r="C965" s="17"/>
      <c r="D965" s="17"/>
      <c r="E965" s="17"/>
      <c r="F965" s="17"/>
      <c r="G965" s="17"/>
      <c r="H965" s="17"/>
      <c r="I965" s="17"/>
      <c r="J965" s="17"/>
      <c r="K965" s="17"/>
      <c r="L965" s="17"/>
      <c r="M965" s="17"/>
      <c r="N965" s="17"/>
      <c r="O965" s="17"/>
      <c r="P965" s="17"/>
      <c r="Q965" s="17"/>
      <c r="R965" s="17"/>
      <c r="S965" s="17"/>
      <c r="T965" s="17"/>
      <c r="U965" s="17"/>
      <c r="V965" s="17"/>
      <c r="W965" s="17"/>
      <c r="X965" s="17"/>
      <c r="Y965" s="17"/>
      <c r="Z965" s="17"/>
    </row>
    <row r="966" spans="1:26" ht="12.75">
      <c r="A966" s="17"/>
      <c r="B966" s="17"/>
      <c r="C966" s="17"/>
      <c r="D966" s="17"/>
      <c r="E966" s="17"/>
      <c r="F966" s="17"/>
      <c r="G966" s="17"/>
      <c r="H966" s="17"/>
      <c r="I966" s="17"/>
      <c r="J966" s="17"/>
      <c r="K966" s="17"/>
      <c r="L966" s="17"/>
      <c r="M966" s="17"/>
      <c r="N966" s="17"/>
      <c r="O966" s="17"/>
      <c r="P966" s="17"/>
      <c r="Q966" s="17"/>
      <c r="R966" s="17"/>
      <c r="S966" s="17"/>
      <c r="T966" s="17"/>
      <c r="U966" s="17"/>
      <c r="V966" s="17"/>
      <c r="W966" s="17"/>
      <c r="X966" s="17"/>
      <c r="Y966" s="17"/>
      <c r="Z966" s="17"/>
    </row>
    <row r="967" spans="1:26" ht="12.75">
      <c r="A967" s="17"/>
      <c r="B967" s="17"/>
      <c r="C967" s="17"/>
      <c r="D967" s="17"/>
      <c r="E967" s="17"/>
      <c r="F967" s="17"/>
      <c r="G967" s="17"/>
      <c r="H967" s="17"/>
      <c r="I967" s="17"/>
      <c r="J967" s="17"/>
      <c r="K967" s="17"/>
      <c r="L967" s="17"/>
      <c r="M967" s="17"/>
      <c r="N967" s="17"/>
      <c r="O967" s="17"/>
      <c r="P967" s="17"/>
      <c r="Q967" s="17"/>
      <c r="R967" s="17"/>
      <c r="S967" s="17"/>
      <c r="T967" s="17"/>
      <c r="U967" s="17"/>
      <c r="V967" s="17"/>
      <c r="W967" s="17"/>
      <c r="X967" s="17"/>
      <c r="Y967" s="17"/>
      <c r="Z967" s="17"/>
    </row>
    <row r="968" spans="1:26" ht="12.75">
      <c r="A968" s="17"/>
      <c r="B968" s="17"/>
      <c r="C968" s="17"/>
      <c r="D968" s="17"/>
      <c r="E968" s="17"/>
      <c r="F968" s="17"/>
      <c r="G968" s="17"/>
      <c r="H968" s="17"/>
      <c r="I968" s="17"/>
      <c r="J968" s="17"/>
      <c r="K968" s="17"/>
      <c r="L968" s="17"/>
      <c r="M968" s="17"/>
      <c r="N968" s="17"/>
      <c r="O968" s="17"/>
      <c r="P968" s="17"/>
      <c r="Q968" s="17"/>
      <c r="R968" s="17"/>
      <c r="S968" s="17"/>
      <c r="T968" s="17"/>
      <c r="U968" s="17"/>
      <c r="V968" s="17"/>
      <c r="W968" s="17"/>
      <c r="X968" s="17"/>
      <c r="Y968" s="17"/>
      <c r="Z968" s="17"/>
    </row>
    <row r="969" spans="1:26" ht="12.75">
      <c r="A969" s="17"/>
      <c r="B969" s="17"/>
      <c r="C969" s="17"/>
      <c r="D969" s="17"/>
      <c r="E969" s="17"/>
      <c r="F969" s="17"/>
      <c r="G969" s="17"/>
      <c r="H969" s="17"/>
      <c r="I969" s="17"/>
      <c r="J969" s="17"/>
      <c r="K969" s="17"/>
      <c r="L969" s="17"/>
      <c r="M969" s="17"/>
      <c r="N969" s="17"/>
      <c r="O969" s="17"/>
      <c r="P969" s="17"/>
      <c r="Q969" s="17"/>
      <c r="R969" s="17"/>
      <c r="S969" s="17"/>
      <c r="T969" s="17"/>
      <c r="U969" s="17"/>
      <c r="V969" s="17"/>
      <c r="W969" s="17"/>
      <c r="X969" s="17"/>
      <c r="Y969" s="17"/>
      <c r="Z969" s="17"/>
    </row>
    <row r="970" spans="1:26" ht="12.75">
      <c r="A970" s="17"/>
      <c r="B970" s="17"/>
      <c r="C970" s="17"/>
      <c r="D970" s="17"/>
      <c r="E970" s="17"/>
      <c r="F970" s="17"/>
      <c r="G970" s="17"/>
      <c r="H970" s="17"/>
      <c r="I970" s="17"/>
      <c r="J970" s="17"/>
      <c r="K970" s="17"/>
      <c r="L970" s="17"/>
      <c r="M970" s="17"/>
      <c r="N970" s="17"/>
      <c r="O970" s="17"/>
      <c r="P970" s="17"/>
      <c r="Q970" s="17"/>
      <c r="R970" s="17"/>
      <c r="S970" s="17"/>
      <c r="T970" s="17"/>
      <c r="U970" s="17"/>
      <c r="V970" s="17"/>
      <c r="W970" s="17"/>
      <c r="X970" s="17"/>
      <c r="Y970" s="17"/>
      <c r="Z970" s="17"/>
    </row>
    <row r="971" spans="1:26" ht="12.75">
      <c r="A971" s="17"/>
      <c r="B971" s="17"/>
      <c r="C971" s="17"/>
      <c r="D971" s="17"/>
      <c r="E971" s="17"/>
      <c r="F971" s="17"/>
      <c r="G971" s="17"/>
      <c r="H971" s="17"/>
      <c r="I971" s="17"/>
      <c r="J971" s="17"/>
      <c r="K971" s="17"/>
      <c r="L971" s="17"/>
      <c r="M971" s="17"/>
      <c r="N971" s="17"/>
      <c r="O971" s="17"/>
      <c r="P971" s="17"/>
      <c r="Q971" s="17"/>
      <c r="R971" s="17"/>
      <c r="S971" s="17"/>
      <c r="T971" s="17"/>
      <c r="U971" s="17"/>
      <c r="V971" s="17"/>
      <c r="W971" s="17"/>
      <c r="X971" s="17"/>
      <c r="Y971" s="17"/>
      <c r="Z971" s="17"/>
    </row>
    <row r="972" spans="1:26" ht="12.75">
      <c r="A972" s="17"/>
      <c r="B972" s="17"/>
      <c r="C972" s="17"/>
      <c r="D972" s="17"/>
      <c r="E972" s="17"/>
      <c r="F972" s="17"/>
      <c r="G972" s="17"/>
      <c r="H972" s="17"/>
      <c r="I972" s="17"/>
      <c r="J972" s="17"/>
      <c r="K972" s="17"/>
      <c r="L972" s="17"/>
      <c r="M972" s="17"/>
      <c r="N972" s="17"/>
      <c r="O972" s="17"/>
      <c r="P972" s="17"/>
      <c r="Q972" s="17"/>
      <c r="R972" s="17"/>
      <c r="S972" s="17"/>
      <c r="T972" s="17"/>
      <c r="U972" s="17"/>
      <c r="V972" s="17"/>
      <c r="W972" s="17"/>
      <c r="X972" s="17"/>
      <c r="Y972" s="17"/>
      <c r="Z972" s="17"/>
    </row>
    <row r="973" spans="1:26" ht="12.75">
      <c r="A973" s="17"/>
      <c r="B973" s="17"/>
      <c r="C973" s="17"/>
      <c r="D973" s="17"/>
      <c r="E973" s="17"/>
      <c r="F973" s="17"/>
      <c r="G973" s="17"/>
      <c r="H973" s="17"/>
      <c r="I973" s="17"/>
      <c r="J973" s="17"/>
      <c r="K973" s="17"/>
      <c r="L973" s="17"/>
      <c r="M973" s="17"/>
      <c r="N973" s="17"/>
      <c r="O973" s="17"/>
      <c r="P973" s="17"/>
      <c r="Q973" s="17"/>
      <c r="R973" s="17"/>
      <c r="S973" s="17"/>
      <c r="T973" s="17"/>
      <c r="U973" s="17"/>
      <c r="V973" s="17"/>
      <c r="W973" s="17"/>
      <c r="X973" s="17"/>
      <c r="Y973" s="17"/>
      <c r="Z973" s="17"/>
    </row>
    <row r="974" spans="1:26" ht="12.75">
      <c r="A974" s="17"/>
      <c r="B974" s="17"/>
      <c r="C974" s="17"/>
      <c r="D974" s="17"/>
      <c r="E974" s="17"/>
      <c r="F974" s="17"/>
      <c r="G974" s="17"/>
      <c r="H974" s="17"/>
      <c r="I974" s="17"/>
      <c r="J974" s="17"/>
      <c r="K974" s="17"/>
      <c r="L974" s="17"/>
      <c r="M974" s="17"/>
      <c r="N974" s="17"/>
      <c r="O974" s="17"/>
      <c r="P974" s="17"/>
      <c r="Q974" s="17"/>
      <c r="R974" s="17"/>
      <c r="S974" s="17"/>
      <c r="T974" s="17"/>
      <c r="U974" s="17"/>
      <c r="V974" s="17"/>
      <c r="W974" s="17"/>
      <c r="X974" s="17"/>
      <c r="Y974" s="17"/>
      <c r="Z974" s="17"/>
    </row>
    <row r="975" spans="1:26" ht="12.75">
      <c r="A975" s="17"/>
      <c r="B975" s="17"/>
      <c r="C975" s="17"/>
      <c r="D975" s="17"/>
      <c r="E975" s="17"/>
      <c r="F975" s="17"/>
      <c r="G975" s="17"/>
      <c r="H975" s="17"/>
      <c r="I975" s="17"/>
      <c r="J975" s="17"/>
      <c r="K975" s="17"/>
      <c r="L975" s="17"/>
      <c r="M975" s="17"/>
      <c r="N975" s="17"/>
      <c r="O975" s="17"/>
      <c r="P975" s="17"/>
      <c r="Q975" s="17"/>
      <c r="R975" s="17"/>
      <c r="S975" s="17"/>
      <c r="T975" s="17"/>
      <c r="U975" s="17"/>
      <c r="V975" s="17"/>
      <c r="W975" s="17"/>
      <c r="X975" s="17"/>
      <c r="Y975" s="17"/>
      <c r="Z975" s="17"/>
    </row>
    <row r="976" spans="1:26" ht="12.75">
      <c r="A976" s="17"/>
      <c r="B976" s="17"/>
      <c r="C976" s="17"/>
      <c r="D976" s="17"/>
      <c r="E976" s="17"/>
      <c r="F976" s="17"/>
      <c r="G976" s="17"/>
      <c r="H976" s="17"/>
      <c r="I976" s="17"/>
      <c r="J976" s="17"/>
      <c r="K976" s="17"/>
      <c r="L976" s="17"/>
      <c r="M976" s="17"/>
      <c r="N976" s="17"/>
      <c r="O976" s="17"/>
      <c r="P976" s="17"/>
      <c r="Q976" s="17"/>
      <c r="R976" s="17"/>
      <c r="S976" s="17"/>
      <c r="T976" s="17"/>
      <c r="U976" s="17"/>
      <c r="V976" s="17"/>
      <c r="W976" s="17"/>
      <c r="X976" s="17"/>
      <c r="Y976" s="17"/>
      <c r="Z976" s="17"/>
    </row>
    <row r="977" spans="1:26" ht="12.75">
      <c r="A977" s="17"/>
      <c r="B977" s="17"/>
      <c r="C977" s="17"/>
      <c r="D977" s="17"/>
      <c r="E977" s="17"/>
      <c r="F977" s="17"/>
      <c r="G977" s="17"/>
      <c r="H977" s="17"/>
      <c r="I977" s="17"/>
      <c r="J977" s="17"/>
      <c r="K977" s="17"/>
      <c r="L977" s="17"/>
      <c r="M977" s="17"/>
      <c r="N977" s="17"/>
      <c r="O977" s="17"/>
      <c r="P977" s="17"/>
      <c r="Q977" s="17"/>
      <c r="R977" s="17"/>
      <c r="S977" s="17"/>
      <c r="T977" s="17"/>
      <c r="U977" s="17"/>
      <c r="V977" s="17"/>
      <c r="W977" s="17"/>
      <c r="X977" s="17"/>
      <c r="Y977" s="17"/>
      <c r="Z977" s="17"/>
    </row>
    <row r="978" spans="1:26" ht="12.75">
      <c r="A978" s="17"/>
      <c r="B978" s="17"/>
      <c r="C978" s="17"/>
      <c r="D978" s="17"/>
      <c r="E978" s="17"/>
      <c r="F978" s="17"/>
      <c r="G978" s="17"/>
      <c r="H978" s="17"/>
      <c r="I978" s="17"/>
      <c r="J978" s="17"/>
      <c r="K978" s="17"/>
      <c r="L978" s="17"/>
      <c r="M978" s="17"/>
      <c r="N978" s="17"/>
      <c r="O978" s="17"/>
      <c r="P978" s="17"/>
      <c r="Q978" s="17"/>
      <c r="R978" s="17"/>
      <c r="S978" s="17"/>
      <c r="T978" s="17"/>
      <c r="U978" s="17"/>
      <c r="V978" s="17"/>
      <c r="W978" s="17"/>
      <c r="X978" s="17"/>
      <c r="Y978" s="17"/>
      <c r="Z978" s="17"/>
    </row>
    <row r="979" spans="1:26" ht="12.75">
      <c r="A979" s="17"/>
      <c r="B979" s="17"/>
      <c r="C979" s="17"/>
      <c r="D979" s="17"/>
      <c r="E979" s="17"/>
      <c r="F979" s="17"/>
      <c r="G979" s="17"/>
      <c r="H979" s="17"/>
      <c r="I979" s="17"/>
      <c r="J979" s="17"/>
      <c r="K979" s="17"/>
      <c r="L979" s="17"/>
      <c r="M979" s="17"/>
      <c r="N979" s="17"/>
      <c r="O979" s="17"/>
      <c r="P979" s="17"/>
      <c r="Q979" s="17"/>
      <c r="R979" s="17"/>
      <c r="S979" s="17"/>
      <c r="T979" s="17"/>
      <c r="U979" s="17"/>
      <c r="V979" s="17"/>
      <c r="W979" s="17"/>
      <c r="X979" s="17"/>
      <c r="Y979" s="17"/>
      <c r="Z979" s="17"/>
    </row>
    <row r="980" spans="1:26" ht="12.75">
      <c r="A980" s="17"/>
      <c r="B980" s="17"/>
      <c r="C980" s="17"/>
      <c r="D980" s="17"/>
      <c r="E980" s="17"/>
      <c r="F980" s="17"/>
      <c r="G980" s="17"/>
      <c r="H980" s="17"/>
      <c r="I980" s="17"/>
      <c r="J980" s="17"/>
      <c r="K980" s="17"/>
      <c r="L980" s="17"/>
      <c r="M980" s="17"/>
      <c r="N980" s="17"/>
      <c r="O980" s="17"/>
      <c r="P980" s="17"/>
      <c r="Q980" s="17"/>
      <c r="R980" s="17"/>
      <c r="S980" s="17"/>
      <c r="T980" s="17"/>
      <c r="U980" s="17"/>
      <c r="V980" s="17"/>
      <c r="W980" s="17"/>
      <c r="X980" s="17"/>
      <c r="Y980" s="17"/>
      <c r="Z980" s="17"/>
    </row>
    <row r="981" spans="1:26" ht="12.75">
      <c r="A981" s="17"/>
      <c r="B981" s="17"/>
      <c r="C981" s="17"/>
      <c r="D981" s="17"/>
      <c r="E981" s="17"/>
      <c r="F981" s="17"/>
      <c r="G981" s="17"/>
      <c r="H981" s="17"/>
      <c r="I981" s="17"/>
      <c r="J981" s="17"/>
      <c r="K981" s="17"/>
      <c r="L981" s="17"/>
      <c r="M981" s="17"/>
      <c r="N981" s="17"/>
      <c r="O981" s="17"/>
      <c r="P981" s="17"/>
      <c r="Q981" s="17"/>
      <c r="R981" s="17"/>
      <c r="S981" s="17"/>
      <c r="T981" s="17"/>
      <c r="U981" s="17"/>
      <c r="V981" s="17"/>
      <c r="W981" s="17"/>
      <c r="X981" s="17"/>
      <c r="Y981" s="17"/>
      <c r="Z981" s="17"/>
    </row>
    <row r="982" spans="1:26" ht="12.75">
      <c r="A982" s="17"/>
      <c r="B982" s="17"/>
      <c r="C982" s="17"/>
      <c r="D982" s="17"/>
      <c r="E982" s="17"/>
      <c r="F982" s="17"/>
      <c r="G982" s="17"/>
      <c r="H982" s="17"/>
      <c r="I982" s="17"/>
      <c r="J982" s="17"/>
      <c r="K982" s="17"/>
      <c r="L982" s="17"/>
      <c r="M982" s="17"/>
      <c r="N982" s="17"/>
      <c r="O982" s="17"/>
      <c r="P982" s="17"/>
      <c r="Q982" s="17"/>
      <c r="R982" s="17"/>
      <c r="S982" s="17"/>
      <c r="T982" s="17"/>
      <c r="U982" s="17"/>
      <c r="V982" s="17"/>
      <c r="W982" s="17"/>
      <c r="X982" s="17"/>
      <c r="Y982" s="17"/>
      <c r="Z982" s="17"/>
    </row>
    <row r="983" spans="1:26" ht="12.75">
      <c r="A983" s="17"/>
      <c r="B983" s="17"/>
      <c r="C983" s="17"/>
      <c r="D983" s="17"/>
      <c r="E983" s="17"/>
      <c r="F983" s="17"/>
      <c r="G983" s="17"/>
      <c r="H983" s="17"/>
      <c r="I983" s="17"/>
      <c r="J983" s="17"/>
      <c r="K983" s="17"/>
      <c r="L983" s="17"/>
      <c r="M983" s="17"/>
      <c r="N983" s="17"/>
      <c r="O983" s="17"/>
      <c r="P983" s="17"/>
      <c r="Q983" s="17"/>
      <c r="R983" s="17"/>
      <c r="S983" s="17"/>
      <c r="T983" s="17"/>
      <c r="U983" s="17"/>
      <c r="V983" s="17"/>
      <c r="W983" s="17"/>
      <c r="X983" s="17"/>
      <c r="Y983" s="17"/>
      <c r="Z983" s="17"/>
    </row>
    <row r="984" spans="1:26" ht="12.75">
      <c r="A984" s="17"/>
      <c r="B984" s="17"/>
      <c r="C984" s="17"/>
      <c r="D984" s="17"/>
      <c r="E984" s="17"/>
      <c r="F984" s="17"/>
      <c r="G984" s="17"/>
      <c r="H984" s="17"/>
      <c r="I984" s="17"/>
      <c r="J984" s="17"/>
      <c r="K984" s="17"/>
      <c r="L984" s="17"/>
      <c r="M984" s="17"/>
      <c r="N984" s="17"/>
      <c r="O984" s="17"/>
      <c r="P984" s="17"/>
      <c r="Q984" s="17"/>
      <c r="R984" s="17"/>
      <c r="S984" s="17"/>
      <c r="T984" s="17"/>
      <c r="U984" s="17"/>
      <c r="V984" s="17"/>
      <c r="W984" s="17"/>
      <c r="X984" s="17"/>
      <c r="Y984" s="17"/>
      <c r="Z984" s="17"/>
    </row>
    <row r="985" spans="1:26" ht="12.75">
      <c r="A985" s="17"/>
      <c r="B985" s="17"/>
      <c r="C985" s="17"/>
      <c r="D985" s="17"/>
      <c r="E985" s="17"/>
      <c r="F985" s="17"/>
      <c r="G985" s="17"/>
      <c r="H985" s="17"/>
      <c r="I985" s="17"/>
      <c r="J985" s="17"/>
      <c r="K985" s="17"/>
      <c r="L985" s="17"/>
      <c r="M985" s="17"/>
      <c r="N985" s="17"/>
      <c r="O985" s="17"/>
      <c r="P985" s="17"/>
      <c r="Q985" s="17"/>
      <c r="R985" s="17"/>
      <c r="S985" s="17"/>
      <c r="T985" s="17"/>
      <c r="U985" s="17"/>
      <c r="V985" s="17"/>
      <c r="W985" s="17"/>
      <c r="X985" s="17"/>
      <c r="Y985" s="17"/>
      <c r="Z985" s="17"/>
    </row>
    <row r="986" spans="1:26" ht="12.75">
      <c r="A986" s="17"/>
      <c r="B986" s="17"/>
      <c r="C986" s="17"/>
      <c r="D986" s="17"/>
      <c r="E986" s="17"/>
      <c r="F986" s="17"/>
      <c r="G986" s="17"/>
      <c r="H986" s="17"/>
      <c r="I986" s="17"/>
      <c r="J986" s="17"/>
      <c r="K986" s="17"/>
      <c r="L986" s="17"/>
      <c r="M986" s="17"/>
      <c r="N986" s="17"/>
      <c r="O986" s="17"/>
      <c r="P986" s="17"/>
      <c r="Q986" s="17"/>
      <c r="R986" s="17"/>
      <c r="S986" s="17"/>
      <c r="T986" s="17"/>
      <c r="U986" s="17"/>
      <c r="V986" s="17"/>
      <c r="W986" s="17"/>
      <c r="X986" s="17"/>
      <c r="Y986" s="17"/>
      <c r="Z986" s="17"/>
    </row>
    <row r="987" spans="1:26" ht="12.75">
      <c r="A987" s="17"/>
      <c r="B987" s="17"/>
      <c r="C987" s="17"/>
      <c r="D987" s="17"/>
      <c r="E987" s="17"/>
      <c r="F987" s="17"/>
      <c r="G987" s="17"/>
      <c r="H987" s="17"/>
      <c r="I987" s="17"/>
      <c r="J987" s="17"/>
      <c r="K987" s="17"/>
      <c r="L987" s="17"/>
      <c r="M987" s="17"/>
      <c r="N987" s="17"/>
      <c r="O987" s="17"/>
      <c r="P987" s="17"/>
      <c r="Q987" s="17"/>
      <c r="R987" s="17"/>
      <c r="S987" s="17"/>
      <c r="T987" s="17"/>
      <c r="U987" s="17"/>
      <c r="V987" s="17"/>
      <c r="W987" s="17"/>
      <c r="X987" s="17"/>
      <c r="Y987" s="17"/>
      <c r="Z987" s="17"/>
    </row>
    <row r="988" spans="1:26" ht="12.75">
      <c r="A988" s="17"/>
      <c r="B988" s="17"/>
      <c r="C988" s="17"/>
      <c r="D988" s="17"/>
      <c r="E988" s="17"/>
      <c r="F988" s="17"/>
      <c r="G988" s="17"/>
      <c r="H988" s="17"/>
      <c r="I988" s="17"/>
      <c r="J988" s="17"/>
      <c r="K988" s="17"/>
      <c r="L988" s="17"/>
      <c r="M988" s="17"/>
      <c r="N988" s="17"/>
      <c r="O988" s="17"/>
      <c r="P988" s="17"/>
      <c r="Q988" s="17"/>
      <c r="R988" s="17"/>
      <c r="S988" s="17"/>
      <c r="T988" s="17"/>
      <c r="U988" s="17"/>
      <c r="V988" s="17"/>
      <c r="W988" s="17"/>
      <c r="X988" s="17"/>
      <c r="Y988" s="17"/>
      <c r="Z988" s="17"/>
    </row>
    <row r="989" spans="1:26" ht="12.75">
      <c r="A989" s="17"/>
      <c r="B989" s="17"/>
      <c r="C989" s="17"/>
      <c r="D989" s="17"/>
      <c r="E989" s="17"/>
      <c r="F989" s="17"/>
      <c r="G989" s="17"/>
      <c r="H989" s="17"/>
      <c r="I989" s="17"/>
      <c r="J989" s="17"/>
      <c r="K989" s="17"/>
      <c r="L989" s="17"/>
      <c r="M989" s="17"/>
      <c r="N989" s="17"/>
      <c r="O989" s="17"/>
      <c r="P989" s="17"/>
      <c r="Q989" s="17"/>
      <c r="R989" s="17"/>
      <c r="S989" s="17"/>
      <c r="T989" s="17"/>
      <c r="U989" s="17"/>
      <c r="V989" s="17"/>
      <c r="W989" s="17"/>
      <c r="X989" s="17"/>
      <c r="Y989" s="17"/>
      <c r="Z989" s="17"/>
    </row>
    <row r="990" spans="1:26" ht="12.75">
      <c r="A990" s="17"/>
      <c r="B990" s="17"/>
      <c r="C990" s="17"/>
      <c r="D990" s="17"/>
      <c r="E990" s="17"/>
      <c r="F990" s="17"/>
      <c r="G990" s="17"/>
      <c r="H990" s="17"/>
      <c r="I990" s="17"/>
      <c r="J990" s="17"/>
      <c r="K990" s="17"/>
      <c r="L990" s="17"/>
      <c r="M990" s="17"/>
      <c r="N990" s="17"/>
      <c r="O990" s="17"/>
      <c r="P990" s="17"/>
      <c r="Q990" s="17"/>
      <c r="R990" s="17"/>
      <c r="S990" s="17"/>
      <c r="T990" s="17"/>
      <c r="U990" s="17"/>
      <c r="V990" s="17"/>
      <c r="W990" s="17"/>
      <c r="X990" s="17"/>
      <c r="Y990" s="17"/>
      <c r="Z990" s="17"/>
    </row>
    <row r="991" spans="1:26" ht="12.75">
      <c r="A991" s="17"/>
      <c r="B991" s="17"/>
      <c r="C991" s="17"/>
      <c r="D991" s="17"/>
      <c r="E991" s="17"/>
      <c r="F991" s="17"/>
      <c r="G991" s="17"/>
      <c r="H991" s="17"/>
      <c r="I991" s="17"/>
      <c r="J991" s="17"/>
      <c r="K991" s="17"/>
      <c r="L991" s="17"/>
      <c r="M991" s="17"/>
      <c r="N991" s="17"/>
      <c r="O991" s="17"/>
      <c r="P991" s="17"/>
      <c r="Q991" s="17"/>
      <c r="R991" s="17"/>
      <c r="S991" s="17"/>
      <c r="T991" s="17"/>
      <c r="U991" s="17"/>
      <c r="V991" s="17"/>
      <c r="W991" s="17"/>
      <c r="X991" s="17"/>
      <c r="Y991" s="17"/>
      <c r="Z991" s="17"/>
    </row>
    <row r="992" spans="1:26" ht="12.75">
      <c r="A992" s="17"/>
      <c r="B992" s="17"/>
      <c r="C992" s="17"/>
      <c r="D992" s="17"/>
      <c r="E992" s="17"/>
      <c r="F992" s="17"/>
      <c r="G992" s="17"/>
      <c r="H992" s="17"/>
      <c r="I992" s="17"/>
      <c r="J992" s="17"/>
      <c r="K992" s="17"/>
      <c r="L992" s="17"/>
      <c r="M992" s="17"/>
      <c r="N992" s="17"/>
      <c r="O992" s="17"/>
      <c r="P992" s="17"/>
      <c r="Q992" s="17"/>
      <c r="R992" s="17"/>
      <c r="S992" s="17"/>
      <c r="T992" s="17"/>
      <c r="U992" s="17"/>
      <c r="V992" s="17"/>
      <c r="W992" s="17"/>
      <c r="X992" s="17"/>
      <c r="Y992" s="17"/>
      <c r="Z992" s="17"/>
    </row>
    <row r="993" spans="1:26" ht="12.75">
      <c r="A993" s="17"/>
      <c r="B993" s="17"/>
      <c r="C993" s="17"/>
      <c r="D993" s="17"/>
      <c r="E993" s="17"/>
      <c r="F993" s="17"/>
      <c r="G993" s="17"/>
      <c r="H993" s="17"/>
      <c r="I993" s="17"/>
      <c r="J993" s="17"/>
      <c r="K993" s="17"/>
      <c r="L993" s="17"/>
      <c r="M993" s="17"/>
      <c r="N993" s="17"/>
      <c r="O993" s="17"/>
      <c r="P993" s="17"/>
      <c r="Q993" s="17"/>
      <c r="R993" s="17"/>
      <c r="S993" s="17"/>
      <c r="T993" s="17"/>
      <c r="U993" s="17"/>
      <c r="V993" s="17"/>
      <c r="W993" s="17"/>
      <c r="X993" s="17"/>
      <c r="Y993" s="17"/>
      <c r="Z993" s="17"/>
    </row>
    <row r="994" spans="1:26" ht="12.75">
      <c r="A994" s="17"/>
      <c r="B994" s="17"/>
      <c r="C994" s="17"/>
      <c r="D994" s="17"/>
      <c r="E994" s="17"/>
      <c r="F994" s="17"/>
      <c r="G994" s="17"/>
      <c r="H994" s="17"/>
      <c r="I994" s="17"/>
      <c r="J994" s="17"/>
      <c r="K994" s="17"/>
      <c r="L994" s="17"/>
      <c r="M994" s="17"/>
      <c r="N994" s="17"/>
      <c r="O994" s="17"/>
      <c r="P994" s="17"/>
      <c r="Q994" s="17"/>
      <c r="R994" s="17"/>
      <c r="S994" s="17"/>
      <c r="T994" s="17"/>
      <c r="U994" s="17"/>
      <c r="V994" s="17"/>
      <c r="W994" s="17"/>
      <c r="X994" s="17"/>
      <c r="Y994" s="17"/>
      <c r="Z994" s="17"/>
    </row>
    <row r="995" spans="1:26" ht="12.75">
      <c r="A995" s="17"/>
      <c r="B995" s="17"/>
      <c r="C995" s="17"/>
      <c r="D995" s="17"/>
      <c r="E995" s="17"/>
      <c r="F995" s="17"/>
      <c r="G995" s="17"/>
      <c r="H995" s="17"/>
      <c r="I995" s="17"/>
      <c r="J995" s="17"/>
      <c r="K995" s="17"/>
      <c r="L995" s="17"/>
      <c r="M995" s="17"/>
      <c r="N995" s="17"/>
      <c r="O995" s="17"/>
      <c r="P995" s="17"/>
      <c r="Q995" s="17"/>
      <c r="R995" s="17"/>
      <c r="S995" s="17"/>
      <c r="T995" s="17"/>
      <c r="U995" s="17"/>
      <c r="V995" s="17"/>
      <c r="W995" s="17"/>
      <c r="X995" s="17"/>
      <c r="Y995" s="17"/>
      <c r="Z995" s="17"/>
    </row>
    <row r="996" spans="1:26" ht="12.75">
      <c r="A996" s="17"/>
      <c r="B996" s="17"/>
      <c r="C996" s="17"/>
      <c r="D996" s="17"/>
      <c r="E996" s="17"/>
      <c r="F996" s="17"/>
      <c r="G996" s="17"/>
      <c r="H996" s="17"/>
      <c r="I996" s="17"/>
      <c r="J996" s="17"/>
      <c r="K996" s="17"/>
      <c r="L996" s="17"/>
      <c r="M996" s="17"/>
      <c r="N996" s="17"/>
      <c r="O996" s="17"/>
      <c r="P996" s="17"/>
      <c r="Q996" s="17"/>
      <c r="R996" s="17"/>
      <c r="S996" s="17"/>
      <c r="T996" s="17"/>
      <c r="U996" s="17"/>
      <c r="V996" s="17"/>
      <c r="W996" s="17"/>
      <c r="X996" s="17"/>
      <c r="Y996" s="17"/>
      <c r="Z996" s="17"/>
    </row>
    <row r="997" spans="1:26" ht="12.75">
      <c r="A997" s="17"/>
      <c r="B997" s="17"/>
      <c r="C997" s="17"/>
      <c r="D997" s="17"/>
      <c r="E997" s="17"/>
      <c r="F997" s="17"/>
      <c r="G997" s="17"/>
      <c r="H997" s="17"/>
      <c r="I997" s="17"/>
      <c r="J997" s="17"/>
      <c r="K997" s="17"/>
      <c r="L997" s="17"/>
      <c r="M997" s="17"/>
      <c r="N997" s="17"/>
      <c r="O997" s="17"/>
      <c r="P997" s="17"/>
      <c r="Q997" s="17"/>
      <c r="R997" s="17"/>
      <c r="S997" s="17"/>
      <c r="T997" s="17"/>
      <c r="U997" s="17"/>
      <c r="V997" s="17"/>
      <c r="W997" s="17"/>
      <c r="X997" s="17"/>
      <c r="Y997" s="17"/>
      <c r="Z997" s="17"/>
    </row>
    <row r="998" spans="1:26" ht="12.75">
      <c r="A998" s="17"/>
      <c r="B998" s="17"/>
      <c r="C998" s="17"/>
      <c r="D998" s="17"/>
      <c r="E998" s="17"/>
      <c r="F998" s="17"/>
      <c r="G998" s="17"/>
      <c r="H998" s="17"/>
      <c r="I998" s="17"/>
      <c r="J998" s="17"/>
      <c r="K998" s="17"/>
      <c r="L998" s="17"/>
      <c r="M998" s="17"/>
      <c r="N998" s="17"/>
      <c r="O998" s="17"/>
      <c r="P998" s="17"/>
      <c r="Q998" s="17"/>
      <c r="R998" s="17"/>
      <c r="S998" s="17"/>
      <c r="T998" s="17"/>
      <c r="U998" s="17"/>
      <c r="V998" s="17"/>
      <c r="W998" s="17"/>
      <c r="X998" s="17"/>
      <c r="Y998" s="17"/>
      <c r="Z998" s="17"/>
    </row>
    <row r="999" spans="1:26" ht="12.75">
      <c r="A999" s="17"/>
      <c r="B999" s="17"/>
      <c r="C999" s="17"/>
      <c r="D999" s="17"/>
      <c r="E999" s="17"/>
      <c r="F999" s="17"/>
      <c r="G999" s="17"/>
      <c r="H999" s="17"/>
      <c r="I999" s="17"/>
      <c r="J999" s="17"/>
      <c r="K999" s="17"/>
      <c r="L999" s="17"/>
      <c r="M999" s="17"/>
      <c r="N999" s="17"/>
      <c r="O999" s="17"/>
      <c r="P999" s="17"/>
      <c r="Q999" s="17"/>
      <c r="R999" s="17"/>
      <c r="S999" s="17"/>
      <c r="T999" s="17"/>
      <c r="U999" s="17"/>
      <c r="V999" s="17"/>
      <c r="W999" s="17"/>
      <c r="X999" s="17"/>
      <c r="Y999" s="17"/>
      <c r="Z999" s="17"/>
    </row>
    <row r="1000" spans="1:26" ht="12.75">
      <c r="A1000" s="17"/>
      <c r="B1000" s="17"/>
      <c r="C1000" s="17"/>
      <c r="D1000" s="17"/>
      <c r="E1000" s="17"/>
      <c r="F1000" s="17"/>
      <c r="G1000" s="17"/>
      <c r="H1000" s="17"/>
      <c r="I1000" s="17"/>
      <c r="J1000" s="17"/>
      <c r="K1000" s="17"/>
      <c r="L1000" s="17"/>
      <c r="M1000" s="17"/>
      <c r="N1000" s="17"/>
      <c r="O1000" s="17"/>
      <c r="P1000" s="17"/>
      <c r="Q1000" s="17"/>
      <c r="R1000" s="17"/>
      <c r="S1000" s="17"/>
      <c r="T1000" s="17"/>
      <c r="U1000" s="17"/>
      <c r="V1000" s="17"/>
      <c r="W1000" s="17"/>
      <c r="X1000" s="17"/>
      <c r="Y1000" s="17"/>
      <c r="Z1000" s="17"/>
    </row>
  </sheetData>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outlinePr summaryBelow="0" summaryRight="0"/>
  </sheetPr>
  <dimension ref="A1:AA174"/>
  <sheetViews>
    <sheetView workbookViewId="0">
      <pane ySplit="1" topLeftCell="A2" activePane="bottomLeft" state="frozen"/>
      <selection pane="bottomLeft" activeCell="B3" sqref="B3"/>
    </sheetView>
  </sheetViews>
  <sheetFormatPr defaultColWidth="12.5703125" defaultRowHeight="15.75" customHeight="1"/>
  <cols>
    <col min="3" max="3" width="14.85546875" customWidth="1"/>
    <col min="6" max="6" width="13.5703125" customWidth="1"/>
    <col min="11" max="11" width="50.42578125" customWidth="1"/>
  </cols>
  <sheetData>
    <row r="1" spans="1:27" ht="15.75" customHeight="1">
      <c r="A1" s="363" t="s">
        <v>3105</v>
      </c>
      <c r="B1" s="363" t="s">
        <v>3106</v>
      </c>
      <c r="C1" s="363" t="s">
        <v>3107</v>
      </c>
      <c r="D1" s="363" t="s">
        <v>3108</v>
      </c>
      <c r="E1" s="363" t="s">
        <v>3109</v>
      </c>
      <c r="F1" s="363" t="s">
        <v>3110</v>
      </c>
      <c r="G1" s="363" t="s">
        <v>3111</v>
      </c>
      <c r="H1" s="363" t="s">
        <v>3112</v>
      </c>
      <c r="I1" s="363" t="s">
        <v>3113</v>
      </c>
      <c r="J1" s="363" t="s">
        <v>3114</v>
      </c>
      <c r="K1" s="363" t="s">
        <v>2711</v>
      </c>
    </row>
    <row r="2" spans="1:27" ht="15.75" customHeight="1">
      <c r="A2" s="270">
        <v>1</v>
      </c>
      <c r="B2" s="270">
        <v>1</v>
      </c>
      <c r="C2" s="270">
        <v>1</v>
      </c>
      <c r="D2" s="270" t="s">
        <v>96</v>
      </c>
      <c r="E2" s="385">
        <v>43972</v>
      </c>
      <c r="F2" s="270">
        <v>0.25</v>
      </c>
      <c r="G2" s="270">
        <v>1</v>
      </c>
      <c r="H2" s="270" t="s">
        <v>16</v>
      </c>
      <c r="I2" s="385">
        <v>44026</v>
      </c>
      <c r="J2" s="270">
        <v>0.15</v>
      </c>
      <c r="K2" s="188"/>
      <c r="L2" s="188"/>
      <c r="M2" s="188"/>
      <c r="N2" s="188"/>
      <c r="O2" s="188"/>
      <c r="P2" s="188"/>
    </row>
    <row r="3" spans="1:27" ht="15.75" customHeight="1">
      <c r="A3" s="188"/>
      <c r="B3" s="188"/>
      <c r="C3" s="188"/>
      <c r="D3" s="188"/>
      <c r="E3" s="188"/>
      <c r="F3" s="188"/>
      <c r="G3" s="188"/>
      <c r="H3" s="270" t="s">
        <v>3137</v>
      </c>
      <c r="I3" s="385">
        <v>44044</v>
      </c>
      <c r="J3" s="188"/>
      <c r="K3" s="270" t="s">
        <v>3116</v>
      </c>
      <c r="L3" s="188"/>
      <c r="M3" s="188"/>
      <c r="N3" s="188"/>
      <c r="O3" s="188"/>
      <c r="P3" s="188"/>
    </row>
    <row r="4" spans="1:27" ht="15.75" customHeight="1">
      <c r="A4" s="188"/>
      <c r="B4" s="188"/>
      <c r="C4" s="188"/>
      <c r="D4" s="188"/>
      <c r="E4" s="188"/>
      <c r="F4" s="188"/>
      <c r="G4" s="270">
        <v>1</v>
      </c>
      <c r="H4" s="270" t="s">
        <v>16</v>
      </c>
      <c r="I4" s="385">
        <v>44060</v>
      </c>
      <c r="J4" s="270" t="s">
        <v>3120</v>
      </c>
      <c r="K4" s="188"/>
      <c r="L4" s="188"/>
      <c r="M4" s="188"/>
      <c r="N4" s="188"/>
      <c r="O4" s="188"/>
      <c r="P4" s="188"/>
    </row>
    <row r="6" spans="1:27" ht="15.75" customHeight="1">
      <c r="A6" s="270">
        <v>2</v>
      </c>
      <c r="B6" s="270">
        <v>8</v>
      </c>
      <c r="C6" s="270">
        <v>8</v>
      </c>
      <c r="D6" s="270" t="s">
        <v>96</v>
      </c>
      <c r="E6" s="385">
        <v>43972</v>
      </c>
      <c r="F6" s="270">
        <v>0.25</v>
      </c>
      <c r="G6" s="270">
        <v>8</v>
      </c>
      <c r="H6" s="270" t="s">
        <v>16</v>
      </c>
      <c r="I6" s="385">
        <v>44026</v>
      </c>
      <c r="J6" s="270">
        <v>0.5</v>
      </c>
      <c r="K6" s="188"/>
      <c r="L6" s="188"/>
      <c r="M6" s="188"/>
      <c r="N6" s="188"/>
      <c r="O6" s="188"/>
      <c r="P6" s="188"/>
    </row>
    <row r="7" spans="1:27" ht="15.75" customHeight="1">
      <c r="A7" s="188"/>
      <c r="B7" s="188"/>
      <c r="C7" s="188"/>
      <c r="D7" s="188"/>
      <c r="E7" s="188"/>
      <c r="F7" s="188"/>
      <c r="G7" s="188"/>
      <c r="H7" s="270" t="s">
        <v>3137</v>
      </c>
      <c r="I7" s="385">
        <v>44044</v>
      </c>
      <c r="J7" s="188"/>
      <c r="K7" s="270" t="s">
        <v>3116</v>
      </c>
      <c r="L7" s="188"/>
      <c r="M7" s="188"/>
      <c r="N7" s="188"/>
      <c r="O7" s="188"/>
      <c r="P7" s="188"/>
    </row>
    <row r="8" spans="1:27" ht="15.75" customHeight="1">
      <c r="A8" s="188"/>
      <c r="B8" s="188"/>
      <c r="C8" s="188"/>
      <c r="D8" s="188"/>
      <c r="E8" s="188"/>
      <c r="F8" s="188"/>
      <c r="G8" s="270">
        <v>8</v>
      </c>
      <c r="H8" s="270" t="s">
        <v>16</v>
      </c>
      <c r="I8" s="385">
        <v>44060</v>
      </c>
      <c r="J8" s="270" t="s">
        <v>3120</v>
      </c>
      <c r="K8" s="188"/>
      <c r="L8" s="188"/>
      <c r="M8" s="188"/>
      <c r="N8" s="188"/>
      <c r="O8" s="188"/>
      <c r="P8" s="188"/>
    </row>
    <row r="10" spans="1:27" ht="15.75" customHeight="1">
      <c r="A10" s="270">
        <v>3</v>
      </c>
      <c r="B10" s="270">
        <v>2</v>
      </c>
      <c r="C10" s="270">
        <v>2</v>
      </c>
      <c r="D10" s="270" t="s">
        <v>96</v>
      </c>
      <c r="E10" s="385">
        <v>43972</v>
      </c>
      <c r="F10" s="270">
        <v>0.25</v>
      </c>
      <c r="G10" s="270">
        <v>2</v>
      </c>
      <c r="H10" s="270" t="s">
        <v>16</v>
      </c>
      <c r="I10" s="385">
        <v>44026</v>
      </c>
      <c r="J10" s="270" t="s">
        <v>3117</v>
      </c>
      <c r="K10" s="188"/>
      <c r="L10" s="188"/>
      <c r="M10" s="188"/>
      <c r="N10" s="188"/>
      <c r="O10" s="188"/>
      <c r="P10" s="188"/>
    </row>
    <row r="11" spans="1:27" ht="15.75" customHeight="1">
      <c r="A11" s="188"/>
      <c r="B11" s="188"/>
      <c r="C11" s="188"/>
      <c r="D11" s="188"/>
      <c r="E11" s="188"/>
      <c r="F11" s="188"/>
      <c r="G11" s="188"/>
      <c r="H11" s="270" t="s">
        <v>3137</v>
      </c>
      <c r="I11" s="385">
        <v>44044</v>
      </c>
      <c r="J11" s="188"/>
      <c r="K11" s="270" t="s">
        <v>3116</v>
      </c>
      <c r="L11" s="188"/>
      <c r="M11" s="188"/>
      <c r="N11" s="188"/>
      <c r="O11" s="188"/>
      <c r="P11" s="188"/>
    </row>
    <row r="12" spans="1:27" ht="15.75" customHeight="1">
      <c r="A12" s="188"/>
      <c r="B12" s="188"/>
      <c r="C12" s="188"/>
      <c r="D12" s="188"/>
      <c r="E12" s="188"/>
      <c r="F12" s="188"/>
      <c r="G12" s="270">
        <v>2</v>
      </c>
      <c r="H12" s="270" t="s">
        <v>16</v>
      </c>
      <c r="I12" s="385">
        <v>44060</v>
      </c>
      <c r="J12" s="270" t="s">
        <v>3122</v>
      </c>
      <c r="K12" s="188"/>
      <c r="L12" s="188"/>
      <c r="M12" s="188"/>
      <c r="N12" s="188"/>
      <c r="O12" s="188"/>
      <c r="P12" s="188"/>
    </row>
    <row r="14" spans="1:27" ht="15.75" customHeight="1">
      <c r="A14" s="270">
        <v>4</v>
      </c>
      <c r="B14" s="270">
        <v>85</v>
      </c>
      <c r="C14" s="270">
        <v>85</v>
      </c>
      <c r="D14" s="270" t="s">
        <v>96</v>
      </c>
      <c r="E14" s="385">
        <v>43972</v>
      </c>
      <c r="F14" s="270">
        <v>2</v>
      </c>
      <c r="G14" s="270">
        <v>85</v>
      </c>
      <c r="H14" s="270" t="s">
        <v>16</v>
      </c>
      <c r="I14" s="385">
        <v>44026</v>
      </c>
      <c r="J14" s="270">
        <v>1.5</v>
      </c>
      <c r="K14" s="188"/>
      <c r="L14" s="188"/>
      <c r="M14" s="188"/>
      <c r="N14" s="188"/>
      <c r="O14" s="188"/>
      <c r="P14" s="188"/>
      <c r="Q14" s="188"/>
      <c r="R14" s="188"/>
      <c r="S14" s="188"/>
      <c r="T14" s="188"/>
      <c r="U14" s="188"/>
      <c r="V14" s="188"/>
      <c r="W14" s="188"/>
      <c r="X14" s="188"/>
      <c r="Y14" s="188"/>
      <c r="Z14" s="188"/>
      <c r="AA14" s="188"/>
    </row>
    <row r="15" spans="1:27" ht="15.75" customHeight="1">
      <c r="A15" s="188"/>
      <c r="B15" s="188"/>
      <c r="C15" s="188"/>
      <c r="D15" s="188"/>
      <c r="E15" s="188"/>
      <c r="F15" s="188"/>
      <c r="G15" s="188"/>
      <c r="H15" s="270" t="s">
        <v>3137</v>
      </c>
      <c r="I15" s="385">
        <v>44044</v>
      </c>
      <c r="J15" s="188"/>
      <c r="K15" s="270" t="s">
        <v>3116</v>
      </c>
      <c r="L15" s="188"/>
      <c r="M15" s="188"/>
      <c r="N15" s="188"/>
      <c r="O15" s="188"/>
      <c r="P15" s="188"/>
      <c r="Q15" s="188"/>
      <c r="R15" s="188"/>
      <c r="S15" s="188"/>
      <c r="T15" s="188"/>
      <c r="U15" s="188"/>
      <c r="V15" s="188"/>
      <c r="W15" s="188"/>
      <c r="X15" s="188"/>
      <c r="Y15" s="188"/>
      <c r="Z15" s="188"/>
      <c r="AA15" s="188"/>
    </row>
    <row r="16" spans="1:27" ht="15.75" customHeight="1">
      <c r="A16" s="188"/>
      <c r="B16" s="188"/>
      <c r="C16" s="188"/>
      <c r="D16" s="188"/>
      <c r="E16" s="188"/>
      <c r="F16" s="188"/>
      <c r="G16" s="403">
        <v>35</v>
      </c>
      <c r="H16" s="270" t="s">
        <v>16</v>
      </c>
      <c r="I16" s="385">
        <v>44060</v>
      </c>
      <c r="J16" s="270">
        <v>0.75</v>
      </c>
      <c r="K16" s="188"/>
      <c r="L16" s="188"/>
      <c r="M16" s="188"/>
      <c r="N16" s="188"/>
      <c r="O16" s="188"/>
      <c r="P16" s="188"/>
      <c r="Q16" s="188"/>
      <c r="R16" s="188"/>
      <c r="S16" s="188"/>
      <c r="T16" s="188"/>
      <c r="U16" s="188"/>
      <c r="V16" s="188"/>
      <c r="W16" s="188"/>
      <c r="X16" s="188"/>
      <c r="Y16" s="188"/>
      <c r="Z16" s="188"/>
      <c r="AA16" s="188"/>
    </row>
    <row r="17" spans="1:27" ht="15.75" customHeight="1">
      <c r="A17" s="203"/>
      <c r="B17" s="203"/>
      <c r="C17" s="203"/>
      <c r="D17" s="203"/>
      <c r="E17" s="203"/>
      <c r="F17" s="203"/>
      <c r="G17" s="359">
        <v>6</v>
      </c>
      <c r="H17" s="359" t="s">
        <v>16</v>
      </c>
      <c r="I17" s="852">
        <v>44223</v>
      </c>
      <c r="J17" s="359">
        <v>0.5</v>
      </c>
      <c r="K17" s="359" t="s">
        <v>2716</v>
      </c>
      <c r="L17" s="203"/>
      <c r="M17" s="203"/>
      <c r="N17" s="203"/>
      <c r="O17" s="203"/>
      <c r="P17" s="203"/>
      <c r="Q17" s="203"/>
      <c r="R17" s="203"/>
      <c r="S17" s="203"/>
      <c r="T17" s="203"/>
      <c r="U17" s="203"/>
      <c r="V17" s="203"/>
      <c r="W17" s="203"/>
      <c r="X17" s="203"/>
      <c r="Y17" s="203"/>
      <c r="Z17" s="203"/>
      <c r="AA17" s="203"/>
    </row>
    <row r="19" spans="1:27" ht="15.75" customHeight="1">
      <c r="A19" s="270">
        <v>5</v>
      </c>
      <c r="B19" s="270">
        <v>126</v>
      </c>
      <c r="C19" s="270">
        <v>126</v>
      </c>
      <c r="D19" s="270" t="s">
        <v>96</v>
      </c>
      <c r="E19" s="606">
        <v>43977</v>
      </c>
      <c r="F19" s="270">
        <v>1.25</v>
      </c>
      <c r="G19" s="270">
        <v>126</v>
      </c>
      <c r="H19" s="270" t="s">
        <v>16</v>
      </c>
      <c r="I19" s="385">
        <v>44029</v>
      </c>
      <c r="J19" s="270">
        <v>1</v>
      </c>
      <c r="K19" s="188"/>
      <c r="L19" s="188"/>
      <c r="M19" s="188"/>
      <c r="N19" s="188"/>
      <c r="O19" s="188"/>
      <c r="P19" s="188"/>
      <c r="Q19" s="188"/>
      <c r="R19" s="188"/>
      <c r="S19" s="188"/>
      <c r="T19" s="188"/>
      <c r="U19" s="188"/>
      <c r="V19" s="188"/>
      <c r="W19" s="188"/>
      <c r="X19" s="188"/>
      <c r="Y19" s="188"/>
      <c r="Z19" s="188"/>
      <c r="AA19" s="188"/>
    </row>
    <row r="20" spans="1:27" ht="15.75" customHeight="1">
      <c r="A20" s="188"/>
      <c r="B20" s="188"/>
      <c r="C20" s="188"/>
      <c r="D20" s="188"/>
      <c r="E20" s="188"/>
      <c r="F20" s="188"/>
      <c r="G20" s="188"/>
      <c r="H20" s="270" t="s">
        <v>3137</v>
      </c>
      <c r="I20" s="385">
        <v>44044</v>
      </c>
      <c r="J20" s="188"/>
      <c r="K20" s="270" t="s">
        <v>3116</v>
      </c>
      <c r="L20" s="188"/>
      <c r="M20" s="188"/>
      <c r="N20" s="188"/>
      <c r="O20" s="188"/>
      <c r="P20" s="188"/>
      <c r="Q20" s="188"/>
      <c r="R20" s="188"/>
      <c r="S20" s="188"/>
      <c r="T20" s="188"/>
      <c r="U20" s="188"/>
      <c r="V20" s="188"/>
      <c r="W20" s="188"/>
      <c r="X20" s="188"/>
      <c r="Y20" s="188"/>
      <c r="Z20" s="188"/>
      <c r="AA20" s="188"/>
    </row>
    <row r="21" spans="1:27" ht="15.75" customHeight="1">
      <c r="A21" s="203"/>
      <c r="B21" s="203"/>
      <c r="C21" s="203"/>
      <c r="D21" s="203"/>
      <c r="E21" s="203"/>
      <c r="F21" s="203"/>
      <c r="G21" s="359">
        <v>13</v>
      </c>
      <c r="H21" s="359" t="s">
        <v>16</v>
      </c>
      <c r="I21" s="852">
        <v>44223</v>
      </c>
      <c r="J21" s="359">
        <v>0.5</v>
      </c>
      <c r="K21" s="359" t="s">
        <v>2716</v>
      </c>
      <c r="L21" s="203"/>
      <c r="M21" s="203"/>
      <c r="N21" s="203"/>
      <c r="O21" s="203"/>
      <c r="P21" s="203"/>
      <c r="Q21" s="203"/>
      <c r="R21" s="203"/>
      <c r="S21" s="203"/>
      <c r="T21" s="203"/>
      <c r="U21" s="203"/>
      <c r="V21" s="203"/>
      <c r="W21" s="203"/>
      <c r="X21" s="203"/>
      <c r="Y21" s="203"/>
      <c r="Z21" s="203"/>
      <c r="AA21" s="203"/>
    </row>
    <row r="23" spans="1:27" ht="15.75" customHeight="1">
      <c r="A23" s="270">
        <v>6</v>
      </c>
      <c r="B23" s="270">
        <v>185</v>
      </c>
      <c r="C23" s="270">
        <v>185</v>
      </c>
      <c r="D23" s="270" t="s">
        <v>96</v>
      </c>
      <c r="E23" s="606">
        <v>43977</v>
      </c>
      <c r="F23" s="270">
        <v>0.6</v>
      </c>
      <c r="G23" s="270">
        <v>185</v>
      </c>
      <c r="H23" s="270" t="s">
        <v>16</v>
      </c>
      <c r="I23" s="385">
        <v>44029</v>
      </c>
      <c r="J23" s="270">
        <v>1</v>
      </c>
      <c r="K23" s="188"/>
      <c r="L23" s="188"/>
      <c r="M23" s="188"/>
      <c r="N23" s="188"/>
      <c r="O23" s="188"/>
      <c r="P23" s="188"/>
      <c r="Q23" s="188"/>
      <c r="R23" s="188"/>
      <c r="S23" s="188"/>
      <c r="T23" s="188"/>
      <c r="U23" s="188"/>
      <c r="V23" s="188"/>
      <c r="W23" s="188"/>
      <c r="X23" s="188"/>
      <c r="Y23" s="188"/>
      <c r="Z23" s="188"/>
      <c r="AA23" s="188"/>
    </row>
    <row r="24" spans="1:27" ht="15.75" customHeight="1">
      <c r="A24" s="188"/>
      <c r="B24" s="188"/>
      <c r="C24" s="188"/>
      <c r="D24" s="188"/>
      <c r="E24" s="188"/>
      <c r="F24" s="188"/>
      <c r="G24" s="188"/>
      <c r="H24" s="270" t="s">
        <v>3137</v>
      </c>
      <c r="I24" s="385">
        <v>44044</v>
      </c>
      <c r="J24" s="188"/>
      <c r="K24" s="270" t="s">
        <v>3116</v>
      </c>
      <c r="L24" s="188"/>
      <c r="M24" s="188"/>
      <c r="N24" s="188"/>
      <c r="O24" s="188"/>
      <c r="P24" s="188"/>
      <c r="Q24" s="188"/>
      <c r="R24" s="188"/>
      <c r="S24" s="188"/>
      <c r="T24" s="188"/>
      <c r="U24" s="188"/>
      <c r="V24" s="188"/>
      <c r="W24" s="188"/>
      <c r="X24" s="188"/>
      <c r="Y24" s="188"/>
      <c r="Z24" s="188"/>
      <c r="AA24" s="188"/>
    </row>
    <row r="25" spans="1:27" ht="15.75" customHeight="1">
      <c r="A25" s="203"/>
      <c r="B25" s="203"/>
      <c r="C25" s="203"/>
      <c r="D25" s="203"/>
      <c r="E25" s="203"/>
      <c r="F25" s="203"/>
      <c r="G25" s="359">
        <v>3</v>
      </c>
      <c r="H25" s="359" t="s">
        <v>16</v>
      </c>
      <c r="I25" s="852">
        <v>44223</v>
      </c>
      <c r="J25" s="359">
        <v>0.25</v>
      </c>
      <c r="K25" s="359" t="s">
        <v>2716</v>
      </c>
      <c r="L25" s="203"/>
      <c r="M25" s="203"/>
      <c r="N25" s="203"/>
      <c r="O25" s="203"/>
      <c r="P25" s="203"/>
      <c r="Q25" s="203"/>
      <c r="R25" s="203"/>
      <c r="S25" s="203"/>
      <c r="T25" s="203"/>
      <c r="U25" s="203"/>
      <c r="V25" s="203"/>
      <c r="W25" s="203"/>
      <c r="X25" s="203"/>
      <c r="Y25" s="203"/>
      <c r="Z25" s="203"/>
      <c r="AA25" s="203"/>
    </row>
    <row r="27" spans="1:27" ht="15.75" customHeight="1">
      <c r="A27" s="270">
        <v>7</v>
      </c>
      <c r="B27" s="270">
        <v>10</v>
      </c>
      <c r="C27" s="270">
        <v>10</v>
      </c>
      <c r="D27" s="270" t="s">
        <v>96</v>
      </c>
      <c r="E27" s="606">
        <v>43977</v>
      </c>
      <c r="F27" s="270">
        <v>0.15</v>
      </c>
      <c r="G27" s="270">
        <v>10</v>
      </c>
      <c r="H27" s="270" t="s">
        <v>16</v>
      </c>
      <c r="I27" s="385">
        <v>44029</v>
      </c>
      <c r="J27" s="270" t="s">
        <v>3117</v>
      </c>
      <c r="K27" s="188"/>
      <c r="L27" s="188"/>
      <c r="M27" s="188"/>
      <c r="N27" s="188"/>
      <c r="O27" s="188"/>
      <c r="P27" s="188"/>
    </row>
    <row r="31" spans="1:27" ht="12.75">
      <c r="A31" s="270">
        <v>8</v>
      </c>
      <c r="B31" s="270">
        <v>5</v>
      </c>
      <c r="C31" s="270">
        <v>5</v>
      </c>
      <c r="D31" s="270" t="s">
        <v>96</v>
      </c>
      <c r="E31" s="606">
        <v>43979</v>
      </c>
      <c r="F31" s="270">
        <v>0.1</v>
      </c>
      <c r="G31" s="270">
        <v>5</v>
      </c>
      <c r="H31" s="270" t="s">
        <v>16</v>
      </c>
      <c r="I31" s="385">
        <v>44029</v>
      </c>
      <c r="J31" s="270" t="s">
        <v>3120</v>
      </c>
      <c r="K31" s="188"/>
      <c r="L31" s="188"/>
      <c r="M31" s="188"/>
      <c r="N31" s="188"/>
      <c r="O31" s="188"/>
      <c r="P31" s="188"/>
    </row>
    <row r="35" spans="1:27" ht="12.75">
      <c r="A35" s="270">
        <v>9</v>
      </c>
      <c r="B35" s="270">
        <v>80</v>
      </c>
      <c r="C35" s="270">
        <v>80</v>
      </c>
      <c r="D35" s="270" t="s">
        <v>96</v>
      </c>
      <c r="E35" s="606">
        <v>43979</v>
      </c>
      <c r="F35" s="270">
        <v>0.65</v>
      </c>
      <c r="G35" s="270">
        <v>80</v>
      </c>
      <c r="H35" s="270" t="s">
        <v>16</v>
      </c>
      <c r="I35" s="385">
        <v>44029</v>
      </c>
      <c r="J35" s="270">
        <v>0.75</v>
      </c>
      <c r="K35" s="188"/>
      <c r="L35" s="188"/>
      <c r="M35" s="188"/>
      <c r="N35" s="188"/>
      <c r="O35" s="188"/>
      <c r="P35" s="188"/>
      <c r="Q35" s="188"/>
      <c r="R35" s="188"/>
      <c r="S35" s="188"/>
      <c r="T35" s="188"/>
      <c r="U35" s="188"/>
      <c r="V35" s="188"/>
      <c r="W35" s="188"/>
      <c r="X35" s="188"/>
      <c r="Y35" s="188"/>
      <c r="Z35" s="188"/>
      <c r="AA35" s="188"/>
    </row>
    <row r="36" spans="1:27" ht="12.75">
      <c r="A36" s="203"/>
      <c r="B36" s="203"/>
      <c r="C36" s="203"/>
      <c r="D36" s="203"/>
      <c r="E36" s="203"/>
      <c r="F36" s="203"/>
      <c r="G36" s="359">
        <v>8</v>
      </c>
      <c r="H36" s="359" t="s">
        <v>16</v>
      </c>
      <c r="I36" s="852">
        <v>44223</v>
      </c>
      <c r="J36" s="359">
        <v>0.5</v>
      </c>
      <c r="K36" s="359" t="s">
        <v>2716</v>
      </c>
      <c r="L36" s="203"/>
      <c r="M36" s="203"/>
      <c r="N36" s="203"/>
      <c r="O36" s="203"/>
      <c r="P36" s="203"/>
      <c r="Q36" s="203"/>
      <c r="R36" s="203"/>
      <c r="S36" s="203"/>
      <c r="T36" s="203"/>
      <c r="U36" s="203"/>
      <c r="V36" s="203"/>
      <c r="W36" s="203"/>
      <c r="X36" s="203"/>
      <c r="Y36" s="203"/>
      <c r="Z36" s="203"/>
      <c r="AA36" s="203"/>
    </row>
    <row r="39" spans="1:27" ht="12.75">
      <c r="A39" s="270">
        <v>10</v>
      </c>
      <c r="B39" s="270">
        <v>65</v>
      </c>
      <c r="C39" s="270">
        <v>65</v>
      </c>
      <c r="D39" s="270" t="s">
        <v>96</v>
      </c>
      <c r="E39" s="606">
        <v>43979</v>
      </c>
      <c r="F39" s="270">
        <v>0.25</v>
      </c>
      <c r="G39" s="270">
        <v>65</v>
      </c>
      <c r="H39" s="270" t="s">
        <v>16</v>
      </c>
      <c r="I39" s="385">
        <v>44029</v>
      </c>
      <c r="J39" s="270">
        <v>0.5</v>
      </c>
      <c r="K39" s="188"/>
      <c r="L39" s="188"/>
      <c r="M39" s="188"/>
      <c r="N39" s="188"/>
      <c r="O39" s="188"/>
      <c r="P39" s="188"/>
      <c r="Q39" s="188"/>
      <c r="R39" s="188"/>
      <c r="S39" s="188"/>
      <c r="T39" s="188"/>
      <c r="U39" s="188"/>
      <c r="V39" s="188"/>
      <c r="W39" s="188"/>
      <c r="X39" s="188"/>
      <c r="Y39" s="188"/>
      <c r="Z39" s="188"/>
      <c r="AA39" s="188"/>
    </row>
    <row r="40" spans="1:27" ht="12.75">
      <c r="A40" s="203"/>
      <c r="B40" s="203"/>
      <c r="C40" s="203"/>
      <c r="D40" s="203"/>
      <c r="E40" s="203"/>
      <c r="F40" s="203"/>
      <c r="G40" s="359">
        <v>5</v>
      </c>
      <c r="H40" s="359" t="s">
        <v>16</v>
      </c>
      <c r="I40" s="852">
        <v>44223</v>
      </c>
      <c r="J40" s="359">
        <v>0.25</v>
      </c>
      <c r="K40" s="359" t="s">
        <v>2716</v>
      </c>
      <c r="L40" s="203"/>
      <c r="M40" s="203"/>
      <c r="N40" s="203"/>
      <c r="O40" s="203"/>
      <c r="P40" s="203"/>
      <c r="Q40" s="203"/>
      <c r="R40" s="203"/>
      <c r="S40" s="203"/>
      <c r="T40" s="203"/>
      <c r="U40" s="203"/>
      <c r="V40" s="203"/>
      <c r="W40" s="203"/>
      <c r="X40" s="203"/>
      <c r="Y40" s="203"/>
      <c r="Z40" s="203"/>
      <c r="AA40" s="203"/>
    </row>
    <row r="43" spans="1:27" ht="12.75">
      <c r="A43" s="270">
        <v>11</v>
      </c>
      <c r="B43" s="270">
        <v>142</v>
      </c>
      <c r="C43" s="270">
        <v>142</v>
      </c>
      <c r="D43" s="270" t="s">
        <v>96</v>
      </c>
      <c r="E43" s="385">
        <v>43979</v>
      </c>
      <c r="F43" s="270">
        <v>1.25</v>
      </c>
      <c r="G43" s="270">
        <v>142</v>
      </c>
      <c r="H43" s="270" t="s">
        <v>16</v>
      </c>
      <c r="I43" s="385">
        <v>44030</v>
      </c>
      <c r="J43" s="270">
        <v>1</v>
      </c>
      <c r="K43" s="188"/>
      <c r="L43" s="188"/>
      <c r="M43" s="188"/>
      <c r="N43" s="188"/>
      <c r="O43" s="188"/>
      <c r="P43" s="188"/>
      <c r="Q43" s="188"/>
      <c r="R43" s="188"/>
      <c r="S43" s="188"/>
      <c r="T43" s="188"/>
      <c r="U43" s="188"/>
      <c r="V43" s="188"/>
      <c r="W43" s="188"/>
      <c r="X43" s="188"/>
      <c r="Y43" s="188"/>
      <c r="Z43" s="188"/>
      <c r="AA43" s="188"/>
    </row>
    <row r="44" spans="1:27" ht="12.75">
      <c r="A44" s="203"/>
      <c r="B44" s="203"/>
      <c r="C44" s="203"/>
      <c r="D44" s="203"/>
      <c r="E44" s="203"/>
      <c r="F44" s="203"/>
      <c r="G44" s="359">
        <v>8</v>
      </c>
      <c r="H44" s="359" t="s">
        <v>16</v>
      </c>
      <c r="I44" s="852">
        <v>44223</v>
      </c>
      <c r="J44" s="359">
        <v>0.25</v>
      </c>
      <c r="K44" s="359" t="s">
        <v>2716</v>
      </c>
      <c r="L44" s="203"/>
      <c r="M44" s="203"/>
      <c r="N44" s="203"/>
      <c r="O44" s="203"/>
      <c r="P44" s="203"/>
      <c r="Q44" s="203"/>
      <c r="R44" s="203"/>
      <c r="S44" s="203"/>
      <c r="T44" s="203"/>
      <c r="U44" s="203"/>
      <c r="V44" s="203"/>
      <c r="W44" s="203"/>
      <c r="X44" s="203"/>
      <c r="Y44" s="203"/>
      <c r="Z44" s="203"/>
      <c r="AA44" s="203"/>
    </row>
    <row r="47" spans="1:27" ht="12.75">
      <c r="A47" s="270">
        <v>12</v>
      </c>
      <c r="B47" s="270">
        <v>477</v>
      </c>
      <c r="C47" s="270">
        <v>245</v>
      </c>
      <c r="D47" s="270" t="s">
        <v>96</v>
      </c>
      <c r="E47" s="385">
        <v>43980</v>
      </c>
      <c r="F47" s="270">
        <v>3</v>
      </c>
      <c r="G47" s="270">
        <v>477</v>
      </c>
      <c r="H47" s="270" t="s">
        <v>16</v>
      </c>
      <c r="I47" s="385">
        <v>44030</v>
      </c>
      <c r="J47" s="270">
        <v>6</v>
      </c>
      <c r="K47" s="188"/>
      <c r="L47" s="188"/>
      <c r="M47" s="188"/>
      <c r="N47" s="188"/>
      <c r="O47" s="188"/>
      <c r="P47" s="188"/>
      <c r="Q47" s="188"/>
      <c r="R47" s="188"/>
      <c r="S47" s="188"/>
      <c r="T47" s="188"/>
      <c r="U47" s="188"/>
      <c r="V47" s="188"/>
      <c r="W47" s="188"/>
      <c r="X47" s="188"/>
      <c r="Y47" s="188"/>
      <c r="Z47" s="188"/>
      <c r="AA47" s="188"/>
    </row>
    <row r="48" spans="1:27" ht="12.75">
      <c r="A48" s="203"/>
      <c r="B48" s="203"/>
      <c r="C48" s="359">
        <v>232</v>
      </c>
      <c r="D48" s="359" t="s">
        <v>96</v>
      </c>
      <c r="E48" s="852">
        <v>43981</v>
      </c>
      <c r="F48" s="359">
        <v>5</v>
      </c>
      <c r="G48" s="359">
        <v>37</v>
      </c>
      <c r="H48" s="359" t="s">
        <v>16</v>
      </c>
      <c r="I48" s="852">
        <v>44232</v>
      </c>
      <c r="J48" s="359">
        <v>1.25</v>
      </c>
      <c r="K48" s="203"/>
      <c r="L48" s="203"/>
      <c r="M48" s="203"/>
      <c r="N48" s="203"/>
      <c r="O48" s="203"/>
      <c r="P48" s="203"/>
      <c r="Q48" s="203"/>
      <c r="R48" s="203"/>
      <c r="S48" s="203"/>
      <c r="T48" s="203"/>
      <c r="U48" s="203"/>
      <c r="V48" s="203"/>
      <c r="W48" s="203"/>
      <c r="X48" s="203"/>
      <c r="Y48" s="203"/>
      <c r="Z48" s="203"/>
      <c r="AA48" s="203"/>
    </row>
    <row r="49" spans="1:27" ht="12.75">
      <c r="A49" s="203"/>
      <c r="B49" s="203"/>
      <c r="C49" s="203"/>
      <c r="D49" s="203"/>
      <c r="E49" s="203"/>
      <c r="F49" s="203"/>
      <c r="G49" s="359">
        <v>39</v>
      </c>
      <c r="H49" s="359" t="s">
        <v>16</v>
      </c>
      <c r="I49" s="852">
        <v>44233</v>
      </c>
      <c r="J49" s="359">
        <v>2</v>
      </c>
      <c r="K49" s="359" t="s">
        <v>2716</v>
      </c>
      <c r="L49" s="203"/>
      <c r="M49" s="203"/>
      <c r="N49" s="203"/>
      <c r="O49" s="203"/>
      <c r="P49" s="203"/>
      <c r="Q49" s="203"/>
      <c r="R49" s="203"/>
      <c r="S49" s="203"/>
      <c r="T49" s="203"/>
      <c r="U49" s="203"/>
      <c r="V49" s="203"/>
      <c r="W49" s="203"/>
      <c r="X49" s="203"/>
      <c r="Y49" s="203"/>
      <c r="Z49" s="203"/>
      <c r="AA49" s="203"/>
    </row>
    <row r="51" spans="1:27" ht="12.75">
      <c r="A51" s="270">
        <v>13</v>
      </c>
      <c r="B51" s="270">
        <v>92</v>
      </c>
      <c r="C51" s="270">
        <v>92</v>
      </c>
      <c r="D51" s="270" t="s">
        <v>96</v>
      </c>
      <c r="E51" s="385">
        <v>43981</v>
      </c>
      <c r="F51" s="270">
        <v>1.5</v>
      </c>
      <c r="G51" s="270">
        <v>92</v>
      </c>
      <c r="H51" s="270" t="s">
        <v>16</v>
      </c>
      <c r="I51" s="385">
        <v>44033</v>
      </c>
      <c r="J51" s="270">
        <v>1</v>
      </c>
      <c r="K51" s="188"/>
      <c r="L51" s="188"/>
      <c r="M51" s="188"/>
      <c r="N51" s="188"/>
      <c r="O51" s="188"/>
      <c r="P51" s="188"/>
      <c r="Q51" s="188"/>
      <c r="R51" s="188"/>
      <c r="S51" s="188"/>
      <c r="T51" s="188"/>
      <c r="U51" s="188"/>
      <c r="V51" s="188"/>
      <c r="W51" s="188"/>
      <c r="X51" s="188"/>
      <c r="Y51" s="188"/>
      <c r="Z51" s="188"/>
      <c r="AA51" s="188"/>
    </row>
    <row r="52" spans="1:27" ht="12.75">
      <c r="A52" s="188"/>
      <c r="B52" s="188"/>
      <c r="C52" s="188"/>
      <c r="D52" s="188"/>
      <c r="E52" s="188"/>
      <c r="F52" s="188"/>
      <c r="G52" s="188"/>
      <c r="H52" s="270" t="s">
        <v>3137</v>
      </c>
      <c r="I52" s="385">
        <v>44044</v>
      </c>
      <c r="J52" s="188"/>
      <c r="K52" s="270" t="s">
        <v>3116</v>
      </c>
      <c r="L52" s="188"/>
      <c r="M52" s="188"/>
      <c r="N52" s="188"/>
      <c r="O52" s="188"/>
      <c r="P52" s="188"/>
      <c r="Q52" s="188"/>
      <c r="R52" s="188"/>
      <c r="S52" s="188"/>
      <c r="T52" s="188"/>
      <c r="U52" s="188"/>
      <c r="V52" s="188"/>
      <c r="W52" s="188"/>
      <c r="X52" s="188"/>
      <c r="Y52" s="188"/>
      <c r="Z52" s="188"/>
      <c r="AA52" s="188"/>
    </row>
    <row r="53" spans="1:27" ht="12.75">
      <c r="A53" s="203"/>
      <c r="B53" s="203"/>
      <c r="C53" s="203"/>
      <c r="D53" s="203"/>
      <c r="E53" s="203"/>
      <c r="F53" s="203"/>
      <c r="G53" s="359">
        <v>1</v>
      </c>
      <c r="H53" s="359" t="s">
        <v>16</v>
      </c>
      <c r="I53" s="852">
        <v>44223</v>
      </c>
      <c r="J53" s="359" t="s">
        <v>3120</v>
      </c>
      <c r="K53" s="359" t="s">
        <v>2716</v>
      </c>
      <c r="L53" s="203"/>
      <c r="M53" s="203"/>
      <c r="N53" s="203"/>
      <c r="O53" s="203"/>
      <c r="P53" s="203"/>
      <c r="Q53" s="203"/>
      <c r="R53" s="203"/>
      <c r="S53" s="203"/>
      <c r="T53" s="203"/>
      <c r="U53" s="203"/>
      <c r="V53" s="203"/>
      <c r="W53" s="203"/>
      <c r="X53" s="203"/>
      <c r="Y53" s="203"/>
      <c r="Z53" s="203"/>
      <c r="AA53" s="203"/>
    </row>
    <row r="55" spans="1:27" ht="12.75">
      <c r="A55" s="270">
        <v>14</v>
      </c>
      <c r="B55" s="270">
        <v>114</v>
      </c>
      <c r="C55" s="270">
        <v>114</v>
      </c>
      <c r="D55" s="270" t="s">
        <v>96</v>
      </c>
      <c r="E55" s="385">
        <v>43986</v>
      </c>
      <c r="F55" s="270">
        <v>0.75</v>
      </c>
      <c r="G55" s="270">
        <v>114</v>
      </c>
      <c r="H55" s="270" t="s">
        <v>16</v>
      </c>
      <c r="I55" s="385">
        <v>44033</v>
      </c>
      <c r="J55" s="270">
        <v>0.5</v>
      </c>
      <c r="K55" s="188"/>
      <c r="L55" s="188"/>
      <c r="M55" s="188"/>
      <c r="N55" s="188"/>
      <c r="O55" s="188"/>
      <c r="P55" s="188"/>
      <c r="Q55" s="188"/>
      <c r="R55" s="188"/>
      <c r="S55" s="188"/>
      <c r="T55" s="188"/>
      <c r="U55" s="188"/>
      <c r="V55" s="188"/>
      <c r="W55" s="188"/>
      <c r="X55" s="188"/>
      <c r="Y55" s="188"/>
      <c r="Z55" s="188"/>
      <c r="AA55" s="188"/>
    </row>
    <row r="56" spans="1:27" ht="12.75">
      <c r="A56" s="188"/>
      <c r="B56" s="188"/>
      <c r="C56" s="188"/>
      <c r="D56" s="188"/>
      <c r="E56" s="188"/>
      <c r="F56" s="188"/>
      <c r="G56" s="188"/>
      <c r="H56" s="270" t="s">
        <v>3137</v>
      </c>
      <c r="I56" s="385">
        <v>44044</v>
      </c>
      <c r="J56" s="188"/>
      <c r="K56" s="270" t="s">
        <v>3116</v>
      </c>
      <c r="L56" s="188"/>
      <c r="M56" s="188"/>
      <c r="N56" s="188"/>
      <c r="O56" s="188"/>
      <c r="P56" s="188"/>
      <c r="Q56" s="188"/>
      <c r="R56" s="188"/>
      <c r="S56" s="188"/>
      <c r="T56" s="188"/>
      <c r="U56" s="188"/>
      <c r="V56" s="188"/>
      <c r="W56" s="188"/>
      <c r="X56" s="188"/>
      <c r="Y56" s="188"/>
      <c r="Z56" s="188"/>
      <c r="AA56" s="188"/>
    </row>
    <row r="57" spans="1:27" ht="12.75">
      <c r="A57" s="203"/>
      <c r="B57" s="203"/>
      <c r="C57" s="203"/>
      <c r="D57" s="203"/>
      <c r="E57" s="203"/>
      <c r="F57" s="203"/>
      <c r="G57" s="359">
        <v>4</v>
      </c>
      <c r="H57" s="359" t="s">
        <v>16</v>
      </c>
      <c r="I57" s="852">
        <v>44223</v>
      </c>
      <c r="J57" s="359">
        <v>0.25</v>
      </c>
      <c r="K57" s="359" t="s">
        <v>2716</v>
      </c>
      <c r="L57" s="203"/>
      <c r="M57" s="203"/>
      <c r="N57" s="203"/>
      <c r="O57" s="203"/>
      <c r="P57" s="203"/>
      <c r="Q57" s="203"/>
      <c r="R57" s="203"/>
      <c r="S57" s="203"/>
      <c r="T57" s="203"/>
      <c r="U57" s="203"/>
      <c r="V57" s="203"/>
      <c r="W57" s="203"/>
      <c r="X57" s="203"/>
      <c r="Y57" s="203"/>
      <c r="Z57" s="203"/>
      <c r="AA57" s="203"/>
    </row>
    <row r="59" spans="1:27" ht="12.75">
      <c r="A59" s="270">
        <v>15</v>
      </c>
      <c r="B59" s="270">
        <v>87</v>
      </c>
      <c r="C59" s="270">
        <v>87</v>
      </c>
      <c r="D59" s="270" t="s">
        <v>96</v>
      </c>
      <c r="E59" s="606">
        <v>43980</v>
      </c>
      <c r="F59" s="270">
        <v>1</v>
      </c>
      <c r="G59" s="270">
        <v>87</v>
      </c>
      <c r="H59" s="270" t="s">
        <v>16</v>
      </c>
      <c r="I59" s="385">
        <v>44033</v>
      </c>
      <c r="J59" s="270">
        <v>0.75</v>
      </c>
      <c r="K59" s="188"/>
      <c r="L59" s="188"/>
      <c r="M59" s="188"/>
      <c r="N59" s="188"/>
      <c r="O59" s="188"/>
      <c r="P59" s="188"/>
      <c r="Q59" s="188"/>
      <c r="R59" s="188"/>
      <c r="S59" s="188"/>
      <c r="T59" s="188"/>
      <c r="U59" s="188"/>
      <c r="V59" s="188"/>
      <c r="W59" s="188"/>
      <c r="X59" s="188"/>
      <c r="Y59" s="188"/>
      <c r="Z59" s="188"/>
      <c r="AA59" s="188"/>
    </row>
    <row r="60" spans="1:27" ht="12.75">
      <c r="A60" s="188"/>
      <c r="B60" s="188"/>
      <c r="C60" s="188"/>
      <c r="D60" s="188"/>
      <c r="E60" s="188"/>
      <c r="F60" s="188"/>
      <c r="G60" s="188"/>
      <c r="H60" s="270" t="s">
        <v>3137</v>
      </c>
      <c r="I60" s="385">
        <v>44044</v>
      </c>
      <c r="J60" s="188"/>
      <c r="K60" s="270" t="s">
        <v>3116</v>
      </c>
      <c r="L60" s="188"/>
      <c r="M60" s="188"/>
      <c r="N60" s="188"/>
      <c r="O60" s="188"/>
      <c r="P60" s="188"/>
      <c r="Q60" s="188"/>
      <c r="R60" s="188"/>
      <c r="S60" s="188"/>
      <c r="T60" s="188"/>
      <c r="U60" s="188"/>
      <c r="V60" s="188"/>
      <c r="W60" s="188"/>
      <c r="X60" s="188"/>
      <c r="Y60" s="188"/>
      <c r="Z60" s="188"/>
      <c r="AA60" s="188"/>
    </row>
    <row r="61" spans="1:27" ht="12.75">
      <c r="A61" s="203"/>
      <c r="B61" s="203"/>
      <c r="C61" s="203"/>
      <c r="D61" s="203"/>
      <c r="E61" s="203"/>
      <c r="F61" s="203"/>
      <c r="G61" s="359">
        <v>9</v>
      </c>
      <c r="H61" s="359" t="s">
        <v>16</v>
      </c>
      <c r="I61" s="852">
        <v>44223</v>
      </c>
      <c r="J61" s="359">
        <v>0.25</v>
      </c>
      <c r="K61" s="359" t="s">
        <v>2716</v>
      </c>
      <c r="L61" s="203"/>
      <c r="M61" s="203"/>
      <c r="N61" s="203"/>
      <c r="O61" s="203"/>
      <c r="P61" s="203"/>
      <c r="Q61" s="203"/>
      <c r="R61" s="203"/>
      <c r="S61" s="203"/>
      <c r="T61" s="203"/>
      <c r="U61" s="203"/>
      <c r="V61" s="203"/>
      <c r="W61" s="203"/>
      <c r="X61" s="203"/>
      <c r="Y61" s="203"/>
      <c r="Z61" s="203"/>
      <c r="AA61" s="203"/>
    </row>
    <row r="63" spans="1:27" ht="12.75">
      <c r="A63" s="270">
        <v>16</v>
      </c>
      <c r="B63" s="270">
        <v>43</v>
      </c>
      <c r="C63" s="270">
        <v>43</v>
      </c>
      <c r="D63" s="270" t="s">
        <v>96</v>
      </c>
      <c r="E63" s="606">
        <v>43979</v>
      </c>
      <c r="F63" s="270">
        <v>0.75</v>
      </c>
      <c r="G63" s="270">
        <v>43</v>
      </c>
      <c r="H63" s="270" t="s">
        <v>16</v>
      </c>
      <c r="I63" s="385">
        <v>44032</v>
      </c>
      <c r="J63" s="270">
        <v>1</v>
      </c>
      <c r="K63" s="188"/>
      <c r="L63" s="188"/>
      <c r="M63" s="188"/>
      <c r="N63" s="188"/>
      <c r="O63" s="188"/>
      <c r="P63" s="188"/>
      <c r="Q63" s="188"/>
      <c r="R63" s="188"/>
      <c r="S63" s="188"/>
      <c r="T63" s="188"/>
      <c r="U63" s="188"/>
      <c r="V63" s="188"/>
      <c r="W63" s="188"/>
      <c r="X63" s="188"/>
      <c r="Y63" s="188"/>
      <c r="Z63" s="188"/>
      <c r="AA63" s="188"/>
    </row>
    <row r="64" spans="1:27" ht="12.75">
      <c r="A64" s="203"/>
      <c r="B64" s="203"/>
      <c r="C64" s="203"/>
      <c r="D64" s="203"/>
      <c r="E64" s="203"/>
      <c r="F64" s="203"/>
      <c r="G64" s="359">
        <v>8</v>
      </c>
      <c r="H64" s="359" t="s">
        <v>16</v>
      </c>
      <c r="I64" s="852">
        <v>44223</v>
      </c>
      <c r="J64" s="359">
        <v>0.25</v>
      </c>
      <c r="K64" s="359" t="s">
        <v>2716</v>
      </c>
      <c r="L64" s="203"/>
      <c r="M64" s="203"/>
      <c r="N64" s="203"/>
      <c r="O64" s="203"/>
      <c r="P64" s="203"/>
      <c r="Q64" s="203"/>
      <c r="R64" s="203"/>
      <c r="S64" s="203"/>
      <c r="T64" s="203"/>
      <c r="U64" s="203"/>
      <c r="V64" s="203"/>
      <c r="W64" s="203"/>
      <c r="X64" s="203"/>
      <c r="Y64" s="203"/>
      <c r="Z64" s="203"/>
      <c r="AA64" s="203"/>
    </row>
    <row r="67" spans="1:27" ht="12.75">
      <c r="A67" s="270">
        <v>17</v>
      </c>
      <c r="B67" s="270">
        <v>14</v>
      </c>
      <c r="C67" s="270">
        <v>14</v>
      </c>
      <c r="D67" s="270" t="s">
        <v>96</v>
      </c>
      <c r="E67" s="385">
        <v>43979</v>
      </c>
      <c r="F67" s="270">
        <v>0.25</v>
      </c>
      <c r="G67" s="270">
        <v>14</v>
      </c>
      <c r="H67" s="270" t="s">
        <v>16</v>
      </c>
      <c r="I67" s="385">
        <v>44033</v>
      </c>
      <c r="J67" s="270" t="s">
        <v>3117</v>
      </c>
      <c r="K67" s="188"/>
      <c r="L67" s="188"/>
      <c r="M67" s="188"/>
      <c r="N67" s="188"/>
      <c r="O67" s="188"/>
      <c r="P67" s="188"/>
    </row>
    <row r="71" spans="1:27" ht="12.75">
      <c r="A71" s="270">
        <v>18</v>
      </c>
      <c r="B71" s="270">
        <v>172</v>
      </c>
      <c r="C71" s="270">
        <v>172</v>
      </c>
      <c r="D71" s="270" t="s">
        <v>96</v>
      </c>
      <c r="E71" s="385">
        <v>43979</v>
      </c>
      <c r="F71" s="270">
        <v>2</v>
      </c>
      <c r="G71" s="270">
        <v>172</v>
      </c>
      <c r="H71" s="270" t="s">
        <v>16</v>
      </c>
      <c r="I71" s="385">
        <v>44034</v>
      </c>
      <c r="J71" s="270">
        <v>1.5</v>
      </c>
      <c r="K71" s="188"/>
      <c r="L71" s="188"/>
      <c r="M71" s="188"/>
      <c r="N71" s="188"/>
      <c r="O71" s="188"/>
      <c r="P71" s="188"/>
      <c r="Q71" s="188"/>
      <c r="R71" s="188"/>
      <c r="S71" s="188"/>
      <c r="T71" s="188"/>
      <c r="U71" s="188"/>
      <c r="V71" s="188"/>
      <c r="W71" s="188"/>
      <c r="X71" s="188"/>
      <c r="Y71" s="188"/>
      <c r="Z71" s="188"/>
      <c r="AA71" s="188"/>
    </row>
    <row r="72" spans="1:27" ht="12.75">
      <c r="A72" s="203"/>
      <c r="B72" s="203"/>
      <c r="C72" s="203"/>
      <c r="D72" s="203"/>
      <c r="E72" s="203"/>
      <c r="F72" s="203"/>
      <c r="G72" s="359">
        <v>12</v>
      </c>
      <c r="H72" s="359" t="s">
        <v>16</v>
      </c>
      <c r="I72" s="852">
        <v>44233</v>
      </c>
      <c r="J72" s="359">
        <v>0.25</v>
      </c>
      <c r="K72" s="359" t="s">
        <v>2716</v>
      </c>
      <c r="L72" s="203"/>
      <c r="M72" s="203"/>
      <c r="N72" s="203"/>
      <c r="O72" s="203"/>
      <c r="P72" s="203"/>
      <c r="Q72" s="203"/>
      <c r="R72" s="203"/>
      <c r="S72" s="203"/>
      <c r="T72" s="203"/>
      <c r="U72" s="203"/>
      <c r="V72" s="203"/>
      <c r="W72" s="203"/>
      <c r="X72" s="203"/>
      <c r="Y72" s="203"/>
      <c r="Z72" s="203"/>
      <c r="AA72" s="203"/>
    </row>
    <row r="75" spans="1:27" ht="12.75">
      <c r="A75" s="270">
        <v>19</v>
      </c>
      <c r="B75" s="270">
        <v>233</v>
      </c>
      <c r="C75" s="270">
        <v>233</v>
      </c>
      <c r="D75" s="270" t="s">
        <v>96</v>
      </c>
      <c r="E75" s="385">
        <v>43988</v>
      </c>
      <c r="F75" s="270">
        <v>2.5</v>
      </c>
      <c r="G75" s="270">
        <v>233</v>
      </c>
      <c r="H75" s="270" t="s">
        <v>16</v>
      </c>
      <c r="I75" s="385">
        <v>44036</v>
      </c>
      <c r="J75" s="270">
        <v>2.5</v>
      </c>
      <c r="K75" s="188"/>
      <c r="L75" s="188"/>
      <c r="M75" s="188"/>
      <c r="N75" s="188"/>
      <c r="O75" s="188"/>
      <c r="P75" s="188"/>
      <c r="Q75" s="188"/>
      <c r="R75" s="188"/>
      <c r="S75" s="188"/>
      <c r="T75" s="188"/>
      <c r="U75" s="188"/>
      <c r="V75" s="188"/>
      <c r="W75" s="188"/>
      <c r="X75" s="188"/>
      <c r="Y75" s="188"/>
      <c r="Z75" s="188"/>
      <c r="AA75" s="188"/>
    </row>
    <row r="76" spans="1:27" ht="12.75">
      <c r="A76" s="203"/>
      <c r="B76" s="203"/>
      <c r="C76" s="203"/>
      <c r="D76" s="203"/>
      <c r="E76" s="203"/>
      <c r="F76" s="203"/>
      <c r="G76" s="359">
        <v>30</v>
      </c>
      <c r="H76" s="359" t="s">
        <v>16</v>
      </c>
      <c r="I76" s="852">
        <v>44233</v>
      </c>
      <c r="J76" s="359">
        <v>1</v>
      </c>
      <c r="K76" s="359" t="s">
        <v>2716</v>
      </c>
      <c r="L76" s="203"/>
      <c r="M76" s="203"/>
      <c r="N76" s="203"/>
      <c r="O76" s="203"/>
      <c r="P76" s="203"/>
      <c r="Q76" s="203"/>
      <c r="R76" s="203"/>
      <c r="S76" s="203"/>
      <c r="T76" s="203"/>
      <c r="U76" s="203"/>
      <c r="V76" s="203"/>
      <c r="W76" s="203"/>
      <c r="X76" s="203"/>
      <c r="Y76" s="203"/>
      <c r="Z76" s="203"/>
      <c r="AA76" s="203"/>
    </row>
    <row r="79" spans="1:27" ht="12.75">
      <c r="A79" s="270">
        <v>20</v>
      </c>
      <c r="B79" s="270">
        <v>110</v>
      </c>
      <c r="C79" s="270">
        <v>110</v>
      </c>
      <c r="D79" s="270" t="s">
        <v>96</v>
      </c>
      <c r="E79" s="385">
        <v>43986</v>
      </c>
      <c r="F79" s="270">
        <v>0.75</v>
      </c>
      <c r="G79" s="270">
        <v>110</v>
      </c>
      <c r="H79" s="270" t="s">
        <v>16</v>
      </c>
      <c r="I79" s="385">
        <v>44036</v>
      </c>
      <c r="J79" s="270">
        <v>0.75</v>
      </c>
      <c r="K79" s="188"/>
      <c r="L79" s="188"/>
      <c r="M79" s="188"/>
      <c r="N79" s="188"/>
      <c r="O79" s="188"/>
      <c r="P79" s="188"/>
      <c r="Q79" s="188"/>
      <c r="R79" s="188"/>
      <c r="S79" s="188"/>
      <c r="T79" s="188"/>
      <c r="U79" s="188"/>
      <c r="V79" s="188"/>
      <c r="W79" s="188"/>
      <c r="X79" s="188"/>
      <c r="Y79" s="188"/>
      <c r="Z79" s="188"/>
      <c r="AA79" s="188"/>
    </row>
    <row r="80" spans="1:27" ht="12.75">
      <c r="A80" s="203"/>
      <c r="B80" s="203"/>
      <c r="C80" s="203"/>
      <c r="D80" s="203"/>
      <c r="E80" s="203"/>
      <c r="F80" s="203"/>
      <c r="G80" s="359">
        <v>12</v>
      </c>
      <c r="H80" s="359" t="s">
        <v>16</v>
      </c>
      <c r="I80" s="852">
        <v>44233</v>
      </c>
      <c r="J80" s="359">
        <v>0.2</v>
      </c>
      <c r="K80" s="359" t="s">
        <v>2716</v>
      </c>
      <c r="L80" s="203"/>
      <c r="M80" s="203"/>
      <c r="N80" s="203"/>
      <c r="O80" s="203"/>
      <c r="P80" s="203"/>
      <c r="Q80" s="203"/>
      <c r="R80" s="203"/>
      <c r="S80" s="203"/>
      <c r="T80" s="203"/>
      <c r="U80" s="203"/>
      <c r="V80" s="203"/>
      <c r="W80" s="203"/>
      <c r="X80" s="203"/>
      <c r="Y80" s="203"/>
      <c r="Z80" s="203"/>
      <c r="AA80" s="203"/>
    </row>
    <row r="83" spans="1:27" ht="12.75">
      <c r="A83" s="270">
        <v>21</v>
      </c>
      <c r="B83" s="270">
        <v>87</v>
      </c>
      <c r="C83" s="270">
        <v>87</v>
      </c>
      <c r="D83" s="270" t="s">
        <v>96</v>
      </c>
      <c r="E83" s="385">
        <v>43981</v>
      </c>
      <c r="F83" s="270">
        <v>1.5</v>
      </c>
      <c r="G83" s="270">
        <v>87</v>
      </c>
      <c r="H83" s="270" t="s">
        <v>16</v>
      </c>
      <c r="I83" s="385">
        <v>44036</v>
      </c>
      <c r="J83" s="270">
        <v>0.75</v>
      </c>
      <c r="K83" s="188"/>
      <c r="L83" s="188"/>
      <c r="M83" s="188"/>
      <c r="N83" s="188"/>
      <c r="O83" s="188"/>
      <c r="P83" s="188"/>
      <c r="Q83" s="188"/>
      <c r="R83" s="188"/>
      <c r="S83" s="188"/>
      <c r="T83" s="188"/>
      <c r="U83" s="188"/>
      <c r="V83" s="188"/>
      <c r="W83" s="188"/>
      <c r="X83" s="188"/>
      <c r="Y83" s="188"/>
      <c r="Z83" s="188"/>
      <c r="AA83" s="188"/>
    </row>
    <row r="84" spans="1:27" ht="12.75">
      <c r="A84" s="203"/>
      <c r="B84" s="203"/>
      <c r="C84" s="203"/>
      <c r="D84" s="203"/>
      <c r="E84" s="203"/>
      <c r="F84" s="203"/>
      <c r="G84" s="359">
        <v>8</v>
      </c>
      <c r="H84" s="359" t="s">
        <v>16</v>
      </c>
      <c r="I84" s="852">
        <v>44233</v>
      </c>
      <c r="J84" s="359">
        <v>0.25</v>
      </c>
      <c r="K84" s="203"/>
      <c r="L84" s="203"/>
      <c r="M84" s="203"/>
      <c r="N84" s="203"/>
      <c r="O84" s="203"/>
      <c r="P84" s="203"/>
      <c r="Q84" s="203"/>
      <c r="R84" s="203"/>
      <c r="S84" s="203"/>
      <c r="T84" s="203"/>
      <c r="U84" s="203"/>
      <c r="V84" s="203"/>
      <c r="W84" s="203"/>
      <c r="X84" s="203"/>
      <c r="Y84" s="203"/>
      <c r="Z84" s="203"/>
      <c r="AA84" s="203"/>
    </row>
    <row r="87" spans="1:27" ht="12.75">
      <c r="A87" s="270">
        <v>22</v>
      </c>
      <c r="B87" s="270">
        <v>7</v>
      </c>
      <c r="C87" s="270">
        <v>7</v>
      </c>
      <c r="D87" s="270" t="s">
        <v>96</v>
      </c>
      <c r="E87" s="385">
        <v>43987</v>
      </c>
      <c r="F87" s="270">
        <v>0.2</v>
      </c>
      <c r="G87" s="270">
        <v>7</v>
      </c>
      <c r="H87" s="270" t="s">
        <v>16</v>
      </c>
      <c r="I87" s="385">
        <v>44033</v>
      </c>
      <c r="J87" s="270">
        <v>0.2</v>
      </c>
      <c r="K87" s="188"/>
      <c r="L87" s="188"/>
      <c r="M87" s="188"/>
      <c r="N87" s="188"/>
      <c r="O87" s="188"/>
      <c r="P87" s="188"/>
    </row>
    <row r="88" spans="1:27" ht="12.75">
      <c r="A88" s="203"/>
      <c r="B88" s="203"/>
      <c r="C88" s="203"/>
      <c r="D88" s="203"/>
      <c r="E88" s="203"/>
      <c r="F88" s="203"/>
      <c r="G88" s="359">
        <v>1</v>
      </c>
      <c r="H88" s="359" t="s">
        <v>16</v>
      </c>
      <c r="I88" s="852">
        <v>44232</v>
      </c>
      <c r="J88" s="359" t="s">
        <v>3120</v>
      </c>
      <c r="K88" s="359" t="s">
        <v>2716</v>
      </c>
      <c r="L88" s="203"/>
      <c r="M88" s="203"/>
      <c r="N88" s="203"/>
      <c r="O88" s="203"/>
      <c r="P88" s="203"/>
      <c r="Q88" s="203"/>
      <c r="R88" s="203"/>
      <c r="S88" s="203"/>
      <c r="T88" s="203"/>
      <c r="U88" s="203"/>
      <c r="V88" s="203"/>
      <c r="W88" s="203"/>
      <c r="X88" s="203"/>
      <c r="Y88" s="203"/>
      <c r="Z88" s="203"/>
      <c r="AA88" s="203"/>
    </row>
    <row r="91" spans="1:27" ht="12.75">
      <c r="A91" s="270">
        <v>23</v>
      </c>
      <c r="B91" s="270">
        <v>0</v>
      </c>
      <c r="C91" s="270">
        <v>0</v>
      </c>
      <c r="D91" s="270" t="s">
        <v>96</v>
      </c>
      <c r="E91" s="642">
        <v>43987</v>
      </c>
      <c r="F91" s="270">
        <v>0.1</v>
      </c>
      <c r="G91" s="270">
        <v>0</v>
      </c>
      <c r="H91" s="270" t="s">
        <v>16</v>
      </c>
      <c r="I91" s="385">
        <v>44037</v>
      </c>
      <c r="J91" s="270" t="s">
        <v>3120</v>
      </c>
      <c r="K91" s="188"/>
      <c r="L91" s="188"/>
      <c r="M91" s="188"/>
      <c r="N91" s="188"/>
      <c r="O91" s="188"/>
      <c r="P91" s="188"/>
    </row>
    <row r="95" spans="1:27" ht="12.75">
      <c r="A95" s="270">
        <v>24</v>
      </c>
      <c r="B95" s="270">
        <v>0</v>
      </c>
      <c r="C95" s="270">
        <v>0</v>
      </c>
      <c r="D95" s="270" t="s">
        <v>96</v>
      </c>
      <c r="E95" s="188"/>
      <c r="F95" s="188"/>
      <c r="G95" s="270">
        <v>0</v>
      </c>
      <c r="H95" s="270" t="s">
        <v>16</v>
      </c>
      <c r="I95" s="385">
        <v>44037</v>
      </c>
      <c r="J95" s="270" t="s">
        <v>3120</v>
      </c>
      <c r="K95" s="188"/>
      <c r="L95" s="188"/>
      <c r="M95" s="188"/>
      <c r="N95" s="188"/>
      <c r="O95" s="188"/>
      <c r="P95" s="188"/>
    </row>
    <row r="99" spans="1:27" ht="12.75">
      <c r="A99" s="270">
        <v>25</v>
      </c>
      <c r="B99" s="270">
        <v>216</v>
      </c>
      <c r="C99" s="270">
        <v>57</v>
      </c>
      <c r="D99" s="270" t="s">
        <v>96</v>
      </c>
      <c r="E99" s="385">
        <v>43986</v>
      </c>
      <c r="F99" s="270">
        <v>0.5</v>
      </c>
      <c r="G99" s="270">
        <v>216</v>
      </c>
      <c r="H99" s="270" t="s">
        <v>16</v>
      </c>
      <c r="I99" s="385">
        <v>44034</v>
      </c>
      <c r="J99" s="403">
        <v>1.5</v>
      </c>
      <c r="K99" s="188"/>
      <c r="L99" s="188"/>
      <c r="M99" s="188"/>
      <c r="N99" s="188"/>
      <c r="O99" s="188"/>
      <c r="P99" s="188"/>
      <c r="Q99" s="188"/>
      <c r="R99" s="188"/>
      <c r="S99" s="188"/>
      <c r="T99" s="188"/>
      <c r="U99" s="188"/>
      <c r="V99" s="188"/>
      <c r="W99" s="188"/>
      <c r="X99" s="188"/>
      <c r="Y99" s="188"/>
      <c r="Z99" s="188"/>
      <c r="AA99" s="188"/>
    </row>
    <row r="100" spans="1:27" ht="12.75">
      <c r="A100" s="188"/>
      <c r="B100" s="188"/>
      <c r="C100" s="270">
        <v>159</v>
      </c>
      <c r="D100" s="270" t="s">
        <v>96</v>
      </c>
      <c r="E100" s="385">
        <v>43987</v>
      </c>
      <c r="F100" s="270">
        <v>1.25</v>
      </c>
      <c r="G100" s="188"/>
      <c r="H100" s="188"/>
      <c r="I100" s="188"/>
      <c r="J100" s="188"/>
      <c r="K100" s="188"/>
      <c r="L100" s="188"/>
      <c r="M100" s="188"/>
      <c r="N100" s="188"/>
      <c r="O100" s="188"/>
      <c r="P100" s="188"/>
      <c r="Q100" s="188"/>
      <c r="R100" s="188"/>
      <c r="S100" s="188"/>
      <c r="T100" s="188"/>
      <c r="U100" s="188"/>
      <c r="V100" s="188"/>
      <c r="W100" s="188"/>
      <c r="X100" s="188"/>
      <c r="Y100" s="188"/>
      <c r="Z100" s="188"/>
      <c r="AA100" s="188"/>
    </row>
    <row r="101" spans="1:27" ht="12.75">
      <c r="A101" s="203"/>
      <c r="B101" s="203"/>
      <c r="C101" s="203"/>
      <c r="D101" s="203"/>
      <c r="E101" s="203"/>
      <c r="F101" s="203"/>
      <c r="G101" s="359">
        <v>14</v>
      </c>
      <c r="H101" s="359" t="s">
        <v>16</v>
      </c>
      <c r="I101" s="852">
        <v>44235</v>
      </c>
      <c r="J101" s="359">
        <v>0.75</v>
      </c>
      <c r="K101" s="359" t="s">
        <v>2716</v>
      </c>
      <c r="L101" s="203"/>
      <c r="M101" s="203"/>
      <c r="N101" s="203"/>
      <c r="O101" s="203"/>
      <c r="P101" s="203"/>
      <c r="Q101" s="203"/>
      <c r="R101" s="203"/>
      <c r="S101" s="203"/>
      <c r="T101" s="203"/>
      <c r="U101" s="203"/>
      <c r="V101" s="203"/>
      <c r="W101" s="203"/>
      <c r="X101" s="203"/>
      <c r="Y101" s="203"/>
      <c r="Z101" s="203"/>
      <c r="AA101" s="203"/>
    </row>
    <row r="103" spans="1:27" ht="12.75">
      <c r="A103" s="270">
        <v>26</v>
      </c>
      <c r="B103" s="270">
        <v>34</v>
      </c>
      <c r="C103" s="270">
        <v>34</v>
      </c>
      <c r="D103" s="270" t="s">
        <v>96</v>
      </c>
      <c r="E103" s="606">
        <v>43979</v>
      </c>
      <c r="F103" s="270">
        <v>0.5</v>
      </c>
      <c r="G103" s="270">
        <v>34</v>
      </c>
      <c r="H103" s="270" t="s">
        <v>16</v>
      </c>
      <c r="I103" s="385">
        <v>44037</v>
      </c>
      <c r="J103" s="270">
        <v>0.5</v>
      </c>
      <c r="K103" s="188"/>
      <c r="L103" s="188"/>
      <c r="M103" s="188"/>
      <c r="N103" s="188"/>
      <c r="O103" s="188"/>
      <c r="P103" s="188"/>
      <c r="Q103" s="188"/>
      <c r="R103" s="188"/>
      <c r="S103" s="188"/>
      <c r="T103" s="188"/>
      <c r="U103" s="188"/>
      <c r="V103" s="188"/>
      <c r="W103" s="188"/>
      <c r="X103" s="188"/>
      <c r="Y103" s="188"/>
      <c r="Z103" s="188"/>
      <c r="AA103" s="188"/>
    </row>
    <row r="104" spans="1:27" ht="12.75">
      <c r="A104" s="203"/>
      <c r="B104" s="203"/>
      <c r="C104" s="203"/>
      <c r="D104" s="203"/>
      <c r="E104" s="203"/>
      <c r="F104" s="203"/>
      <c r="G104" s="359">
        <v>5</v>
      </c>
      <c r="H104" s="359" t="s">
        <v>16</v>
      </c>
      <c r="I104" s="852">
        <v>44235</v>
      </c>
      <c r="J104" s="359">
        <v>0.25</v>
      </c>
      <c r="K104" s="359" t="s">
        <v>2716</v>
      </c>
      <c r="L104" s="203"/>
      <c r="M104" s="203"/>
      <c r="N104" s="203"/>
      <c r="O104" s="203"/>
      <c r="P104" s="203"/>
      <c r="Q104" s="203"/>
      <c r="R104" s="203"/>
      <c r="S104" s="203"/>
      <c r="T104" s="203"/>
      <c r="U104" s="203"/>
      <c r="V104" s="203"/>
      <c r="W104" s="203"/>
      <c r="X104" s="203"/>
      <c r="Y104" s="203"/>
      <c r="Z104" s="203"/>
      <c r="AA104" s="203"/>
    </row>
    <row r="107" spans="1:27" ht="12.75">
      <c r="A107" s="270">
        <v>27</v>
      </c>
      <c r="B107" s="270">
        <v>104</v>
      </c>
      <c r="C107" s="270">
        <v>104</v>
      </c>
      <c r="D107" s="270" t="s">
        <v>96</v>
      </c>
      <c r="E107" s="385">
        <v>43988</v>
      </c>
      <c r="F107" s="270">
        <v>1.75</v>
      </c>
      <c r="G107" s="270">
        <v>104</v>
      </c>
      <c r="H107" s="270" t="s">
        <v>16</v>
      </c>
      <c r="I107" s="385">
        <v>44037</v>
      </c>
      <c r="J107" s="270">
        <v>1.5</v>
      </c>
      <c r="K107" s="188"/>
      <c r="L107" s="188"/>
      <c r="M107" s="188"/>
      <c r="N107" s="188"/>
      <c r="O107" s="188"/>
      <c r="P107" s="188"/>
      <c r="Q107" s="188"/>
      <c r="R107" s="188"/>
      <c r="S107" s="188"/>
      <c r="T107" s="188"/>
      <c r="U107" s="188"/>
      <c r="V107" s="188"/>
      <c r="W107" s="188"/>
      <c r="X107" s="188"/>
      <c r="Y107" s="188"/>
      <c r="Z107" s="188"/>
      <c r="AA107" s="188"/>
    </row>
    <row r="108" spans="1:27" ht="12.75">
      <c r="A108" s="188"/>
      <c r="B108" s="188"/>
      <c r="C108" s="188"/>
      <c r="D108" s="188"/>
      <c r="E108" s="385"/>
      <c r="F108" s="188"/>
      <c r="G108" s="188"/>
      <c r="H108" s="270" t="s">
        <v>3137</v>
      </c>
      <c r="I108" s="385">
        <v>44044</v>
      </c>
      <c r="J108" s="188"/>
      <c r="K108" s="270" t="s">
        <v>3116</v>
      </c>
      <c r="L108" s="188"/>
      <c r="M108" s="188"/>
      <c r="N108" s="188"/>
      <c r="O108" s="188"/>
      <c r="P108" s="188"/>
      <c r="Q108" s="188"/>
      <c r="R108" s="188"/>
      <c r="S108" s="188"/>
      <c r="T108" s="188"/>
      <c r="U108" s="188"/>
      <c r="V108" s="188"/>
      <c r="W108" s="188"/>
      <c r="X108" s="188"/>
      <c r="Y108" s="188"/>
      <c r="Z108" s="188"/>
      <c r="AA108" s="188"/>
    </row>
    <row r="109" spans="1:27" ht="12.75">
      <c r="A109" s="203"/>
      <c r="B109" s="203"/>
      <c r="C109" s="203"/>
      <c r="D109" s="203"/>
      <c r="E109" s="203"/>
      <c r="F109" s="203"/>
      <c r="G109" s="359">
        <v>11</v>
      </c>
      <c r="H109" s="359" t="s">
        <v>16</v>
      </c>
      <c r="I109" s="852">
        <v>44235</v>
      </c>
      <c r="J109" s="359">
        <v>0.5</v>
      </c>
      <c r="K109" s="359" t="s">
        <v>2716</v>
      </c>
      <c r="L109" s="203"/>
      <c r="M109" s="203"/>
      <c r="N109" s="203"/>
      <c r="O109" s="203"/>
      <c r="P109" s="203"/>
      <c r="Q109" s="203"/>
      <c r="R109" s="203"/>
      <c r="S109" s="203"/>
      <c r="T109" s="203"/>
      <c r="U109" s="203"/>
      <c r="V109" s="203"/>
      <c r="W109" s="203"/>
      <c r="X109" s="203"/>
      <c r="Y109" s="203"/>
      <c r="Z109" s="203"/>
      <c r="AA109" s="203"/>
    </row>
    <row r="111" spans="1:27" ht="12.75">
      <c r="A111" s="270">
        <v>28</v>
      </c>
      <c r="B111" s="270">
        <v>52</v>
      </c>
      <c r="C111" s="270">
        <v>52</v>
      </c>
      <c r="D111" s="270" t="s">
        <v>96</v>
      </c>
      <c r="E111" s="385">
        <v>43986</v>
      </c>
      <c r="F111" s="270">
        <v>0.5</v>
      </c>
      <c r="G111" s="270">
        <v>52</v>
      </c>
      <c r="H111" s="270" t="s">
        <v>16</v>
      </c>
      <c r="I111" s="385">
        <v>44037</v>
      </c>
      <c r="J111" s="270">
        <v>0.5</v>
      </c>
      <c r="K111" s="188"/>
      <c r="L111" s="188"/>
      <c r="M111" s="188"/>
      <c r="N111" s="188"/>
      <c r="O111" s="188"/>
      <c r="P111" s="188"/>
      <c r="Q111" s="188"/>
      <c r="R111" s="188"/>
      <c r="S111" s="188"/>
      <c r="T111" s="188"/>
      <c r="U111" s="188"/>
      <c r="V111" s="188"/>
      <c r="W111" s="188"/>
      <c r="X111" s="188"/>
      <c r="Y111" s="188"/>
      <c r="Z111" s="188"/>
      <c r="AA111" s="188"/>
    </row>
    <row r="112" spans="1:27" ht="12.75">
      <c r="A112" s="188"/>
      <c r="B112" s="188"/>
      <c r="C112" s="188"/>
      <c r="D112" s="188"/>
      <c r="E112" s="188"/>
      <c r="F112" s="188"/>
      <c r="G112" s="188"/>
      <c r="H112" s="270" t="s">
        <v>3137</v>
      </c>
      <c r="I112" s="385">
        <v>44044</v>
      </c>
      <c r="J112" s="188"/>
      <c r="K112" s="270" t="s">
        <v>3116</v>
      </c>
      <c r="L112" s="188"/>
      <c r="M112" s="188"/>
      <c r="N112" s="188"/>
      <c r="O112" s="188"/>
      <c r="P112" s="188"/>
      <c r="Q112" s="188"/>
      <c r="R112" s="188"/>
      <c r="S112" s="188"/>
      <c r="T112" s="188"/>
      <c r="U112" s="188"/>
      <c r="V112" s="188"/>
      <c r="W112" s="188"/>
      <c r="X112" s="188"/>
      <c r="Y112" s="188"/>
      <c r="Z112" s="188"/>
      <c r="AA112" s="188"/>
    </row>
    <row r="113" spans="1:27" ht="12.75">
      <c r="A113" s="203"/>
      <c r="B113" s="203"/>
      <c r="C113" s="203"/>
      <c r="D113" s="203"/>
      <c r="E113" s="203"/>
      <c r="F113" s="203"/>
      <c r="G113" s="359">
        <v>6</v>
      </c>
      <c r="H113" s="359" t="s">
        <v>16</v>
      </c>
      <c r="I113" s="852">
        <v>44235</v>
      </c>
      <c r="J113" s="359">
        <v>0.25</v>
      </c>
      <c r="K113" s="359" t="s">
        <v>2716</v>
      </c>
      <c r="L113" s="203"/>
      <c r="M113" s="203"/>
      <c r="N113" s="203"/>
      <c r="O113" s="203"/>
      <c r="P113" s="203"/>
      <c r="Q113" s="203"/>
      <c r="R113" s="203"/>
      <c r="S113" s="203"/>
      <c r="T113" s="203"/>
      <c r="U113" s="203"/>
      <c r="V113" s="203"/>
      <c r="W113" s="203"/>
      <c r="X113" s="203"/>
      <c r="Y113" s="203"/>
      <c r="Z113" s="203"/>
      <c r="AA113" s="203"/>
    </row>
    <row r="115" spans="1:27" ht="12.75">
      <c r="A115" s="270">
        <v>29</v>
      </c>
      <c r="B115" s="270">
        <v>71</v>
      </c>
      <c r="C115" s="270">
        <v>71</v>
      </c>
      <c r="D115" s="270" t="s">
        <v>96</v>
      </c>
      <c r="E115" s="385">
        <v>43986</v>
      </c>
      <c r="F115" s="270">
        <v>0.5</v>
      </c>
      <c r="G115" s="270">
        <v>71</v>
      </c>
      <c r="H115" s="270" t="s">
        <v>16</v>
      </c>
      <c r="I115" s="385">
        <v>44037</v>
      </c>
      <c r="J115" s="270">
        <v>0.5</v>
      </c>
      <c r="K115" s="188"/>
      <c r="L115" s="188"/>
      <c r="M115" s="188"/>
      <c r="N115" s="188"/>
      <c r="O115" s="188"/>
      <c r="P115" s="188"/>
      <c r="Q115" s="188"/>
      <c r="R115" s="188"/>
      <c r="S115" s="188"/>
      <c r="T115" s="188"/>
      <c r="U115" s="188"/>
      <c r="V115" s="188"/>
      <c r="W115" s="188"/>
      <c r="X115" s="188"/>
      <c r="Y115" s="188"/>
      <c r="Z115" s="188"/>
      <c r="AA115" s="188"/>
    </row>
    <row r="119" spans="1:27" ht="12.75">
      <c r="A119" s="270">
        <v>30</v>
      </c>
      <c r="B119" s="270">
        <v>13</v>
      </c>
      <c r="C119" s="270">
        <v>13</v>
      </c>
      <c r="D119" s="270" t="s">
        <v>96</v>
      </c>
      <c r="E119" s="642">
        <v>43987</v>
      </c>
      <c r="F119" s="270">
        <v>0.2</v>
      </c>
      <c r="G119" s="270">
        <v>13</v>
      </c>
      <c r="H119" s="270" t="s">
        <v>16</v>
      </c>
      <c r="I119" s="385">
        <v>44037</v>
      </c>
      <c r="J119" s="270" t="s">
        <v>3117</v>
      </c>
      <c r="K119" s="188"/>
      <c r="L119" s="188"/>
      <c r="M119" s="188"/>
      <c r="N119" s="188"/>
      <c r="O119" s="188"/>
      <c r="P119" s="188"/>
    </row>
    <row r="120" spans="1:27" ht="12.75">
      <c r="A120" s="188"/>
      <c r="B120" s="188"/>
      <c r="C120" s="188"/>
      <c r="D120" s="188"/>
      <c r="E120" s="188"/>
      <c r="F120" s="188"/>
      <c r="G120" s="188"/>
      <c r="H120" s="270" t="s">
        <v>3137</v>
      </c>
      <c r="I120" s="385">
        <v>44044</v>
      </c>
      <c r="J120" s="188"/>
      <c r="K120" s="270" t="s">
        <v>3116</v>
      </c>
      <c r="L120" s="188"/>
      <c r="M120" s="188"/>
      <c r="N120" s="188"/>
      <c r="O120" s="188"/>
      <c r="P120" s="188"/>
      <c r="Q120" s="188"/>
      <c r="R120" s="188"/>
      <c r="S120" s="188"/>
      <c r="T120" s="188"/>
      <c r="U120" s="188"/>
      <c r="V120" s="188"/>
      <c r="W120" s="188"/>
      <c r="X120" s="188"/>
      <c r="Y120" s="188"/>
      <c r="Z120" s="188"/>
      <c r="AA120" s="188"/>
    </row>
    <row r="121" spans="1:27" ht="12.75">
      <c r="A121" s="203"/>
      <c r="B121" s="203"/>
      <c r="C121" s="203"/>
      <c r="D121" s="203"/>
      <c r="E121" s="203"/>
      <c r="F121" s="203"/>
      <c r="G121" s="359">
        <v>1</v>
      </c>
      <c r="H121" s="359" t="s">
        <v>16</v>
      </c>
      <c r="I121" s="852">
        <v>44235</v>
      </c>
      <c r="J121" s="359" t="s">
        <v>3120</v>
      </c>
      <c r="K121" s="359" t="s">
        <v>2716</v>
      </c>
      <c r="L121" s="203"/>
      <c r="M121" s="203"/>
      <c r="N121" s="203"/>
      <c r="O121" s="203"/>
      <c r="P121" s="203"/>
      <c r="Q121" s="203"/>
      <c r="R121" s="203"/>
      <c r="S121" s="203"/>
      <c r="T121" s="203"/>
      <c r="U121" s="203"/>
      <c r="V121" s="203"/>
      <c r="W121" s="203"/>
      <c r="X121" s="203"/>
      <c r="Y121" s="203"/>
      <c r="Z121" s="203"/>
      <c r="AA121" s="203"/>
    </row>
    <row r="123" spans="1:27" ht="12.75">
      <c r="A123" s="270">
        <v>31</v>
      </c>
      <c r="B123" s="270">
        <v>0</v>
      </c>
      <c r="C123" s="270">
        <v>0</v>
      </c>
      <c r="D123" s="270" t="s">
        <v>96</v>
      </c>
      <c r="E123" s="385">
        <v>43986</v>
      </c>
      <c r="F123" s="270">
        <v>0</v>
      </c>
      <c r="G123" s="270">
        <v>0</v>
      </c>
      <c r="H123" s="270" t="s">
        <v>16</v>
      </c>
      <c r="I123" s="385">
        <v>44037</v>
      </c>
      <c r="J123" s="270" t="s">
        <v>3120</v>
      </c>
      <c r="K123" s="188"/>
      <c r="L123" s="188"/>
      <c r="M123" s="188"/>
      <c r="N123" s="188"/>
      <c r="O123" s="188"/>
      <c r="P123" s="188"/>
    </row>
    <row r="127" spans="1:27" ht="12.75">
      <c r="A127" s="270">
        <v>32</v>
      </c>
      <c r="B127" s="270">
        <v>64</v>
      </c>
      <c r="C127" s="270">
        <v>64</v>
      </c>
      <c r="D127" s="270" t="s">
        <v>96</v>
      </c>
      <c r="E127" s="385">
        <v>43988</v>
      </c>
      <c r="F127" s="270">
        <v>0.75</v>
      </c>
      <c r="G127" s="270">
        <v>64</v>
      </c>
      <c r="H127" s="270" t="s">
        <v>16</v>
      </c>
      <c r="I127" s="385">
        <v>44030</v>
      </c>
      <c r="J127" s="270">
        <v>0.5</v>
      </c>
      <c r="K127" s="188"/>
      <c r="L127" s="188"/>
      <c r="M127" s="188"/>
      <c r="N127" s="188"/>
      <c r="O127" s="188"/>
      <c r="P127" s="188"/>
      <c r="Q127" s="188"/>
      <c r="R127" s="188"/>
      <c r="S127" s="188"/>
      <c r="T127" s="188"/>
      <c r="U127" s="188"/>
      <c r="V127" s="188"/>
      <c r="W127" s="188"/>
      <c r="X127" s="188"/>
      <c r="Y127" s="188"/>
      <c r="Z127" s="188"/>
      <c r="AA127" s="188"/>
    </row>
    <row r="128" spans="1:27" ht="12.75">
      <c r="A128" s="188"/>
      <c r="B128" s="188"/>
      <c r="C128" s="188"/>
      <c r="D128" s="188"/>
      <c r="E128" s="188"/>
      <c r="F128" s="188"/>
      <c r="G128" s="188"/>
      <c r="H128" s="270" t="s">
        <v>3137</v>
      </c>
      <c r="I128" s="385">
        <v>44044</v>
      </c>
      <c r="J128" s="188"/>
      <c r="K128" s="270" t="s">
        <v>3116</v>
      </c>
      <c r="L128" s="188"/>
      <c r="M128" s="188"/>
      <c r="N128" s="188"/>
      <c r="O128" s="188"/>
      <c r="P128" s="188"/>
      <c r="Q128" s="188"/>
      <c r="R128" s="188"/>
      <c r="S128" s="188"/>
      <c r="T128" s="188"/>
      <c r="U128" s="188"/>
      <c r="V128" s="188"/>
      <c r="W128" s="188"/>
      <c r="X128" s="188"/>
      <c r="Y128" s="188"/>
      <c r="Z128" s="188"/>
      <c r="AA128" s="188"/>
    </row>
    <row r="129" spans="1:27" ht="12.75">
      <c r="A129" s="203"/>
      <c r="B129" s="203"/>
      <c r="C129" s="203"/>
      <c r="D129" s="203"/>
      <c r="E129" s="203"/>
      <c r="F129" s="203"/>
      <c r="G129" s="359">
        <v>9</v>
      </c>
      <c r="H129" s="359" t="s">
        <v>16</v>
      </c>
      <c r="I129" s="852">
        <v>44235</v>
      </c>
      <c r="J129" s="359">
        <v>0.5</v>
      </c>
      <c r="K129" s="359" t="s">
        <v>2716</v>
      </c>
      <c r="L129" s="203"/>
      <c r="M129" s="203"/>
      <c r="N129" s="203"/>
      <c r="O129" s="203"/>
      <c r="P129" s="203"/>
      <c r="Q129" s="203"/>
      <c r="R129" s="203"/>
      <c r="S129" s="203"/>
      <c r="T129" s="203"/>
      <c r="U129" s="203"/>
      <c r="V129" s="203"/>
      <c r="W129" s="203"/>
      <c r="X129" s="203"/>
      <c r="Y129" s="203"/>
      <c r="Z129" s="203"/>
      <c r="AA129" s="203"/>
    </row>
    <row r="131" spans="1:27" ht="12.75">
      <c r="A131" s="446">
        <v>33</v>
      </c>
      <c r="B131" s="446">
        <v>325</v>
      </c>
      <c r="C131" s="446">
        <v>325</v>
      </c>
      <c r="D131" s="446" t="s">
        <v>96</v>
      </c>
      <c r="E131" s="592">
        <v>43994</v>
      </c>
      <c r="F131" s="446">
        <v>3.75</v>
      </c>
      <c r="G131" s="446">
        <v>325</v>
      </c>
      <c r="H131" s="446" t="s">
        <v>16</v>
      </c>
      <c r="I131" s="592">
        <v>44039</v>
      </c>
      <c r="J131" s="446">
        <v>3</v>
      </c>
      <c r="K131" s="441"/>
      <c r="L131" s="441"/>
      <c r="M131" s="441"/>
      <c r="N131" s="441"/>
      <c r="O131" s="441"/>
      <c r="P131" s="441"/>
      <c r="Q131" s="441"/>
      <c r="R131" s="441"/>
      <c r="S131" s="441"/>
      <c r="T131" s="441"/>
      <c r="U131" s="441"/>
      <c r="V131" s="441"/>
      <c r="W131" s="441"/>
      <c r="X131" s="441"/>
      <c r="Y131" s="441"/>
      <c r="Z131" s="441"/>
      <c r="AA131" s="441"/>
    </row>
    <row r="132" spans="1:27" ht="12.75">
      <c r="A132" s="441"/>
      <c r="B132" s="441"/>
      <c r="C132" s="441"/>
      <c r="D132" s="441"/>
      <c r="E132" s="441"/>
      <c r="F132" s="441"/>
      <c r="G132" s="441"/>
      <c r="H132" s="446" t="s">
        <v>3137</v>
      </c>
      <c r="I132" s="592">
        <v>44044</v>
      </c>
      <c r="J132" s="441"/>
      <c r="K132" s="446" t="s">
        <v>3116</v>
      </c>
      <c r="L132" s="441"/>
      <c r="M132" s="441"/>
      <c r="N132" s="441"/>
      <c r="O132" s="441"/>
      <c r="P132" s="441"/>
      <c r="Q132" s="441"/>
      <c r="R132" s="441"/>
      <c r="S132" s="441"/>
      <c r="T132" s="441"/>
      <c r="U132" s="441"/>
      <c r="V132" s="441"/>
      <c r="W132" s="441"/>
      <c r="X132" s="441"/>
      <c r="Y132" s="441"/>
      <c r="Z132" s="441"/>
      <c r="AA132" s="441"/>
    </row>
    <row r="133" spans="1:27" ht="12.75">
      <c r="A133" s="441"/>
      <c r="B133" s="441"/>
      <c r="C133" s="441"/>
      <c r="D133" s="441"/>
      <c r="E133" s="441"/>
      <c r="F133" s="441"/>
      <c r="G133" s="446">
        <v>28</v>
      </c>
      <c r="H133" s="446" t="s">
        <v>16</v>
      </c>
      <c r="I133" s="592">
        <v>44235</v>
      </c>
      <c r="J133" s="446">
        <v>2</v>
      </c>
      <c r="K133" s="441"/>
      <c r="L133" s="441"/>
      <c r="M133" s="441"/>
      <c r="N133" s="441"/>
      <c r="O133" s="441"/>
      <c r="P133" s="441"/>
      <c r="Q133" s="441"/>
      <c r="R133" s="441"/>
      <c r="S133" s="441"/>
      <c r="T133" s="441"/>
      <c r="U133" s="441"/>
      <c r="V133" s="441"/>
      <c r="W133" s="441"/>
      <c r="X133" s="441"/>
      <c r="Y133" s="441"/>
      <c r="Z133" s="441"/>
      <c r="AA133" s="441"/>
    </row>
    <row r="134" spans="1:27" ht="12.75">
      <c r="G134" s="116">
        <v>1</v>
      </c>
      <c r="H134" s="116" t="s">
        <v>16</v>
      </c>
    </row>
    <row r="136" spans="1:27" ht="12.75">
      <c r="A136" s="270">
        <v>34</v>
      </c>
      <c r="B136" s="270">
        <v>7</v>
      </c>
      <c r="C136" s="270">
        <v>7</v>
      </c>
      <c r="D136" s="270" t="s">
        <v>96</v>
      </c>
      <c r="E136" s="385">
        <v>43984</v>
      </c>
      <c r="F136" s="270">
        <v>0.15</v>
      </c>
      <c r="G136" s="270">
        <v>7</v>
      </c>
      <c r="H136" s="270" t="s">
        <v>16</v>
      </c>
      <c r="I136" s="385">
        <v>44037</v>
      </c>
      <c r="J136" s="270" t="s">
        <v>3120</v>
      </c>
      <c r="K136" s="188"/>
      <c r="L136" s="188"/>
      <c r="M136" s="188"/>
      <c r="N136" s="188"/>
      <c r="O136" s="188"/>
      <c r="P136" s="188"/>
    </row>
    <row r="140" spans="1:27" ht="12.75">
      <c r="A140" s="270">
        <v>35</v>
      </c>
      <c r="B140" s="270">
        <v>128</v>
      </c>
      <c r="C140" s="270">
        <v>128</v>
      </c>
      <c r="D140" s="270" t="s">
        <v>96</v>
      </c>
      <c r="E140" s="385">
        <v>43986</v>
      </c>
      <c r="F140" s="270">
        <v>0.75</v>
      </c>
      <c r="G140" s="270">
        <v>128</v>
      </c>
      <c r="H140" s="270" t="s">
        <v>16</v>
      </c>
      <c r="I140" s="385">
        <v>44037</v>
      </c>
      <c r="J140" s="270">
        <v>0.5</v>
      </c>
      <c r="K140" s="188"/>
      <c r="L140" s="188"/>
      <c r="M140" s="188"/>
      <c r="N140" s="188"/>
      <c r="O140" s="188"/>
      <c r="P140" s="188"/>
      <c r="Q140" s="188"/>
      <c r="R140" s="188"/>
      <c r="S140" s="188"/>
      <c r="T140" s="188"/>
      <c r="U140" s="188"/>
      <c r="V140" s="188"/>
      <c r="W140" s="188"/>
      <c r="X140" s="188"/>
      <c r="Y140" s="188"/>
      <c r="Z140" s="188"/>
      <c r="AA140" s="188"/>
    </row>
    <row r="141" spans="1:27" ht="12.75">
      <c r="A141" s="188"/>
      <c r="B141" s="188"/>
      <c r="C141" s="188"/>
      <c r="D141" s="188"/>
      <c r="E141" s="188"/>
      <c r="F141" s="188"/>
      <c r="G141" s="188"/>
      <c r="H141" s="270" t="s">
        <v>3137</v>
      </c>
      <c r="I141" s="385">
        <v>44044</v>
      </c>
      <c r="J141" s="188"/>
      <c r="K141" s="270" t="s">
        <v>3116</v>
      </c>
      <c r="L141" s="188"/>
      <c r="M141" s="188"/>
      <c r="N141" s="188"/>
      <c r="O141" s="188"/>
      <c r="P141" s="188"/>
      <c r="Q141" s="188"/>
      <c r="R141" s="188"/>
      <c r="S141" s="188"/>
      <c r="T141" s="188"/>
      <c r="U141" s="188"/>
      <c r="V141" s="188"/>
      <c r="W141" s="188"/>
      <c r="X141" s="188"/>
      <c r="Y141" s="188"/>
      <c r="Z141" s="188"/>
      <c r="AA141" s="188"/>
    </row>
    <row r="142" spans="1:27" ht="12.75">
      <c r="A142" s="203"/>
      <c r="B142" s="203"/>
      <c r="C142" s="203"/>
      <c r="D142" s="203"/>
      <c r="E142" s="203"/>
      <c r="F142" s="203"/>
      <c r="G142" s="359">
        <v>2</v>
      </c>
      <c r="H142" s="359" t="s">
        <v>16</v>
      </c>
      <c r="I142" s="852">
        <v>44235</v>
      </c>
      <c r="J142" s="359" t="s">
        <v>3120</v>
      </c>
      <c r="K142" s="203"/>
      <c r="L142" s="203"/>
      <c r="M142" s="203"/>
      <c r="N142" s="203"/>
      <c r="O142" s="203"/>
      <c r="P142" s="203"/>
      <c r="Q142" s="203"/>
      <c r="R142" s="203"/>
      <c r="S142" s="203"/>
      <c r="T142" s="203"/>
      <c r="U142" s="203"/>
      <c r="V142" s="203"/>
      <c r="W142" s="203"/>
      <c r="X142" s="203"/>
      <c r="Y142" s="203"/>
      <c r="Z142" s="203"/>
      <c r="AA142" s="203"/>
    </row>
    <row r="144" spans="1:27" ht="12.75">
      <c r="A144" s="270">
        <v>36</v>
      </c>
      <c r="B144" s="270">
        <v>63</v>
      </c>
      <c r="C144" s="270">
        <v>63</v>
      </c>
      <c r="D144" s="270" t="s">
        <v>96</v>
      </c>
      <c r="E144" s="642">
        <v>43987</v>
      </c>
      <c r="F144" s="270">
        <v>0.65</v>
      </c>
      <c r="G144" s="270">
        <v>63</v>
      </c>
      <c r="H144" s="270" t="s">
        <v>16</v>
      </c>
      <c r="I144" s="385">
        <v>44037</v>
      </c>
      <c r="J144" s="270" t="s">
        <v>3117</v>
      </c>
      <c r="K144" s="188"/>
      <c r="L144" s="188"/>
      <c r="M144" s="188"/>
      <c r="N144" s="188"/>
      <c r="O144" s="188"/>
      <c r="P144" s="188"/>
    </row>
    <row r="148" spans="1:27" ht="12.75">
      <c r="A148" s="270">
        <v>37</v>
      </c>
      <c r="B148" s="270">
        <v>0</v>
      </c>
      <c r="C148" s="270">
        <v>0</v>
      </c>
      <c r="D148" s="270" t="s">
        <v>96</v>
      </c>
      <c r="E148" s="642">
        <v>43987</v>
      </c>
      <c r="F148" s="270">
        <v>0.1</v>
      </c>
      <c r="G148" s="270">
        <v>0</v>
      </c>
      <c r="H148" s="270" t="s">
        <v>16</v>
      </c>
      <c r="I148" s="385">
        <v>44037</v>
      </c>
      <c r="J148" s="270" t="s">
        <v>3120</v>
      </c>
      <c r="K148" s="188"/>
      <c r="L148" s="188"/>
      <c r="M148" s="188"/>
      <c r="N148" s="188"/>
      <c r="O148" s="188"/>
      <c r="P148" s="188"/>
    </row>
    <row r="152" spans="1:27" ht="12.75">
      <c r="A152" s="270">
        <v>38</v>
      </c>
      <c r="B152" s="270">
        <v>5</v>
      </c>
      <c r="C152" s="270">
        <v>5</v>
      </c>
      <c r="D152" s="270" t="s">
        <v>96</v>
      </c>
      <c r="E152" s="642">
        <v>43987</v>
      </c>
      <c r="F152" s="270">
        <v>0.25</v>
      </c>
      <c r="G152" s="270">
        <v>5</v>
      </c>
      <c r="H152" s="270" t="s">
        <v>16</v>
      </c>
      <c r="I152" s="385">
        <v>44034</v>
      </c>
      <c r="J152" s="270" t="s">
        <v>3117</v>
      </c>
      <c r="K152" s="188"/>
      <c r="L152" s="188"/>
      <c r="M152" s="188"/>
      <c r="N152" s="188"/>
      <c r="O152" s="188"/>
      <c r="P152" s="188"/>
      <c r="Q152" s="188"/>
      <c r="R152" s="188"/>
      <c r="S152" s="188"/>
      <c r="T152" s="188"/>
      <c r="U152" s="188"/>
      <c r="V152" s="188"/>
      <c r="W152" s="188"/>
      <c r="X152" s="188"/>
      <c r="Y152" s="188"/>
      <c r="Z152" s="188"/>
      <c r="AA152" s="188"/>
    </row>
    <row r="153" spans="1:27" ht="12.75">
      <c r="A153" s="188"/>
      <c r="B153" s="188"/>
      <c r="C153" s="188"/>
      <c r="D153" s="188"/>
      <c r="E153" s="188"/>
      <c r="F153" s="188"/>
      <c r="G153" s="188"/>
      <c r="H153" s="270" t="s">
        <v>3137</v>
      </c>
      <c r="I153" s="385">
        <v>44044</v>
      </c>
      <c r="J153" s="188"/>
      <c r="K153" s="270" t="s">
        <v>3116</v>
      </c>
      <c r="L153" s="188"/>
      <c r="M153" s="188"/>
      <c r="N153" s="188"/>
      <c r="O153" s="188"/>
      <c r="P153" s="188"/>
      <c r="Q153" s="188"/>
      <c r="R153" s="188"/>
      <c r="S153" s="188"/>
      <c r="T153" s="188"/>
      <c r="U153" s="188"/>
      <c r="V153" s="188"/>
      <c r="W153" s="188"/>
      <c r="X153" s="188"/>
      <c r="Y153" s="188"/>
      <c r="Z153" s="188"/>
      <c r="AA153" s="188"/>
    </row>
    <row r="154" spans="1:27" ht="12.75">
      <c r="A154" s="203"/>
      <c r="B154" s="203"/>
      <c r="C154" s="203"/>
      <c r="D154" s="203"/>
      <c r="E154" s="203"/>
      <c r="F154" s="203"/>
      <c r="G154" s="359">
        <v>2</v>
      </c>
      <c r="H154" s="359" t="s">
        <v>16</v>
      </c>
      <c r="I154" s="203"/>
      <c r="J154" s="359" t="s">
        <v>3122</v>
      </c>
      <c r="K154" s="359" t="s">
        <v>2716</v>
      </c>
      <c r="L154" s="203"/>
      <c r="M154" s="203"/>
      <c r="N154" s="203"/>
      <c r="O154" s="203"/>
      <c r="P154" s="203"/>
      <c r="Q154" s="203"/>
      <c r="R154" s="203"/>
      <c r="S154" s="203"/>
      <c r="T154" s="203"/>
      <c r="U154" s="203"/>
      <c r="V154" s="203"/>
      <c r="W154" s="203"/>
      <c r="X154" s="203"/>
      <c r="Y154" s="203"/>
      <c r="Z154" s="203"/>
      <c r="AA154" s="203"/>
    </row>
    <row r="156" spans="1:27" ht="12.75">
      <c r="A156" s="270">
        <v>39</v>
      </c>
      <c r="B156" s="270">
        <v>25</v>
      </c>
      <c r="C156" s="270">
        <v>25</v>
      </c>
      <c r="D156" s="270" t="s">
        <v>96</v>
      </c>
      <c r="E156" s="642">
        <v>43987</v>
      </c>
      <c r="F156" s="270">
        <v>0.5</v>
      </c>
      <c r="G156" s="270">
        <v>25</v>
      </c>
      <c r="H156" s="270" t="s">
        <v>16</v>
      </c>
      <c r="I156" s="385">
        <v>44037</v>
      </c>
      <c r="J156" s="270">
        <v>0.25</v>
      </c>
      <c r="K156" s="188"/>
      <c r="L156" s="188"/>
      <c r="M156" s="188"/>
      <c r="N156" s="188"/>
      <c r="O156" s="188"/>
      <c r="P156" s="188"/>
      <c r="Q156" s="188"/>
      <c r="R156" s="188"/>
      <c r="S156" s="188"/>
      <c r="T156" s="188"/>
      <c r="U156" s="188"/>
      <c r="V156" s="188"/>
      <c r="W156" s="188"/>
      <c r="X156" s="188"/>
      <c r="Y156" s="188"/>
      <c r="Z156" s="188"/>
      <c r="AA156" s="188"/>
    </row>
    <row r="157" spans="1:27" ht="12.75">
      <c r="A157" s="188"/>
      <c r="B157" s="188"/>
      <c r="C157" s="188"/>
      <c r="D157" s="188"/>
      <c r="E157" s="188"/>
      <c r="F157" s="188"/>
      <c r="G157" s="188"/>
      <c r="H157" s="270" t="s">
        <v>3137</v>
      </c>
      <c r="I157" s="385">
        <v>44044</v>
      </c>
      <c r="J157" s="188"/>
      <c r="K157" s="270" t="s">
        <v>3116</v>
      </c>
      <c r="L157" s="188"/>
      <c r="M157" s="188"/>
      <c r="N157" s="188"/>
      <c r="O157" s="188"/>
      <c r="P157" s="188"/>
      <c r="Q157" s="188"/>
      <c r="R157" s="188"/>
      <c r="S157" s="188"/>
      <c r="T157" s="188"/>
      <c r="U157" s="188"/>
      <c r="V157" s="188"/>
      <c r="W157" s="188"/>
      <c r="X157" s="188"/>
      <c r="Y157" s="188"/>
      <c r="Z157" s="188"/>
      <c r="AA157" s="188"/>
    </row>
    <row r="158" spans="1:27" ht="12.75">
      <c r="A158" s="203"/>
      <c r="B158" s="203"/>
      <c r="C158" s="203"/>
      <c r="D158" s="203"/>
      <c r="E158" s="203"/>
      <c r="F158" s="203"/>
      <c r="G158" s="359">
        <v>4</v>
      </c>
      <c r="H158" s="359" t="s">
        <v>16</v>
      </c>
      <c r="I158" s="852">
        <v>44235</v>
      </c>
      <c r="J158" s="359" t="s">
        <v>3122</v>
      </c>
      <c r="K158" s="359" t="s">
        <v>2716</v>
      </c>
      <c r="L158" s="203"/>
      <c r="M158" s="203"/>
      <c r="N158" s="203"/>
      <c r="O158" s="203"/>
      <c r="P158" s="203"/>
      <c r="Q158" s="203"/>
      <c r="R158" s="203"/>
      <c r="S158" s="203"/>
      <c r="T158" s="203"/>
      <c r="U158" s="203"/>
      <c r="V158" s="203"/>
      <c r="W158" s="203"/>
      <c r="X158" s="203"/>
      <c r="Y158" s="203"/>
      <c r="Z158" s="203"/>
      <c r="AA158" s="203"/>
    </row>
    <row r="160" spans="1:27" ht="12.75">
      <c r="A160" s="270">
        <v>40</v>
      </c>
      <c r="B160" s="270">
        <v>118</v>
      </c>
      <c r="C160" s="270">
        <v>118</v>
      </c>
      <c r="D160" s="270" t="s">
        <v>96</v>
      </c>
      <c r="E160" s="385">
        <v>43986</v>
      </c>
      <c r="F160" s="270">
        <v>1.25</v>
      </c>
      <c r="G160" s="270">
        <v>118</v>
      </c>
      <c r="H160" s="270" t="s">
        <v>16</v>
      </c>
      <c r="I160" s="385">
        <v>44037</v>
      </c>
      <c r="J160" s="270">
        <v>0.5</v>
      </c>
      <c r="K160" s="188"/>
      <c r="L160" s="188"/>
      <c r="M160" s="188"/>
      <c r="N160" s="188"/>
      <c r="O160" s="188"/>
      <c r="P160" s="188"/>
      <c r="Q160" s="188"/>
      <c r="R160" s="188"/>
      <c r="S160" s="188"/>
      <c r="T160" s="188"/>
      <c r="U160" s="188"/>
      <c r="V160" s="188"/>
      <c r="W160" s="188"/>
      <c r="X160" s="188"/>
      <c r="Y160" s="188"/>
      <c r="Z160" s="188"/>
      <c r="AA160" s="188"/>
    </row>
    <row r="161" spans="1:27" ht="12.75">
      <c r="A161" s="188"/>
      <c r="B161" s="188"/>
      <c r="C161" s="188"/>
      <c r="D161" s="188"/>
      <c r="E161" s="188"/>
      <c r="F161" s="188"/>
      <c r="G161" s="188"/>
      <c r="H161" s="270" t="s">
        <v>3137</v>
      </c>
      <c r="I161" s="385">
        <v>44044</v>
      </c>
      <c r="J161" s="188"/>
      <c r="K161" s="270" t="s">
        <v>3116</v>
      </c>
      <c r="L161" s="188"/>
      <c r="M161" s="188"/>
      <c r="N161" s="188"/>
      <c r="O161" s="188"/>
      <c r="P161" s="188"/>
      <c r="Q161" s="188"/>
      <c r="R161" s="188"/>
      <c r="S161" s="188"/>
      <c r="T161" s="188"/>
      <c r="U161" s="188"/>
      <c r="V161" s="188"/>
      <c r="W161" s="188"/>
      <c r="X161" s="188"/>
      <c r="Y161" s="188"/>
      <c r="Z161" s="188"/>
      <c r="AA161" s="188"/>
    </row>
    <row r="162" spans="1:27" ht="12.75">
      <c r="A162" s="203"/>
      <c r="B162" s="203"/>
      <c r="C162" s="203"/>
      <c r="D162" s="203"/>
      <c r="E162" s="203"/>
      <c r="F162" s="203"/>
      <c r="G162" s="359">
        <v>4</v>
      </c>
      <c r="H162" s="359" t="s">
        <v>16</v>
      </c>
      <c r="I162" s="852">
        <v>44235</v>
      </c>
      <c r="J162" s="359" t="s">
        <v>3122</v>
      </c>
      <c r="K162" s="359" t="s">
        <v>2716</v>
      </c>
      <c r="L162" s="203"/>
      <c r="M162" s="203"/>
      <c r="N162" s="203"/>
      <c r="O162" s="203"/>
      <c r="P162" s="203"/>
      <c r="Q162" s="203"/>
      <c r="R162" s="203"/>
      <c r="S162" s="203"/>
      <c r="T162" s="203"/>
      <c r="U162" s="203"/>
      <c r="V162" s="203"/>
      <c r="W162" s="203"/>
      <c r="X162" s="203"/>
      <c r="Y162" s="203"/>
      <c r="Z162" s="203"/>
      <c r="AA162" s="203"/>
    </row>
    <row r="164" spans="1:27" ht="12.75">
      <c r="A164" s="270">
        <v>41</v>
      </c>
      <c r="B164" s="270">
        <v>18</v>
      </c>
      <c r="C164" s="270">
        <v>18</v>
      </c>
      <c r="D164" s="270" t="s">
        <v>96</v>
      </c>
      <c r="E164" s="606">
        <v>43979</v>
      </c>
      <c r="F164" s="270">
        <v>0.1</v>
      </c>
      <c r="G164" s="270">
        <v>18</v>
      </c>
      <c r="H164" s="270" t="s">
        <v>16</v>
      </c>
      <c r="I164" s="385">
        <v>44037</v>
      </c>
      <c r="J164" s="270" t="s">
        <v>3120</v>
      </c>
      <c r="K164" s="188"/>
      <c r="L164" s="188"/>
      <c r="M164" s="188"/>
      <c r="N164" s="188"/>
      <c r="O164" s="188"/>
      <c r="P164" s="188"/>
    </row>
    <row r="168" spans="1:27" ht="12.75">
      <c r="A168" s="270">
        <v>42</v>
      </c>
      <c r="B168" s="270">
        <v>12</v>
      </c>
      <c r="C168" s="270">
        <v>12</v>
      </c>
      <c r="D168" s="270" t="s">
        <v>96</v>
      </c>
      <c r="E168" s="606">
        <v>43979</v>
      </c>
      <c r="F168" s="270">
        <v>0.1</v>
      </c>
      <c r="G168" s="270">
        <v>12</v>
      </c>
      <c r="H168" s="270" t="s">
        <v>16</v>
      </c>
      <c r="I168" s="385">
        <v>44037</v>
      </c>
      <c r="J168" s="270" t="s">
        <v>3117</v>
      </c>
      <c r="K168" s="188"/>
      <c r="L168" s="188"/>
      <c r="M168" s="188"/>
      <c r="N168" s="188"/>
      <c r="O168" s="188"/>
      <c r="P168" s="188"/>
      <c r="Q168" s="188"/>
      <c r="R168" s="188"/>
      <c r="S168" s="188"/>
      <c r="T168" s="188"/>
      <c r="U168" s="188"/>
      <c r="V168" s="188"/>
      <c r="W168" s="188"/>
      <c r="X168" s="188"/>
      <c r="Y168" s="188"/>
      <c r="Z168" s="188"/>
      <c r="AA168" s="188"/>
    </row>
    <row r="169" spans="1:27" ht="12.75">
      <c r="A169" s="188"/>
      <c r="B169" s="188"/>
      <c r="C169" s="188"/>
      <c r="D169" s="188"/>
      <c r="E169" s="188"/>
      <c r="F169" s="188"/>
      <c r="G169" s="188"/>
      <c r="H169" s="270" t="s">
        <v>3137</v>
      </c>
      <c r="I169" s="385">
        <v>44044</v>
      </c>
      <c r="J169" s="188"/>
      <c r="K169" s="270" t="s">
        <v>3116</v>
      </c>
      <c r="L169" s="188"/>
      <c r="M169" s="188"/>
      <c r="N169" s="188"/>
      <c r="O169" s="188"/>
      <c r="P169" s="188"/>
      <c r="Q169" s="188"/>
      <c r="R169" s="188"/>
      <c r="S169" s="188"/>
      <c r="T169" s="188"/>
      <c r="U169" s="188"/>
      <c r="V169" s="188"/>
      <c r="W169" s="188"/>
      <c r="X169" s="188"/>
      <c r="Y169" s="188"/>
      <c r="Z169" s="188"/>
      <c r="AA169" s="188"/>
    </row>
    <row r="170" spans="1:27" ht="12.75">
      <c r="A170" s="203"/>
      <c r="B170" s="203"/>
      <c r="C170" s="203"/>
      <c r="D170" s="203"/>
      <c r="E170" s="203"/>
      <c r="F170" s="203"/>
      <c r="G170" s="359">
        <v>3</v>
      </c>
      <c r="H170" s="359" t="s">
        <v>16</v>
      </c>
      <c r="I170" s="852">
        <v>44232</v>
      </c>
      <c r="J170" s="359" t="s">
        <v>3122</v>
      </c>
      <c r="K170" s="359" t="s">
        <v>2716</v>
      </c>
      <c r="L170" s="203"/>
      <c r="M170" s="203"/>
      <c r="N170" s="203"/>
      <c r="O170" s="203"/>
      <c r="P170" s="203"/>
      <c r="Q170" s="203"/>
      <c r="R170" s="203"/>
      <c r="S170" s="203"/>
      <c r="T170" s="203"/>
      <c r="U170" s="203"/>
      <c r="V170" s="203"/>
      <c r="W170" s="203"/>
      <c r="X170" s="203"/>
      <c r="Y170" s="203"/>
      <c r="Z170" s="203"/>
      <c r="AA170" s="203"/>
    </row>
    <row r="172" spans="1:27" ht="12.75">
      <c r="A172" s="270">
        <v>43</v>
      </c>
      <c r="B172" s="270">
        <v>24</v>
      </c>
      <c r="C172" s="270">
        <v>24</v>
      </c>
      <c r="D172" s="270" t="s">
        <v>96</v>
      </c>
      <c r="E172" s="606">
        <v>43979</v>
      </c>
      <c r="F172" s="270">
        <v>0.3</v>
      </c>
      <c r="G172" s="270">
        <v>24</v>
      </c>
      <c r="H172" s="270" t="s">
        <v>16</v>
      </c>
      <c r="I172" s="385">
        <v>44037</v>
      </c>
      <c r="J172" s="270" t="s">
        <v>3117</v>
      </c>
      <c r="K172" s="188"/>
      <c r="L172" s="188"/>
      <c r="M172" s="188"/>
      <c r="N172" s="188"/>
      <c r="O172" s="188"/>
      <c r="P172" s="188"/>
      <c r="Q172" s="188"/>
      <c r="R172" s="188"/>
      <c r="S172" s="188"/>
      <c r="T172" s="188"/>
      <c r="U172" s="188"/>
      <c r="V172" s="188"/>
      <c r="W172" s="188"/>
      <c r="X172" s="188"/>
      <c r="Y172" s="188"/>
      <c r="Z172" s="188"/>
      <c r="AA172" s="188"/>
    </row>
    <row r="173" spans="1:27" ht="12.75">
      <c r="A173" s="188"/>
      <c r="B173" s="188"/>
      <c r="C173" s="188"/>
      <c r="D173" s="188"/>
      <c r="E173" s="188"/>
      <c r="F173" s="188"/>
      <c r="G173" s="188"/>
      <c r="H173" s="270" t="s">
        <v>3137</v>
      </c>
      <c r="I173" s="385">
        <v>44044</v>
      </c>
      <c r="J173" s="188"/>
      <c r="K173" s="270" t="s">
        <v>3116</v>
      </c>
      <c r="L173" s="188"/>
      <c r="M173" s="188"/>
      <c r="N173" s="188"/>
      <c r="O173" s="188"/>
      <c r="P173" s="188"/>
      <c r="Q173" s="188"/>
      <c r="R173" s="188"/>
      <c r="S173" s="188"/>
      <c r="T173" s="188"/>
      <c r="U173" s="188"/>
      <c r="V173" s="188"/>
      <c r="W173" s="188"/>
      <c r="X173" s="188"/>
      <c r="Y173" s="188"/>
      <c r="Z173" s="188"/>
      <c r="AA173" s="188"/>
    </row>
    <row r="174" spans="1:27" ht="12.75">
      <c r="A174" s="203"/>
      <c r="B174" s="203"/>
      <c r="C174" s="203"/>
      <c r="D174" s="203"/>
      <c r="E174" s="203"/>
      <c r="F174" s="203"/>
      <c r="G174" s="359">
        <v>1</v>
      </c>
      <c r="H174" s="359" t="s">
        <v>16</v>
      </c>
      <c r="I174" s="852">
        <v>44235</v>
      </c>
      <c r="J174" s="359" t="s">
        <v>3120</v>
      </c>
      <c r="K174" s="359" t="s">
        <v>2716</v>
      </c>
      <c r="L174" s="203"/>
      <c r="M174" s="203"/>
      <c r="N174" s="203"/>
      <c r="O174" s="203"/>
      <c r="P174" s="203"/>
      <c r="Q174" s="203"/>
      <c r="R174" s="203"/>
      <c r="S174" s="203"/>
      <c r="T174" s="203"/>
      <c r="U174" s="203"/>
      <c r="V174" s="203"/>
      <c r="W174" s="203"/>
      <c r="X174" s="203"/>
      <c r="Y174" s="203"/>
      <c r="Z174" s="203"/>
      <c r="AA174" s="203"/>
    </row>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outlinePr summaryBelow="0" summaryRight="0"/>
  </sheetPr>
  <dimension ref="A1:Z1000"/>
  <sheetViews>
    <sheetView workbookViewId="0">
      <pane ySplit="1" topLeftCell="A2" activePane="bottomLeft" state="frozen"/>
      <selection pane="bottomLeft" activeCell="B3" sqref="B3"/>
    </sheetView>
  </sheetViews>
  <sheetFormatPr defaultColWidth="12.5703125" defaultRowHeight="15.75" customHeight="1"/>
  <sheetData>
    <row r="1" spans="1:26" ht="15.75" customHeight="1">
      <c r="A1" s="116" t="s">
        <v>3105</v>
      </c>
      <c r="B1" s="116" t="s">
        <v>3106</v>
      </c>
      <c r="C1" s="116" t="s">
        <v>3108</v>
      </c>
      <c r="D1" s="583" t="s">
        <v>3109</v>
      </c>
      <c r="E1" s="116" t="s">
        <v>3112</v>
      </c>
      <c r="F1" s="116" t="s">
        <v>3113</v>
      </c>
    </row>
    <row r="2" spans="1:26" ht="15.75" customHeight="1">
      <c r="A2" s="268">
        <v>1</v>
      </c>
      <c r="B2" s="268">
        <v>2</v>
      </c>
      <c r="C2" s="268" t="s">
        <v>215</v>
      </c>
      <c r="D2" s="514">
        <v>43840</v>
      </c>
      <c r="E2" s="268" t="s">
        <v>216</v>
      </c>
      <c r="F2" s="365">
        <v>43845</v>
      </c>
      <c r="G2" s="219"/>
      <c r="H2" s="219"/>
      <c r="I2" s="219"/>
      <c r="J2" s="219"/>
      <c r="K2" s="219"/>
      <c r="L2" s="219"/>
      <c r="M2" s="219"/>
      <c r="N2" s="219"/>
      <c r="O2" s="219"/>
      <c r="P2" s="219"/>
      <c r="Q2" s="219"/>
      <c r="R2" s="219"/>
      <c r="S2" s="219"/>
      <c r="T2" s="219"/>
      <c r="U2" s="219"/>
      <c r="V2" s="219"/>
      <c r="W2" s="219"/>
      <c r="X2" s="219"/>
      <c r="Y2" s="219"/>
      <c r="Z2" s="219"/>
    </row>
    <row r="3" spans="1:26" ht="15.75" customHeight="1">
      <c r="A3" s="268">
        <v>2</v>
      </c>
      <c r="B3" s="268">
        <v>3</v>
      </c>
      <c r="C3" s="268" t="s">
        <v>215</v>
      </c>
      <c r="D3" s="514">
        <v>43805</v>
      </c>
      <c r="E3" s="268" t="s">
        <v>203</v>
      </c>
      <c r="F3" s="365">
        <v>43816</v>
      </c>
      <c r="G3" s="219"/>
      <c r="H3" s="219"/>
      <c r="I3" s="219"/>
      <c r="J3" s="219"/>
      <c r="K3" s="219"/>
      <c r="L3" s="219"/>
      <c r="M3" s="219"/>
      <c r="N3" s="219"/>
      <c r="O3" s="219"/>
      <c r="P3" s="219"/>
      <c r="Q3" s="219"/>
      <c r="R3" s="219"/>
      <c r="S3" s="219"/>
      <c r="T3" s="219"/>
      <c r="U3" s="219"/>
      <c r="V3" s="219"/>
      <c r="W3" s="219"/>
      <c r="X3" s="219"/>
      <c r="Y3" s="219"/>
      <c r="Z3" s="219"/>
    </row>
    <row r="4" spans="1:26" ht="15.75" customHeight="1">
      <c r="A4" s="268">
        <v>3</v>
      </c>
      <c r="B4" s="268">
        <v>45</v>
      </c>
      <c r="C4" s="268" t="s">
        <v>215</v>
      </c>
      <c r="D4" s="514">
        <v>43805</v>
      </c>
      <c r="E4" s="268" t="s">
        <v>216</v>
      </c>
      <c r="F4" s="365">
        <v>43845</v>
      </c>
      <c r="G4" s="219"/>
      <c r="H4" s="219"/>
      <c r="I4" s="219"/>
      <c r="J4" s="219"/>
      <c r="K4" s="219"/>
      <c r="L4" s="219"/>
      <c r="M4" s="219"/>
      <c r="N4" s="219"/>
      <c r="O4" s="219"/>
      <c r="P4" s="219"/>
      <c r="Q4" s="219"/>
      <c r="R4" s="219"/>
      <c r="S4" s="219"/>
      <c r="T4" s="219"/>
      <c r="U4" s="219"/>
      <c r="V4" s="219"/>
      <c r="W4" s="219"/>
      <c r="X4" s="219"/>
      <c r="Y4" s="219"/>
      <c r="Z4" s="219"/>
    </row>
    <row r="5" spans="1:26" ht="15.75" customHeight="1">
      <c r="A5" s="268">
        <v>4</v>
      </c>
      <c r="B5" s="268">
        <v>46</v>
      </c>
      <c r="C5" s="268" t="s">
        <v>215</v>
      </c>
      <c r="D5" s="514">
        <v>43805</v>
      </c>
      <c r="E5" s="268" t="s">
        <v>216</v>
      </c>
      <c r="F5" s="365">
        <v>43845</v>
      </c>
      <c r="G5" s="219"/>
      <c r="H5" s="219"/>
      <c r="I5" s="219"/>
      <c r="J5" s="219"/>
      <c r="K5" s="219"/>
      <c r="L5" s="219"/>
      <c r="M5" s="219"/>
      <c r="N5" s="219"/>
      <c r="O5" s="219"/>
      <c r="P5" s="219"/>
      <c r="Q5" s="219"/>
      <c r="R5" s="219"/>
      <c r="S5" s="219"/>
      <c r="T5" s="219"/>
      <c r="U5" s="219"/>
      <c r="V5" s="219"/>
      <c r="W5" s="219"/>
      <c r="X5" s="219"/>
      <c r="Y5" s="219"/>
      <c r="Z5" s="219"/>
    </row>
    <row r="6" spans="1:26" ht="15.75" customHeight="1">
      <c r="A6" s="268">
        <v>5</v>
      </c>
      <c r="B6" s="268">
        <v>2</v>
      </c>
      <c r="C6" s="268" t="s">
        <v>215</v>
      </c>
      <c r="D6" s="514">
        <v>43805</v>
      </c>
      <c r="E6" s="268" t="s">
        <v>203</v>
      </c>
      <c r="F6" s="365">
        <v>43816</v>
      </c>
      <c r="G6" s="219"/>
      <c r="H6" s="219"/>
      <c r="I6" s="219"/>
      <c r="J6" s="219"/>
      <c r="K6" s="219"/>
      <c r="L6" s="219"/>
      <c r="M6" s="219"/>
      <c r="N6" s="219"/>
      <c r="O6" s="219"/>
      <c r="P6" s="219"/>
      <c r="Q6" s="219"/>
      <c r="R6" s="219"/>
      <c r="S6" s="219"/>
      <c r="T6" s="219"/>
      <c r="U6" s="219"/>
      <c r="V6" s="219"/>
      <c r="W6" s="219"/>
      <c r="X6" s="219"/>
      <c r="Y6" s="219"/>
      <c r="Z6" s="219"/>
    </row>
    <row r="7" spans="1:26" ht="15.75" customHeight="1">
      <c r="A7" s="268">
        <v>6</v>
      </c>
      <c r="B7" s="268">
        <v>0</v>
      </c>
      <c r="C7" s="268" t="s">
        <v>144</v>
      </c>
      <c r="D7" s="514">
        <v>43677</v>
      </c>
      <c r="E7" s="268" t="s">
        <v>216</v>
      </c>
      <c r="F7" s="365">
        <v>43845</v>
      </c>
      <c r="G7" s="219"/>
      <c r="H7" s="219"/>
      <c r="I7" s="219"/>
      <c r="J7" s="219"/>
      <c r="K7" s="219"/>
      <c r="L7" s="219"/>
      <c r="M7" s="219"/>
      <c r="N7" s="219"/>
      <c r="O7" s="219"/>
      <c r="P7" s="219"/>
      <c r="Q7" s="219"/>
      <c r="R7" s="219"/>
      <c r="S7" s="219"/>
      <c r="T7" s="219"/>
      <c r="U7" s="219"/>
      <c r="V7" s="219"/>
      <c r="W7" s="219"/>
      <c r="X7" s="219"/>
      <c r="Y7" s="219"/>
      <c r="Z7" s="219"/>
    </row>
    <row r="8" spans="1:26" ht="15.75" customHeight="1">
      <c r="A8" s="268">
        <v>7</v>
      </c>
      <c r="B8" s="268">
        <v>6</v>
      </c>
      <c r="C8" s="268" t="s">
        <v>215</v>
      </c>
      <c r="D8" s="514">
        <v>43840</v>
      </c>
      <c r="E8" s="268" t="s">
        <v>216</v>
      </c>
      <c r="F8" s="365">
        <v>43845</v>
      </c>
      <c r="G8" s="219"/>
      <c r="H8" s="219"/>
      <c r="I8" s="219"/>
      <c r="J8" s="219"/>
      <c r="K8" s="219"/>
      <c r="L8" s="219"/>
      <c r="M8" s="219"/>
      <c r="N8" s="219"/>
      <c r="O8" s="219"/>
      <c r="P8" s="219"/>
      <c r="Q8" s="219"/>
      <c r="R8" s="219"/>
      <c r="S8" s="219"/>
      <c r="T8" s="219"/>
      <c r="U8" s="219"/>
      <c r="V8" s="219"/>
      <c r="W8" s="219"/>
      <c r="X8" s="219"/>
      <c r="Y8" s="219"/>
      <c r="Z8" s="219"/>
    </row>
    <row r="9" spans="1:26" ht="15.75" customHeight="1">
      <c r="A9" s="268">
        <v>8</v>
      </c>
      <c r="B9" s="268">
        <v>24</v>
      </c>
      <c r="C9" s="268" t="s">
        <v>215</v>
      </c>
      <c r="D9" s="514">
        <v>43805</v>
      </c>
      <c r="E9" s="268" t="s">
        <v>216</v>
      </c>
      <c r="F9" s="365">
        <v>43845</v>
      </c>
      <c r="G9" s="219"/>
      <c r="H9" s="219"/>
      <c r="I9" s="219"/>
      <c r="J9" s="219"/>
      <c r="K9" s="219"/>
      <c r="L9" s="219"/>
      <c r="M9" s="219"/>
      <c r="N9" s="219"/>
      <c r="O9" s="219"/>
      <c r="P9" s="219"/>
      <c r="Q9" s="219"/>
      <c r="R9" s="219"/>
      <c r="S9" s="219"/>
      <c r="T9" s="219"/>
      <c r="U9" s="219"/>
      <c r="V9" s="219"/>
      <c r="W9" s="219"/>
      <c r="X9" s="219"/>
      <c r="Y9" s="219"/>
      <c r="Z9" s="219"/>
    </row>
    <row r="10" spans="1:26" ht="15.75" customHeight="1">
      <c r="A10" s="268">
        <v>9</v>
      </c>
      <c r="B10" s="268">
        <v>294</v>
      </c>
      <c r="C10" s="268" t="s">
        <v>215</v>
      </c>
      <c r="D10" s="514">
        <v>43810</v>
      </c>
      <c r="E10" s="268" t="s">
        <v>216</v>
      </c>
      <c r="F10" s="365">
        <v>43851</v>
      </c>
      <c r="G10" s="219"/>
      <c r="H10" s="219"/>
      <c r="I10" s="219"/>
      <c r="J10" s="219"/>
      <c r="K10" s="219"/>
      <c r="L10" s="219"/>
      <c r="M10" s="219"/>
      <c r="N10" s="219"/>
      <c r="O10" s="219"/>
      <c r="P10" s="219"/>
      <c r="Q10" s="219"/>
      <c r="R10" s="219"/>
      <c r="S10" s="219"/>
      <c r="T10" s="219"/>
      <c r="U10" s="219"/>
      <c r="V10" s="219"/>
      <c r="W10" s="219"/>
      <c r="X10" s="219"/>
      <c r="Y10" s="219"/>
      <c r="Z10" s="219"/>
    </row>
    <row r="11" spans="1:26" ht="15.75" customHeight="1">
      <c r="A11" s="268">
        <v>10</v>
      </c>
      <c r="B11" s="268">
        <v>36</v>
      </c>
      <c r="C11" s="268" t="s">
        <v>215</v>
      </c>
      <c r="D11" s="514">
        <v>43810</v>
      </c>
      <c r="E11" s="268" t="s">
        <v>216</v>
      </c>
      <c r="F11" s="365">
        <v>43845</v>
      </c>
      <c r="G11" s="219"/>
      <c r="H11" s="219"/>
      <c r="I11" s="219"/>
      <c r="J11" s="219"/>
      <c r="K11" s="219"/>
      <c r="L11" s="219"/>
      <c r="M11" s="219"/>
      <c r="N11" s="219"/>
      <c r="O11" s="219"/>
      <c r="P11" s="219"/>
      <c r="Q11" s="219"/>
      <c r="R11" s="219"/>
      <c r="S11" s="219"/>
      <c r="T11" s="219"/>
      <c r="U11" s="219"/>
      <c r="V11" s="219"/>
      <c r="W11" s="219"/>
      <c r="X11" s="219"/>
      <c r="Y11" s="219"/>
      <c r="Z11" s="219"/>
    </row>
    <row r="12" spans="1:26" ht="15.75" customHeight="1">
      <c r="A12" s="268">
        <v>11</v>
      </c>
      <c r="B12" s="268">
        <v>0</v>
      </c>
      <c r="C12" s="268" t="s">
        <v>144</v>
      </c>
      <c r="D12" s="598">
        <v>43677</v>
      </c>
      <c r="E12" s="268" t="s">
        <v>216</v>
      </c>
      <c r="F12" s="365">
        <v>43845</v>
      </c>
      <c r="G12" s="219"/>
      <c r="H12" s="219"/>
      <c r="I12" s="219"/>
      <c r="J12" s="219"/>
      <c r="K12" s="219"/>
      <c r="L12" s="219"/>
      <c r="M12" s="219"/>
      <c r="N12" s="219"/>
      <c r="O12" s="219"/>
      <c r="P12" s="219"/>
      <c r="Q12" s="219"/>
      <c r="R12" s="219"/>
      <c r="S12" s="219"/>
      <c r="T12" s="219"/>
      <c r="U12" s="219"/>
      <c r="V12" s="219"/>
      <c r="W12" s="219"/>
      <c r="X12" s="219"/>
      <c r="Y12" s="219"/>
      <c r="Z12" s="219"/>
    </row>
    <row r="13" spans="1:26" ht="15.75" customHeight="1">
      <c r="A13" s="268">
        <v>12</v>
      </c>
      <c r="B13" s="268">
        <v>1</v>
      </c>
      <c r="C13" s="268" t="s">
        <v>215</v>
      </c>
      <c r="D13" s="514">
        <v>43810</v>
      </c>
      <c r="E13" s="268" t="s">
        <v>203</v>
      </c>
      <c r="F13" s="365">
        <v>43816</v>
      </c>
      <c r="G13" s="219"/>
      <c r="H13" s="219"/>
      <c r="I13" s="219"/>
      <c r="J13" s="219"/>
      <c r="K13" s="219"/>
      <c r="L13" s="219"/>
      <c r="M13" s="219"/>
      <c r="N13" s="219"/>
      <c r="O13" s="219"/>
      <c r="P13" s="219"/>
      <c r="Q13" s="219"/>
      <c r="R13" s="219"/>
      <c r="S13" s="219"/>
      <c r="T13" s="219"/>
      <c r="U13" s="219"/>
      <c r="V13" s="219"/>
      <c r="W13" s="219"/>
      <c r="X13" s="219"/>
      <c r="Y13" s="219"/>
      <c r="Z13" s="219"/>
    </row>
    <row r="14" spans="1:26" ht="15.75" customHeight="1">
      <c r="A14" s="268">
        <v>13</v>
      </c>
      <c r="B14" s="268">
        <v>6</v>
      </c>
      <c r="C14" s="268" t="s">
        <v>215</v>
      </c>
      <c r="D14" s="514">
        <v>43810</v>
      </c>
      <c r="E14" s="268" t="s">
        <v>203</v>
      </c>
      <c r="F14" s="365">
        <v>43816</v>
      </c>
      <c r="G14" s="219"/>
      <c r="H14" s="219"/>
      <c r="I14" s="219"/>
      <c r="J14" s="219"/>
      <c r="K14" s="219"/>
      <c r="L14" s="219"/>
      <c r="M14" s="219"/>
      <c r="N14" s="219"/>
      <c r="O14" s="219"/>
      <c r="P14" s="219"/>
      <c r="Q14" s="219"/>
      <c r="R14" s="219"/>
      <c r="S14" s="219"/>
      <c r="T14" s="219"/>
      <c r="U14" s="219"/>
      <c r="V14" s="219"/>
      <c r="W14" s="219"/>
      <c r="X14" s="219"/>
      <c r="Y14" s="219"/>
      <c r="Z14" s="219"/>
    </row>
    <row r="15" spans="1:26" ht="15.75" customHeight="1">
      <c r="A15" s="268">
        <v>14</v>
      </c>
      <c r="B15" s="268">
        <v>7</v>
      </c>
      <c r="C15" s="268" t="s">
        <v>215</v>
      </c>
      <c r="D15" s="514">
        <v>43810</v>
      </c>
      <c r="E15" s="268" t="s">
        <v>203</v>
      </c>
      <c r="F15" s="365">
        <v>43816</v>
      </c>
      <c r="G15" s="219"/>
      <c r="H15" s="219"/>
      <c r="I15" s="219"/>
      <c r="J15" s="219"/>
      <c r="K15" s="219"/>
      <c r="L15" s="219"/>
      <c r="M15" s="219"/>
      <c r="N15" s="219"/>
      <c r="O15" s="219"/>
      <c r="P15" s="219"/>
      <c r="Q15" s="219"/>
      <c r="R15" s="219"/>
      <c r="S15" s="219"/>
      <c r="T15" s="219"/>
      <c r="U15" s="219"/>
      <c r="V15" s="219"/>
      <c r="W15" s="219"/>
      <c r="X15" s="219"/>
      <c r="Y15" s="219"/>
      <c r="Z15" s="219"/>
    </row>
    <row r="16" spans="1:26" ht="15.75" customHeight="1">
      <c r="A16" s="268">
        <v>15</v>
      </c>
      <c r="B16" s="268">
        <v>4</v>
      </c>
      <c r="C16" s="268" t="s">
        <v>215</v>
      </c>
      <c r="D16" s="514">
        <v>43810</v>
      </c>
      <c r="E16" s="268" t="s">
        <v>203</v>
      </c>
      <c r="F16" s="365">
        <v>43816</v>
      </c>
      <c r="G16" s="219"/>
      <c r="H16" s="219"/>
      <c r="I16" s="219"/>
      <c r="J16" s="219"/>
      <c r="K16" s="219"/>
      <c r="L16" s="219"/>
      <c r="M16" s="219"/>
      <c r="N16" s="219"/>
      <c r="O16" s="219"/>
      <c r="P16" s="219"/>
      <c r="Q16" s="219"/>
      <c r="R16" s="219"/>
      <c r="S16" s="219"/>
      <c r="T16" s="219"/>
      <c r="U16" s="219"/>
      <c r="V16" s="219"/>
      <c r="W16" s="219"/>
      <c r="X16" s="219"/>
      <c r="Y16" s="219"/>
      <c r="Z16" s="219"/>
    </row>
    <row r="17" spans="1:26" ht="15.75" customHeight="1">
      <c r="A17" s="268">
        <v>16</v>
      </c>
      <c r="B17" s="268">
        <v>6</v>
      </c>
      <c r="C17" s="268" t="s">
        <v>215</v>
      </c>
      <c r="D17" s="514">
        <v>43810</v>
      </c>
      <c r="E17" s="268" t="s">
        <v>203</v>
      </c>
      <c r="F17" s="365">
        <v>43816</v>
      </c>
      <c r="G17" s="219"/>
      <c r="H17" s="219"/>
      <c r="I17" s="219"/>
      <c r="J17" s="219"/>
      <c r="K17" s="219"/>
      <c r="L17" s="219"/>
      <c r="M17" s="219"/>
      <c r="N17" s="219"/>
      <c r="O17" s="219"/>
      <c r="P17" s="219"/>
      <c r="Q17" s="219"/>
      <c r="R17" s="219"/>
      <c r="S17" s="219"/>
      <c r="T17" s="219"/>
      <c r="U17" s="219"/>
      <c r="V17" s="219"/>
      <c r="W17" s="219"/>
      <c r="X17" s="219"/>
      <c r="Y17" s="219"/>
      <c r="Z17" s="219"/>
    </row>
    <row r="18" spans="1:26" ht="15.75" customHeight="1">
      <c r="A18" s="268">
        <v>17</v>
      </c>
      <c r="B18" s="268">
        <v>0</v>
      </c>
      <c r="C18" s="268" t="s">
        <v>144</v>
      </c>
      <c r="D18" s="598">
        <v>43677</v>
      </c>
      <c r="E18" s="268" t="s">
        <v>216</v>
      </c>
      <c r="F18" s="365">
        <v>43852</v>
      </c>
      <c r="G18" s="219"/>
      <c r="H18" s="219"/>
      <c r="I18" s="219"/>
      <c r="J18" s="219"/>
      <c r="K18" s="219"/>
      <c r="L18" s="219"/>
      <c r="M18" s="219"/>
      <c r="N18" s="219"/>
      <c r="O18" s="219"/>
      <c r="P18" s="219"/>
      <c r="Q18" s="219"/>
      <c r="R18" s="219"/>
      <c r="S18" s="219"/>
      <c r="T18" s="219"/>
      <c r="U18" s="219"/>
      <c r="V18" s="219"/>
      <c r="W18" s="219"/>
      <c r="X18" s="219"/>
      <c r="Y18" s="219"/>
      <c r="Z18" s="219"/>
    </row>
    <row r="19" spans="1:26" ht="15.75" customHeight="1">
      <c r="A19" s="268">
        <v>18</v>
      </c>
      <c r="B19" s="268">
        <v>0</v>
      </c>
      <c r="C19" s="268" t="s">
        <v>144</v>
      </c>
      <c r="D19" s="598">
        <v>43677</v>
      </c>
      <c r="E19" s="268" t="s">
        <v>216</v>
      </c>
      <c r="F19" s="365">
        <v>43852</v>
      </c>
      <c r="G19" s="219"/>
      <c r="H19" s="219"/>
      <c r="I19" s="219"/>
      <c r="J19" s="219"/>
      <c r="K19" s="219"/>
      <c r="L19" s="219"/>
      <c r="M19" s="219"/>
      <c r="N19" s="219"/>
      <c r="O19" s="219"/>
      <c r="P19" s="219"/>
      <c r="Q19" s="219"/>
      <c r="R19" s="219"/>
      <c r="S19" s="219"/>
      <c r="T19" s="219"/>
      <c r="U19" s="219"/>
      <c r="V19" s="219"/>
      <c r="W19" s="219"/>
      <c r="X19" s="219"/>
      <c r="Y19" s="219"/>
      <c r="Z19" s="219"/>
    </row>
    <row r="20" spans="1:26" ht="15.75" customHeight="1">
      <c r="A20" s="268">
        <v>19</v>
      </c>
      <c r="B20" s="268">
        <v>3</v>
      </c>
      <c r="C20" s="268" t="s">
        <v>215</v>
      </c>
      <c r="D20" s="514">
        <v>43810</v>
      </c>
      <c r="E20" s="268" t="s">
        <v>203</v>
      </c>
      <c r="F20" s="365">
        <v>43816</v>
      </c>
      <c r="G20" s="219"/>
      <c r="H20" s="219"/>
      <c r="I20" s="219"/>
      <c r="J20" s="219"/>
      <c r="K20" s="219"/>
      <c r="L20" s="219"/>
      <c r="M20" s="219"/>
      <c r="N20" s="219"/>
      <c r="O20" s="219"/>
      <c r="P20" s="219"/>
      <c r="Q20" s="219"/>
      <c r="R20" s="219"/>
      <c r="S20" s="219"/>
      <c r="T20" s="219"/>
      <c r="U20" s="219"/>
      <c r="V20" s="219"/>
      <c r="W20" s="219"/>
      <c r="X20" s="219"/>
      <c r="Y20" s="219"/>
      <c r="Z20" s="219"/>
    </row>
    <row r="21" spans="1:26" ht="15.75" customHeight="1">
      <c r="A21" s="268">
        <v>20</v>
      </c>
      <c r="B21" s="268">
        <v>133</v>
      </c>
      <c r="C21" s="268" t="s">
        <v>215</v>
      </c>
      <c r="D21" s="514">
        <v>43811</v>
      </c>
      <c r="E21" s="268" t="s">
        <v>216</v>
      </c>
      <c r="F21" s="365">
        <v>43852</v>
      </c>
      <c r="G21" s="219"/>
      <c r="H21" s="219"/>
      <c r="I21" s="219"/>
      <c r="J21" s="219"/>
      <c r="K21" s="219"/>
      <c r="L21" s="219"/>
      <c r="M21" s="219"/>
      <c r="N21" s="219"/>
      <c r="O21" s="219"/>
      <c r="P21" s="219"/>
      <c r="Q21" s="219"/>
      <c r="R21" s="219"/>
      <c r="S21" s="219"/>
      <c r="T21" s="219"/>
      <c r="U21" s="219"/>
      <c r="V21" s="219"/>
      <c r="W21" s="219"/>
      <c r="X21" s="219"/>
      <c r="Y21" s="219"/>
      <c r="Z21" s="219"/>
    </row>
    <row r="22" spans="1:26" ht="15.75" customHeight="1">
      <c r="A22" s="268">
        <v>21</v>
      </c>
      <c r="B22" s="268">
        <v>12</v>
      </c>
      <c r="C22" s="268" t="s">
        <v>215</v>
      </c>
      <c r="D22" s="514">
        <v>43811</v>
      </c>
      <c r="E22" s="268" t="s">
        <v>216</v>
      </c>
      <c r="F22" s="365">
        <v>43852</v>
      </c>
      <c r="G22" s="219"/>
      <c r="H22" s="219"/>
      <c r="I22" s="219"/>
      <c r="J22" s="219"/>
      <c r="K22" s="219"/>
      <c r="L22" s="219"/>
      <c r="M22" s="219"/>
      <c r="N22" s="219"/>
      <c r="O22" s="219"/>
      <c r="P22" s="219"/>
      <c r="Q22" s="219"/>
      <c r="R22" s="219"/>
      <c r="S22" s="219"/>
      <c r="T22" s="219"/>
      <c r="U22" s="219"/>
      <c r="V22" s="219"/>
      <c r="W22" s="219"/>
      <c r="X22" s="219"/>
      <c r="Y22" s="219"/>
      <c r="Z22" s="219"/>
    </row>
    <row r="23" spans="1:26" ht="15.75" customHeight="1">
      <c r="A23" s="268">
        <v>22</v>
      </c>
      <c r="B23" s="268">
        <v>61</v>
      </c>
      <c r="C23" s="268" t="s">
        <v>215</v>
      </c>
      <c r="D23" s="514">
        <v>43811</v>
      </c>
      <c r="E23" s="268" t="s">
        <v>216</v>
      </c>
      <c r="F23" s="365">
        <v>43851</v>
      </c>
      <c r="G23" s="219"/>
      <c r="H23" s="219"/>
      <c r="I23" s="219"/>
      <c r="J23" s="219"/>
      <c r="K23" s="219"/>
      <c r="L23" s="219"/>
      <c r="M23" s="219"/>
      <c r="N23" s="219"/>
      <c r="O23" s="219"/>
      <c r="P23" s="219"/>
      <c r="Q23" s="219"/>
      <c r="R23" s="219"/>
      <c r="S23" s="219"/>
      <c r="T23" s="219"/>
      <c r="U23" s="219"/>
      <c r="V23" s="219"/>
      <c r="W23" s="219"/>
      <c r="X23" s="219"/>
      <c r="Y23" s="219"/>
      <c r="Z23" s="219"/>
    </row>
    <row r="24" spans="1:26" ht="15.75" customHeight="1">
      <c r="A24" s="268">
        <v>23</v>
      </c>
      <c r="B24" s="268">
        <v>0</v>
      </c>
      <c r="C24" s="268" t="s">
        <v>144</v>
      </c>
      <c r="D24" s="598">
        <v>43677</v>
      </c>
      <c r="E24" s="268" t="s">
        <v>216</v>
      </c>
      <c r="F24" s="365">
        <v>43851</v>
      </c>
      <c r="G24" s="219"/>
      <c r="H24" s="219"/>
      <c r="I24" s="219"/>
      <c r="J24" s="219"/>
      <c r="K24" s="219"/>
      <c r="L24" s="219"/>
      <c r="M24" s="219"/>
      <c r="N24" s="219"/>
      <c r="O24" s="219"/>
      <c r="P24" s="219"/>
      <c r="Q24" s="219"/>
      <c r="R24" s="219"/>
      <c r="S24" s="219"/>
      <c r="T24" s="219"/>
      <c r="U24" s="219"/>
      <c r="V24" s="219"/>
      <c r="W24" s="219"/>
      <c r="X24" s="219"/>
      <c r="Y24" s="219"/>
      <c r="Z24" s="219"/>
    </row>
    <row r="25" spans="1:26" ht="15.75" customHeight="1">
      <c r="A25" s="268">
        <v>24</v>
      </c>
      <c r="B25" s="268">
        <v>0</v>
      </c>
      <c r="C25" s="268" t="s">
        <v>144</v>
      </c>
      <c r="D25" s="598">
        <v>43677</v>
      </c>
      <c r="E25" s="268" t="s">
        <v>216</v>
      </c>
      <c r="F25" s="365">
        <v>43851</v>
      </c>
      <c r="G25" s="219"/>
      <c r="H25" s="219"/>
      <c r="I25" s="219"/>
      <c r="J25" s="219"/>
      <c r="K25" s="219"/>
      <c r="L25" s="219"/>
      <c r="M25" s="219"/>
      <c r="N25" s="219"/>
      <c r="O25" s="219"/>
      <c r="P25" s="219"/>
      <c r="Q25" s="219"/>
      <c r="R25" s="219"/>
      <c r="S25" s="219"/>
      <c r="T25" s="219"/>
      <c r="U25" s="219"/>
      <c r="V25" s="219"/>
      <c r="W25" s="219"/>
      <c r="X25" s="219"/>
      <c r="Y25" s="219"/>
      <c r="Z25" s="219"/>
    </row>
    <row r="26" spans="1:26" ht="15.75" customHeight="1">
      <c r="A26" s="268">
        <v>25</v>
      </c>
      <c r="B26" s="268">
        <v>15</v>
      </c>
      <c r="C26" s="268" t="s">
        <v>215</v>
      </c>
      <c r="D26" s="514">
        <v>43811</v>
      </c>
      <c r="E26" s="268" t="s">
        <v>203</v>
      </c>
      <c r="F26" s="365">
        <v>43816</v>
      </c>
      <c r="G26" s="219"/>
      <c r="H26" s="219"/>
      <c r="I26" s="219"/>
      <c r="J26" s="219"/>
      <c r="K26" s="219"/>
      <c r="L26" s="219"/>
      <c r="M26" s="219"/>
      <c r="N26" s="219"/>
      <c r="O26" s="219"/>
      <c r="P26" s="219"/>
      <c r="Q26" s="219"/>
      <c r="R26" s="219"/>
      <c r="S26" s="219"/>
      <c r="T26" s="219"/>
      <c r="U26" s="219"/>
      <c r="V26" s="219"/>
      <c r="W26" s="219"/>
      <c r="X26" s="219"/>
      <c r="Y26" s="219"/>
      <c r="Z26" s="219"/>
    </row>
    <row r="27" spans="1:26" ht="15.75" customHeight="1">
      <c r="A27" s="268">
        <v>26</v>
      </c>
      <c r="B27" s="268">
        <v>5</v>
      </c>
      <c r="C27" s="268" t="s">
        <v>215</v>
      </c>
      <c r="D27" s="514">
        <v>43811</v>
      </c>
      <c r="E27" s="268" t="s">
        <v>203</v>
      </c>
      <c r="F27" s="365">
        <v>43816</v>
      </c>
      <c r="G27" s="219"/>
      <c r="H27" s="219"/>
      <c r="I27" s="219"/>
      <c r="J27" s="219"/>
      <c r="K27" s="219"/>
      <c r="L27" s="219"/>
      <c r="M27" s="219"/>
      <c r="N27" s="219"/>
      <c r="O27" s="219"/>
      <c r="P27" s="219"/>
      <c r="Q27" s="219"/>
      <c r="R27" s="219"/>
      <c r="S27" s="219"/>
      <c r="T27" s="219"/>
      <c r="U27" s="219"/>
      <c r="V27" s="219"/>
      <c r="W27" s="219"/>
      <c r="X27" s="219"/>
      <c r="Y27" s="219"/>
      <c r="Z27" s="219"/>
    </row>
    <row r="28" spans="1:26" ht="15.75" customHeight="1">
      <c r="A28" s="853">
        <v>27</v>
      </c>
      <c r="B28" s="853">
        <v>3</v>
      </c>
      <c r="C28" s="854" t="s">
        <v>215</v>
      </c>
      <c r="D28" s="855">
        <v>43811</v>
      </c>
      <c r="E28" s="854" t="s">
        <v>203</v>
      </c>
      <c r="F28" s="855">
        <v>43816</v>
      </c>
      <c r="G28" s="854"/>
      <c r="H28" s="854"/>
      <c r="I28" s="854"/>
      <c r="J28" s="854"/>
      <c r="K28" s="854"/>
      <c r="L28" s="854"/>
      <c r="M28" s="854"/>
      <c r="N28" s="854"/>
      <c r="O28" s="854"/>
      <c r="P28" s="854"/>
      <c r="Q28" s="854"/>
      <c r="R28" s="854"/>
      <c r="S28" s="854"/>
      <c r="T28" s="854"/>
      <c r="U28" s="854"/>
      <c r="V28" s="854"/>
      <c r="W28" s="854"/>
      <c r="X28" s="854"/>
      <c r="Y28" s="854"/>
      <c r="Z28" s="854"/>
    </row>
    <row r="29" spans="1:26" ht="15.75" customHeight="1">
      <c r="A29" s="268">
        <v>28</v>
      </c>
      <c r="B29" s="268">
        <v>44</v>
      </c>
      <c r="C29" s="268" t="s">
        <v>215</v>
      </c>
      <c r="D29" s="514">
        <v>43811</v>
      </c>
      <c r="E29" s="268" t="s">
        <v>216</v>
      </c>
      <c r="F29" s="365">
        <v>43852</v>
      </c>
      <c r="G29" s="219"/>
      <c r="H29" s="219"/>
      <c r="I29" s="219"/>
      <c r="J29" s="219"/>
      <c r="K29" s="219"/>
      <c r="L29" s="219"/>
      <c r="M29" s="219"/>
      <c r="N29" s="219"/>
      <c r="O29" s="219"/>
      <c r="P29" s="219"/>
      <c r="Q29" s="219"/>
      <c r="R29" s="219"/>
      <c r="S29" s="219"/>
      <c r="T29" s="219"/>
      <c r="U29" s="219"/>
      <c r="V29" s="219"/>
      <c r="W29" s="219"/>
      <c r="X29" s="219"/>
      <c r="Y29" s="219"/>
      <c r="Z29" s="219"/>
    </row>
    <row r="30" spans="1:26" ht="12.75">
      <c r="A30" s="268">
        <v>29</v>
      </c>
      <c r="B30" s="268">
        <v>81</v>
      </c>
      <c r="C30" s="268" t="s">
        <v>215</v>
      </c>
      <c r="D30" s="514">
        <v>43811</v>
      </c>
      <c r="E30" s="268" t="s">
        <v>216</v>
      </c>
      <c r="F30" s="365">
        <v>43852</v>
      </c>
      <c r="G30" s="219"/>
      <c r="H30" s="219"/>
      <c r="I30" s="219"/>
      <c r="J30" s="219"/>
      <c r="K30" s="219"/>
      <c r="L30" s="219"/>
      <c r="M30" s="219"/>
      <c r="N30" s="219"/>
      <c r="O30" s="219"/>
      <c r="P30" s="219"/>
      <c r="Q30" s="219"/>
      <c r="R30" s="219"/>
      <c r="S30" s="219"/>
      <c r="T30" s="219"/>
      <c r="U30" s="219"/>
      <c r="V30" s="219"/>
      <c r="W30" s="219"/>
      <c r="X30" s="219"/>
      <c r="Y30" s="219"/>
      <c r="Z30" s="219"/>
    </row>
    <row r="31" spans="1:26" ht="12.75">
      <c r="A31" s="268">
        <v>30</v>
      </c>
      <c r="B31" s="268">
        <v>55</v>
      </c>
      <c r="C31" s="268" t="s">
        <v>215</v>
      </c>
      <c r="D31" s="514">
        <v>43811</v>
      </c>
      <c r="E31" s="268" t="s">
        <v>216</v>
      </c>
      <c r="F31" s="365">
        <v>43852</v>
      </c>
      <c r="G31" s="219"/>
      <c r="H31" s="219"/>
      <c r="I31" s="219"/>
      <c r="J31" s="219"/>
      <c r="K31" s="219"/>
      <c r="L31" s="219"/>
      <c r="M31" s="219"/>
      <c r="N31" s="219"/>
      <c r="O31" s="219"/>
      <c r="P31" s="219"/>
      <c r="Q31" s="219"/>
      <c r="R31" s="219"/>
      <c r="S31" s="219"/>
      <c r="T31" s="219"/>
      <c r="U31" s="219"/>
      <c r="V31" s="219"/>
      <c r="W31" s="219"/>
      <c r="X31" s="219"/>
      <c r="Y31" s="219"/>
      <c r="Z31" s="219"/>
    </row>
    <row r="32" spans="1:26" ht="12.75">
      <c r="A32" s="268">
        <v>31</v>
      </c>
      <c r="B32" s="268">
        <v>132</v>
      </c>
      <c r="C32" s="268" t="s">
        <v>215</v>
      </c>
      <c r="D32" s="514">
        <v>43816</v>
      </c>
      <c r="E32" s="268" t="s">
        <v>216</v>
      </c>
      <c r="F32" s="365">
        <v>43852</v>
      </c>
      <c r="G32" s="219"/>
      <c r="H32" s="219"/>
      <c r="I32" s="219"/>
      <c r="J32" s="219"/>
      <c r="K32" s="219"/>
      <c r="L32" s="219"/>
      <c r="M32" s="219"/>
      <c r="N32" s="219"/>
      <c r="O32" s="219"/>
      <c r="P32" s="219"/>
      <c r="Q32" s="219"/>
      <c r="R32" s="219"/>
      <c r="S32" s="219"/>
      <c r="T32" s="219"/>
      <c r="U32" s="219"/>
      <c r="V32" s="219"/>
      <c r="W32" s="219"/>
      <c r="X32" s="219"/>
      <c r="Y32" s="219"/>
      <c r="Z32" s="219"/>
    </row>
    <row r="33" spans="1:26" ht="12.75">
      <c r="A33" s="268">
        <v>32</v>
      </c>
      <c r="B33" s="268">
        <v>227</v>
      </c>
      <c r="C33" s="268" t="s">
        <v>215</v>
      </c>
      <c r="D33" s="514">
        <v>43816</v>
      </c>
      <c r="E33" s="268" t="s">
        <v>216</v>
      </c>
      <c r="F33" s="365">
        <v>43852</v>
      </c>
      <c r="G33" s="219"/>
      <c r="H33" s="219"/>
      <c r="I33" s="219"/>
      <c r="J33" s="219"/>
      <c r="K33" s="219"/>
      <c r="L33" s="219"/>
      <c r="M33" s="219"/>
      <c r="N33" s="219"/>
      <c r="O33" s="219"/>
      <c r="P33" s="219"/>
      <c r="Q33" s="219"/>
      <c r="R33" s="219"/>
      <c r="S33" s="219"/>
      <c r="T33" s="219"/>
      <c r="U33" s="219"/>
      <c r="V33" s="219"/>
      <c r="W33" s="219"/>
      <c r="X33" s="219"/>
      <c r="Y33" s="219"/>
      <c r="Z33" s="219"/>
    </row>
    <row r="34" spans="1:26" ht="12.75">
      <c r="A34" s="268">
        <v>33</v>
      </c>
      <c r="B34" s="268">
        <v>8</v>
      </c>
      <c r="C34" s="268" t="s">
        <v>215</v>
      </c>
      <c r="D34" s="514">
        <v>43816</v>
      </c>
      <c r="E34" s="268" t="s">
        <v>203</v>
      </c>
      <c r="F34" s="365">
        <v>43816</v>
      </c>
      <c r="G34" s="219"/>
      <c r="H34" s="219"/>
      <c r="I34" s="219"/>
      <c r="J34" s="219"/>
      <c r="K34" s="219"/>
      <c r="L34" s="219"/>
      <c r="M34" s="219"/>
      <c r="N34" s="219"/>
      <c r="O34" s="219"/>
      <c r="P34" s="219"/>
      <c r="Q34" s="219"/>
      <c r="R34" s="219"/>
      <c r="S34" s="219"/>
      <c r="T34" s="219"/>
      <c r="U34" s="219"/>
      <c r="V34" s="219"/>
      <c r="W34" s="219"/>
      <c r="X34" s="219"/>
      <c r="Y34" s="219"/>
      <c r="Z34" s="219"/>
    </row>
    <row r="35" spans="1:26" ht="12.75">
      <c r="A35" s="268">
        <v>34</v>
      </c>
      <c r="B35" s="268">
        <v>0</v>
      </c>
      <c r="C35" s="268" t="s">
        <v>144</v>
      </c>
      <c r="D35" s="598">
        <v>43677</v>
      </c>
      <c r="E35" s="268" t="s">
        <v>216</v>
      </c>
      <c r="F35" s="365">
        <v>43852</v>
      </c>
      <c r="G35" s="219"/>
      <c r="H35" s="219"/>
      <c r="I35" s="219"/>
      <c r="J35" s="219"/>
      <c r="K35" s="219"/>
      <c r="L35" s="219"/>
      <c r="M35" s="219"/>
      <c r="N35" s="219"/>
      <c r="O35" s="219"/>
      <c r="P35" s="219"/>
      <c r="Q35" s="219"/>
      <c r="R35" s="219"/>
      <c r="S35" s="219"/>
      <c r="T35" s="219"/>
      <c r="U35" s="219"/>
      <c r="V35" s="219"/>
      <c r="W35" s="219"/>
      <c r="X35" s="219"/>
      <c r="Y35" s="219"/>
      <c r="Z35" s="219"/>
    </row>
    <row r="36" spans="1:26" ht="12.75">
      <c r="A36" s="268">
        <v>35</v>
      </c>
      <c r="B36" s="268">
        <v>3</v>
      </c>
      <c r="C36" s="268" t="s">
        <v>215</v>
      </c>
      <c r="D36" s="514">
        <v>43816</v>
      </c>
      <c r="E36" s="268" t="s">
        <v>216</v>
      </c>
      <c r="F36" s="365">
        <v>43852</v>
      </c>
      <c r="G36" s="219"/>
      <c r="H36" s="219"/>
      <c r="I36" s="219"/>
      <c r="J36" s="219"/>
      <c r="K36" s="219"/>
      <c r="L36" s="219"/>
      <c r="M36" s="219"/>
      <c r="N36" s="219"/>
      <c r="O36" s="219"/>
      <c r="P36" s="219"/>
      <c r="Q36" s="219"/>
      <c r="R36" s="219"/>
      <c r="S36" s="219"/>
      <c r="T36" s="219"/>
      <c r="U36" s="219"/>
      <c r="V36" s="219"/>
      <c r="W36" s="219"/>
      <c r="X36" s="219"/>
      <c r="Y36" s="219"/>
      <c r="Z36" s="219"/>
    </row>
    <row r="37" spans="1:26" ht="12.75">
      <c r="A37" s="268">
        <v>36</v>
      </c>
      <c r="B37" s="268">
        <v>54</v>
      </c>
      <c r="C37" s="268" t="s">
        <v>215</v>
      </c>
      <c r="D37" s="514">
        <v>43816</v>
      </c>
      <c r="E37" s="268" t="s">
        <v>216</v>
      </c>
      <c r="F37" s="365">
        <v>43852</v>
      </c>
      <c r="G37" s="219"/>
      <c r="H37" s="219"/>
      <c r="I37" s="219"/>
      <c r="J37" s="219"/>
      <c r="K37" s="219"/>
      <c r="L37" s="219"/>
      <c r="M37" s="219"/>
      <c r="N37" s="219"/>
      <c r="O37" s="219"/>
      <c r="P37" s="219"/>
      <c r="Q37" s="219"/>
      <c r="R37" s="219"/>
      <c r="S37" s="219"/>
      <c r="T37" s="219"/>
      <c r="U37" s="219"/>
      <c r="V37" s="219"/>
      <c r="W37" s="219"/>
      <c r="X37" s="219"/>
      <c r="Y37" s="219"/>
      <c r="Z37" s="219"/>
    </row>
    <row r="38" spans="1:26" ht="12.75">
      <c r="A38" s="268">
        <v>37</v>
      </c>
      <c r="B38" s="268">
        <v>12</v>
      </c>
      <c r="C38" s="268" t="s">
        <v>215</v>
      </c>
      <c r="D38" s="514">
        <v>43816</v>
      </c>
      <c r="E38" s="268" t="s">
        <v>216</v>
      </c>
      <c r="F38" s="365">
        <v>43852</v>
      </c>
      <c r="G38" s="219"/>
      <c r="H38" s="219"/>
      <c r="I38" s="219"/>
      <c r="J38" s="219"/>
      <c r="K38" s="219"/>
      <c r="L38" s="219"/>
      <c r="M38" s="219"/>
      <c r="N38" s="219"/>
      <c r="O38" s="219"/>
      <c r="P38" s="219"/>
      <c r="Q38" s="219"/>
      <c r="R38" s="219"/>
      <c r="S38" s="219"/>
      <c r="T38" s="219"/>
      <c r="U38" s="219"/>
      <c r="V38" s="219"/>
      <c r="W38" s="219"/>
      <c r="X38" s="219"/>
      <c r="Y38" s="219"/>
      <c r="Z38" s="219"/>
    </row>
    <row r="39" spans="1:26" ht="12.75">
      <c r="A39" s="268">
        <v>38</v>
      </c>
      <c r="B39" s="268">
        <v>96</v>
      </c>
      <c r="C39" s="268" t="s">
        <v>215</v>
      </c>
      <c r="D39" s="514">
        <v>43816</v>
      </c>
      <c r="E39" s="268" t="s">
        <v>216</v>
      </c>
      <c r="F39" s="365">
        <v>43852</v>
      </c>
      <c r="G39" s="219"/>
      <c r="H39" s="219"/>
      <c r="I39" s="219"/>
      <c r="J39" s="219"/>
      <c r="K39" s="219"/>
      <c r="L39" s="219"/>
      <c r="M39" s="219"/>
      <c r="N39" s="219"/>
      <c r="O39" s="219"/>
      <c r="P39" s="219"/>
      <c r="Q39" s="219"/>
      <c r="R39" s="219"/>
      <c r="S39" s="219"/>
      <c r="T39" s="219"/>
      <c r="U39" s="219"/>
      <c r="V39" s="219"/>
      <c r="W39" s="219"/>
      <c r="X39" s="219"/>
      <c r="Y39" s="219"/>
      <c r="Z39" s="219"/>
    </row>
    <row r="40" spans="1:26" ht="12.75">
      <c r="A40" s="268">
        <v>39</v>
      </c>
      <c r="B40" s="268">
        <v>170</v>
      </c>
      <c r="C40" s="268" t="s">
        <v>215</v>
      </c>
      <c r="D40" s="514">
        <v>43817</v>
      </c>
      <c r="E40" s="268" t="s">
        <v>216</v>
      </c>
      <c r="F40" s="365">
        <v>43853</v>
      </c>
      <c r="G40" s="219"/>
      <c r="H40" s="219"/>
      <c r="I40" s="219"/>
      <c r="J40" s="219"/>
      <c r="K40" s="219"/>
      <c r="L40" s="219"/>
      <c r="M40" s="219"/>
      <c r="N40" s="219"/>
      <c r="O40" s="219"/>
      <c r="P40" s="219"/>
      <c r="Q40" s="219"/>
      <c r="R40" s="219"/>
      <c r="S40" s="219"/>
      <c r="T40" s="219"/>
      <c r="U40" s="219"/>
      <c r="V40" s="219"/>
      <c r="W40" s="219"/>
      <c r="X40" s="219"/>
      <c r="Y40" s="219"/>
      <c r="Z40" s="219"/>
    </row>
    <row r="41" spans="1:26" ht="12.75">
      <c r="A41" s="268">
        <v>40</v>
      </c>
      <c r="B41" s="268">
        <v>76</v>
      </c>
      <c r="C41" s="268" t="s">
        <v>215</v>
      </c>
      <c r="D41" s="514">
        <v>43817</v>
      </c>
      <c r="E41" s="268" t="s">
        <v>216</v>
      </c>
      <c r="F41" s="365">
        <v>43853</v>
      </c>
      <c r="G41" s="219"/>
      <c r="H41" s="219"/>
      <c r="I41" s="219"/>
      <c r="J41" s="219"/>
      <c r="K41" s="219"/>
      <c r="L41" s="219"/>
      <c r="M41" s="219"/>
      <c r="N41" s="219"/>
      <c r="O41" s="219"/>
      <c r="P41" s="219"/>
      <c r="Q41" s="219"/>
      <c r="R41" s="219"/>
      <c r="S41" s="219"/>
      <c r="T41" s="219"/>
      <c r="U41" s="219"/>
      <c r="V41" s="219"/>
      <c r="W41" s="219"/>
      <c r="X41" s="219"/>
      <c r="Y41" s="219"/>
      <c r="Z41" s="219"/>
    </row>
    <row r="42" spans="1:26" ht="12.75">
      <c r="A42" s="268">
        <v>41</v>
      </c>
      <c r="B42" s="268">
        <v>101</v>
      </c>
      <c r="C42" s="268" t="s">
        <v>215</v>
      </c>
      <c r="D42" s="514">
        <v>43817</v>
      </c>
      <c r="E42" s="268" t="s">
        <v>216</v>
      </c>
      <c r="F42" s="365">
        <v>43853</v>
      </c>
      <c r="G42" s="219"/>
      <c r="H42" s="219"/>
      <c r="I42" s="219"/>
      <c r="J42" s="219"/>
      <c r="K42" s="219"/>
      <c r="L42" s="219"/>
      <c r="M42" s="219"/>
      <c r="N42" s="219"/>
      <c r="O42" s="219"/>
      <c r="P42" s="219"/>
      <c r="Q42" s="219"/>
      <c r="R42" s="219"/>
      <c r="S42" s="219"/>
      <c r="T42" s="219"/>
      <c r="U42" s="219"/>
      <c r="V42" s="219"/>
      <c r="W42" s="219"/>
      <c r="X42" s="219"/>
      <c r="Y42" s="219"/>
      <c r="Z42" s="219"/>
    </row>
    <row r="43" spans="1:26" ht="12.75">
      <c r="A43" s="268">
        <v>42</v>
      </c>
      <c r="B43" s="268">
        <v>13</v>
      </c>
      <c r="C43" s="268" t="s">
        <v>215</v>
      </c>
      <c r="D43" s="514">
        <v>43817</v>
      </c>
      <c r="E43" s="268" t="s">
        <v>216</v>
      </c>
      <c r="F43" s="365">
        <v>43853</v>
      </c>
      <c r="G43" s="219"/>
      <c r="H43" s="219"/>
      <c r="I43" s="219"/>
      <c r="J43" s="219"/>
      <c r="K43" s="219"/>
      <c r="L43" s="219"/>
      <c r="M43" s="219"/>
      <c r="N43" s="219"/>
      <c r="O43" s="219"/>
      <c r="P43" s="219"/>
      <c r="Q43" s="219"/>
      <c r="R43" s="219"/>
      <c r="S43" s="219"/>
      <c r="T43" s="219"/>
      <c r="U43" s="219"/>
      <c r="V43" s="219"/>
      <c r="W43" s="219"/>
      <c r="X43" s="219"/>
      <c r="Y43" s="219"/>
      <c r="Z43" s="219"/>
    </row>
    <row r="44" spans="1:26" ht="12.75">
      <c r="A44" s="268">
        <v>43</v>
      </c>
      <c r="B44" s="268">
        <v>37</v>
      </c>
      <c r="C44" s="268" t="s">
        <v>215</v>
      </c>
      <c r="D44" s="514">
        <v>43817</v>
      </c>
      <c r="E44" s="268" t="s">
        <v>216</v>
      </c>
      <c r="F44" s="365">
        <v>43853</v>
      </c>
      <c r="G44" s="219"/>
      <c r="H44" s="219"/>
      <c r="I44" s="219"/>
      <c r="J44" s="219"/>
      <c r="K44" s="219"/>
      <c r="L44" s="219"/>
      <c r="M44" s="219"/>
      <c r="N44" s="219"/>
      <c r="O44" s="219"/>
      <c r="P44" s="219"/>
      <c r="Q44" s="219"/>
      <c r="R44" s="219"/>
      <c r="S44" s="219"/>
      <c r="T44" s="219"/>
      <c r="U44" s="219"/>
      <c r="V44" s="219"/>
      <c r="W44" s="219"/>
      <c r="X44" s="219"/>
      <c r="Y44" s="219"/>
      <c r="Z44" s="219"/>
    </row>
    <row r="45" spans="1:26" ht="12.75">
      <c r="A45" s="268">
        <v>44</v>
      </c>
      <c r="B45" s="268">
        <v>77</v>
      </c>
      <c r="C45" s="268" t="s">
        <v>203</v>
      </c>
      <c r="D45" s="514">
        <v>43683</v>
      </c>
      <c r="E45" s="268" t="s">
        <v>216</v>
      </c>
      <c r="F45" s="365">
        <v>43853</v>
      </c>
      <c r="G45" s="219"/>
      <c r="H45" s="219"/>
      <c r="I45" s="219"/>
      <c r="J45" s="219"/>
      <c r="K45" s="219"/>
      <c r="L45" s="219"/>
      <c r="M45" s="219"/>
      <c r="N45" s="219"/>
      <c r="O45" s="219"/>
      <c r="P45" s="219"/>
      <c r="Q45" s="219"/>
      <c r="R45" s="219"/>
      <c r="S45" s="219"/>
      <c r="T45" s="219"/>
      <c r="U45" s="219"/>
      <c r="V45" s="219"/>
      <c r="W45" s="219"/>
      <c r="X45" s="219"/>
      <c r="Y45" s="219"/>
      <c r="Z45" s="219"/>
    </row>
    <row r="46" spans="1:26" ht="12.75">
      <c r="A46" s="268">
        <v>45</v>
      </c>
      <c r="B46" s="268">
        <v>8</v>
      </c>
      <c r="C46" s="268" t="s">
        <v>215</v>
      </c>
      <c r="D46" s="514">
        <v>43817</v>
      </c>
      <c r="E46" s="268" t="s">
        <v>216</v>
      </c>
      <c r="F46" s="365">
        <v>43853</v>
      </c>
      <c r="G46" s="219"/>
      <c r="H46" s="219"/>
      <c r="I46" s="219"/>
      <c r="J46" s="219"/>
      <c r="K46" s="219"/>
      <c r="L46" s="219"/>
      <c r="M46" s="219"/>
      <c r="N46" s="219"/>
      <c r="O46" s="219"/>
      <c r="P46" s="219"/>
      <c r="Q46" s="219"/>
      <c r="R46" s="219"/>
      <c r="S46" s="219"/>
      <c r="T46" s="219"/>
      <c r="U46" s="219"/>
      <c r="V46" s="219"/>
      <c r="W46" s="219"/>
      <c r="X46" s="219"/>
      <c r="Y46" s="219"/>
      <c r="Z46" s="219"/>
    </row>
    <row r="47" spans="1:26" ht="12.75">
      <c r="A47" s="268">
        <v>46</v>
      </c>
      <c r="B47" s="268">
        <v>0</v>
      </c>
      <c r="C47" s="268" t="s">
        <v>144</v>
      </c>
      <c r="D47" s="598">
        <v>43677</v>
      </c>
      <c r="E47" s="268" t="s">
        <v>216</v>
      </c>
      <c r="F47" s="365">
        <v>43853</v>
      </c>
      <c r="G47" s="219"/>
      <c r="H47" s="219"/>
      <c r="I47" s="219"/>
      <c r="J47" s="219"/>
      <c r="K47" s="219"/>
      <c r="L47" s="219"/>
      <c r="M47" s="219"/>
      <c r="N47" s="219"/>
      <c r="O47" s="219"/>
      <c r="P47" s="219"/>
      <c r="Q47" s="219"/>
      <c r="R47" s="219"/>
      <c r="S47" s="219"/>
      <c r="T47" s="219"/>
      <c r="U47" s="219"/>
      <c r="V47" s="219"/>
      <c r="W47" s="219"/>
      <c r="X47" s="219"/>
      <c r="Y47" s="219"/>
      <c r="Z47" s="219"/>
    </row>
    <row r="48" spans="1:26" ht="12.75">
      <c r="A48" s="268">
        <v>47</v>
      </c>
      <c r="B48" s="268">
        <v>0</v>
      </c>
      <c r="C48" s="268" t="s">
        <v>144</v>
      </c>
      <c r="D48" s="598">
        <v>43677</v>
      </c>
      <c r="E48" s="268" t="s">
        <v>216</v>
      </c>
      <c r="F48" s="365">
        <v>43853</v>
      </c>
      <c r="G48" s="219"/>
      <c r="H48" s="219"/>
      <c r="I48" s="219"/>
      <c r="J48" s="219"/>
      <c r="K48" s="219"/>
      <c r="L48" s="219"/>
      <c r="M48" s="219"/>
      <c r="N48" s="219"/>
      <c r="O48" s="219"/>
      <c r="P48" s="219"/>
      <c r="Q48" s="219"/>
      <c r="R48" s="219"/>
      <c r="S48" s="219"/>
      <c r="T48" s="219"/>
      <c r="U48" s="219"/>
      <c r="V48" s="219"/>
      <c r="W48" s="219"/>
      <c r="X48" s="219"/>
      <c r="Y48" s="219"/>
      <c r="Z48" s="219"/>
    </row>
    <row r="49" spans="1:26" ht="12.75">
      <c r="A49" s="268">
        <v>48</v>
      </c>
      <c r="B49" s="268">
        <v>7</v>
      </c>
      <c r="C49" s="268" t="s">
        <v>215</v>
      </c>
      <c r="D49" s="514">
        <v>43817</v>
      </c>
      <c r="E49" s="268" t="s">
        <v>216</v>
      </c>
      <c r="F49" s="365">
        <v>43853</v>
      </c>
      <c r="G49" s="219"/>
      <c r="H49" s="219"/>
      <c r="I49" s="219"/>
      <c r="J49" s="219"/>
      <c r="K49" s="219"/>
      <c r="L49" s="219"/>
      <c r="M49" s="219"/>
      <c r="N49" s="219"/>
      <c r="O49" s="219"/>
      <c r="P49" s="219"/>
      <c r="Q49" s="219"/>
      <c r="R49" s="219"/>
      <c r="S49" s="219"/>
      <c r="T49" s="219"/>
      <c r="U49" s="219"/>
      <c r="V49" s="219"/>
      <c r="W49" s="219"/>
      <c r="X49" s="219"/>
      <c r="Y49" s="219"/>
      <c r="Z49" s="219"/>
    </row>
    <row r="50" spans="1:26" ht="12.75">
      <c r="A50" s="268">
        <v>49</v>
      </c>
      <c r="B50" s="268">
        <v>102</v>
      </c>
      <c r="C50" s="268" t="s">
        <v>215</v>
      </c>
      <c r="D50" s="514">
        <v>43818</v>
      </c>
      <c r="E50" s="268" t="s">
        <v>216</v>
      </c>
      <c r="F50" s="365">
        <v>43853</v>
      </c>
      <c r="G50" s="219"/>
      <c r="H50" s="219"/>
      <c r="I50" s="219"/>
      <c r="J50" s="219"/>
      <c r="K50" s="219"/>
      <c r="L50" s="219"/>
      <c r="M50" s="219"/>
      <c r="N50" s="219"/>
      <c r="O50" s="219"/>
      <c r="P50" s="219"/>
      <c r="Q50" s="219"/>
      <c r="R50" s="219"/>
      <c r="S50" s="219"/>
      <c r="T50" s="219"/>
      <c r="U50" s="219"/>
      <c r="V50" s="219"/>
      <c r="W50" s="219"/>
      <c r="X50" s="219"/>
      <c r="Y50" s="219"/>
      <c r="Z50" s="219"/>
    </row>
    <row r="51" spans="1:26" ht="12.75">
      <c r="A51" s="268">
        <v>50</v>
      </c>
      <c r="B51" s="268">
        <v>85</v>
      </c>
      <c r="C51" s="268" t="s">
        <v>215</v>
      </c>
      <c r="D51" s="514">
        <v>43819</v>
      </c>
      <c r="E51" s="268" t="s">
        <v>216</v>
      </c>
      <c r="F51" s="365">
        <v>43853</v>
      </c>
      <c r="G51" s="219"/>
      <c r="H51" s="219"/>
      <c r="I51" s="219"/>
      <c r="J51" s="219"/>
      <c r="K51" s="219"/>
      <c r="L51" s="219"/>
      <c r="M51" s="219"/>
      <c r="N51" s="219"/>
      <c r="O51" s="219"/>
      <c r="P51" s="219"/>
      <c r="Q51" s="219"/>
      <c r="R51" s="219"/>
      <c r="S51" s="219"/>
      <c r="T51" s="219"/>
      <c r="U51" s="219"/>
      <c r="V51" s="219"/>
      <c r="W51" s="219"/>
      <c r="X51" s="219"/>
      <c r="Y51" s="219"/>
      <c r="Z51" s="219"/>
    </row>
    <row r="52" spans="1:26" ht="12.75">
      <c r="A52" s="268">
        <v>51</v>
      </c>
      <c r="B52" s="268">
        <v>50</v>
      </c>
      <c r="C52" s="268" t="s">
        <v>215</v>
      </c>
      <c r="D52" s="514">
        <v>43819</v>
      </c>
      <c r="E52" s="268" t="s">
        <v>216</v>
      </c>
      <c r="F52" s="365">
        <v>43853</v>
      </c>
      <c r="G52" s="219"/>
      <c r="H52" s="219"/>
      <c r="I52" s="219"/>
      <c r="J52" s="219"/>
      <c r="K52" s="219"/>
      <c r="L52" s="219"/>
      <c r="M52" s="219"/>
      <c r="N52" s="219"/>
      <c r="O52" s="219"/>
      <c r="P52" s="219"/>
      <c r="Q52" s="219"/>
      <c r="R52" s="219"/>
      <c r="S52" s="219"/>
      <c r="T52" s="219"/>
      <c r="U52" s="219"/>
      <c r="V52" s="219"/>
      <c r="W52" s="219"/>
      <c r="X52" s="219"/>
      <c r="Y52" s="219"/>
      <c r="Z52" s="219"/>
    </row>
    <row r="53" spans="1:26" ht="12.75">
      <c r="A53" s="268">
        <v>52</v>
      </c>
      <c r="B53" s="268">
        <v>145</v>
      </c>
      <c r="C53" s="268" t="s">
        <v>215</v>
      </c>
      <c r="D53" s="514">
        <v>43819</v>
      </c>
      <c r="E53" s="268" t="s">
        <v>216</v>
      </c>
      <c r="F53" s="365">
        <v>43854</v>
      </c>
      <c r="G53" s="219"/>
      <c r="H53" s="219"/>
      <c r="I53" s="219"/>
      <c r="J53" s="219"/>
      <c r="K53" s="219"/>
      <c r="L53" s="219"/>
      <c r="M53" s="219"/>
      <c r="N53" s="219"/>
      <c r="O53" s="219"/>
      <c r="P53" s="219"/>
      <c r="Q53" s="219"/>
      <c r="R53" s="219"/>
      <c r="S53" s="219"/>
      <c r="T53" s="219"/>
      <c r="U53" s="219"/>
      <c r="V53" s="219"/>
      <c r="W53" s="219"/>
      <c r="X53" s="219"/>
      <c r="Y53" s="219"/>
      <c r="Z53" s="219"/>
    </row>
    <row r="54" spans="1:26" ht="12.75">
      <c r="A54" s="268">
        <v>53</v>
      </c>
      <c r="B54" s="268">
        <v>149</v>
      </c>
      <c r="C54" s="268" t="s">
        <v>215</v>
      </c>
      <c r="D54" s="514">
        <v>43819</v>
      </c>
      <c r="E54" s="268" t="s">
        <v>216</v>
      </c>
      <c r="F54" s="365">
        <v>43854</v>
      </c>
      <c r="G54" s="219"/>
      <c r="H54" s="219"/>
      <c r="I54" s="219"/>
      <c r="J54" s="219"/>
      <c r="K54" s="219"/>
      <c r="L54" s="219"/>
      <c r="M54" s="219"/>
      <c r="N54" s="219"/>
      <c r="O54" s="219"/>
      <c r="P54" s="219"/>
      <c r="Q54" s="219"/>
      <c r="R54" s="219"/>
      <c r="S54" s="219"/>
      <c r="T54" s="219"/>
      <c r="U54" s="219"/>
      <c r="V54" s="219"/>
      <c r="W54" s="219"/>
      <c r="X54" s="219"/>
      <c r="Y54" s="219"/>
      <c r="Z54" s="219"/>
    </row>
    <row r="55" spans="1:26" ht="12.75">
      <c r="A55" s="268">
        <v>54</v>
      </c>
      <c r="B55" s="268">
        <v>36</v>
      </c>
      <c r="C55" s="268" t="s">
        <v>215</v>
      </c>
      <c r="D55" s="856">
        <v>43832</v>
      </c>
      <c r="E55" s="268" t="s">
        <v>216</v>
      </c>
      <c r="F55" s="365">
        <v>43854</v>
      </c>
      <c r="G55" s="219"/>
      <c r="H55" s="219"/>
      <c r="I55" s="219"/>
      <c r="J55" s="219"/>
      <c r="K55" s="219"/>
      <c r="L55" s="219"/>
      <c r="M55" s="219"/>
      <c r="N55" s="219"/>
      <c r="O55" s="219"/>
      <c r="P55" s="219"/>
      <c r="Q55" s="219"/>
      <c r="R55" s="219"/>
      <c r="S55" s="219"/>
      <c r="T55" s="219"/>
      <c r="U55" s="219"/>
      <c r="V55" s="219"/>
      <c r="W55" s="219"/>
      <c r="X55" s="219"/>
      <c r="Y55" s="219"/>
      <c r="Z55" s="219"/>
    </row>
    <row r="56" spans="1:26" ht="12.75">
      <c r="A56" s="268">
        <v>55</v>
      </c>
      <c r="B56" s="268">
        <v>151</v>
      </c>
      <c r="C56" s="268" t="s">
        <v>215</v>
      </c>
      <c r="D56" s="514">
        <v>43832</v>
      </c>
      <c r="E56" s="268" t="s">
        <v>216</v>
      </c>
      <c r="F56" s="365">
        <v>43854</v>
      </c>
      <c r="G56" s="219"/>
      <c r="H56" s="219"/>
      <c r="I56" s="219"/>
      <c r="J56" s="219"/>
      <c r="K56" s="219"/>
      <c r="L56" s="219"/>
      <c r="M56" s="219"/>
      <c r="N56" s="219"/>
      <c r="O56" s="219"/>
      <c r="P56" s="219"/>
      <c r="Q56" s="219"/>
      <c r="R56" s="219"/>
      <c r="S56" s="219"/>
      <c r="T56" s="219"/>
      <c r="U56" s="219"/>
      <c r="V56" s="219"/>
      <c r="W56" s="219"/>
      <c r="X56" s="219"/>
      <c r="Y56" s="219"/>
      <c r="Z56" s="219"/>
    </row>
    <row r="57" spans="1:26" ht="12.75">
      <c r="A57" s="268">
        <v>56</v>
      </c>
      <c r="B57" s="268">
        <v>14</v>
      </c>
      <c r="C57" s="268" t="s">
        <v>215</v>
      </c>
      <c r="D57" s="514">
        <v>43819</v>
      </c>
      <c r="E57" s="268" t="s">
        <v>216</v>
      </c>
      <c r="F57" s="365">
        <v>43854</v>
      </c>
      <c r="G57" s="219"/>
      <c r="H57" s="219"/>
      <c r="I57" s="219"/>
      <c r="J57" s="219"/>
      <c r="K57" s="219"/>
      <c r="L57" s="219"/>
      <c r="M57" s="219"/>
      <c r="N57" s="219"/>
      <c r="O57" s="219"/>
      <c r="P57" s="219"/>
      <c r="Q57" s="219"/>
      <c r="R57" s="219"/>
      <c r="S57" s="219"/>
      <c r="T57" s="219"/>
      <c r="U57" s="219"/>
      <c r="V57" s="219"/>
      <c r="W57" s="219"/>
      <c r="X57" s="219"/>
      <c r="Y57" s="219"/>
      <c r="Z57" s="219"/>
    </row>
    <row r="58" spans="1:26" ht="12.75">
      <c r="A58" s="268">
        <v>57</v>
      </c>
      <c r="B58" s="268">
        <v>27</v>
      </c>
      <c r="C58" s="268" t="s">
        <v>215</v>
      </c>
      <c r="D58" s="514">
        <v>43819</v>
      </c>
      <c r="E58" s="268" t="s">
        <v>216</v>
      </c>
      <c r="F58" s="365">
        <v>43854</v>
      </c>
      <c r="G58" s="219"/>
      <c r="H58" s="219"/>
      <c r="I58" s="219"/>
      <c r="J58" s="219"/>
      <c r="K58" s="219"/>
      <c r="L58" s="219"/>
      <c r="M58" s="219"/>
      <c r="N58" s="219"/>
      <c r="O58" s="219"/>
      <c r="P58" s="219"/>
      <c r="Q58" s="219"/>
      <c r="R58" s="219"/>
      <c r="S58" s="219"/>
      <c r="T58" s="219"/>
      <c r="U58" s="219"/>
      <c r="V58" s="219"/>
      <c r="W58" s="219"/>
      <c r="X58" s="219"/>
      <c r="Y58" s="219"/>
      <c r="Z58" s="219"/>
    </row>
    <row r="59" spans="1:26" ht="12.75">
      <c r="A59" s="268">
        <v>58</v>
      </c>
      <c r="B59" s="268">
        <v>40</v>
      </c>
      <c r="C59" s="268" t="s">
        <v>215</v>
      </c>
      <c r="D59" s="514">
        <v>43819</v>
      </c>
      <c r="E59" s="268" t="s">
        <v>216</v>
      </c>
      <c r="F59" s="365">
        <v>43857</v>
      </c>
      <c r="G59" s="219"/>
      <c r="H59" s="219"/>
      <c r="I59" s="219"/>
      <c r="J59" s="219"/>
      <c r="K59" s="219"/>
      <c r="L59" s="219"/>
      <c r="M59" s="219"/>
      <c r="N59" s="219"/>
      <c r="O59" s="219"/>
      <c r="P59" s="219"/>
      <c r="Q59" s="219"/>
      <c r="R59" s="219"/>
      <c r="S59" s="219"/>
      <c r="T59" s="219"/>
      <c r="U59" s="219"/>
      <c r="V59" s="219"/>
      <c r="W59" s="219"/>
      <c r="X59" s="219"/>
      <c r="Y59" s="219"/>
      <c r="Z59" s="219"/>
    </row>
    <row r="60" spans="1:26" ht="12.75">
      <c r="A60" s="268">
        <v>59</v>
      </c>
      <c r="B60" s="268">
        <v>44</v>
      </c>
      <c r="C60" s="268" t="s">
        <v>215</v>
      </c>
      <c r="D60" s="514">
        <v>43819</v>
      </c>
      <c r="E60" s="268" t="s">
        <v>216</v>
      </c>
      <c r="F60" s="365">
        <v>43857</v>
      </c>
      <c r="G60" s="219"/>
      <c r="H60" s="219"/>
      <c r="I60" s="219"/>
      <c r="J60" s="219"/>
      <c r="K60" s="219"/>
      <c r="L60" s="219"/>
      <c r="M60" s="219"/>
      <c r="N60" s="219"/>
      <c r="O60" s="219"/>
      <c r="P60" s="219"/>
      <c r="Q60" s="219"/>
      <c r="R60" s="219"/>
      <c r="S60" s="219"/>
      <c r="T60" s="219"/>
      <c r="U60" s="219"/>
      <c r="V60" s="219"/>
      <c r="W60" s="219"/>
      <c r="X60" s="219"/>
      <c r="Y60" s="219"/>
      <c r="Z60" s="219"/>
    </row>
    <row r="61" spans="1:26" ht="12.75">
      <c r="A61" s="268">
        <v>60</v>
      </c>
      <c r="B61" s="268">
        <v>23</v>
      </c>
      <c r="C61" s="268" t="s">
        <v>27</v>
      </c>
      <c r="D61" s="514"/>
      <c r="E61" s="268" t="s">
        <v>216</v>
      </c>
      <c r="F61" s="365">
        <v>43857</v>
      </c>
      <c r="G61" s="219"/>
      <c r="H61" s="219"/>
      <c r="I61" s="219"/>
      <c r="J61" s="219"/>
      <c r="K61" s="219"/>
      <c r="L61" s="219"/>
      <c r="M61" s="219"/>
      <c r="N61" s="219"/>
      <c r="O61" s="219"/>
      <c r="P61" s="219"/>
      <c r="Q61" s="219"/>
      <c r="R61" s="219"/>
      <c r="S61" s="219"/>
      <c r="T61" s="219"/>
      <c r="U61" s="219"/>
      <c r="V61" s="219"/>
      <c r="W61" s="219"/>
      <c r="X61" s="219"/>
      <c r="Y61" s="219"/>
      <c r="Z61" s="219"/>
    </row>
    <row r="62" spans="1:26" ht="12.75">
      <c r="A62" s="268">
        <v>61</v>
      </c>
      <c r="B62" s="268">
        <v>20</v>
      </c>
      <c r="C62" s="268" t="s">
        <v>215</v>
      </c>
      <c r="D62" s="514">
        <v>43819</v>
      </c>
      <c r="E62" s="268" t="s">
        <v>216</v>
      </c>
      <c r="F62" s="365">
        <v>43857</v>
      </c>
      <c r="G62" s="219"/>
      <c r="H62" s="219"/>
      <c r="I62" s="219"/>
      <c r="J62" s="219"/>
      <c r="K62" s="219"/>
      <c r="L62" s="219"/>
      <c r="M62" s="219"/>
      <c r="N62" s="219"/>
      <c r="O62" s="219"/>
      <c r="P62" s="219"/>
      <c r="Q62" s="219"/>
      <c r="R62" s="219"/>
      <c r="S62" s="219"/>
      <c r="T62" s="219"/>
      <c r="U62" s="219"/>
      <c r="V62" s="219"/>
      <c r="W62" s="219"/>
      <c r="X62" s="219"/>
      <c r="Y62" s="219"/>
      <c r="Z62" s="219"/>
    </row>
    <row r="63" spans="1:26" ht="12.75">
      <c r="A63" s="268">
        <v>62</v>
      </c>
      <c r="B63" s="268">
        <v>3</v>
      </c>
      <c r="C63" s="268" t="s">
        <v>27</v>
      </c>
      <c r="D63" s="514"/>
      <c r="E63" s="268" t="s">
        <v>216</v>
      </c>
      <c r="F63" s="365">
        <v>43857</v>
      </c>
      <c r="G63" s="219"/>
      <c r="H63" s="219"/>
      <c r="I63" s="219"/>
      <c r="J63" s="219"/>
      <c r="K63" s="219"/>
      <c r="L63" s="219"/>
      <c r="M63" s="219"/>
      <c r="N63" s="219"/>
      <c r="O63" s="219"/>
      <c r="P63" s="219"/>
      <c r="Q63" s="219"/>
      <c r="R63" s="219"/>
      <c r="S63" s="219"/>
      <c r="T63" s="219"/>
      <c r="U63" s="219"/>
      <c r="V63" s="219"/>
      <c r="W63" s="219"/>
      <c r="X63" s="219"/>
      <c r="Y63" s="219"/>
      <c r="Z63" s="219"/>
    </row>
    <row r="64" spans="1:26" ht="12.75">
      <c r="A64" s="268">
        <v>63</v>
      </c>
      <c r="B64" s="268">
        <v>0</v>
      </c>
      <c r="C64" s="268" t="s">
        <v>144</v>
      </c>
      <c r="D64" s="598">
        <v>43677</v>
      </c>
      <c r="E64" s="268" t="s">
        <v>216</v>
      </c>
      <c r="F64" s="365">
        <v>43857</v>
      </c>
      <c r="G64" s="219"/>
      <c r="H64" s="219"/>
      <c r="I64" s="219"/>
      <c r="J64" s="219"/>
      <c r="K64" s="219"/>
      <c r="L64" s="219"/>
      <c r="M64" s="219"/>
      <c r="N64" s="219"/>
      <c r="O64" s="219"/>
      <c r="P64" s="219"/>
      <c r="Q64" s="219"/>
      <c r="R64" s="219"/>
      <c r="S64" s="219"/>
      <c r="T64" s="219"/>
      <c r="U64" s="219"/>
      <c r="V64" s="219"/>
      <c r="W64" s="219"/>
      <c r="X64" s="219"/>
      <c r="Y64" s="219"/>
      <c r="Z64" s="219"/>
    </row>
    <row r="65" spans="1:26" ht="12.75">
      <c r="A65" s="268">
        <v>64</v>
      </c>
      <c r="B65" s="268">
        <v>73</v>
      </c>
      <c r="C65" s="268" t="s">
        <v>215</v>
      </c>
      <c r="D65" s="514">
        <v>43833</v>
      </c>
      <c r="E65" s="268" t="s">
        <v>216</v>
      </c>
      <c r="F65" s="365">
        <v>43857</v>
      </c>
      <c r="G65" s="219"/>
      <c r="H65" s="219"/>
      <c r="I65" s="219"/>
      <c r="J65" s="219"/>
      <c r="K65" s="219"/>
      <c r="L65" s="219"/>
      <c r="M65" s="219"/>
      <c r="N65" s="219"/>
      <c r="O65" s="219"/>
      <c r="P65" s="219"/>
      <c r="Q65" s="219"/>
      <c r="R65" s="219"/>
      <c r="S65" s="219"/>
      <c r="T65" s="219"/>
      <c r="U65" s="219"/>
      <c r="V65" s="219"/>
      <c r="W65" s="219"/>
      <c r="X65" s="219"/>
      <c r="Y65" s="219"/>
      <c r="Z65" s="219"/>
    </row>
    <row r="66" spans="1:26" ht="12.75">
      <c r="A66" s="268">
        <v>65</v>
      </c>
      <c r="B66" s="268">
        <v>106</v>
      </c>
      <c r="C66" s="268" t="s">
        <v>215</v>
      </c>
      <c r="D66" s="514">
        <v>43836</v>
      </c>
      <c r="E66" s="268" t="s">
        <v>216</v>
      </c>
      <c r="F66" s="365">
        <v>43857</v>
      </c>
      <c r="G66" s="219"/>
      <c r="H66" s="219"/>
      <c r="I66" s="219"/>
      <c r="J66" s="219"/>
      <c r="K66" s="219"/>
      <c r="L66" s="219"/>
      <c r="M66" s="219"/>
      <c r="N66" s="219"/>
      <c r="O66" s="219"/>
      <c r="P66" s="219"/>
      <c r="Q66" s="219"/>
      <c r="R66" s="219"/>
      <c r="S66" s="219"/>
      <c r="T66" s="219"/>
      <c r="U66" s="219"/>
      <c r="V66" s="219"/>
      <c r="W66" s="219"/>
      <c r="X66" s="219"/>
      <c r="Y66" s="219"/>
      <c r="Z66" s="219"/>
    </row>
    <row r="67" spans="1:26" ht="12.75">
      <c r="A67" s="268">
        <v>66</v>
      </c>
      <c r="B67" s="268">
        <v>3</v>
      </c>
      <c r="C67" s="268" t="s">
        <v>215</v>
      </c>
      <c r="D67" s="514">
        <v>43836</v>
      </c>
      <c r="E67" s="268" t="s">
        <v>216</v>
      </c>
      <c r="F67" s="365">
        <v>43857</v>
      </c>
      <c r="G67" s="219"/>
      <c r="H67" s="219"/>
      <c r="I67" s="219"/>
      <c r="J67" s="219"/>
      <c r="K67" s="219"/>
      <c r="L67" s="219"/>
      <c r="M67" s="219"/>
      <c r="N67" s="219"/>
      <c r="O67" s="219"/>
      <c r="P67" s="219"/>
      <c r="Q67" s="219"/>
      <c r="R67" s="219"/>
      <c r="S67" s="219"/>
      <c r="T67" s="219"/>
      <c r="U67" s="219"/>
      <c r="V67" s="219"/>
      <c r="W67" s="219"/>
      <c r="X67" s="219"/>
      <c r="Y67" s="219"/>
      <c r="Z67" s="219"/>
    </row>
    <row r="68" spans="1:26" ht="12.75">
      <c r="A68" s="268">
        <v>67</v>
      </c>
      <c r="B68" s="268">
        <v>17</v>
      </c>
      <c r="C68" s="268" t="s">
        <v>215</v>
      </c>
      <c r="D68" s="514">
        <v>43836</v>
      </c>
      <c r="E68" s="268" t="s">
        <v>216</v>
      </c>
      <c r="F68" s="365">
        <v>43857</v>
      </c>
      <c r="G68" s="219"/>
      <c r="H68" s="219"/>
      <c r="I68" s="219"/>
      <c r="J68" s="219"/>
      <c r="K68" s="219"/>
      <c r="L68" s="219"/>
      <c r="M68" s="219"/>
      <c r="N68" s="219"/>
      <c r="O68" s="219"/>
      <c r="P68" s="219"/>
      <c r="Q68" s="219"/>
      <c r="R68" s="219"/>
      <c r="S68" s="219"/>
      <c r="T68" s="219"/>
      <c r="U68" s="219"/>
      <c r="V68" s="219"/>
      <c r="W68" s="219"/>
      <c r="X68" s="219"/>
      <c r="Y68" s="219"/>
      <c r="Z68" s="219"/>
    </row>
    <row r="69" spans="1:26" ht="12.75">
      <c r="A69" s="268">
        <v>68</v>
      </c>
      <c r="B69" s="268">
        <v>13</v>
      </c>
      <c r="C69" s="268" t="s">
        <v>215</v>
      </c>
      <c r="D69" s="514">
        <v>43836</v>
      </c>
      <c r="E69" s="268" t="s">
        <v>216</v>
      </c>
      <c r="F69" s="365">
        <v>43857</v>
      </c>
      <c r="G69" s="219"/>
      <c r="H69" s="219"/>
      <c r="I69" s="219"/>
      <c r="J69" s="219"/>
      <c r="K69" s="219"/>
      <c r="L69" s="219"/>
      <c r="M69" s="219"/>
      <c r="N69" s="219"/>
      <c r="O69" s="219"/>
      <c r="P69" s="219"/>
      <c r="Q69" s="219"/>
      <c r="R69" s="219"/>
      <c r="S69" s="219"/>
      <c r="T69" s="219"/>
      <c r="U69" s="219"/>
      <c r="V69" s="219"/>
      <c r="W69" s="219"/>
      <c r="X69" s="219"/>
      <c r="Y69" s="219"/>
      <c r="Z69" s="219"/>
    </row>
    <row r="70" spans="1:26" ht="12.75">
      <c r="A70" s="268">
        <v>69</v>
      </c>
      <c r="B70" s="268">
        <v>58</v>
      </c>
      <c r="C70" s="268" t="s">
        <v>215</v>
      </c>
      <c r="D70" s="514">
        <v>43838</v>
      </c>
      <c r="E70" s="268" t="s">
        <v>216</v>
      </c>
      <c r="F70" s="365">
        <v>43857</v>
      </c>
      <c r="G70" s="219"/>
      <c r="H70" s="219"/>
      <c r="I70" s="219"/>
      <c r="J70" s="219"/>
      <c r="K70" s="219"/>
      <c r="L70" s="219"/>
      <c r="M70" s="219"/>
      <c r="N70" s="219"/>
      <c r="O70" s="219"/>
      <c r="P70" s="219"/>
      <c r="Q70" s="219"/>
      <c r="R70" s="219"/>
      <c r="S70" s="219"/>
      <c r="T70" s="219"/>
      <c r="U70" s="219"/>
      <c r="V70" s="219"/>
      <c r="W70" s="219"/>
      <c r="X70" s="219"/>
      <c r="Y70" s="219"/>
      <c r="Z70" s="219"/>
    </row>
    <row r="71" spans="1:26" ht="12.75">
      <c r="A71" s="268">
        <v>70</v>
      </c>
      <c r="B71" s="268">
        <v>23</v>
      </c>
      <c r="C71" s="268" t="s">
        <v>215</v>
      </c>
      <c r="D71" s="514">
        <v>43836</v>
      </c>
      <c r="E71" s="268" t="s">
        <v>216</v>
      </c>
      <c r="F71" s="365">
        <v>43857</v>
      </c>
      <c r="G71" s="219"/>
      <c r="H71" s="219"/>
      <c r="I71" s="219"/>
      <c r="J71" s="219"/>
      <c r="K71" s="219"/>
      <c r="L71" s="219"/>
      <c r="M71" s="219"/>
      <c r="N71" s="219"/>
      <c r="O71" s="219"/>
      <c r="P71" s="219"/>
      <c r="Q71" s="219"/>
      <c r="R71" s="219"/>
      <c r="S71" s="219"/>
      <c r="T71" s="219"/>
      <c r="U71" s="219"/>
      <c r="V71" s="219"/>
      <c r="W71" s="219"/>
      <c r="X71" s="219"/>
      <c r="Y71" s="219"/>
      <c r="Z71" s="219"/>
    </row>
    <row r="72" spans="1:26" ht="12.75">
      <c r="A72" s="268">
        <v>71</v>
      </c>
      <c r="B72" s="268">
        <v>22</v>
      </c>
      <c r="C72" s="268" t="s">
        <v>215</v>
      </c>
      <c r="D72" s="514">
        <v>43836</v>
      </c>
      <c r="E72" s="268" t="s">
        <v>216</v>
      </c>
      <c r="F72" s="365">
        <v>43857</v>
      </c>
      <c r="G72" s="219"/>
      <c r="H72" s="219"/>
      <c r="I72" s="219"/>
      <c r="J72" s="219"/>
      <c r="K72" s="219"/>
      <c r="L72" s="219"/>
      <c r="M72" s="219"/>
      <c r="N72" s="219"/>
      <c r="O72" s="219"/>
      <c r="P72" s="219"/>
      <c r="Q72" s="219"/>
      <c r="R72" s="219"/>
      <c r="S72" s="219"/>
      <c r="T72" s="219"/>
      <c r="U72" s="219"/>
      <c r="V72" s="219"/>
      <c r="W72" s="219"/>
      <c r="X72" s="219"/>
      <c r="Y72" s="219"/>
      <c r="Z72" s="219"/>
    </row>
    <row r="73" spans="1:26" ht="12.75">
      <c r="A73" s="268">
        <v>72</v>
      </c>
      <c r="B73" s="268">
        <v>8</v>
      </c>
      <c r="C73" s="268" t="s">
        <v>215</v>
      </c>
      <c r="D73" s="514">
        <v>43836</v>
      </c>
      <c r="E73" s="268" t="s">
        <v>216</v>
      </c>
      <c r="F73" s="365">
        <v>43857</v>
      </c>
      <c r="G73" s="219"/>
      <c r="H73" s="219"/>
      <c r="I73" s="219"/>
      <c r="J73" s="219"/>
      <c r="K73" s="219"/>
      <c r="L73" s="219"/>
      <c r="M73" s="219"/>
      <c r="N73" s="219"/>
      <c r="O73" s="219"/>
      <c r="P73" s="219"/>
      <c r="Q73" s="219"/>
      <c r="R73" s="219"/>
      <c r="S73" s="219"/>
      <c r="T73" s="219"/>
      <c r="U73" s="219"/>
      <c r="V73" s="219"/>
      <c r="W73" s="219"/>
      <c r="X73" s="219"/>
      <c r="Y73" s="219"/>
      <c r="Z73" s="219"/>
    </row>
    <row r="74" spans="1:26" ht="12.75">
      <c r="A74" s="268">
        <v>73</v>
      </c>
      <c r="B74" s="268">
        <v>1</v>
      </c>
      <c r="C74" s="268" t="s">
        <v>215</v>
      </c>
      <c r="D74" s="514">
        <v>43836</v>
      </c>
      <c r="E74" s="268" t="s">
        <v>216</v>
      </c>
      <c r="F74" s="365">
        <v>43857</v>
      </c>
      <c r="G74" s="219"/>
      <c r="H74" s="219"/>
      <c r="I74" s="219"/>
      <c r="J74" s="219"/>
      <c r="K74" s="219"/>
      <c r="L74" s="219"/>
      <c r="M74" s="219"/>
      <c r="N74" s="219"/>
      <c r="O74" s="219"/>
      <c r="P74" s="219"/>
      <c r="Q74" s="219"/>
      <c r="R74" s="219"/>
      <c r="S74" s="219"/>
      <c r="T74" s="219"/>
      <c r="U74" s="219"/>
      <c r="V74" s="219"/>
      <c r="W74" s="219"/>
      <c r="X74" s="219"/>
      <c r="Y74" s="219"/>
      <c r="Z74" s="219"/>
    </row>
    <row r="75" spans="1:26" ht="12.75">
      <c r="A75" s="268">
        <v>74</v>
      </c>
      <c r="B75" s="268">
        <v>2</v>
      </c>
      <c r="C75" s="268" t="s">
        <v>215</v>
      </c>
      <c r="D75" s="514">
        <v>43836</v>
      </c>
      <c r="E75" s="268" t="s">
        <v>216</v>
      </c>
      <c r="F75" s="365">
        <v>43857</v>
      </c>
      <c r="G75" s="219"/>
      <c r="H75" s="219"/>
      <c r="I75" s="219"/>
      <c r="J75" s="219"/>
      <c r="K75" s="219"/>
      <c r="L75" s="219"/>
      <c r="M75" s="219"/>
      <c r="N75" s="219"/>
      <c r="O75" s="219"/>
      <c r="P75" s="219"/>
      <c r="Q75" s="219"/>
      <c r="R75" s="219"/>
      <c r="S75" s="219"/>
      <c r="T75" s="219"/>
      <c r="U75" s="219"/>
      <c r="V75" s="219"/>
      <c r="W75" s="219"/>
      <c r="X75" s="219"/>
      <c r="Y75" s="219"/>
      <c r="Z75" s="219"/>
    </row>
    <row r="76" spans="1:26" ht="12.75">
      <c r="A76" s="268">
        <v>75</v>
      </c>
      <c r="B76" s="268">
        <v>258</v>
      </c>
      <c r="C76" s="268" t="s">
        <v>215</v>
      </c>
      <c r="D76" s="514">
        <v>43837</v>
      </c>
      <c r="E76" s="268" t="s">
        <v>216</v>
      </c>
      <c r="F76" s="365">
        <v>43857</v>
      </c>
      <c r="G76" s="219"/>
      <c r="H76" s="219"/>
      <c r="I76" s="219"/>
      <c r="J76" s="219"/>
      <c r="K76" s="219"/>
      <c r="L76" s="219"/>
      <c r="M76" s="219"/>
      <c r="N76" s="219"/>
      <c r="O76" s="219"/>
      <c r="P76" s="219"/>
      <c r="Q76" s="219"/>
      <c r="R76" s="219"/>
      <c r="S76" s="219"/>
      <c r="T76" s="219"/>
      <c r="U76" s="219"/>
      <c r="V76" s="219"/>
      <c r="W76" s="219"/>
      <c r="X76" s="219"/>
      <c r="Y76" s="219"/>
      <c r="Z76" s="219"/>
    </row>
    <row r="77" spans="1:26" ht="12.75">
      <c r="A77" s="268">
        <v>76</v>
      </c>
      <c r="B77" s="268">
        <v>709</v>
      </c>
      <c r="C77" s="268" t="s">
        <v>215</v>
      </c>
      <c r="D77" s="514">
        <v>43839</v>
      </c>
      <c r="E77" s="268" t="s">
        <v>216</v>
      </c>
      <c r="F77" s="365">
        <v>43859</v>
      </c>
      <c r="G77" s="219"/>
      <c r="H77" s="219"/>
      <c r="I77" s="219"/>
      <c r="J77" s="219"/>
      <c r="K77" s="219"/>
      <c r="L77" s="219"/>
      <c r="M77" s="219"/>
      <c r="N77" s="219"/>
      <c r="O77" s="219"/>
      <c r="P77" s="219"/>
      <c r="Q77" s="219"/>
      <c r="R77" s="219"/>
      <c r="S77" s="219"/>
      <c r="T77" s="219"/>
      <c r="U77" s="219"/>
      <c r="V77" s="219"/>
      <c r="W77" s="219"/>
      <c r="X77" s="219"/>
      <c r="Y77" s="219"/>
      <c r="Z77" s="219"/>
    </row>
    <row r="78" spans="1:26" ht="12.75">
      <c r="A78" s="268">
        <v>77</v>
      </c>
      <c r="B78" s="268">
        <v>0</v>
      </c>
      <c r="C78" s="268" t="s">
        <v>144</v>
      </c>
      <c r="D78" s="514">
        <v>43677</v>
      </c>
      <c r="E78" s="268" t="s">
        <v>216</v>
      </c>
      <c r="F78" s="365">
        <v>43859</v>
      </c>
      <c r="G78" s="219"/>
      <c r="H78" s="219"/>
      <c r="I78" s="219"/>
      <c r="J78" s="219"/>
      <c r="K78" s="219"/>
      <c r="L78" s="219"/>
      <c r="M78" s="219"/>
      <c r="N78" s="219"/>
      <c r="O78" s="219"/>
      <c r="P78" s="219"/>
      <c r="Q78" s="219"/>
      <c r="R78" s="219"/>
      <c r="S78" s="219"/>
      <c r="T78" s="219"/>
      <c r="U78" s="219"/>
      <c r="V78" s="219"/>
      <c r="W78" s="219"/>
      <c r="X78" s="219"/>
      <c r="Y78" s="219"/>
      <c r="Z78" s="219"/>
    </row>
    <row r="79" spans="1:26" ht="12.75">
      <c r="A79" s="268">
        <v>78</v>
      </c>
      <c r="B79" s="268">
        <v>0</v>
      </c>
      <c r="C79" s="268" t="s">
        <v>144</v>
      </c>
      <c r="D79" s="598">
        <v>43677</v>
      </c>
      <c r="E79" s="268" t="s">
        <v>216</v>
      </c>
      <c r="F79" s="365">
        <v>43859</v>
      </c>
      <c r="G79" s="219"/>
      <c r="H79" s="219"/>
      <c r="I79" s="219"/>
      <c r="J79" s="219"/>
      <c r="K79" s="219"/>
      <c r="L79" s="219"/>
      <c r="M79" s="219"/>
      <c r="N79" s="219"/>
      <c r="O79" s="219"/>
      <c r="P79" s="219"/>
      <c r="Q79" s="219"/>
      <c r="R79" s="219"/>
      <c r="S79" s="219"/>
      <c r="T79" s="219"/>
      <c r="U79" s="219"/>
      <c r="V79" s="219"/>
      <c r="W79" s="219"/>
      <c r="X79" s="219"/>
      <c r="Y79" s="219"/>
      <c r="Z79" s="219"/>
    </row>
    <row r="80" spans="1:26" ht="12.75">
      <c r="A80" s="268">
        <v>79</v>
      </c>
      <c r="B80" s="268">
        <v>0</v>
      </c>
      <c r="C80" s="268" t="s">
        <v>144</v>
      </c>
      <c r="D80" s="598">
        <v>43677</v>
      </c>
      <c r="E80" s="268" t="s">
        <v>216</v>
      </c>
      <c r="F80" s="365">
        <v>43859</v>
      </c>
      <c r="G80" s="219"/>
      <c r="H80" s="219"/>
      <c r="I80" s="219"/>
      <c r="J80" s="219"/>
      <c r="K80" s="219"/>
      <c r="L80" s="219"/>
      <c r="M80" s="219"/>
      <c r="N80" s="219"/>
      <c r="O80" s="219"/>
      <c r="P80" s="219"/>
      <c r="Q80" s="219"/>
      <c r="R80" s="219"/>
      <c r="S80" s="219"/>
      <c r="T80" s="219"/>
      <c r="U80" s="219"/>
      <c r="V80" s="219"/>
      <c r="W80" s="219"/>
      <c r="X80" s="219"/>
      <c r="Y80" s="219"/>
      <c r="Z80" s="219"/>
    </row>
    <row r="81" spans="1:26" ht="12.75">
      <c r="A81" s="268">
        <v>80</v>
      </c>
      <c r="B81" s="268">
        <v>4</v>
      </c>
      <c r="C81" s="268" t="s">
        <v>215</v>
      </c>
      <c r="D81" s="514">
        <v>43836</v>
      </c>
      <c r="E81" s="268" t="s">
        <v>216</v>
      </c>
      <c r="F81" s="365">
        <v>43859</v>
      </c>
      <c r="G81" s="219"/>
      <c r="H81" s="219"/>
      <c r="I81" s="219"/>
      <c r="J81" s="219"/>
      <c r="K81" s="219"/>
      <c r="L81" s="219"/>
      <c r="M81" s="219"/>
      <c r="N81" s="219"/>
      <c r="O81" s="219"/>
      <c r="P81" s="219"/>
      <c r="Q81" s="219"/>
      <c r="R81" s="219"/>
      <c r="S81" s="219"/>
      <c r="T81" s="219"/>
      <c r="U81" s="219"/>
      <c r="V81" s="219"/>
      <c r="W81" s="219"/>
      <c r="X81" s="219"/>
      <c r="Y81" s="219"/>
      <c r="Z81" s="219"/>
    </row>
    <row r="82" spans="1:26" ht="12.75">
      <c r="A82" s="268">
        <v>81</v>
      </c>
      <c r="B82" s="268">
        <v>7</v>
      </c>
      <c r="C82" s="268" t="s">
        <v>215</v>
      </c>
      <c r="D82" s="514">
        <v>43836</v>
      </c>
      <c r="E82" s="268" t="s">
        <v>216</v>
      </c>
      <c r="F82" s="365">
        <v>43859</v>
      </c>
      <c r="G82" s="219"/>
      <c r="H82" s="219"/>
      <c r="I82" s="219"/>
      <c r="J82" s="219"/>
      <c r="K82" s="219"/>
      <c r="L82" s="219"/>
      <c r="M82" s="219"/>
      <c r="N82" s="219"/>
      <c r="O82" s="219"/>
      <c r="P82" s="219"/>
      <c r="Q82" s="219"/>
      <c r="R82" s="219"/>
      <c r="S82" s="219"/>
      <c r="T82" s="219"/>
      <c r="U82" s="219"/>
      <c r="V82" s="219"/>
      <c r="W82" s="219"/>
      <c r="X82" s="219"/>
      <c r="Y82" s="219"/>
      <c r="Z82" s="219"/>
    </row>
    <row r="83" spans="1:26" ht="12.75">
      <c r="A83" s="268">
        <v>82</v>
      </c>
      <c r="B83" s="268">
        <v>30</v>
      </c>
      <c r="C83" s="268" t="s">
        <v>215</v>
      </c>
      <c r="D83" s="514">
        <v>43839</v>
      </c>
      <c r="E83" s="268" t="s">
        <v>216</v>
      </c>
      <c r="F83" s="365">
        <v>43859</v>
      </c>
      <c r="G83" s="219"/>
      <c r="H83" s="219"/>
      <c r="I83" s="219"/>
      <c r="J83" s="219"/>
      <c r="K83" s="219"/>
      <c r="L83" s="219"/>
      <c r="M83" s="219"/>
      <c r="N83" s="219"/>
      <c r="O83" s="219"/>
      <c r="P83" s="219"/>
      <c r="Q83" s="219"/>
      <c r="R83" s="219"/>
      <c r="S83" s="219"/>
      <c r="T83" s="219"/>
      <c r="U83" s="219"/>
      <c r="V83" s="219"/>
      <c r="W83" s="219"/>
      <c r="X83" s="219"/>
      <c r="Y83" s="219"/>
      <c r="Z83" s="219"/>
    </row>
    <row r="84" spans="1:26" ht="12.75">
      <c r="A84" s="268">
        <v>83</v>
      </c>
      <c r="B84" s="268">
        <v>27</v>
      </c>
      <c r="C84" s="268" t="s">
        <v>215</v>
      </c>
      <c r="D84" s="514">
        <v>43839</v>
      </c>
      <c r="E84" s="268" t="s">
        <v>216</v>
      </c>
      <c r="F84" s="365">
        <v>43859</v>
      </c>
      <c r="G84" s="219"/>
      <c r="H84" s="219"/>
      <c r="I84" s="219"/>
      <c r="J84" s="219"/>
      <c r="K84" s="219"/>
      <c r="L84" s="219"/>
      <c r="M84" s="219"/>
      <c r="N84" s="219"/>
      <c r="O84" s="219"/>
      <c r="P84" s="219"/>
      <c r="Q84" s="219"/>
      <c r="R84" s="219"/>
      <c r="S84" s="219"/>
      <c r="T84" s="219"/>
      <c r="U84" s="219"/>
      <c r="V84" s="219"/>
      <c r="W84" s="219"/>
      <c r="X84" s="219"/>
      <c r="Y84" s="219"/>
      <c r="Z84" s="219"/>
    </row>
    <row r="85" spans="1:26" ht="12.75">
      <c r="A85" s="268">
        <v>84</v>
      </c>
      <c r="B85" s="268">
        <v>9</v>
      </c>
      <c r="C85" s="268" t="s">
        <v>724</v>
      </c>
      <c r="D85" s="366" t="s">
        <v>724</v>
      </c>
      <c r="E85" s="268" t="s">
        <v>216</v>
      </c>
      <c r="F85" s="365">
        <v>43859</v>
      </c>
      <c r="G85" s="219"/>
      <c r="H85" s="219"/>
      <c r="I85" s="219"/>
      <c r="J85" s="219"/>
      <c r="K85" s="219"/>
      <c r="L85" s="219"/>
      <c r="M85" s="219"/>
      <c r="N85" s="219"/>
      <c r="O85" s="219"/>
      <c r="P85" s="219"/>
      <c r="Q85" s="219"/>
      <c r="R85" s="219"/>
      <c r="S85" s="219"/>
      <c r="T85" s="219"/>
      <c r="U85" s="219"/>
      <c r="V85" s="219"/>
      <c r="W85" s="219"/>
      <c r="X85" s="219"/>
      <c r="Y85" s="219"/>
      <c r="Z85" s="219"/>
    </row>
    <row r="86" spans="1:26" ht="12.75">
      <c r="A86" s="268">
        <v>85</v>
      </c>
      <c r="B86" s="268">
        <v>79</v>
      </c>
      <c r="C86" s="268" t="s">
        <v>724</v>
      </c>
      <c r="D86" s="366" t="s">
        <v>724</v>
      </c>
      <c r="E86" s="268" t="s">
        <v>216</v>
      </c>
      <c r="F86" s="365">
        <v>43859</v>
      </c>
      <c r="G86" s="219"/>
      <c r="H86" s="219"/>
      <c r="I86" s="219"/>
      <c r="J86" s="219"/>
      <c r="K86" s="219"/>
      <c r="L86" s="219"/>
      <c r="M86" s="219"/>
      <c r="N86" s="219"/>
      <c r="O86" s="219"/>
      <c r="P86" s="219"/>
      <c r="Q86" s="219"/>
      <c r="R86" s="219"/>
      <c r="S86" s="219"/>
      <c r="T86" s="219"/>
      <c r="U86" s="219"/>
      <c r="V86" s="219"/>
      <c r="W86" s="219"/>
      <c r="X86" s="219"/>
      <c r="Y86" s="219"/>
      <c r="Z86" s="219"/>
    </row>
    <row r="87" spans="1:26" ht="12.75">
      <c r="A87" s="268">
        <v>86</v>
      </c>
      <c r="B87" s="268">
        <v>8</v>
      </c>
      <c r="C87" s="268" t="s">
        <v>724</v>
      </c>
      <c r="D87" s="366" t="s">
        <v>724</v>
      </c>
      <c r="E87" s="268" t="s">
        <v>216</v>
      </c>
      <c r="F87" s="365">
        <v>43859</v>
      </c>
      <c r="G87" s="219"/>
      <c r="H87" s="219"/>
      <c r="I87" s="219"/>
      <c r="J87" s="219"/>
      <c r="K87" s="219"/>
      <c r="L87" s="219"/>
      <c r="M87" s="219"/>
      <c r="N87" s="219"/>
      <c r="O87" s="219"/>
      <c r="P87" s="219"/>
      <c r="Q87" s="219"/>
      <c r="R87" s="219"/>
      <c r="S87" s="219"/>
      <c r="T87" s="219"/>
      <c r="U87" s="219"/>
      <c r="V87" s="219"/>
      <c r="W87" s="219"/>
      <c r="X87" s="219"/>
      <c r="Y87" s="219"/>
      <c r="Z87" s="219"/>
    </row>
    <row r="88" spans="1:26" ht="12.75">
      <c r="A88" s="268">
        <v>87</v>
      </c>
      <c r="B88" s="268">
        <v>25</v>
      </c>
      <c r="C88" s="268" t="s">
        <v>724</v>
      </c>
      <c r="D88" s="366" t="s">
        <v>724</v>
      </c>
      <c r="E88" s="268" t="s">
        <v>216</v>
      </c>
      <c r="F88" s="365">
        <v>43859</v>
      </c>
      <c r="G88" s="219"/>
      <c r="H88" s="219"/>
      <c r="I88" s="219"/>
      <c r="J88" s="219"/>
      <c r="K88" s="219"/>
      <c r="L88" s="219"/>
      <c r="M88" s="219"/>
      <c r="N88" s="219"/>
      <c r="O88" s="219"/>
      <c r="P88" s="219"/>
      <c r="Q88" s="219"/>
      <c r="R88" s="219"/>
      <c r="S88" s="219"/>
      <c r="T88" s="219"/>
      <c r="U88" s="219"/>
      <c r="V88" s="219"/>
      <c r="W88" s="219"/>
      <c r="X88" s="219"/>
      <c r="Y88" s="219"/>
      <c r="Z88" s="219"/>
    </row>
    <row r="89" spans="1:26" ht="12.75">
      <c r="A89" s="268">
        <v>88</v>
      </c>
      <c r="B89" s="268">
        <v>0</v>
      </c>
      <c r="C89" s="268" t="s">
        <v>144</v>
      </c>
      <c r="D89" s="598">
        <v>43677</v>
      </c>
      <c r="E89" s="268" t="s">
        <v>216</v>
      </c>
      <c r="F89" s="365">
        <v>43859</v>
      </c>
      <c r="G89" s="219"/>
      <c r="H89" s="219"/>
      <c r="I89" s="219"/>
      <c r="J89" s="219"/>
      <c r="K89" s="219"/>
      <c r="L89" s="219"/>
      <c r="M89" s="219"/>
      <c r="N89" s="219"/>
      <c r="O89" s="219"/>
      <c r="P89" s="219"/>
      <c r="Q89" s="219"/>
      <c r="R89" s="219"/>
      <c r="S89" s="219"/>
      <c r="T89" s="219"/>
      <c r="U89" s="219"/>
      <c r="V89" s="219"/>
      <c r="W89" s="219"/>
      <c r="X89" s="219"/>
      <c r="Y89" s="219"/>
      <c r="Z89" s="219"/>
    </row>
    <row r="90" spans="1:26" ht="12.75">
      <c r="A90" s="268">
        <v>89</v>
      </c>
      <c r="B90" s="268">
        <v>0</v>
      </c>
      <c r="C90" s="268" t="s">
        <v>144</v>
      </c>
      <c r="D90" s="598">
        <v>43677</v>
      </c>
      <c r="E90" s="268" t="s">
        <v>216</v>
      </c>
      <c r="F90" s="365">
        <v>43859</v>
      </c>
      <c r="G90" s="219"/>
      <c r="H90" s="219"/>
      <c r="I90" s="219"/>
      <c r="J90" s="219"/>
      <c r="K90" s="219"/>
      <c r="L90" s="219"/>
      <c r="M90" s="219"/>
      <c r="N90" s="219"/>
      <c r="O90" s="219"/>
      <c r="P90" s="219"/>
      <c r="Q90" s="219"/>
      <c r="R90" s="219"/>
      <c r="S90" s="219"/>
      <c r="T90" s="219"/>
      <c r="U90" s="219"/>
      <c r="V90" s="219"/>
      <c r="W90" s="219"/>
      <c r="X90" s="219"/>
      <c r="Y90" s="219"/>
      <c r="Z90" s="219"/>
    </row>
    <row r="91" spans="1:26" ht="12.75">
      <c r="A91" s="268">
        <v>90</v>
      </c>
      <c r="B91" s="268">
        <v>2</v>
      </c>
      <c r="C91" s="268" t="s">
        <v>215</v>
      </c>
      <c r="D91" s="514">
        <v>43836</v>
      </c>
      <c r="E91" s="268" t="s">
        <v>216</v>
      </c>
      <c r="F91" s="365">
        <v>43859</v>
      </c>
      <c r="G91" s="219"/>
      <c r="H91" s="219"/>
      <c r="I91" s="219"/>
      <c r="J91" s="219"/>
      <c r="K91" s="219"/>
      <c r="L91" s="219"/>
      <c r="M91" s="219"/>
      <c r="N91" s="219"/>
      <c r="O91" s="219"/>
      <c r="P91" s="219"/>
      <c r="Q91" s="219"/>
      <c r="R91" s="219"/>
      <c r="S91" s="219"/>
      <c r="T91" s="219"/>
      <c r="U91" s="219"/>
      <c r="V91" s="219"/>
      <c r="W91" s="219"/>
      <c r="X91" s="219"/>
      <c r="Y91" s="219"/>
      <c r="Z91" s="219"/>
    </row>
    <row r="92" spans="1:26" ht="12.75">
      <c r="A92" s="268">
        <v>91</v>
      </c>
      <c r="B92" s="268">
        <v>14</v>
      </c>
      <c r="C92" s="268" t="s">
        <v>215</v>
      </c>
      <c r="D92" s="514">
        <v>43837</v>
      </c>
      <c r="E92" s="268" t="s">
        <v>216</v>
      </c>
      <c r="F92" s="365">
        <v>43859</v>
      </c>
      <c r="G92" s="219"/>
      <c r="H92" s="219"/>
      <c r="I92" s="219"/>
      <c r="J92" s="219"/>
      <c r="K92" s="219"/>
      <c r="L92" s="219"/>
      <c r="M92" s="219"/>
      <c r="N92" s="219"/>
      <c r="O92" s="219"/>
      <c r="P92" s="219"/>
      <c r="Q92" s="219"/>
      <c r="R92" s="219"/>
      <c r="S92" s="219"/>
      <c r="T92" s="219"/>
      <c r="U92" s="219"/>
      <c r="V92" s="219"/>
      <c r="W92" s="219"/>
      <c r="X92" s="219"/>
      <c r="Y92" s="219"/>
      <c r="Z92" s="219"/>
    </row>
    <row r="93" spans="1:26" ht="12.75">
      <c r="A93" s="268">
        <v>92</v>
      </c>
      <c r="B93" s="268">
        <v>33</v>
      </c>
      <c r="C93" s="268" t="s">
        <v>215</v>
      </c>
      <c r="D93" s="514">
        <v>43836</v>
      </c>
      <c r="E93" s="268" t="s">
        <v>216</v>
      </c>
      <c r="F93" s="365">
        <v>43859</v>
      </c>
      <c r="G93" s="219"/>
      <c r="H93" s="219"/>
      <c r="I93" s="219"/>
      <c r="J93" s="219"/>
      <c r="K93" s="219"/>
      <c r="L93" s="219"/>
      <c r="M93" s="219"/>
      <c r="N93" s="219"/>
      <c r="O93" s="219"/>
      <c r="P93" s="219"/>
      <c r="Q93" s="219"/>
      <c r="R93" s="219"/>
      <c r="S93" s="219"/>
      <c r="T93" s="219"/>
      <c r="U93" s="219"/>
      <c r="V93" s="219"/>
      <c r="W93" s="219"/>
      <c r="X93" s="219"/>
      <c r="Y93" s="219"/>
      <c r="Z93" s="219"/>
    </row>
    <row r="94" spans="1:26" ht="12.75">
      <c r="A94" s="268">
        <v>93</v>
      </c>
      <c r="B94" s="268">
        <v>4</v>
      </c>
      <c r="C94" s="268" t="s">
        <v>215</v>
      </c>
      <c r="D94" s="514">
        <v>43836</v>
      </c>
      <c r="E94" s="268" t="s">
        <v>216</v>
      </c>
      <c r="F94" s="365">
        <v>43859</v>
      </c>
      <c r="G94" s="219"/>
      <c r="H94" s="219"/>
      <c r="I94" s="219"/>
      <c r="J94" s="219"/>
      <c r="K94" s="219"/>
      <c r="L94" s="219"/>
      <c r="M94" s="219"/>
      <c r="N94" s="219"/>
      <c r="O94" s="219"/>
      <c r="P94" s="219"/>
      <c r="Q94" s="219"/>
      <c r="R94" s="219"/>
      <c r="S94" s="219"/>
      <c r="T94" s="219"/>
      <c r="U94" s="219"/>
      <c r="V94" s="219"/>
      <c r="W94" s="219"/>
      <c r="X94" s="219"/>
      <c r="Y94" s="219"/>
      <c r="Z94" s="219"/>
    </row>
    <row r="95" spans="1:26" ht="12.75">
      <c r="A95" s="268">
        <v>94</v>
      </c>
      <c r="B95" s="268">
        <v>25</v>
      </c>
      <c r="C95" s="268" t="s">
        <v>724</v>
      </c>
      <c r="D95" s="366" t="s">
        <v>724</v>
      </c>
      <c r="E95" s="268" t="s">
        <v>216</v>
      </c>
      <c r="F95" s="365">
        <v>43859</v>
      </c>
      <c r="G95" s="219"/>
      <c r="H95" s="219"/>
      <c r="I95" s="219"/>
      <c r="J95" s="219"/>
      <c r="K95" s="219"/>
      <c r="L95" s="219"/>
      <c r="M95" s="219"/>
      <c r="N95" s="219"/>
      <c r="O95" s="219"/>
      <c r="P95" s="219"/>
      <c r="Q95" s="219"/>
      <c r="R95" s="219"/>
      <c r="S95" s="219"/>
      <c r="T95" s="219"/>
      <c r="U95" s="219"/>
      <c r="V95" s="219"/>
      <c r="W95" s="219"/>
      <c r="X95" s="219"/>
      <c r="Y95" s="219"/>
      <c r="Z95" s="219"/>
    </row>
    <row r="96" spans="1:26" ht="12.75">
      <c r="A96" s="268">
        <v>95</v>
      </c>
      <c r="B96" s="268">
        <v>73</v>
      </c>
      <c r="C96" s="268" t="s">
        <v>724</v>
      </c>
      <c r="D96" s="366" t="s">
        <v>724</v>
      </c>
      <c r="E96" s="268" t="s">
        <v>216</v>
      </c>
      <c r="F96" s="365">
        <v>43859</v>
      </c>
      <c r="G96" s="219"/>
      <c r="H96" s="219"/>
      <c r="I96" s="219"/>
      <c r="J96" s="219"/>
      <c r="K96" s="219"/>
      <c r="L96" s="219"/>
      <c r="M96" s="219"/>
      <c r="N96" s="219"/>
      <c r="O96" s="219"/>
      <c r="P96" s="219"/>
      <c r="Q96" s="219"/>
      <c r="R96" s="219"/>
      <c r="S96" s="219"/>
      <c r="T96" s="219"/>
      <c r="U96" s="219"/>
      <c r="V96" s="219"/>
      <c r="W96" s="219"/>
      <c r="X96" s="219"/>
      <c r="Y96" s="219"/>
      <c r="Z96" s="219"/>
    </row>
    <row r="97" spans="1:26" ht="12.75">
      <c r="A97" s="268">
        <v>96</v>
      </c>
      <c r="B97" s="268">
        <v>2</v>
      </c>
      <c r="C97" s="268" t="s">
        <v>724</v>
      </c>
      <c r="D97" s="366" t="s">
        <v>724</v>
      </c>
      <c r="E97" s="268" t="s">
        <v>216</v>
      </c>
      <c r="F97" s="365">
        <v>43859</v>
      </c>
      <c r="G97" s="219"/>
      <c r="H97" s="219"/>
      <c r="I97" s="219"/>
      <c r="J97" s="219"/>
      <c r="K97" s="219"/>
      <c r="L97" s="219"/>
      <c r="M97" s="219"/>
      <c r="N97" s="219"/>
      <c r="O97" s="219"/>
      <c r="P97" s="219"/>
      <c r="Q97" s="219"/>
      <c r="R97" s="219"/>
      <c r="S97" s="219"/>
      <c r="T97" s="219"/>
      <c r="U97" s="219"/>
      <c r="V97" s="219"/>
      <c r="W97" s="219"/>
      <c r="X97" s="219"/>
      <c r="Y97" s="219"/>
      <c r="Z97" s="219"/>
    </row>
    <row r="98" spans="1:26" ht="12.75">
      <c r="A98" s="268">
        <v>97</v>
      </c>
      <c r="B98" s="268">
        <v>0</v>
      </c>
      <c r="C98" s="268" t="s">
        <v>144</v>
      </c>
      <c r="D98" s="598">
        <v>43677</v>
      </c>
      <c r="E98" s="268" t="s">
        <v>216</v>
      </c>
      <c r="F98" s="365">
        <v>43859</v>
      </c>
      <c r="G98" s="219"/>
      <c r="H98" s="219"/>
      <c r="I98" s="219"/>
      <c r="J98" s="219"/>
      <c r="K98" s="219"/>
      <c r="L98" s="219"/>
      <c r="M98" s="219"/>
      <c r="N98" s="219"/>
      <c r="O98" s="219"/>
      <c r="P98" s="219"/>
      <c r="Q98" s="219"/>
      <c r="R98" s="219"/>
      <c r="S98" s="219"/>
      <c r="T98" s="219"/>
      <c r="U98" s="219"/>
      <c r="V98" s="219"/>
      <c r="W98" s="219"/>
      <c r="X98" s="219"/>
      <c r="Y98" s="219"/>
      <c r="Z98" s="219"/>
    </row>
    <row r="99" spans="1:26" ht="12.75">
      <c r="A99" s="268">
        <v>98</v>
      </c>
      <c r="B99" s="268">
        <v>1</v>
      </c>
      <c r="C99" s="268" t="s">
        <v>215</v>
      </c>
      <c r="D99" s="514">
        <v>43836</v>
      </c>
      <c r="E99" s="268" t="s">
        <v>216</v>
      </c>
      <c r="F99" s="365">
        <v>43859</v>
      </c>
      <c r="G99" s="219"/>
      <c r="H99" s="219"/>
      <c r="I99" s="219"/>
      <c r="J99" s="219"/>
      <c r="K99" s="219"/>
      <c r="L99" s="219"/>
      <c r="M99" s="219"/>
      <c r="N99" s="219"/>
      <c r="O99" s="219"/>
      <c r="P99" s="219"/>
      <c r="Q99" s="219"/>
      <c r="R99" s="219"/>
      <c r="S99" s="219"/>
      <c r="T99" s="219"/>
      <c r="U99" s="219"/>
      <c r="V99" s="219"/>
      <c r="W99" s="219"/>
      <c r="X99" s="219"/>
      <c r="Y99" s="219"/>
      <c r="Z99" s="219"/>
    </row>
    <row r="100" spans="1:26" ht="12.75">
      <c r="A100" s="268">
        <v>99</v>
      </c>
      <c r="B100" s="268">
        <v>57</v>
      </c>
      <c r="C100" s="268" t="s">
        <v>27</v>
      </c>
      <c r="D100" s="514"/>
      <c r="E100" s="268" t="s">
        <v>216</v>
      </c>
      <c r="F100" s="365">
        <v>43860</v>
      </c>
      <c r="G100" s="219"/>
      <c r="H100" s="219"/>
      <c r="I100" s="219"/>
      <c r="J100" s="219"/>
      <c r="K100" s="219"/>
      <c r="L100" s="219"/>
      <c r="M100" s="219"/>
      <c r="N100" s="219"/>
      <c r="O100" s="219"/>
      <c r="P100" s="219"/>
      <c r="Q100" s="219"/>
      <c r="R100" s="219"/>
      <c r="S100" s="219"/>
      <c r="T100" s="219"/>
      <c r="U100" s="219"/>
      <c r="V100" s="219"/>
      <c r="W100" s="219"/>
      <c r="X100" s="219"/>
      <c r="Y100" s="219"/>
      <c r="Z100" s="219"/>
    </row>
    <row r="101" spans="1:26" ht="12.75">
      <c r="A101" s="268">
        <v>100</v>
      </c>
      <c r="B101" s="268">
        <v>0</v>
      </c>
      <c r="C101" s="268" t="s">
        <v>144</v>
      </c>
      <c r="D101" s="598">
        <v>43677</v>
      </c>
      <c r="E101" s="268" t="s">
        <v>216</v>
      </c>
      <c r="F101" s="365">
        <v>43860</v>
      </c>
      <c r="G101" s="219"/>
      <c r="H101" s="219"/>
      <c r="I101" s="219"/>
      <c r="J101" s="219"/>
      <c r="K101" s="219"/>
      <c r="L101" s="219"/>
      <c r="M101" s="219"/>
      <c r="N101" s="219"/>
      <c r="O101" s="219"/>
      <c r="P101" s="219"/>
      <c r="Q101" s="219"/>
      <c r="R101" s="219"/>
      <c r="S101" s="219"/>
      <c r="T101" s="219"/>
      <c r="U101" s="219"/>
      <c r="V101" s="219"/>
      <c r="W101" s="219"/>
      <c r="X101" s="219"/>
      <c r="Y101" s="219"/>
      <c r="Z101" s="219"/>
    </row>
    <row r="102" spans="1:26" ht="12.75">
      <c r="A102" s="268">
        <v>101</v>
      </c>
      <c r="B102" s="268">
        <v>11</v>
      </c>
      <c r="C102" s="268" t="s">
        <v>215</v>
      </c>
      <c r="D102" s="514">
        <v>43836</v>
      </c>
      <c r="E102" s="268" t="s">
        <v>216</v>
      </c>
      <c r="F102" s="365">
        <v>43860</v>
      </c>
      <c r="G102" s="219"/>
      <c r="H102" s="219"/>
      <c r="I102" s="219"/>
      <c r="J102" s="219"/>
      <c r="K102" s="219"/>
      <c r="L102" s="219"/>
      <c r="M102" s="219"/>
      <c r="N102" s="219"/>
      <c r="O102" s="219"/>
      <c r="P102" s="219"/>
      <c r="Q102" s="219"/>
      <c r="R102" s="219"/>
      <c r="S102" s="219"/>
      <c r="T102" s="219"/>
      <c r="U102" s="219"/>
      <c r="V102" s="219"/>
      <c r="W102" s="219"/>
      <c r="X102" s="219"/>
      <c r="Y102" s="219"/>
      <c r="Z102" s="219"/>
    </row>
    <row r="103" spans="1:26" ht="12.75">
      <c r="A103" s="268">
        <v>102</v>
      </c>
      <c r="B103" s="268">
        <v>55</v>
      </c>
      <c r="C103" s="268" t="s">
        <v>724</v>
      </c>
      <c r="D103" s="366" t="s">
        <v>724</v>
      </c>
      <c r="E103" s="268" t="s">
        <v>216</v>
      </c>
      <c r="F103" s="365">
        <v>43860</v>
      </c>
      <c r="G103" s="219"/>
      <c r="H103" s="219"/>
      <c r="I103" s="219"/>
      <c r="J103" s="219"/>
      <c r="K103" s="219"/>
      <c r="L103" s="219"/>
      <c r="M103" s="219"/>
      <c r="N103" s="219"/>
      <c r="O103" s="219"/>
      <c r="P103" s="219"/>
      <c r="Q103" s="219"/>
      <c r="R103" s="219"/>
      <c r="S103" s="219"/>
      <c r="T103" s="219"/>
      <c r="U103" s="219"/>
      <c r="V103" s="219"/>
      <c r="W103" s="219"/>
      <c r="X103" s="219"/>
      <c r="Y103" s="219"/>
      <c r="Z103" s="219"/>
    </row>
    <row r="104" spans="1:26" ht="12.75">
      <c r="A104" s="268">
        <v>103</v>
      </c>
      <c r="B104" s="268">
        <v>0</v>
      </c>
      <c r="C104" s="268" t="s">
        <v>144</v>
      </c>
      <c r="D104" s="598">
        <v>43677</v>
      </c>
      <c r="E104" s="268" t="s">
        <v>216</v>
      </c>
      <c r="F104" s="365">
        <v>43860</v>
      </c>
      <c r="G104" s="219"/>
      <c r="H104" s="219"/>
      <c r="I104" s="219"/>
      <c r="J104" s="219"/>
      <c r="K104" s="219"/>
      <c r="L104" s="219"/>
      <c r="M104" s="219"/>
      <c r="N104" s="219"/>
      <c r="O104" s="219"/>
      <c r="P104" s="219"/>
      <c r="Q104" s="219"/>
      <c r="R104" s="219"/>
      <c r="S104" s="219"/>
      <c r="T104" s="219"/>
      <c r="U104" s="219"/>
      <c r="V104" s="219"/>
      <c r="W104" s="219"/>
      <c r="X104" s="219"/>
      <c r="Y104" s="219"/>
      <c r="Z104" s="219"/>
    </row>
    <row r="105" spans="1:26" ht="12.75">
      <c r="B105" s="116">
        <v>4566</v>
      </c>
      <c r="D105" s="17"/>
    </row>
    <row r="106" spans="1:26" ht="12.75">
      <c r="D106" s="17"/>
    </row>
    <row r="107" spans="1:26" ht="12.75">
      <c r="D107" s="17"/>
    </row>
    <row r="108" spans="1:26" ht="12.75">
      <c r="D108" s="17"/>
    </row>
    <row r="109" spans="1:26" ht="12.75">
      <c r="D109" s="17"/>
    </row>
    <row r="110" spans="1:26" ht="12.75">
      <c r="D110" s="17"/>
    </row>
    <row r="111" spans="1:26" ht="12.75">
      <c r="D111" s="17"/>
    </row>
    <row r="112" spans="1:26" ht="12.75">
      <c r="D112" s="17"/>
    </row>
    <row r="113" spans="4:4" ht="12.75">
      <c r="D113" s="17"/>
    </row>
    <row r="114" spans="4:4" ht="12.75">
      <c r="D114" s="17"/>
    </row>
    <row r="115" spans="4:4" ht="12.75">
      <c r="D115" s="17"/>
    </row>
    <row r="116" spans="4:4" ht="12.75">
      <c r="D116" s="17"/>
    </row>
    <row r="117" spans="4:4" ht="12.75">
      <c r="D117" s="17"/>
    </row>
    <row r="118" spans="4:4" ht="12.75">
      <c r="D118" s="17"/>
    </row>
    <row r="119" spans="4:4" ht="12.75">
      <c r="D119" s="17"/>
    </row>
    <row r="120" spans="4:4" ht="12.75">
      <c r="D120" s="17"/>
    </row>
    <row r="121" spans="4:4" ht="12.75">
      <c r="D121" s="17"/>
    </row>
    <row r="122" spans="4:4" ht="12.75">
      <c r="D122" s="17"/>
    </row>
    <row r="123" spans="4:4" ht="12.75">
      <c r="D123" s="17"/>
    </row>
    <row r="124" spans="4:4" ht="12.75">
      <c r="D124" s="17"/>
    </row>
    <row r="125" spans="4:4" ht="12.75">
      <c r="D125" s="17"/>
    </row>
    <row r="126" spans="4:4" ht="12.75">
      <c r="D126" s="17"/>
    </row>
    <row r="127" spans="4:4" ht="12.75">
      <c r="D127" s="17"/>
    </row>
    <row r="128" spans="4:4" ht="12.75">
      <c r="D128" s="17"/>
    </row>
    <row r="129" spans="4:4" ht="12.75">
      <c r="D129" s="17"/>
    </row>
    <row r="130" spans="4:4" ht="12.75">
      <c r="D130" s="17"/>
    </row>
    <row r="131" spans="4:4" ht="12.75">
      <c r="D131" s="17"/>
    </row>
    <row r="132" spans="4:4" ht="12.75">
      <c r="D132" s="17"/>
    </row>
    <row r="133" spans="4:4" ht="12.75">
      <c r="D133" s="17"/>
    </row>
    <row r="134" spans="4:4" ht="12.75">
      <c r="D134" s="17"/>
    </row>
    <row r="135" spans="4:4" ht="12.75">
      <c r="D135" s="17"/>
    </row>
    <row r="136" spans="4:4" ht="12.75">
      <c r="D136" s="17"/>
    </row>
    <row r="137" spans="4:4" ht="12.75">
      <c r="D137" s="17"/>
    </row>
    <row r="138" spans="4:4" ht="12.75">
      <c r="D138" s="17"/>
    </row>
    <row r="139" spans="4:4" ht="12.75">
      <c r="D139" s="17"/>
    </row>
    <row r="140" spans="4:4" ht="12.75">
      <c r="D140" s="17"/>
    </row>
    <row r="141" spans="4:4" ht="12.75">
      <c r="D141" s="17"/>
    </row>
    <row r="142" spans="4:4" ht="12.75">
      <c r="D142" s="17"/>
    </row>
    <row r="143" spans="4:4" ht="12.75">
      <c r="D143" s="17"/>
    </row>
    <row r="144" spans="4:4" ht="12.75">
      <c r="D144" s="17"/>
    </row>
    <row r="145" spans="4:4" ht="12.75">
      <c r="D145" s="17"/>
    </row>
    <row r="146" spans="4:4" ht="12.75">
      <c r="D146" s="17"/>
    </row>
    <row r="147" spans="4:4" ht="12.75">
      <c r="D147" s="17"/>
    </row>
    <row r="148" spans="4:4" ht="12.75">
      <c r="D148" s="17"/>
    </row>
    <row r="149" spans="4:4" ht="12.75">
      <c r="D149" s="17"/>
    </row>
    <row r="150" spans="4:4" ht="12.75">
      <c r="D150" s="17"/>
    </row>
    <row r="151" spans="4:4" ht="12.75">
      <c r="D151" s="17"/>
    </row>
    <row r="152" spans="4:4" ht="12.75">
      <c r="D152" s="17"/>
    </row>
    <row r="153" spans="4:4" ht="12.75">
      <c r="D153" s="17"/>
    </row>
    <row r="154" spans="4:4" ht="12.75">
      <c r="D154" s="17"/>
    </row>
    <row r="155" spans="4:4" ht="12.75">
      <c r="D155" s="17"/>
    </row>
    <row r="156" spans="4:4" ht="12.75">
      <c r="D156" s="17"/>
    </row>
    <row r="157" spans="4:4" ht="12.75">
      <c r="D157" s="17"/>
    </row>
    <row r="158" spans="4:4" ht="12.75">
      <c r="D158" s="17"/>
    </row>
    <row r="159" spans="4:4" ht="12.75">
      <c r="D159" s="17"/>
    </row>
    <row r="160" spans="4:4" ht="12.75">
      <c r="D160" s="17"/>
    </row>
    <row r="161" spans="4:4" ht="12.75">
      <c r="D161" s="17"/>
    </row>
    <row r="162" spans="4:4" ht="12.75">
      <c r="D162" s="17"/>
    </row>
    <row r="163" spans="4:4" ht="12.75">
      <c r="D163" s="17"/>
    </row>
    <row r="164" spans="4:4" ht="12.75">
      <c r="D164" s="17"/>
    </row>
    <row r="165" spans="4:4" ht="12.75">
      <c r="D165" s="17"/>
    </row>
    <row r="166" spans="4:4" ht="12.75">
      <c r="D166" s="17"/>
    </row>
    <row r="167" spans="4:4" ht="12.75">
      <c r="D167" s="17"/>
    </row>
    <row r="168" spans="4:4" ht="12.75">
      <c r="D168" s="17"/>
    </row>
    <row r="169" spans="4:4" ht="12.75">
      <c r="D169" s="17"/>
    </row>
    <row r="170" spans="4:4" ht="12.75">
      <c r="D170" s="17"/>
    </row>
    <row r="171" spans="4:4" ht="12.75">
      <c r="D171" s="17"/>
    </row>
    <row r="172" spans="4:4" ht="12.75">
      <c r="D172" s="17"/>
    </row>
    <row r="173" spans="4:4" ht="12.75">
      <c r="D173" s="17"/>
    </row>
    <row r="174" spans="4:4" ht="12.75">
      <c r="D174" s="17"/>
    </row>
    <row r="175" spans="4:4" ht="12.75">
      <c r="D175" s="17"/>
    </row>
    <row r="176" spans="4:4" ht="12.75">
      <c r="D176" s="17"/>
    </row>
    <row r="177" spans="4:4" ht="12.75">
      <c r="D177" s="17"/>
    </row>
    <row r="178" spans="4:4" ht="12.75">
      <c r="D178" s="17"/>
    </row>
    <row r="179" spans="4:4" ht="12.75">
      <c r="D179" s="17"/>
    </row>
    <row r="180" spans="4:4" ht="12.75">
      <c r="D180" s="17"/>
    </row>
    <row r="181" spans="4:4" ht="12.75">
      <c r="D181" s="17"/>
    </row>
    <row r="182" spans="4:4" ht="12.75">
      <c r="D182" s="17"/>
    </row>
    <row r="183" spans="4:4" ht="12.75">
      <c r="D183" s="17"/>
    </row>
    <row r="184" spans="4:4" ht="12.75">
      <c r="D184" s="17"/>
    </row>
    <row r="185" spans="4:4" ht="12.75">
      <c r="D185" s="17"/>
    </row>
    <row r="186" spans="4:4" ht="12.75">
      <c r="D186" s="17"/>
    </row>
    <row r="187" spans="4:4" ht="12.75">
      <c r="D187" s="17"/>
    </row>
    <row r="188" spans="4:4" ht="12.75">
      <c r="D188" s="17"/>
    </row>
    <row r="189" spans="4:4" ht="12.75">
      <c r="D189" s="17"/>
    </row>
    <row r="190" spans="4:4" ht="12.75">
      <c r="D190" s="17"/>
    </row>
    <row r="191" spans="4:4" ht="12.75">
      <c r="D191" s="17"/>
    </row>
    <row r="192" spans="4:4" ht="12.75">
      <c r="D192" s="17"/>
    </row>
    <row r="193" spans="4:4" ht="12.75">
      <c r="D193" s="17"/>
    </row>
    <row r="194" spans="4:4" ht="12.75">
      <c r="D194" s="17"/>
    </row>
    <row r="195" spans="4:4" ht="12.75">
      <c r="D195" s="17"/>
    </row>
    <row r="196" spans="4:4" ht="12.75">
      <c r="D196" s="17"/>
    </row>
    <row r="197" spans="4:4" ht="12.75">
      <c r="D197" s="17"/>
    </row>
    <row r="198" spans="4:4" ht="12.75">
      <c r="D198" s="17"/>
    </row>
    <row r="199" spans="4:4" ht="12.75">
      <c r="D199" s="17"/>
    </row>
    <row r="200" spans="4:4" ht="12.75">
      <c r="D200" s="17"/>
    </row>
    <row r="201" spans="4:4" ht="12.75">
      <c r="D201" s="17"/>
    </row>
    <row r="202" spans="4:4" ht="12.75">
      <c r="D202" s="17"/>
    </row>
    <row r="203" spans="4:4" ht="12.75">
      <c r="D203" s="17"/>
    </row>
    <row r="204" spans="4:4" ht="12.75">
      <c r="D204" s="17"/>
    </row>
    <row r="205" spans="4:4" ht="12.75">
      <c r="D205" s="17"/>
    </row>
    <row r="206" spans="4:4" ht="12.75">
      <c r="D206" s="17"/>
    </row>
    <row r="207" spans="4:4" ht="12.75">
      <c r="D207" s="17"/>
    </row>
    <row r="208" spans="4:4" ht="12.75">
      <c r="D208" s="17"/>
    </row>
    <row r="209" spans="4:4" ht="12.75">
      <c r="D209" s="17"/>
    </row>
    <row r="210" spans="4:4" ht="12.75">
      <c r="D210" s="17"/>
    </row>
    <row r="211" spans="4:4" ht="12.75">
      <c r="D211" s="17"/>
    </row>
    <row r="212" spans="4:4" ht="12.75">
      <c r="D212" s="17"/>
    </row>
    <row r="213" spans="4:4" ht="12.75">
      <c r="D213" s="17"/>
    </row>
    <row r="214" spans="4:4" ht="12.75">
      <c r="D214" s="17"/>
    </row>
    <row r="215" spans="4:4" ht="12.75">
      <c r="D215" s="17"/>
    </row>
    <row r="216" spans="4:4" ht="12.75">
      <c r="D216" s="17"/>
    </row>
    <row r="217" spans="4:4" ht="12.75">
      <c r="D217" s="17"/>
    </row>
    <row r="218" spans="4:4" ht="12.75">
      <c r="D218" s="17"/>
    </row>
    <row r="219" spans="4:4" ht="12.75">
      <c r="D219" s="17"/>
    </row>
    <row r="220" spans="4:4" ht="12.75">
      <c r="D220" s="17"/>
    </row>
    <row r="221" spans="4:4" ht="12.75">
      <c r="D221" s="17"/>
    </row>
    <row r="222" spans="4:4" ht="12.75">
      <c r="D222" s="17"/>
    </row>
    <row r="223" spans="4:4" ht="12.75">
      <c r="D223" s="17"/>
    </row>
    <row r="224" spans="4:4" ht="12.75">
      <c r="D224" s="17"/>
    </row>
    <row r="225" spans="4:4" ht="12.75">
      <c r="D225" s="17"/>
    </row>
    <row r="226" spans="4:4" ht="12.75">
      <c r="D226" s="17"/>
    </row>
    <row r="227" spans="4:4" ht="12.75">
      <c r="D227" s="17"/>
    </row>
    <row r="228" spans="4:4" ht="12.75">
      <c r="D228" s="17"/>
    </row>
    <row r="229" spans="4:4" ht="12.75">
      <c r="D229" s="17"/>
    </row>
    <row r="230" spans="4:4" ht="12.75">
      <c r="D230" s="17"/>
    </row>
    <row r="231" spans="4:4" ht="12.75">
      <c r="D231" s="17"/>
    </row>
    <row r="232" spans="4:4" ht="12.75">
      <c r="D232" s="17"/>
    </row>
    <row r="233" spans="4:4" ht="12.75">
      <c r="D233" s="17"/>
    </row>
    <row r="234" spans="4:4" ht="12.75">
      <c r="D234" s="17"/>
    </row>
    <row r="235" spans="4:4" ht="12.75">
      <c r="D235" s="17"/>
    </row>
    <row r="236" spans="4:4" ht="12.75">
      <c r="D236" s="17"/>
    </row>
    <row r="237" spans="4:4" ht="12.75">
      <c r="D237" s="17"/>
    </row>
    <row r="238" spans="4:4" ht="12.75">
      <c r="D238" s="17"/>
    </row>
    <row r="239" spans="4:4" ht="12.75">
      <c r="D239" s="17"/>
    </row>
    <row r="240" spans="4:4" ht="12.75">
      <c r="D240" s="17"/>
    </row>
    <row r="241" spans="4:4" ht="12.75">
      <c r="D241" s="17"/>
    </row>
    <row r="242" spans="4:4" ht="12.75">
      <c r="D242" s="17"/>
    </row>
    <row r="243" spans="4:4" ht="12.75">
      <c r="D243" s="17"/>
    </row>
    <row r="244" spans="4:4" ht="12.75">
      <c r="D244" s="17"/>
    </row>
    <row r="245" spans="4:4" ht="12.75">
      <c r="D245" s="17"/>
    </row>
    <row r="246" spans="4:4" ht="12.75">
      <c r="D246" s="17"/>
    </row>
    <row r="247" spans="4:4" ht="12.75">
      <c r="D247" s="17"/>
    </row>
    <row r="248" spans="4:4" ht="12.75">
      <c r="D248" s="17"/>
    </row>
    <row r="249" spans="4:4" ht="12.75">
      <c r="D249" s="17"/>
    </row>
    <row r="250" spans="4:4" ht="12.75">
      <c r="D250" s="17"/>
    </row>
    <row r="251" spans="4:4" ht="12.75">
      <c r="D251" s="17"/>
    </row>
    <row r="252" spans="4:4" ht="12.75">
      <c r="D252" s="17"/>
    </row>
    <row r="253" spans="4:4" ht="12.75">
      <c r="D253" s="17"/>
    </row>
    <row r="254" spans="4:4" ht="12.75">
      <c r="D254" s="17"/>
    </row>
    <row r="255" spans="4:4" ht="12.75">
      <c r="D255" s="17"/>
    </row>
    <row r="256" spans="4:4" ht="12.75">
      <c r="D256" s="17"/>
    </row>
    <row r="257" spans="4:4" ht="12.75">
      <c r="D257" s="17"/>
    </row>
    <row r="258" spans="4:4" ht="12.75">
      <c r="D258" s="17"/>
    </row>
    <row r="259" spans="4:4" ht="12.75">
      <c r="D259" s="17"/>
    </row>
    <row r="260" spans="4:4" ht="12.75">
      <c r="D260" s="17"/>
    </row>
    <row r="261" spans="4:4" ht="12.75">
      <c r="D261" s="17"/>
    </row>
    <row r="262" spans="4:4" ht="12.75">
      <c r="D262" s="17"/>
    </row>
    <row r="263" spans="4:4" ht="12.75">
      <c r="D263" s="17"/>
    </row>
    <row r="264" spans="4:4" ht="12.75">
      <c r="D264" s="17"/>
    </row>
    <row r="265" spans="4:4" ht="12.75">
      <c r="D265" s="17"/>
    </row>
    <row r="266" spans="4:4" ht="12.75">
      <c r="D266" s="17"/>
    </row>
    <row r="267" spans="4:4" ht="12.75">
      <c r="D267" s="17"/>
    </row>
    <row r="268" spans="4:4" ht="12.75">
      <c r="D268" s="17"/>
    </row>
    <row r="269" spans="4:4" ht="12.75">
      <c r="D269" s="17"/>
    </row>
    <row r="270" spans="4:4" ht="12.75">
      <c r="D270" s="17"/>
    </row>
    <row r="271" spans="4:4" ht="12.75">
      <c r="D271" s="17"/>
    </row>
    <row r="272" spans="4:4" ht="12.75">
      <c r="D272" s="17"/>
    </row>
    <row r="273" spans="4:4" ht="12.75">
      <c r="D273" s="17"/>
    </row>
    <row r="274" spans="4:4" ht="12.75">
      <c r="D274" s="17"/>
    </row>
    <row r="275" spans="4:4" ht="12.75">
      <c r="D275" s="17"/>
    </row>
    <row r="276" spans="4:4" ht="12.75">
      <c r="D276" s="17"/>
    </row>
    <row r="277" spans="4:4" ht="12.75">
      <c r="D277" s="17"/>
    </row>
    <row r="278" spans="4:4" ht="12.75">
      <c r="D278" s="17"/>
    </row>
    <row r="279" spans="4:4" ht="12.75">
      <c r="D279" s="17"/>
    </row>
    <row r="280" spans="4:4" ht="12.75">
      <c r="D280" s="17"/>
    </row>
    <row r="281" spans="4:4" ht="12.75">
      <c r="D281" s="17"/>
    </row>
    <row r="282" spans="4:4" ht="12.75">
      <c r="D282" s="17"/>
    </row>
    <row r="283" spans="4:4" ht="12.75">
      <c r="D283" s="17"/>
    </row>
    <row r="284" spans="4:4" ht="12.75">
      <c r="D284" s="17"/>
    </row>
    <row r="285" spans="4:4" ht="12.75">
      <c r="D285" s="17"/>
    </row>
    <row r="286" spans="4:4" ht="12.75">
      <c r="D286" s="17"/>
    </row>
    <row r="287" spans="4:4" ht="12.75">
      <c r="D287" s="17"/>
    </row>
    <row r="288" spans="4:4" ht="12.75">
      <c r="D288" s="17"/>
    </row>
    <row r="289" spans="4:4" ht="12.75">
      <c r="D289" s="17"/>
    </row>
    <row r="290" spans="4:4" ht="12.75">
      <c r="D290" s="17"/>
    </row>
    <row r="291" spans="4:4" ht="12.75">
      <c r="D291" s="17"/>
    </row>
    <row r="292" spans="4:4" ht="12.75">
      <c r="D292" s="17"/>
    </row>
    <row r="293" spans="4:4" ht="12.75">
      <c r="D293" s="17"/>
    </row>
    <row r="294" spans="4:4" ht="12.75">
      <c r="D294" s="17"/>
    </row>
    <row r="295" spans="4:4" ht="12.75">
      <c r="D295" s="17"/>
    </row>
    <row r="296" spans="4:4" ht="12.75">
      <c r="D296" s="17"/>
    </row>
    <row r="297" spans="4:4" ht="12.75">
      <c r="D297" s="17"/>
    </row>
    <row r="298" spans="4:4" ht="12.75">
      <c r="D298" s="17"/>
    </row>
    <row r="299" spans="4:4" ht="12.75">
      <c r="D299" s="17"/>
    </row>
    <row r="300" spans="4:4" ht="12.75">
      <c r="D300" s="17"/>
    </row>
    <row r="301" spans="4:4" ht="12.75">
      <c r="D301" s="17"/>
    </row>
    <row r="302" spans="4:4" ht="12.75">
      <c r="D302" s="17"/>
    </row>
    <row r="303" spans="4:4" ht="12.75">
      <c r="D303" s="17"/>
    </row>
    <row r="304" spans="4:4" ht="12.75">
      <c r="D304" s="17"/>
    </row>
    <row r="305" spans="4:4" ht="12.75">
      <c r="D305" s="17"/>
    </row>
    <row r="306" spans="4:4" ht="12.75">
      <c r="D306" s="17"/>
    </row>
    <row r="307" spans="4:4" ht="12.75">
      <c r="D307" s="17"/>
    </row>
    <row r="308" spans="4:4" ht="12.75">
      <c r="D308" s="17"/>
    </row>
    <row r="309" spans="4:4" ht="12.75">
      <c r="D309" s="17"/>
    </row>
    <row r="310" spans="4:4" ht="12.75">
      <c r="D310" s="17"/>
    </row>
    <row r="311" spans="4:4" ht="12.75">
      <c r="D311" s="17"/>
    </row>
    <row r="312" spans="4:4" ht="12.75">
      <c r="D312" s="17"/>
    </row>
    <row r="313" spans="4:4" ht="12.75">
      <c r="D313" s="17"/>
    </row>
    <row r="314" spans="4:4" ht="12.75">
      <c r="D314" s="17"/>
    </row>
    <row r="315" spans="4:4" ht="12.75">
      <c r="D315" s="17"/>
    </row>
    <row r="316" spans="4:4" ht="12.75">
      <c r="D316" s="17"/>
    </row>
    <row r="317" spans="4:4" ht="12.75">
      <c r="D317" s="17"/>
    </row>
    <row r="318" spans="4:4" ht="12.75">
      <c r="D318" s="17"/>
    </row>
    <row r="319" spans="4:4" ht="12.75">
      <c r="D319" s="17"/>
    </row>
    <row r="320" spans="4:4" ht="12.75">
      <c r="D320" s="17"/>
    </row>
    <row r="321" spans="4:4" ht="12.75">
      <c r="D321" s="17"/>
    </row>
    <row r="322" spans="4:4" ht="12.75">
      <c r="D322" s="17"/>
    </row>
    <row r="323" spans="4:4" ht="12.75">
      <c r="D323" s="17"/>
    </row>
    <row r="324" spans="4:4" ht="12.75">
      <c r="D324" s="17"/>
    </row>
    <row r="325" spans="4:4" ht="12.75">
      <c r="D325" s="17"/>
    </row>
    <row r="326" spans="4:4" ht="12.75">
      <c r="D326" s="17"/>
    </row>
    <row r="327" spans="4:4" ht="12.75">
      <c r="D327" s="17"/>
    </row>
    <row r="328" spans="4:4" ht="12.75">
      <c r="D328" s="17"/>
    </row>
    <row r="329" spans="4:4" ht="12.75">
      <c r="D329" s="17"/>
    </row>
    <row r="330" spans="4:4" ht="12.75">
      <c r="D330" s="17"/>
    </row>
    <row r="331" spans="4:4" ht="12.75">
      <c r="D331" s="17"/>
    </row>
    <row r="332" spans="4:4" ht="12.75">
      <c r="D332" s="17"/>
    </row>
    <row r="333" spans="4:4" ht="12.75">
      <c r="D333" s="17"/>
    </row>
    <row r="334" spans="4:4" ht="12.75">
      <c r="D334" s="17"/>
    </row>
    <row r="335" spans="4:4" ht="12.75">
      <c r="D335" s="17"/>
    </row>
    <row r="336" spans="4:4" ht="12.75">
      <c r="D336" s="17"/>
    </row>
    <row r="337" spans="4:4" ht="12.75">
      <c r="D337" s="17"/>
    </row>
    <row r="338" spans="4:4" ht="12.75">
      <c r="D338" s="17"/>
    </row>
    <row r="339" spans="4:4" ht="12.75">
      <c r="D339" s="17"/>
    </row>
    <row r="340" spans="4:4" ht="12.75">
      <c r="D340" s="17"/>
    </row>
    <row r="341" spans="4:4" ht="12.75">
      <c r="D341" s="17"/>
    </row>
    <row r="342" spans="4:4" ht="12.75">
      <c r="D342" s="17"/>
    </row>
    <row r="343" spans="4:4" ht="12.75">
      <c r="D343" s="17"/>
    </row>
    <row r="344" spans="4:4" ht="12.75">
      <c r="D344" s="17"/>
    </row>
    <row r="345" spans="4:4" ht="12.75">
      <c r="D345" s="17"/>
    </row>
    <row r="346" spans="4:4" ht="12.75">
      <c r="D346" s="17"/>
    </row>
    <row r="347" spans="4:4" ht="12.75">
      <c r="D347" s="17"/>
    </row>
    <row r="348" spans="4:4" ht="12.75">
      <c r="D348" s="17"/>
    </row>
    <row r="349" spans="4:4" ht="12.75">
      <c r="D349" s="17"/>
    </row>
    <row r="350" spans="4:4" ht="12.75">
      <c r="D350" s="17"/>
    </row>
    <row r="351" spans="4:4" ht="12.75">
      <c r="D351" s="17"/>
    </row>
    <row r="352" spans="4:4" ht="12.75">
      <c r="D352" s="17"/>
    </row>
    <row r="353" spans="4:4" ht="12.75">
      <c r="D353" s="17"/>
    </row>
    <row r="354" spans="4:4" ht="12.75">
      <c r="D354" s="17"/>
    </row>
    <row r="355" spans="4:4" ht="12.75">
      <c r="D355" s="17"/>
    </row>
    <row r="356" spans="4:4" ht="12.75">
      <c r="D356" s="17"/>
    </row>
    <row r="357" spans="4:4" ht="12.75">
      <c r="D357" s="17"/>
    </row>
    <row r="358" spans="4:4" ht="12.75">
      <c r="D358" s="17"/>
    </row>
    <row r="359" spans="4:4" ht="12.75">
      <c r="D359" s="17"/>
    </row>
    <row r="360" spans="4:4" ht="12.75">
      <c r="D360" s="17"/>
    </row>
    <row r="361" spans="4:4" ht="12.75">
      <c r="D361" s="17"/>
    </row>
    <row r="362" spans="4:4" ht="12.75">
      <c r="D362" s="17"/>
    </row>
    <row r="363" spans="4:4" ht="12.75">
      <c r="D363" s="17"/>
    </row>
    <row r="364" spans="4:4" ht="12.75">
      <c r="D364" s="17"/>
    </row>
    <row r="365" spans="4:4" ht="12.75">
      <c r="D365" s="17"/>
    </row>
    <row r="366" spans="4:4" ht="12.75">
      <c r="D366" s="17"/>
    </row>
    <row r="367" spans="4:4" ht="12.75">
      <c r="D367" s="17"/>
    </row>
    <row r="368" spans="4:4" ht="12.75">
      <c r="D368" s="17"/>
    </row>
    <row r="369" spans="4:4" ht="12.75">
      <c r="D369" s="17"/>
    </row>
    <row r="370" spans="4:4" ht="12.75">
      <c r="D370" s="17"/>
    </row>
    <row r="371" spans="4:4" ht="12.75">
      <c r="D371" s="17"/>
    </row>
    <row r="372" spans="4:4" ht="12.75">
      <c r="D372" s="17"/>
    </row>
    <row r="373" spans="4:4" ht="12.75">
      <c r="D373" s="17"/>
    </row>
    <row r="374" spans="4:4" ht="12.75">
      <c r="D374" s="17"/>
    </row>
    <row r="375" spans="4:4" ht="12.75">
      <c r="D375" s="17"/>
    </row>
    <row r="376" spans="4:4" ht="12.75">
      <c r="D376" s="17"/>
    </row>
    <row r="377" spans="4:4" ht="12.75">
      <c r="D377" s="17"/>
    </row>
    <row r="378" spans="4:4" ht="12.75">
      <c r="D378" s="17"/>
    </row>
    <row r="379" spans="4:4" ht="12.75">
      <c r="D379" s="17"/>
    </row>
    <row r="380" spans="4:4" ht="12.75">
      <c r="D380" s="17"/>
    </row>
    <row r="381" spans="4:4" ht="12.75">
      <c r="D381" s="17"/>
    </row>
    <row r="382" spans="4:4" ht="12.75">
      <c r="D382" s="17"/>
    </row>
    <row r="383" spans="4:4" ht="12.75">
      <c r="D383" s="17"/>
    </row>
    <row r="384" spans="4:4" ht="12.75">
      <c r="D384" s="17"/>
    </row>
    <row r="385" spans="4:4" ht="12.75">
      <c r="D385" s="17"/>
    </row>
    <row r="386" spans="4:4" ht="12.75">
      <c r="D386" s="17"/>
    </row>
    <row r="387" spans="4:4" ht="12.75">
      <c r="D387" s="17"/>
    </row>
    <row r="388" spans="4:4" ht="12.75">
      <c r="D388" s="17"/>
    </row>
    <row r="389" spans="4:4" ht="12.75">
      <c r="D389" s="17"/>
    </row>
    <row r="390" spans="4:4" ht="12.75">
      <c r="D390" s="17"/>
    </row>
    <row r="391" spans="4:4" ht="12.75">
      <c r="D391" s="17"/>
    </row>
    <row r="392" spans="4:4" ht="12.75">
      <c r="D392" s="17"/>
    </row>
    <row r="393" spans="4:4" ht="12.75">
      <c r="D393" s="17"/>
    </row>
    <row r="394" spans="4:4" ht="12.75">
      <c r="D394" s="17"/>
    </row>
    <row r="395" spans="4:4" ht="12.75">
      <c r="D395" s="17"/>
    </row>
    <row r="396" spans="4:4" ht="12.75">
      <c r="D396" s="17"/>
    </row>
    <row r="397" spans="4:4" ht="12.75">
      <c r="D397" s="17"/>
    </row>
    <row r="398" spans="4:4" ht="12.75">
      <c r="D398" s="17"/>
    </row>
    <row r="399" spans="4:4" ht="12.75">
      <c r="D399" s="17"/>
    </row>
    <row r="400" spans="4:4" ht="12.75">
      <c r="D400" s="17"/>
    </row>
    <row r="401" spans="4:4" ht="12.75">
      <c r="D401" s="17"/>
    </row>
    <row r="402" spans="4:4" ht="12.75">
      <c r="D402" s="17"/>
    </row>
    <row r="403" spans="4:4" ht="12.75">
      <c r="D403" s="17"/>
    </row>
    <row r="404" spans="4:4" ht="12.75">
      <c r="D404" s="17"/>
    </row>
    <row r="405" spans="4:4" ht="12.75">
      <c r="D405" s="17"/>
    </row>
    <row r="406" spans="4:4" ht="12.75">
      <c r="D406" s="17"/>
    </row>
    <row r="407" spans="4:4" ht="12.75">
      <c r="D407" s="17"/>
    </row>
    <row r="408" spans="4:4" ht="12.75">
      <c r="D408" s="17"/>
    </row>
    <row r="409" spans="4:4" ht="12.75">
      <c r="D409" s="17"/>
    </row>
    <row r="410" spans="4:4" ht="12.75">
      <c r="D410" s="17"/>
    </row>
    <row r="411" spans="4:4" ht="12.75">
      <c r="D411" s="17"/>
    </row>
    <row r="412" spans="4:4" ht="12.75">
      <c r="D412" s="17"/>
    </row>
    <row r="413" spans="4:4" ht="12.75">
      <c r="D413" s="17"/>
    </row>
    <row r="414" spans="4:4" ht="12.75">
      <c r="D414" s="17"/>
    </row>
    <row r="415" spans="4:4" ht="12.75">
      <c r="D415" s="17"/>
    </row>
    <row r="416" spans="4:4" ht="12.75">
      <c r="D416" s="17"/>
    </row>
    <row r="417" spans="4:4" ht="12.75">
      <c r="D417" s="17"/>
    </row>
    <row r="418" spans="4:4" ht="12.75">
      <c r="D418" s="17"/>
    </row>
    <row r="419" spans="4:4" ht="12.75">
      <c r="D419" s="17"/>
    </row>
    <row r="420" spans="4:4" ht="12.75">
      <c r="D420" s="17"/>
    </row>
    <row r="421" spans="4:4" ht="12.75">
      <c r="D421" s="17"/>
    </row>
    <row r="422" spans="4:4" ht="12.75">
      <c r="D422" s="17"/>
    </row>
    <row r="423" spans="4:4" ht="12.75">
      <c r="D423" s="17"/>
    </row>
    <row r="424" spans="4:4" ht="12.75">
      <c r="D424" s="17"/>
    </row>
    <row r="425" spans="4:4" ht="12.75">
      <c r="D425" s="17"/>
    </row>
    <row r="426" spans="4:4" ht="12.75">
      <c r="D426" s="17"/>
    </row>
    <row r="427" spans="4:4" ht="12.75">
      <c r="D427" s="17"/>
    </row>
    <row r="428" spans="4:4" ht="12.75">
      <c r="D428" s="17"/>
    </row>
    <row r="429" spans="4:4" ht="12.75">
      <c r="D429" s="17"/>
    </row>
    <row r="430" spans="4:4" ht="12.75">
      <c r="D430" s="17"/>
    </row>
    <row r="431" spans="4:4" ht="12.75">
      <c r="D431" s="17"/>
    </row>
    <row r="432" spans="4:4" ht="12.75">
      <c r="D432" s="17"/>
    </row>
    <row r="433" spans="4:4" ht="12.75">
      <c r="D433" s="17"/>
    </row>
    <row r="434" spans="4:4" ht="12.75">
      <c r="D434" s="17"/>
    </row>
    <row r="435" spans="4:4" ht="12.75">
      <c r="D435" s="17"/>
    </row>
    <row r="436" spans="4:4" ht="12.75">
      <c r="D436" s="17"/>
    </row>
    <row r="437" spans="4:4" ht="12.75">
      <c r="D437" s="17"/>
    </row>
    <row r="438" spans="4:4" ht="12.75">
      <c r="D438" s="17"/>
    </row>
    <row r="439" spans="4:4" ht="12.75">
      <c r="D439" s="17"/>
    </row>
    <row r="440" spans="4:4" ht="12.75">
      <c r="D440" s="17"/>
    </row>
    <row r="441" spans="4:4" ht="12.75">
      <c r="D441" s="17"/>
    </row>
    <row r="442" spans="4:4" ht="12.75">
      <c r="D442" s="17"/>
    </row>
    <row r="443" spans="4:4" ht="12.75">
      <c r="D443" s="17"/>
    </row>
    <row r="444" spans="4:4" ht="12.75">
      <c r="D444" s="17"/>
    </row>
    <row r="445" spans="4:4" ht="12.75">
      <c r="D445" s="17"/>
    </row>
    <row r="446" spans="4:4" ht="12.75">
      <c r="D446" s="17"/>
    </row>
    <row r="447" spans="4:4" ht="12.75">
      <c r="D447" s="17"/>
    </row>
    <row r="448" spans="4:4" ht="12.75">
      <c r="D448" s="17"/>
    </row>
    <row r="449" spans="4:4" ht="12.75">
      <c r="D449" s="17"/>
    </row>
    <row r="450" spans="4:4" ht="12.75">
      <c r="D450" s="17"/>
    </row>
    <row r="451" spans="4:4" ht="12.75">
      <c r="D451" s="17"/>
    </row>
    <row r="452" spans="4:4" ht="12.75">
      <c r="D452" s="17"/>
    </row>
    <row r="453" spans="4:4" ht="12.75">
      <c r="D453" s="17"/>
    </row>
    <row r="454" spans="4:4" ht="12.75">
      <c r="D454" s="17"/>
    </row>
    <row r="455" spans="4:4" ht="12.75">
      <c r="D455" s="17"/>
    </row>
    <row r="456" spans="4:4" ht="12.75">
      <c r="D456" s="17"/>
    </row>
    <row r="457" spans="4:4" ht="12.75">
      <c r="D457" s="17"/>
    </row>
    <row r="458" spans="4:4" ht="12.75">
      <c r="D458" s="17"/>
    </row>
    <row r="459" spans="4:4" ht="12.75">
      <c r="D459" s="17"/>
    </row>
    <row r="460" spans="4:4" ht="12.75">
      <c r="D460" s="17"/>
    </row>
    <row r="461" spans="4:4" ht="12.75">
      <c r="D461" s="17"/>
    </row>
    <row r="462" spans="4:4" ht="12.75">
      <c r="D462" s="17"/>
    </row>
    <row r="463" spans="4:4" ht="12.75">
      <c r="D463" s="17"/>
    </row>
    <row r="464" spans="4:4" ht="12.75">
      <c r="D464" s="17"/>
    </row>
    <row r="465" spans="4:4" ht="12.75">
      <c r="D465" s="17"/>
    </row>
    <row r="466" spans="4:4" ht="12.75">
      <c r="D466" s="17"/>
    </row>
    <row r="467" spans="4:4" ht="12.75">
      <c r="D467" s="17"/>
    </row>
    <row r="468" spans="4:4" ht="12.75">
      <c r="D468" s="17"/>
    </row>
    <row r="469" spans="4:4" ht="12.75">
      <c r="D469" s="17"/>
    </row>
    <row r="470" spans="4:4" ht="12.75">
      <c r="D470" s="17"/>
    </row>
    <row r="471" spans="4:4" ht="12.75">
      <c r="D471" s="17"/>
    </row>
    <row r="472" spans="4:4" ht="12.75">
      <c r="D472" s="17"/>
    </row>
    <row r="473" spans="4:4" ht="12.75">
      <c r="D473" s="17"/>
    </row>
    <row r="474" spans="4:4" ht="12.75">
      <c r="D474" s="17"/>
    </row>
    <row r="475" spans="4:4" ht="12.75">
      <c r="D475" s="17"/>
    </row>
    <row r="476" spans="4:4" ht="12.75">
      <c r="D476" s="17"/>
    </row>
    <row r="477" spans="4:4" ht="12.75">
      <c r="D477" s="17"/>
    </row>
    <row r="478" spans="4:4" ht="12.75">
      <c r="D478" s="17"/>
    </row>
    <row r="479" spans="4:4" ht="12.75">
      <c r="D479" s="17"/>
    </row>
    <row r="480" spans="4:4" ht="12.75">
      <c r="D480" s="17"/>
    </row>
    <row r="481" spans="4:4" ht="12.75">
      <c r="D481" s="17"/>
    </row>
    <row r="482" spans="4:4" ht="12.75">
      <c r="D482" s="17"/>
    </row>
    <row r="483" spans="4:4" ht="12.75">
      <c r="D483" s="17"/>
    </row>
    <row r="484" spans="4:4" ht="12.75">
      <c r="D484" s="17"/>
    </row>
    <row r="485" spans="4:4" ht="12.75">
      <c r="D485" s="17"/>
    </row>
    <row r="486" spans="4:4" ht="12.75">
      <c r="D486" s="17"/>
    </row>
    <row r="487" spans="4:4" ht="12.75">
      <c r="D487" s="17"/>
    </row>
    <row r="488" spans="4:4" ht="12.75">
      <c r="D488" s="17"/>
    </row>
    <row r="489" spans="4:4" ht="12.75">
      <c r="D489" s="17"/>
    </row>
    <row r="490" spans="4:4" ht="12.75">
      <c r="D490" s="17"/>
    </row>
    <row r="491" spans="4:4" ht="12.75">
      <c r="D491" s="17"/>
    </row>
    <row r="492" spans="4:4" ht="12.75">
      <c r="D492" s="17"/>
    </row>
    <row r="493" spans="4:4" ht="12.75">
      <c r="D493" s="17"/>
    </row>
    <row r="494" spans="4:4" ht="12.75">
      <c r="D494" s="17"/>
    </row>
    <row r="495" spans="4:4" ht="12.75">
      <c r="D495" s="17"/>
    </row>
    <row r="496" spans="4:4" ht="12.75">
      <c r="D496" s="17"/>
    </row>
    <row r="497" spans="4:4" ht="12.75">
      <c r="D497" s="17"/>
    </row>
    <row r="498" spans="4:4" ht="12.75">
      <c r="D498" s="17"/>
    </row>
    <row r="499" spans="4:4" ht="12.75">
      <c r="D499" s="17"/>
    </row>
    <row r="500" spans="4:4" ht="12.75">
      <c r="D500" s="17"/>
    </row>
    <row r="501" spans="4:4" ht="12.75">
      <c r="D501" s="17"/>
    </row>
    <row r="502" spans="4:4" ht="12.75">
      <c r="D502" s="17"/>
    </row>
    <row r="503" spans="4:4" ht="12.75">
      <c r="D503" s="17"/>
    </row>
    <row r="504" spans="4:4" ht="12.75">
      <c r="D504" s="17"/>
    </row>
    <row r="505" spans="4:4" ht="12.75">
      <c r="D505" s="17"/>
    </row>
    <row r="506" spans="4:4" ht="12.75">
      <c r="D506" s="17"/>
    </row>
    <row r="507" spans="4:4" ht="12.75">
      <c r="D507" s="17"/>
    </row>
    <row r="508" spans="4:4" ht="12.75">
      <c r="D508" s="17"/>
    </row>
    <row r="509" spans="4:4" ht="12.75">
      <c r="D509" s="17"/>
    </row>
    <row r="510" spans="4:4" ht="12.75">
      <c r="D510" s="17"/>
    </row>
    <row r="511" spans="4:4" ht="12.75">
      <c r="D511" s="17"/>
    </row>
    <row r="512" spans="4:4" ht="12.75">
      <c r="D512" s="17"/>
    </row>
    <row r="513" spans="4:4" ht="12.75">
      <c r="D513" s="17"/>
    </row>
    <row r="514" spans="4:4" ht="12.75">
      <c r="D514" s="17"/>
    </row>
    <row r="515" spans="4:4" ht="12.75">
      <c r="D515" s="17"/>
    </row>
    <row r="516" spans="4:4" ht="12.75">
      <c r="D516" s="17"/>
    </row>
    <row r="517" spans="4:4" ht="12.75">
      <c r="D517" s="17"/>
    </row>
    <row r="518" spans="4:4" ht="12.75">
      <c r="D518" s="17"/>
    </row>
    <row r="519" spans="4:4" ht="12.75">
      <c r="D519" s="17"/>
    </row>
    <row r="520" spans="4:4" ht="12.75">
      <c r="D520" s="17"/>
    </row>
    <row r="521" spans="4:4" ht="12.75">
      <c r="D521" s="17"/>
    </row>
    <row r="522" spans="4:4" ht="12.75">
      <c r="D522" s="17"/>
    </row>
    <row r="523" spans="4:4" ht="12.75">
      <c r="D523" s="17"/>
    </row>
    <row r="524" spans="4:4" ht="12.75">
      <c r="D524" s="17"/>
    </row>
    <row r="525" spans="4:4" ht="12.75">
      <c r="D525" s="17"/>
    </row>
    <row r="526" spans="4:4" ht="12.75">
      <c r="D526" s="17"/>
    </row>
    <row r="527" spans="4:4" ht="12.75">
      <c r="D527" s="17"/>
    </row>
    <row r="528" spans="4:4" ht="12.75">
      <c r="D528" s="17"/>
    </row>
    <row r="529" spans="4:4" ht="12.75">
      <c r="D529" s="17"/>
    </row>
    <row r="530" spans="4:4" ht="12.75">
      <c r="D530" s="17"/>
    </row>
    <row r="531" spans="4:4" ht="12.75">
      <c r="D531" s="17"/>
    </row>
    <row r="532" spans="4:4" ht="12.75">
      <c r="D532" s="17"/>
    </row>
    <row r="533" spans="4:4" ht="12.75">
      <c r="D533" s="17"/>
    </row>
    <row r="534" spans="4:4" ht="12.75">
      <c r="D534" s="17"/>
    </row>
    <row r="535" spans="4:4" ht="12.75">
      <c r="D535" s="17"/>
    </row>
    <row r="536" spans="4:4" ht="12.75">
      <c r="D536" s="17"/>
    </row>
    <row r="537" spans="4:4" ht="12.75">
      <c r="D537" s="17"/>
    </row>
    <row r="538" spans="4:4" ht="12.75">
      <c r="D538" s="17"/>
    </row>
    <row r="539" spans="4:4" ht="12.75">
      <c r="D539" s="17"/>
    </row>
    <row r="540" spans="4:4" ht="12.75">
      <c r="D540" s="17"/>
    </row>
    <row r="541" spans="4:4" ht="12.75">
      <c r="D541" s="17"/>
    </row>
    <row r="542" spans="4:4" ht="12.75">
      <c r="D542" s="17"/>
    </row>
    <row r="543" spans="4:4" ht="12.75">
      <c r="D543" s="17"/>
    </row>
    <row r="544" spans="4:4" ht="12.75">
      <c r="D544" s="17"/>
    </row>
    <row r="545" spans="4:4" ht="12.75">
      <c r="D545" s="17"/>
    </row>
    <row r="546" spans="4:4" ht="12.75">
      <c r="D546" s="17"/>
    </row>
    <row r="547" spans="4:4" ht="12.75">
      <c r="D547" s="17"/>
    </row>
    <row r="548" spans="4:4" ht="12.75">
      <c r="D548" s="17"/>
    </row>
    <row r="549" spans="4:4" ht="12.75">
      <c r="D549" s="17"/>
    </row>
    <row r="550" spans="4:4" ht="12.75">
      <c r="D550" s="17"/>
    </row>
    <row r="551" spans="4:4" ht="12.75">
      <c r="D551" s="17"/>
    </row>
    <row r="552" spans="4:4" ht="12.75">
      <c r="D552" s="17"/>
    </row>
    <row r="553" spans="4:4" ht="12.75">
      <c r="D553" s="17"/>
    </row>
    <row r="554" spans="4:4" ht="12.75">
      <c r="D554" s="17"/>
    </row>
    <row r="555" spans="4:4" ht="12.75">
      <c r="D555" s="17"/>
    </row>
    <row r="556" spans="4:4" ht="12.75">
      <c r="D556" s="17"/>
    </row>
    <row r="557" spans="4:4" ht="12.75">
      <c r="D557" s="17"/>
    </row>
    <row r="558" spans="4:4" ht="12.75">
      <c r="D558" s="17"/>
    </row>
    <row r="559" spans="4:4" ht="12.75">
      <c r="D559" s="17"/>
    </row>
    <row r="560" spans="4:4" ht="12.75">
      <c r="D560" s="17"/>
    </row>
    <row r="561" spans="4:4" ht="12.75">
      <c r="D561" s="17"/>
    </row>
    <row r="562" spans="4:4" ht="12.75">
      <c r="D562" s="17"/>
    </row>
    <row r="563" spans="4:4" ht="12.75">
      <c r="D563" s="17"/>
    </row>
    <row r="564" spans="4:4" ht="12.75">
      <c r="D564" s="17"/>
    </row>
    <row r="565" spans="4:4" ht="12.75">
      <c r="D565" s="17"/>
    </row>
    <row r="566" spans="4:4" ht="12.75">
      <c r="D566" s="17"/>
    </row>
    <row r="567" spans="4:4" ht="12.75">
      <c r="D567" s="17"/>
    </row>
    <row r="568" spans="4:4" ht="12.75">
      <c r="D568" s="17"/>
    </row>
    <row r="569" spans="4:4" ht="12.75">
      <c r="D569" s="17"/>
    </row>
    <row r="570" spans="4:4" ht="12.75">
      <c r="D570" s="17"/>
    </row>
    <row r="571" spans="4:4" ht="12.75">
      <c r="D571" s="17"/>
    </row>
    <row r="572" spans="4:4" ht="12.75">
      <c r="D572" s="17"/>
    </row>
    <row r="573" spans="4:4" ht="12.75">
      <c r="D573" s="17"/>
    </row>
    <row r="574" spans="4:4" ht="12.75">
      <c r="D574" s="17"/>
    </row>
    <row r="575" spans="4:4" ht="12.75">
      <c r="D575" s="17"/>
    </row>
    <row r="576" spans="4:4" ht="12.75">
      <c r="D576" s="17"/>
    </row>
    <row r="577" spans="4:4" ht="12.75">
      <c r="D577" s="17"/>
    </row>
    <row r="578" spans="4:4" ht="12.75">
      <c r="D578" s="17"/>
    </row>
    <row r="579" spans="4:4" ht="12.75">
      <c r="D579" s="17"/>
    </row>
    <row r="580" spans="4:4" ht="12.75">
      <c r="D580" s="17"/>
    </row>
    <row r="581" spans="4:4" ht="12.75">
      <c r="D581" s="17"/>
    </row>
    <row r="582" spans="4:4" ht="12.75">
      <c r="D582" s="17"/>
    </row>
    <row r="583" spans="4:4" ht="12.75">
      <c r="D583" s="17"/>
    </row>
    <row r="584" spans="4:4" ht="12.75">
      <c r="D584" s="17"/>
    </row>
    <row r="585" spans="4:4" ht="12.75">
      <c r="D585" s="17"/>
    </row>
    <row r="586" spans="4:4" ht="12.75">
      <c r="D586" s="17"/>
    </row>
    <row r="587" spans="4:4" ht="12.75">
      <c r="D587" s="17"/>
    </row>
    <row r="588" spans="4:4" ht="12.75">
      <c r="D588" s="17"/>
    </row>
    <row r="589" spans="4:4" ht="12.75">
      <c r="D589" s="17"/>
    </row>
    <row r="590" spans="4:4" ht="12.75">
      <c r="D590" s="17"/>
    </row>
    <row r="591" spans="4:4" ht="12.75">
      <c r="D591" s="17"/>
    </row>
    <row r="592" spans="4:4" ht="12.75">
      <c r="D592" s="17"/>
    </row>
    <row r="593" spans="4:4" ht="12.75">
      <c r="D593" s="17"/>
    </row>
    <row r="594" spans="4:4" ht="12.75">
      <c r="D594" s="17"/>
    </row>
    <row r="595" spans="4:4" ht="12.75">
      <c r="D595" s="17"/>
    </row>
    <row r="596" spans="4:4" ht="12.75">
      <c r="D596" s="17"/>
    </row>
    <row r="597" spans="4:4" ht="12.75">
      <c r="D597" s="17"/>
    </row>
    <row r="598" spans="4:4" ht="12.75">
      <c r="D598" s="17"/>
    </row>
    <row r="599" spans="4:4" ht="12.75">
      <c r="D599" s="17"/>
    </row>
    <row r="600" spans="4:4" ht="12.75">
      <c r="D600" s="17"/>
    </row>
    <row r="601" spans="4:4" ht="12.75">
      <c r="D601" s="17"/>
    </row>
    <row r="602" spans="4:4" ht="12.75">
      <c r="D602" s="17"/>
    </row>
    <row r="603" spans="4:4" ht="12.75">
      <c r="D603" s="17"/>
    </row>
    <row r="604" spans="4:4" ht="12.75">
      <c r="D604" s="17"/>
    </row>
    <row r="605" spans="4:4" ht="12.75">
      <c r="D605" s="17"/>
    </row>
    <row r="606" spans="4:4" ht="12.75">
      <c r="D606" s="17"/>
    </row>
    <row r="607" spans="4:4" ht="12.75">
      <c r="D607" s="17"/>
    </row>
    <row r="608" spans="4:4" ht="12.75">
      <c r="D608" s="17"/>
    </row>
    <row r="609" spans="4:4" ht="12.75">
      <c r="D609" s="17"/>
    </row>
    <row r="610" spans="4:4" ht="12.75">
      <c r="D610" s="17"/>
    </row>
    <row r="611" spans="4:4" ht="12.75">
      <c r="D611" s="17"/>
    </row>
    <row r="612" spans="4:4" ht="12.75">
      <c r="D612" s="17"/>
    </row>
    <row r="613" spans="4:4" ht="12.75">
      <c r="D613" s="17"/>
    </row>
    <row r="614" spans="4:4" ht="12.75">
      <c r="D614" s="17"/>
    </row>
    <row r="615" spans="4:4" ht="12.75">
      <c r="D615" s="17"/>
    </row>
    <row r="616" spans="4:4" ht="12.75">
      <c r="D616" s="17"/>
    </row>
    <row r="617" spans="4:4" ht="12.75">
      <c r="D617" s="17"/>
    </row>
    <row r="618" spans="4:4" ht="12.75">
      <c r="D618" s="17"/>
    </row>
    <row r="619" spans="4:4" ht="12.75">
      <c r="D619" s="17"/>
    </row>
    <row r="620" spans="4:4" ht="12.75">
      <c r="D620" s="17"/>
    </row>
    <row r="621" spans="4:4" ht="12.75">
      <c r="D621" s="17"/>
    </row>
    <row r="622" spans="4:4" ht="12.75">
      <c r="D622" s="17"/>
    </row>
    <row r="623" spans="4:4" ht="12.75">
      <c r="D623" s="17"/>
    </row>
    <row r="624" spans="4:4" ht="12.75">
      <c r="D624" s="17"/>
    </row>
    <row r="625" spans="4:4" ht="12.75">
      <c r="D625" s="17"/>
    </row>
    <row r="626" spans="4:4" ht="12.75">
      <c r="D626" s="17"/>
    </row>
    <row r="627" spans="4:4" ht="12.75">
      <c r="D627" s="17"/>
    </row>
    <row r="628" spans="4:4" ht="12.75">
      <c r="D628" s="17"/>
    </row>
    <row r="629" spans="4:4" ht="12.75">
      <c r="D629" s="17"/>
    </row>
    <row r="630" spans="4:4" ht="12.75">
      <c r="D630" s="17"/>
    </row>
    <row r="631" spans="4:4" ht="12.75">
      <c r="D631" s="17"/>
    </row>
    <row r="632" spans="4:4" ht="12.75">
      <c r="D632" s="17"/>
    </row>
    <row r="633" spans="4:4" ht="12.75">
      <c r="D633" s="17"/>
    </row>
    <row r="634" spans="4:4" ht="12.75">
      <c r="D634" s="17"/>
    </row>
    <row r="635" spans="4:4" ht="12.75">
      <c r="D635" s="17"/>
    </row>
    <row r="636" spans="4:4" ht="12.75">
      <c r="D636" s="17"/>
    </row>
    <row r="637" spans="4:4" ht="12.75">
      <c r="D637" s="17"/>
    </row>
    <row r="638" spans="4:4" ht="12.75">
      <c r="D638" s="17"/>
    </row>
    <row r="639" spans="4:4" ht="12.75">
      <c r="D639" s="17"/>
    </row>
    <row r="640" spans="4:4" ht="12.75">
      <c r="D640" s="17"/>
    </row>
    <row r="641" spans="4:4" ht="12.75">
      <c r="D641" s="17"/>
    </row>
    <row r="642" spans="4:4" ht="12.75">
      <c r="D642" s="17"/>
    </row>
    <row r="643" spans="4:4" ht="12.75">
      <c r="D643" s="17"/>
    </row>
    <row r="644" spans="4:4" ht="12.75">
      <c r="D644" s="17"/>
    </row>
    <row r="645" spans="4:4" ht="12.75">
      <c r="D645" s="17"/>
    </row>
    <row r="646" spans="4:4" ht="12.75">
      <c r="D646" s="17"/>
    </row>
    <row r="647" spans="4:4" ht="12.75">
      <c r="D647" s="17"/>
    </row>
    <row r="648" spans="4:4" ht="12.75">
      <c r="D648" s="17"/>
    </row>
    <row r="649" spans="4:4" ht="12.75">
      <c r="D649" s="17"/>
    </row>
    <row r="650" spans="4:4" ht="12.75">
      <c r="D650" s="17"/>
    </row>
    <row r="651" spans="4:4" ht="12.75">
      <c r="D651" s="17"/>
    </row>
    <row r="652" spans="4:4" ht="12.75">
      <c r="D652" s="17"/>
    </row>
    <row r="653" spans="4:4" ht="12.75">
      <c r="D653" s="17"/>
    </row>
    <row r="654" spans="4:4" ht="12.75">
      <c r="D654" s="17"/>
    </row>
    <row r="655" spans="4:4" ht="12.75">
      <c r="D655" s="17"/>
    </row>
    <row r="656" spans="4:4" ht="12.75">
      <c r="D656" s="17"/>
    </row>
    <row r="657" spans="4:4" ht="12.75">
      <c r="D657" s="17"/>
    </row>
    <row r="658" spans="4:4" ht="12.75">
      <c r="D658" s="17"/>
    </row>
    <row r="659" spans="4:4" ht="12.75">
      <c r="D659" s="17"/>
    </row>
    <row r="660" spans="4:4" ht="12.75">
      <c r="D660" s="17"/>
    </row>
    <row r="661" spans="4:4" ht="12.75">
      <c r="D661" s="17"/>
    </row>
    <row r="662" spans="4:4" ht="12.75">
      <c r="D662" s="17"/>
    </row>
    <row r="663" spans="4:4" ht="12.75">
      <c r="D663" s="17"/>
    </row>
    <row r="664" spans="4:4" ht="12.75">
      <c r="D664" s="17"/>
    </row>
    <row r="665" spans="4:4" ht="12.75">
      <c r="D665" s="17"/>
    </row>
    <row r="666" spans="4:4" ht="12.75">
      <c r="D666" s="17"/>
    </row>
    <row r="667" spans="4:4" ht="12.75">
      <c r="D667" s="17"/>
    </row>
    <row r="668" spans="4:4" ht="12.75">
      <c r="D668" s="17"/>
    </row>
    <row r="669" spans="4:4" ht="12.75">
      <c r="D669" s="17"/>
    </row>
    <row r="670" spans="4:4" ht="12.75">
      <c r="D670" s="17"/>
    </row>
    <row r="671" spans="4:4" ht="12.75">
      <c r="D671" s="17"/>
    </row>
    <row r="672" spans="4:4" ht="12.75">
      <c r="D672" s="17"/>
    </row>
    <row r="673" spans="4:4" ht="12.75">
      <c r="D673" s="17"/>
    </row>
    <row r="674" spans="4:4" ht="12.75">
      <c r="D674" s="17"/>
    </row>
    <row r="675" spans="4:4" ht="12.75">
      <c r="D675" s="17"/>
    </row>
    <row r="676" spans="4:4" ht="12.75">
      <c r="D676" s="17"/>
    </row>
    <row r="677" spans="4:4" ht="12.75">
      <c r="D677" s="17"/>
    </row>
    <row r="678" spans="4:4" ht="12.75">
      <c r="D678" s="17"/>
    </row>
    <row r="679" spans="4:4" ht="12.75">
      <c r="D679" s="17"/>
    </row>
    <row r="680" spans="4:4" ht="12.75">
      <c r="D680" s="17"/>
    </row>
    <row r="681" spans="4:4" ht="12.75">
      <c r="D681" s="17"/>
    </row>
    <row r="682" spans="4:4" ht="12.75">
      <c r="D682" s="17"/>
    </row>
    <row r="683" spans="4:4" ht="12.75">
      <c r="D683" s="17"/>
    </row>
    <row r="684" spans="4:4" ht="12.75">
      <c r="D684" s="17"/>
    </row>
    <row r="685" spans="4:4" ht="12.75">
      <c r="D685" s="17"/>
    </row>
    <row r="686" spans="4:4" ht="12.75">
      <c r="D686" s="17"/>
    </row>
    <row r="687" spans="4:4" ht="12.75">
      <c r="D687" s="17"/>
    </row>
    <row r="688" spans="4:4" ht="12.75">
      <c r="D688" s="17"/>
    </row>
    <row r="689" spans="4:4" ht="12.75">
      <c r="D689" s="17"/>
    </row>
    <row r="690" spans="4:4" ht="12.75">
      <c r="D690" s="17"/>
    </row>
    <row r="691" spans="4:4" ht="12.75">
      <c r="D691" s="17"/>
    </row>
    <row r="692" spans="4:4" ht="12.75">
      <c r="D692" s="17"/>
    </row>
    <row r="693" spans="4:4" ht="12.75">
      <c r="D693" s="17"/>
    </row>
    <row r="694" spans="4:4" ht="12.75">
      <c r="D694" s="17"/>
    </row>
    <row r="695" spans="4:4" ht="12.75">
      <c r="D695" s="17"/>
    </row>
    <row r="696" spans="4:4" ht="12.75">
      <c r="D696" s="17"/>
    </row>
    <row r="697" spans="4:4" ht="12.75">
      <c r="D697" s="17"/>
    </row>
    <row r="698" spans="4:4" ht="12.75">
      <c r="D698" s="17"/>
    </row>
    <row r="699" spans="4:4" ht="12.75">
      <c r="D699" s="17"/>
    </row>
    <row r="700" spans="4:4" ht="12.75">
      <c r="D700" s="17"/>
    </row>
    <row r="701" spans="4:4" ht="12.75">
      <c r="D701" s="17"/>
    </row>
    <row r="702" spans="4:4" ht="12.75">
      <c r="D702" s="17"/>
    </row>
    <row r="703" spans="4:4" ht="12.75">
      <c r="D703" s="17"/>
    </row>
    <row r="704" spans="4:4" ht="12.75">
      <c r="D704" s="17"/>
    </row>
    <row r="705" spans="4:4" ht="12.75">
      <c r="D705" s="17"/>
    </row>
    <row r="706" spans="4:4" ht="12.75">
      <c r="D706" s="17"/>
    </row>
    <row r="707" spans="4:4" ht="12.75">
      <c r="D707" s="17"/>
    </row>
    <row r="708" spans="4:4" ht="12.75">
      <c r="D708" s="17"/>
    </row>
    <row r="709" spans="4:4" ht="12.75">
      <c r="D709" s="17"/>
    </row>
    <row r="710" spans="4:4" ht="12.75">
      <c r="D710" s="17"/>
    </row>
    <row r="711" spans="4:4" ht="12.75">
      <c r="D711" s="17"/>
    </row>
    <row r="712" spans="4:4" ht="12.75">
      <c r="D712" s="17"/>
    </row>
    <row r="713" spans="4:4" ht="12.75">
      <c r="D713" s="17"/>
    </row>
    <row r="714" spans="4:4" ht="12.75">
      <c r="D714" s="17"/>
    </row>
    <row r="715" spans="4:4" ht="12.75">
      <c r="D715" s="17"/>
    </row>
    <row r="716" spans="4:4" ht="12.75">
      <c r="D716" s="17"/>
    </row>
    <row r="717" spans="4:4" ht="12.75">
      <c r="D717" s="17"/>
    </row>
    <row r="718" spans="4:4" ht="12.75">
      <c r="D718" s="17"/>
    </row>
    <row r="719" spans="4:4" ht="12.75">
      <c r="D719" s="17"/>
    </row>
    <row r="720" spans="4:4" ht="12.75">
      <c r="D720" s="17"/>
    </row>
    <row r="721" spans="4:4" ht="12.75">
      <c r="D721" s="17"/>
    </row>
    <row r="722" spans="4:4" ht="12.75">
      <c r="D722" s="17"/>
    </row>
    <row r="723" spans="4:4" ht="12.75">
      <c r="D723" s="17"/>
    </row>
    <row r="724" spans="4:4" ht="12.75">
      <c r="D724" s="17"/>
    </row>
    <row r="725" spans="4:4" ht="12.75">
      <c r="D725" s="17"/>
    </row>
    <row r="726" spans="4:4" ht="12.75">
      <c r="D726" s="17"/>
    </row>
    <row r="727" spans="4:4" ht="12.75">
      <c r="D727" s="17"/>
    </row>
    <row r="728" spans="4:4" ht="12.75">
      <c r="D728" s="17"/>
    </row>
    <row r="729" spans="4:4" ht="12.75">
      <c r="D729" s="17"/>
    </row>
    <row r="730" spans="4:4" ht="12.75">
      <c r="D730" s="17"/>
    </row>
    <row r="731" spans="4:4" ht="12.75">
      <c r="D731" s="17"/>
    </row>
    <row r="732" spans="4:4" ht="12.75">
      <c r="D732" s="17"/>
    </row>
    <row r="733" spans="4:4" ht="12.75">
      <c r="D733" s="17"/>
    </row>
    <row r="734" spans="4:4" ht="12.75">
      <c r="D734" s="17"/>
    </row>
    <row r="735" spans="4:4" ht="12.75">
      <c r="D735" s="17"/>
    </row>
    <row r="736" spans="4:4" ht="12.75">
      <c r="D736" s="17"/>
    </row>
    <row r="737" spans="4:4" ht="12.75">
      <c r="D737" s="17"/>
    </row>
    <row r="738" spans="4:4" ht="12.75">
      <c r="D738" s="17"/>
    </row>
    <row r="739" spans="4:4" ht="12.75">
      <c r="D739" s="17"/>
    </row>
    <row r="740" spans="4:4" ht="12.75">
      <c r="D740" s="17"/>
    </row>
    <row r="741" spans="4:4" ht="12.75">
      <c r="D741" s="17"/>
    </row>
    <row r="742" spans="4:4" ht="12.75">
      <c r="D742" s="17"/>
    </row>
    <row r="743" spans="4:4" ht="12.75">
      <c r="D743" s="17"/>
    </row>
    <row r="744" spans="4:4" ht="12.75">
      <c r="D744" s="17"/>
    </row>
    <row r="745" spans="4:4" ht="12.75">
      <c r="D745" s="17"/>
    </row>
    <row r="746" spans="4:4" ht="12.75">
      <c r="D746" s="17"/>
    </row>
    <row r="747" spans="4:4" ht="12.75">
      <c r="D747" s="17"/>
    </row>
    <row r="748" spans="4:4" ht="12.75">
      <c r="D748" s="17"/>
    </row>
    <row r="749" spans="4:4" ht="12.75">
      <c r="D749" s="17"/>
    </row>
    <row r="750" spans="4:4" ht="12.75">
      <c r="D750" s="17"/>
    </row>
    <row r="751" spans="4:4" ht="12.75">
      <c r="D751" s="17"/>
    </row>
    <row r="752" spans="4:4" ht="12.75">
      <c r="D752" s="17"/>
    </row>
    <row r="753" spans="4:4" ht="12.75">
      <c r="D753" s="17"/>
    </row>
    <row r="754" spans="4:4" ht="12.75">
      <c r="D754" s="17"/>
    </row>
    <row r="755" spans="4:4" ht="12.75">
      <c r="D755" s="17"/>
    </row>
    <row r="756" spans="4:4" ht="12.75">
      <c r="D756" s="17"/>
    </row>
    <row r="757" spans="4:4" ht="12.75">
      <c r="D757" s="17"/>
    </row>
    <row r="758" spans="4:4" ht="12.75">
      <c r="D758" s="17"/>
    </row>
    <row r="759" spans="4:4" ht="12.75">
      <c r="D759" s="17"/>
    </row>
    <row r="760" spans="4:4" ht="12.75">
      <c r="D760" s="17"/>
    </row>
    <row r="761" spans="4:4" ht="12.75">
      <c r="D761" s="17"/>
    </row>
    <row r="762" spans="4:4" ht="12.75">
      <c r="D762" s="17"/>
    </row>
    <row r="763" spans="4:4" ht="12.75">
      <c r="D763" s="17"/>
    </row>
    <row r="764" spans="4:4" ht="12.75">
      <c r="D764" s="17"/>
    </row>
    <row r="765" spans="4:4" ht="12.75">
      <c r="D765" s="17"/>
    </row>
    <row r="766" spans="4:4" ht="12.75">
      <c r="D766" s="17"/>
    </row>
    <row r="767" spans="4:4" ht="12.75">
      <c r="D767" s="17"/>
    </row>
    <row r="768" spans="4:4" ht="12.75">
      <c r="D768" s="17"/>
    </row>
    <row r="769" spans="4:4" ht="12.75">
      <c r="D769" s="17"/>
    </row>
    <row r="770" spans="4:4" ht="12.75">
      <c r="D770" s="17"/>
    </row>
    <row r="771" spans="4:4" ht="12.75">
      <c r="D771" s="17"/>
    </row>
    <row r="772" spans="4:4" ht="12.75">
      <c r="D772" s="17"/>
    </row>
    <row r="773" spans="4:4" ht="12.75">
      <c r="D773" s="17"/>
    </row>
    <row r="774" spans="4:4" ht="12.75">
      <c r="D774" s="17"/>
    </row>
    <row r="775" spans="4:4" ht="12.75">
      <c r="D775" s="17"/>
    </row>
    <row r="776" spans="4:4" ht="12.75">
      <c r="D776" s="17"/>
    </row>
    <row r="777" spans="4:4" ht="12.75">
      <c r="D777" s="17"/>
    </row>
    <row r="778" spans="4:4" ht="12.75">
      <c r="D778" s="17"/>
    </row>
    <row r="779" spans="4:4" ht="12.75">
      <c r="D779" s="17"/>
    </row>
    <row r="780" spans="4:4" ht="12.75">
      <c r="D780" s="17"/>
    </row>
    <row r="781" spans="4:4" ht="12.75">
      <c r="D781" s="17"/>
    </row>
    <row r="782" spans="4:4" ht="12.75">
      <c r="D782" s="17"/>
    </row>
    <row r="783" spans="4:4" ht="12.75">
      <c r="D783" s="17"/>
    </row>
    <row r="784" spans="4:4" ht="12.75">
      <c r="D784" s="17"/>
    </row>
    <row r="785" spans="4:4" ht="12.75">
      <c r="D785" s="17"/>
    </row>
    <row r="786" spans="4:4" ht="12.75">
      <c r="D786" s="17"/>
    </row>
    <row r="787" spans="4:4" ht="12.75">
      <c r="D787" s="17"/>
    </row>
    <row r="788" spans="4:4" ht="12.75">
      <c r="D788" s="17"/>
    </row>
    <row r="789" spans="4:4" ht="12.75">
      <c r="D789" s="17"/>
    </row>
    <row r="790" spans="4:4" ht="12.75">
      <c r="D790" s="17"/>
    </row>
    <row r="791" spans="4:4" ht="12.75">
      <c r="D791" s="17"/>
    </row>
    <row r="792" spans="4:4" ht="12.75">
      <c r="D792" s="17"/>
    </row>
    <row r="793" spans="4:4" ht="12.75">
      <c r="D793" s="17"/>
    </row>
    <row r="794" spans="4:4" ht="12.75">
      <c r="D794" s="17"/>
    </row>
    <row r="795" spans="4:4" ht="12.75">
      <c r="D795" s="17"/>
    </row>
    <row r="796" spans="4:4" ht="12.75">
      <c r="D796" s="17"/>
    </row>
    <row r="797" spans="4:4" ht="12.75">
      <c r="D797" s="17"/>
    </row>
    <row r="798" spans="4:4" ht="12.75">
      <c r="D798" s="17"/>
    </row>
    <row r="799" spans="4:4" ht="12.75">
      <c r="D799" s="17"/>
    </row>
    <row r="800" spans="4:4" ht="12.75">
      <c r="D800" s="17"/>
    </row>
    <row r="801" spans="4:4" ht="12.75">
      <c r="D801" s="17"/>
    </row>
    <row r="802" spans="4:4" ht="12.75">
      <c r="D802" s="17"/>
    </row>
    <row r="803" spans="4:4" ht="12.75">
      <c r="D803" s="17"/>
    </row>
    <row r="804" spans="4:4" ht="12.75">
      <c r="D804" s="17"/>
    </row>
    <row r="805" spans="4:4" ht="12.75">
      <c r="D805" s="17"/>
    </row>
    <row r="806" spans="4:4" ht="12.75">
      <c r="D806" s="17"/>
    </row>
    <row r="807" spans="4:4" ht="12.75">
      <c r="D807" s="17"/>
    </row>
    <row r="808" spans="4:4" ht="12.75">
      <c r="D808" s="17"/>
    </row>
    <row r="809" spans="4:4" ht="12.75">
      <c r="D809" s="17"/>
    </row>
    <row r="810" spans="4:4" ht="12.75">
      <c r="D810" s="17"/>
    </row>
    <row r="811" spans="4:4" ht="12.75">
      <c r="D811" s="17"/>
    </row>
    <row r="812" spans="4:4" ht="12.75">
      <c r="D812" s="17"/>
    </row>
    <row r="813" spans="4:4" ht="12.75">
      <c r="D813" s="17"/>
    </row>
    <row r="814" spans="4:4" ht="12.75">
      <c r="D814" s="17"/>
    </row>
    <row r="815" spans="4:4" ht="12.75">
      <c r="D815" s="17"/>
    </row>
    <row r="816" spans="4:4" ht="12.75">
      <c r="D816" s="17"/>
    </row>
    <row r="817" spans="4:4" ht="12.75">
      <c r="D817" s="17"/>
    </row>
    <row r="818" spans="4:4" ht="12.75">
      <c r="D818" s="17"/>
    </row>
    <row r="819" spans="4:4" ht="12.75">
      <c r="D819" s="17"/>
    </row>
    <row r="820" spans="4:4" ht="12.75">
      <c r="D820" s="17"/>
    </row>
    <row r="821" spans="4:4" ht="12.75">
      <c r="D821" s="17"/>
    </row>
    <row r="822" spans="4:4" ht="12.75">
      <c r="D822" s="17"/>
    </row>
    <row r="823" spans="4:4" ht="12.75">
      <c r="D823" s="17"/>
    </row>
    <row r="824" spans="4:4" ht="12.75">
      <c r="D824" s="17"/>
    </row>
    <row r="825" spans="4:4" ht="12.75">
      <c r="D825" s="17"/>
    </row>
    <row r="826" spans="4:4" ht="12.75">
      <c r="D826" s="17"/>
    </row>
    <row r="827" spans="4:4" ht="12.75">
      <c r="D827" s="17"/>
    </row>
    <row r="828" spans="4:4" ht="12.75">
      <c r="D828" s="17"/>
    </row>
    <row r="829" spans="4:4" ht="12.75">
      <c r="D829" s="17"/>
    </row>
    <row r="830" spans="4:4" ht="12.75">
      <c r="D830" s="17"/>
    </row>
    <row r="831" spans="4:4" ht="12.75">
      <c r="D831" s="17"/>
    </row>
    <row r="832" spans="4:4" ht="12.75">
      <c r="D832" s="17"/>
    </row>
    <row r="833" spans="4:4" ht="12.75">
      <c r="D833" s="17"/>
    </row>
    <row r="834" spans="4:4" ht="12.75">
      <c r="D834" s="17"/>
    </row>
    <row r="835" spans="4:4" ht="12.75">
      <c r="D835" s="17"/>
    </row>
    <row r="836" spans="4:4" ht="12.75">
      <c r="D836" s="17"/>
    </row>
    <row r="837" spans="4:4" ht="12.75">
      <c r="D837" s="17"/>
    </row>
    <row r="838" spans="4:4" ht="12.75">
      <c r="D838" s="17"/>
    </row>
    <row r="839" spans="4:4" ht="12.75">
      <c r="D839" s="17"/>
    </row>
    <row r="840" spans="4:4" ht="12.75">
      <c r="D840" s="17"/>
    </row>
    <row r="841" spans="4:4" ht="12.75">
      <c r="D841" s="17"/>
    </row>
    <row r="842" spans="4:4" ht="12.75">
      <c r="D842" s="17"/>
    </row>
    <row r="843" spans="4:4" ht="12.75">
      <c r="D843" s="17"/>
    </row>
    <row r="844" spans="4:4" ht="12.75">
      <c r="D844" s="17"/>
    </row>
    <row r="845" spans="4:4" ht="12.75">
      <c r="D845" s="17"/>
    </row>
    <row r="846" spans="4:4" ht="12.75">
      <c r="D846" s="17"/>
    </row>
    <row r="847" spans="4:4" ht="12.75">
      <c r="D847" s="17"/>
    </row>
    <row r="848" spans="4:4" ht="12.75">
      <c r="D848" s="17"/>
    </row>
    <row r="849" spans="4:4" ht="12.75">
      <c r="D849" s="17"/>
    </row>
    <row r="850" spans="4:4" ht="12.75">
      <c r="D850" s="17"/>
    </row>
    <row r="851" spans="4:4" ht="12.75">
      <c r="D851" s="17"/>
    </row>
    <row r="852" spans="4:4" ht="12.75">
      <c r="D852" s="17"/>
    </row>
    <row r="853" spans="4:4" ht="12.75">
      <c r="D853" s="17"/>
    </row>
    <row r="854" spans="4:4" ht="12.75">
      <c r="D854" s="17"/>
    </row>
    <row r="855" spans="4:4" ht="12.75">
      <c r="D855" s="17"/>
    </row>
    <row r="856" spans="4:4" ht="12.75">
      <c r="D856" s="17"/>
    </row>
    <row r="857" spans="4:4" ht="12.75">
      <c r="D857" s="17"/>
    </row>
    <row r="858" spans="4:4" ht="12.75">
      <c r="D858" s="17"/>
    </row>
    <row r="859" spans="4:4" ht="12.75">
      <c r="D859" s="17"/>
    </row>
    <row r="860" spans="4:4" ht="12.75">
      <c r="D860" s="17"/>
    </row>
    <row r="861" spans="4:4" ht="12.75">
      <c r="D861" s="17"/>
    </row>
    <row r="862" spans="4:4" ht="12.75">
      <c r="D862" s="17"/>
    </row>
    <row r="863" spans="4:4" ht="12.75">
      <c r="D863" s="17"/>
    </row>
    <row r="864" spans="4:4" ht="12.75">
      <c r="D864" s="17"/>
    </row>
    <row r="865" spans="4:4" ht="12.75">
      <c r="D865" s="17"/>
    </row>
    <row r="866" spans="4:4" ht="12.75">
      <c r="D866" s="17"/>
    </row>
    <row r="867" spans="4:4" ht="12.75">
      <c r="D867" s="17"/>
    </row>
    <row r="868" spans="4:4" ht="12.75">
      <c r="D868" s="17"/>
    </row>
    <row r="869" spans="4:4" ht="12.75">
      <c r="D869" s="17"/>
    </row>
    <row r="870" spans="4:4" ht="12.75">
      <c r="D870" s="17"/>
    </row>
    <row r="871" spans="4:4" ht="12.75">
      <c r="D871" s="17"/>
    </row>
    <row r="872" spans="4:4" ht="12.75">
      <c r="D872" s="17"/>
    </row>
    <row r="873" spans="4:4" ht="12.75">
      <c r="D873" s="17"/>
    </row>
    <row r="874" spans="4:4" ht="12.75">
      <c r="D874" s="17"/>
    </row>
    <row r="875" spans="4:4" ht="12.75">
      <c r="D875" s="17"/>
    </row>
    <row r="876" spans="4:4" ht="12.75">
      <c r="D876" s="17"/>
    </row>
    <row r="877" spans="4:4" ht="12.75">
      <c r="D877" s="17"/>
    </row>
    <row r="878" spans="4:4" ht="12.75">
      <c r="D878" s="17"/>
    </row>
    <row r="879" spans="4:4" ht="12.75">
      <c r="D879" s="17"/>
    </row>
    <row r="880" spans="4:4" ht="12.75">
      <c r="D880" s="17"/>
    </row>
    <row r="881" spans="4:4" ht="12.75">
      <c r="D881" s="17"/>
    </row>
    <row r="882" spans="4:4" ht="12.75">
      <c r="D882" s="17"/>
    </row>
    <row r="883" spans="4:4" ht="12.75">
      <c r="D883" s="17"/>
    </row>
    <row r="884" spans="4:4" ht="12.75">
      <c r="D884" s="17"/>
    </row>
    <row r="885" spans="4:4" ht="12.75">
      <c r="D885" s="17"/>
    </row>
    <row r="886" spans="4:4" ht="12.75">
      <c r="D886" s="17"/>
    </row>
    <row r="887" spans="4:4" ht="12.75">
      <c r="D887" s="17"/>
    </row>
    <row r="888" spans="4:4" ht="12.75">
      <c r="D888" s="17"/>
    </row>
    <row r="889" spans="4:4" ht="12.75">
      <c r="D889" s="17"/>
    </row>
    <row r="890" spans="4:4" ht="12.75">
      <c r="D890" s="17"/>
    </row>
    <row r="891" spans="4:4" ht="12.75">
      <c r="D891" s="17"/>
    </row>
    <row r="892" spans="4:4" ht="12.75">
      <c r="D892" s="17"/>
    </row>
    <row r="893" spans="4:4" ht="12.75">
      <c r="D893" s="17"/>
    </row>
    <row r="894" spans="4:4" ht="12.75">
      <c r="D894" s="17"/>
    </row>
    <row r="895" spans="4:4" ht="12.75">
      <c r="D895" s="17"/>
    </row>
    <row r="896" spans="4:4" ht="12.75">
      <c r="D896" s="17"/>
    </row>
    <row r="897" spans="4:4" ht="12.75">
      <c r="D897" s="17"/>
    </row>
    <row r="898" spans="4:4" ht="12.75">
      <c r="D898" s="17"/>
    </row>
    <row r="899" spans="4:4" ht="12.75">
      <c r="D899" s="17"/>
    </row>
    <row r="900" spans="4:4" ht="12.75">
      <c r="D900" s="17"/>
    </row>
    <row r="901" spans="4:4" ht="12.75">
      <c r="D901" s="17"/>
    </row>
    <row r="902" spans="4:4" ht="12.75">
      <c r="D902" s="17"/>
    </row>
    <row r="903" spans="4:4" ht="12.75">
      <c r="D903" s="17"/>
    </row>
    <row r="904" spans="4:4" ht="12.75">
      <c r="D904" s="17"/>
    </row>
    <row r="905" spans="4:4" ht="12.75">
      <c r="D905" s="17"/>
    </row>
    <row r="906" spans="4:4" ht="12.75">
      <c r="D906" s="17"/>
    </row>
    <row r="907" spans="4:4" ht="12.75">
      <c r="D907" s="17"/>
    </row>
    <row r="908" spans="4:4" ht="12.75">
      <c r="D908" s="17"/>
    </row>
    <row r="909" spans="4:4" ht="12.75">
      <c r="D909" s="17"/>
    </row>
    <row r="910" spans="4:4" ht="12.75">
      <c r="D910" s="17"/>
    </row>
    <row r="911" spans="4:4" ht="12.75">
      <c r="D911" s="17"/>
    </row>
    <row r="912" spans="4:4" ht="12.75">
      <c r="D912" s="17"/>
    </row>
    <row r="913" spans="4:4" ht="12.75">
      <c r="D913" s="17"/>
    </row>
    <row r="914" spans="4:4" ht="12.75">
      <c r="D914" s="17"/>
    </row>
    <row r="915" spans="4:4" ht="12.75">
      <c r="D915" s="17"/>
    </row>
    <row r="916" spans="4:4" ht="12.75">
      <c r="D916" s="17"/>
    </row>
    <row r="917" spans="4:4" ht="12.75">
      <c r="D917" s="17"/>
    </row>
    <row r="918" spans="4:4" ht="12.75">
      <c r="D918" s="17"/>
    </row>
    <row r="919" spans="4:4" ht="12.75">
      <c r="D919" s="17"/>
    </row>
    <row r="920" spans="4:4" ht="12.75">
      <c r="D920" s="17"/>
    </row>
    <row r="921" spans="4:4" ht="12.75">
      <c r="D921" s="17"/>
    </row>
    <row r="922" spans="4:4" ht="12.75">
      <c r="D922" s="17"/>
    </row>
    <row r="923" spans="4:4" ht="12.75">
      <c r="D923" s="17"/>
    </row>
    <row r="924" spans="4:4" ht="12.75">
      <c r="D924" s="17"/>
    </row>
    <row r="925" spans="4:4" ht="12.75">
      <c r="D925" s="17"/>
    </row>
    <row r="926" spans="4:4" ht="12.75">
      <c r="D926" s="17"/>
    </row>
    <row r="927" spans="4:4" ht="12.75">
      <c r="D927" s="17"/>
    </row>
    <row r="928" spans="4:4" ht="12.75">
      <c r="D928" s="17"/>
    </row>
    <row r="929" spans="4:4" ht="12.75">
      <c r="D929" s="17"/>
    </row>
    <row r="930" spans="4:4" ht="12.75">
      <c r="D930" s="17"/>
    </row>
    <row r="931" spans="4:4" ht="12.75">
      <c r="D931" s="17"/>
    </row>
    <row r="932" spans="4:4" ht="12.75">
      <c r="D932" s="17"/>
    </row>
    <row r="933" spans="4:4" ht="12.75">
      <c r="D933" s="17"/>
    </row>
    <row r="934" spans="4:4" ht="12.75">
      <c r="D934" s="17"/>
    </row>
    <row r="935" spans="4:4" ht="12.75">
      <c r="D935" s="17"/>
    </row>
    <row r="936" spans="4:4" ht="12.75">
      <c r="D936" s="17"/>
    </row>
    <row r="937" spans="4:4" ht="12.75">
      <c r="D937" s="17"/>
    </row>
    <row r="938" spans="4:4" ht="12.75">
      <c r="D938" s="17"/>
    </row>
    <row r="939" spans="4:4" ht="12.75">
      <c r="D939" s="17"/>
    </row>
    <row r="940" spans="4:4" ht="12.75">
      <c r="D940" s="17"/>
    </row>
    <row r="941" spans="4:4" ht="12.75">
      <c r="D941" s="17"/>
    </row>
    <row r="942" spans="4:4" ht="12.75">
      <c r="D942" s="17"/>
    </row>
    <row r="943" spans="4:4" ht="12.75">
      <c r="D943" s="17"/>
    </row>
    <row r="944" spans="4:4" ht="12.75">
      <c r="D944" s="17"/>
    </row>
    <row r="945" spans="4:4" ht="12.75">
      <c r="D945" s="17"/>
    </row>
    <row r="946" spans="4:4" ht="12.75">
      <c r="D946" s="17"/>
    </row>
    <row r="947" spans="4:4" ht="12.75">
      <c r="D947" s="17"/>
    </row>
    <row r="948" spans="4:4" ht="12.75">
      <c r="D948" s="17"/>
    </row>
    <row r="949" spans="4:4" ht="12.75">
      <c r="D949" s="17"/>
    </row>
    <row r="950" spans="4:4" ht="12.75">
      <c r="D950" s="17"/>
    </row>
    <row r="951" spans="4:4" ht="12.75">
      <c r="D951" s="17"/>
    </row>
    <row r="952" spans="4:4" ht="12.75">
      <c r="D952" s="17"/>
    </row>
    <row r="953" spans="4:4" ht="12.75">
      <c r="D953" s="17"/>
    </row>
    <row r="954" spans="4:4" ht="12.75">
      <c r="D954" s="17"/>
    </row>
    <row r="955" spans="4:4" ht="12.75">
      <c r="D955" s="17"/>
    </row>
    <row r="956" spans="4:4" ht="12.75">
      <c r="D956" s="17"/>
    </row>
    <row r="957" spans="4:4" ht="12.75">
      <c r="D957" s="17"/>
    </row>
    <row r="958" spans="4:4" ht="12.75">
      <c r="D958" s="17"/>
    </row>
    <row r="959" spans="4:4" ht="12.75">
      <c r="D959" s="17"/>
    </row>
    <row r="960" spans="4:4" ht="12.75">
      <c r="D960" s="17"/>
    </row>
    <row r="961" spans="4:4" ht="12.75">
      <c r="D961" s="17"/>
    </row>
    <row r="962" spans="4:4" ht="12.75">
      <c r="D962" s="17"/>
    </row>
    <row r="963" spans="4:4" ht="12.75">
      <c r="D963" s="17"/>
    </row>
    <row r="964" spans="4:4" ht="12.75">
      <c r="D964" s="17"/>
    </row>
    <row r="965" spans="4:4" ht="12.75">
      <c r="D965" s="17"/>
    </row>
    <row r="966" spans="4:4" ht="12.75">
      <c r="D966" s="17"/>
    </row>
    <row r="967" spans="4:4" ht="12.75">
      <c r="D967" s="17"/>
    </row>
    <row r="968" spans="4:4" ht="12.75">
      <c r="D968" s="17"/>
    </row>
    <row r="969" spans="4:4" ht="12.75">
      <c r="D969" s="17"/>
    </row>
    <row r="970" spans="4:4" ht="12.75">
      <c r="D970" s="17"/>
    </row>
    <row r="971" spans="4:4" ht="12.75">
      <c r="D971" s="17"/>
    </row>
    <row r="972" spans="4:4" ht="12.75">
      <c r="D972" s="17"/>
    </row>
    <row r="973" spans="4:4" ht="12.75">
      <c r="D973" s="17"/>
    </row>
    <row r="974" spans="4:4" ht="12.75">
      <c r="D974" s="17"/>
    </row>
    <row r="975" spans="4:4" ht="12.75">
      <c r="D975" s="17"/>
    </row>
    <row r="976" spans="4:4" ht="12.75">
      <c r="D976" s="17"/>
    </row>
    <row r="977" spans="4:4" ht="12.75">
      <c r="D977" s="17"/>
    </row>
    <row r="978" spans="4:4" ht="12.75">
      <c r="D978" s="17"/>
    </row>
    <row r="979" spans="4:4" ht="12.75">
      <c r="D979" s="17"/>
    </row>
    <row r="980" spans="4:4" ht="12.75">
      <c r="D980" s="17"/>
    </row>
    <row r="981" spans="4:4" ht="12.75">
      <c r="D981" s="17"/>
    </row>
    <row r="982" spans="4:4" ht="12.75">
      <c r="D982" s="17"/>
    </row>
    <row r="983" spans="4:4" ht="12.75">
      <c r="D983" s="17"/>
    </row>
    <row r="984" spans="4:4" ht="12.75">
      <c r="D984" s="17"/>
    </row>
    <row r="985" spans="4:4" ht="12.75">
      <c r="D985" s="17"/>
    </row>
    <row r="986" spans="4:4" ht="12.75">
      <c r="D986" s="17"/>
    </row>
    <row r="987" spans="4:4" ht="12.75">
      <c r="D987" s="17"/>
    </row>
    <row r="988" spans="4:4" ht="12.75">
      <c r="D988" s="17"/>
    </row>
    <row r="989" spans="4:4" ht="12.75">
      <c r="D989" s="17"/>
    </row>
    <row r="990" spans="4:4" ht="12.75">
      <c r="D990" s="17"/>
    </row>
    <row r="991" spans="4:4" ht="12.75">
      <c r="D991" s="17"/>
    </row>
    <row r="992" spans="4:4" ht="12.75">
      <c r="D992" s="17"/>
    </row>
    <row r="993" spans="4:4" ht="12.75">
      <c r="D993" s="17"/>
    </row>
    <row r="994" spans="4:4" ht="12.75">
      <c r="D994" s="17"/>
    </row>
    <row r="995" spans="4:4" ht="12.75">
      <c r="D995" s="17"/>
    </row>
    <row r="996" spans="4:4" ht="12.75">
      <c r="D996" s="17"/>
    </row>
    <row r="997" spans="4:4" ht="12.75">
      <c r="D997" s="17"/>
    </row>
    <row r="998" spans="4:4" ht="12.75">
      <c r="D998" s="17"/>
    </row>
    <row r="999" spans="4:4" ht="12.75">
      <c r="D999" s="17"/>
    </row>
    <row r="1000" spans="4:4" ht="12.75">
      <c r="D1000" s="17"/>
    </row>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outlinePr summaryBelow="0" summaryRight="0"/>
  </sheetPr>
  <dimension ref="A1:AC85"/>
  <sheetViews>
    <sheetView workbookViewId="0">
      <pane ySplit="1" topLeftCell="A2" activePane="bottomLeft" state="frozen"/>
      <selection pane="bottomLeft" activeCell="B3" sqref="B3"/>
    </sheetView>
  </sheetViews>
  <sheetFormatPr defaultColWidth="12.5703125" defaultRowHeight="15.75" customHeight="1"/>
  <cols>
    <col min="3" max="3" width="14.85546875" customWidth="1"/>
    <col min="6" max="6" width="13.5703125" customWidth="1"/>
  </cols>
  <sheetData>
    <row r="1" spans="1:29" ht="15.75" customHeight="1">
      <c r="A1" s="363" t="s">
        <v>3105</v>
      </c>
      <c r="B1" s="363" t="s">
        <v>3106</v>
      </c>
      <c r="C1" s="363" t="s">
        <v>3107</v>
      </c>
      <c r="D1" s="363" t="s">
        <v>3108</v>
      </c>
      <c r="E1" s="363" t="s">
        <v>3109</v>
      </c>
      <c r="F1" s="363" t="s">
        <v>3110</v>
      </c>
      <c r="G1" s="363" t="s">
        <v>3111</v>
      </c>
      <c r="H1" s="363" t="s">
        <v>3112</v>
      </c>
      <c r="I1" s="363" t="s">
        <v>3113</v>
      </c>
      <c r="J1" s="363" t="s">
        <v>3114</v>
      </c>
      <c r="K1" s="363" t="s">
        <v>2711</v>
      </c>
    </row>
    <row r="2" spans="1:29" ht="15.75" customHeight="1">
      <c r="A2" s="446">
        <v>1</v>
      </c>
      <c r="B2" s="446">
        <v>86</v>
      </c>
      <c r="C2" s="446">
        <v>86</v>
      </c>
      <c r="D2" s="446" t="s">
        <v>27</v>
      </c>
      <c r="E2" s="592">
        <v>43995</v>
      </c>
      <c r="F2" s="446">
        <v>0.75</v>
      </c>
      <c r="G2" s="446">
        <v>86</v>
      </c>
      <c r="H2" s="446" t="s">
        <v>6</v>
      </c>
      <c r="I2" s="447">
        <v>44042</v>
      </c>
      <c r="J2" s="446">
        <v>1</v>
      </c>
      <c r="K2" s="441"/>
      <c r="L2" s="441"/>
      <c r="M2" s="441"/>
      <c r="N2" s="441"/>
      <c r="O2" s="441"/>
      <c r="P2" s="441"/>
      <c r="Q2" s="441"/>
      <c r="R2" s="441"/>
      <c r="S2" s="441"/>
      <c r="T2" s="441"/>
      <c r="U2" s="441"/>
      <c r="V2" s="441"/>
      <c r="W2" s="441"/>
      <c r="X2" s="441"/>
      <c r="Y2" s="441"/>
      <c r="Z2" s="441"/>
      <c r="AA2" s="441"/>
      <c r="AB2" s="441"/>
      <c r="AC2" s="441"/>
    </row>
    <row r="3" spans="1:29" ht="15.75" customHeight="1">
      <c r="C3" s="116">
        <v>29</v>
      </c>
      <c r="D3" s="116" t="s">
        <v>27</v>
      </c>
      <c r="E3" s="314">
        <v>44060</v>
      </c>
      <c r="F3" s="116">
        <v>0.5</v>
      </c>
    </row>
    <row r="5" spans="1:29" ht="15.75" customHeight="1">
      <c r="A5" s="270">
        <v>2</v>
      </c>
      <c r="B5" s="270">
        <v>2</v>
      </c>
      <c r="C5" s="270">
        <v>2</v>
      </c>
      <c r="D5" s="270" t="s">
        <v>27</v>
      </c>
      <c r="E5" s="385">
        <v>43994</v>
      </c>
      <c r="F5" s="270">
        <v>0.25</v>
      </c>
      <c r="G5" s="270">
        <v>2</v>
      </c>
      <c r="H5" s="270" t="s">
        <v>6</v>
      </c>
      <c r="I5" s="388">
        <v>44042</v>
      </c>
      <c r="J5" s="270">
        <v>0.25</v>
      </c>
      <c r="K5" s="188"/>
      <c r="L5" s="188"/>
      <c r="M5" s="188"/>
      <c r="N5" s="188"/>
      <c r="O5" s="188"/>
      <c r="P5" s="188"/>
      <c r="Q5" s="188"/>
      <c r="R5" s="188"/>
      <c r="S5" s="188"/>
      <c r="T5" s="188"/>
      <c r="U5" s="188"/>
      <c r="V5" s="188"/>
      <c r="W5" s="188"/>
      <c r="X5" s="188"/>
      <c r="Y5" s="188"/>
      <c r="Z5" s="188"/>
      <c r="AA5" s="188"/>
      <c r="AB5" s="188"/>
      <c r="AC5" s="188"/>
    </row>
    <row r="6" spans="1:29" ht="15.75" customHeight="1">
      <c r="E6" s="314"/>
    </row>
    <row r="8" spans="1:29" ht="15.75" customHeight="1">
      <c r="A8" s="270">
        <v>3</v>
      </c>
      <c r="B8" s="270">
        <v>2</v>
      </c>
      <c r="C8" s="270">
        <v>2</v>
      </c>
      <c r="D8" s="270" t="s">
        <v>27</v>
      </c>
      <c r="E8" s="385">
        <v>43994</v>
      </c>
      <c r="F8" s="270">
        <v>0.25</v>
      </c>
      <c r="G8" s="270">
        <v>2</v>
      </c>
      <c r="H8" s="270" t="s">
        <v>6</v>
      </c>
      <c r="I8" s="388">
        <v>44042</v>
      </c>
      <c r="J8" s="270">
        <v>0.25</v>
      </c>
      <c r="K8" s="188"/>
      <c r="L8" s="188"/>
      <c r="M8" s="188"/>
      <c r="N8" s="188"/>
      <c r="O8" s="188"/>
      <c r="P8" s="188"/>
      <c r="Q8" s="188"/>
      <c r="R8" s="188"/>
      <c r="S8" s="188"/>
      <c r="T8" s="188"/>
      <c r="U8" s="188"/>
      <c r="V8" s="188"/>
      <c r="W8" s="188"/>
      <c r="X8" s="188"/>
      <c r="Y8" s="188"/>
      <c r="Z8" s="188"/>
      <c r="AA8" s="188"/>
      <c r="AB8" s="188"/>
      <c r="AC8" s="188"/>
    </row>
    <row r="11" spans="1:29" ht="15.75" customHeight="1">
      <c r="A11" s="270">
        <v>4</v>
      </c>
      <c r="B11" s="270">
        <v>0</v>
      </c>
      <c r="C11" s="188"/>
      <c r="D11" s="188"/>
      <c r="E11" s="188"/>
      <c r="F11" s="188"/>
      <c r="G11" s="188"/>
      <c r="H11" s="188"/>
      <c r="I11" s="188"/>
      <c r="J11" s="188"/>
      <c r="K11" s="188"/>
      <c r="L11" s="188"/>
      <c r="M11" s="188"/>
      <c r="N11" s="188"/>
      <c r="O11" s="188"/>
      <c r="P11" s="188"/>
      <c r="Q11" s="188"/>
      <c r="R11" s="188"/>
      <c r="S11" s="188"/>
      <c r="T11" s="188"/>
      <c r="U11" s="188"/>
      <c r="V11" s="188"/>
      <c r="W11" s="188"/>
      <c r="X11" s="188"/>
      <c r="Y11" s="188"/>
      <c r="Z11" s="188"/>
      <c r="AA11" s="188"/>
      <c r="AB11" s="188"/>
      <c r="AC11" s="188"/>
    </row>
    <row r="14" spans="1:29" ht="15.75" customHeight="1">
      <c r="A14" s="270">
        <v>5</v>
      </c>
      <c r="B14" s="270">
        <v>0</v>
      </c>
      <c r="C14" s="188"/>
      <c r="D14" s="188"/>
      <c r="E14" s="188"/>
      <c r="F14" s="188"/>
      <c r="G14" s="188"/>
      <c r="H14" s="188"/>
      <c r="I14" s="188"/>
      <c r="J14" s="188"/>
      <c r="K14" s="188"/>
      <c r="L14" s="188"/>
      <c r="M14" s="188"/>
      <c r="N14" s="188"/>
      <c r="O14" s="188"/>
      <c r="P14" s="188"/>
      <c r="Q14" s="188"/>
      <c r="R14" s="188"/>
      <c r="S14" s="188"/>
      <c r="T14" s="188"/>
      <c r="U14" s="188"/>
      <c r="V14" s="188"/>
      <c r="W14" s="188"/>
      <c r="X14" s="188"/>
      <c r="Y14" s="188"/>
      <c r="Z14" s="188"/>
      <c r="AA14" s="188"/>
      <c r="AB14" s="188"/>
      <c r="AC14" s="188"/>
    </row>
    <row r="17" spans="1:29" ht="15.75" customHeight="1">
      <c r="A17" s="446">
        <v>6</v>
      </c>
      <c r="B17" s="446">
        <v>86</v>
      </c>
      <c r="C17" s="446">
        <v>86</v>
      </c>
      <c r="D17" s="446" t="s">
        <v>27</v>
      </c>
      <c r="E17" s="592">
        <v>43995</v>
      </c>
      <c r="F17" s="446">
        <v>0.75</v>
      </c>
      <c r="G17" s="446">
        <v>86</v>
      </c>
      <c r="H17" s="446" t="s">
        <v>6</v>
      </c>
      <c r="I17" s="447">
        <v>44042</v>
      </c>
      <c r="J17" s="446">
        <v>0.75</v>
      </c>
      <c r="K17" s="441"/>
      <c r="L17" s="441"/>
      <c r="M17" s="441"/>
      <c r="N17" s="441"/>
      <c r="O17" s="441"/>
      <c r="P17" s="441"/>
      <c r="Q17" s="441"/>
      <c r="R17" s="441"/>
      <c r="S17" s="441"/>
      <c r="T17" s="441"/>
      <c r="U17" s="441"/>
      <c r="V17" s="441"/>
      <c r="W17" s="441"/>
      <c r="X17" s="441"/>
      <c r="Y17" s="441"/>
      <c r="Z17" s="441"/>
      <c r="AA17" s="441"/>
      <c r="AB17" s="441"/>
      <c r="AC17" s="441"/>
    </row>
    <row r="18" spans="1:29" ht="15.75" customHeight="1">
      <c r="C18" s="116">
        <v>12</v>
      </c>
      <c r="D18" s="116" t="s">
        <v>27</v>
      </c>
      <c r="E18" s="314">
        <v>44060</v>
      </c>
      <c r="F18" s="116">
        <v>0.25</v>
      </c>
    </row>
    <row r="20" spans="1:29" ht="15.75" customHeight="1">
      <c r="A20" s="446">
        <v>7</v>
      </c>
      <c r="B20" s="446">
        <v>287</v>
      </c>
      <c r="C20" s="446">
        <v>107</v>
      </c>
      <c r="D20" s="446" t="s">
        <v>27</v>
      </c>
      <c r="E20" s="592">
        <v>44008</v>
      </c>
      <c r="F20" s="446">
        <v>0.5</v>
      </c>
      <c r="G20" s="446">
        <v>70</v>
      </c>
      <c r="H20" s="446" t="s">
        <v>6</v>
      </c>
      <c r="I20" s="447">
        <v>44042</v>
      </c>
      <c r="J20" s="446">
        <v>0.75</v>
      </c>
      <c r="K20" s="441"/>
      <c r="L20" s="441"/>
      <c r="M20" s="441"/>
      <c r="N20" s="441"/>
      <c r="O20" s="441"/>
      <c r="P20" s="441"/>
      <c r="Q20" s="441"/>
      <c r="R20" s="441"/>
      <c r="S20" s="441"/>
      <c r="T20" s="441"/>
      <c r="U20" s="441"/>
      <c r="V20" s="441"/>
      <c r="W20" s="441"/>
      <c r="X20" s="441"/>
      <c r="Y20" s="441"/>
      <c r="Z20" s="441"/>
      <c r="AA20" s="441"/>
      <c r="AB20" s="441"/>
      <c r="AC20" s="441"/>
    </row>
    <row r="21" spans="1:29" ht="15.75" customHeight="1">
      <c r="A21" s="441"/>
      <c r="B21" s="441"/>
      <c r="C21" s="446">
        <v>187</v>
      </c>
      <c r="D21" s="446" t="s">
        <v>27</v>
      </c>
      <c r="E21" s="592">
        <v>44009</v>
      </c>
      <c r="F21" s="446">
        <v>1.5</v>
      </c>
      <c r="G21" s="446">
        <v>217</v>
      </c>
      <c r="H21" s="446" t="s">
        <v>6</v>
      </c>
      <c r="I21" s="447">
        <v>44043</v>
      </c>
      <c r="J21" s="446">
        <v>2.5</v>
      </c>
      <c r="K21" s="441"/>
      <c r="L21" s="441"/>
      <c r="M21" s="441"/>
      <c r="N21" s="441"/>
      <c r="O21" s="441"/>
      <c r="P21" s="441"/>
      <c r="Q21" s="441"/>
      <c r="R21" s="441"/>
      <c r="S21" s="441"/>
      <c r="T21" s="441"/>
      <c r="U21" s="441"/>
      <c r="V21" s="441"/>
      <c r="W21" s="441"/>
      <c r="X21" s="441"/>
      <c r="Y21" s="441"/>
      <c r="Z21" s="441"/>
      <c r="AA21" s="441"/>
      <c r="AB21" s="441"/>
      <c r="AC21" s="441"/>
    </row>
    <row r="22" spans="1:29" ht="15.75" customHeight="1">
      <c r="C22" s="116">
        <v>47</v>
      </c>
      <c r="D22" s="116" t="s">
        <v>27</v>
      </c>
      <c r="E22" s="314">
        <v>44086</v>
      </c>
      <c r="F22" s="116">
        <v>1.25</v>
      </c>
    </row>
    <row r="24" spans="1:29" ht="15.75" customHeight="1">
      <c r="A24" s="446">
        <v>8</v>
      </c>
      <c r="B24" s="446">
        <v>5</v>
      </c>
      <c r="C24" s="446">
        <v>5</v>
      </c>
      <c r="D24" s="446" t="s">
        <v>27</v>
      </c>
      <c r="E24" s="592">
        <v>43994</v>
      </c>
      <c r="F24" s="446">
        <v>0.25</v>
      </c>
      <c r="G24" s="446">
        <v>5</v>
      </c>
      <c r="H24" s="446" t="s">
        <v>6</v>
      </c>
      <c r="I24" s="447">
        <v>44043</v>
      </c>
      <c r="J24" s="446">
        <v>0.25</v>
      </c>
      <c r="K24" s="441"/>
      <c r="L24" s="441"/>
      <c r="M24" s="441"/>
      <c r="N24" s="441"/>
      <c r="O24" s="441"/>
      <c r="P24" s="441"/>
      <c r="Q24" s="441"/>
      <c r="R24" s="441"/>
      <c r="S24" s="441"/>
      <c r="T24" s="441"/>
      <c r="U24" s="441"/>
      <c r="V24" s="441"/>
      <c r="W24" s="441"/>
      <c r="X24" s="441"/>
      <c r="Y24" s="441"/>
      <c r="Z24" s="441"/>
      <c r="AA24" s="441"/>
      <c r="AB24" s="441"/>
      <c r="AC24" s="441"/>
    </row>
    <row r="25" spans="1:29" ht="15.75" customHeight="1">
      <c r="C25" s="116">
        <v>1</v>
      </c>
      <c r="D25" s="116" t="s">
        <v>27</v>
      </c>
      <c r="E25" s="314">
        <v>44058</v>
      </c>
      <c r="F25" s="116">
        <v>0.25</v>
      </c>
      <c r="K25" s="116" t="s">
        <v>3426</v>
      </c>
    </row>
    <row r="27" spans="1:29" ht="15.75" customHeight="1">
      <c r="A27" s="446">
        <v>9</v>
      </c>
      <c r="B27" s="446">
        <v>36</v>
      </c>
      <c r="C27" s="446">
        <v>36</v>
      </c>
      <c r="D27" s="446" t="s">
        <v>27</v>
      </c>
      <c r="E27" s="592">
        <v>43995</v>
      </c>
      <c r="F27" s="446">
        <v>0.5</v>
      </c>
      <c r="G27" s="446">
        <v>36</v>
      </c>
      <c r="H27" s="446" t="s">
        <v>6</v>
      </c>
      <c r="I27" s="447">
        <v>44043</v>
      </c>
      <c r="J27" s="446">
        <v>0.5</v>
      </c>
      <c r="K27" s="441"/>
      <c r="L27" s="441"/>
      <c r="M27" s="441"/>
      <c r="N27" s="441"/>
      <c r="O27" s="441"/>
      <c r="P27" s="441"/>
      <c r="Q27" s="441"/>
      <c r="R27" s="441"/>
      <c r="S27" s="441"/>
      <c r="T27" s="441"/>
      <c r="U27" s="441"/>
      <c r="V27" s="441"/>
      <c r="W27" s="441"/>
      <c r="X27" s="441"/>
      <c r="Y27" s="441"/>
      <c r="Z27" s="441"/>
      <c r="AA27" s="441"/>
      <c r="AB27" s="441"/>
      <c r="AC27" s="441"/>
    </row>
    <row r="28" spans="1:29" ht="15.75" customHeight="1">
      <c r="C28" s="116">
        <v>2</v>
      </c>
      <c r="D28" s="116" t="s">
        <v>27</v>
      </c>
      <c r="E28" s="314">
        <v>44058</v>
      </c>
      <c r="F28" s="116">
        <v>0.25</v>
      </c>
      <c r="K28" s="116" t="s">
        <v>3426</v>
      </c>
    </row>
    <row r="30" spans="1:29" ht="12.75">
      <c r="A30" s="446">
        <v>10</v>
      </c>
      <c r="B30" s="446">
        <v>825</v>
      </c>
      <c r="C30" s="446">
        <v>364</v>
      </c>
      <c r="D30" s="446" t="s">
        <v>27</v>
      </c>
      <c r="E30" s="592">
        <v>43995</v>
      </c>
      <c r="F30" s="446">
        <v>3</v>
      </c>
      <c r="G30" s="446">
        <v>456</v>
      </c>
      <c r="H30" s="446" t="s">
        <v>6</v>
      </c>
      <c r="I30" s="447">
        <v>44043</v>
      </c>
      <c r="J30" s="446">
        <v>4.5</v>
      </c>
      <c r="K30" s="441"/>
      <c r="L30" s="441"/>
      <c r="M30" s="441"/>
      <c r="N30" s="441"/>
      <c r="O30" s="441"/>
      <c r="P30" s="441"/>
      <c r="Q30" s="441"/>
      <c r="R30" s="441"/>
      <c r="S30" s="441"/>
      <c r="T30" s="441"/>
      <c r="U30" s="441"/>
      <c r="V30" s="441"/>
      <c r="W30" s="441"/>
      <c r="X30" s="441"/>
      <c r="Y30" s="441"/>
      <c r="Z30" s="441"/>
      <c r="AA30" s="441"/>
      <c r="AB30" s="441"/>
      <c r="AC30" s="441"/>
    </row>
    <row r="31" spans="1:29" ht="12.75">
      <c r="A31" s="441"/>
      <c r="B31" s="441"/>
      <c r="C31" s="446">
        <v>464</v>
      </c>
      <c r="D31" s="446" t="s">
        <v>27</v>
      </c>
      <c r="E31" s="592">
        <v>44006</v>
      </c>
      <c r="F31" s="446">
        <v>5</v>
      </c>
      <c r="G31" s="441">
        <f>B30-G30</f>
        <v>369</v>
      </c>
      <c r="H31" s="446" t="s">
        <v>6</v>
      </c>
      <c r="I31" s="447">
        <v>44044</v>
      </c>
      <c r="J31" s="446">
        <v>3.5</v>
      </c>
      <c r="K31" s="441"/>
      <c r="L31" s="441"/>
      <c r="M31" s="441"/>
      <c r="N31" s="441"/>
      <c r="O31" s="441"/>
      <c r="P31" s="441"/>
      <c r="Q31" s="441"/>
      <c r="R31" s="441"/>
      <c r="S31" s="441"/>
      <c r="T31" s="441"/>
      <c r="U31" s="441"/>
      <c r="V31" s="441"/>
      <c r="W31" s="441"/>
      <c r="X31" s="441"/>
      <c r="Y31" s="441"/>
      <c r="Z31" s="441"/>
      <c r="AA31" s="441"/>
      <c r="AB31" s="441"/>
      <c r="AC31" s="441"/>
    </row>
    <row r="34" spans="1:29" ht="12.75">
      <c r="A34" s="446">
        <v>11</v>
      </c>
      <c r="B34" s="446">
        <v>482</v>
      </c>
      <c r="C34" s="446">
        <v>484</v>
      </c>
      <c r="D34" s="446" t="s">
        <v>27</v>
      </c>
      <c r="E34" s="592">
        <v>44008</v>
      </c>
      <c r="F34" s="446">
        <v>4.5</v>
      </c>
      <c r="G34" s="446">
        <v>50</v>
      </c>
      <c r="H34" s="446" t="s">
        <v>6</v>
      </c>
      <c r="I34" s="447">
        <v>44044</v>
      </c>
      <c r="J34" s="446">
        <v>0.5</v>
      </c>
      <c r="K34" s="441"/>
      <c r="L34" s="441"/>
      <c r="M34" s="441"/>
      <c r="N34" s="441"/>
      <c r="O34" s="441"/>
      <c r="P34" s="441"/>
      <c r="Q34" s="441"/>
      <c r="R34" s="441"/>
      <c r="S34" s="441"/>
      <c r="T34" s="441"/>
      <c r="U34" s="441"/>
      <c r="V34" s="441"/>
      <c r="W34" s="441"/>
      <c r="X34" s="441"/>
      <c r="Y34" s="441"/>
      <c r="Z34" s="441"/>
      <c r="AA34" s="441"/>
      <c r="AB34" s="441"/>
      <c r="AC34" s="441"/>
    </row>
    <row r="35" spans="1:29" ht="12.75">
      <c r="A35" s="441"/>
      <c r="B35" s="441"/>
      <c r="C35" s="441"/>
      <c r="D35" s="441"/>
      <c r="E35" s="441"/>
      <c r="F35" s="441"/>
      <c r="G35" s="441">
        <f>B34-G34</f>
        <v>432</v>
      </c>
      <c r="H35" s="446" t="s">
        <v>6</v>
      </c>
      <c r="I35" s="447">
        <v>44046</v>
      </c>
      <c r="J35" s="446">
        <v>3.75</v>
      </c>
      <c r="K35" s="441"/>
      <c r="L35" s="441"/>
      <c r="M35" s="441"/>
      <c r="N35" s="441"/>
      <c r="O35" s="441"/>
      <c r="P35" s="441"/>
      <c r="Q35" s="441"/>
      <c r="R35" s="441"/>
      <c r="S35" s="441"/>
      <c r="T35" s="441"/>
      <c r="U35" s="441"/>
      <c r="V35" s="441"/>
      <c r="W35" s="441"/>
      <c r="X35" s="441"/>
      <c r="Y35" s="441"/>
      <c r="Z35" s="441"/>
      <c r="AA35" s="441"/>
      <c r="AB35" s="441"/>
      <c r="AC35" s="441"/>
    </row>
    <row r="36" spans="1:29" ht="12.75">
      <c r="C36" s="116">
        <v>33</v>
      </c>
      <c r="D36" s="116" t="s">
        <v>27</v>
      </c>
      <c r="E36" s="314">
        <v>44086</v>
      </c>
      <c r="F36" s="116">
        <v>0.75</v>
      </c>
    </row>
    <row r="38" spans="1:29" ht="12.75">
      <c r="A38" s="446">
        <v>12</v>
      </c>
      <c r="B38" s="446">
        <v>79</v>
      </c>
      <c r="C38" s="446">
        <v>79</v>
      </c>
      <c r="D38" s="446" t="s">
        <v>27</v>
      </c>
      <c r="E38" s="592">
        <v>43995</v>
      </c>
      <c r="F38" s="446">
        <v>0.75</v>
      </c>
      <c r="G38" s="446">
        <v>79</v>
      </c>
      <c r="H38" s="446" t="s">
        <v>6</v>
      </c>
      <c r="I38" s="447">
        <v>44046</v>
      </c>
      <c r="J38" s="446">
        <v>0.75</v>
      </c>
      <c r="K38" s="441"/>
      <c r="L38" s="441"/>
      <c r="M38" s="441"/>
      <c r="N38" s="441"/>
      <c r="O38" s="441"/>
      <c r="P38" s="441"/>
      <c r="Q38" s="441"/>
      <c r="R38" s="441"/>
      <c r="S38" s="441"/>
      <c r="T38" s="441"/>
      <c r="U38" s="441"/>
      <c r="V38" s="441"/>
      <c r="W38" s="441"/>
      <c r="X38" s="441"/>
      <c r="Y38" s="441"/>
      <c r="Z38" s="441"/>
      <c r="AA38" s="441"/>
      <c r="AB38" s="441"/>
      <c r="AC38" s="441"/>
    </row>
    <row r="39" spans="1:29" ht="12.75">
      <c r="C39" s="116">
        <v>14</v>
      </c>
      <c r="D39" s="116" t="s">
        <v>27</v>
      </c>
      <c r="E39" s="314">
        <v>44086</v>
      </c>
      <c r="F39" s="116">
        <v>0.5</v>
      </c>
    </row>
    <row r="41" spans="1:29" ht="12.75">
      <c r="A41" s="446">
        <v>13</v>
      </c>
      <c r="B41" s="446">
        <f>SUM(C41:C42)</f>
        <v>305</v>
      </c>
      <c r="C41" s="446">
        <v>134</v>
      </c>
      <c r="D41" s="446" t="s">
        <v>27</v>
      </c>
      <c r="E41" s="592">
        <v>44009</v>
      </c>
      <c r="F41" s="446">
        <v>1.25</v>
      </c>
      <c r="G41" s="446">
        <v>305</v>
      </c>
      <c r="H41" s="446" t="s">
        <v>6</v>
      </c>
      <c r="I41" s="447">
        <v>44046</v>
      </c>
      <c r="J41" s="446">
        <v>1.75</v>
      </c>
      <c r="K41" s="441"/>
      <c r="L41" s="441"/>
      <c r="M41" s="441"/>
      <c r="N41" s="441"/>
      <c r="O41" s="441"/>
      <c r="P41" s="441"/>
      <c r="Q41" s="441"/>
      <c r="R41" s="441"/>
      <c r="S41" s="441"/>
      <c r="T41" s="441"/>
      <c r="U41" s="441"/>
      <c r="V41" s="441"/>
      <c r="W41" s="441"/>
      <c r="X41" s="441"/>
      <c r="Y41" s="441"/>
      <c r="Z41" s="441"/>
      <c r="AA41" s="441"/>
      <c r="AB41" s="441"/>
      <c r="AC41" s="441"/>
    </row>
    <row r="42" spans="1:29" ht="12.75">
      <c r="A42" s="441"/>
      <c r="B42" s="441"/>
      <c r="C42" s="446">
        <v>171</v>
      </c>
      <c r="D42" s="446" t="s">
        <v>27</v>
      </c>
      <c r="E42" s="592">
        <v>44022</v>
      </c>
      <c r="F42" s="446">
        <v>2.5</v>
      </c>
      <c r="G42" s="441"/>
      <c r="H42" s="441"/>
      <c r="I42" s="441"/>
      <c r="J42" s="441"/>
      <c r="K42" s="441"/>
      <c r="L42" s="441"/>
      <c r="M42" s="441"/>
      <c r="N42" s="441"/>
      <c r="O42" s="441"/>
      <c r="P42" s="441"/>
      <c r="Q42" s="441"/>
      <c r="R42" s="441"/>
      <c r="S42" s="441"/>
      <c r="T42" s="441"/>
      <c r="U42" s="441"/>
      <c r="V42" s="441"/>
      <c r="W42" s="441"/>
      <c r="X42" s="441"/>
      <c r="Y42" s="441"/>
      <c r="Z42" s="441"/>
      <c r="AA42" s="441"/>
      <c r="AB42" s="441"/>
      <c r="AC42" s="441"/>
    </row>
    <row r="43" spans="1:29" ht="12.75">
      <c r="C43" s="116">
        <v>46</v>
      </c>
      <c r="D43" s="116" t="s">
        <v>27</v>
      </c>
      <c r="E43" s="314">
        <v>44086</v>
      </c>
      <c r="F43" s="116">
        <v>1.5</v>
      </c>
    </row>
    <row r="45" spans="1:29" ht="12.75">
      <c r="A45" s="446">
        <v>14</v>
      </c>
      <c r="B45" s="446">
        <v>24</v>
      </c>
      <c r="C45" s="446">
        <v>24</v>
      </c>
      <c r="D45" s="446" t="s">
        <v>27</v>
      </c>
      <c r="E45" s="592">
        <v>43995</v>
      </c>
      <c r="F45" s="446">
        <v>0.5</v>
      </c>
      <c r="G45" s="446">
        <v>24</v>
      </c>
      <c r="H45" s="446" t="s">
        <v>6</v>
      </c>
      <c r="I45" s="447">
        <v>44046</v>
      </c>
      <c r="J45" s="446">
        <v>0.25</v>
      </c>
      <c r="K45" s="441"/>
      <c r="L45" s="441"/>
      <c r="M45" s="441"/>
      <c r="N45" s="441"/>
      <c r="O45" s="441"/>
      <c r="P45" s="441"/>
      <c r="Q45" s="441"/>
      <c r="R45" s="441"/>
      <c r="S45" s="441"/>
      <c r="T45" s="441"/>
      <c r="U45" s="441"/>
      <c r="V45" s="441"/>
      <c r="W45" s="441"/>
      <c r="X45" s="441"/>
      <c r="Y45" s="441"/>
      <c r="Z45" s="441"/>
      <c r="AA45" s="441"/>
      <c r="AB45" s="441"/>
      <c r="AC45" s="441"/>
    </row>
    <row r="46" spans="1:29" ht="12.75">
      <c r="C46" s="116">
        <v>2</v>
      </c>
      <c r="D46" s="116" t="s">
        <v>27</v>
      </c>
      <c r="E46" s="314">
        <v>44058</v>
      </c>
      <c r="F46" s="116">
        <v>0.25</v>
      </c>
      <c r="K46" s="116" t="s">
        <v>3426</v>
      </c>
    </row>
    <row r="48" spans="1:29" ht="12.75">
      <c r="A48" s="446">
        <v>15</v>
      </c>
      <c r="B48" s="446">
        <v>2919</v>
      </c>
      <c r="C48" s="446">
        <v>86</v>
      </c>
      <c r="D48" s="446" t="s">
        <v>27</v>
      </c>
      <c r="E48" s="592">
        <v>43979</v>
      </c>
      <c r="F48" s="446">
        <v>3</v>
      </c>
      <c r="G48" s="446">
        <v>69</v>
      </c>
      <c r="H48" s="446" t="s">
        <v>6</v>
      </c>
      <c r="I48" s="447">
        <v>44046</v>
      </c>
      <c r="J48" s="446">
        <v>0.5</v>
      </c>
      <c r="K48" s="446" t="s">
        <v>3427</v>
      </c>
      <c r="L48" s="441"/>
      <c r="M48" s="441"/>
      <c r="N48" s="441"/>
      <c r="O48" s="441"/>
      <c r="P48" s="441"/>
      <c r="Q48" s="441"/>
      <c r="R48" s="441"/>
      <c r="S48" s="441"/>
      <c r="T48" s="441"/>
      <c r="U48" s="441"/>
      <c r="V48" s="441"/>
      <c r="W48" s="441"/>
      <c r="X48" s="441"/>
      <c r="Y48" s="441"/>
      <c r="Z48" s="441"/>
      <c r="AA48" s="441"/>
      <c r="AB48" s="441"/>
      <c r="AC48" s="441"/>
    </row>
    <row r="49" spans="1:29" ht="12.75">
      <c r="A49" s="441"/>
      <c r="B49" s="441"/>
      <c r="C49" s="446">
        <v>329</v>
      </c>
      <c r="D49" s="446" t="s">
        <v>27</v>
      </c>
      <c r="E49" s="592">
        <v>43980</v>
      </c>
      <c r="F49" s="446">
        <v>4.5</v>
      </c>
      <c r="G49" s="446">
        <v>137</v>
      </c>
      <c r="H49" s="446" t="s">
        <v>6</v>
      </c>
      <c r="I49" s="447">
        <v>44047</v>
      </c>
      <c r="J49" s="446">
        <v>1.5</v>
      </c>
      <c r="K49" s="446" t="s">
        <v>3428</v>
      </c>
      <c r="L49" s="441"/>
      <c r="M49" s="441"/>
      <c r="N49" s="441"/>
      <c r="O49" s="441"/>
      <c r="P49" s="441"/>
      <c r="Q49" s="441"/>
      <c r="R49" s="441"/>
      <c r="S49" s="441"/>
      <c r="T49" s="441"/>
      <c r="U49" s="441"/>
      <c r="V49" s="441"/>
      <c r="W49" s="441"/>
      <c r="X49" s="441"/>
      <c r="Y49" s="441"/>
      <c r="Z49" s="441"/>
      <c r="AA49" s="441"/>
      <c r="AB49" s="441"/>
      <c r="AC49" s="441"/>
    </row>
    <row r="50" spans="1:29" ht="12.75">
      <c r="A50" s="441"/>
      <c r="B50" s="441"/>
      <c r="C50" s="446">
        <v>115</v>
      </c>
      <c r="D50" s="446" t="s">
        <v>27</v>
      </c>
      <c r="E50" s="592">
        <v>43981</v>
      </c>
      <c r="F50" s="446">
        <v>1.75</v>
      </c>
      <c r="G50" s="446">
        <v>811</v>
      </c>
      <c r="H50" s="446" t="s">
        <v>6</v>
      </c>
      <c r="I50" s="447">
        <v>44047</v>
      </c>
      <c r="J50" s="446">
        <v>7</v>
      </c>
      <c r="K50" s="446" t="s">
        <v>3429</v>
      </c>
      <c r="L50" s="441"/>
      <c r="M50" s="441"/>
      <c r="N50" s="441"/>
      <c r="O50" s="441"/>
      <c r="P50" s="441"/>
      <c r="Q50" s="441"/>
      <c r="R50" s="441"/>
      <c r="S50" s="441"/>
      <c r="T50" s="441"/>
      <c r="U50" s="441"/>
      <c r="V50" s="441"/>
      <c r="W50" s="441"/>
      <c r="X50" s="441"/>
      <c r="Y50" s="441"/>
      <c r="Z50" s="441"/>
      <c r="AA50" s="441"/>
      <c r="AB50" s="441"/>
      <c r="AC50" s="441"/>
    </row>
    <row r="51" spans="1:29" ht="12.75">
      <c r="A51" s="446"/>
      <c r="B51" s="446"/>
      <c r="C51" s="446">
        <v>250</v>
      </c>
      <c r="D51" s="446" t="s">
        <v>27</v>
      </c>
      <c r="E51" s="592">
        <v>43983</v>
      </c>
      <c r="F51" s="446">
        <v>3</v>
      </c>
      <c r="G51" s="446">
        <v>1106</v>
      </c>
      <c r="H51" s="446" t="s">
        <v>6</v>
      </c>
      <c r="I51" s="447">
        <v>44048</v>
      </c>
      <c r="J51" s="446">
        <v>7</v>
      </c>
      <c r="K51" s="441"/>
      <c r="L51" s="441"/>
      <c r="M51" s="441"/>
      <c r="N51" s="441"/>
      <c r="O51" s="441"/>
      <c r="P51" s="441"/>
      <c r="Q51" s="441"/>
      <c r="R51" s="441"/>
      <c r="S51" s="441"/>
      <c r="T51" s="441"/>
      <c r="U51" s="441"/>
      <c r="V51" s="441"/>
      <c r="W51" s="441"/>
      <c r="X51" s="441"/>
      <c r="Y51" s="441"/>
      <c r="Z51" s="441"/>
      <c r="AA51" s="441"/>
      <c r="AB51" s="441"/>
      <c r="AC51" s="441"/>
    </row>
    <row r="52" spans="1:29" ht="12.75">
      <c r="A52" s="446"/>
      <c r="B52" s="446"/>
      <c r="C52" s="446">
        <v>163</v>
      </c>
      <c r="D52" s="446" t="s">
        <v>27</v>
      </c>
      <c r="E52" s="592">
        <v>43984</v>
      </c>
      <c r="F52" s="446">
        <v>2</v>
      </c>
      <c r="G52" s="446">
        <v>222</v>
      </c>
      <c r="H52" s="446" t="s">
        <v>6</v>
      </c>
      <c r="I52" s="447">
        <v>44048</v>
      </c>
      <c r="J52" s="446">
        <v>1.5</v>
      </c>
      <c r="K52" s="441"/>
      <c r="L52" s="441"/>
      <c r="M52" s="441"/>
      <c r="N52" s="441"/>
      <c r="O52" s="441"/>
      <c r="P52" s="441"/>
      <c r="Q52" s="441"/>
      <c r="R52" s="441"/>
      <c r="S52" s="441"/>
      <c r="T52" s="441"/>
      <c r="U52" s="441"/>
      <c r="V52" s="441"/>
      <c r="W52" s="441"/>
      <c r="X52" s="441"/>
      <c r="Y52" s="441"/>
      <c r="Z52" s="441"/>
      <c r="AA52" s="441"/>
      <c r="AB52" s="441"/>
      <c r="AC52" s="441"/>
    </row>
    <row r="53" spans="1:29" ht="12.75">
      <c r="A53" s="446"/>
      <c r="B53" s="446"/>
      <c r="C53" s="446">
        <v>383</v>
      </c>
      <c r="D53" s="446" t="s">
        <v>27</v>
      </c>
      <c r="E53" s="592">
        <v>43985</v>
      </c>
      <c r="F53" s="446">
        <v>3</v>
      </c>
      <c r="G53" s="441">
        <f>B48-SUM(G48:G52)</f>
        <v>574</v>
      </c>
      <c r="H53" s="446" t="s">
        <v>6</v>
      </c>
      <c r="I53" s="447">
        <v>44049</v>
      </c>
      <c r="J53" s="446">
        <v>4.5</v>
      </c>
      <c r="K53" s="441"/>
      <c r="L53" s="441"/>
      <c r="M53" s="441"/>
      <c r="N53" s="441"/>
      <c r="O53" s="441"/>
      <c r="P53" s="441"/>
      <c r="Q53" s="441"/>
      <c r="R53" s="441"/>
      <c r="S53" s="441"/>
      <c r="T53" s="441"/>
      <c r="U53" s="441"/>
      <c r="V53" s="441"/>
      <c r="W53" s="441"/>
      <c r="X53" s="441"/>
      <c r="Y53" s="441"/>
      <c r="Z53" s="441"/>
      <c r="AA53" s="441"/>
      <c r="AB53" s="441"/>
      <c r="AC53" s="441"/>
    </row>
    <row r="54" spans="1:29" ht="12.75">
      <c r="A54" s="446"/>
      <c r="B54" s="446"/>
      <c r="C54" s="446">
        <v>203</v>
      </c>
      <c r="D54" s="446" t="s">
        <v>27</v>
      </c>
      <c r="E54" s="592">
        <v>43986</v>
      </c>
      <c r="F54" s="446">
        <v>3</v>
      </c>
      <c r="G54" s="441"/>
      <c r="H54" s="441"/>
      <c r="I54" s="441"/>
      <c r="J54" s="441"/>
      <c r="K54" s="441"/>
      <c r="L54" s="441"/>
      <c r="M54" s="441"/>
      <c r="N54" s="441"/>
      <c r="O54" s="441"/>
      <c r="P54" s="441"/>
      <c r="Q54" s="441"/>
      <c r="R54" s="441"/>
      <c r="S54" s="441"/>
      <c r="T54" s="441"/>
      <c r="U54" s="441"/>
      <c r="V54" s="441"/>
      <c r="W54" s="441"/>
      <c r="X54" s="441"/>
      <c r="Y54" s="441"/>
      <c r="Z54" s="441"/>
      <c r="AA54" s="441"/>
      <c r="AB54" s="441"/>
      <c r="AC54" s="441"/>
    </row>
    <row r="55" spans="1:29" ht="12.75">
      <c r="A55" s="446"/>
      <c r="B55" s="446"/>
      <c r="C55" s="446">
        <v>202</v>
      </c>
      <c r="D55" s="446" t="s">
        <v>27</v>
      </c>
      <c r="E55" s="592">
        <v>43987</v>
      </c>
      <c r="F55" s="446">
        <v>3</v>
      </c>
      <c r="G55" s="441"/>
      <c r="H55" s="441"/>
      <c r="I55" s="441"/>
      <c r="J55" s="441"/>
      <c r="K55" s="441"/>
      <c r="L55" s="441"/>
      <c r="M55" s="441"/>
      <c r="N55" s="441"/>
      <c r="O55" s="441"/>
      <c r="P55" s="441"/>
      <c r="Q55" s="441"/>
      <c r="R55" s="441"/>
      <c r="S55" s="441"/>
      <c r="T55" s="441"/>
      <c r="U55" s="441"/>
      <c r="V55" s="441"/>
      <c r="W55" s="441"/>
      <c r="X55" s="441"/>
      <c r="Y55" s="441"/>
      <c r="Z55" s="441"/>
      <c r="AA55" s="441"/>
      <c r="AB55" s="441"/>
      <c r="AC55" s="441"/>
    </row>
    <row r="56" spans="1:29" ht="12.75">
      <c r="A56" s="446"/>
      <c r="B56" s="446"/>
      <c r="C56" s="446">
        <v>109</v>
      </c>
      <c r="D56" s="446" t="s">
        <v>27</v>
      </c>
      <c r="E56" s="592">
        <v>43988</v>
      </c>
      <c r="F56" s="446">
        <v>1.25</v>
      </c>
      <c r="G56" s="441"/>
      <c r="H56" s="441"/>
      <c r="I56" s="441"/>
      <c r="J56" s="441"/>
      <c r="K56" s="441"/>
      <c r="L56" s="441"/>
      <c r="M56" s="441"/>
      <c r="N56" s="441"/>
      <c r="O56" s="441"/>
      <c r="P56" s="441"/>
      <c r="Q56" s="441"/>
      <c r="R56" s="441"/>
      <c r="S56" s="441"/>
      <c r="T56" s="441"/>
      <c r="U56" s="441"/>
      <c r="V56" s="441"/>
      <c r="W56" s="441"/>
      <c r="X56" s="441"/>
      <c r="Y56" s="441"/>
      <c r="Z56" s="441"/>
      <c r="AA56" s="441"/>
      <c r="AB56" s="441"/>
      <c r="AC56" s="441"/>
    </row>
    <row r="57" spans="1:29" ht="12.75">
      <c r="A57" s="446"/>
      <c r="B57" s="446"/>
      <c r="C57" s="446">
        <v>267</v>
      </c>
      <c r="D57" s="446" t="s">
        <v>27</v>
      </c>
      <c r="E57" s="592">
        <v>43990</v>
      </c>
      <c r="F57" s="446">
        <v>3</v>
      </c>
      <c r="G57" s="441"/>
      <c r="H57" s="441"/>
      <c r="I57" s="441"/>
      <c r="J57" s="441"/>
      <c r="K57" s="441"/>
      <c r="L57" s="441"/>
      <c r="M57" s="441"/>
      <c r="N57" s="441"/>
      <c r="O57" s="441"/>
      <c r="P57" s="441"/>
      <c r="Q57" s="441"/>
      <c r="R57" s="441"/>
      <c r="S57" s="441"/>
      <c r="T57" s="441"/>
      <c r="U57" s="441"/>
      <c r="V57" s="441"/>
      <c r="W57" s="441"/>
      <c r="X57" s="441"/>
      <c r="Y57" s="441"/>
      <c r="Z57" s="441"/>
      <c r="AA57" s="441"/>
      <c r="AB57" s="441"/>
      <c r="AC57" s="441"/>
    </row>
    <row r="58" spans="1:29" ht="12.75">
      <c r="A58" s="446"/>
      <c r="B58" s="446"/>
      <c r="C58" s="446">
        <v>641</v>
      </c>
      <c r="D58" s="446" t="s">
        <v>27</v>
      </c>
      <c r="E58" s="592">
        <v>43993</v>
      </c>
      <c r="F58" s="446">
        <v>6</v>
      </c>
      <c r="G58" s="441"/>
      <c r="H58" s="441"/>
      <c r="I58" s="441"/>
      <c r="J58" s="441"/>
      <c r="K58" s="441"/>
      <c r="L58" s="441"/>
      <c r="M58" s="441"/>
      <c r="N58" s="441"/>
      <c r="O58" s="441"/>
      <c r="P58" s="441"/>
      <c r="Q58" s="441"/>
      <c r="R58" s="441"/>
      <c r="S58" s="441"/>
      <c r="T58" s="441"/>
      <c r="U58" s="441"/>
      <c r="V58" s="441"/>
      <c r="W58" s="441"/>
      <c r="X58" s="441"/>
      <c r="Y58" s="441"/>
      <c r="Z58" s="441"/>
      <c r="AA58" s="441"/>
      <c r="AB58" s="441"/>
      <c r="AC58" s="441"/>
    </row>
    <row r="59" spans="1:29" ht="12.75">
      <c r="A59" s="446"/>
      <c r="B59" s="446"/>
      <c r="C59" s="446">
        <v>185</v>
      </c>
      <c r="D59" s="446" t="s">
        <v>27</v>
      </c>
      <c r="E59" s="592">
        <v>43994</v>
      </c>
      <c r="F59" s="446">
        <v>3</v>
      </c>
      <c r="G59" s="441"/>
      <c r="H59" s="441"/>
      <c r="I59" s="441"/>
      <c r="J59" s="441"/>
      <c r="K59" s="446" t="s">
        <v>3430</v>
      </c>
      <c r="L59" s="441"/>
      <c r="M59" s="441"/>
      <c r="N59" s="441"/>
      <c r="O59" s="441"/>
      <c r="P59" s="441"/>
      <c r="Q59" s="441"/>
      <c r="R59" s="441"/>
      <c r="S59" s="441"/>
      <c r="T59" s="441"/>
      <c r="U59" s="441"/>
      <c r="V59" s="441"/>
      <c r="W59" s="441"/>
      <c r="X59" s="441"/>
      <c r="Y59" s="441"/>
      <c r="Z59" s="441"/>
      <c r="AA59" s="441"/>
      <c r="AB59" s="441"/>
      <c r="AC59" s="441"/>
    </row>
    <row r="60" spans="1:29" ht="12.75">
      <c r="A60" s="116"/>
      <c r="B60" s="116"/>
    </row>
    <row r="61" spans="1:29" ht="12.75">
      <c r="A61" s="116"/>
      <c r="B61" s="116"/>
    </row>
    <row r="62" spans="1:29" ht="12.75">
      <c r="A62" s="446">
        <v>16</v>
      </c>
      <c r="B62" s="446">
        <v>622</v>
      </c>
      <c r="C62" s="446">
        <v>524</v>
      </c>
      <c r="D62" s="446" t="s">
        <v>27</v>
      </c>
      <c r="E62" s="592">
        <v>44019</v>
      </c>
      <c r="F62" s="446">
        <v>4.5</v>
      </c>
      <c r="G62" s="446">
        <v>170</v>
      </c>
      <c r="H62" s="446" t="s">
        <v>6</v>
      </c>
      <c r="I62" s="446">
        <v>0.75</v>
      </c>
      <c r="J62" s="447">
        <v>44049</v>
      </c>
      <c r="K62" s="441"/>
      <c r="L62" s="441"/>
      <c r="M62" s="441"/>
      <c r="N62" s="441"/>
      <c r="O62" s="441"/>
      <c r="P62" s="441"/>
      <c r="Q62" s="441"/>
      <c r="R62" s="441"/>
      <c r="S62" s="441"/>
      <c r="T62" s="441"/>
      <c r="U62" s="441"/>
      <c r="V62" s="441"/>
      <c r="W62" s="441"/>
      <c r="X62" s="441"/>
      <c r="Y62" s="441"/>
      <c r="Z62" s="441"/>
      <c r="AA62" s="441"/>
      <c r="AB62" s="441"/>
      <c r="AC62" s="441"/>
    </row>
    <row r="63" spans="1:29" ht="12.75">
      <c r="A63" s="441"/>
      <c r="B63" s="441"/>
      <c r="C63" s="446">
        <v>95</v>
      </c>
      <c r="D63" s="446" t="s">
        <v>27</v>
      </c>
      <c r="E63" s="592">
        <v>44020</v>
      </c>
      <c r="F63" s="446">
        <v>1</v>
      </c>
      <c r="G63" s="446">
        <v>99</v>
      </c>
      <c r="H63" s="446" t="s">
        <v>6</v>
      </c>
      <c r="I63" s="446">
        <v>1</v>
      </c>
      <c r="J63" s="447">
        <v>44049</v>
      </c>
      <c r="K63" s="441"/>
      <c r="L63" s="441"/>
      <c r="M63" s="441"/>
      <c r="N63" s="441"/>
      <c r="O63" s="441"/>
      <c r="P63" s="441"/>
      <c r="Q63" s="441"/>
      <c r="R63" s="441"/>
      <c r="S63" s="441"/>
      <c r="T63" s="441"/>
      <c r="U63" s="441"/>
      <c r="V63" s="441"/>
      <c r="W63" s="441"/>
      <c r="X63" s="441"/>
      <c r="Y63" s="441"/>
      <c r="Z63" s="441"/>
      <c r="AA63" s="441"/>
      <c r="AB63" s="441"/>
      <c r="AC63" s="441"/>
    </row>
    <row r="64" spans="1:29" ht="12.75">
      <c r="A64" s="441"/>
      <c r="B64" s="441"/>
      <c r="C64" s="441"/>
      <c r="D64" s="441"/>
      <c r="E64" s="441"/>
      <c r="F64" s="441"/>
      <c r="G64" s="441">
        <f>B62-SUM(G62:G63)</f>
        <v>353</v>
      </c>
      <c r="H64" s="446" t="s">
        <v>6</v>
      </c>
      <c r="I64" s="446">
        <v>2</v>
      </c>
      <c r="J64" s="447">
        <v>44050</v>
      </c>
      <c r="K64" s="441"/>
      <c r="L64" s="441"/>
      <c r="M64" s="441"/>
      <c r="N64" s="441"/>
      <c r="O64" s="441"/>
      <c r="P64" s="441"/>
      <c r="Q64" s="441"/>
      <c r="R64" s="441"/>
      <c r="S64" s="441"/>
      <c r="T64" s="441"/>
      <c r="U64" s="441"/>
      <c r="V64" s="441"/>
      <c r="W64" s="441"/>
      <c r="X64" s="441"/>
      <c r="Y64" s="441"/>
      <c r="Z64" s="441"/>
      <c r="AA64" s="441"/>
      <c r="AB64" s="441"/>
      <c r="AC64" s="441"/>
    </row>
    <row r="66" spans="1:29" ht="12.75">
      <c r="A66" s="446">
        <v>17</v>
      </c>
      <c r="B66" s="446">
        <v>701</v>
      </c>
      <c r="C66" s="446">
        <v>189</v>
      </c>
      <c r="D66" s="446" t="s">
        <v>27</v>
      </c>
      <c r="E66" s="592">
        <v>44020</v>
      </c>
      <c r="F66" s="446">
        <v>3.25</v>
      </c>
      <c r="G66" s="446">
        <v>701</v>
      </c>
      <c r="H66" s="446" t="s">
        <v>6</v>
      </c>
      <c r="I66" s="446">
        <v>5.5</v>
      </c>
      <c r="J66" s="447">
        <v>44050</v>
      </c>
      <c r="K66" s="441"/>
      <c r="L66" s="441"/>
      <c r="M66" s="441"/>
      <c r="N66" s="441"/>
      <c r="O66" s="441"/>
      <c r="P66" s="441"/>
      <c r="Q66" s="441"/>
      <c r="R66" s="441"/>
      <c r="S66" s="441"/>
      <c r="T66" s="441"/>
      <c r="U66" s="441"/>
      <c r="V66" s="441"/>
      <c r="W66" s="441"/>
      <c r="X66" s="441"/>
      <c r="Y66" s="441"/>
      <c r="Z66" s="441"/>
      <c r="AA66" s="441"/>
      <c r="AB66" s="441"/>
      <c r="AC66" s="441"/>
    </row>
    <row r="67" spans="1:29" ht="12.75">
      <c r="A67" s="441"/>
      <c r="B67" s="441"/>
      <c r="C67" s="446">
        <v>513</v>
      </c>
      <c r="D67" s="446" t="s">
        <v>27</v>
      </c>
      <c r="E67" s="592">
        <v>44021</v>
      </c>
      <c r="F67" s="446">
        <v>4</v>
      </c>
      <c r="G67" s="441"/>
      <c r="H67" s="441"/>
      <c r="I67" s="441"/>
      <c r="J67" s="441"/>
      <c r="K67" s="441"/>
      <c r="L67" s="441"/>
      <c r="M67" s="441"/>
      <c r="N67" s="441"/>
      <c r="O67" s="441"/>
      <c r="P67" s="441"/>
      <c r="Q67" s="441"/>
      <c r="R67" s="441"/>
      <c r="S67" s="441"/>
      <c r="T67" s="441"/>
      <c r="U67" s="441"/>
      <c r="V67" s="441"/>
      <c r="W67" s="441"/>
      <c r="X67" s="441"/>
      <c r="Y67" s="441"/>
      <c r="Z67" s="441"/>
      <c r="AA67" s="441"/>
      <c r="AB67" s="441"/>
      <c r="AC67" s="441"/>
    </row>
    <row r="68" spans="1:29" ht="12.75">
      <c r="C68" s="116">
        <v>103</v>
      </c>
      <c r="D68" s="116" t="s">
        <v>27</v>
      </c>
      <c r="E68" s="314">
        <v>44093</v>
      </c>
    </row>
    <row r="70" spans="1:29" ht="12.75">
      <c r="A70" s="446">
        <v>18</v>
      </c>
      <c r="B70" s="446">
        <v>92</v>
      </c>
      <c r="C70" s="446">
        <v>92</v>
      </c>
      <c r="D70" s="446" t="s">
        <v>27</v>
      </c>
      <c r="E70" s="592">
        <v>44005</v>
      </c>
      <c r="F70" s="446">
        <v>1.5</v>
      </c>
      <c r="G70" s="446">
        <v>92</v>
      </c>
      <c r="H70" s="446" t="s">
        <v>6</v>
      </c>
      <c r="I70" s="447">
        <v>44049</v>
      </c>
      <c r="J70" s="446">
        <v>1</v>
      </c>
      <c r="K70" s="441"/>
      <c r="L70" s="441"/>
      <c r="M70" s="441"/>
      <c r="N70" s="441"/>
      <c r="O70" s="441"/>
      <c r="P70" s="441"/>
      <c r="Q70" s="441"/>
      <c r="R70" s="441"/>
      <c r="S70" s="441"/>
      <c r="T70" s="441"/>
      <c r="U70" s="441"/>
      <c r="V70" s="441"/>
      <c r="W70" s="441"/>
      <c r="X70" s="441"/>
      <c r="Y70" s="441"/>
      <c r="Z70" s="441"/>
      <c r="AA70" s="441"/>
      <c r="AB70" s="441"/>
      <c r="AC70" s="441"/>
    </row>
    <row r="71" spans="1:29" ht="12.75">
      <c r="C71" s="116">
        <v>20</v>
      </c>
      <c r="D71" s="116" t="s">
        <v>27</v>
      </c>
      <c r="E71" s="314">
        <v>44091</v>
      </c>
      <c r="F71" s="116">
        <v>0.75</v>
      </c>
    </row>
    <row r="73" spans="1:29" ht="12.75">
      <c r="A73" s="446">
        <v>19</v>
      </c>
      <c r="B73" s="446">
        <v>33</v>
      </c>
      <c r="C73" s="446">
        <v>33</v>
      </c>
      <c r="D73" s="446" t="s">
        <v>27</v>
      </c>
      <c r="E73" s="592">
        <v>43994</v>
      </c>
      <c r="F73" s="446">
        <v>0.5</v>
      </c>
      <c r="G73" s="446">
        <v>33</v>
      </c>
      <c r="H73" s="446" t="s">
        <v>3431</v>
      </c>
      <c r="I73" s="447">
        <v>44049</v>
      </c>
      <c r="J73" s="446">
        <v>0.5</v>
      </c>
      <c r="K73" s="441"/>
      <c r="L73" s="441"/>
      <c r="M73" s="441"/>
      <c r="N73" s="441"/>
      <c r="O73" s="441"/>
      <c r="P73" s="441"/>
      <c r="Q73" s="441"/>
      <c r="R73" s="441"/>
      <c r="S73" s="441"/>
      <c r="T73" s="441"/>
      <c r="U73" s="441"/>
      <c r="V73" s="441"/>
      <c r="W73" s="441"/>
      <c r="X73" s="441"/>
      <c r="Y73" s="441"/>
      <c r="Z73" s="441"/>
      <c r="AA73" s="441"/>
      <c r="AB73" s="441"/>
      <c r="AC73" s="441"/>
    </row>
    <row r="74" spans="1:29" ht="12.75">
      <c r="C74" s="116">
        <v>1</v>
      </c>
      <c r="D74" s="116" t="s">
        <v>27</v>
      </c>
      <c r="E74" s="314">
        <v>44091</v>
      </c>
      <c r="F74" s="116">
        <v>0</v>
      </c>
    </row>
    <row r="76" spans="1:29" ht="12.75">
      <c r="A76" s="446">
        <v>20</v>
      </c>
      <c r="B76" s="446">
        <v>4</v>
      </c>
      <c r="C76" s="446">
        <v>7</v>
      </c>
      <c r="D76" s="446" t="s">
        <v>27</v>
      </c>
      <c r="E76" s="592">
        <v>43994</v>
      </c>
      <c r="F76" s="446">
        <v>0.25</v>
      </c>
      <c r="G76" s="446">
        <v>4</v>
      </c>
      <c r="H76" s="446" t="s">
        <v>6</v>
      </c>
      <c r="I76" s="447">
        <v>44049</v>
      </c>
      <c r="J76" s="446" t="s">
        <v>3117</v>
      </c>
      <c r="K76" s="441"/>
      <c r="L76" s="441"/>
      <c r="M76" s="441"/>
      <c r="N76" s="441"/>
      <c r="O76" s="441"/>
      <c r="P76" s="441"/>
      <c r="Q76" s="441"/>
      <c r="R76" s="441"/>
      <c r="S76" s="441"/>
      <c r="T76" s="441"/>
      <c r="U76" s="441"/>
      <c r="V76" s="441"/>
      <c r="W76" s="441"/>
      <c r="X76" s="441"/>
      <c r="Y76" s="441"/>
      <c r="Z76" s="441"/>
      <c r="AA76" s="441"/>
      <c r="AB76" s="441"/>
      <c r="AC76" s="441"/>
    </row>
    <row r="79" spans="1:29" ht="12.75">
      <c r="A79" s="270">
        <v>21</v>
      </c>
      <c r="B79" s="270">
        <v>9</v>
      </c>
      <c r="C79" s="270">
        <v>9</v>
      </c>
      <c r="D79" s="270" t="s">
        <v>27</v>
      </c>
      <c r="E79" s="385">
        <v>43994</v>
      </c>
      <c r="F79" s="270">
        <v>0.25</v>
      </c>
      <c r="G79" s="270">
        <v>9</v>
      </c>
      <c r="H79" s="270" t="s">
        <v>6</v>
      </c>
      <c r="I79" s="388">
        <v>44049</v>
      </c>
      <c r="J79" s="270">
        <v>0.25</v>
      </c>
      <c r="K79" s="188"/>
      <c r="L79" s="188"/>
      <c r="M79" s="188"/>
      <c r="N79" s="188"/>
      <c r="O79" s="188"/>
      <c r="P79" s="188"/>
      <c r="Q79" s="188"/>
      <c r="R79" s="188"/>
      <c r="S79" s="188"/>
      <c r="T79" s="188"/>
      <c r="U79" s="188"/>
      <c r="V79" s="188"/>
      <c r="W79" s="188"/>
      <c r="X79" s="188"/>
      <c r="Y79" s="188"/>
      <c r="Z79" s="188"/>
      <c r="AA79" s="188"/>
      <c r="AB79" s="188"/>
      <c r="AC79" s="188"/>
    </row>
    <row r="82" spans="1:29" ht="12.75">
      <c r="A82" s="270">
        <v>22</v>
      </c>
      <c r="B82" s="270">
        <v>8</v>
      </c>
      <c r="C82" s="270">
        <v>8</v>
      </c>
      <c r="D82" s="270" t="s">
        <v>27</v>
      </c>
      <c r="E82" s="385">
        <v>43994</v>
      </c>
      <c r="F82" s="270">
        <v>0.25</v>
      </c>
      <c r="G82" s="270">
        <v>8</v>
      </c>
      <c r="H82" s="270" t="s">
        <v>6</v>
      </c>
      <c r="I82" s="388">
        <v>44049</v>
      </c>
      <c r="J82" s="270">
        <v>0.25</v>
      </c>
      <c r="K82" s="188"/>
      <c r="L82" s="188"/>
      <c r="M82" s="188"/>
      <c r="N82" s="188"/>
      <c r="O82" s="188"/>
      <c r="P82" s="188"/>
      <c r="Q82" s="188"/>
      <c r="R82" s="188"/>
      <c r="S82" s="188"/>
      <c r="T82" s="188"/>
      <c r="U82" s="188"/>
      <c r="V82" s="188"/>
      <c r="W82" s="188"/>
      <c r="X82" s="188"/>
      <c r="Y82" s="188"/>
      <c r="Z82" s="188"/>
      <c r="AA82" s="188"/>
      <c r="AB82" s="188"/>
      <c r="AC82" s="188"/>
    </row>
    <row r="85" spans="1:29" ht="12.75">
      <c r="A85" s="270">
        <v>23</v>
      </c>
      <c r="B85" s="270">
        <v>0</v>
      </c>
      <c r="C85" s="188"/>
      <c r="D85" s="188"/>
      <c r="E85" s="188"/>
      <c r="F85" s="188"/>
      <c r="G85" s="188"/>
      <c r="H85" s="188"/>
      <c r="I85" s="188"/>
      <c r="J85" s="188"/>
      <c r="K85" s="188"/>
      <c r="L85" s="188"/>
      <c r="M85" s="188"/>
      <c r="N85" s="188"/>
      <c r="O85" s="188"/>
      <c r="P85" s="188"/>
      <c r="Q85" s="188"/>
      <c r="R85" s="188"/>
      <c r="S85" s="188"/>
      <c r="T85" s="188"/>
      <c r="U85" s="188"/>
      <c r="V85" s="188"/>
      <c r="W85" s="188"/>
      <c r="X85" s="188"/>
      <c r="Y85" s="188"/>
      <c r="Z85" s="188"/>
      <c r="AA85" s="188"/>
      <c r="AB85" s="188"/>
      <c r="AC85" s="188"/>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outlinePr summaryBelow="0" summaryRight="0"/>
  </sheetPr>
  <dimension ref="A1:AC305"/>
  <sheetViews>
    <sheetView workbookViewId="0">
      <pane ySplit="1" topLeftCell="A2" activePane="bottomLeft" state="frozen"/>
      <selection pane="bottomLeft" activeCell="B3" sqref="B3"/>
    </sheetView>
  </sheetViews>
  <sheetFormatPr defaultColWidth="12.5703125" defaultRowHeight="15.75" customHeight="1"/>
  <cols>
    <col min="3" max="3" width="14.85546875" customWidth="1"/>
    <col min="6" max="6" width="13.5703125" customWidth="1"/>
  </cols>
  <sheetData>
    <row r="1" spans="1:29" ht="15.75" customHeight="1">
      <c r="A1" s="363" t="s">
        <v>3105</v>
      </c>
      <c r="B1" s="363" t="s">
        <v>3106</v>
      </c>
      <c r="C1" s="363" t="s">
        <v>3107</v>
      </c>
      <c r="D1" s="363" t="s">
        <v>3108</v>
      </c>
      <c r="E1" s="363" t="s">
        <v>3109</v>
      </c>
      <c r="F1" s="363" t="s">
        <v>3110</v>
      </c>
      <c r="G1" s="363" t="s">
        <v>3111</v>
      </c>
      <c r="H1" s="363" t="s">
        <v>3112</v>
      </c>
      <c r="I1" s="363" t="s">
        <v>3113</v>
      </c>
      <c r="J1" s="363" t="s">
        <v>3114</v>
      </c>
      <c r="K1" s="363" t="s">
        <v>2711</v>
      </c>
    </row>
    <row r="2" spans="1:29" ht="15.75" customHeight="1">
      <c r="A2" s="270">
        <v>1</v>
      </c>
      <c r="B2" s="270">
        <v>0</v>
      </c>
      <c r="C2" s="270">
        <v>0</v>
      </c>
      <c r="D2" s="270" t="s">
        <v>3142</v>
      </c>
      <c r="E2" s="388">
        <v>44026</v>
      </c>
      <c r="F2" s="270">
        <v>0</v>
      </c>
      <c r="G2" s="188"/>
      <c r="H2" s="188"/>
      <c r="I2" s="188"/>
      <c r="J2" s="188"/>
      <c r="K2" s="188"/>
      <c r="L2" s="188"/>
      <c r="M2" s="188"/>
      <c r="N2" s="188"/>
      <c r="O2" s="188"/>
      <c r="P2" s="188"/>
      <c r="Q2" s="188"/>
      <c r="R2" s="188"/>
      <c r="S2" s="188"/>
      <c r="T2" s="188"/>
      <c r="U2" s="188"/>
      <c r="V2" s="188"/>
      <c r="W2" s="188"/>
      <c r="X2" s="188"/>
      <c r="Y2" s="188"/>
      <c r="Z2" s="188"/>
      <c r="AA2" s="188"/>
      <c r="AB2" s="188"/>
      <c r="AC2" s="188"/>
    </row>
    <row r="5" spans="1:29" ht="15.75" customHeight="1">
      <c r="A5" s="270">
        <v>2</v>
      </c>
      <c r="B5" s="270">
        <v>0</v>
      </c>
      <c r="C5" s="270">
        <v>0</v>
      </c>
      <c r="D5" s="270" t="s">
        <v>3142</v>
      </c>
      <c r="E5" s="388">
        <v>44026</v>
      </c>
      <c r="F5" s="270">
        <v>0</v>
      </c>
      <c r="G5" s="188"/>
      <c r="H5" s="188"/>
      <c r="I5" s="188"/>
      <c r="J5" s="188"/>
      <c r="K5" s="188"/>
      <c r="L5" s="188"/>
      <c r="M5" s="188"/>
      <c r="N5" s="188"/>
      <c r="O5" s="188"/>
      <c r="P5" s="188"/>
      <c r="Q5" s="188"/>
      <c r="R5" s="188"/>
      <c r="S5" s="188"/>
      <c r="T5" s="188"/>
      <c r="U5" s="188"/>
      <c r="V5" s="188"/>
      <c r="W5" s="188"/>
      <c r="X5" s="188"/>
      <c r="Y5" s="188"/>
      <c r="Z5" s="188"/>
      <c r="AA5" s="188"/>
      <c r="AB5" s="188"/>
      <c r="AC5" s="188"/>
    </row>
    <row r="8" spans="1:29" ht="15.75" customHeight="1">
      <c r="A8" s="270">
        <v>3</v>
      </c>
      <c r="B8" s="270">
        <v>0</v>
      </c>
      <c r="C8" s="270">
        <v>0</v>
      </c>
      <c r="D8" s="270" t="s">
        <v>3142</v>
      </c>
      <c r="E8" s="388">
        <v>44026</v>
      </c>
      <c r="F8" s="270">
        <v>0</v>
      </c>
      <c r="G8" s="188"/>
      <c r="H8" s="188"/>
      <c r="I8" s="188"/>
      <c r="J8" s="188"/>
      <c r="K8" s="188"/>
      <c r="L8" s="188"/>
      <c r="M8" s="188"/>
      <c r="N8" s="188"/>
      <c r="O8" s="188"/>
      <c r="P8" s="188"/>
      <c r="Q8" s="188"/>
      <c r="R8" s="188"/>
      <c r="S8" s="188"/>
      <c r="T8" s="188"/>
      <c r="U8" s="188"/>
      <c r="V8" s="188"/>
      <c r="W8" s="188"/>
      <c r="X8" s="188"/>
      <c r="Y8" s="188"/>
      <c r="Z8" s="188"/>
      <c r="AA8" s="188"/>
      <c r="AB8" s="188"/>
      <c r="AC8" s="188"/>
    </row>
    <row r="11" spans="1:29" ht="15.75" customHeight="1">
      <c r="A11" s="270">
        <v>4</v>
      </c>
      <c r="B11" s="270">
        <v>0</v>
      </c>
      <c r="C11" s="270">
        <v>0</v>
      </c>
      <c r="D11" s="270" t="s">
        <v>3142</v>
      </c>
      <c r="E11" s="388">
        <v>44026</v>
      </c>
      <c r="F11" s="270">
        <v>0</v>
      </c>
      <c r="G11" s="188"/>
      <c r="H11" s="188"/>
      <c r="I11" s="188"/>
      <c r="J11" s="188"/>
      <c r="K11" s="188"/>
      <c r="L11" s="188"/>
      <c r="M11" s="188"/>
      <c r="N11" s="188"/>
      <c r="O11" s="188"/>
      <c r="P11" s="188"/>
      <c r="Q11" s="188"/>
      <c r="R11" s="188"/>
      <c r="S11" s="188"/>
      <c r="T11" s="188"/>
      <c r="U11" s="188"/>
      <c r="V11" s="188"/>
      <c r="W11" s="188"/>
      <c r="X11" s="188"/>
      <c r="Y11" s="188"/>
      <c r="Z11" s="188"/>
      <c r="AA11" s="188"/>
      <c r="AB11" s="188"/>
      <c r="AC11" s="188"/>
    </row>
    <row r="14" spans="1:29" ht="15.75" customHeight="1">
      <c r="A14" s="270">
        <v>5</v>
      </c>
      <c r="B14" s="270">
        <v>0</v>
      </c>
      <c r="C14" s="270">
        <v>0</v>
      </c>
      <c r="D14" s="270" t="s">
        <v>3142</v>
      </c>
      <c r="E14" s="388">
        <v>44026</v>
      </c>
      <c r="F14" s="270">
        <v>0</v>
      </c>
      <c r="G14" s="188"/>
      <c r="H14" s="188"/>
      <c r="I14" s="188"/>
      <c r="J14" s="188"/>
      <c r="K14" s="188"/>
      <c r="L14" s="188"/>
      <c r="M14" s="188"/>
      <c r="N14" s="188"/>
      <c r="O14" s="188"/>
      <c r="P14" s="188"/>
      <c r="Q14" s="188"/>
      <c r="R14" s="188"/>
      <c r="S14" s="188"/>
      <c r="T14" s="188"/>
      <c r="U14" s="188"/>
      <c r="V14" s="188"/>
      <c r="W14" s="188"/>
      <c r="X14" s="188"/>
      <c r="Y14" s="188"/>
      <c r="Z14" s="188"/>
      <c r="AA14" s="188"/>
      <c r="AB14" s="188"/>
      <c r="AC14" s="188"/>
    </row>
    <row r="17" spans="1:29" ht="15.75" customHeight="1">
      <c r="A17" s="270">
        <v>6</v>
      </c>
      <c r="B17" s="270">
        <v>4</v>
      </c>
      <c r="C17" s="270">
        <v>4</v>
      </c>
      <c r="D17" s="270" t="s">
        <v>3142</v>
      </c>
      <c r="E17" s="388">
        <v>44026</v>
      </c>
      <c r="F17" s="270">
        <v>0.25</v>
      </c>
      <c r="G17" s="270">
        <v>4</v>
      </c>
      <c r="H17" s="270" t="s">
        <v>27</v>
      </c>
      <c r="I17" s="385">
        <v>44040</v>
      </c>
      <c r="J17" s="270">
        <v>0.25</v>
      </c>
      <c r="K17" s="188"/>
      <c r="L17" s="188"/>
      <c r="M17" s="188"/>
      <c r="N17" s="188"/>
      <c r="O17" s="188"/>
      <c r="P17" s="188"/>
      <c r="Q17" s="188"/>
      <c r="R17" s="188"/>
      <c r="S17" s="188"/>
      <c r="T17" s="188"/>
      <c r="U17" s="188"/>
      <c r="V17" s="188"/>
      <c r="W17" s="188"/>
      <c r="X17" s="188"/>
      <c r="Y17" s="188"/>
      <c r="Z17" s="188"/>
      <c r="AA17" s="188"/>
      <c r="AB17" s="188"/>
      <c r="AC17" s="188"/>
    </row>
    <row r="20" spans="1:29" ht="15.75" customHeight="1">
      <c r="A20" s="270">
        <v>7</v>
      </c>
      <c r="B20" s="270">
        <v>28</v>
      </c>
      <c r="C20" s="270">
        <v>28</v>
      </c>
      <c r="D20" s="270" t="s">
        <v>3142</v>
      </c>
      <c r="E20" s="388">
        <v>44026</v>
      </c>
      <c r="F20" s="270">
        <v>0.5</v>
      </c>
      <c r="G20" s="270">
        <v>28</v>
      </c>
      <c r="H20" s="270" t="s">
        <v>27</v>
      </c>
      <c r="I20" s="385">
        <v>44040</v>
      </c>
      <c r="J20" s="270">
        <v>0.25</v>
      </c>
      <c r="K20" s="188"/>
      <c r="L20" s="188"/>
      <c r="M20" s="188"/>
      <c r="N20" s="188"/>
      <c r="O20" s="188"/>
      <c r="P20" s="188"/>
      <c r="Q20" s="188"/>
      <c r="R20" s="188"/>
      <c r="S20" s="188"/>
      <c r="T20" s="188"/>
      <c r="U20" s="188"/>
      <c r="V20" s="188"/>
      <c r="W20" s="188"/>
      <c r="X20" s="188"/>
      <c r="Y20" s="188"/>
      <c r="Z20" s="188"/>
      <c r="AA20" s="188"/>
      <c r="AB20" s="188"/>
      <c r="AC20" s="188"/>
    </row>
    <row r="23" spans="1:29" ht="15.75" customHeight="1">
      <c r="A23" s="270">
        <v>8</v>
      </c>
      <c r="B23" s="270">
        <v>0</v>
      </c>
      <c r="C23" s="270">
        <v>0</v>
      </c>
      <c r="D23" s="270" t="s">
        <v>3142</v>
      </c>
      <c r="E23" s="388">
        <v>44026</v>
      </c>
      <c r="F23" s="270">
        <v>0</v>
      </c>
      <c r="G23" s="188"/>
      <c r="H23" s="188"/>
      <c r="I23" s="188"/>
      <c r="J23" s="188"/>
      <c r="K23" s="188"/>
      <c r="L23" s="188"/>
      <c r="M23" s="188"/>
      <c r="N23" s="188"/>
      <c r="O23" s="188"/>
      <c r="P23" s="188"/>
      <c r="Q23" s="188"/>
      <c r="R23" s="188"/>
      <c r="S23" s="188"/>
      <c r="T23" s="188"/>
      <c r="U23" s="188"/>
      <c r="V23" s="188"/>
      <c r="W23" s="188"/>
      <c r="X23" s="188"/>
      <c r="Y23" s="188"/>
      <c r="Z23" s="188"/>
      <c r="AA23" s="188"/>
      <c r="AB23" s="188"/>
      <c r="AC23" s="188"/>
    </row>
    <row r="26" spans="1:29" ht="15.75" customHeight="1">
      <c r="A26" s="270">
        <v>9</v>
      </c>
      <c r="B26" s="270">
        <v>0</v>
      </c>
      <c r="C26" s="270">
        <v>0</v>
      </c>
      <c r="D26" s="270" t="s">
        <v>3142</v>
      </c>
      <c r="E26" s="388">
        <v>44026</v>
      </c>
      <c r="F26" s="270">
        <v>0</v>
      </c>
      <c r="G26" s="188"/>
      <c r="H26" s="188"/>
      <c r="I26" s="188"/>
      <c r="J26" s="188"/>
      <c r="K26" s="188"/>
      <c r="L26" s="188"/>
      <c r="M26" s="188"/>
      <c r="N26" s="188"/>
      <c r="O26" s="188"/>
      <c r="P26" s="188"/>
      <c r="Q26" s="188"/>
      <c r="R26" s="188"/>
      <c r="S26" s="188"/>
      <c r="T26" s="188"/>
      <c r="U26" s="188"/>
      <c r="V26" s="188"/>
      <c r="W26" s="188"/>
      <c r="X26" s="188"/>
      <c r="Y26" s="188"/>
      <c r="Z26" s="188"/>
      <c r="AA26" s="188"/>
      <c r="AB26" s="188"/>
      <c r="AC26" s="188"/>
    </row>
    <row r="29" spans="1:29" ht="15.75" customHeight="1">
      <c r="A29" s="270">
        <v>10</v>
      </c>
      <c r="B29" s="270">
        <v>48</v>
      </c>
      <c r="C29" s="270">
        <v>48</v>
      </c>
      <c r="D29" s="270" t="s">
        <v>3142</v>
      </c>
      <c r="E29" s="388">
        <v>44026</v>
      </c>
      <c r="F29" s="270">
        <v>0.75</v>
      </c>
      <c r="G29" s="270">
        <v>48</v>
      </c>
      <c r="H29" s="270" t="s">
        <v>27</v>
      </c>
      <c r="I29" s="385">
        <v>44040</v>
      </c>
      <c r="J29" s="270">
        <v>0.5</v>
      </c>
      <c r="K29" s="188"/>
      <c r="L29" s="188"/>
      <c r="M29" s="188"/>
      <c r="N29" s="188"/>
      <c r="O29" s="188"/>
      <c r="P29" s="188"/>
      <c r="Q29" s="188"/>
      <c r="R29" s="188"/>
      <c r="S29" s="188"/>
      <c r="T29" s="188"/>
      <c r="U29" s="188"/>
      <c r="V29" s="188"/>
      <c r="W29" s="188"/>
      <c r="X29" s="188"/>
      <c r="Y29" s="188"/>
      <c r="Z29" s="188"/>
      <c r="AA29" s="188"/>
      <c r="AB29" s="188"/>
      <c r="AC29" s="188"/>
    </row>
    <row r="32" spans="1:29" ht="12.75">
      <c r="A32" s="270">
        <v>11</v>
      </c>
      <c r="B32" s="270">
        <v>39</v>
      </c>
      <c r="C32" s="270">
        <v>39</v>
      </c>
      <c r="D32" s="270" t="s">
        <v>3142</v>
      </c>
      <c r="E32" s="388">
        <v>44027</v>
      </c>
      <c r="F32" s="270">
        <v>0.25</v>
      </c>
      <c r="G32" s="270">
        <v>39</v>
      </c>
      <c r="H32" s="270" t="s">
        <v>27</v>
      </c>
      <c r="I32" s="385">
        <v>44040</v>
      </c>
      <c r="J32" s="270">
        <v>0.5</v>
      </c>
      <c r="K32" s="188"/>
      <c r="L32" s="188"/>
      <c r="M32" s="188"/>
      <c r="N32" s="188"/>
      <c r="O32" s="188"/>
      <c r="P32" s="188"/>
      <c r="Q32" s="188"/>
      <c r="R32" s="188"/>
      <c r="S32" s="188"/>
      <c r="T32" s="188"/>
      <c r="U32" s="188"/>
      <c r="V32" s="188"/>
      <c r="W32" s="188"/>
      <c r="X32" s="188"/>
      <c r="Y32" s="188"/>
      <c r="Z32" s="188"/>
      <c r="AA32" s="188"/>
      <c r="AB32" s="188"/>
      <c r="AC32" s="188"/>
    </row>
    <row r="35" spans="1:29" ht="12.75">
      <c r="A35" s="446">
        <v>12</v>
      </c>
      <c r="B35" s="446">
        <v>91</v>
      </c>
      <c r="C35" s="446">
        <v>91</v>
      </c>
      <c r="D35" s="446" t="s">
        <v>3142</v>
      </c>
      <c r="E35" s="447">
        <v>44027</v>
      </c>
      <c r="F35" s="446">
        <v>1</v>
      </c>
      <c r="G35" s="446">
        <v>91</v>
      </c>
      <c r="H35" s="446" t="s">
        <v>27</v>
      </c>
      <c r="I35" s="592">
        <v>44040</v>
      </c>
      <c r="J35" s="446">
        <v>1.25</v>
      </c>
      <c r="K35" s="441"/>
      <c r="L35" s="441"/>
      <c r="M35" s="441"/>
      <c r="N35" s="441"/>
      <c r="O35" s="441"/>
      <c r="P35" s="441"/>
      <c r="Q35" s="441"/>
      <c r="R35" s="441"/>
      <c r="S35" s="441"/>
      <c r="T35" s="441"/>
      <c r="U35" s="441"/>
      <c r="V35" s="441"/>
      <c r="W35" s="441"/>
      <c r="X35" s="441"/>
      <c r="Y35" s="441"/>
      <c r="Z35" s="441"/>
      <c r="AA35" s="441"/>
      <c r="AB35" s="441"/>
      <c r="AC35" s="441"/>
    </row>
    <row r="36" spans="1:29" ht="12.75">
      <c r="C36" s="116">
        <v>3</v>
      </c>
      <c r="D36" s="116" t="s">
        <v>6</v>
      </c>
      <c r="E36" s="384">
        <v>44056</v>
      </c>
      <c r="F36" s="116">
        <v>0.25</v>
      </c>
    </row>
    <row r="38" spans="1:29" ht="12.75">
      <c r="A38" s="270">
        <v>13</v>
      </c>
      <c r="B38" s="270">
        <v>15</v>
      </c>
      <c r="C38" s="270">
        <v>15</v>
      </c>
      <c r="D38" s="270" t="s">
        <v>3142</v>
      </c>
      <c r="E38" s="388">
        <v>44028</v>
      </c>
      <c r="F38" s="270">
        <v>0.25</v>
      </c>
      <c r="G38" s="270">
        <v>15</v>
      </c>
      <c r="H38" s="270" t="s">
        <v>27</v>
      </c>
      <c r="I38" s="385">
        <v>44040</v>
      </c>
      <c r="J38" s="270">
        <v>0.25</v>
      </c>
      <c r="K38" s="188"/>
      <c r="L38" s="188"/>
      <c r="M38" s="188"/>
      <c r="N38" s="188"/>
      <c r="O38" s="188"/>
      <c r="P38" s="188"/>
      <c r="Q38" s="188"/>
      <c r="R38" s="188"/>
      <c r="S38" s="188"/>
      <c r="T38" s="188"/>
      <c r="U38" s="188"/>
      <c r="V38" s="188"/>
      <c r="W38" s="188"/>
      <c r="X38" s="188"/>
      <c r="Y38" s="188"/>
      <c r="Z38" s="188"/>
      <c r="AA38" s="188"/>
      <c r="AB38" s="188"/>
      <c r="AC38" s="188"/>
    </row>
    <row r="41" spans="1:29" ht="12.75">
      <c r="A41" s="270">
        <v>14</v>
      </c>
      <c r="B41" s="270">
        <v>20</v>
      </c>
      <c r="C41" s="270">
        <v>20</v>
      </c>
      <c r="D41" s="270" t="s">
        <v>3142</v>
      </c>
      <c r="E41" s="388">
        <v>44028</v>
      </c>
      <c r="F41" s="270">
        <v>0.25</v>
      </c>
      <c r="G41" s="270">
        <v>20</v>
      </c>
      <c r="H41" s="270" t="s">
        <v>27</v>
      </c>
      <c r="I41" s="385">
        <v>44040</v>
      </c>
      <c r="J41" s="270">
        <v>0.5</v>
      </c>
      <c r="K41" s="188"/>
      <c r="L41" s="188"/>
      <c r="M41" s="188"/>
      <c r="N41" s="188"/>
      <c r="O41" s="188"/>
      <c r="P41" s="188"/>
      <c r="Q41" s="188"/>
      <c r="R41" s="188"/>
      <c r="S41" s="188"/>
      <c r="T41" s="188"/>
      <c r="U41" s="188"/>
      <c r="V41" s="188"/>
      <c r="W41" s="188"/>
      <c r="X41" s="188"/>
      <c r="Y41" s="188"/>
      <c r="Z41" s="188"/>
      <c r="AA41" s="188"/>
      <c r="AB41" s="188"/>
      <c r="AC41" s="188"/>
    </row>
    <row r="44" spans="1:29" ht="12.75">
      <c r="A44" s="270">
        <v>15</v>
      </c>
      <c r="B44" s="270">
        <v>0</v>
      </c>
      <c r="C44" s="270">
        <v>0</v>
      </c>
      <c r="D44" s="270" t="s">
        <v>3142</v>
      </c>
      <c r="E44" s="388">
        <v>44028</v>
      </c>
      <c r="F44" s="270">
        <v>0</v>
      </c>
      <c r="G44" s="188"/>
      <c r="H44" s="188"/>
      <c r="I44" s="188"/>
      <c r="J44" s="188"/>
      <c r="K44" s="188"/>
      <c r="L44" s="188"/>
      <c r="M44" s="188"/>
      <c r="N44" s="188"/>
      <c r="O44" s="188"/>
      <c r="P44" s="188"/>
      <c r="Q44" s="188"/>
      <c r="R44" s="188"/>
      <c r="S44" s="188"/>
      <c r="T44" s="188"/>
      <c r="U44" s="188"/>
      <c r="V44" s="188"/>
      <c r="W44" s="188"/>
      <c r="X44" s="188"/>
      <c r="Y44" s="188"/>
      <c r="Z44" s="188"/>
      <c r="AA44" s="188"/>
      <c r="AB44" s="188"/>
      <c r="AC44" s="188"/>
    </row>
    <row r="47" spans="1:29" ht="12.75">
      <c r="A47" s="446">
        <v>16</v>
      </c>
      <c r="B47" s="446">
        <v>4</v>
      </c>
      <c r="C47" s="446">
        <v>4</v>
      </c>
      <c r="D47" s="446" t="s">
        <v>3142</v>
      </c>
      <c r="E47" s="447">
        <v>44028</v>
      </c>
      <c r="F47" s="446">
        <v>0.25</v>
      </c>
      <c r="G47" s="446">
        <v>4</v>
      </c>
      <c r="H47" s="446" t="s">
        <v>27</v>
      </c>
      <c r="I47" s="592">
        <v>44040</v>
      </c>
      <c r="J47" s="446">
        <v>0.25</v>
      </c>
      <c r="K47" s="441"/>
      <c r="L47" s="441"/>
      <c r="M47" s="441"/>
      <c r="N47" s="441"/>
      <c r="O47" s="441"/>
      <c r="P47" s="441"/>
      <c r="Q47" s="441"/>
      <c r="R47" s="441"/>
      <c r="S47" s="441"/>
      <c r="T47" s="441"/>
      <c r="U47" s="441"/>
      <c r="V47" s="441"/>
      <c r="W47" s="441"/>
      <c r="X47" s="441"/>
      <c r="Y47" s="441"/>
      <c r="Z47" s="441"/>
      <c r="AA47" s="441"/>
      <c r="AB47" s="441"/>
      <c r="AC47" s="441"/>
    </row>
    <row r="48" spans="1:29" ht="12.75">
      <c r="C48" s="116">
        <v>1</v>
      </c>
      <c r="D48" s="116" t="s">
        <v>6</v>
      </c>
      <c r="E48" s="384">
        <v>44056</v>
      </c>
      <c r="F48" s="116" t="s">
        <v>3117</v>
      </c>
    </row>
    <row r="50" spans="1:29" ht="12.75">
      <c r="A50" s="270">
        <v>17</v>
      </c>
      <c r="B50" s="270">
        <v>18</v>
      </c>
      <c r="C50" s="270">
        <v>18</v>
      </c>
      <c r="D50" s="270" t="s">
        <v>3142</v>
      </c>
      <c r="E50" s="388">
        <v>44028</v>
      </c>
      <c r="F50" s="270">
        <v>0.25</v>
      </c>
      <c r="G50" s="270">
        <v>18</v>
      </c>
      <c r="H50" s="270" t="s">
        <v>27</v>
      </c>
      <c r="I50" s="385">
        <v>44040</v>
      </c>
      <c r="J50" s="270">
        <v>0.25</v>
      </c>
      <c r="K50" s="188"/>
      <c r="L50" s="188"/>
      <c r="M50" s="188"/>
      <c r="N50" s="188"/>
      <c r="O50" s="188"/>
      <c r="P50" s="188"/>
      <c r="Q50" s="188"/>
      <c r="R50" s="188"/>
      <c r="S50" s="188"/>
      <c r="T50" s="188"/>
      <c r="U50" s="188"/>
      <c r="V50" s="188"/>
      <c r="W50" s="188"/>
      <c r="X50" s="188"/>
      <c r="Y50" s="188"/>
      <c r="Z50" s="188"/>
      <c r="AA50" s="188"/>
      <c r="AB50" s="188"/>
      <c r="AC50" s="188"/>
    </row>
    <row r="53" spans="1:29" ht="12.75">
      <c r="A53" s="446">
        <v>18</v>
      </c>
      <c r="B53" s="446">
        <v>187</v>
      </c>
      <c r="C53" s="446">
        <v>187</v>
      </c>
      <c r="D53" s="446" t="s">
        <v>3142</v>
      </c>
      <c r="E53" s="447">
        <v>44029</v>
      </c>
      <c r="F53" s="446">
        <v>2.25</v>
      </c>
      <c r="G53" s="446">
        <v>159</v>
      </c>
      <c r="H53" s="446" t="s">
        <v>27</v>
      </c>
      <c r="I53" s="592">
        <v>44042</v>
      </c>
      <c r="J53" s="446">
        <v>1.5</v>
      </c>
      <c r="K53" s="441"/>
      <c r="L53" s="441"/>
      <c r="M53" s="441"/>
      <c r="N53" s="441"/>
      <c r="O53" s="441"/>
      <c r="P53" s="441"/>
      <c r="Q53" s="441"/>
      <c r="R53" s="441"/>
      <c r="S53" s="441"/>
      <c r="T53" s="441"/>
      <c r="U53" s="441"/>
      <c r="V53" s="441"/>
      <c r="W53" s="441"/>
      <c r="X53" s="441"/>
      <c r="Y53" s="441"/>
      <c r="Z53" s="441"/>
      <c r="AA53" s="441"/>
      <c r="AB53" s="441"/>
      <c r="AC53" s="441"/>
    </row>
    <row r="54" spans="1:29" ht="12.75">
      <c r="C54" s="116">
        <v>10</v>
      </c>
      <c r="D54" s="116" t="s">
        <v>6</v>
      </c>
      <c r="E54" s="384">
        <v>44056</v>
      </c>
      <c r="F54" s="116">
        <v>0.25</v>
      </c>
    </row>
    <row r="56" spans="1:29" ht="12.75">
      <c r="A56" s="446">
        <v>19</v>
      </c>
      <c r="B56" s="446">
        <v>38</v>
      </c>
      <c r="C56" s="446">
        <v>38</v>
      </c>
      <c r="D56" s="446" t="s">
        <v>3142</v>
      </c>
      <c r="E56" s="447">
        <v>44032</v>
      </c>
      <c r="F56" s="446">
        <v>0.5</v>
      </c>
      <c r="G56" s="446">
        <v>28</v>
      </c>
      <c r="H56" s="446" t="s">
        <v>27</v>
      </c>
      <c r="I56" s="592">
        <v>44040</v>
      </c>
      <c r="J56" s="446">
        <v>0.75</v>
      </c>
      <c r="K56" s="441"/>
      <c r="L56" s="441"/>
      <c r="M56" s="441"/>
      <c r="N56" s="441"/>
      <c r="O56" s="441"/>
      <c r="P56" s="441"/>
      <c r="Q56" s="441"/>
      <c r="R56" s="441"/>
      <c r="S56" s="441"/>
      <c r="T56" s="441"/>
      <c r="U56" s="441"/>
      <c r="V56" s="441"/>
      <c r="W56" s="441"/>
      <c r="X56" s="441"/>
      <c r="Y56" s="441"/>
      <c r="Z56" s="441"/>
      <c r="AA56" s="441"/>
      <c r="AB56" s="441"/>
      <c r="AC56" s="441"/>
    </row>
    <row r="57" spans="1:29" ht="12.75">
      <c r="C57" s="116">
        <v>1</v>
      </c>
      <c r="D57" s="116" t="s">
        <v>6</v>
      </c>
      <c r="E57" s="384">
        <v>44056</v>
      </c>
      <c r="F57" s="116" t="s">
        <v>3117</v>
      </c>
    </row>
    <row r="59" spans="1:29" ht="12.75">
      <c r="A59" s="446">
        <v>20</v>
      </c>
      <c r="B59" s="446">
        <v>60</v>
      </c>
      <c r="C59" s="446">
        <v>60</v>
      </c>
      <c r="D59" s="446" t="s">
        <v>3142</v>
      </c>
      <c r="E59" s="447">
        <v>44032</v>
      </c>
      <c r="F59" s="446">
        <v>1</v>
      </c>
      <c r="G59" s="446">
        <v>60</v>
      </c>
      <c r="H59" s="446" t="s">
        <v>27</v>
      </c>
      <c r="I59" s="592">
        <v>44041</v>
      </c>
      <c r="J59" s="446">
        <v>1</v>
      </c>
      <c r="K59" s="441"/>
      <c r="L59" s="441"/>
      <c r="M59" s="441"/>
      <c r="N59" s="441"/>
      <c r="O59" s="441"/>
      <c r="P59" s="441"/>
      <c r="Q59" s="441"/>
      <c r="R59" s="441"/>
      <c r="S59" s="441"/>
      <c r="T59" s="441"/>
      <c r="U59" s="441"/>
      <c r="V59" s="441"/>
      <c r="W59" s="441"/>
      <c r="X59" s="441"/>
      <c r="Y59" s="441"/>
      <c r="Z59" s="441"/>
      <c r="AA59" s="441"/>
      <c r="AB59" s="441"/>
      <c r="AC59" s="441"/>
    </row>
    <row r="60" spans="1:29" ht="12.75">
      <c r="C60" s="116">
        <v>1</v>
      </c>
      <c r="D60" s="116" t="s">
        <v>6</v>
      </c>
      <c r="E60" s="384">
        <v>44056</v>
      </c>
      <c r="F60" s="116" t="s">
        <v>3117</v>
      </c>
    </row>
    <row r="62" spans="1:29" ht="12.75">
      <c r="A62" s="270">
        <v>21</v>
      </c>
      <c r="B62" s="270">
        <v>26</v>
      </c>
      <c r="C62" s="270">
        <v>26</v>
      </c>
      <c r="D62" s="270" t="s">
        <v>3142</v>
      </c>
      <c r="E62" s="388">
        <v>44032</v>
      </c>
      <c r="F62" s="270">
        <v>0.25</v>
      </c>
      <c r="G62" s="270">
        <v>26</v>
      </c>
      <c r="H62" s="270" t="s">
        <v>27</v>
      </c>
      <c r="I62" s="385">
        <v>44041</v>
      </c>
      <c r="J62" s="270">
        <v>0.5</v>
      </c>
      <c r="K62" s="188"/>
      <c r="L62" s="188"/>
      <c r="M62" s="188"/>
      <c r="N62" s="188"/>
      <c r="O62" s="188"/>
      <c r="P62" s="188"/>
      <c r="Q62" s="188"/>
      <c r="R62" s="188"/>
      <c r="S62" s="188"/>
      <c r="T62" s="188"/>
      <c r="U62" s="188"/>
      <c r="V62" s="188"/>
      <c r="W62" s="188"/>
      <c r="X62" s="188"/>
      <c r="Y62" s="188"/>
      <c r="Z62" s="188"/>
      <c r="AA62" s="188"/>
      <c r="AB62" s="188"/>
      <c r="AC62" s="188"/>
    </row>
    <row r="65" spans="1:29" ht="12.75">
      <c r="A65" s="270">
        <v>22</v>
      </c>
      <c r="B65" s="270">
        <v>10</v>
      </c>
      <c r="C65" s="270">
        <v>10</v>
      </c>
      <c r="D65" s="270" t="s">
        <v>3142</v>
      </c>
      <c r="E65" s="388">
        <v>44032</v>
      </c>
      <c r="F65" s="270">
        <v>0.25</v>
      </c>
      <c r="G65" s="270">
        <v>10</v>
      </c>
      <c r="H65" s="270" t="s">
        <v>27</v>
      </c>
      <c r="I65" s="385">
        <v>44041</v>
      </c>
      <c r="J65" s="270">
        <v>0.25</v>
      </c>
      <c r="K65" s="188"/>
      <c r="L65" s="188"/>
      <c r="M65" s="188"/>
      <c r="N65" s="188"/>
      <c r="O65" s="188"/>
      <c r="P65" s="188"/>
      <c r="Q65" s="188"/>
      <c r="R65" s="188"/>
      <c r="S65" s="188"/>
      <c r="T65" s="188"/>
      <c r="U65" s="188"/>
      <c r="V65" s="188"/>
      <c r="W65" s="188"/>
      <c r="X65" s="188"/>
      <c r="Y65" s="188"/>
      <c r="Z65" s="188"/>
      <c r="AA65" s="188"/>
      <c r="AB65" s="188"/>
      <c r="AC65" s="188"/>
    </row>
    <row r="68" spans="1:29" ht="12.75">
      <c r="A68" s="270">
        <v>23</v>
      </c>
      <c r="B68" s="270">
        <v>0</v>
      </c>
      <c r="C68" s="270">
        <v>0</v>
      </c>
      <c r="D68" s="270" t="s">
        <v>3142</v>
      </c>
      <c r="E68" s="388">
        <v>44032</v>
      </c>
      <c r="F68" s="270">
        <v>0</v>
      </c>
      <c r="G68" s="188"/>
      <c r="H68" s="188"/>
      <c r="I68" s="188"/>
      <c r="J68" s="188"/>
      <c r="K68" s="188"/>
      <c r="L68" s="188"/>
      <c r="M68" s="188"/>
      <c r="N68" s="188"/>
      <c r="O68" s="188"/>
      <c r="P68" s="188"/>
      <c r="Q68" s="188"/>
      <c r="R68" s="188"/>
      <c r="S68" s="188"/>
      <c r="T68" s="188"/>
      <c r="U68" s="188"/>
      <c r="V68" s="188"/>
      <c r="W68" s="188"/>
      <c r="X68" s="188"/>
      <c r="Y68" s="188"/>
      <c r="Z68" s="188"/>
      <c r="AA68" s="188"/>
      <c r="AB68" s="188"/>
      <c r="AC68" s="188"/>
    </row>
    <row r="71" spans="1:29" ht="12.75">
      <c r="A71" s="270">
        <v>24</v>
      </c>
      <c r="B71" s="270">
        <v>2</v>
      </c>
      <c r="C71" s="270">
        <v>0</v>
      </c>
      <c r="D71" s="270" t="s">
        <v>3142</v>
      </c>
      <c r="E71" s="388">
        <v>44032</v>
      </c>
      <c r="F71" s="270" t="s">
        <v>3117</v>
      </c>
      <c r="G71" s="270">
        <v>2</v>
      </c>
      <c r="H71" s="270" t="s">
        <v>27</v>
      </c>
      <c r="I71" s="385">
        <v>44041</v>
      </c>
      <c r="J71" s="270">
        <v>0</v>
      </c>
      <c r="K71" s="188"/>
      <c r="L71" s="188"/>
      <c r="M71" s="188"/>
      <c r="N71" s="188"/>
      <c r="O71" s="188"/>
      <c r="P71" s="188"/>
      <c r="Q71" s="188"/>
      <c r="R71" s="188"/>
      <c r="S71" s="188"/>
      <c r="T71" s="188"/>
      <c r="U71" s="188"/>
      <c r="V71" s="188"/>
      <c r="W71" s="188"/>
      <c r="X71" s="188"/>
      <c r="Y71" s="188"/>
      <c r="Z71" s="188"/>
      <c r="AA71" s="188"/>
      <c r="AB71" s="188"/>
      <c r="AC71" s="188"/>
    </row>
    <row r="74" spans="1:29" ht="12.75">
      <c r="A74" s="270">
        <v>25</v>
      </c>
      <c r="B74" s="270">
        <v>12</v>
      </c>
      <c r="C74" s="270">
        <v>12</v>
      </c>
      <c r="D74" s="270" t="s">
        <v>3142</v>
      </c>
      <c r="E74" s="388">
        <v>44032</v>
      </c>
      <c r="F74" s="270">
        <v>0.25</v>
      </c>
      <c r="G74" s="270">
        <v>12</v>
      </c>
      <c r="H74" s="270" t="s">
        <v>27</v>
      </c>
      <c r="I74" s="385">
        <v>44041</v>
      </c>
      <c r="J74" s="270">
        <v>0.25</v>
      </c>
      <c r="K74" s="188"/>
      <c r="L74" s="188"/>
      <c r="M74" s="188"/>
      <c r="N74" s="188"/>
      <c r="O74" s="188"/>
      <c r="P74" s="188"/>
      <c r="Q74" s="188"/>
      <c r="R74" s="188"/>
      <c r="S74" s="188"/>
      <c r="T74" s="188"/>
      <c r="U74" s="188"/>
      <c r="V74" s="188"/>
      <c r="W74" s="188"/>
      <c r="X74" s="188"/>
      <c r="Y74" s="188"/>
      <c r="Z74" s="188"/>
      <c r="AA74" s="188"/>
      <c r="AB74" s="188"/>
      <c r="AC74" s="188"/>
    </row>
    <row r="77" spans="1:29" ht="12.75">
      <c r="A77" s="270">
        <v>26</v>
      </c>
      <c r="B77" s="270">
        <v>88</v>
      </c>
      <c r="C77" s="270">
        <v>88</v>
      </c>
      <c r="D77" s="270" t="s">
        <v>3142</v>
      </c>
      <c r="E77" s="388">
        <v>44032</v>
      </c>
      <c r="F77" s="270">
        <v>1.5</v>
      </c>
      <c r="G77" s="270">
        <v>88</v>
      </c>
      <c r="H77" s="270" t="s">
        <v>27</v>
      </c>
      <c r="I77" s="385">
        <v>44041</v>
      </c>
      <c r="J77" s="270">
        <v>1.25</v>
      </c>
      <c r="K77" s="188"/>
      <c r="L77" s="188"/>
      <c r="M77" s="188"/>
      <c r="N77" s="188"/>
      <c r="O77" s="188"/>
      <c r="P77" s="188"/>
      <c r="Q77" s="188"/>
      <c r="R77" s="188"/>
      <c r="S77" s="188"/>
      <c r="T77" s="188"/>
      <c r="U77" s="188"/>
      <c r="V77" s="188"/>
      <c r="W77" s="188"/>
      <c r="X77" s="188"/>
      <c r="Y77" s="188"/>
      <c r="Z77" s="188"/>
      <c r="AA77" s="188"/>
      <c r="AB77" s="188"/>
      <c r="AC77" s="188"/>
    </row>
    <row r="80" spans="1:29" ht="12.75">
      <c r="A80" s="270">
        <v>27</v>
      </c>
      <c r="B80" s="270">
        <v>1</v>
      </c>
      <c r="C80" s="270">
        <v>1</v>
      </c>
      <c r="D80" s="270" t="s">
        <v>3142</v>
      </c>
      <c r="E80" s="388">
        <v>44032</v>
      </c>
      <c r="F80" s="270" t="s">
        <v>3117</v>
      </c>
      <c r="G80" s="270">
        <v>1</v>
      </c>
      <c r="H80" s="270" t="s">
        <v>27</v>
      </c>
      <c r="I80" s="385">
        <v>44042</v>
      </c>
      <c r="J80" s="270">
        <v>0</v>
      </c>
      <c r="K80" s="188"/>
      <c r="L80" s="188"/>
      <c r="M80" s="188"/>
      <c r="N80" s="188"/>
      <c r="O80" s="188"/>
      <c r="P80" s="188"/>
      <c r="Q80" s="188"/>
      <c r="R80" s="188"/>
      <c r="S80" s="188"/>
      <c r="T80" s="188"/>
      <c r="U80" s="188"/>
      <c r="V80" s="188"/>
      <c r="W80" s="188"/>
      <c r="X80" s="188"/>
      <c r="Y80" s="188"/>
      <c r="Z80" s="188"/>
      <c r="AA80" s="188"/>
      <c r="AB80" s="188"/>
      <c r="AC80" s="188"/>
    </row>
    <row r="83" spans="1:29" ht="12.75">
      <c r="A83" s="270">
        <v>28</v>
      </c>
      <c r="B83" s="270">
        <v>72</v>
      </c>
      <c r="C83" s="270">
        <v>72</v>
      </c>
      <c r="D83" s="270" t="s">
        <v>3142</v>
      </c>
      <c r="E83" s="388">
        <v>44032</v>
      </c>
      <c r="F83" s="270">
        <v>1.25</v>
      </c>
      <c r="G83" s="270">
        <v>72</v>
      </c>
      <c r="H83" s="270" t="s">
        <v>27</v>
      </c>
      <c r="I83" s="385">
        <v>44042</v>
      </c>
      <c r="J83" s="270">
        <v>0.5</v>
      </c>
      <c r="K83" s="188"/>
      <c r="L83" s="188"/>
      <c r="M83" s="188"/>
      <c r="N83" s="188"/>
      <c r="O83" s="188"/>
      <c r="P83" s="188"/>
      <c r="Q83" s="188"/>
      <c r="R83" s="188"/>
      <c r="S83" s="188"/>
      <c r="T83" s="188"/>
      <c r="U83" s="188"/>
      <c r="V83" s="188"/>
      <c r="W83" s="188"/>
      <c r="X83" s="188"/>
      <c r="Y83" s="188"/>
      <c r="Z83" s="188"/>
      <c r="AA83" s="188"/>
      <c r="AB83" s="188"/>
      <c r="AC83" s="188"/>
    </row>
    <row r="86" spans="1:29" ht="12.75">
      <c r="A86" s="270">
        <v>29</v>
      </c>
      <c r="B86" s="270">
        <v>37</v>
      </c>
      <c r="C86" s="270">
        <v>37</v>
      </c>
      <c r="D86" s="270" t="s">
        <v>3142</v>
      </c>
      <c r="E86" s="388">
        <v>44032</v>
      </c>
      <c r="F86" s="270">
        <v>0.25</v>
      </c>
      <c r="G86" s="270">
        <v>37</v>
      </c>
      <c r="H86" s="270" t="s">
        <v>27</v>
      </c>
      <c r="I86" s="385">
        <v>44042</v>
      </c>
      <c r="J86" s="270">
        <v>0.25</v>
      </c>
      <c r="K86" s="188"/>
      <c r="L86" s="188"/>
      <c r="M86" s="188"/>
      <c r="N86" s="188"/>
      <c r="O86" s="188"/>
      <c r="P86" s="188"/>
      <c r="Q86" s="188"/>
      <c r="R86" s="188"/>
      <c r="S86" s="188"/>
      <c r="T86" s="188"/>
      <c r="U86" s="188"/>
      <c r="V86" s="188"/>
      <c r="W86" s="188"/>
      <c r="X86" s="188"/>
      <c r="Y86" s="188"/>
      <c r="Z86" s="188"/>
      <c r="AA86" s="188"/>
      <c r="AB86" s="188"/>
      <c r="AC86" s="188"/>
    </row>
    <row r="89" spans="1:29" ht="12.75">
      <c r="A89" s="270">
        <v>30</v>
      </c>
      <c r="B89" s="270">
        <v>0</v>
      </c>
      <c r="C89" s="270">
        <v>0</v>
      </c>
      <c r="D89" s="270" t="s">
        <v>3142</v>
      </c>
      <c r="E89" s="388">
        <v>44032</v>
      </c>
      <c r="F89" s="270">
        <v>0</v>
      </c>
      <c r="G89" s="188"/>
      <c r="H89" s="188"/>
      <c r="I89" s="188"/>
      <c r="J89" s="188"/>
      <c r="K89" s="188"/>
      <c r="L89" s="188"/>
      <c r="M89" s="188"/>
      <c r="N89" s="188"/>
      <c r="O89" s="188"/>
      <c r="P89" s="188"/>
      <c r="Q89" s="188"/>
      <c r="R89" s="188"/>
      <c r="S89" s="188"/>
      <c r="T89" s="188"/>
      <c r="U89" s="188"/>
      <c r="V89" s="188"/>
      <c r="W89" s="188"/>
      <c r="X89" s="188"/>
      <c r="Y89" s="188"/>
      <c r="Z89" s="188"/>
      <c r="AA89" s="188"/>
      <c r="AB89" s="188"/>
      <c r="AC89" s="188"/>
    </row>
    <row r="92" spans="1:29" ht="12.75">
      <c r="A92" s="270">
        <v>31</v>
      </c>
      <c r="B92" s="270">
        <v>30</v>
      </c>
      <c r="C92" s="270">
        <v>30</v>
      </c>
      <c r="D92" s="270" t="s">
        <v>3142</v>
      </c>
      <c r="E92" s="388">
        <v>44032</v>
      </c>
      <c r="F92" s="270">
        <v>0.25</v>
      </c>
      <c r="G92" s="270">
        <v>30</v>
      </c>
      <c r="H92" s="270" t="s">
        <v>27</v>
      </c>
      <c r="I92" s="385">
        <v>44042</v>
      </c>
      <c r="J92" s="270">
        <v>0.25</v>
      </c>
      <c r="K92" s="188"/>
      <c r="L92" s="188"/>
      <c r="M92" s="188"/>
      <c r="N92" s="188"/>
      <c r="O92" s="188"/>
      <c r="P92" s="188"/>
      <c r="Q92" s="188"/>
      <c r="R92" s="188"/>
      <c r="S92" s="188"/>
      <c r="T92" s="188"/>
      <c r="U92" s="188"/>
      <c r="V92" s="188"/>
      <c r="W92" s="188"/>
      <c r="X92" s="188"/>
      <c r="Y92" s="188"/>
      <c r="Z92" s="188"/>
      <c r="AA92" s="188"/>
      <c r="AB92" s="188"/>
      <c r="AC92" s="188"/>
    </row>
    <row r="95" spans="1:29" ht="12.75">
      <c r="A95" s="270">
        <v>32</v>
      </c>
      <c r="B95" s="270">
        <v>0</v>
      </c>
      <c r="C95" s="270">
        <v>0</v>
      </c>
      <c r="D95" s="270" t="s">
        <v>3142</v>
      </c>
      <c r="E95" s="388">
        <v>44032</v>
      </c>
      <c r="F95" s="270">
        <v>0</v>
      </c>
      <c r="G95" s="188"/>
      <c r="H95" s="188"/>
      <c r="I95" s="188"/>
      <c r="J95" s="188"/>
      <c r="K95" s="188"/>
      <c r="L95" s="188"/>
      <c r="M95" s="188"/>
      <c r="N95" s="188"/>
      <c r="O95" s="188"/>
      <c r="P95" s="188"/>
      <c r="Q95" s="188"/>
      <c r="R95" s="188"/>
      <c r="S95" s="188"/>
      <c r="T95" s="188"/>
      <c r="U95" s="188"/>
      <c r="V95" s="188"/>
      <c r="W95" s="188"/>
      <c r="X95" s="188"/>
      <c r="Y95" s="188"/>
      <c r="Z95" s="188"/>
      <c r="AA95" s="188"/>
      <c r="AB95" s="188"/>
      <c r="AC95" s="188"/>
    </row>
    <row r="98" spans="1:29" ht="12.75">
      <c r="A98" s="270">
        <v>33</v>
      </c>
      <c r="B98" s="270">
        <v>0</v>
      </c>
      <c r="C98" s="270">
        <v>0</v>
      </c>
      <c r="D98" s="270" t="s">
        <v>3142</v>
      </c>
      <c r="E98" s="388">
        <v>44032</v>
      </c>
      <c r="F98" s="270">
        <v>0</v>
      </c>
      <c r="G98" s="188"/>
      <c r="H98" s="188"/>
      <c r="I98" s="188"/>
      <c r="J98" s="188"/>
      <c r="K98" s="188"/>
      <c r="L98" s="188"/>
      <c r="M98" s="188"/>
      <c r="N98" s="188"/>
      <c r="O98" s="188"/>
      <c r="P98" s="188"/>
      <c r="Q98" s="188"/>
      <c r="R98" s="188"/>
      <c r="S98" s="188"/>
      <c r="T98" s="188"/>
      <c r="U98" s="188"/>
      <c r="V98" s="188"/>
      <c r="W98" s="188"/>
      <c r="X98" s="188"/>
      <c r="Y98" s="188"/>
      <c r="Z98" s="188"/>
      <c r="AA98" s="188"/>
      <c r="AB98" s="188"/>
      <c r="AC98" s="188"/>
    </row>
    <row r="101" spans="1:29" ht="12.75">
      <c r="A101" s="270">
        <v>34</v>
      </c>
      <c r="B101" s="270">
        <v>0</v>
      </c>
      <c r="C101" s="270">
        <v>0</v>
      </c>
      <c r="D101" s="270" t="s">
        <v>3142</v>
      </c>
      <c r="E101" s="388">
        <v>44032</v>
      </c>
      <c r="F101" s="270">
        <v>0</v>
      </c>
      <c r="G101" s="188"/>
      <c r="H101" s="188"/>
      <c r="I101" s="188"/>
      <c r="J101" s="188"/>
      <c r="K101" s="188"/>
      <c r="L101" s="188"/>
      <c r="M101" s="188"/>
      <c r="N101" s="188"/>
      <c r="O101" s="188"/>
      <c r="P101" s="188"/>
      <c r="Q101" s="188"/>
      <c r="R101" s="188"/>
      <c r="S101" s="188"/>
      <c r="T101" s="188"/>
      <c r="U101" s="188"/>
      <c r="V101" s="188"/>
      <c r="W101" s="188"/>
      <c r="X101" s="188"/>
      <c r="Y101" s="188"/>
      <c r="Z101" s="188"/>
      <c r="AA101" s="188"/>
      <c r="AB101" s="188"/>
      <c r="AC101" s="188"/>
    </row>
    <row r="104" spans="1:29" ht="12.75">
      <c r="A104" s="270">
        <v>35</v>
      </c>
      <c r="B104" s="270">
        <v>65</v>
      </c>
      <c r="C104" s="270">
        <v>65</v>
      </c>
      <c r="D104" s="270" t="s">
        <v>3142</v>
      </c>
      <c r="E104" s="388">
        <v>44032</v>
      </c>
      <c r="F104" s="270">
        <v>1</v>
      </c>
      <c r="G104" s="270">
        <v>65</v>
      </c>
      <c r="H104" s="270" t="s">
        <v>27</v>
      </c>
      <c r="I104" s="385">
        <v>44042</v>
      </c>
      <c r="J104" s="270">
        <v>0.5</v>
      </c>
      <c r="K104" s="188"/>
      <c r="L104" s="188"/>
      <c r="M104" s="188"/>
      <c r="N104" s="188"/>
      <c r="O104" s="188"/>
      <c r="P104" s="188"/>
      <c r="Q104" s="188"/>
      <c r="R104" s="188"/>
      <c r="S104" s="188"/>
      <c r="T104" s="188"/>
      <c r="U104" s="188"/>
      <c r="V104" s="188"/>
      <c r="W104" s="188"/>
      <c r="X104" s="188"/>
      <c r="Y104" s="188"/>
      <c r="Z104" s="188"/>
      <c r="AA104" s="188"/>
      <c r="AB104" s="188"/>
      <c r="AC104" s="188"/>
    </row>
    <row r="107" spans="1:29" ht="12.75">
      <c r="A107" s="270">
        <v>36</v>
      </c>
      <c r="B107" s="270">
        <v>33</v>
      </c>
      <c r="C107" s="270">
        <v>33</v>
      </c>
      <c r="D107" s="270" t="s">
        <v>3142</v>
      </c>
      <c r="E107" s="388">
        <v>44032</v>
      </c>
      <c r="F107" s="270">
        <v>0.5</v>
      </c>
      <c r="G107" s="270">
        <v>33</v>
      </c>
      <c r="H107" s="270" t="s">
        <v>27</v>
      </c>
      <c r="I107" s="385">
        <v>44042</v>
      </c>
      <c r="J107" s="270">
        <v>0.25</v>
      </c>
      <c r="K107" s="188"/>
      <c r="L107" s="188"/>
      <c r="M107" s="188"/>
      <c r="N107" s="188"/>
      <c r="O107" s="188"/>
      <c r="P107" s="188"/>
      <c r="Q107" s="188"/>
      <c r="R107" s="188"/>
      <c r="S107" s="188"/>
      <c r="T107" s="188"/>
      <c r="U107" s="188"/>
      <c r="V107" s="188"/>
      <c r="W107" s="188"/>
      <c r="X107" s="188"/>
      <c r="Y107" s="188"/>
      <c r="Z107" s="188"/>
      <c r="AA107" s="188"/>
      <c r="AB107" s="188"/>
      <c r="AC107" s="188"/>
    </row>
    <row r="110" spans="1:29" ht="12.75">
      <c r="A110" s="446">
        <v>37</v>
      </c>
      <c r="B110" s="446">
        <v>48</v>
      </c>
      <c r="C110" s="446">
        <v>48</v>
      </c>
      <c r="D110" s="446" t="s">
        <v>3142</v>
      </c>
      <c r="E110" s="447">
        <v>44032</v>
      </c>
      <c r="F110" s="446">
        <v>0.5</v>
      </c>
      <c r="G110" s="446">
        <v>48</v>
      </c>
      <c r="H110" s="446" t="s">
        <v>27</v>
      </c>
      <c r="I110" s="592">
        <v>44042</v>
      </c>
      <c r="J110" s="446">
        <v>0.5</v>
      </c>
      <c r="K110" s="441"/>
      <c r="L110" s="441"/>
      <c r="M110" s="441"/>
      <c r="N110" s="441"/>
      <c r="O110" s="441"/>
      <c r="P110" s="441"/>
      <c r="Q110" s="441"/>
      <c r="R110" s="441"/>
      <c r="S110" s="441"/>
      <c r="T110" s="441"/>
      <c r="U110" s="441"/>
      <c r="V110" s="441"/>
      <c r="W110" s="441"/>
      <c r="X110" s="441"/>
      <c r="Y110" s="441"/>
      <c r="Z110" s="441"/>
      <c r="AA110" s="441"/>
      <c r="AB110" s="441"/>
      <c r="AC110" s="441"/>
    </row>
    <row r="111" spans="1:29" ht="12.75">
      <c r="C111" s="116">
        <v>2</v>
      </c>
      <c r="D111" s="116" t="s">
        <v>6</v>
      </c>
      <c r="E111" s="384">
        <v>44056</v>
      </c>
      <c r="F111" s="116" t="s">
        <v>3432</v>
      </c>
    </row>
    <row r="113" spans="1:29" ht="12.75">
      <c r="A113" s="270">
        <v>38</v>
      </c>
      <c r="B113" s="270">
        <v>70</v>
      </c>
      <c r="C113" s="270">
        <v>70</v>
      </c>
      <c r="D113" s="270" t="s">
        <v>3142</v>
      </c>
      <c r="E113" s="388">
        <v>44032</v>
      </c>
      <c r="F113" s="270">
        <v>0.5</v>
      </c>
      <c r="G113" s="270">
        <v>70</v>
      </c>
      <c r="H113" s="270" t="s">
        <v>27</v>
      </c>
      <c r="I113" s="385">
        <v>44042</v>
      </c>
      <c r="J113" s="270">
        <v>0.5</v>
      </c>
      <c r="K113" s="188"/>
      <c r="L113" s="188"/>
      <c r="M113" s="188"/>
      <c r="N113" s="188"/>
      <c r="O113" s="188"/>
      <c r="P113" s="188"/>
      <c r="Q113" s="188"/>
      <c r="R113" s="188"/>
      <c r="S113" s="188"/>
      <c r="T113" s="188"/>
      <c r="U113" s="188"/>
      <c r="V113" s="188"/>
      <c r="W113" s="188"/>
      <c r="X113" s="188"/>
      <c r="Y113" s="188"/>
      <c r="Z113" s="188"/>
      <c r="AA113" s="188"/>
      <c r="AB113" s="188"/>
      <c r="AC113" s="188"/>
    </row>
    <row r="116" spans="1:29" ht="12.75">
      <c r="A116" s="270">
        <v>39</v>
      </c>
      <c r="B116" s="270">
        <v>0</v>
      </c>
      <c r="C116" s="270">
        <v>0</v>
      </c>
      <c r="D116" s="270" t="s">
        <v>3142</v>
      </c>
      <c r="E116" s="388">
        <v>44032</v>
      </c>
      <c r="F116" s="270">
        <v>0</v>
      </c>
      <c r="G116" s="188"/>
      <c r="H116" s="188"/>
      <c r="I116" s="188"/>
      <c r="J116" s="188"/>
      <c r="K116" s="188"/>
      <c r="L116" s="188"/>
      <c r="M116" s="188"/>
      <c r="N116" s="188"/>
      <c r="O116" s="188"/>
      <c r="P116" s="188"/>
      <c r="Q116" s="188"/>
      <c r="R116" s="188"/>
      <c r="S116" s="188"/>
      <c r="T116" s="188"/>
      <c r="U116" s="188"/>
      <c r="V116" s="188"/>
      <c r="W116" s="188"/>
      <c r="X116" s="188"/>
      <c r="Y116" s="188"/>
      <c r="Z116" s="188"/>
      <c r="AA116" s="188"/>
      <c r="AB116" s="188"/>
      <c r="AC116" s="188"/>
    </row>
    <row r="119" spans="1:29" ht="12.75">
      <c r="A119" s="270">
        <v>40</v>
      </c>
      <c r="B119" s="270">
        <v>22</v>
      </c>
      <c r="C119" s="270">
        <v>22</v>
      </c>
      <c r="D119" s="270" t="s">
        <v>3142</v>
      </c>
      <c r="E119" s="388">
        <v>44032</v>
      </c>
      <c r="F119" s="270">
        <v>0.25</v>
      </c>
      <c r="G119" s="270">
        <v>22</v>
      </c>
      <c r="H119" s="270" t="s">
        <v>27</v>
      </c>
      <c r="I119" s="385">
        <v>44042</v>
      </c>
      <c r="J119" s="270">
        <v>0.25</v>
      </c>
      <c r="K119" s="188"/>
      <c r="L119" s="188"/>
      <c r="M119" s="188"/>
      <c r="N119" s="188"/>
      <c r="O119" s="188"/>
      <c r="P119" s="188"/>
      <c r="Q119" s="188"/>
      <c r="R119" s="188"/>
      <c r="S119" s="188"/>
      <c r="T119" s="188"/>
      <c r="U119" s="188"/>
      <c r="V119" s="188"/>
      <c r="W119" s="188"/>
      <c r="X119" s="188"/>
      <c r="Y119" s="188"/>
      <c r="Z119" s="188"/>
      <c r="AA119" s="188"/>
      <c r="AB119" s="188"/>
      <c r="AC119" s="188"/>
    </row>
    <row r="122" spans="1:29" ht="12.75">
      <c r="A122" s="270">
        <v>41</v>
      </c>
      <c r="B122" s="270">
        <v>27</v>
      </c>
      <c r="C122" s="270">
        <v>27</v>
      </c>
      <c r="D122" s="270" t="s">
        <v>3142</v>
      </c>
      <c r="E122" s="388">
        <v>44033</v>
      </c>
      <c r="F122" s="270">
        <v>0.25</v>
      </c>
      <c r="G122" s="270">
        <v>27</v>
      </c>
      <c r="H122" s="270" t="s">
        <v>27</v>
      </c>
      <c r="I122" s="385">
        <v>44042</v>
      </c>
      <c r="J122" s="270">
        <v>0.25</v>
      </c>
      <c r="K122" s="188"/>
      <c r="L122" s="188"/>
      <c r="M122" s="188"/>
      <c r="N122" s="188"/>
      <c r="O122" s="188"/>
      <c r="P122" s="188"/>
      <c r="Q122" s="188"/>
      <c r="R122" s="188"/>
      <c r="S122" s="188"/>
      <c r="T122" s="188"/>
      <c r="U122" s="188"/>
      <c r="V122" s="188"/>
      <c r="W122" s="188"/>
      <c r="X122" s="188"/>
      <c r="Y122" s="188"/>
      <c r="Z122" s="188"/>
      <c r="AA122" s="188"/>
      <c r="AB122" s="188"/>
      <c r="AC122" s="188"/>
    </row>
    <row r="125" spans="1:29" ht="12.75">
      <c r="A125" s="270">
        <v>42</v>
      </c>
      <c r="B125" s="270">
        <v>0</v>
      </c>
      <c r="C125" s="270">
        <v>0</v>
      </c>
      <c r="D125" s="270" t="s">
        <v>3142</v>
      </c>
      <c r="E125" s="388">
        <v>44033</v>
      </c>
      <c r="F125" s="270">
        <v>0</v>
      </c>
      <c r="G125" s="188"/>
      <c r="H125" s="188"/>
      <c r="I125" s="188"/>
      <c r="J125" s="188"/>
      <c r="K125" s="188"/>
      <c r="L125" s="188"/>
      <c r="M125" s="188"/>
      <c r="N125" s="188"/>
      <c r="O125" s="188"/>
      <c r="P125" s="188"/>
      <c r="Q125" s="188"/>
      <c r="R125" s="188"/>
      <c r="S125" s="188"/>
      <c r="T125" s="188"/>
      <c r="U125" s="188"/>
      <c r="V125" s="188"/>
      <c r="W125" s="188"/>
      <c r="X125" s="188"/>
      <c r="Y125" s="188"/>
      <c r="Z125" s="188"/>
      <c r="AA125" s="188"/>
      <c r="AB125" s="188"/>
      <c r="AC125" s="188"/>
    </row>
    <row r="128" spans="1:29" ht="12.75">
      <c r="A128" s="270">
        <v>43</v>
      </c>
      <c r="B128" s="270">
        <v>0</v>
      </c>
      <c r="C128" s="270">
        <v>0</v>
      </c>
      <c r="D128" s="270" t="s">
        <v>3142</v>
      </c>
      <c r="E128" s="388">
        <v>44033</v>
      </c>
      <c r="F128" s="270">
        <v>0</v>
      </c>
      <c r="G128" s="188"/>
      <c r="H128" s="188"/>
      <c r="I128" s="188"/>
      <c r="J128" s="188"/>
      <c r="K128" s="188"/>
      <c r="L128" s="188"/>
      <c r="M128" s="188"/>
      <c r="N128" s="188"/>
      <c r="O128" s="188"/>
      <c r="P128" s="188"/>
      <c r="Q128" s="188"/>
      <c r="R128" s="188"/>
      <c r="S128" s="188"/>
      <c r="T128" s="188"/>
      <c r="U128" s="188"/>
      <c r="V128" s="188"/>
      <c r="W128" s="188"/>
      <c r="X128" s="188"/>
      <c r="Y128" s="188"/>
      <c r="Z128" s="188"/>
      <c r="AA128" s="188"/>
      <c r="AB128" s="188"/>
      <c r="AC128" s="188"/>
    </row>
    <row r="131" spans="1:29" ht="12.75">
      <c r="A131" s="270">
        <v>44</v>
      </c>
      <c r="B131" s="270">
        <v>2</v>
      </c>
      <c r="C131" s="270">
        <v>2</v>
      </c>
      <c r="D131" s="270" t="s">
        <v>3142</v>
      </c>
      <c r="E131" s="388">
        <v>44033</v>
      </c>
      <c r="F131" s="270" t="s">
        <v>3117</v>
      </c>
      <c r="G131" s="270">
        <v>2</v>
      </c>
      <c r="H131" s="270" t="s">
        <v>27</v>
      </c>
      <c r="I131" s="385">
        <v>44042</v>
      </c>
      <c r="J131" s="188"/>
      <c r="K131" s="188"/>
      <c r="L131" s="188"/>
      <c r="M131" s="188"/>
      <c r="N131" s="188"/>
      <c r="O131" s="188"/>
      <c r="P131" s="188"/>
      <c r="Q131" s="188"/>
      <c r="R131" s="188"/>
      <c r="S131" s="188"/>
      <c r="T131" s="188"/>
      <c r="U131" s="188"/>
      <c r="V131" s="188"/>
      <c r="W131" s="188"/>
      <c r="X131" s="188"/>
      <c r="Y131" s="188"/>
      <c r="Z131" s="188"/>
      <c r="AA131" s="188"/>
      <c r="AB131" s="188"/>
      <c r="AC131" s="188"/>
    </row>
    <row r="134" spans="1:29" ht="12.75">
      <c r="A134" s="270">
        <v>45</v>
      </c>
      <c r="B134" s="270">
        <v>80</v>
      </c>
      <c r="C134" s="270">
        <v>80</v>
      </c>
      <c r="D134" s="270" t="s">
        <v>3142</v>
      </c>
      <c r="E134" s="388">
        <v>44033</v>
      </c>
      <c r="F134" s="270">
        <v>1</v>
      </c>
      <c r="G134" s="270">
        <v>80</v>
      </c>
      <c r="H134" s="270" t="s">
        <v>27</v>
      </c>
      <c r="I134" s="385">
        <v>44043</v>
      </c>
      <c r="J134" s="270">
        <v>1</v>
      </c>
      <c r="K134" s="188"/>
      <c r="L134" s="188"/>
      <c r="M134" s="188"/>
      <c r="N134" s="188"/>
      <c r="O134" s="188"/>
      <c r="P134" s="188"/>
      <c r="Q134" s="188"/>
      <c r="R134" s="188"/>
      <c r="S134" s="188"/>
      <c r="T134" s="188"/>
      <c r="U134" s="188"/>
      <c r="V134" s="188"/>
      <c r="W134" s="188"/>
      <c r="X134" s="188"/>
      <c r="Y134" s="188"/>
      <c r="Z134" s="188"/>
      <c r="AA134" s="188"/>
      <c r="AB134" s="188"/>
      <c r="AC134" s="188"/>
    </row>
    <row r="137" spans="1:29" ht="12.75">
      <c r="A137" s="270">
        <v>46</v>
      </c>
      <c r="B137" s="270">
        <v>0</v>
      </c>
      <c r="C137" s="270">
        <v>0</v>
      </c>
      <c r="D137" s="270" t="s">
        <v>3142</v>
      </c>
      <c r="E137" s="388">
        <v>44033</v>
      </c>
      <c r="F137" s="270">
        <v>0</v>
      </c>
      <c r="G137" s="188"/>
      <c r="H137" s="188"/>
      <c r="I137" s="188"/>
      <c r="J137" s="188"/>
      <c r="K137" s="188"/>
      <c r="L137" s="188"/>
      <c r="M137" s="188"/>
      <c r="N137" s="188"/>
      <c r="O137" s="188"/>
      <c r="P137" s="188"/>
      <c r="Q137" s="188"/>
      <c r="R137" s="188"/>
      <c r="S137" s="188"/>
      <c r="T137" s="188"/>
      <c r="U137" s="188"/>
      <c r="V137" s="188"/>
      <c r="W137" s="188"/>
      <c r="X137" s="188"/>
      <c r="Y137" s="188"/>
      <c r="Z137" s="188"/>
      <c r="AA137" s="188"/>
      <c r="AB137" s="188"/>
      <c r="AC137" s="188"/>
    </row>
    <row r="140" spans="1:29" ht="12.75">
      <c r="A140" s="270">
        <v>47</v>
      </c>
      <c r="B140" s="270">
        <v>31</v>
      </c>
      <c r="C140" s="270">
        <v>31</v>
      </c>
      <c r="D140" s="270" t="s">
        <v>3142</v>
      </c>
      <c r="E140" s="388">
        <v>44033</v>
      </c>
      <c r="F140" s="270">
        <v>0.5</v>
      </c>
      <c r="G140" s="270">
        <v>31</v>
      </c>
      <c r="H140" s="270" t="s">
        <v>27</v>
      </c>
      <c r="I140" s="385">
        <v>44043</v>
      </c>
      <c r="J140" s="270">
        <v>0.25</v>
      </c>
      <c r="K140" s="188"/>
      <c r="L140" s="188"/>
      <c r="M140" s="188"/>
      <c r="N140" s="188"/>
      <c r="O140" s="188"/>
      <c r="P140" s="188"/>
      <c r="Q140" s="188"/>
      <c r="R140" s="188"/>
      <c r="S140" s="188"/>
      <c r="T140" s="188"/>
      <c r="U140" s="188"/>
      <c r="V140" s="188"/>
      <c r="W140" s="188"/>
      <c r="X140" s="188"/>
      <c r="Y140" s="188"/>
      <c r="Z140" s="188"/>
      <c r="AA140" s="188"/>
      <c r="AB140" s="188"/>
      <c r="AC140" s="188"/>
    </row>
    <row r="143" spans="1:29" ht="12.75">
      <c r="A143" s="446">
        <v>48</v>
      </c>
      <c r="B143" s="446">
        <v>114</v>
      </c>
      <c r="C143" s="446">
        <v>114</v>
      </c>
      <c r="D143" s="446" t="s">
        <v>3142</v>
      </c>
      <c r="E143" s="447">
        <v>44033</v>
      </c>
      <c r="F143" s="446">
        <v>2</v>
      </c>
      <c r="G143" s="446">
        <v>114</v>
      </c>
      <c r="H143" s="446" t="s">
        <v>27</v>
      </c>
      <c r="I143" s="592">
        <v>44044</v>
      </c>
      <c r="J143" s="446">
        <v>1</v>
      </c>
      <c r="K143" s="441"/>
      <c r="L143" s="441"/>
      <c r="M143" s="441"/>
      <c r="N143" s="441"/>
      <c r="O143" s="441"/>
      <c r="P143" s="441"/>
      <c r="Q143" s="441"/>
      <c r="R143" s="441"/>
      <c r="S143" s="441"/>
      <c r="T143" s="441"/>
      <c r="U143" s="441"/>
      <c r="V143" s="441"/>
      <c r="W143" s="441"/>
      <c r="X143" s="441"/>
      <c r="Y143" s="441"/>
      <c r="Z143" s="441"/>
      <c r="AA143" s="441"/>
      <c r="AB143" s="441"/>
      <c r="AC143" s="441"/>
    </row>
    <row r="144" spans="1:29" ht="12.75">
      <c r="C144" s="116">
        <v>1</v>
      </c>
      <c r="D144" s="116" t="s">
        <v>6</v>
      </c>
      <c r="E144" s="314">
        <v>44056</v>
      </c>
      <c r="F144" s="116" t="s">
        <v>3117</v>
      </c>
    </row>
    <row r="146" spans="1:29" ht="12.75">
      <c r="A146" s="270">
        <v>49</v>
      </c>
      <c r="B146" s="270">
        <v>1</v>
      </c>
      <c r="C146" s="270">
        <v>1</v>
      </c>
      <c r="D146" s="270" t="s">
        <v>3142</v>
      </c>
      <c r="E146" s="388">
        <v>44033</v>
      </c>
      <c r="F146" s="270" t="s">
        <v>3120</v>
      </c>
      <c r="G146" s="270">
        <v>1</v>
      </c>
      <c r="H146" s="270" t="s">
        <v>27</v>
      </c>
      <c r="I146" s="385">
        <v>44046</v>
      </c>
      <c r="J146" s="270">
        <v>0</v>
      </c>
      <c r="K146" s="188"/>
      <c r="L146" s="188"/>
      <c r="M146" s="188"/>
      <c r="N146" s="188"/>
      <c r="O146" s="188"/>
      <c r="P146" s="188"/>
      <c r="Q146" s="188"/>
      <c r="R146" s="188"/>
      <c r="S146" s="188"/>
      <c r="T146" s="188"/>
      <c r="U146" s="188"/>
      <c r="V146" s="188"/>
      <c r="W146" s="188"/>
      <c r="X146" s="188"/>
      <c r="Y146" s="188"/>
      <c r="Z146" s="188"/>
      <c r="AA146" s="188"/>
      <c r="AB146" s="188"/>
      <c r="AC146" s="188"/>
    </row>
    <row r="149" spans="1:29" ht="12.75">
      <c r="A149" s="270">
        <v>50</v>
      </c>
      <c r="B149" s="270">
        <v>49</v>
      </c>
      <c r="C149" s="270">
        <v>49</v>
      </c>
      <c r="D149" s="270" t="s">
        <v>3142</v>
      </c>
      <c r="E149" s="388">
        <v>44033</v>
      </c>
      <c r="F149" s="270">
        <v>1</v>
      </c>
      <c r="G149" s="270">
        <v>49</v>
      </c>
      <c r="H149" s="270" t="s">
        <v>27</v>
      </c>
      <c r="I149" s="385">
        <v>44046</v>
      </c>
      <c r="J149" s="270">
        <v>0.75</v>
      </c>
      <c r="K149" s="188"/>
      <c r="L149" s="188"/>
      <c r="M149" s="188"/>
      <c r="N149" s="188"/>
      <c r="O149" s="188"/>
      <c r="P149" s="188"/>
      <c r="Q149" s="188"/>
      <c r="R149" s="188"/>
      <c r="S149" s="188"/>
      <c r="T149" s="188"/>
      <c r="U149" s="188"/>
      <c r="V149" s="188"/>
      <c r="W149" s="188"/>
      <c r="X149" s="188"/>
      <c r="Y149" s="188"/>
      <c r="Z149" s="188"/>
      <c r="AA149" s="188"/>
      <c r="AB149" s="188"/>
      <c r="AC149" s="188"/>
    </row>
    <row r="152" spans="1:29" ht="12.75">
      <c r="A152" s="270">
        <v>51</v>
      </c>
      <c r="B152" s="270">
        <v>0</v>
      </c>
      <c r="C152" s="270">
        <v>0</v>
      </c>
      <c r="D152" s="270" t="s">
        <v>3142</v>
      </c>
      <c r="E152" s="388">
        <v>44033</v>
      </c>
      <c r="F152" s="270">
        <v>0</v>
      </c>
      <c r="G152" s="188"/>
      <c r="H152" s="188"/>
      <c r="I152" s="188"/>
      <c r="J152" s="188"/>
      <c r="K152" s="188"/>
      <c r="L152" s="188"/>
      <c r="M152" s="188"/>
      <c r="N152" s="188"/>
      <c r="O152" s="188"/>
      <c r="P152" s="188"/>
      <c r="Q152" s="188"/>
      <c r="R152" s="188"/>
      <c r="S152" s="188"/>
      <c r="T152" s="188"/>
      <c r="U152" s="188"/>
      <c r="V152" s="188"/>
      <c r="W152" s="188"/>
      <c r="X152" s="188"/>
      <c r="Y152" s="188"/>
      <c r="Z152" s="188"/>
      <c r="AA152" s="188"/>
      <c r="AB152" s="188"/>
      <c r="AC152" s="188"/>
    </row>
    <row r="155" spans="1:29" ht="12.75">
      <c r="A155" s="270">
        <v>52</v>
      </c>
      <c r="B155" s="270">
        <v>0</v>
      </c>
      <c r="C155" s="270">
        <v>0</v>
      </c>
      <c r="D155" s="270" t="s">
        <v>3142</v>
      </c>
      <c r="E155" s="388">
        <v>44033</v>
      </c>
      <c r="F155" s="270">
        <v>0</v>
      </c>
      <c r="G155" s="188"/>
      <c r="H155" s="188"/>
      <c r="I155" s="188"/>
      <c r="J155" s="188"/>
      <c r="K155" s="188"/>
      <c r="L155" s="188"/>
      <c r="M155" s="188"/>
      <c r="N155" s="188"/>
      <c r="O155" s="188"/>
      <c r="P155" s="188"/>
      <c r="Q155" s="188"/>
      <c r="R155" s="188"/>
      <c r="S155" s="188"/>
      <c r="T155" s="188"/>
      <c r="U155" s="188"/>
      <c r="V155" s="188"/>
      <c r="W155" s="188"/>
      <c r="X155" s="188"/>
      <c r="Y155" s="188"/>
      <c r="Z155" s="188"/>
      <c r="AA155" s="188"/>
      <c r="AB155" s="188"/>
      <c r="AC155" s="188"/>
    </row>
    <row r="158" spans="1:29" ht="12.75">
      <c r="A158" s="270">
        <v>53</v>
      </c>
      <c r="B158" s="270">
        <v>0</v>
      </c>
      <c r="C158" s="270">
        <v>0</v>
      </c>
      <c r="D158" s="270" t="s">
        <v>3142</v>
      </c>
      <c r="E158" s="388">
        <v>44033</v>
      </c>
      <c r="F158" s="270">
        <v>0</v>
      </c>
      <c r="G158" s="188"/>
      <c r="H158" s="188"/>
      <c r="I158" s="188"/>
      <c r="J158" s="188"/>
      <c r="K158" s="188"/>
      <c r="L158" s="188"/>
      <c r="M158" s="188"/>
      <c r="N158" s="188"/>
      <c r="O158" s="188"/>
      <c r="P158" s="188"/>
      <c r="Q158" s="188"/>
      <c r="R158" s="188"/>
      <c r="S158" s="188"/>
      <c r="T158" s="188"/>
      <c r="U158" s="188"/>
      <c r="V158" s="188"/>
      <c r="W158" s="188"/>
      <c r="X158" s="188"/>
      <c r="Y158" s="188"/>
      <c r="Z158" s="188"/>
      <c r="AA158" s="188"/>
      <c r="AB158" s="188"/>
      <c r="AC158" s="188"/>
    </row>
    <row r="161" spans="1:29" ht="12.75">
      <c r="A161" s="270">
        <v>54</v>
      </c>
      <c r="B161" s="270">
        <v>2</v>
      </c>
      <c r="C161" s="270">
        <v>2</v>
      </c>
      <c r="D161" s="270" t="s">
        <v>3142</v>
      </c>
      <c r="E161" s="388">
        <v>44033</v>
      </c>
      <c r="F161" s="270" t="s">
        <v>3120</v>
      </c>
      <c r="G161" s="270">
        <v>2</v>
      </c>
      <c r="H161" s="270" t="s">
        <v>27</v>
      </c>
      <c r="I161" s="385">
        <v>44046</v>
      </c>
      <c r="J161" s="270">
        <v>0</v>
      </c>
      <c r="K161" s="188"/>
      <c r="L161" s="188"/>
      <c r="M161" s="188"/>
      <c r="N161" s="188"/>
      <c r="O161" s="188"/>
      <c r="P161" s="188"/>
      <c r="Q161" s="188"/>
      <c r="R161" s="188"/>
      <c r="S161" s="188"/>
      <c r="T161" s="188"/>
      <c r="U161" s="188"/>
      <c r="V161" s="188"/>
      <c r="W161" s="188"/>
      <c r="X161" s="188"/>
      <c r="Y161" s="188"/>
      <c r="Z161" s="188"/>
      <c r="AA161" s="188"/>
      <c r="AB161" s="188"/>
      <c r="AC161" s="188"/>
    </row>
    <row r="164" spans="1:29" ht="12.75">
      <c r="A164" s="270">
        <v>55</v>
      </c>
      <c r="B164" s="270">
        <v>137</v>
      </c>
      <c r="C164" s="270">
        <v>137</v>
      </c>
      <c r="D164" s="270" t="s">
        <v>3142</v>
      </c>
      <c r="E164" s="388">
        <v>44033</v>
      </c>
      <c r="F164" s="270">
        <v>2</v>
      </c>
      <c r="G164" s="270">
        <v>137</v>
      </c>
      <c r="H164" s="270" t="s">
        <v>27</v>
      </c>
      <c r="I164" s="385">
        <v>44046</v>
      </c>
      <c r="J164" s="270">
        <v>1.75</v>
      </c>
      <c r="K164" s="188"/>
      <c r="L164" s="188"/>
      <c r="M164" s="188"/>
      <c r="N164" s="188"/>
      <c r="O164" s="188"/>
      <c r="P164" s="188"/>
      <c r="Q164" s="188"/>
      <c r="R164" s="188"/>
      <c r="S164" s="188"/>
      <c r="T164" s="188"/>
      <c r="U164" s="188"/>
      <c r="V164" s="188"/>
      <c r="W164" s="188"/>
      <c r="X164" s="188"/>
      <c r="Y164" s="188"/>
      <c r="Z164" s="188"/>
      <c r="AA164" s="188"/>
      <c r="AB164" s="188"/>
      <c r="AC164" s="188"/>
    </row>
    <row r="167" spans="1:29" ht="12.75">
      <c r="A167" s="446">
        <v>56</v>
      </c>
      <c r="B167" s="446">
        <v>44</v>
      </c>
      <c r="C167" s="446">
        <v>44</v>
      </c>
      <c r="D167" s="446" t="s">
        <v>3142</v>
      </c>
      <c r="E167" s="447">
        <v>44033</v>
      </c>
      <c r="F167" s="446">
        <v>0.5</v>
      </c>
      <c r="G167" s="446">
        <v>44</v>
      </c>
      <c r="H167" s="446" t="s">
        <v>27</v>
      </c>
      <c r="I167" s="592">
        <v>44047</v>
      </c>
      <c r="J167" s="446">
        <v>0.5</v>
      </c>
      <c r="K167" s="441"/>
      <c r="L167" s="441"/>
      <c r="M167" s="441"/>
      <c r="N167" s="441"/>
      <c r="O167" s="441"/>
      <c r="P167" s="441"/>
      <c r="Q167" s="441"/>
      <c r="R167" s="441"/>
      <c r="S167" s="441"/>
      <c r="T167" s="441"/>
      <c r="U167" s="441"/>
      <c r="V167" s="441"/>
      <c r="W167" s="441"/>
      <c r="X167" s="441"/>
      <c r="Y167" s="441"/>
      <c r="Z167" s="441"/>
      <c r="AA167" s="441"/>
      <c r="AB167" s="441"/>
      <c r="AC167" s="441"/>
    </row>
    <row r="168" spans="1:29" ht="12.75">
      <c r="C168" s="116">
        <v>2</v>
      </c>
      <c r="D168" s="116" t="s">
        <v>6</v>
      </c>
      <c r="E168" s="384">
        <v>44056</v>
      </c>
      <c r="F168" s="116" t="s">
        <v>3123</v>
      </c>
    </row>
    <row r="170" spans="1:29" ht="12.75">
      <c r="A170" s="270">
        <v>57</v>
      </c>
      <c r="B170" s="270">
        <v>33</v>
      </c>
      <c r="C170" s="270">
        <v>33</v>
      </c>
      <c r="D170" s="270" t="s">
        <v>3142</v>
      </c>
      <c r="E170" s="388">
        <v>44033</v>
      </c>
      <c r="F170" s="270">
        <v>0.25</v>
      </c>
      <c r="G170" s="270">
        <v>33</v>
      </c>
      <c r="H170" s="270" t="s">
        <v>27</v>
      </c>
      <c r="I170" s="385">
        <v>44047</v>
      </c>
      <c r="J170" s="270">
        <v>0.25</v>
      </c>
      <c r="K170" s="188"/>
      <c r="L170" s="188"/>
      <c r="M170" s="188"/>
      <c r="N170" s="188"/>
      <c r="O170" s="188"/>
      <c r="P170" s="188"/>
      <c r="Q170" s="188"/>
      <c r="R170" s="188"/>
      <c r="S170" s="188"/>
      <c r="T170" s="188"/>
      <c r="U170" s="188"/>
      <c r="V170" s="188"/>
      <c r="W170" s="188"/>
      <c r="X170" s="188"/>
      <c r="Y170" s="188"/>
      <c r="Z170" s="188"/>
      <c r="AA170" s="188"/>
      <c r="AB170" s="188"/>
      <c r="AC170" s="188"/>
    </row>
    <row r="173" spans="1:29" ht="12.75">
      <c r="A173" s="270">
        <v>58</v>
      </c>
      <c r="B173" s="270">
        <v>165</v>
      </c>
      <c r="C173" s="270">
        <v>165</v>
      </c>
      <c r="D173" s="270" t="s">
        <v>3142</v>
      </c>
      <c r="E173" s="388">
        <v>44034</v>
      </c>
      <c r="F173" s="270">
        <v>2</v>
      </c>
      <c r="G173" s="270">
        <v>165</v>
      </c>
      <c r="H173" s="270" t="s">
        <v>27</v>
      </c>
      <c r="I173" s="385">
        <v>44047</v>
      </c>
      <c r="J173" s="270">
        <v>1.5</v>
      </c>
      <c r="K173" s="188"/>
      <c r="L173" s="188"/>
      <c r="M173" s="188"/>
      <c r="N173" s="188"/>
      <c r="O173" s="188"/>
      <c r="P173" s="188"/>
      <c r="Q173" s="188"/>
      <c r="R173" s="188"/>
      <c r="S173" s="188"/>
      <c r="T173" s="188"/>
      <c r="U173" s="188"/>
      <c r="V173" s="188"/>
      <c r="W173" s="188"/>
      <c r="X173" s="188"/>
      <c r="Y173" s="188"/>
      <c r="Z173" s="188"/>
      <c r="AA173" s="188"/>
      <c r="AB173" s="188"/>
      <c r="AC173" s="188"/>
    </row>
    <row r="176" spans="1:29" ht="12.75">
      <c r="A176" s="270">
        <v>59</v>
      </c>
      <c r="B176" s="270">
        <v>77</v>
      </c>
      <c r="C176" s="270">
        <v>77</v>
      </c>
      <c r="D176" s="270" t="s">
        <v>3142</v>
      </c>
      <c r="E176" s="388">
        <v>44034</v>
      </c>
      <c r="F176" s="270">
        <v>0.25</v>
      </c>
      <c r="G176" s="270">
        <v>77</v>
      </c>
      <c r="H176" s="270" t="s">
        <v>27</v>
      </c>
      <c r="I176" s="385">
        <v>44048</v>
      </c>
      <c r="J176" s="270">
        <v>0.25</v>
      </c>
      <c r="K176" s="188"/>
      <c r="L176" s="188"/>
      <c r="M176" s="188"/>
      <c r="N176" s="188"/>
      <c r="O176" s="188"/>
      <c r="P176" s="188"/>
      <c r="Q176" s="188"/>
      <c r="R176" s="188"/>
      <c r="S176" s="188"/>
      <c r="T176" s="188"/>
      <c r="U176" s="188"/>
      <c r="V176" s="188"/>
      <c r="W176" s="188"/>
      <c r="X176" s="188"/>
      <c r="Y176" s="188"/>
      <c r="Z176" s="188"/>
      <c r="AA176" s="188"/>
      <c r="AB176" s="188"/>
      <c r="AC176" s="188"/>
    </row>
    <row r="179" spans="1:29" ht="12.75">
      <c r="A179" s="270">
        <v>60</v>
      </c>
      <c r="B179" s="270">
        <v>75</v>
      </c>
      <c r="C179" s="270">
        <v>75</v>
      </c>
      <c r="D179" s="270" t="s">
        <v>3142</v>
      </c>
      <c r="E179" s="388">
        <v>44034</v>
      </c>
      <c r="F179" s="270">
        <v>1</v>
      </c>
      <c r="G179" s="270">
        <v>75</v>
      </c>
      <c r="H179" s="270" t="s">
        <v>27</v>
      </c>
      <c r="I179" s="385">
        <v>44048</v>
      </c>
      <c r="J179" s="270">
        <v>1</v>
      </c>
      <c r="K179" s="188"/>
      <c r="L179" s="188"/>
      <c r="M179" s="188"/>
      <c r="N179" s="188"/>
      <c r="O179" s="188"/>
      <c r="P179" s="188"/>
      <c r="Q179" s="188"/>
      <c r="R179" s="188"/>
      <c r="S179" s="188"/>
      <c r="T179" s="188"/>
      <c r="U179" s="188"/>
      <c r="V179" s="188"/>
      <c r="W179" s="188"/>
      <c r="X179" s="188"/>
      <c r="Y179" s="188"/>
      <c r="Z179" s="188"/>
      <c r="AA179" s="188"/>
      <c r="AB179" s="188"/>
      <c r="AC179" s="188"/>
    </row>
    <row r="182" spans="1:29" ht="12.75">
      <c r="A182" s="270">
        <v>61</v>
      </c>
      <c r="B182" s="270">
        <v>22</v>
      </c>
      <c r="C182" s="270">
        <v>22</v>
      </c>
      <c r="D182" s="270" t="s">
        <v>3142</v>
      </c>
      <c r="E182" s="388">
        <v>44034</v>
      </c>
      <c r="F182" s="270">
        <v>0.25</v>
      </c>
      <c r="G182" s="270">
        <v>22</v>
      </c>
      <c r="H182" s="270" t="s">
        <v>27</v>
      </c>
      <c r="I182" s="385">
        <v>44048</v>
      </c>
      <c r="J182" s="270">
        <v>0.25</v>
      </c>
      <c r="K182" s="188"/>
      <c r="L182" s="188"/>
      <c r="M182" s="188"/>
      <c r="N182" s="188"/>
      <c r="O182" s="188"/>
      <c r="P182" s="188"/>
      <c r="Q182" s="188"/>
      <c r="R182" s="188"/>
      <c r="S182" s="188"/>
      <c r="T182" s="188"/>
      <c r="U182" s="188"/>
      <c r="V182" s="188"/>
      <c r="W182" s="188"/>
      <c r="X182" s="188"/>
      <c r="Y182" s="188"/>
      <c r="Z182" s="188"/>
      <c r="AA182" s="188"/>
      <c r="AB182" s="188"/>
      <c r="AC182" s="188"/>
    </row>
    <row r="185" spans="1:29" ht="12.75">
      <c r="A185" s="270">
        <v>62</v>
      </c>
      <c r="B185" s="270">
        <v>0</v>
      </c>
      <c r="C185" s="270">
        <v>0</v>
      </c>
      <c r="D185" s="270" t="s">
        <v>3142</v>
      </c>
      <c r="E185" s="388">
        <v>44034</v>
      </c>
      <c r="F185" s="270">
        <v>0</v>
      </c>
      <c r="G185" s="188"/>
      <c r="H185" s="188"/>
      <c r="I185" s="385"/>
      <c r="J185" s="188"/>
      <c r="K185" s="188"/>
      <c r="L185" s="188"/>
      <c r="M185" s="188"/>
      <c r="N185" s="188"/>
      <c r="O185" s="188"/>
      <c r="P185" s="188"/>
      <c r="Q185" s="188"/>
      <c r="R185" s="188"/>
      <c r="S185" s="188"/>
      <c r="T185" s="188"/>
      <c r="U185" s="188"/>
      <c r="V185" s="188"/>
      <c r="W185" s="188"/>
      <c r="X185" s="188"/>
      <c r="Y185" s="188"/>
      <c r="Z185" s="188"/>
      <c r="AA185" s="188"/>
      <c r="AB185" s="188"/>
      <c r="AC185" s="188"/>
    </row>
    <row r="188" spans="1:29" ht="12.75">
      <c r="A188" s="270">
        <v>63</v>
      </c>
      <c r="B188" s="270">
        <v>0</v>
      </c>
      <c r="C188" s="270">
        <v>0</v>
      </c>
      <c r="D188" s="270" t="s">
        <v>3142</v>
      </c>
      <c r="E188" s="388">
        <v>44034</v>
      </c>
      <c r="F188" s="270">
        <v>0</v>
      </c>
      <c r="G188" s="188"/>
      <c r="H188" s="188"/>
      <c r="I188" s="188"/>
      <c r="J188" s="188"/>
      <c r="K188" s="188"/>
      <c r="L188" s="188"/>
      <c r="M188" s="188"/>
      <c r="N188" s="188"/>
      <c r="O188" s="188"/>
      <c r="P188" s="188"/>
      <c r="Q188" s="188"/>
      <c r="R188" s="188"/>
      <c r="S188" s="188"/>
      <c r="T188" s="188"/>
      <c r="U188" s="188"/>
      <c r="V188" s="188"/>
      <c r="W188" s="188"/>
      <c r="X188" s="188"/>
      <c r="Y188" s="188"/>
      <c r="Z188" s="188"/>
      <c r="AA188" s="188"/>
      <c r="AB188" s="188"/>
      <c r="AC188" s="188"/>
    </row>
    <row r="191" spans="1:29" ht="12.75">
      <c r="A191" s="270">
        <v>64</v>
      </c>
      <c r="B191" s="270">
        <v>0</v>
      </c>
      <c r="C191" s="270">
        <v>0</v>
      </c>
      <c r="D191" s="270" t="s">
        <v>3142</v>
      </c>
      <c r="E191" s="388">
        <v>44034</v>
      </c>
      <c r="F191" s="270">
        <v>0</v>
      </c>
      <c r="G191" s="188"/>
      <c r="H191" s="188"/>
      <c r="I191" s="188"/>
      <c r="J191" s="188"/>
      <c r="K191" s="188"/>
      <c r="L191" s="188"/>
      <c r="M191" s="188"/>
      <c r="N191" s="188"/>
      <c r="O191" s="188"/>
      <c r="P191" s="188"/>
      <c r="Q191" s="188"/>
      <c r="R191" s="188"/>
      <c r="S191" s="188"/>
      <c r="T191" s="188"/>
      <c r="U191" s="188"/>
      <c r="V191" s="188"/>
      <c r="W191" s="188"/>
      <c r="X191" s="188"/>
      <c r="Y191" s="188"/>
      <c r="Z191" s="188"/>
      <c r="AA191" s="188"/>
      <c r="AB191" s="188"/>
      <c r="AC191" s="188"/>
    </row>
    <row r="194" spans="1:29" ht="12.75">
      <c r="A194" s="270">
        <v>65</v>
      </c>
      <c r="B194" s="270">
        <v>13</v>
      </c>
      <c r="C194" s="270">
        <v>13</v>
      </c>
      <c r="D194" s="270" t="s">
        <v>3142</v>
      </c>
      <c r="E194" s="388">
        <v>44034</v>
      </c>
      <c r="F194" s="270">
        <v>0.25</v>
      </c>
      <c r="G194" s="270">
        <v>13</v>
      </c>
      <c r="H194" s="270" t="s">
        <v>27</v>
      </c>
      <c r="I194" s="385">
        <v>44048</v>
      </c>
      <c r="J194" s="270">
        <v>0.5</v>
      </c>
      <c r="K194" s="188"/>
      <c r="L194" s="188"/>
      <c r="M194" s="188"/>
      <c r="N194" s="188"/>
      <c r="O194" s="188"/>
      <c r="P194" s="188"/>
      <c r="Q194" s="188"/>
      <c r="R194" s="188"/>
      <c r="S194" s="188"/>
      <c r="T194" s="188"/>
      <c r="U194" s="188"/>
      <c r="V194" s="188"/>
      <c r="W194" s="188"/>
      <c r="X194" s="188"/>
      <c r="Y194" s="188"/>
      <c r="Z194" s="188"/>
      <c r="AA194" s="188"/>
      <c r="AB194" s="188"/>
      <c r="AC194" s="188"/>
    </row>
    <row r="197" spans="1:29" ht="12.75">
      <c r="A197" s="270">
        <v>66</v>
      </c>
      <c r="B197" s="270">
        <v>71</v>
      </c>
      <c r="C197" s="270">
        <v>71</v>
      </c>
      <c r="D197" s="270" t="s">
        <v>3142</v>
      </c>
      <c r="E197" s="388">
        <v>44035</v>
      </c>
      <c r="F197" s="270">
        <v>1.25</v>
      </c>
      <c r="G197" s="270">
        <v>71</v>
      </c>
      <c r="H197" s="270" t="s">
        <v>27</v>
      </c>
      <c r="I197" s="385">
        <v>44050</v>
      </c>
      <c r="J197" s="270">
        <v>1</v>
      </c>
      <c r="K197" s="188"/>
      <c r="L197" s="188"/>
      <c r="M197" s="188"/>
      <c r="N197" s="188"/>
      <c r="O197" s="188"/>
      <c r="P197" s="188"/>
      <c r="Q197" s="188"/>
      <c r="R197" s="188"/>
      <c r="S197" s="188"/>
      <c r="T197" s="188"/>
      <c r="U197" s="188"/>
      <c r="V197" s="188"/>
      <c r="W197" s="188"/>
      <c r="X197" s="188"/>
      <c r="Y197" s="188"/>
      <c r="Z197" s="188"/>
      <c r="AA197" s="188"/>
      <c r="AB197" s="188"/>
      <c r="AC197" s="188"/>
    </row>
    <row r="200" spans="1:29" ht="12.75">
      <c r="A200" s="270">
        <v>67</v>
      </c>
      <c r="B200" s="270">
        <v>1</v>
      </c>
      <c r="C200" s="270">
        <v>1</v>
      </c>
      <c r="D200" s="270" t="s">
        <v>3142</v>
      </c>
      <c r="E200" s="388">
        <v>44035</v>
      </c>
      <c r="F200" s="270" t="s">
        <v>3120</v>
      </c>
      <c r="G200" s="270">
        <v>1</v>
      </c>
      <c r="H200" s="270" t="s">
        <v>27</v>
      </c>
      <c r="I200" s="385">
        <v>44050</v>
      </c>
      <c r="J200" s="270">
        <v>0</v>
      </c>
      <c r="K200" s="188"/>
      <c r="L200" s="188"/>
      <c r="M200" s="188"/>
      <c r="N200" s="188"/>
      <c r="O200" s="188"/>
      <c r="P200" s="188"/>
      <c r="Q200" s="188"/>
      <c r="R200" s="188"/>
      <c r="S200" s="188"/>
      <c r="T200" s="188"/>
      <c r="U200" s="188"/>
      <c r="V200" s="188"/>
      <c r="W200" s="188"/>
      <c r="X200" s="188"/>
      <c r="Y200" s="188"/>
      <c r="Z200" s="188"/>
      <c r="AA200" s="188"/>
      <c r="AB200" s="188"/>
      <c r="AC200" s="188"/>
    </row>
    <row r="203" spans="1:29" ht="12.75">
      <c r="A203" s="446">
        <v>68</v>
      </c>
      <c r="B203" s="446">
        <v>55</v>
      </c>
      <c r="C203" s="446">
        <v>55</v>
      </c>
      <c r="D203" s="446" t="s">
        <v>3142</v>
      </c>
      <c r="E203" s="447">
        <v>44035</v>
      </c>
      <c r="F203" s="446">
        <v>0.75</v>
      </c>
      <c r="G203" s="446">
        <v>55</v>
      </c>
      <c r="H203" s="446" t="s">
        <v>27</v>
      </c>
      <c r="I203" s="592">
        <v>44050</v>
      </c>
      <c r="J203" s="446">
        <v>0.75</v>
      </c>
      <c r="K203" s="441"/>
      <c r="L203" s="441"/>
      <c r="M203" s="441"/>
      <c r="N203" s="441"/>
      <c r="O203" s="441"/>
      <c r="P203" s="441"/>
      <c r="Q203" s="441"/>
      <c r="R203" s="441"/>
      <c r="S203" s="441"/>
      <c r="T203" s="441"/>
      <c r="U203" s="441"/>
      <c r="V203" s="441"/>
      <c r="W203" s="441"/>
      <c r="X203" s="441"/>
      <c r="Y203" s="441"/>
      <c r="Z203" s="441"/>
      <c r="AA203" s="441"/>
      <c r="AB203" s="441"/>
      <c r="AC203" s="441"/>
    </row>
    <row r="204" spans="1:29" ht="12.75">
      <c r="C204" s="116">
        <v>1</v>
      </c>
      <c r="D204" s="116" t="s">
        <v>6</v>
      </c>
      <c r="E204" s="314">
        <v>44056</v>
      </c>
      <c r="F204" s="116" t="s">
        <v>3117</v>
      </c>
    </row>
    <row r="206" spans="1:29" ht="12.75">
      <c r="A206" s="446">
        <v>69</v>
      </c>
      <c r="B206" s="446">
        <v>100</v>
      </c>
      <c r="C206" s="446">
        <v>100</v>
      </c>
      <c r="D206" s="446" t="s">
        <v>3142</v>
      </c>
      <c r="E206" s="447">
        <v>44035</v>
      </c>
      <c r="F206" s="446">
        <v>1</v>
      </c>
      <c r="G206" s="446">
        <v>100</v>
      </c>
      <c r="H206" s="446" t="s">
        <v>27</v>
      </c>
      <c r="I206" s="592">
        <v>44050</v>
      </c>
      <c r="J206" s="446">
        <v>1.25</v>
      </c>
      <c r="K206" s="441"/>
      <c r="L206" s="441"/>
      <c r="M206" s="441"/>
      <c r="N206" s="441"/>
      <c r="O206" s="441"/>
      <c r="P206" s="441"/>
      <c r="Q206" s="441"/>
      <c r="R206" s="441"/>
      <c r="S206" s="441"/>
      <c r="T206" s="441"/>
      <c r="U206" s="441"/>
      <c r="V206" s="441"/>
      <c r="W206" s="441"/>
      <c r="X206" s="441"/>
      <c r="Y206" s="441"/>
      <c r="Z206" s="441"/>
      <c r="AA206" s="441"/>
      <c r="AB206" s="441"/>
      <c r="AC206" s="441"/>
    </row>
    <row r="207" spans="1:29" ht="12.75">
      <c r="C207" s="116">
        <v>7</v>
      </c>
      <c r="D207" s="116" t="s">
        <v>6</v>
      </c>
      <c r="E207" s="314">
        <v>44056</v>
      </c>
      <c r="F207" s="116" t="s">
        <v>3117</v>
      </c>
    </row>
    <row r="209" spans="1:29" ht="12.75">
      <c r="A209" s="270">
        <v>70</v>
      </c>
      <c r="B209" s="270">
        <v>0</v>
      </c>
      <c r="C209" s="270">
        <v>0</v>
      </c>
      <c r="D209" s="270" t="s">
        <v>3142</v>
      </c>
      <c r="E209" s="388">
        <v>44035</v>
      </c>
      <c r="F209" s="270">
        <v>0</v>
      </c>
      <c r="G209" s="188"/>
      <c r="H209" s="188"/>
      <c r="I209" s="188"/>
      <c r="J209" s="188"/>
      <c r="K209" s="188"/>
      <c r="L209" s="188"/>
      <c r="M209" s="188"/>
      <c r="N209" s="188"/>
      <c r="O209" s="188"/>
      <c r="P209" s="188"/>
      <c r="Q209" s="188"/>
      <c r="R209" s="188"/>
      <c r="S209" s="188"/>
      <c r="T209" s="188"/>
      <c r="U209" s="188"/>
      <c r="V209" s="188"/>
      <c r="W209" s="188"/>
      <c r="X209" s="188"/>
      <c r="Y209" s="188"/>
      <c r="Z209" s="188"/>
      <c r="AA209" s="188"/>
      <c r="AB209" s="188"/>
      <c r="AC209" s="188"/>
    </row>
    <row r="212" spans="1:29" ht="12.75">
      <c r="A212" s="446">
        <v>71</v>
      </c>
      <c r="B212" s="446">
        <v>155</v>
      </c>
      <c r="C212" s="446">
        <v>155</v>
      </c>
      <c r="D212" s="446" t="s">
        <v>3142</v>
      </c>
      <c r="E212" s="447">
        <v>44035</v>
      </c>
      <c r="F212" s="446">
        <v>1.5</v>
      </c>
      <c r="G212" s="446">
        <v>155</v>
      </c>
      <c r="H212" s="446" t="s">
        <v>27</v>
      </c>
      <c r="I212" s="592">
        <v>44053</v>
      </c>
      <c r="J212" s="446">
        <v>2</v>
      </c>
      <c r="K212" s="441"/>
      <c r="L212" s="441"/>
      <c r="M212" s="441"/>
      <c r="N212" s="441"/>
      <c r="O212" s="441"/>
      <c r="P212" s="441"/>
      <c r="Q212" s="441"/>
      <c r="R212" s="441"/>
      <c r="S212" s="441"/>
      <c r="T212" s="441"/>
      <c r="U212" s="441"/>
      <c r="V212" s="441"/>
      <c r="W212" s="441"/>
      <c r="X212" s="441"/>
      <c r="Y212" s="441"/>
      <c r="Z212" s="441"/>
      <c r="AA212" s="441"/>
      <c r="AB212" s="441"/>
      <c r="AC212" s="441"/>
    </row>
    <row r="213" spans="1:29" ht="12.75">
      <c r="C213" s="116">
        <v>1</v>
      </c>
      <c r="D213" s="116" t="s">
        <v>6</v>
      </c>
      <c r="E213" s="384">
        <v>44056</v>
      </c>
      <c r="F213" s="116" t="s">
        <v>3117</v>
      </c>
    </row>
    <row r="215" spans="1:29" ht="12.75">
      <c r="A215" s="270">
        <v>72</v>
      </c>
      <c r="B215" s="270">
        <v>0</v>
      </c>
      <c r="C215" s="270">
        <v>0</v>
      </c>
      <c r="D215" s="270" t="s">
        <v>3142</v>
      </c>
      <c r="E215" s="388">
        <v>44035</v>
      </c>
      <c r="F215" s="270">
        <v>0</v>
      </c>
      <c r="G215" s="188"/>
      <c r="H215" s="188"/>
      <c r="I215" s="188"/>
      <c r="J215" s="188"/>
      <c r="K215" s="188"/>
      <c r="L215" s="188"/>
      <c r="M215" s="188"/>
      <c r="N215" s="188"/>
      <c r="O215" s="188"/>
      <c r="P215" s="188"/>
      <c r="Q215" s="188"/>
      <c r="R215" s="188"/>
      <c r="S215" s="188"/>
      <c r="T215" s="188"/>
      <c r="U215" s="188"/>
      <c r="V215" s="188"/>
      <c r="W215" s="188"/>
      <c r="X215" s="188"/>
      <c r="Y215" s="188"/>
      <c r="Z215" s="188"/>
      <c r="AA215" s="188"/>
      <c r="AB215" s="188"/>
      <c r="AC215" s="188"/>
    </row>
    <row r="218" spans="1:29" ht="12.75">
      <c r="A218" s="270">
        <v>73</v>
      </c>
      <c r="B218" s="270">
        <v>0</v>
      </c>
      <c r="C218" s="270">
        <v>0</v>
      </c>
      <c r="D218" s="270" t="s">
        <v>3142</v>
      </c>
      <c r="E218" s="388">
        <v>44035</v>
      </c>
      <c r="F218" s="270">
        <v>0</v>
      </c>
      <c r="G218" s="188"/>
      <c r="H218" s="188"/>
      <c r="I218" s="188"/>
      <c r="J218" s="188"/>
      <c r="K218" s="188"/>
      <c r="L218" s="188"/>
      <c r="M218" s="188"/>
      <c r="N218" s="188"/>
      <c r="O218" s="188"/>
      <c r="P218" s="188"/>
      <c r="Q218" s="188"/>
      <c r="R218" s="188"/>
      <c r="S218" s="188"/>
      <c r="T218" s="188"/>
      <c r="U218" s="188"/>
      <c r="V218" s="188"/>
      <c r="W218" s="188"/>
      <c r="X218" s="188"/>
      <c r="Y218" s="188"/>
      <c r="Z218" s="188"/>
      <c r="AA218" s="188"/>
      <c r="AB218" s="188"/>
      <c r="AC218" s="188"/>
    </row>
    <row r="221" spans="1:29" ht="12.75">
      <c r="A221" s="270">
        <v>74</v>
      </c>
      <c r="B221" s="270">
        <v>0</v>
      </c>
      <c r="C221" s="270">
        <v>0</v>
      </c>
      <c r="D221" s="270" t="s">
        <v>3142</v>
      </c>
      <c r="E221" s="388">
        <v>44035</v>
      </c>
      <c r="F221" s="270">
        <v>0</v>
      </c>
      <c r="G221" s="188"/>
      <c r="H221" s="188"/>
      <c r="I221" s="188"/>
      <c r="J221" s="188"/>
      <c r="K221" s="188"/>
      <c r="L221" s="188"/>
      <c r="M221" s="188"/>
      <c r="N221" s="188"/>
      <c r="O221" s="188"/>
      <c r="P221" s="188"/>
      <c r="Q221" s="188"/>
      <c r="R221" s="188"/>
      <c r="S221" s="188"/>
      <c r="T221" s="188"/>
      <c r="U221" s="188"/>
      <c r="V221" s="188"/>
      <c r="W221" s="188"/>
      <c r="X221" s="188"/>
      <c r="Y221" s="188"/>
      <c r="Z221" s="188"/>
      <c r="AA221" s="188"/>
      <c r="AB221" s="188"/>
      <c r="AC221" s="188"/>
    </row>
    <row r="224" spans="1:29" ht="12.75">
      <c r="A224" s="270">
        <v>75</v>
      </c>
      <c r="B224" s="270">
        <v>28</v>
      </c>
      <c r="C224" s="270">
        <v>28</v>
      </c>
      <c r="D224" s="270" t="s">
        <v>3142</v>
      </c>
      <c r="E224" s="388">
        <v>44035</v>
      </c>
      <c r="F224" s="270">
        <v>0.25</v>
      </c>
      <c r="G224" s="270">
        <v>28</v>
      </c>
      <c r="H224" s="270" t="s">
        <v>27</v>
      </c>
      <c r="I224" s="385">
        <v>44051</v>
      </c>
      <c r="J224" s="270">
        <v>0.5</v>
      </c>
      <c r="K224" s="188"/>
      <c r="L224" s="188"/>
      <c r="M224" s="188"/>
      <c r="N224" s="188"/>
      <c r="O224" s="188"/>
      <c r="P224" s="188"/>
      <c r="Q224" s="188"/>
      <c r="R224" s="188"/>
      <c r="S224" s="188"/>
      <c r="T224" s="188"/>
      <c r="U224" s="188"/>
      <c r="V224" s="188"/>
      <c r="W224" s="188"/>
      <c r="X224" s="188"/>
      <c r="Y224" s="188"/>
      <c r="Z224" s="188"/>
      <c r="AA224" s="188"/>
      <c r="AB224" s="188"/>
      <c r="AC224" s="188"/>
    </row>
    <row r="227" spans="1:29" ht="12.75">
      <c r="A227" s="270">
        <v>76</v>
      </c>
      <c r="B227" s="270">
        <v>0</v>
      </c>
      <c r="C227" s="270">
        <v>0</v>
      </c>
      <c r="D227" s="270" t="s">
        <v>3142</v>
      </c>
      <c r="E227" s="388">
        <v>44035</v>
      </c>
      <c r="F227" s="270">
        <v>0</v>
      </c>
      <c r="G227" s="188"/>
      <c r="H227" s="188"/>
      <c r="I227" s="188"/>
      <c r="J227" s="188"/>
      <c r="K227" s="188"/>
      <c r="L227" s="188"/>
      <c r="M227" s="188"/>
      <c r="N227" s="188"/>
      <c r="O227" s="188"/>
      <c r="P227" s="188"/>
      <c r="Q227" s="188"/>
      <c r="R227" s="188"/>
      <c r="S227" s="188"/>
      <c r="T227" s="188"/>
      <c r="U227" s="188"/>
      <c r="V227" s="188"/>
      <c r="W227" s="188"/>
      <c r="X227" s="188"/>
      <c r="Y227" s="188"/>
      <c r="Z227" s="188"/>
      <c r="AA227" s="188"/>
      <c r="AB227" s="188"/>
      <c r="AC227" s="188"/>
    </row>
    <row r="230" spans="1:29" ht="12.75">
      <c r="A230" s="270">
        <v>77</v>
      </c>
      <c r="B230" s="270">
        <v>9</v>
      </c>
      <c r="C230" s="270">
        <v>9</v>
      </c>
      <c r="D230" s="270" t="s">
        <v>3142</v>
      </c>
      <c r="E230" s="388">
        <v>44035</v>
      </c>
      <c r="F230" s="270">
        <v>0.25</v>
      </c>
      <c r="G230" s="270">
        <v>9</v>
      </c>
      <c r="H230" s="270" t="s">
        <v>27</v>
      </c>
      <c r="I230" s="385">
        <v>44051</v>
      </c>
      <c r="J230" s="270">
        <v>0.25</v>
      </c>
      <c r="K230" s="188"/>
      <c r="L230" s="188"/>
      <c r="M230" s="188"/>
      <c r="N230" s="188"/>
      <c r="O230" s="188"/>
      <c r="P230" s="188"/>
      <c r="Q230" s="188"/>
      <c r="R230" s="188"/>
      <c r="S230" s="188"/>
      <c r="T230" s="188"/>
      <c r="U230" s="188"/>
      <c r="V230" s="188"/>
      <c r="W230" s="188"/>
      <c r="X230" s="188"/>
      <c r="Y230" s="188"/>
      <c r="Z230" s="188"/>
      <c r="AA230" s="188"/>
      <c r="AB230" s="188"/>
      <c r="AC230" s="188"/>
    </row>
    <row r="233" spans="1:29" ht="12.75">
      <c r="A233" s="270">
        <v>78</v>
      </c>
      <c r="B233" s="270">
        <v>35</v>
      </c>
      <c r="C233" s="270">
        <v>35</v>
      </c>
      <c r="D233" s="270" t="s">
        <v>3142</v>
      </c>
      <c r="E233" s="388">
        <v>44035</v>
      </c>
      <c r="F233" s="270">
        <v>0.25</v>
      </c>
      <c r="G233" s="270">
        <v>35</v>
      </c>
      <c r="H233" s="270" t="s">
        <v>27</v>
      </c>
      <c r="I233" s="385">
        <v>44051</v>
      </c>
      <c r="J233" s="270">
        <v>0.25</v>
      </c>
      <c r="K233" s="188"/>
      <c r="L233" s="188"/>
      <c r="M233" s="188"/>
      <c r="N233" s="188"/>
      <c r="O233" s="188"/>
      <c r="P233" s="188"/>
      <c r="Q233" s="188"/>
      <c r="R233" s="188"/>
      <c r="S233" s="188"/>
      <c r="T233" s="188"/>
      <c r="U233" s="188"/>
      <c r="V233" s="188"/>
      <c r="W233" s="188"/>
      <c r="X233" s="188"/>
      <c r="Y233" s="188"/>
      <c r="Z233" s="188"/>
      <c r="AA233" s="188"/>
      <c r="AB233" s="188"/>
      <c r="AC233" s="188"/>
    </row>
    <row r="236" spans="1:29" ht="12.75">
      <c r="A236" s="270">
        <v>79</v>
      </c>
      <c r="B236" s="270">
        <v>43</v>
      </c>
      <c r="C236" s="270">
        <v>43</v>
      </c>
      <c r="D236" s="270" t="s">
        <v>3142</v>
      </c>
      <c r="E236" s="388">
        <v>44035</v>
      </c>
      <c r="F236" s="270">
        <v>0.5</v>
      </c>
      <c r="G236" s="270">
        <v>43</v>
      </c>
      <c r="H236" s="270" t="s">
        <v>27</v>
      </c>
      <c r="I236" s="385">
        <v>44051</v>
      </c>
      <c r="J236" s="270">
        <v>0.5</v>
      </c>
      <c r="K236" s="188"/>
      <c r="L236" s="188"/>
      <c r="M236" s="188"/>
      <c r="N236" s="188"/>
      <c r="O236" s="188"/>
      <c r="P236" s="188"/>
      <c r="Q236" s="188"/>
      <c r="R236" s="188"/>
      <c r="S236" s="188"/>
      <c r="T236" s="188"/>
      <c r="U236" s="188"/>
      <c r="V236" s="188"/>
      <c r="W236" s="188"/>
      <c r="X236" s="188"/>
      <c r="Y236" s="188"/>
      <c r="Z236" s="188"/>
      <c r="AA236" s="188"/>
      <c r="AB236" s="188"/>
      <c r="AC236" s="188"/>
    </row>
    <row r="239" spans="1:29" ht="12.75">
      <c r="A239" s="270">
        <v>80</v>
      </c>
      <c r="B239" s="270">
        <v>125</v>
      </c>
      <c r="C239" s="270">
        <v>125</v>
      </c>
      <c r="D239" s="270" t="s">
        <v>3142</v>
      </c>
      <c r="E239" s="388">
        <v>44035</v>
      </c>
      <c r="F239" s="270">
        <v>2</v>
      </c>
      <c r="G239" s="270">
        <v>125</v>
      </c>
      <c r="H239" s="270" t="s">
        <v>27</v>
      </c>
      <c r="I239" s="385">
        <v>44054</v>
      </c>
      <c r="J239" s="270">
        <v>1.75</v>
      </c>
      <c r="K239" s="188"/>
      <c r="L239" s="188"/>
      <c r="M239" s="188"/>
      <c r="N239" s="188"/>
      <c r="O239" s="188"/>
      <c r="P239" s="188"/>
      <c r="Q239" s="188"/>
      <c r="R239" s="188"/>
      <c r="S239" s="188"/>
      <c r="T239" s="188"/>
      <c r="U239" s="188"/>
      <c r="V239" s="188"/>
      <c r="W239" s="188"/>
      <c r="X239" s="188"/>
      <c r="Y239" s="188"/>
      <c r="Z239" s="188"/>
      <c r="AA239" s="188"/>
      <c r="AB239" s="188"/>
      <c r="AC239" s="188"/>
    </row>
    <row r="242" spans="1:29" ht="12.75">
      <c r="A242" s="270">
        <v>81</v>
      </c>
      <c r="B242" s="270">
        <v>18</v>
      </c>
      <c r="C242" s="270">
        <v>18</v>
      </c>
      <c r="D242" s="270" t="s">
        <v>3142</v>
      </c>
      <c r="E242" s="388">
        <v>44035</v>
      </c>
      <c r="F242" s="270">
        <v>0.25</v>
      </c>
      <c r="G242" s="270">
        <v>18</v>
      </c>
      <c r="H242" s="270" t="s">
        <v>27</v>
      </c>
      <c r="I242" s="385">
        <v>44051</v>
      </c>
      <c r="J242" s="270">
        <v>0.25</v>
      </c>
      <c r="K242" s="188"/>
      <c r="L242" s="188"/>
      <c r="M242" s="188"/>
      <c r="N242" s="188"/>
      <c r="O242" s="188"/>
      <c r="P242" s="188"/>
      <c r="Q242" s="188"/>
      <c r="R242" s="188"/>
      <c r="S242" s="188"/>
      <c r="T242" s="188"/>
      <c r="U242" s="188"/>
      <c r="V242" s="188"/>
      <c r="W242" s="188"/>
      <c r="X242" s="188"/>
      <c r="Y242" s="188"/>
      <c r="Z242" s="188"/>
      <c r="AA242" s="188"/>
      <c r="AB242" s="188"/>
      <c r="AC242" s="188"/>
    </row>
    <row r="245" spans="1:29" ht="12.75">
      <c r="A245" s="270">
        <v>82</v>
      </c>
      <c r="B245" s="270">
        <v>0</v>
      </c>
      <c r="C245" s="270">
        <v>0</v>
      </c>
      <c r="D245" s="270" t="s">
        <v>3142</v>
      </c>
      <c r="E245" s="388">
        <v>44035</v>
      </c>
      <c r="F245" s="270">
        <v>0</v>
      </c>
      <c r="G245" s="188"/>
      <c r="H245" s="188"/>
      <c r="I245" s="188"/>
      <c r="J245" s="188"/>
      <c r="K245" s="188"/>
      <c r="L245" s="188"/>
      <c r="M245" s="188"/>
      <c r="N245" s="188"/>
      <c r="O245" s="188"/>
      <c r="P245" s="188"/>
      <c r="Q245" s="188"/>
      <c r="R245" s="188"/>
      <c r="S245" s="188"/>
      <c r="T245" s="188"/>
      <c r="U245" s="188"/>
      <c r="V245" s="188"/>
      <c r="W245" s="188"/>
      <c r="X245" s="188"/>
      <c r="Y245" s="188"/>
      <c r="Z245" s="188"/>
      <c r="AA245" s="188"/>
      <c r="AB245" s="188"/>
      <c r="AC245" s="188"/>
    </row>
    <row r="248" spans="1:29" ht="12.75">
      <c r="A248" s="270">
        <v>83</v>
      </c>
      <c r="B248" s="270">
        <v>0</v>
      </c>
      <c r="C248" s="270">
        <v>0</v>
      </c>
      <c r="D248" s="270" t="s">
        <v>3142</v>
      </c>
      <c r="E248" s="388">
        <v>44035</v>
      </c>
      <c r="F248" s="270">
        <v>0</v>
      </c>
      <c r="G248" s="188"/>
      <c r="H248" s="188"/>
      <c r="I248" s="188"/>
      <c r="J248" s="188"/>
      <c r="K248" s="188"/>
      <c r="L248" s="188"/>
      <c r="M248" s="188"/>
      <c r="N248" s="188"/>
      <c r="O248" s="188"/>
      <c r="P248" s="188"/>
      <c r="Q248" s="188"/>
      <c r="R248" s="188"/>
      <c r="S248" s="188"/>
      <c r="T248" s="188"/>
      <c r="U248" s="188"/>
      <c r="V248" s="188"/>
      <c r="W248" s="188"/>
      <c r="X248" s="188"/>
      <c r="Y248" s="188"/>
      <c r="Z248" s="188"/>
      <c r="AA248" s="188"/>
      <c r="AB248" s="188"/>
      <c r="AC248" s="188"/>
    </row>
    <row r="251" spans="1:29" ht="12.75">
      <c r="A251" s="270">
        <v>84</v>
      </c>
      <c r="B251" s="270">
        <v>66</v>
      </c>
      <c r="C251" s="270">
        <v>66</v>
      </c>
      <c r="D251" s="270" t="s">
        <v>3142</v>
      </c>
      <c r="E251" s="385">
        <v>37460</v>
      </c>
      <c r="F251" s="270">
        <v>0.5</v>
      </c>
      <c r="G251" s="270">
        <v>66</v>
      </c>
      <c r="H251" s="270" t="s">
        <v>27</v>
      </c>
      <c r="I251" s="385">
        <v>44051</v>
      </c>
      <c r="J251" s="270">
        <v>0.5</v>
      </c>
      <c r="K251" s="188"/>
      <c r="L251" s="188"/>
      <c r="M251" s="188"/>
      <c r="N251" s="188"/>
      <c r="O251" s="188"/>
      <c r="P251" s="188"/>
      <c r="Q251" s="188"/>
      <c r="R251" s="188"/>
      <c r="S251" s="188"/>
      <c r="T251" s="188"/>
      <c r="U251" s="188"/>
      <c r="V251" s="188"/>
      <c r="W251" s="188"/>
      <c r="X251" s="188"/>
      <c r="Y251" s="188"/>
      <c r="Z251" s="188"/>
      <c r="AA251" s="188"/>
      <c r="AB251" s="188"/>
      <c r="AC251" s="188"/>
    </row>
    <row r="254" spans="1:29" ht="12.75">
      <c r="A254" s="270">
        <v>85</v>
      </c>
      <c r="B254" s="270">
        <v>12</v>
      </c>
      <c r="C254" s="270">
        <v>12</v>
      </c>
      <c r="D254" s="270" t="s">
        <v>3142</v>
      </c>
      <c r="E254" s="388">
        <v>44035</v>
      </c>
      <c r="F254" s="270">
        <v>0.25</v>
      </c>
      <c r="G254" s="270">
        <v>12</v>
      </c>
      <c r="H254" s="270" t="s">
        <v>27</v>
      </c>
      <c r="I254" s="385">
        <v>44051</v>
      </c>
      <c r="J254" s="270">
        <v>0.25</v>
      </c>
      <c r="K254" s="188"/>
      <c r="L254" s="188"/>
      <c r="M254" s="188"/>
      <c r="N254" s="188"/>
      <c r="O254" s="188"/>
      <c r="P254" s="188"/>
      <c r="Q254" s="188"/>
      <c r="R254" s="188"/>
      <c r="S254" s="188"/>
      <c r="T254" s="188"/>
      <c r="U254" s="188"/>
      <c r="V254" s="188"/>
      <c r="W254" s="188"/>
      <c r="X254" s="188"/>
      <c r="Y254" s="188"/>
      <c r="Z254" s="188"/>
      <c r="AA254" s="188"/>
      <c r="AB254" s="188"/>
      <c r="AC254" s="188"/>
    </row>
    <row r="257" spans="1:29" ht="12.75">
      <c r="A257" s="446">
        <v>86</v>
      </c>
      <c r="B257" s="446">
        <v>50</v>
      </c>
      <c r="C257" s="446">
        <v>50</v>
      </c>
      <c r="D257" s="446" t="s">
        <v>3142</v>
      </c>
      <c r="E257" s="447">
        <v>44035</v>
      </c>
      <c r="F257" s="446">
        <v>0.5</v>
      </c>
      <c r="G257" s="446">
        <v>50</v>
      </c>
      <c r="H257" s="446" t="s">
        <v>27</v>
      </c>
      <c r="I257" s="592">
        <v>44054</v>
      </c>
      <c r="J257" s="446">
        <v>0.5</v>
      </c>
      <c r="K257" s="441"/>
      <c r="L257" s="441"/>
      <c r="M257" s="441"/>
      <c r="N257" s="441"/>
      <c r="O257" s="441"/>
      <c r="P257" s="441"/>
      <c r="Q257" s="441"/>
      <c r="R257" s="441"/>
      <c r="S257" s="441"/>
      <c r="T257" s="441"/>
      <c r="U257" s="441"/>
      <c r="V257" s="441"/>
      <c r="W257" s="441"/>
      <c r="X257" s="441"/>
      <c r="Y257" s="441"/>
      <c r="Z257" s="441"/>
      <c r="AA257" s="441"/>
      <c r="AB257" s="441"/>
      <c r="AC257" s="441"/>
    </row>
    <row r="258" spans="1:29" ht="12.75">
      <c r="C258" s="116">
        <v>1</v>
      </c>
      <c r="D258" s="116" t="s">
        <v>6</v>
      </c>
      <c r="E258" s="384">
        <v>44056</v>
      </c>
      <c r="F258" s="116" t="s">
        <v>3117</v>
      </c>
    </row>
    <row r="260" spans="1:29" ht="12.75">
      <c r="A260" s="446">
        <v>87</v>
      </c>
      <c r="B260" s="446">
        <v>107</v>
      </c>
      <c r="C260" s="446">
        <v>107</v>
      </c>
      <c r="D260" s="446" t="s">
        <v>3142</v>
      </c>
      <c r="E260" s="447">
        <v>44035</v>
      </c>
      <c r="F260" s="446">
        <v>1</v>
      </c>
      <c r="G260" s="446">
        <v>107</v>
      </c>
      <c r="H260" s="446" t="s">
        <v>27</v>
      </c>
      <c r="I260" s="592">
        <v>44054</v>
      </c>
      <c r="J260" s="446">
        <v>1.5</v>
      </c>
      <c r="K260" s="441"/>
      <c r="L260" s="441"/>
      <c r="M260" s="441"/>
      <c r="N260" s="441"/>
      <c r="O260" s="441"/>
      <c r="P260" s="441"/>
      <c r="Q260" s="441"/>
      <c r="R260" s="441"/>
      <c r="S260" s="441"/>
      <c r="T260" s="441"/>
      <c r="U260" s="441"/>
      <c r="V260" s="441"/>
      <c r="W260" s="441"/>
      <c r="X260" s="441"/>
      <c r="Y260" s="441"/>
      <c r="Z260" s="441"/>
      <c r="AA260" s="441"/>
      <c r="AB260" s="441"/>
      <c r="AC260" s="441"/>
    </row>
    <row r="261" spans="1:29" ht="12.75">
      <c r="C261" s="116">
        <v>1</v>
      </c>
      <c r="D261" s="116" t="s">
        <v>6</v>
      </c>
      <c r="E261" s="384">
        <v>44056</v>
      </c>
      <c r="F261" s="116" t="s">
        <v>3117</v>
      </c>
    </row>
    <row r="263" spans="1:29" ht="12.75">
      <c r="A263" s="270">
        <v>88</v>
      </c>
      <c r="B263" s="270">
        <v>5</v>
      </c>
      <c r="C263" s="270">
        <v>5</v>
      </c>
      <c r="D263" s="270" t="s">
        <v>3142</v>
      </c>
      <c r="E263" s="388">
        <v>44035</v>
      </c>
      <c r="F263" s="270" t="s">
        <v>3117</v>
      </c>
      <c r="G263" s="270">
        <v>5</v>
      </c>
      <c r="H263" s="270" t="s">
        <v>27</v>
      </c>
      <c r="I263" s="385">
        <v>44051</v>
      </c>
      <c r="J263" s="270">
        <v>0</v>
      </c>
      <c r="K263" s="188"/>
      <c r="L263" s="188"/>
      <c r="M263" s="188"/>
      <c r="N263" s="188"/>
      <c r="O263" s="188"/>
      <c r="P263" s="188"/>
      <c r="Q263" s="188"/>
      <c r="R263" s="188"/>
      <c r="S263" s="188"/>
      <c r="T263" s="188"/>
      <c r="U263" s="188"/>
      <c r="V263" s="188"/>
      <c r="W263" s="188"/>
      <c r="X263" s="188"/>
      <c r="Y263" s="188"/>
      <c r="Z263" s="188"/>
      <c r="AA263" s="188"/>
      <c r="AB263" s="188"/>
      <c r="AC263" s="188"/>
    </row>
    <row r="266" spans="1:29" ht="12.75">
      <c r="A266" s="270">
        <v>89</v>
      </c>
      <c r="B266" s="270">
        <v>0</v>
      </c>
      <c r="C266" s="270">
        <v>0</v>
      </c>
      <c r="D266" s="270" t="s">
        <v>3142</v>
      </c>
      <c r="E266" s="388">
        <v>44035</v>
      </c>
      <c r="F266" s="270">
        <v>0</v>
      </c>
      <c r="G266" s="188"/>
      <c r="H266" s="188"/>
      <c r="I266" s="188"/>
      <c r="J266" s="188"/>
      <c r="K266" s="188"/>
      <c r="L266" s="188"/>
      <c r="M266" s="188"/>
      <c r="N266" s="188"/>
      <c r="O266" s="188"/>
      <c r="P266" s="188"/>
      <c r="Q266" s="188"/>
      <c r="R266" s="188"/>
      <c r="S266" s="188"/>
      <c r="T266" s="188"/>
      <c r="U266" s="188"/>
      <c r="V266" s="188"/>
      <c r="W266" s="188"/>
      <c r="X266" s="188"/>
      <c r="Y266" s="188"/>
      <c r="Z266" s="188"/>
      <c r="AA266" s="188"/>
      <c r="AB266" s="188"/>
      <c r="AC266" s="188"/>
    </row>
    <row r="269" spans="1:29" ht="12.75">
      <c r="A269" s="270">
        <v>90</v>
      </c>
      <c r="B269" s="270">
        <v>2</v>
      </c>
      <c r="C269" s="270">
        <v>2</v>
      </c>
      <c r="D269" s="270" t="s">
        <v>3142</v>
      </c>
      <c r="E269" s="388">
        <v>44035</v>
      </c>
      <c r="F269" s="270" t="s">
        <v>3117</v>
      </c>
      <c r="G269" s="270">
        <v>2</v>
      </c>
      <c r="H269" s="270" t="s">
        <v>27</v>
      </c>
      <c r="I269" s="385">
        <v>44051</v>
      </c>
      <c r="J269" s="270">
        <v>0</v>
      </c>
      <c r="K269" s="188"/>
      <c r="L269" s="188"/>
      <c r="M269" s="188"/>
      <c r="N269" s="188"/>
      <c r="O269" s="188"/>
      <c r="P269" s="188"/>
      <c r="Q269" s="188"/>
      <c r="R269" s="188"/>
      <c r="S269" s="188"/>
      <c r="T269" s="188"/>
      <c r="U269" s="188"/>
      <c r="V269" s="188"/>
      <c r="W269" s="188"/>
      <c r="X269" s="188"/>
      <c r="Y269" s="188"/>
      <c r="Z269" s="188"/>
      <c r="AA269" s="188"/>
      <c r="AB269" s="188"/>
      <c r="AC269" s="188"/>
    </row>
    <row r="272" spans="1:29" ht="12.75">
      <c r="A272" s="270">
        <v>91</v>
      </c>
      <c r="B272" s="270">
        <v>2</v>
      </c>
      <c r="C272" s="270">
        <v>2</v>
      </c>
      <c r="D272" s="270" t="s">
        <v>3142</v>
      </c>
      <c r="E272" s="388">
        <v>44035</v>
      </c>
      <c r="F272" s="270" t="s">
        <v>3117</v>
      </c>
      <c r="G272" s="270">
        <v>2</v>
      </c>
      <c r="H272" s="270" t="s">
        <v>27</v>
      </c>
      <c r="I272" s="385">
        <v>44051</v>
      </c>
      <c r="J272" s="270">
        <v>0</v>
      </c>
      <c r="K272" s="188"/>
      <c r="L272" s="188"/>
      <c r="M272" s="188"/>
      <c r="N272" s="188"/>
      <c r="O272" s="188"/>
      <c r="P272" s="188"/>
      <c r="Q272" s="188"/>
      <c r="R272" s="188"/>
      <c r="S272" s="188"/>
      <c r="T272" s="188"/>
      <c r="U272" s="188"/>
      <c r="V272" s="188"/>
      <c r="W272" s="188"/>
      <c r="X272" s="188"/>
      <c r="Y272" s="188"/>
      <c r="Z272" s="188"/>
      <c r="AA272" s="188"/>
      <c r="AB272" s="188"/>
      <c r="AC272" s="188"/>
    </row>
    <row r="275" spans="1:29" ht="12.75">
      <c r="A275" s="270">
        <v>92</v>
      </c>
      <c r="B275" s="270">
        <v>47</v>
      </c>
      <c r="C275" s="270">
        <v>47</v>
      </c>
      <c r="D275" s="270" t="s">
        <v>3142</v>
      </c>
      <c r="E275" s="388">
        <v>44035</v>
      </c>
      <c r="F275" s="270">
        <v>0.25</v>
      </c>
      <c r="G275" s="270">
        <v>47</v>
      </c>
      <c r="H275" s="270" t="s">
        <v>27</v>
      </c>
      <c r="I275" s="385">
        <v>44051</v>
      </c>
      <c r="J275" s="270">
        <v>0.25</v>
      </c>
      <c r="K275" s="188"/>
      <c r="L275" s="188"/>
      <c r="M275" s="188"/>
      <c r="N275" s="188"/>
      <c r="O275" s="188"/>
      <c r="P275" s="188"/>
      <c r="Q275" s="188"/>
      <c r="R275" s="188"/>
      <c r="S275" s="188"/>
      <c r="T275" s="188"/>
      <c r="U275" s="188"/>
      <c r="V275" s="188"/>
      <c r="W275" s="188"/>
      <c r="X275" s="188"/>
      <c r="Y275" s="188"/>
      <c r="Z275" s="188"/>
      <c r="AA275" s="188"/>
      <c r="AB275" s="188"/>
      <c r="AC275" s="188"/>
    </row>
    <row r="278" spans="1:29" ht="12.75">
      <c r="A278" s="270">
        <v>93</v>
      </c>
      <c r="B278" s="270">
        <v>39</v>
      </c>
      <c r="C278" s="270">
        <v>39</v>
      </c>
      <c r="D278" s="270" t="s">
        <v>3142</v>
      </c>
      <c r="E278" s="388">
        <v>44035</v>
      </c>
      <c r="F278" s="270">
        <v>0.25</v>
      </c>
      <c r="G278" s="270">
        <v>39</v>
      </c>
      <c r="H278" s="270" t="s">
        <v>27</v>
      </c>
      <c r="I278" s="385">
        <v>44051</v>
      </c>
      <c r="J278" s="270">
        <v>0.25</v>
      </c>
      <c r="K278" s="188"/>
      <c r="L278" s="188"/>
      <c r="M278" s="188"/>
      <c r="N278" s="188"/>
      <c r="O278" s="188"/>
      <c r="P278" s="188"/>
      <c r="Q278" s="188"/>
      <c r="R278" s="188"/>
      <c r="S278" s="188"/>
      <c r="T278" s="188"/>
      <c r="U278" s="188"/>
      <c r="V278" s="188"/>
      <c r="W278" s="188"/>
      <c r="X278" s="188"/>
      <c r="Y278" s="188"/>
      <c r="Z278" s="188"/>
      <c r="AA278" s="188"/>
      <c r="AB278" s="188"/>
      <c r="AC278" s="188"/>
    </row>
    <row r="281" spans="1:29" ht="12.75">
      <c r="A281" s="270">
        <v>94</v>
      </c>
      <c r="B281" s="270">
        <v>37</v>
      </c>
      <c r="C281" s="270">
        <v>37</v>
      </c>
      <c r="D281" s="270" t="s">
        <v>3142</v>
      </c>
      <c r="E281" s="388">
        <v>44035</v>
      </c>
      <c r="F281" s="270">
        <v>0.25</v>
      </c>
      <c r="G281" s="270">
        <v>37</v>
      </c>
      <c r="H281" s="270" t="s">
        <v>27</v>
      </c>
      <c r="I281" s="385">
        <v>44054</v>
      </c>
      <c r="J281" s="270">
        <v>0.5</v>
      </c>
      <c r="K281" s="188"/>
      <c r="L281" s="188"/>
      <c r="M281" s="188"/>
      <c r="N281" s="188"/>
      <c r="O281" s="188"/>
      <c r="P281" s="188"/>
      <c r="Q281" s="188"/>
      <c r="R281" s="188"/>
      <c r="S281" s="188"/>
      <c r="T281" s="188"/>
      <c r="U281" s="188"/>
      <c r="V281" s="188"/>
      <c r="W281" s="188"/>
      <c r="X281" s="188"/>
      <c r="Y281" s="188"/>
      <c r="Z281" s="188"/>
      <c r="AA281" s="188"/>
      <c r="AB281" s="188"/>
      <c r="AC281" s="188"/>
    </row>
    <row r="284" spans="1:29" ht="12.75">
      <c r="A284" s="270">
        <v>95</v>
      </c>
      <c r="B284" s="270">
        <v>0</v>
      </c>
      <c r="C284" s="270">
        <v>0</v>
      </c>
      <c r="D284" s="270" t="s">
        <v>3142</v>
      </c>
      <c r="E284" s="388">
        <v>44034</v>
      </c>
      <c r="F284" s="270">
        <v>0</v>
      </c>
      <c r="G284" s="188"/>
      <c r="H284" s="188"/>
      <c r="I284" s="188"/>
      <c r="J284" s="188"/>
      <c r="K284" s="188"/>
      <c r="L284" s="188"/>
      <c r="M284" s="188"/>
      <c r="N284" s="188"/>
      <c r="O284" s="188"/>
      <c r="P284" s="188"/>
      <c r="Q284" s="188"/>
      <c r="R284" s="188"/>
      <c r="S284" s="188"/>
      <c r="T284" s="188"/>
      <c r="U284" s="188"/>
      <c r="V284" s="188"/>
      <c r="W284" s="188"/>
      <c r="X284" s="188"/>
      <c r="Y284" s="188"/>
      <c r="Z284" s="188"/>
      <c r="AA284" s="188"/>
      <c r="AB284" s="188"/>
      <c r="AC284" s="188"/>
    </row>
    <row r="287" spans="1:29" ht="12.75">
      <c r="A287" s="270">
        <v>96</v>
      </c>
      <c r="B287" s="270">
        <v>0</v>
      </c>
      <c r="C287" s="270">
        <v>0</v>
      </c>
      <c r="D287" s="270" t="s">
        <v>3142</v>
      </c>
      <c r="E287" s="388">
        <v>44034</v>
      </c>
      <c r="F287" s="270">
        <v>0</v>
      </c>
      <c r="G287" s="188"/>
      <c r="H287" s="188"/>
      <c r="I287" s="188"/>
      <c r="J287" s="188"/>
      <c r="K287" s="188"/>
      <c r="L287" s="188"/>
      <c r="M287" s="188"/>
      <c r="N287" s="188"/>
      <c r="O287" s="188"/>
      <c r="P287" s="188"/>
      <c r="Q287" s="188"/>
      <c r="R287" s="188"/>
      <c r="S287" s="188"/>
      <c r="T287" s="188"/>
      <c r="U287" s="188"/>
      <c r="V287" s="188"/>
      <c r="W287" s="188"/>
      <c r="X287" s="188"/>
      <c r="Y287" s="188"/>
      <c r="Z287" s="188"/>
      <c r="AA287" s="188"/>
      <c r="AB287" s="188"/>
      <c r="AC287" s="188"/>
    </row>
    <row r="290" spans="1:29" ht="12.75">
      <c r="A290" s="270">
        <v>97</v>
      </c>
      <c r="B290" s="270">
        <v>0</v>
      </c>
      <c r="C290" s="270">
        <v>0</v>
      </c>
      <c r="D290" s="270" t="s">
        <v>3142</v>
      </c>
      <c r="E290" s="388">
        <v>44034</v>
      </c>
      <c r="F290" s="270">
        <v>0</v>
      </c>
      <c r="G290" s="188"/>
      <c r="H290" s="188"/>
      <c r="I290" s="188"/>
      <c r="J290" s="188"/>
      <c r="K290" s="188"/>
      <c r="L290" s="188"/>
      <c r="M290" s="188"/>
      <c r="N290" s="188"/>
      <c r="O290" s="188"/>
      <c r="P290" s="188"/>
      <c r="Q290" s="188"/>
      <c r="R290" s="188"/>
      <c r="S290" s="188"/>
      <c r="T290" s="188"/>
      <c r="U290" s="188"/>
      <c r="V290" s="188"/>
      <c r="W290" s="188"/>
      <c r="X290" s="188"/>
      <c r="Y290" s="188"/>
      <c r="Z290" s="188"/>
      <c r="AA290" s="188"/>
      <c r="AB290" s="188"/>
      <c r="AC290" s="188"/>
    </row>
    <row r="293" spans="1:29" ht="12.75">
      <c r="A293" s="270">
        <v>98</v>
      </c>
      <c r="B293" s="270">
        <v>2</v>
      </c>
      <c r="C293" s="270">
        <v>2</v>
      </c>
      <c r="D293" s="270" t="s">
        <v>3142</v>
      </c>
      <c r="E293" s="388">
        <v>44034</v>
      </c>
      <c r="F293" s="270" t="s">
        <v>3120</v>
      </c>
      <c r="G293" s="270">
        <v>2</v>
      </c>
      <c r="H293" s="270" t="s">
        <v>27</v>
      </c>
      <c r="I293" s="385">
        <v>44054</v>
      </c>
      <c r="J293" s="270">
        <v>0</v>
      </c>
      <c r="K293" s="188"/>
      <c r="L293" s="188"/>
      <c r="M293" s="188"/>
      <c r="N293" s="188"/>
      <c r="O293" s="188"/>
      <c r="P293" s="188"/>
      <c r="Q293" s="188"/>
      <c r="R293" s="188"/>
      <c r="S293" s="188"/>
      <c r="T293" s="188"/>
      <c r="U293" s="188"/>
      <c r="V293" s="188"/>
      <c r="W293" s="188"/>
      <c r="X293" s="188"/>
      <c r="Y293" s="188"/>
      <c r="Z293" s="188"/>
      <c r="AA293" s="188"/>
      <c r="AB293" s="188"/>
      <c r="AC293" s="188"/>
    </row>
    <row r="296" spans="1:29" ht="12.75">
      <c r="A296" s="270">
        <v>99</v>
      </c>
      <c r="B296" s="270">
        <v>1</v>
      </c>
      <c r="C296" s="270">
        <v>1</v>
      </c>
      <c r="D296" s="270" t="s">
        <v>3142</v>
      </c>
      <c r="E296" s="388">
        <v>44034</v>
      </c>
      <c r="F296" s="270" t="s">
        <v>3120</v>
      </c>
      <c r="G296" s="270">
        <v>1</v>
      </c>
      <c r="H296" s="270" t="s">
        <v>27</v>
      </c>
      <c r="I296" s="385">
        <v>44054</v>
      </c>
      <c r="J296" s="270">
        <v>0</v>
      </c>
      <c r="K296" s="188"/>
      <c r="L296" s="188"/>
      <c r="M296" s="188"/>
      <c r="N296" s="188"/>
      <c r="O296" s="188"/>
      <c r="P296" s="188"/>
      <c r="Q296" s="188"/>
      <c r="R296" s="188"/>
      <c r="S296" s="188"/>
      <c r="T296" s="188"/>
      <c r="U296" s="188"/>
      <c r="V296" s="188"/>
      <c r="W296" s="188"/>
      <c r="X296" s="188"/>
      <c r="Y296" s="188"/>
      <c r="Z296" s="188"/>
      <c r="AA296" s="188"/>
      <c r="AB296" s="188"/>
      <c r="AC296" s="188"/>
    </row>
    <row r="299" spans="1:29" ht="12.75">
      <c r="A299" s="270">
        <v>100</v>
      </c>
      <c r="B299" s="270">
        <v>4</v>
      </c>
      <c r="C299" s="270">
        <v>4</v>
      </c>
      <c r="D299" s="270" t="s">
        <v>3142</v>
      </c>
      <c r="E299" s="388">
        <v>44034</v>
      </c>
      <c r="F299" s="270" t="s">
        <v>3117</v>
      </c>
      <c r="G299" s="270">
        <v>4</v>
      </c>
      <c r="H299" s="270" t="s">
        <v>27</v>
      </c>
      <c r="I299" s="385">
        <v>44054</v>
      </c>
      <c r="J299" s="270">
        <v>0</v>
      </c>
      <c r="K299" s="188"/>
      <c r="L299" s="188"/>
      <c r="M299" s="188"/>
      <c r="N299" s="188"/>
      <c r="O299" s="188"/>
      <c r="P299" s="188"/>
      <c r="Q299" s="188"/>
      <c r="R299" s="188"/>
      <c r="S299" s="188"/>
      <c r="T299" s="188"/>
      <c r="U299" s="188"/>
      <c r="V299" s="188"/>
      <c r="W299" s="188"/>
      <c r="X299" s="188"/>
      <c r="Y299" s="188"/>
      <c r="Z299" s="188"/>
      <c r="AA299" s="188"/>
      <c r="AB299" s="188"/>
      <c r="AC299" s="188"/>
    </row>
    <row r="302" spans="1:29" ht="12.75">
      <c r="A302" s="270">
        <v>101</v>
      </c>
      <c r="B302" s="270">
        <v>0</v>
      </c>
      <c r="C302" s="270">
        <v>0</v>
      </c>
      <c r="D302" s="270" t="s">
        <v>3142</v>
      </c>
      <c r="E302" s="388">
        <v>44034</v>
      </c>
      <c r="F302" s="270">
        <v>0</v>
      </c>
      <c r="G302" s="188"/>
      <c r="H302" s="188"/>
      <c r="I302" s="188"/>
      <c r="J302" s="188"/>
      <c r="K302" s="188"/>
      <c r="L302" s="188"/>
      <c r="M302" s="188"/>
      <c r="N302" s="188"/>
      <c r="O302" s="188"/>
      <c r="P302" s="188"/>
      <c r="Q302" s="188"/>
      <c r="R302" s="188"/>
      <c r="S302" s="188"/>
      <c r="T302" s="188"/>
      <c r="U302" s="188"/>
      <c r="V302" s="188"/>
      <c r="W302" s="188"/>
      <c r="X302" s="188"/>
      <c r="Y302" s="188"/>
      <c r="Z302" s="188"/>
      <c r="AA302" s="188"/>
      <c r="AB302" s="188"/>
      <c r="AC302" s="188"/>
    </row>
    <row r="305" spans="2:7" ht="12.75">
      <c r="B305">
        <f t="shared" ref="B305:C305" si="0">SUM(B2:B302)</f>
        <v>2954</v>
      </c>
      <c r="C305">
        <f t="shared" si="0"/>
        <v>2984</v>
      </c>
      <c r="G305">
        <f>SUM(G2:G302)</f>
        <v>2916</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outlinePr summaryBelow="0" summaryRight="0"/>
  </sheetPr>
  <dimension ref="A1:Z32"/>
  <sheetViews>
    <sheetView workbookViewId="0"/>
  </sheetViews>
  <sheetFormatPr defaultColWidth="12.5703125" defaultRowHeight="15.75" customHeight="1"/>
  <sheetData>
    <row r="1" spans="1:26" ht="15.75" customHeight="1">
      <c r="A1" s="116" t="s">
        <v>3105</v>
      </c>
      <c r="B1" s="116" t="s">
        <v>3106</v>
      </c>
      <c r="C1" s="116" t="s">
        <v>3108</v>
      </c>
      <c r="D1" s="116" t="s">
        <v>3109</v>
      </c>
      <c r="E1" s="116" t="s">
        <v>3112</v>
      </c>
      <c r="F1" s="116" t="s">
        <v>3113</v>
      </c>
    </row>
    <row r="2" spans="1:26" ht="15.75" customHeight="1">
      <c r="A2" s="268">
        <v>1</v>
      </c>
      <c r="B2" s="268">
        <v>1</v>
      </c>
      <c r="C2" s="268" t="s">
        <v>215</v>
      </c>
      <c r="D2" s="857">
        <v>43887</v>
      </c>
      <c r="E2" s="268" t="s">
        <v>8</v>
      </c>
      <c r="F2" s="365">
        <v>43929</v>
      </c>
      <c r="G2" s="219"/>
      <c r="H2" s="219"/>
      <c r="I2" s="219"/>
      <c r="J2" s="219"/>
      <c r="K2" s="219"/>
      <c r="L2" s="219"/>
      <c r="M2" s="219"/>
      <c r="N2" s="219"/>
      <c r="O2" s="219"/>
      <c r="P2" s="219"/>
      <c r="Q2" s="219"/>
      <c r="R2" s="219"/>
      <c r="S2" s="219"/>
      <c r="T2" s="219"/>
      <c r="U2" s="219"/>
      <c r="V2" s="219"/>
      <c r="W2" s="219"/>
      <c r="X2" s="219"/>
      <c r="Y2" s="219"/>
      <c r="Z2" s="219"/>
    </row>
    <row r="3" spans="1:26" ht="15.75" customHeight="1">
      <c r="A3" s="268">
        <v>2</v>
      </c>
      <c r="B3" s="268">
        <v>21</v>
      </c>
      <c r="C3" s="268" t="s">
        <v>215</v>
      </c>
      <c r="D3" s="857">
        <v>43887</v>
      </c>
      <c r="E3" s="268" t="s">
        <v>8</v>
      </c>
      <c r="F3" s="365">
        <v>43929</v>
      </c>
      <c r="G3" s="219"/>
      <c r="H3" s="219"/>
      <c r="I3" s="219"/>
      <c r="J3" s="219"/>
      <c r="K3" s="219"/>
      <c r="L3" s="219"/>
      <c r="M3" s="219"/>
      <c r="N3" s="219"/>
      <c r="O3" s="219"/>
      <c r="P3" s="219"/>
      <c r="Q3" s="219"/>
      <c r="R3" s="219"/>
      <c r="S3" s="219"/>
      <c r="T3" s="219"/>
      <c r="U3" s="219"/>
      <c r="V3" s="219"/>
      <c r="W3" s="219"/>
      <c r="X3" s="219"/>
      <c r="Y3" s="219"/>
      <c r="Z3" s="219"/>
    </row>
    <row r="4" spans="1:26" ht="15.75" customHeight="1">
      <c r="A4" s="268">
        <v>3</v>
      </c>
      <c r="B4" s="268">
        <v>11</v>
      </c>
      <c r="C4" s="268" t="s">
        <v>215</v>
      </c>
      <c r="D4" s="857">
        <v>43887</v>
      </c>
      <c r="E4" s="268" t="s">
        <v>8</v>
      </c>
      <c r="F4" s="365">
        <v>43929</v>
      </c>
      <c r="G4" s="219"/>
      <c r="H4" s="219"/>
      <c r="I4" s="219"/>
      <c r="J4" s="219"/>
      <c r="K4" s="219"/>
      <c r="L4" s="219"/>
      <c r="M4" s="219"/>
      <c r="N4" s="219"/>
      <c r="O4" s="219"/>
      <c r="P4" s="219"/>
      <c r="Q4" s="219"/>
      <c r="R4" s="219"/>
      <c r="S4" s="219"/>
      <c r="T4" s="219"/>
      <c r="U4" s="219"/>
      <c r="V4" s="219"/>
      <c r="W4" s="219"/>
      <c r="X4" s="219"/>
      <c r="Y4" s="219"/>
      <c r="Z4" s="219"/>
    </row>
    <row r="5" spans="1:26" ht="15.75" customHeight="1">
      <c r="A5" s="268">
        <v>4</v>
      </c>
      <c r="B5" s="268">
        <v>146</v>
      </c>
      <c r="C5" s="268" t="s">
        <v>215</v>
      </c>
      <c r="D5" s="857">
        <v>43921</v>
      </c>
      <c r="E5" s="268" t="s">
        <v>8</v>
      </c>
      <c r="F5" s="365">
        <v>43930</v>
      </c>
      <c r="G5" s="219"/>
      <c r="H5" s="219"/>
      <c r="I5" s="219"/>
      <c r="J5" s="219"/>
      <c r="K5" s="219"/>
      <c r="L5" s="219"/>
      <c r="M5" s="219"/>
      <c r="N5" s="219"/>
      <c r="O5" s="219"/>
      <c r="P5" s="219"/>
      <c r="Q5" s="219"/>
      <c r="R5" s="219"/>
      <c r="S5" s="219"/>
      <c r="T5" s="219"/>
      <c r="U5" s="219"/>
      <c r="V5" s="219"/>
      <c r="W5" s="219"/>
      <c r="X5" s="219"/>
      <c r="Y5" s="219"/>
      <c r="Z5" s="219"/>
    </row>
    <row r="6" spans="1:26" ht="15.75" customHeight="1">
      <c r="A6" s="268">
        <v>5</v>
      </c>
      <c r="B6" s="268">
        <v>117</v>
      </c>
      <c r="C6" s="268" t="s">
        <v>215</v>
      </c>
      <c r="D6" s="857">
        <v>43892</v>
      </c>
      <c r="E6" s="268" t="s">
        <v>8</v>
      </c>
      <c r="F6" s="365">
        <v>43936</v>
      </c>
      <c r="G6" s="219"/>
      <c r="H6" s="219"/>
      <c r="I6" s="219"/>
      <c r="J6" s="219"/>
      <c r="K6" s="219"/>
      <c r="L6" s="219"/>
      <c r="M6" s="219"/>
      <c r="N6" s="219"/>
      <c r="O6" s="219"/>
      <c r="P6" s="219"/>
      <c r="Q6" s="219"/>
      <c r="R6" s="219"/>
      <c r="S6" s="219"/>
      <c r="T6" s="219"/>
      <c r="U6" s="219"/>
      <c r="V6" s="219"/>
      <c r="W6" s="219"/>
      <c r="X6" s="219"/>
      <c r="Y6" s="219"/>
      <c r="Z6" s="219"/>
    </row>
    <row r="7" spans="1:26" ht="15.75" customHeight="1">
      <c r="A7" s="268">
        <v>6</v>
      </c>
      <c r="B7" s="268">
        <v>123</v>
      </c>
      <c r="C7" s="268" t="s">
        <v>215</v>
      </c>
      <c r="D7" s="857">
        <v>43895</v>
      </c>
      <c r="E7" s="268" t="s">
        <v>8</v>
      </c>
      <c r="F7" s="365">
        <v>43937</v>
      </c>
      <c r="G7" s="219"/>
      <c r="H7" s="219"/>
      <c r="I7" s="219"/>
      <c r="J7" s="219"/>
      <c r="K7" s="219"/>
      <c r="L7" s="219"/>
      <c r="M7" s="219"/>
      <c r="N7" s="219"/>
      <c r="O7" s="219"/>
      <c r="P7" s="219"/>
      <c r="Q7" s="219"/>
      <c r="R7" s="219"/>
      <c r="S7" s="219"/>
      <c r="T7" s="219"/>
      <c r="U7" s="219"/>
      <c r="V7" s="219"/>
      <c r="W7" s="219"/>
      <c r="X7" s="219"/>
      <c r="Y7" s="219"/>
      <c r="Z7" s="219"/>
    </row>
    <row r="8" spans="1:26" ht="15.75" customHeight="1">
      <c r="A8" s="268">
        <v>7</v>
      </c>
      <c r="B8" s="268">
        <v>46</v>
      </c>
      <c r="C8" s="268" t="s">
        <v>215</v>
      </c>
      <c r="D8" s="857">
        <v>43892</v>
      </c>
      <c r="E8" s="268" t="s">
        <v>8</v>
      </c>
      <c r="F8" s="365">
        <v>43942</v>
      </c>
      <c r="G8" s="219"/>
      <c r="H8" s="219"/>
      <c r="I8" s="219"/>
      <c r="J8" s="219"/>
      <c r="K8" s="219"/>
      <c r="L8" s="219"/>
      <c r="M8" s="219"/>
      <c r="N8" s="219"/>
      <c r="O8" s="219"/>
      <c r="P8" s="219"/>
      <c r="Q8" s="219"/>
      <c r="R8" s="219"/>
      <c r="S8" s="219"/>
      <c r="T8" s="219"/>
      <c r="U8" s="219"/>
      <c r="V8" s="219"/>
      <c r="W8" s="219"/>
      <c r="X8" s="219"/>
      <c r="Y8" s="219"/>
      <c r="Z8" s="219"/>
    </row>
    <row r="9" spans="1:26" ht="15.75" customHeight="1">
      <c r="A9" s="268">
        <v>8</v>
      </c>
      <c r="B9" s="268">
        <v>7</v>
      </c>
      <c r="C9" s="268" t="s">
        <v>215</v>
      </c>
      <c r="D9" s="857">
        <v>43922</v>
      </c>
      <c r="E9" s="268" t="s">
        <v>8</v>
      </c>
      <c r="F9" s="365">
        <v>43942</v>
      </c>
      <c r="G9" s="219"/>
      <c r="H9" s="219"/>
      <c r="I9" s="219"/>
      <c r="J9" s="219"/>
      <c r="K9" s="219"/>
      <c r="L9" s="219"/>
      <c r="M9" s="219"/>
      <c r="N9" s="219"/>
      <c r="O9" s="219"/>
      <c r="P9" s="219"/>
      <c r="Q9" s="219"/>
      <c r="R9" s="219"/>
      <c r="S9" s="219"/>
      <c r="T9" s="219"/>
      <c r="U9" s="219"/>
      <c r="V9" s="219"/>
      <c r="W9" s="219"/>
      <c r="X9" s="219"/>
      <c r="Y9" s="219"/>
      <c r="Z9" s="219"/>
    </row>
    <row r="10" spans="1:26" ht="15.75" customHeight="1">
      <c r="A10" s="268">
        <v>9</v>
      </c>
      <c r="B10" s="268">
        <v>287</v>
      </c>
      <c r="C10" s="268" t="s">
        <v>215</v>
      </c>
      <c r="D10" s="857">
        <v>43923</v>
      </c>
      <c r="E10" s="268" t="s">
        <v>8</v>
      </c>
      <c r="F10" s="365">
        <v>43942</v>
      </c>
      <c r="G10" s="219"/>
      <c r="H10" s="219"/>
      <c r="I10" s="219"/>
      <c r="J10" s="219"/>
      <c r="K10" s="219"/>
      <c r="L10" s="219"/>
      <c r="M10" s="219"/>
      <c r="N10" s="219"/>
      <c r="O10" s="219"/>
      <c r="P10" s="219"/>
      <c r="Q10" s="219"/>
      <c r="R10" s="219"/>
      <c r="S10" s="219"/>
      <c r="T10" s="219"/>
      <c r="U10" s="219"/>
      <c r="V10" s="219"/>
      <c r="W10" s="219"/>
      <c r="X10" s="219"/>
      <c r="Y10" s="219"/>
      <c r="Z10" s="219"/>
    </row>
    <row r="11" spans="1:26" ht="15.75" customHeight="1">
      <c r="A11" s="268">
        <v>10</v>
      </c>
      <c r="B11" s="268">
        <v>527</v>
      </c>
      <c r="C11" s="268" t="s">
        <v>215</v>
      </c>
      <c r="D11" s="857">
        <v>43929</v>
      </c>
      <c r="E11" s="268" t="s">
        <v>8</v>
      </c>
      <c r="F11" s="365">
        <v>43943</v>
      </c>
      <c r="G11" s="219"/>
      <c r="H11" s="219"/>
      <c r="I11" s="219"/>
      <c r="J11" s="219"/>
      <c r="K11" s="219"/>
      <c r="L11" s="219"/>
      <c r="M11" s="219"/>
      <c r="N11" s="219"/>
      <c r="O11" s="219"/>
      <c r="P11" s="219"/>
      <c r="Q11" s="219"/>
      <c r="R11" s="219"/>
      <c r="S11" s="219"/>
      <c r="T11" s="219"/>
      <c r="U11" s="219"/>
      <c r="V11" s="219"/>
      <c r="W11" s="219"/>
      <c r="X11" s="219"/>
      <c r="Y11" s="219"/>
      <c r="Z11" s="219"/>
    </row>
    <row r="12" spans="1:26" ht="15.75" customHeight="1">
      <c r="A12" s="268">
        <v>11</v>
      </c>
      <c r="B12" s="268">
        <v>229</v>
      </c>
      <c r="C12" s="268" t="s">
        <v>215</v>
      </c>
      <c r="D12" s="857">
        <v>43927</v>
      </c>
      <c r="E12" s="268" t="s">
        <v>8</v>
      </c>
      <c r="F12" s="365">
        <v>43944</v>
      </c>
      <c r="G12" s="219"/>
      <c r="H12" s="219"/>
      <c r="I12" s="219"/>
      <c r="J12" s="219"/>
      <c r="K12" s="219"/>
      <c r="L12" s="219"/>
      <c r="M12" s="219"/>
      <c r="N12" s="219"/>
      <c r="O12" s="219"/>
      <c r="P12" s="219"/>
      <c r="Q12" s="219"/>
      <c r="R12" s="219"/>
      <c r="S12" s="219"/>
      <c r="T12" s="219"/>
      <c r="U12" s="219"/>
      <c r="V12" s="219"/>
      <c r="W12" s="219"/>
      <c r="X12" s="219"/>
      <c r="Y12" s="219"/>
      <c r="Z12" s="219"/>
    </row>
    <row r="13" spans="1:26" ht="15.75" customHeight="1">
      <c r="A13" s="268">
        <v>12</v>
      </c>
      <c r="B13" s="268">
        <v>96</v>
      </c>
      <c r="C13" s="268" t="s">
        <v>215</v>
      </c>
      <c r="D13" s="857">
        <v>43923</v>
      </c>
      <c r="E13" s="268" t="s">
        <v>8</v>
      </c>
      <c r="F13" s="365">
        <v>43944</v>
      </c>
      <c r="G13" s="219"/>
      <c r="H13" s="219"/>
      <c r="I13" s="219"/>
      <c r="J13" s="219"/>
      <c r="K13" s="219"/>
      <c r="L13" s="219"/>
      <c r="M13" s="219"/>
      <c r="N13" s="219"/>
      <c r="O13" s="219"/>
      <c r="P13" s="219"/>
      <c r="Q13" s="219"/>
      <c r="R13" s="219"/>
      <c r="S13" s="219"/>
      <c r="T13" s="219"/>
      <c r="U13" s="219"/>
      <c r="V13" s="219"/>
      <c r="W13" s="219"/>
      <c r="X13" s="219"/>
      <c r="Y13" s="219"/>
      <c r="Z13" s="219"/>
    </row>
    <row r="14" spans="1:26" ht="15.75" customHeight="1">
      <c r="A14" s="268">
        <v>13</v>
      </c>
      <c r="B14" s="268">
        <v>58</v>
      </c>
      <c r="C14" s="268" t="s">
        <v>215</v>
      </c>
      <c r="D14" s="857">
        <v>43892</v>
      </c>
      <c r="E14" s="268" t="s">
        <v>8</v>
      </c>
      <c r="F14" s="365">
        <v>43944</v>
      </c>
      <c r="G14" s="219"/>
      <c r="H14" s="219"/>
      <c r="I14" s="219"/>
      <c r="J14" s="219"/>
      <c r="K14" s="219"/>
      <c r="L14" s="219"/>
      <c r="M14" s="219"/>
      <c r="N14" s="219"/>
      <c r="O14" s="219"/>
      <c r="P14" s="219"/>
      <c r="Q14" s="219"/>
      <c r="R14" s="219"/>
      <c r="S14" s="219"/>
      <c r="T14" s="219"/>
      <c r="U14" s="219"/>
      <c r="V14" s="219"/>
      <c r="W14" s="219"/>
      <c r="X14" s="219"/>
      <c r="Y14" s="219"/>
      <c r="Z14" s="219"/>
    </row>
    <row r="15" spans="1:26" ht="15.75" customHeight="1">
      <c r="A15" s="268">
        <v>14</v>
      </c>
      <c r="B15" s="268">
        <v>0</v>
      </c>
      <c r="C15" s="268" t="s">
        <v>215</v>
      </c>
      <c r="D15" s="857">
        <v>43887</v>
      </c>
      <c r="E15" s="268" t="s">
        <v>8</v>
      </c>
      <c r="F15" s="365">
        <v>43944</v>
      </c>
      <c r="G15" s="219"/>
      <c r="H15" s="219"/>
      <c r="I15" s="219"/>
      <c r="J15" s="219"/>
      <c r="K15" s="219"/>
      <c r="L15" s="219"/>
      <c r="M15" s="219"/>
      <c r="N15" s="219"/>
      <c r="O15" s="219"/>
      <c r="P15" s="219"/>
      <c r="Q15" s="219"/>
      <c r="R15" s="219"/>
      <c r="S15" s="219"/>
      <c r="T15" s="219"/>
      <c r="U15" s="219"/>
      <c r="V15" s="219"/>
      <c r="W15" s="219"/>
      <c r="X15" s="219"/>
      <c r="Y15" s="219"/>
      <c r="Z15" s="219"/>
    </row>
    <row r="16" spans="1:26" ht="15.75" customHeight="1">
      <c r="A16" s="268">
        <v>15</v>
      </c>
      <c r="B16" s="268">
        <v>25</v>
      </c>
      <c r="C16" s="268" t="s">
        <v>215</v>
      </c>
      <c r="D16" s="857">
        <v>43922</v>
      </c>
      <c r="E16" s="268" t="s">
        <v>8</v>
      </c>
      <c r="F16" s="365">
        <v>43949</v>
      </c>
      <c r="G16" s="219"/>
      <c r="H16" s="219"/>
      <c r="I16" s="219"/>
      <c r="J16" s="219"/>
      <c r="K16" s="219"/>
      <c r="L16" s="219"/>
      <c r="M16" s="219"/>
      <c r="N16" s="219"/>
      <c r="O16" s="219"/>
      <c r="P16" s="219"/>
      <c r="Q16" s="219"/>
      <c r="R16" s="219"/>
      <c r="S16" s="219"/>
      <c r="T16" s="219"/>
      <c r="U16" s="219"/>
      <c r="V16" s="219"/>
      <c r="W16" s="219"/>
      <c r="X16" s="219"/>
      <c r="Y16" s="219"/>
      <c r="Z16" s="219"/>
    </row>
    <row r="17" spans="1:26" ht="15.75" customHeight="1">
      <c r="A17" s="268">
        <v>16</v>
      </c>
      <c r="B17" s="268">
        <v>131</v>
      </c>
      <c r="C17" s="268" t="s">
        <v>215</v>
      </c>
      <c r="D17" s="857">
        <v>43922</v>
      </c>
      <c r="E17" s="268" t="s">
        <v>8</v>
      </c>
      <c r="F17" s="365">
        <v>43949</v>
      </c>
      <c r="G17" s="219"/>
      <c r="H17" s="219"/>
      <c r="I17" s="219"/>
      <c r="J17" s="219"/>
      <c r="K17" s="219"/>
      <c r="L17" s="219"/>
      <c r="M17" s="219"/>
      <c r="N17" s="219"/>
      <c r="O17" s="219"/>
      <c r="P17" s="219"/>
      <c r="Q17" s="219"/>
      <c r="R17" s="219"/>
      <c r="S17" s="219"/>
      <c r="T17" s="219"/>
      <c r="U17" s="219"/>
      <c r="V17" s="219"/>
      <c r="W17" s="219"/>
      <c r="X17" s="219"/>
      <c r="Y17" s="219"/>
      <c r="Z17" s="219"/>
    </row>
    <row r="18" spans="1:26" ht="15.75" customHeight="1">
      <c r="A18" s="268">
        <v>17</v>
      </c>
      <c r="B18" s="268">
        <v>119</v>
      </c>
      <c r="C18" s="268" t="s">
        <v>215</v>
      </c>
      <c r="D18" s="857">
        <v>43922</v>
      </c>
      <c r="E18" s="268" t="s">
        <v>8</v>
      </c>
      <c r="F18" s="365">
        <v>43949</v>
      </c>
      <c r="G18" s="219"/>
      <c r="H18" s="219"/>
      <c r="I18" s="219"/>
      <c r="J18" s="219"/>
      <c r="K18" s="219"/>
      <c r="L18" s="219"/>
      <c r="M18" s="219"/>
      <c r="N18" s="219"/>
      <c r="O18" s="219"/>
      <c r="P18" s="219"/>
      <c r="Q18" s="219"/>
      <c r="R18" s="219"/>
      <c r="S18" s="219"/>
      <c r="T18" s="219"/>
      <c r="U18" s="219"/>
      <c r="V18" s="219"/>
      <c r="W18" s="219"/>
      <c r="X18" s="219"/>
      <c r="Y18" s="219"/>
      <c r="Z18" s="219"/>
    </row>
    <row r="19" spans="1:26" ht="15.75" customHeight="1">
      <c r="A19" s="268">
        <v>18</v>
      </c>
      <c r="B19" s="268">
        <v>57</v>
      </c>
      <c r="C19" s="268" t="s">
        <v>215</v>
      </c>
      <c r="D19" s="857">
        <v>43922</v>
      </c>
      <c r="E19" s="268" t="s">
        <v>8</v>
      </c>
      <c r="F19" s="365">
        <v>43949</v>
      </c>
      <c r="G19" s="219"/>
      <c r="H19" s="219"/>
      <c r="I19" s="219"/>
      <c r="J19" s="219"/>
      <c r="K19" s="219"/>
      <c r="L19" s="219"/>
      <c r="M19" s="219"/>
      <c r="N19" s="219"/>
      <c r="O19" s="219"/>
      <c r="P19" s="219"/>
      <c r="Q19" s="219"/>
      <c r="R19" s="219"/>
      <c r="S19" s="219"/>
      <c r="T19" s="219"/>
      <c r="U19" s="219"/>
      <c r="V19" s="219"/>
      <c r="W19" s="219"/>
      <c r="X19" s="219"/>
      <c r="Y19" s="219"/>
      <c r="Z19" s="219"/>
    </row>
    <row r="20" spans="1:26" ht="15.75" customHeight="1">
      <c r="A20" s="268">
        <v>19</v>
      </c>
      <c r="B20" s="268">
        <v>36</v>
      </c>
      <c r="C20" s="268" t="s">
        <v>215</v>
      </c>
      <c r="D20" s="857">
        <v>43922</v>
      </c>
      <c r="E20" s="268" t="s">
        <v>8</v>
      </c>
      <c r="F20" s="365">
        <v>43949</v>
      </c>
      <c r="G20" s="219"/>
      <c r="H20" s="219"/>
      <c r="I20" s="219"/>
      <c r="J20" s="219"/>
      <c r="K20" s="219"/>
      <c r="L20" s="219"/>
      <c r="M20" s="219"/>
      <c r="N20" s="219"/>
      <c r="O20" s="219"/>
      <c r="P20" s="219"/>
      <c r="Q20" s="219"/>
      <c r="R20" s="219"/>
      <c r="S20" s="219"/>
      <c r="T20" s="219"/>
      <c r="U20" s="219"/>
      <c r="V20" s="219"/>
      <c r="W20" s="219"/>
      <c r="X20" s="219"/>
      <c r="Y20" s="219"/>
      <c r="Z20" s="219"/>
    </row>
    <row r="21" spans="1:26" ht="15.75" customHeight="1">
      <c r="A21" s="268">
        <v>20</v>
      </c>
      <c r="B21" s="268">
        <v>22</v>
      </c>
      <c r="C21" s="268" t="s">
        <v>215</v>
      </c>
      <c r="D21" s="857">
        <v>43887</v>
      </c>
      <c r="E21" s="268" t="s">
        <v>8</v>
      </c>
      <c r="F21" s="365">
        <v>43949</v>
      </c>
      <c r="G21" s="219"/>
      <c r="H21" s="219"/>
      <c r="I21" s="219"/>
      <c r="J21" s="219"/>
      <c r="K21" s="219"/>
      <c r="L21" s="219"/>
      <c r="M21" s="219"/>
      <c r="N21" s="219"/>
      <c r="O21" s="219"/>
      <c r="P21" s="219"/>
      <c r="Q21" s="219"/>
      <c r="R21" s="219"/>
      <c r="S21" s="219"/>
      <c r="T21" s="219"/>
      <c r="U21" s="219"/>
      <c r="V21" s="219"/>
      <c r="W21" s="219"/>
      <c r="X21" s="219"/>
      <c r="Y21" s="219"/>
      <c r="Z21" s="219"/>
    </row>
    <row r="22" spans="1:26" ht="15.75" customHeight="1">
      <c r="A22" s="268">
        <v>21</v>
      </c>
      <c r="B22" s="268">
        <v>29</v>
      </c>
      <c r="C22" s="268" t="s">
        <v>215</v>
      </c>
      <c r="D22" s="857">
        <v>43887</v>
      </c>
      <c r="E22" s="268" t="s">
        <v>8</v>
      </c>
      <c r="F22" s="365">
        <v>43949</v>
      </c>
      <c r="G22" s="219"/>
      <c r="H22" s="219"/>
      <c r="I22" s="219"/>
      <c r="J22" s="219"/>
      <c r="K22" s="219"/>
      <c r="L22" s="219"/>
      <c r="M22" s="219"/>
      <c r="N22" s="219"/>
      <c r="O22" s="219"/>
      <c r="P22" s="219"/>
      <c r="Q22" s="219"/>
      <c r="R22" s="219"/>
      <c r="S22" s="219"/>
      <c r="T22" s="219"/>
      <c r="U22" s="219"/>
      <c r="V22" s="219"/>
      <c r="W22" s="219"/>
      <c r="X22" s="219"/>
      <c r="Y22" s="219"/>
      <c r="Z22" s="219"/>
    </row>
    <row r="23" spans="1:26" ht="15.75" customHeight="1">
      <c r="A23" s="268">
        <v>22</v>
      </c>
      <c r="B23" s="268">
        <v>0</v>
      </c>
      <c r="C23" s="268" t="s">
        <v>215</v>
      </c>
      <c r="D23" s="857">
        <v>43887</v>
      </c>
      <c r="E23" s="268" t="s">
        <v>8</v>
      </c>
      <c r="F23" s="365">
        <v>43944</v>
      </c>
      <c r="G23" s="219"/>
      <c r="H23" s="219"/>
      <c r="I23" s="219"/>
      <c r="J23" s="219"/>
      <c r="K23" s="219"/>
      <c r="L23" s="219"/>
      <c r="M23" s="219"/>
      <c r="N23" s="219"/>
      <c r="O23" s="219"/>
      <c r="P23" s="219"/>
      <c r="Q23" s="219"/>
      <c r="R23" s="219"/>
      <c r="S23" s="219"/>
      <c r="T23" s="219"/>
      <c r="U23" s="219"/>
      <c r="V23" s="219"/>
      <c r="W23" s="219"/>
      <c r="X23" s="219"/>
      <c r="Y23" s="219"/>
      <c r="Z23" s="219"/>
    </row>
    <row r="24" spans="1:26" ht="15.75" customHeight="1">
      <c r="A24" s="268">
        <v>23</v>
      </c>
      <c r="B24" s="268">
        <v>16</v>
      </c>
      <c r="C24" s="268" t="s">
        <v>215</v>
      </c>
      <c r="D24" s="857">
        <v>43921</v>
      </c>
      <c r="E24" s="268" t="s">
        <v>8</v>
      </c>
      <c r="F24" s="365">
        <v>43950</v>
      </c>
      <c r="G24" s="219"/>
      <c r="H24" s="219"/>
      <c r="I24" s="219"/>
      <c r="J24" s="219"/>
      <c r="K24" s="219"/>
      <c r="L24" s="219"/>
      <c r="M24" s="219"/>
      <c r="N24" s="219"/>
      <c r="O24" s="219"/>
      <c r="P24" s="219"/>
      <c r="Q24" s="219"/>
      <c r="R24" s="219"/>
      <c r="S24" s="219"/>
      <c r="T24" s="219"/>
      <c r="U24" s="219"/>
      <c r="V24" s="219"/>
      <c r="W24" s="219"/>
      <c r="X24" s="219"/>
      <c r="Y24" s="219"/>
      <c r="Z24" s="219"/>
    </row>
    <row r="25" spans="1:26" ht="15.75" customHeight="1">
      <c r="A25" s="268">
        <v>24</v>
      </c>
      <c r="B25" s="268">
        <v>26</v>
      </c>
      <c r="C25" s="268" t="s">
        <v>215</v>
      </c>
      <c r="D25" s="857">
        <v>43921</v>
      </c>
      <c r="E25" s="268" t="s">
        <v>8</v>
      </c>
      <c r="F25" s="365">
        <v>43950</v>
      </c>
      <c r="G25" s="219"/>
      <c r="H25" s="219"/>
      <c r="I25" s="219"/>
      <c r="J25" s="219"/>
      <c r="K25" s="219"/>
      <c r="L25" s="219"/>
      <c r="M25" s="219"/>
      <c r="N25" s="219"/>
      <c r="O25" s="219"/>
      <c r="P25" s="219"/>
      <c r="Q25" s="219"/>
      <c r="R25" s="219"/>
      <c r="S25" s="219"/>
      <c r="T25" s="219"/>
      <c r="U25" s="219"/>
      <c r="V25" s="219"/>
      <c r="W25" s="219"/>
      <c r="X25" s="219"/>
      <c r="Y25" s="219"/>
      <c r="Z25" s="219"/>
    </row>
    <row r="26" spans="1:26" ht="15.75" customHeight="1">
      <c r="A26" s="268">
        <v>25</v>
      </c>
      <c r="B26" s="268">
        <v>0</v>
      </c>
      <c r="C26" s="268" t="s">
        <v>215</v>
      </c>
      <c r="D26" s="857">
        <v>43887</v>
      </c>
      <c r="E26" s="268" t="s">
        <v>8</v>
      </c>
      <c r="F26" s="365">
        <v>43944</v>
      </c>
      <c r="G26" s="219"/>
      <c r="H26" s="219"/>
      <c r="I26" s="219"/>
      <c r="J26" s="219"/>
      <c r="K26" s="219"/>
      <c r="L26" s="219"/>
      <c r="M26" s="219"/>
      <c r="N26" s="219"/>
      <c r="O26" s="219"/>
      <c r="P26" s="219"/>
      <c r="Q26" s="219"/>
      <c r="R26" s="219"/>
      <c r="S26" s="219"/>
      <c r="T26" s="219"/>
      <c r="U26" s="219"/>
      <c r="V26" s="219"/>
      <c r="W26" s="219"/>
      <c r="X26" s="219"/>
      <c r="Y26" s="219"/>
      <c r="Z26" s="219"/>
    </row>
    <row r="27" spans="1:26" ht="15.75" customHeight="1">
      <c r="A27" s="268">
        <v>26</v>
      </c>
      <c r="B27" s="268">
        <v>0</v>
      </c>
      <c r="C27" s="268" t="s">
        <v>215</v>
      </c>
      <c r="D27" s="857">
        <v>43887</v>
      </c>
      <c r="E27" s="268" t="s">
        <v>8</v>
      </c>
      <c r="F27" s="365">
        <v>43944</v>
      </c>
      <c r="G27" s="219"/>
      <c r="H27" s="219"/>
      <c r="I27" s="219"/>
      <c r="J27" s="219"/>
      <c r="K27" s="219"/>
      <c r="L27" s="219"/>
      <c r="M27" s="219"/>
      <c r="N27" s="219"/>
      <c r="O27" s="219"/>
      <c r="P27" s="219"/>
      <c r="Q27" s="219"/>
      <c r="R27" s="219"/>
      <c r="S27" s="219"/>
      <c r="T27" s="219"/>
      <c r="U27" s="219"/>
      <c r="V27" s="219"/>
      <c r="W27" s="219"/>
      <c r="X27" s="219"/>
      <c r="Y27" s="219"/>
      <c r="Z27" s="219"/>
    </row>
    <row r="28" spans="1:26" ht="12.75">
      <c r="A28" s="268">
        <v>27</v>
      </c>
      <c r="B28" s="268">
        <v>0</v>
      </c>
      <c r="C28" s="268" t="s">
        <v>215</v>
      </c>
      <c r="D28" s="857">
        <v>43887</v>
      </c>
      <c r="E28" s="268" t="s">
        <v>8</v>
      </c>
      <c r="F28" s="365">
        <v>43944</v>
      </c>
      <c r="G28" s="219"/>
      <c r="H28" s="219"/>
      <c r="I28" s="219"/>
      <c r="J28" s="219"/>
      <c r="K28" s="219"/>
      <c r="L28" s="219"/>
      <c r="M28" s="219"/>
      <c r="N28" s="219"/>
      <c r="O28" s="219"/>
      <c r="P28" s="219"/>
      <c r="Q28" s="219"/>
      <c r="R28" s="219"/>
      <c r="S28" s="219"/>
      <c r="T28" s="219"/>
      <c r="U28" s="219"/>
      <c r="V28" s="219"/>
      <c r="W28" s="219"/>
      <c r="X28" s="219"/>
      <c r="Y28" s="219"/>
      <c r="Z28" s="219"/>
    </row>
    <row r="29" spans="1:26" ht="12.75">
      <c r="A29" s="268">
        <v>28</v>
      </c>
      <c r="B29" s="268">
        <v>0</v>
      </c>
      <c r="C29" s="268" t="s">
        <v>215</v>
      </c>
      <c r="D29" s="857">
        <v>43887</v>
      </c>
      <c r="E29" s="268" t="s">
        <v>8</v>
      </c>
      <c r="F29" s="365">
        <v>43944</v>
      </c>
      <c r="G29" s="219"/>
      <c r="H29" s="219"/>
      <c r="I29" s="219"/>
      <c r="J29" s="219"/>
      <c r="K29" s="219"/>
      <c r="L29" s="219"/>
      <c r="M29" s="219"/>
      <c r="N29" s="219"/>
      <c r="O29" s="219"/>
      <c r="P29" s="219"/>
      <c r="Q29" s="219"/>
      <c r="R29" s="219"/>
      <c r="S29" s="219"/>
      <c r="T29" s="219"/>
      <c r="U29" s="219"/>
      <c r="V29" s="219"/>
      <c r="W29" s="219"/>
      <c r="X29" s="219"/>
      <c r="Y29" s="219"/>
      <c r="Z29" s="219"/>
    </row>
    <row r="30" spans="1:26" ht="12.75">
      <c r="A30" s="268">
        <v>29</v>
      </c>
      <c r="B30" s="268">
        <v>0</v>
      </c>
      <c r="C30" s="268" t="s">
        <v>215</v>
      </c>
      <c r="D30" s="857">
        <v>43887</v>
      </c>
      <c r="E30" s="268" t="s">
        <v>8</v>
      </c>
      <c r="F30" s="365">
        <v>43944</v>
      </c>
      <c r="G30" s="219"/>
      <c r="H30" s="219"/>
      <c r="I30" s="219"/>
      <c r="J30" s="219"/>
      <c r="K30" s="219"/>
      <c r="L30" s="219"/>
      <c r="M30" s="219"/>
      <c r="N30" s="219"/>
      <c r="O30" s="219"/>
      <c r="P30" s="219"/>
      <c r="Q30" s="219"/>
      <c r="R30" s="219"/>
      <c r="S30" s="219"/>
      <c r="T30" s="219"/>
      <c r="U30" s="219"/>
      <c r="V30" s="219"/>
      <c r="W30" s="219"/>
      <c r="X30" s="219"/>
      <c r="Y30" s="219"/>
      <c r="Z30" s="219"/>
    </row>
    <row r="32" spans="1:26" ht="12.75">
      <c r="A32" s="116" t="s">
        <v>3433</v>
      </c>
      <c r="B32">
        <f>SUM(B2:B30)</f>
        <v>2130</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outlinePr summaryBelow="0" summaryRight="0"/>
  </sheetPr>
  <dimension ref="A1:Z136"/>
  <sheetViews>
    <sheetView workbookViewId="0">
      <pane ySplit="1" topLeftCell="A2" activePane="bottomLeft" state="frozen"/>
      <selection pane="bottomLeft" activeCell="B3" sqref="B3"/>
    </sheetView>
  </sheetViews>
  <sheetFormatPr defaultColWidth="12.5703125" defaultRowHeight="15.75" customHeight="1"/>
  <cols>
    <col min="7" max="7" width="33.42578125" customWidth="1"/>
  </cols>
  <sheetData>
    <row r="1" spans="1:26" ht="15.75" customHeight="1">
      <c r="A1" s="116" t="s">
        <v>3105</v>
      </c>
      <c r="B1" s="116" t="s">
        <v>3106</v>
      </c>
      <c r="C1" s="116" t="s">
        <v>3108</v>
      </c>
      <c r="D1" s="116" t="s">
        <v>3109</v>
      </c>
      <c r="E1" s="116" t="s">
        <v>3112</v>
      </c>
      <c r="F1" s="116" t="s">
        <v>3113</v>
      </c>
      <c r="G1" s="116" t="s">
        <v>76</v>
      </c>
    </row>
    <row r="2" spans="1:26" ht="15.75" customHeight="1">
      <c r="A2" s="268">
        <v>1</v>
      </c>
      <c r="B2" s="268">
        <v>0</v>
      </c>
      <c r="C2" s="268" t="s">
        <v>3434</v>
      </c>
      <c r="D2" s="376">
        <v>43773</v>
      </c>
      <c r="E2" s="268" t="s">
        <v>207</v>
      </c>
      <c r="F2" s="472">
        <v>43815</v>
      </c>
      <c r="G2" s="219"/>
      <c r="H2" s="219"/>
      <c r="I2" s="219"/>
      <c r="J2" s="219"/>
      <c r="K2" s="219"/>
      <c r="L2" s="219"/>
      <c r="M2" s="219"/>
      <c r="N2" s="219"/>
      <c r="O2" s="219"/>
      <c r="P2" s="219"/>
      <c r="Q2" s="219"/>
      <c r="R2" s="219"/>
      <c r="S2" s="219"/>
      <c r="T2" s="219"/>
      <c r="U2" s="219"/>
      <c r="V2" s="219"/>
      <c r="W2" s="219"/>
      <c r="X2" s="219"/>
      <c r="Y2" s="219"/>
      <c r="Z2" s="219"/>
    </row>
    <row r="3" spans="1:26" ht="15.75" customHeight="1">
      <c r="A3" s="268">
        <v>2</v>
      </c>
      <c r="B3" s="268">
        <v>0</v>
      </c>
      <c r="C3" s="268" t="s">
        <v>3434</v>
      </c>
      <c r="D3" s="376">
        <v>43773</v>
      </c>
      <c r="E3" s="268" t="s">
        <v>207</v>
      </c>
      <c r="F3" s="365">
        <v>43815</v>
      </c>
      <c r="G3" s="219"/>
      <c r="H3" s="219"/>
      <c r="I3" s="219"/>
      <c r="J3" s="219"/>
      <c r="K3" s="219"/>
      <c r="L3" s="219"/>
      <c r="M3" s="219"/>
      <c r="N3" s="219"/>
      <c r="O3" s="219"/>
      <c r="P3" s="219"/>
      <c r="Q3" s="219"/>
      <c r="R3" s="219"/>
      <c r="S3" s="219"/>
      <c r="T3" s="219"/>
      <c r="U3" s="219"/>
      <c r="V3" s="219"/>
      <c r="W3" s="219"/>
      <c r="X3" s="219"/>
      <c r="Y3" s="219"/>
      <c r="Z3" s="219"/>
    </row>
    <row r="4" spans="1:26" ht="15.75" customHeight="1">
      <c r="A4" s="268">
        <v>3</v>
      </c>
      <c r="B4" s="268">
        <v>3</v>
      </c>
      <c r="C4" s="268" t="s">
        <v>3434</v>
      </c>
      <c r="D4" s="376">
        <v>43773</v>
      </c>
      <c r="E4" s="268" t="s">
        <v>15</v>
      </c>
      <c r="F4" s="365">
        <v>43810</v>
      </c>
      <c r="G4" s="219"/>
      <c r="H4" s="219"/>
      <c r="I4" s="219"/>
      <c r="J4" s="219"/>
      <c r="K4" s="219"/>
      <c r="L4" s="219"/>
      <c r="M4" s="219"/>
      <c r="N4" s="219"/>
      <c r="O4" s="219"/>
      <c r="P4" s="219"/>
      <c r="Q4" s="219"/>
      <c r="R4" s="219"/>
      <c r="S4" s="219"/>
      <c r="T4" s="219"/>
      <c r="U4" s="219"/>
      <c r="V4" s="219"/>
      <c r="W4" s="219"/>
      <c r="X4" s="219"/>
      <c r="Y4" s="219"/>
      <c r="Z4" s="219"/>
    </row>
    <row r="5" spans="1:26" ht="15.75" customHeight="1">
      <c r="A5" s="268">
        <v>4</v>
      </c>
      <c r="B5" s="268">
        <v>0</v>
      </c>
      <c r="C5" s="268" t="s">
        <v>3434</v>
      </c>
      <c r="D5" s="376">
        <v>43773</v>
      </c>
      <c r="E5" s="268" t="s">
        <v>207</v>
      </c>
      <c r="F5" s="365">
        <v>43815</v>
      </c>
      <c r="G5" s="219"/>
      <c r="H5" s="219"/>
      <c r="I5" s="219"/>
      <c r="J5" s="219"/>
      <c r="K5" s="219"/>
      <c r="L5" s="219"/>
      <c r="M5" s="219"/>
      <c r="N5" s="219"/>
      <c r="O5" s="219"/>
      <c r="P5" s="219"/>
      <c r="Q5" s="219"/>
      <c r="R5" s="219"/>
      <c r="S5" s="219"/>
      <c r="T5" s="219"/>
      <c r="U5" s="219"/>
      <c r="V5" s="219"/>
      <c r="W5" s="219"/>
      <c r="X5" s="219"/>
      <c r="Y5" s="219"/>
      <c r="Z5" s="219"/>
    </row>
    <row r="6" spans="1:26" ht="15.75" customHeight="1">
      <c r="A6" s="268">
        <v>5</v>
      </c>
      <c r="B6" s="268">
        <v>0</v>
      </c>
      <c r="C6" s="268" t="s">
        <v>3434</v>
      </c>
      <c r="D6" s="376">
        <v>43773</v>
      </c>
      <c r="E6" s="268" t="s">
        <v>207</v>
      </c>
      <c r="F6" s="365">
        <v>43815</v>
      </c>
      <c r="G6" s="219"/>
      <c r="H6" s="219"/>
      <c r="I6" s="219"/>
      <c r="J6" s="219"/>
      <c r="K6" s="219"/>
      <c r="L6" s="219"/>
      <c r="M6" s="219"/>
      <c r="N6" s="219"/>
      <c r="O6" s="219"/>
      <c r="P6" s="219"/>
      <c r="Q6" s="219"/>
      <c r="R6" s="219"/>
      <c r="S6" s="219"/>
      <c r="T6" s="219"/>
      <c r="U6" s="219"/>
      <c r="V6" s="219"/>
      <c r="W6" s="219"/>
      <c r="X6" s="219"/>
      <c r="Y6" s="219"/>
      <c r="Z6" s="219"/>
    </row>
    <row r="7" spans="1:26" ht="15.75" customHeight="1">
      <c r="A7" s="268">
        <v>6</v>
      </c>
      <c r="B7" s="268">
        <v>0</v>
      </c>
      <c r="C7" s="268" t="s">
        <v>3434</v>
      </c>
      <c r="D7" s="376">
        <v>43773</v>
      </c>
      <c r="E7" s="268" t="s">
        <v>207</v>
      </c>
      <c r="F7" s="365">
        <v>43815</v>
      </c>
      <c r="G7" s="219"/>
      <c r="H7" s="219"/>
      <c r="I7" s="219"/>
      <c r="J7" s="219"/>
      <c r="K7" s="219"/>
      <c r="L7" s="219"/>
      <c r="M7" s="219"/>
      <c r="N7" s="219"/>
      <c r="O7" s="219"/>
      <c r="P7" s="219"/>
      <c r="Q7" s="219"/>
      <c r="R7" s="219"/>
      <c r="S7" s="219"/>
      <c r="T7" s="219"/>
      <c r="U7" s="219"/>
      <c r="V7" s="219"/>
      <c r="W7" s="219"/>
      <c r="X7" s="219"/>
      <c r="Y7" s="219"/>
      <c r="Z7" s="219"/>
    </row>
    <row r="8" spans="1:26" ht="15.75" customHeight="1">
      <c r="A8" s="268">
        <v>7</v>
      </c>
      <c r="B8" s="268">
        <v>0</v>
      </c>
      <c r="C8" s="268" t="s">
        <v>3434</v>
      </c>
      <c r="D8" s="376">
        <v>43773</v>
      </c>
      <c r="E8" s="268" t="s">
        <v>207</v>
      </c>
      <c r="F8" s="365">
        <v>43815</v>
      </c>
      <c r="G8" s="219"/>
      <c r="H8" s="219"/>
      <c r="I8" s="219"/>
      <c r="J8" s="219"/>
      <c r="K8" s="219"/>
      <c r="L8" s="219"/>
      <c r="M8" s="219"/>
      <c r="N8" s="219"/>
      <c r="O8" s="219"/>
      <c r="P8" s="219"/>
      <c r="Q8" s="219"/>
      <c r="R8" s="219"/>
      <c r="S8" s="219"/>
      <c r="T8" s="219"/>
      <c r="U8" s="219"/>
      <c r="V8" s="219"/>
      <c r="W8" s="219"/>
      <c r="X8" s="219"/>
      <c r="Y8" s="219"/>
      <c r="Z8" s="219"/>
    </row>
    <row r="9" spans="1:26" ht="15.75" customHeight="1">
      <c r="A9" s="268">
        <v>8</v>
      </c>
      <c r="B9" s="268">
        <v>2</v>
      </c>
      <c r="C9" s="268" t="s">
        <v>3434</v>
      </c>
      <c r="D9" s="376">
        <v>43773</v>
      </c>
      <c r="E9" s="268" t="s">
        <v>207</v>
      </c>
      <c r="F9" s="365">
        <v>43815</v>
      </c>
      <c r="G9" s="219"/>
      <c r="H9" s="219"/>
      <c r="I9" s="219"/>
      <c r="J9" s="219"/>
      <c r="K9" s="219"/>
      <c r="L9" s="219"/>
      <c r="M9" s="219"/>
      <c r="N9" s="219"/>
      <c r="O9" s="219"/>
      <c r="P9" s="219"/>
      <c r="Q9" s="219"/>
      <c r="R9" s="219"/>
      <c r="S9" s="219"/>
      <c r="T9" s="219"/>
      <c r="U9" s="219"/>
      <c r="V9" s="219"/>
      <c r="W9" s="219"/>
      <c r="X9" s="219"/>
      <c r="Y9" s="219"/>
      <c r="Z9" s="219"/>
    </row>
    <row r="10" spans="1:26" ht="15.75" customHeight="1">
      <c r="A10" s="268">
        <v>9</v>
      </c>
      <c r="B10" s="268">
        <v>0</v>
      </c>
      <c r="C10" s="268" t="s">
        <v>3434</v>
      </c>
      <c r="D10" s="376">
        <v>43773</v>
      </c>
      <c r="E10" s="268" t="s">
        <v>207</v>
      </c>
      <c r="F10" s="365">
        <v>43815</v>
      </c>
      <c r="G10" s="219"/>
      <c r="H10" s="219"/>
      <c r="I10" s="219"/>
      <c r="J10" s="219"/>
      <c r="K10" s="219"/>
      <c r="L10" s="219"/>
      <c r="M10" s="219"/>
      <c r="N10" s="219"/>
      <c r="O10" s="219"/>
      <c r="P10" s="219"/>
      <c r="Q10" s="219"/>
      <c r="R10" s="219"/>
      <c r="S10" s="219"/>
      <c r="T10" s="219"/>
      <c r="U10" s="219"/>
      <c r="V10" s="219"/>
      <c r="W10" s="219"/>
      <c r="X10" s="219"/>
      <c r="Y10" s="219"/>
      <c r="Z10" s="219"/>
    </row>
    <row r="11" spans="1:26" ht="15.75" customHeight="1">
      <c r="A11" s="268">
        <v>10</v>
      </c>
      <c r="B11" s="268">
        <v>2</v>
      </c>
      <c r="C11" s="268" t="s">
        <v>3434</v>
      </c>
      <c r="D11" s="376">
        <v>43773</v>
      </c>
      <c r="E11" s="268" t="s">
        <v>207</v>
      </c>
      <c r="F11" s="365">
        <v>43815</v>
      </c>
      <c r="G11" s="219"/>
      <c r="H11" s="219"/>
      <c r="I11" s="219"/>
      <c r="J11" s="219"/>
      <c r="K11" s="219"/>
      <c r="L11" s="219"/>
      <c r="M11" s="219"/>
      <c r="N11" s="219"/>
      <c r="O11" s="219"/>
      <c r="P11" s="219"/>
      <c r="Q11" s="219"/>
      <c r="R11" s="219"/>
      <c r="S11" s="219"/>
      <c r="T11" s="219"/>
      <c r="U11" s="219"/>
      <c r="V11" s="219"/>
      <c r="W11" s="219"/>
      <c r="X11" s="219"/>
      <c r="Y11" s="219"/>
      <c r="Z11" s="219"/>
    </row>
    <row r="12" spans="1:26" ht="15.75" customHeight="1">
      <c r="A12" s="268">
        <v>11</v>
      </c>
      <c r="B12" s="268">
        <v>0</v>
      </c>
      <c r="C12" s="268" t="s">
        <v>3434</v>
      </c>
      <c r="D12" s="376">
        <v>43773</v>
      </c>
      <c r="E12" s="268" t="s">
        <v>207</v>
      </c>
      <c r="F12" s="365">
        <v>43815</v>
      </c>
      <c r="G12" s="219"/>
      <c r="H12" s="219"/>
      <c r="I12" s="219"/>
      <c r="J12" s="219"/>
      <c r="K12" s="219"/>
      <c r="L12" s="219"/>
      <c r="M12" s="219"/>
      <c r="N12" s="219"/>
      <c r="O12" s="219"/>
      <c r="P12" s="219"/>
      <c r="Q12" s="219"/>
      <c r="R12" s="219"/>
      <c r="S12" s="219"/>
      <c r="T12" s="219"/>
      <c r="U12" s="219"/>
      <c r="V12" s="219"/>
      <c r="W12" s="219"/>
      <c r="X12" s="219"/>
      <c r="Y12" s="219"/>
      <c r="Z12" s="219"/>
    </row>
    <row r="13" spans="1:26" ht="15.75" customHeight="1">
      <c r="A13" s="268">
        <v>12</v>
      </c>
      <c r="B13" s="268">
        <v>0</v>
      </c>
      <c r="C13" s="268" t="s">
        <v>3434</v>
      </c>
      <c r="D13" s="376">
        <v>43773</v>
      </c>
      <c r="E13" s="268" t="s">
        <v>207</v>
      </c>
      <c r="F13" s="365">
        <v>43815</v>
      </c>
      <c r="G13" s="219"/>
      <c r="H13" s="219"/>
      <c r="I13" s="219"/>
      <c r="J13" s="219"/>
      <c r="K13" s="219"/>
      <c r="L13" s="219"/>
      <c r="M13" s="219"/>
      <c r="N13" s="219"/>
      <c r="O13" s="219"/>
      <c r="P13" s="219"/>
      <c r="Q13" s="219"/>
      <c r="R13" s="219"/>
      <c r="S13" s="219"/>
      <c r="T13" s="219"/>
      <c r="U13" s="219"/>
      <c r="V13" s="219"/>
      <c r="W13" s="219"/>
      <c r="X13" s="219"/>
      <c r="Y13" s="219"/>
      <c r="Z13" s="219"/>
    </row>
    <row r="14" spans="1:26" ht="15.75" customHeight="1">
      <c r="A14" s="268">
        <v>13</v>
      </c>
      <c r="B14" s="268">
        <v>6</v>
      </c>
      <c r="C14" s="268" t="s">
        <v>3434</v>
      </c>
      <c r="D14" s="376">
        <v>43773</v>
      </c>
      <c r="E14" s="268" t="s">
        <v>207</v>
      </c>
      <c r="F14" s="365">
        <v>43815</v>
      </c>
      <c r="G14" s="219"/>
      <c r="H14" s="219"/>
      <c r="I14" s="219"/>
      <c r="J14" s="219"/>
      <c r="K14" s="219"/>
      <c r="L14" s="219"/>
      <c r="M14" s="219"/>
      <c r="N14" s="219"/>
      <c r="O14" s="219"/>
      <c r="P14" s="219"/>
      <c r="Q14" s="219"/>
      <c r="R14" s="219"/>
      <c r="S14" s="219"/>
      <c r="T14" s="219"/>
      <c r="U14" s="219"/>
      <c r="V14" s="219"/>
      <c r="W14" s="219"/>
      <c r="X14" s="219"/>
      <c r="Y14" s="219"/>
      <c r="Z14" s="219"/>
    </row>
    <row r="15" spans="1:26" ht="15.75" customHeight="1">
      <c r="A15" s="268">
        <v>14</v>
      </c>
      <c r="B15" s="268">
        <v>0</v>
      </c>
      <c r="C15" s="268" t="s">
        <v>3434</v>
      </c>
      <c r="D15" s="376">
        <v>43773</v>
      </c>
      <c r="E15" s="268" t="s">
        <v>207</v>
      </c>
      <c r="F15" s="365">
        <v>43815</v>
      </c>
      <c r="G15" s="219"/>
      <c r="H15" s="219"/>
      <c r="I15" s="219"/>
      <c r="J15" s="219"/>
      <c r="K15" s="219"/>
      <c r="L15" s="219"/>
      <c r="M15" s="219"/>
      <c r="N15" s="219"/>
      <c r="O15" s="219"/>
      <c r="P15" s="219"/>
      <c r="Q15" s="219"/>
      <c r="R15" s="219"/>
      <c r="S15" s="219"/>
      <c r="T15" s="219"/>
      <c r="U15" s="219"/>
      <c r="V15" s="219"/>
      <c r="W15" s="219"/>
      <c r="X15" s="219"/>
      <c r="Y15" s="219"/>
      <c r="Z15" s="219"/>
    </row>
    <row r="16" spans="1:26" ht="15.75" customHeight="1">
      <c r="A16" s="268">
        <v>15</v>
      </c>
      <c r="B16" s="268">
        <v>3</v>
      </c>
      <c r="C16" s="268" t="s">
        <v>3434</v>
      </c>
      <c r="D16" s="376">
        <v>43773</v>
      </c>
      <c r="E16" s="268" t="s">
        <v>207</v>
      </c>
      <c r="F16" s="365">
        <v>43815</v>
      </c>
      <c r="G16" s="219"/>
      <c r="H16" s="219"/>
      <c r="I16" s="219"/>
      <c r="J16" s="219"/>
      <c r="K16" s="219"/>
      <c r="L16" s="219"/>
      <c r="M16" s="219"/>
      <c r="N16" s="219"/>
      <c r="O16" s="219"/>
      <c r="P16" s="219"/>
      <c r="Q16" s="219"/>
      <c r="R16" s="219"/>
      <c r="S16" s="219"/>
      <c r="T16" s="219"/>
      <c r="U16" s="219"/>
      <c r="V16" s="219"/>
      <c r="W16" s="219"/>
      <c r="X16" s="219"/>
      <c r="Y16" s="219"/>
      <c r="Z16" s="219"/>
    </row>
    <row r="17" spans="1:26" ht="15.75" customHeight="1">
      <c r="A17" s="268">
        <v>16</v>
      </c>
      <c r="B17" s="268">
        <v>0</v>
      </c>
      <c r="C17" s="268" t="s">
        <v>3434</v>
      </c>
      <c r="D17" s="376">
        <v>43773</v>
      </c>
      <c r="E17" s="268" t="s">
        <v>207</v>
      </c>
      <c r="F17" s="365">
        <v>43815</v>
      </c>
      <c r="G17" s="268" t="s">
        <v>3435</v>
      </c>
      <c r="H17" s="219"/>
      <c r="I17" s="219"/>
      <c r="J17" s="219"/>
      <c r="K17" s="219"/>
      <c r="L17" s="219"/>
      <c r="M17" s="219"/>
      <c r="N17" s="219"/>
      <c r="O17" s="219"/>
      <c r="P17" s="219"/>
      <c r="Q17" s="219"/>
      <c r="R17" s="219"/>
      <c r="S17" s="219"/>
      <c r="T17" s="219"/>
      <c r="U17" s="219"/>
      <c r="V17" s="219"/>
      <c r="W17" s="219"/>
      <c r="X17" s="219"/>
      <c r="Y17" s="219"/>
      <c r="Z17" s="219"/>
    </row>
    <row r="18" spans="1:26" ht="15.75" customHeight="1">
      <c r="A18" s="268">
        <v>17</v>
      </c>
      <c r="B18" s="268">
        <v>20</v>
      </c>
      <c r="C18" s="268" t="s">
        <v>3434</v>
      </c>
      <c r="D18" s="376">
        <v>43774</v>
      </c>
      <c r="E18" s="268" t="s">
        <v>207</v>
      </c>
      <c r="F18" s="365">
        <v>43815</v>
      </c>
      <c r="G18" s="268" t="s">
        <v>3436</v>
      </c>
      <c r="H18" s="219"/>
      <c r="I18" s="219"/>
      <c r="J18" s="219"/>
      <c r="K18" s="219"/>
      <c r="L18" s="219"/>
      <c r="M18" s="219"/>
      <c r="N18" s="219"/>
      <c r="O18" s="219"/>
      <c r="P18" s="219"/>
      <c r="Q18" s="219"/>
      <c r="R18" s="219"/>
      <c r="S18" s="219"/>
      <c r="T18" s="219"/>
      <c r="U18" s="219"/>
      <c r="V18" s="219"/>
      <c r="W18" s="219"/>
      <c r="X18" s="219"/>
      <c r="Y18" s="219"/>
      <c r="Z18" s="219"/>
    </row>
    <row r="19" spans="1:26" ht="15.75" customHeight="1">
      <c r="A19" s="268">
        <v>18</v>
      </c>
      <c r="B19" s="268">
        <v>5</v>
      </c>
      <c r="C19" s="268" t="s">
        <v>3434</v>
      </c>
      <c r="D19" s="376">
        <v>43774</v>
      </c>
      <c r="E19" s="268" t="s">
        <v>207</v>
      </c>
      <c r="F19" s="365">
        <v>43815</v>
      </c>
      <c r="G19" s="219"/>
      <c r="H19" s="219"/>
      <c r="I19" s="219"/>
      <c r="J19" s="219"/>
      <c r="K19" s="219"/>
      <c r="L19" s="219"/>
      <c r="M19" s="219"/>
      <c r="N19" s="219"/>
      <c r="O19" s="219"/>
      <c r="P19" s="219"/>
      <c r="Q19" s="219"/>
      <c r="R19" s="219"/>
      <c r="S19" s="219"/>
      <c r="T19" s="219"/>
      <c r="U19" s="219"/>
      <c r="V19" s="219"/>
      <c r="W19" s="219"/>
      <c r="X19" s="219"/>
      <c r="Y19" s="219"/>
      <c r="Z19" s="219"/>
    </row>
    <row r="20" spans="1:26" ht="15.75" customHeight="1">
      <c r="A20" s="268">
        <v>19</v>
      </c>
      <c r="B20" s="268">
        <v>35</v>
      </c>
      <c r="C20" s="268" t="s">
        <v>3434</v>
      </c>
      <c r="D20" s="376">
        <v>43773</v>
      </c>
      <c r="E20" s="268" t="s">
        <v>215</v>
      </c>
      <c r="F20" s="858">
        <v>43851</v>
      </c>
      <c r="G20" s="219"/>
      <c r="H20" s="219"/>
      <c r="I20" s="219"/>
      <c r="J20" s="219"/>
      <c r="K20" s="219"/>
      <c r="L20" s="219"/>
      <c r="M20" s="219"/>
      <c r="N20" s="219"/>
      <c r="O20" s="219"/>
      <c r="P20" s="219"/>
      <c r="Q20" s="219"/>
      <c r="R20" s="219"/>
      <c r="S20" s="219"/>
      <c r="T20" s="219"/>
      <c r="U20" s="219"/>
      <c r="V20" s="219"/>
      <c r="W20" s="219"/>
      <c r="X20" s="219"/>
      <c r="Y20" s="219"/>
      <c r="Z20" s="219"/>
    </row>
    <row r="21" spans="1:26" ht="15.75" customHeight="1">
      <c r="A21" s="268">
        <v>20</v>
      </c>
      <c r="B21" s="268">
        <v>1</v>
      </c>
      <c r="C21" s="268" t="s">
        <v>3434</v>
      </c>
      <c r="D21" s="376">
        <v>43774</v>
      </c>
      <c r="E21" s="268" t="s">
        <v>215</v>
      </c>
      <c r="F21" s="365">
        <v>43851</v>
      </c>
      <c r="G21" s="219"/>
      <c r="H21" s="219"/>
      <c r="I21" s="219"/>
      <c r="J21" s="219"/>
      <c r="K21" s="219"/>
      <c r="L21" s="219"/>
      <c r="M21" s="219"/>
      <c r="N21" s="219"/>
      <c r="O21" s="219"/>
      <c r="P21" s="219"/>
      <c r="Q21" s="219"/>
      <c r="R21" s="219"/>
      <c r="S21" s="219"/>
      <c r="T21" s="219"/>
      <c r="U21" s="219"/>
      <c r="V21" s="219"/>
      <c r="W21" s="219"/>
      <c r="X21" s="219"/>
      <c r="Y21" s="219"/>
      <c r="Z21" s="219"/>
    </row>
    <row r="22" spans="1:26" ht="15.75" customHeight="1">
      <c r="A22" s="268">
        <v>21</v>
      </c>
      <c r="B22" s="268">
        <v>0</v>
      </c>
      <c r="C22" s="268" t="s">
        <v>3434</v>
      </c>
      <c r="D22" s="376">
        <v>43774</v>
      </c>
      <c r="E22" s="268" t="s">
        <v>207</v>
      </c>
      <c r="F22" s="365">
        <v>43815</v>
      </c>
      <c r="G22" s="219"/>
      <c r="H22" s="219"/>
      <c r="I22" s="219"/>
      <c r="J22" s="219"/>
      <c r="K22" s="219"/>
      <c r="L22" s="219"/>
      <c r="M22" s="219"/>
      <c r="N22" s="219"/>
      <c r="O22" s="219"/>
      <c r="P22" s="219"/>
      <c r="Q22" s="219"/>
      <c r="R22" s="219"/>
      <c r="S22" s="219"/>
      <c r="T22" s="219"/>
      <c r="U22" s="219"/>
      <c r="V22" s="219"/>
      <c r="W22" s="219"/>
      <c r="X22" s="219"/>
      <c r="Y22" s="219"/>
      <c r="Z22" s="219"/>
    </row>
    <row r="23" spans="1:26" ht="15.75" customHeight="1">
      <c r="A23" s="268">
        <v>22</v>
      </c>
      <c r="B23" s="268">
        <v>0</v>
      </c>
      <c r="C23" s="268" t="s">
        <v>3434</v>
      </c>
      <c r="D23" s="376">
        <v>43774</v>
      </c>
      <c r="E23" s="268" t="s">
        <v>215</v>
      </c>
      <c r="F23" s="365">
        <v>43851</v>
      </c>
      <c r="G23" s="219"/>
      <c r="H23" s="219"/>
      <c r="I23" s="219"/>
      <c r="J23" s="219"/>
      <c r="K23" s="219"/>
      <c r="L23" s="219"/>
      <c r="M23" s="219"/>
      <c r="N23" s="219"/>
      <c r="O23" s="219"/>
      <c r="P23" s="219"/>
      <c r="Q23" s="219"/>
      <c r="R23" s="219"/>
      <c r="S23" s="219"/>
      <c r="T23" s="219"/>
      <c r="U23" s="219"/>
      <c r="V23" s="219"/>
      <c r="W23" s="219"/>
      <c r="X23" s="219"/>
      <c r="Y23" s="219"/>
      <c r="Z23" s="219"/>
    </row>
    <row r="24" spans="1:26" ht="15.75" customHeight="1">
      <c r="A24" s="268">
        <v>23</v>
      </c>
      <c r="B24" s="268">
        <v>1</v>
      </c>
      <c r="C24" s="268" t="s">
        <v>3434</v>
      </c>
      <c r="D24" s="376">
        <v>43774</v>
      </c>
      <c r="E24" s="268" t="s">
        <v>215</v>
      </c>
      <c r="F24" s="365">
        <v>43851</v>
      </c>
      <c r="G24" s="219"/>
      <c r="H24" s="219"/>
      <c r="I24" s="219"/>
      <c r="J24" s="219"/>
      <c r="K24" s="219"/>
      <c r="L24" s="219"/>
      <c r="M24" s="219"/>
      <c r="N24" s="219"/>
      <c r="O24" s="219"/>
      <c r="P24" s="219"/>
      <c r="Q24" s="219"/>
      <c r="R24" s="219"/>
      <c r="S24" s="219"/>
      <c r="T24" s="219"/>
      <c r="U24" s="219"/>
      <c r="V24" s="219"/>
      <c r="W24" s="219"/>
      <c r="X24" s="219"/>
      <c r="Y24" s="219"/>
      <c r="Z24" s="219"/>
    </row>
    <row r="25" spans="1:26" ht="15.75" customHeight="1">
      <c r="A25" s="268">
        <v>24</v>
      </c>
      <c r="B25" s="268">
        <v>23</v>
      </c>
      <c r="C25" s="268" t="s">
        <v>12</v>
      </c>
      <c r="D25" s="376">
        <v>43805</v>
      </c>
      <c r="E25" s="268" t="s">
        <v>215</v>
      </c>
      <c r="F25" s="365">
        <v>43851</v>
      </c>
      <c r="G25" s="219"/>
      <c r="H25" s="219"/>
      <c r="I25" s="219"/>
      <c r="J25" s="219"/>
      <c r="K25" s="219"/>
      <c r="L25" s="219"/>
      <c r="M25" s="219"/>
      <c r="N25" s="219"/>
      <c r="O25" s="219"/>
      <c r="P25" s="219"/>
      <c r="Q25" s="219"/>
      <c r="R25" s="219"/>
      <c r="S25" s="219"/>
      <c r="T25" s="219"/>
      <c r="U25" s="219"/>
      <c r="V25" s="219"/>
      <c r="W25" s="219"/>
      <c r="X25" s="219"/>
      <c r="Y25" s="219"/>
      <c r="Z25" s="219"/>
    </row>
    <row r="26" spans="1:26" ht="15.75" customHeight="1">
      <c r="A26" s="268">
        <v>25</v>
      </c>
      <c r="B26" s="268">
        <v>94</v>
      </c>
      <c r="C26" s="268" t="s">
        <v>12</v>
      </c>
      <c r="D26" s="376">
        <v>43805</v>
      </c>
      <c r="E26" s="268" t="s">
        <v>215</v>
      </c>
      <c r="F26" s="365">
        <v>43852</v>
      </c>
      <c r="G26" s="219"/>
      <c r="H26" s="219"/>
      <c r="I26" s="219"/>
      <c r="J26" s="219"/>
      <c r="K26" s="219"/>
      <c r="L26" s="219"/>
      <c r="M26" s="219"/>
      <c r="N26" s="219"/>
      <c r="O26" s="219"/>
      <c r="P26" s="219"/>
      <c r="Q26" s="219"/>
      <c r="R26" s="219"/>
      <c r="S26" s="219"/>
      <c r="T26" s="219"/>
      <c r="U26" s="219"/>
      <c r="V26" s="219"/>
      <c r="W26" s="219"/>
      <c r="X26" s="219"/>
      <c r="Y26" s="219"/>
      <c r="Z26" s="219"/>
    </row>
    <row r="27" spans="1:26" ht="15.75" customHeight="1">
      <c r="A27" s="268">
        <v>26</v>
      </c>
      <c r="B27" s="268">
        <v>4</v>
      </c>
      <c r="C27" s="268" t="s">
        <v>3434</v>
      </c>
      <c r="D27" s="376">
        <v>43774</v>
      </c>
      <c r="E27" s="268" t="s">
        <v>215</v>
      </c>
      <c r="F27" s="365">
        <v>43851</v>
      </c>
      <c r="G27" s="219"/>
      <c r="H27" s="219"/>
      <c r="I27" s="219"/>
      <c r="J27" s="219"/>
      <c r="K27" s="219"/>
      <c r="L27" s="219"/>
      <c r="M27" s="219"/>
      <c r="N27" s="219"/>
      <c r="O27" s="219"/>
      <c r="P27" s="219"/>
      <c r="Q27" s="219"/>
      <c r="R27" s="219"/>
      <c r="S27" s="219"/>
      <c r="T27" s="219"/>
      <c r="U27" s="219"/>
      <c r="V27" s="219"/>
      <c r="W27" s="219"/>
      <c r="X27" s="219"/>
      <c r="Y27" s="219"/>
      <c r="Z27" s="219"/>
    </row>
    <row r="28" spans="1:26" ht="15.75" customHeight="1">
      <c r="A28" s="268">
        <v>27</v>
      </c>
      <c r="B28" s="268">
        <v>0</v>
      </c>
      <c r="C28" s="268" t="s">
        <v>3434</v>
      </c>
      <c r="D28" s="376">
        <v>43774</v>
      </c>
      <c r="E28" s="268" t="s">
        <v>215</v>
      </c>
      <c r="F28" s="365">
        <v>43851</v>
      </c>
      <c r="G28" s="219"/>
      <c r="H28" s="219"/>
      <c r="I28" s="219"/>
      <c r="J28" s="219"/>
      <c r="K28" s="219"/>
      <c r="L28" s="219"/>
      <c r="M28" s="219"/>
      <c r="N28" s="219"/>
      <c r="O28" s="219"/>
      <c r="P28" s="219"/>
      <c r="Q28" s="219"/>
      <c r="R28" s="219"/>
      <c r="S28" s="219"/>
      <c r="T28" s="219"/>
      <c r="U28" s="219"/>
      <c r="V28" s="219"/>
      <c r="W28" s="219"/>
      <c r="X28" s="219"/>
      <c r="Y28" s="219"/>
      <c r="Z28" s="219"/>
    </row>
    <row r="29" spans="1:26" ht="15.75" customHeight="1">
      <c r="A29" s="268">
        <v>28</v>
      </c>
      <c r="B29" s="268">
        <v>0</v>
      </c>
      <c r="C29" s="268" t="s">
        <v>12</v>
      </c>
      <c r="D29" s="365">
        <v>43851</v>
      </c>
      <c r="E29" s="268" t="s">
        <v>215</v>
      </c>
      <c r="F29" s="365">
        <v>43851</v>
      </c>
      <c r="G29" s="219"/>
      <c r="H29" s="219"/>
      <c r="I29" s="219"/>
      <c r="J29" s="219"/>
      <c r="K29" s="219"/>
      <c r="L29" s="219"/>
      <c r="M29" s="219"/>
      <c r="N29" s="219"/>
      <c r="O29" s="219"/>
      <c r="P29" s="219"/>
      <c r="Q29" s="219"/>
      <c r="R29" s="219"/>
      <c r="S29" s="219"/>
      <c r="T29" s="219"/>
      <c r="U29" s="219"/>
      <c r="V29" s="219"/>
      <c r="W29" s="219"/>
      <c r="X29" s="219"/>
      <c r="Y29" s="219"/>
      <c r="Z29" s="219"/>
    </row>
    <row r="30" spans="1:26" ht="12.75">
      <c r="A30" s="268">
        <v>29</v>
      </c>
      <c r="B30" s="268">
        <v>2</v>
      </c>
      <c r="C30" s="268" t="s">
        <v>12</v>
      </c>
      <c r="D30" s="365">
        <v>43851</v>
      </c>
      <c r="E30" s="268" t="s">
        <v>215</v>
      </c>
      <c r="F30" s="365">
        <v>43851</v>
      </c>
      <c r="G30" s="219"/>
      <c r="H30" s="219"/>
      <c r="I30" s="219"/>
      <c r="J30" s="219"/>
      <c r="K30" s="219"/>
      <c r="L30" s="219"/>
      <c r="M30" s="219"/>
      <c r="N30" s="219"/>
      <c r="O30" s="219"/>
      <c r="P30" s="219"/>
      <c r="Q30" s="219"/>
      <c r="R30" s="219"/>
      <c r="S30" s="219"/>
      <c r="T30" s="219"/>
      <c r="U30" s="219"/>
      <c r="V30" s="219"/>
      <c r="W30" s="219"/>
      <c r="X30" s="219"/>
      <c r="Y30" s="219"/>
      <c r="Z30" s="219"/>
    </row>
    <row r="31" spans="1:26" ht="12.75">
      <c r="A31" s="268">
        <v>30</v>
      </c>
      <c r="B31" s="268">
        <v>0</v>
      </c>
      <c r="C31" s="268" t="s">
        <v>12</v>
      </c>
      <c r="D31" s="365">
        <v>43851</v>
      </c>
      <c r="E31" s="268" t="s">
        <v>215</v>
      </c>
      <c r="F31" s="365">
        <v>43851</v>
      </c>
      <c r="G31" s="219"/>
      <c r="H31" s="219"/>
      <c r="I31" s="219"/>
      <c r="J31" s="219"/>
      <c r="K31" s="219"/>
      <c r="L31" s="219"/>
      <c r="M31" s="219"/>
      <c r="N31" s="219"/>
      <c r="O31" s="219"/>
      <c r="P31" s="219"/>
      <c r="Q31" s="219"/>
      <c r="R31" s="219"/>
      <c r="S31" s="219"/>
      <c r="T31" s="219"/>
      <c r="U31" s="219"/>
      <c r="V31" s="219"/>
      <c r="W31" s="219"/>
      <c r="X31" s="219"/>
      <c r="Y31" s="219"/>
      <c r="Z31" s="219"/>
    </row>
    <row r="32" spans="1:26" ht="12.75">
      <c r="A32" s="268">
        <v>31</v>
      </c>
      <c r="B32" s="268">
        <v>4</v>
      </c>
      <c r="C32" s="268" t="s">
        <v>12</v>
      </c>
      <c r="D32" s="365">
        <v>43812</v>
      </c>
      <c r="E32" s="268" t="s">
        <v>215</v>
      </c>
      <c r="F32" s="365">
        <v>43851</v>
      </c>
      <c r="G32" s="219"/>
      <c r="H32" s="219"/>
      <c r="I32" s="219"/>
      <c r="J32" s="219"/>
      <c r="K32" s="219"/>
      <c r="L32" s="219"/>
      <c r="M32" s="219"/>
      <c r="N32" s="219"/>
      <c r="O32" s="219"/>
      <c r="P32" s="219"/>
      <c r="Q32" s="219"/>
      <c r="R32" s="219"/>
      <c r="S32" s="219"/>
      <c r="T32" s="219"/>
      <c r="U32" s="219"/>
      <c r="V32" s="219"/>
      <c r="W32" s="219"/>
      <c r="X32" s="219"/>
      <c r="Y32" s="219"/>
      <c r="Z32" s="219"/>
    </row>
    <row r="33" spans="1:26" ht="12.75">
      <c r="A33" s="268">
        <v>32</v>
      </c>
      <c r="B33" s="268">
        <v>3</v>
      </c>
      <c r="C33" s="268" t="s">
        <v>12</v>
      </c>
      <c r="D33" s="365">
        <v>43812</v>
      </c>
      <c r="E33" s="268" t="s">
        <v>215</v>
      </c>
      <c r="F33" s="365">
        <v>43851</v>
      </c>
      <c r="G33" s="219"/>
      <c r="H33" s="219"/>
      <c r="I33" s="219"/>
      <c r="J33" s="219"/>
      <c r="K33" s="219"/>
      <c r="L33" s="219"/>
      <c r="M33" s="219"/>
      <c r="N33" s="219"/>
      <c r="O33" s="219"/>
      <c r="P33" s="219"/>
      <c r="Q33" s="219"/>
      <c r="R33" s="219"/>
      <c r="S33" s="219"/>
      <c r="T33" s="219"/>
      <c r="U33" s="219"/>
      <c r="V33" s="219"/>
      <c r="W33" s="219"/>
      <c r="X33" s="219"/>
      <c r="Y33" s="219"/>
      <c r="Z33" s="219"/>
    </row>
    <row r="34" spans="1:26" ht="12.75">
      <c r="A34" s="268">
        <v>33</v>
      </c>
      <c r="B34" s="268">
        <v>9</v>
      </c>
      <c r="C34" s="268" t="s">
        <v>12</v>
      </c>
      <c r="D34" s="376">
        <v>43805</v>
      </c>
      <c r="E34" s="268" t="s">
        <v>215</v>
      </c>
      <c r="F34" s="365">
        <v>43851</v>
      </c>
      <c r="G34" s="219"/>
      <c r="H34" s="219"/>
      <c r="I34" s="219"/>
      <c r="J34" s="219"/>
      <c r="K34" s="219"/>
      <c r="L34" s="219"/>
      <c r="M34" s="219"/>
      <c r="N34" s="219"/>
      <c r="O34" s="219"/>
      <c r="P34" s="219"/>
      <c r="Q34" s="219"/>
      <c r="R34" s="219"/>
      <c r="S34" s="219"/>
      <c r="T34" s="219"/>
      <c r="U34" s="219"/>
      <c r="V34" s="219"/>
      <c r="W34" s="219"/>
      <c r="X34" s="219"/>
      <c r="Y34" s="219"/>
      <c r="Z34" s="219"/>
    </row>
    <row r="35" spans="1:26" ht="12.75">
      <c r="A35" s="268">
        <v>34</v>
      </c>
      <c r="B35" s="268">
        <v>62</v>
      </c>
      <c r="C35" s="268" t="s">
        <v>12</v>
      </c>
      <c r="D35" s="376">
        <v>43805</v>
      </c>
      <c r="E35" s="268" t="s">
        <v>215</v>
      </c>
      <c r="F35" s="365">
        <v>43852</v>
      </c>
      <c r="G35" s="219"/>
      <c r="H35" s="219"/>
      <c r="I35" s="219"/>
      <c r="J35" s="219"/>
      <c r="K35" s="219"/>
      <c r="L35" s="219"/>
      <c r="M35" s="219"/>
      <c r="N35" s="219"/>
      <c r="O35" s="219"/>
      <c r="P35" s="219"/>
      <c r="Q35" s="219"/>
      <c r="R35" s="219"/>
      <c r="S35" s="219"/>
      <c r="T35" s="219"/>
      <c r="U35" s="219"/>
      <c r="V35" s="219"/>
      <c r="W35" s="219"/>
      <c r="X35" s="219"/>
      <c r="Y35" s="219"/>
      <c r="Z35" s="219"/>
    </row>
    <row r="36" spans="1:26" ht="12.75">
      <c r="A36" s="268">
        <v>35</v>
      </c>
      <c r="B36" s="268">
        <v>0</v>
      </c>
      <c r="C36" s="268" t="s">
        <v>12</v>
      </c>
      <c r="D36" s="376">
        <v>43805</v>
      </c>
      <c r="E36" s="268" t="s">
        <v>215</v>
      </c>
      <c r="F36" s="365">
        <v>43851</v>
      </c>
      <c r="G36" s="219"/>
      <c r="H36" s="219"/>
      <c r="I36" s="219"/>
      <c r="J36" s="219"/>
      <c r="K36" s="219"/>
      <c r="L36" s="219"/>
      <c r="M36" s="219"/>
      <c r="N36" s="219"/>
      <c r="O36" s="219"/>
      <c r="P36" s="219"/>
      <c r="Q36" s="219"/>
      <c r="R36" s="219"/>
      <c r="S36" s="219"/>
      <c r="T36" s="219"/>
      <c r="U36" s="219"/>
      <c r="V36" s="219"/>
      <c r="W36" s="219"/>
      <c r="X36" s="219"/>
      <c r="Y36" s="219"/>
      <c r="Z36" s="219"/>
    </row>
    <row r="37" spans="1:26" ht="12.75">
      <c r="A37" s="268">
        <v>36</v>
      </c>
      <c r="B37" s="268">
        <v>0</v>
      </c>
      <c r="C37" s="268" t="s">
        <v>12</v>
      </c>
      <c r="D37" s="376">
        <v>43805</v>
      </c>
      <c r="E37" s="268" t="s">
        <v>215</v>
      </c>
      <c r="F37" s="365">
        <v>43851</v>
      </c>
      <c r="G37" s="219"/>
      <c r="H37" s="219"/>
      <c r="I37" s="219"/>
      <c r="J37" s="219"/>
      <c r="K37" s="219"/>
      <c r="L37" s="219"/>
      <c r="M37" s="219"/>
      <c r="N37" s="219"/>
      <c r="O37" s="219"/>
      <c r="P37" s="219"/>
      <c r="Q37" s="219"/>
      <c r="R37" s="219"/>
      <c r="S37" s="219"/>
      <c r="T37" s="219"/>
      <c r="U37" s="219"/>
      <c r="V37" s="219"/>
      <c r="W37" s="219"/>
      <c r="X37" s="219"/>
      <c r="Y37" s="219"/>
      <c r="Z37" s="219"/>
    </row>
    <row r="38" spans="1:26" ht="12.75">
      <c r="A38" s="268">
        <v>37</v>
      </c>
      <c r="B38" s="268">
        <v>0</v>
      </c>
      <c r="C38" s="268" t="s">
        <v>12</v>
      </c>
      <c r="D38" s="376">
        <v>43805</v>
      </c>
      <c r="E38" s="268" t="s">
        <v>215</v>
      </c>
      <c r="F38" s="365">
        <v>43852</v>
      </c>
      <c r="G38" s="219"/>
      <c r="H38" s="219"/>
      <c r="I38" s="219"/>
      <c r="J38" s="219"/>
      <c r="K38" s="219"/>
      <c r="L38" s="219"/>
      <c r="M38" s="219"/>
      <c r="N38" s="219"/>
      <c r="O38" s="219"/>
      <c r="P38" s="219"/>
      <c r="Q38" s="219"/>
      <c r="R38" s="219"/>
      <c r="S38" s="219"/>
      <c r="T38" s="219"/>
      <c r="U38" s="219"/>
      <c r="V38" s="219"/>
      <c r="W38" s="219"/>
      <c r="X38" s="219"/>
      <c r="Y38" s="219"/>
      <c r="Z38" s="219"/>
    </row>
    <row r="39" spans="1:26" ht="12.75">
      <c r="A39" s="268">
        <v>38</v>
      </c>
      <c r="B39" s="268">
        <v>4</v>
      </c>
      <c r="C39" s="268" t="s">
        <v>12</v>
      </c>
      <c r="D39" s="365">
        <v>43851</v>
      </c>
      <c r="E39" s="268" t="s">
        <v>215</v>
      </c>
      <c r="F39" s="365">
        <v>43852</v>
      </c>
      <c r="G39" s="219"/>
      <c r="H39" s="219"/>
      <c r="I39" s="219"/>
      <c r="J39" s="219"/>
      <c r="K39" s="219"/>
      <c r="L39" s="219"/>
      <c r="M39" s="219"/>
      <c r="N39" s="219"/>
      <c r="O39" s="219"/>
      <c r="P39" s="219"/>
      <c r="Q39" s="219"/>
      <c r="R39" s="219"/>
      <c r="S39" s="219"/>
      <c r="T39" s="219"/>
      <c r="U39" s="219"/>
      <c r="V39" s="219"/>
      <c r="W39" s="219"/>
      <c r="X39" s="219"/>
      <c r="Y39" s="219"/>
      <c r="Z39" s="219"/>
    </row>
    <row r="40" spans="1:26" ht="12.75">
      <c r="A40" s="268">
        <v>39</v>
      </c>
      <c r="B40" s="268">
        <v>10</v>
      </c>
      <c r="C40" s="268" t="s">
        <v>12</v>
      </c>
      <c r="D40" s="365">
        <v>43851</v>
      </c>
      <c r="E40" s="268" t="s">
        <v>215</v>
      </c>
      <c r="F40" s="365">
        <v>43852</v>
      </c>
      <c r="G40" s="219"/>
      <c r="H40" s="219"/>
      <c r="I40" s="219"/>
      <c r="J40" s="219"/>
      <c r="K40" s="219"/>
      <c r="L40" s="219"/>
      <c r="M40" s="219"/>
      <c r="N40" s="219"/>
      <c r="O40" s="219"/>
      <c r="P40" s="219"/>
      <c r="Q40" s="219"/>
      <c r="R40" s="219"/>
      <c r="S40" s="219"/>
      <c r="T40" s="219"/>
      <c r="U40" s="219"/>
      <c r="V40" s="219"/>
      <c r="W40" s="219"/>
      <c r="X40" s="219"/>
      <c r="Y40" s="219"/>
      <c r="Z40" s="219"/>
    </row>
    <row r="41" spans="1:26" ht="12.75">
      <c r="A41" s="268">
        <v>40</v>
      </c>
      <c r="B41" s="268">
        <v>6</v>
      </c>
      <c r="C41" s="268" t="s">
        <v>12</v>
      </c>
      <c r="D41" s="365">
        <v>43851</v>
      </c>
      <c r="E41" s="268" t="s">
        <v>215</v>
      </c>
      <c r="F41" s="365">
        <v>43852</v>
      </c>
      <c r="G41" s="219"/>
      <c r="H41" s="219"/>
      <c r="I41" s="219"/>
      <c r="J41" s="219"/>
      <c r="K41" s="219"/>
      <c r="L41" s="219"/>
      <c r="M41" s="219"/>
      <c r="N41" s="219"/>
      <c r="O41" s="219"/>
      <c r="P41" s="219"/>
      <c r="Q41" s="219"/>
      <c r="R41" s="219"/>
      <c r="S41" s="219"/>
      <c r="T41" s="219"/>
      <c r="U41" s="219"/>
      <c r="V41" s="219"/>
      <c r="W41" s="219"/>
      <c r="X41" s="219"/>
      <c r="Y41" s="219"/>
      <c r="Z41" s="219"/>
    </row>
    <row r="42" spans="1:26" ht="12.75">
      <c r="A42" s="268">
        <v>41</v>
      </c>
      <c r="B42" s="268">
        <v>4</v>
      </c>
      <c r="C42" s="268" t="s">
        <v>12</v>
      </c>
      <c r="D42" s="365">
        <v>43812</v>
      </c>
      <c r="E42" s="268" t="s">
        <v>215</v>
      </c>
      <c r="F42" s="365">
        <v>43852</v>
      </c>
      <c r="G42" s="219"/>
      <c r="H42" s="219"/>
      <c r="I42" s="219"/>
      <c r="J42" s="219"/>
      <c r="K42" s="219"/>
      <c r="L42" s="219"/>
      <c r="M42" s="219"/>
      <c r="N42" s="219"/>
      <c r="O42" s="219"/>
      <c r="P42" s="219"/>
      <c r="Q42" s="219"/>
      <c r="R42" s="219"/>
      <c r="S42" s="219"/>
      <c r="T42" s="219"/>
      <c r="U42" s="219"/>
      <c r="V42" s="219"/>
      <c r="W42" s="219"/>
      <c r="X42" s="219"/>
      <c r="Y42" s="219"/>
      <c r="Z42" s="219"/>
    </row>
    <row r="43" spans="1:26" ht="12.75">
      <c r="A43" s="268">
        <v>42</v>
      </c>
      <c r="B43" s="268">
        <v>0</v>
      </c>
      <c r="C43" s="268" t="s">
        <v>12</v>
      </c>
      <c r="D43" s="365">
        <v>43812</v>
      </c>
      <c r="E43" s="268" t="s">
        <v>215</v>
      </c>
      <c r="F43" s="365">
        <v>43852</v>
      </c>
      <c r="G43" s="219"/>
      <c r="H43" s="219"/>
      <c r="I43" s="219"/>
      <c r="J43" s="219"/>
      <c r="K43" s="219"/>
      <c r="L43" s="219"/>
      <c r="M43" s="219"/>
      <c r="N43" s="219"/>
      <c r="O43" s="219"/>
      <c r="P43" s="219"/>
      <c r="Q43" s="219"/>
      <c r="R43" s="219"/>
      <c r="S43" s="219"/>
      <c r="T43" s="219"/>
      <c r="U43" s="219"/>
      <c r="V43" s="219"/>
      <c r="W43" s="219"/>
      <c r="X43" s="219"/>
      <c r="Y43" s="219"/>
      <c r="Z43" s="219"/>
    </row>
    <row r="44" spans="1:26" ht="12.75">
      <c r="A44" s="268">
        <v>43</v>
      </c>
      <c r="B44" s="268">
        <v>24</v>
      </c>
      <c r="C44" s="268" t="s">
        <v>12</v>
      </c>
      <c r="D44" s="365">
        <v>43812</v>
      </c>
      <c r="E44" s="268" t="s">
        <v>215</v>
      </c>
      <c r="F44" s="365">
        <v>43852</v>
      </c>
      <c r="G44" s="219"/>
      <c r="H44" s="219"/>
      <c r="I44" s="219"/>
      <c r="J44" s="219"/>
      <c r="K44" s="219"/>
      <c r="L44" s="219"/>
      <c r="M44" s="219"/>
      <c r="N44" s="219"/>
      <c r="O44" s="219"/>
      <c r="P44" s="219"/>
      <c r="Q44" s="219"/>
      <c r="R44" s="219"/>
      <c r="S44" s="219"/>
      <c r="T44" s="219"/>
      <c r="U44" s="219"/>
      <c r="V44" s="219"/>
      <c r="W44" s="219"/>
      <c r="X44" s="219"/>
      <c r="Y44" s="219"/>
      <c r="Z44" s="219"/>
    </row>
    <row r="45" spans="1:26" ht="12.75">
      <c r="A45" s="268">
        <v>44</v>
      </c>
      <c r="B45" s="268">
        <v>74</v>
      </c>
      <c r="C45" s="268" t="s">
        <v>12</v>
      </c>
      <c r="D45" s="376">
        <v>43805</v>
      </c>
      <c r="E45" s="268" t="s">
        <v>215</v>
      </c>
      <c r="F45" s="365">
        <v>43852</v>
      </c>
      <c r="G45" s="219"/>
      <c r="H45" s="219"/>
      <c r="I45" s="219"/>
      <c r="J45" s="219"/>
      <c r="K45" s="219"/>
      <c r="L45" s="219"/>
      <c r="M45" s="219"/>
      <c r="N45" s="219"/>
      <c r="O45" s="219"/>
      <c r="P45" s="219"/>
      <c r="Q45" s="219"/>
      <c r="R45" s="219"/>
      <c r="S45" s="219"/>
      <c r="T45" s="219"/>
      <c r="U45" s="219"/>
      <c r="V45" s="219"/>
      <c r="W45" s="219"/>
      <c r="X45" s="219"/>
      <c r="Y45" s="219"/>
      <c r="Z45" s="219"/>
    </row>
    <row r="46" spans="1:26" ht="12.75">
      <c r="A46" s="268">
        <v>45</v>
      </c>
      <c r="B46" s="268">
        <v>18</v>
      </c>
      <c r="C46" s="268" t="s">
        <v>12</v>
      </c>
      <c r="D46" s="376">
        <v>43805</v>
      </c>
      <c r="E46" s="268" t="s">
        <v>215</v>
      </c>
      <c r="F46" s="365">
        <v>43852</v>
      </c>
      <c r="G46" s="219"/>
      <c r="H46" s="219"/>
      <c r="I46" s="219"/>
      <c r="J46" s="219"/>
      <c r="K46" s="219"/>
      <c r="L46" s="219"/>
      <c r="M46" s="219"/>
      <c r="N46" s="219"/>
      <c r="O46" s="219"/>
      <c r="P46" s="219"/>
      <c r="Q46" s="219"/>
      <c r="R46" s="219"/>
      <c r="S46" s="219"/>
      <c r="T46" s="219"/>
      <c r="U46" s="219"/>
      <c r="V46" s="219"/>
      <c r="W46" s="219"/>
      <c r="X46" s="219"/>
      <c r="Y46" s="219"/>
      <c r="Z46" s="219"/>
    </row>
    <row r="47" spans="1:26" ht="12.75">
      <c r="A47" s="268">
        <v>46</v>
      </c>
      <c r="B47" s="268">
        <v>0</v>
      </c>
      <c r="C47" s="268" t="s">
        <v>12</v>
      </c>
      <c r="D47" s="376">
        <v>43805</v>
      </c>
      <c r="E47" s="268" t="s">
        <v>215</v>
      </c>
      <c r="F47" s="365">
        <v>43852</v>
      </c>
      <c r="G47" s="219"/>
      <c r="H47" s="219"/>
      <c r="I47" s="219"/>
      <c r="J47" s="219"/>
      <c r="K47" s="219"/>
      <c r="L47" s="219"/>
      <c r="M47" s="219"/>
      <c r="N47" s="219"/>
      <c r="O47" s="219"/>
      <c r="P47" s="219"/>
      <c r="Q47" s="219"/>
      <c r="R47" s="219"/>
      <c r="S47" s="219"/>
      <c r="T47" s="219"/>
      <c r="U47" s="219"/>
      <c r="V47" s="219"/>
      <c r="W47" s="219"/>
      <c r="X47" s="219"/>
      <c r="Y47" s="219"/>
      <c r="Z47" s="219"/>
    </row>
    <row r="48" spans="1:26" ht="12.75">
      <c r="A48" s="268">
        <v>47</v>
      </c>
      <c r="B48" s="268">
        <v>0</v>
      </c>
      <c r="C48" s="268" t="s">
        <v>12</v>
      </c>
      <c r="D48" s="365">
        <v>43846</v>
      </c>
      <c r="E48" s="268" t="s">
        <v>215</v>
      </c>
      <c r="F48" s="365">
        <v>43852</v>
      </c>
      <c r="G48" s="219"/>
      <c r="H48" s="219"/>
      <c r="I48" s="219"/>
      <c r="J48" s="219"/>
      <c r="K48" s="219"/>
      <c r="L48" s="219"/>
      <c r="M48" s="219"/>
      <c r="N48" s="219"/>
      <c r="O48" s="219"/>
      <c r="P48" s="219"/>
      <c r="Q48" s="219"/>
      <c r="R48" s="219"/>
      <c r="S48" s="219"/>
      <c r="T48" s="219"/>
      <c r="U48" s="219"/>
      <c r="V48" s="219"/>
      <c r="W48" s="219"/>
      <c r="X48" s="219"/>
      <c r="Y48" s="219"/>
      <c r="Z48" s="219"/>
    </row>
    <row r="49" spans="1:26" ht="12.75">
      <c r="A49" s="268">
        <v>48</v>
      </c>
      <c r="B49" s="268">
        <v>0</v>
      </c>
      <c r="C49" s="268" t="s">
        <v>12</v>
      </c>
      <c r="D49" s="376">
        <v>43805</v>
      </c>
      <c r="E49" s="268" t="s">
        <v>215</v>
      </c>
      <c r="F49" s="365">
        <v>43852</v>
      </c>
      <c r="G49" s="219"/>
      <c r="H49" s="219"/>
      <c r="I49" s="219"/>
      <c r="J49" s="219"/>
      <c r="K49" s="219"/>
      <c r="L49" s="219"/>
      <c r="M49" s="219"/>
      <c r="N49" s="219"/>
      <c r="O49" s="219"/>
      <c r="P49" s="219"/>
      <c r="Q49" s="219"/>
      <c r="R49" s="219"/>
      <c r="S49" s="219"/>
      <c r="T49" s="219"/>
      <c r="U49" s="219"/>
      <c r="V49" s="219"/>
      <c r="W49" s="219"/>
      <c r="X49" s="219"/>
      <c r="Y49" s="219"/>
      <c r="Z49" s="219"/>
    </row>
    <row r="50" spans="1:26" ht="12.75">
      <c r="A50" s="268">
        <v>49</v>
      </c>
      <c r="B50" s="268">
        <v>29</v>
      </c>
      <c r="C50" s="268" t="s">
        <v>12</v>
      </c>
      <c r="D50" s="365">
        <v>43847</v>
      </c>
      <c r="E50" s="268" t="s">
        <v>215</v>
      </c>
      <c r="F50" s="365">
        <v>43853</v>
      </c>
      <c r="G50" s="219"/>
      <c r="H50" s="219"/>
      <c r="I50" s="219"/>
      <c r="J50" s="219"/>
      <c r="K50" s="219"/>
      <c r="L50" s="219"/>
      <c r="M50" s="219"/>
      <c r="N50" s="219"/>
      <c r="O50" s="219"/>
      <c r="P50" s="219"/>
      <c r="Q50" s="219"/>
      <c r="R50" s="219"/>
      <c r="S50" s="219"/>
      <c r="T50" s="219"/>
      <c r="U50" s="219"/>
      <c r="V50" s="219"/>
      <c r="W50" s="219"/>
      <c r="X50" s="219"/>
      <c r="Y50" s="219"/>
      <c r="Z50" s="219"/>
    </row>
    <row r="51" spans="1:26" ht="12.75">
      <c r="A51" s="268">
        <v>50</v>
      </c>
      <c r="B51" s="268">
        <v>29</v>
      </c>
      <c r="C51" s="268" t="s">
        <v>12</v>
      </c>
      <c r="D51" s="365">
        <v>43847</v>
      </c>
      <c r="E51" s="268" t="s">
        <v>215</v>
      </c>
      <c r="F51" s="365">
        <v>43853</v>
      </c>
      <c r="G51" s="219"/>
      <c r="H51" s="219"/>
      <c r="I51" s="219"/>
      <c r="J51" s="219"/>
      <c r="K51" s="219"/>
      <c r="L51" s="219"/>
      <c r="M51" s="219"/>
      <c r="N51" s="219"/>
      <c r="O51" s="219"/>
      <c r="P51" s="219"/>
      <c r="Q51" s="219"/>
      <c r="R51" s="219"/>
      <c r="S51" s="219"/>
      <c r="T51" s="219"/>
      <c r="U51" s="219"/>
      <c r="V51" s="219"/>
      <c r="W51" s="219"/>
      <c r="X51" s="219"/>
      <c r="Y51" s="219"/>
      <c r="Z51" s="219"/>
    </row>
    <row r="52" spans="1:26" ht="12.75">
      <c r="A52" s="268">
        <v>51</v>
      </c>
      <c r="B52" s="268">
        <v>43</v>
      </c>
      <c r="C52" s="268" t="s">
        <v>12</v>
      </c>
      <c r="D52" s="365">
        <v>43850</v>
      </c>
      <c r="E52" s="268" t="s">
        <v>215</v>
      </c>
      <c r="F52" s="365">
        <v>43853</v>
      </c>
      <c r="G52" s="219"/>
      <c r="H52" s="219"/>
      <c r="I52" s="219"/>
      <c r="J52" s="219"/>
      <c r="K52" s="219"/>
      <c r="L52" s="219"/>
      <c r="M52" s="219"/>
      <c r="N52" s="219"/>
      <c r="O52" s="219"/>
      <c r="P52" s="219"/>
      <c r="Q52" s="219"/>
      <c r="R52" s="219"/>
      <c r="S52" s="219"/>
      <c r="T52" s="219"/>
      <c r="U52" s="219"/>
      <c r="V52" s="219"/>
      <c r="W52" s="219"/>
      <c r="X52" s="219"/>
      <c r="Y52" s="219"/>
      <c r="Z52" s="219"/>
    </row>
    <row r="53" spans="1:26" ht="12.75">
      <c r="A53" s="268">
        <v>52</v>
      </c>
      <c r="B53" s="268">
        <v>0</v>
      </c>
      <c r="C53" s="268" t="s">
        <v>12</v>
      </c>
      <c r="D53" s="365">
        <v>43812</v>
      </c>
      <c r="E53" s="268" t="s">
        <v>215</v>
      </c>
      <c r="F53" s="365">
        <v>43852</v>
      </c>
      <c r="G53" s="219"/>
      <c r="H53" s="219"/>
      <c r="I53" s="219"/>
      <c r="J53" s="219"/>
      <c r="K53" s="219"/>
      <c r="L53" s="219"/>
      <c r="M53" s="219"/>
      <c r="N53" s="219"/>
      <c r="O53" s="219"/>
      <c r="P53" s="219"/>
      <c r="Q53" s="219"/>
      <c r="R53" s="219"/>
      <c r="S53" s="219"/>
      <c r="T53" s="219"/>
      <c r="U53" s="219"/>
      <c r="V53" s="219"/>
      <c r="W53" s="219"/>
      <c r="X53" s="219"/>
      <c r="Y53" s="219"/>
      <c r="Z53" s="219"/>
    </row>
    <row r="54" spans="1:26" ht="12.75">
      <c r="A54" s="268">
        <v>53</v>
      </c>
      <c r="B54" s="268">
        <v>76</v>
      </c>
      <c r="C54" s="268" t="s">
        <v>12</v>
      </c>
      <c r="D54" s="365">
        <v>43812</v>
      </c>
      <c r="E54" s="268" t="s">
        <v>215</v>
      </c>
      <c r="F54" s="365">
        <v>43853</v>
      </c>
      <c r="G54" s="219"/>
      <c r="H54" s="219"/>
      <c r="I54" s="219"/>
      <c r="J54" s="219"/>
      <c r="K54" s="219"/>
      <c r="L54" s="219"/>
      <c r="M54" s="219"/>
      <c r="N54" s="219"/>
      <c r="O54" s="219"/>
      <c r="P54" s="219"/>
      <c r="Q54" s="219"/>
      <c r="R54" s="219"/>
      <c r="S54" s="219"/>
      <c r="T54" s="219"/>
      <c r="U54" s="219"/>
      <c r="V54" s="219"/>
      <c r="W54" s="219"/>
      <c r="X54" s="219"/>
      <c r="Y54" s="219"/>
      <c r="Z54" s="219"/>
    </row>
    <row r="55" spans="1:26" ht="12.75">
      <c r="A55" s="268">
        <v>54</v>
      </c>
      <c r="B55" s="268">
        <v>53</v>
      </c>
      <c r="C55" s="268" t="s">
        <v>12</v>
      </c>
      <c r="D55" s="365">
        <v>43812</v>
      </c>
      <c r="E55" s="268" t="s">
        <v>215</v>
      </c>
      <c r="F55" s="365">
        <v>43853</v>
      </c>
      <c r="G55" s="219"/>
      <c r="H55" s="219"/>
      <c r="I55" s="219"/>
      <c r="J55" s="219"/>
      <c r="K55" s="219"/>
      <c r="L55" s="219"/>
      <c r="M55" s="219"/>
      <c r="N55" s="219"/>
      <c r="O55" s="219"/>
      <c r="P55" s="219"/>
      <c r="Q55" s="219"/>
      <c r="R55" s="219"/>
      <c r="S55" s="219"/>
      <c r="T55" s="219"/>
      <c r="U55" s="219"/>
      <c r="V55" s="219"/>
      <c r="W55" s="219"/>
      <c r="X55" s="219"/>
      <c r="Y55" s="219"/>
      <c r="Z55" s="219"/>
    </row>
    <row r="56" spans="1:26" ht="12.75">
      <c r="A56" s="268">
        <v>55</v>
      </c>
      <c r="B56" s="268">
        <v>51</v>
      </c>
      <c r="C56" s="268" t="s">
        <v>12</v>
      </c>
      <c r="D56" s="376">
        <v>43805</v>
      </c>
      <c r="E56" s="268" t="s">
        <v>215</v>
      </c>
      <c r="F56" s="365">
        <v>43853</v>
      </c>
      <c r="G56" s="219"/>
      <c r="H56" s="219"/>
      <c r="I56" s="219"/>
      <c r="J56" s="219"/>
      <c r="K56" s="219"/>
      <c r="L56" s="219"/>
      <c r="M56" s="219"/>
      <c r="N56" s="219"/>
      <c r="O56" s="219"/>
      <c r="P56" s="219"/>
      <c r="Q56" s="219"/>
      <c r="R56" s="219"/>
      <c r="S56" s="219"/>
      <c r="T56" s="219"/>
      <c r="U56" s="219"/>
      <c r="V56" s="219"/>
      <c r="W56" s="219"/>
      <c r="X56" s="219"/>
      <c r="Y56" s="219"/>
      <c r="Z56" s="219"/>
    </row>
    <row r="57" spans="1:26" ht="12.75">
      <c r="A57" s="268">
        <v>56</v>
      </c>
      <c r="B57" s="268">
        <v>0</v>
      </c>
      <c r="C57" s="268" t="s">
        <v>12</v>
      </c>
      <c r="D57" s="376">
        <v>43805</v>
      </c>
      <c r="E57" s="268" t="s">
        <v>215</v>
      </c>
      <c r="F57" s="365">
        <v>43852</v>
      </c>
      <c r="G57" s="219"/>
      <c r="H57" s="219"/>
      <c r="I57" s="219"/>
      <c r="J57" s="219"/>
      <c r="K57" s="219"/>
      <c r="L57" s="219"/>
      <c r="M57" s="219"/>
      <c r="N57" s="219"/>
      <c r="O57" s="219"/>
      <c r="P57" s="219"/>
      <c r="Q57" s="219"/>
      <c r="R57" s="219"/>
      <c r="S57" s="219"/>
      <c r="T57" s="219"/>
      <c r="U57" s="219"/>
      <c r="V57" s="219"/>
      <c r="W57" s="219"/>
      <c r="X57" s="219"/>
      <c r="Y57" s="219"/>
      <c r="Z57" s="219"/>
    </row>
    <row r="58" spans="1:26" ht="12.75">
      <c r="A58" s="268">
        <v>57</v>
      </c>
      <c r="B58" s="268">
        <v>0</v>
      </c>
      <c r="C58" s="268" t="s">
        <v>12</v>
      </c>
      <c r="D58" s="376">
        <v>43805</v>
      </c>
      <c r="E58" s="268" t="s">
        <v>215</v>
      </c>
      <c r="F58" s="365">
        <v>43852</v>
      </c>
      <c r="G58" s="219"/>
      <c r="H58" s="219"/>
      <c r="I58" s="219"/>
      <c r="J58" s="219"/>
      <c r="K58" s="219"/>
      <c r="L58" s="219"/>
      <c r="M58" s="219"/>
      <c r="N58" s="219"/>
      <c r="O58" s="219"/>
      <c r="P58" s="219"/>
      <c r="Q58" s="219"/>
      <c r="R58" s="219"/>
      <c r="S58" s="219"/>
      <c r="T58" s="219"/>
      <c r="U58" s="219"/>
      <c r="V58" s="219"/>
      <c r="W58" s="219"/>
      <c r="X58" s="219"/>
      <c r="Y58" s="219"/>
      <c r="Z58" s="219"/>
    </row>
    <row r="59" spans="1:26" ht="12.75">
      <c r="A59" s="268">
        <v>58</v>
      </c>
      <c r="B59" s="268">
        <v>0</v>
      </c>
      <c r="C59" s="268" t="s">
        <v>12</v>
      </c>
      <c r="D59" s="365">
        <v>43851</v>
      </c>
      <c r="E59" s="268" t="s">
        <v>215</v>
      </c>
      <c r="F59" s="365">
        <v>43852</v>
      </c>
      <c r="G59" s="219"/>
      <c r="H59" s="219"/>
      <c r="I59" s="219"/>
      <c r="J59" s="219"/>
      <c r="K59" s="219"/>
      <c r="L59" s="219"/>
      <c r="M59" s="219"/>
      <c r="N59" s="219"/>
      <c r="O59" s="219"/>
      <c r="P59" s="219"/>
      <c r="Q59" s="219"/>
      <c r="R59" s="219"/>
      <c r="S59" s="219"/>
      <c r="T59" s="219"/>
      <c r="U59" s="219"/>
      <c r="V59" s="219"/>
      <c r="W59" s="219"/>
      <c r="X59" s="219"/>
      <c r="Y59" s="219"/>
      <c r="Z59" s="219"/>
    </row>
    <row r="60" spans="1:26" ht="12.75">
      <c r="A60" s="268">
        <v>59</v>
      </c>
      <c r="B60" s="268">
        <v>0</v>
      </c>
      <c r="C60" s="268" t="s">
        <v>12</v>
      </c>
      <c r="D60" s="365">
        <v>43846</v>
      </c>
      <c r="E60" s="268" t="s">
        <v>215</v>
      </c>
      <c r="F60" s="365">
        <v>43852</v>
      </c>
      <c r="G60" s="219"/>
      <c r="H60" s="219"/>
      <c r="I60" s="219"/>
      <c r="J60" s="219"/>
      <c r="K60" s="219"/>
      <c r="L60" s="219"/>
      <c r="M60" s="219"/>
      <c r="N60" s="219"/>
      <c r="O60" s="219"/>
      <c r="P60" s="219"/>
      <c r="Q60" s="219"/>
      <c r="R60" s="219"/>
      <c r="S60" s="219"/>
      <c r="T60" s="219"/>
      <c r="U60" s="219"/>
      <c r="V60" s="219"/>
      <c r="W60" s="219"/>
      <c r="X60" s="219"/>
      <c r="Y60" s="219"/>
      <c r="Z60" s="219"/>
    </row>
    <row r="61" spans="1:26" ht="12.75">
      <c r="A61" s="268">
        <v>60</v>
      </c>
      <c r="B61" s="268">
        <v>1</v>
      </c>
      <c r="C61" s="268" t="s">
        <v>12</v>
      </c>
      <c r="D61" s="365">
        <v>43846</v>
      </c>
      <c r="E61" s="268" t="s">
        <v>215</v>
      </c>
      <c r="F61" s="365">
        <v>43852</v>
      </c>
      <c r="G61" s="219"/>
      <c r="H61" s="219"/>
      <c r="I61" s="219"/>
      <c r="J61" s="219"/>
      <c r="K61" s="219"/>
      <c r="L61" s="219"/>
      <c r="M61" s="219"/>
      <c r="N61" s="219"/>
      <c r="O61" s="219"/>
      <c r="P61" s="219"/>
      <c r="Q61" s="219"/>
      <c r="R61" s="219"/>
      <c r="S61" s="219"/>
      <c r="T61" s="219"/>
      <c r="U61" s="219"/>
      <c r="V61" s="219"/>
      <c r="W61" s="219"/>
      <c r="X61" s="219"/>
      <c r="Y61" s="219"/>
      <c r="Z61" s="219"/>
    </row>
    <row r="62" spans="1:26" ht="12.75">
      <c r="A62" s="268">
        <v>61</v>
      </c>
      <c r="B62" s="268">
        <v>0</v>
      </c>
      <c r="C62" s="268" t="s">
        <v>12</v>
      </c>
      <c r="D62" s="376">
        <v>43805</v>
      </c>
      <c r="E62" s="268" t="s">
        <v>215</v>
      </c>
      <c r="F62" s="365">
        <v>43852</v>
      </c>
      <c r="G62" s="219"/>
      <c r="H62" s="219"/>
      <c r="I62" s="219"/>
      <c r="J62" s="219"/>
      <c r="K62" s="219"/>
      <c r="L62" s="219"/>
      <c r="M62" s="219"/>
      <c r="N62" s="219"/>
      <c r="O62" s="219"/>
      <c r="P62" s="219"/>
      <c r="Q62" s="219"/>
      <c r="R62" s="219"/>
      <c r="S62" s="219"/>
      <c r="T62" s="219"/>
      <c r="U62" s="219"/>
      <c r="V62" s="219"/>
      <c r="W62" s="219"/>
      <c r="X62" s="219"/>
      <c r="Y62" s="219"/>
      <c r="Z62" s="219"/>
    </row>
    <row r="63" spans="1:26" ht="12.75">
      <c r="A63" s="268">
        <v>62</v>
      </c>
      <c r="B63" s="268">
        <v>6</v>
      </c>
      <c r="C63" s="268" t="s">
        <v>12</v>
      </c>
      <c r="D63" s="365">
        <v>43847</v>
      </c>
      <c r="E63" s="268" t="s">
        <v>215</v>
      </c>
      <c r="F63" s="365">
        <v>43852</v>
      </c>
      <c r="G63" s="219"/>
      <c r="H63" s="219"/>
      <c r="I63" s="219"/>
      <c r="J63" s="219"/>
      <c r="K63" s="219"/>
      <c r="L63" s="219"/>
      <c r="M63" s="219"/>
      <c r="N63" s="219"/>
      <c r="O63" s="219"/>
      <c r="P63" s="219"/>
      <c r="Q63" s="219"/>
      <c r="R63" s="219"/>
      <c r="S63" s="219"/>
      <c r="T63" s="219"/>
      <c r="U63" s="219"/>
      <c r="V63" s="219"/>
      <c r="W63" s="219"/>
      <c r="X63" s="219"/>
      <c r="Y63" s="219"/>
      <c r="Z63" s="219"/>
    </row>
    <row r="64" spans="1:26" ht="12.75">
      <c r="A64" s="268">
        <v>63</v>
      </c>
      <c r="B64" s="268">
        <v>9</v>
      </c>
      <c r="C64" s="268" t="s">
        <v>12</v>
      </c>
      <c r="D64" s="365">
        <v>43847</v>
      </c>
      <c r="E64" s="268" t="s">
        <v>215</v>
      </c>
      <c r="F64" s="365">
        <v>43852</v>
      </c>
      <c r="G64" s="219"/>
      <c r="H64" s="219"/>
      <c r="I64" s="219"/>
      <c r="J64" s="219"/>
      <c r="K64" s="219"/>
      <c r="L64" s="219"/>
      <c r="M64" s="219"/>
      <c r="N64" s="219"/>
      <c r="O64" s="219"/>
      <c r="P64" s="219"/>
      <c r="Q64" s="219"/>
      <c r="R64" s="219"/>
      <c r="S64" s="219"/>
      <c r="T64" s="219"/>
      <c r="U64" s="219"/>
      <c r="V64" s="219"/>
      <c r="W64" s="219"/>
      <c r="X64" s="219"/>
      <c r="Y64" s="219"/>
      <c r="Z64" s="219"/>
    </row>
    <row r="65" spans="1:26" ht="12.75">
      <c r="A65" s="268">
        <v>64</v>
      </c>
      <c r="B65" s="268">
        <v>1</v>
      </c>
      <c r="C65" s="268" t="s">
        <v>12</v>
      </c>
      <c r="D65" s="365">
        <v>43847</v>
      </c>
      <c r="E65" s="268" t="s">
        <v>215</v>
      </c>
      <c r="F65" s="365">
        <v>43852</v>
      </c>
      <c r="G65" s="219"/>
      <c r="H65" s="219"/>
      <c r="I65" s="219"/>
      <c r="J65" s="219"/>
      <c r="K65" s="219"/>
      <c r="L65" s="219"/>
      <c r="M65" s="219"/>
      <c r="N65" s="219"/>
      <c r="O65" s="219"/>
      <c r="P65" s="219"/>
      <c r="Q65" s="219"/>
      <c r="R65" s="219"/>
      <c r="S65" s="219"/>
      <c r="T65" s="219"/>
      <c r="U65" s="219"/>
      <c r="V65" s="219"/>
      <c r="W65" s="219"/>
      <c r="X65" s="219"/>
      <c r="Y65" s="219"/>
      <c r="Z65" s="219"/>
    </row>
    <row r="66" spans="1:26" ht="12.75">
      <c r="A66" s="268">
        <v>65</v>
      </c>
      <c r="B66" s="268">
        <v>18</v>
      </c>
      <c r="C66" s="268" t="s">
        <v>12</v>
      </c>
      <c r="D66" s="365">
        <v>43812</v>
      </c>
      <c r="E66" s="268" t="s">
        <v>215</v>
      </c>
      <c r="F66" s="365">
        <v>43852</v>
      </c>
      <c r="G66" s="219"/>
      <c r="H66" s="219"/>
      <c r="I66" s="219"/>
      <c r="J66" s="219"/>
      <c r="K66" s="219"/>
      <c r="L66" s="219"/>
      <c r="M66" s="219"/>
      <c r="N66" s="219"/>
      <c r="O66" s="219"/>
      <c r="P66" s="219"/>
      <c r="Q66" s="219"/>
      <c r="R66" s="219"/>
      <c r="S66" s="219"/>
      <c r="T66" s="219"/>
      <c r="U66" s="219"/>
      <c r="V66" s="219"/>
      <c r="W66" s="219"/>
      <c r="X66" s="219"/>
      <c r="Y66" s="219"/>
      <c r="Z66" s="219"/>
    </row>
    <row r="67" spans="1:26" ht="12.75">
      <c r="A67" s="268">
        <v>66</v>
      </c>
      <c r="B67" s="268">
        <v>14</v>
      </c>
      <c r="C67" s="268" t="s">
        <v>12</v>
      </c>
      <c r="D67" s="365">
        <v>43812</v>
      </c>
      <c r="E67" s="268" t="s">
        <v>215</v>
      </c>
      <c r="F67" s="365">
        <v>43852</v>
      </c>
      <c r="G67" s="219"/>
      <c r="H67" s="219"/>
      <c r="I67" s="219"/>
      <c r="J67" s="219"/>
      <c r="K67" s="219"/>
      <c r="L67" s="219"/>
      <c r="M67" s="219"/>
      <c r="N67" s="219"/>
      <c r="O67" s="219"/>
      <c r="P67" s="219"/>
      <c r="Q67" s="219"/>
      <c r="R67" s="219"/>
      <c r="S67" s="219"/>
      <c r="T67" s="219"/>
      <c r="U67" s="219"/>
      <c r="V67" s="219"/>
      <c r="W67" s="219"/>
      <c r="X67" s="219"/>
      <c r="Y67" s="219"/>
      <c r="Z67" s="219"/>
    </row>
    <row r="68" spans="1:26" ht="12.75">
      <c r="A68" s="268">
        <v>67</v>
      </c>
      <c r="B68" s="268">
        <v>10</v>
      </c>
      <c r="C68" s="268" t="s">
        <v>12</v>
      </c>
      <c r="D68" s="376">
        <v>43805</v>
      </c>
      <c r="E68" s="268" t="s">
        <v>215</v>
      </c>
      <c r="F68" s="365">
        <v>43852</v>
      </c>
      <c r="G68" s="219"/>
      <c r="H68" s="219"/>
      <c r="I68" s="219"/>
      <c r="J68" s="219"/>
      <c r="K68" s="219"/>
      <c r="L68" s="219"/>
      <c r="M68" s="219"/>
      <c r="N68" s="219"/>
      <c r="O68" s="219"/>
      <c r="P68" s="219"/>
      <c r="Q68" s="219"/>
      <c r="R68" s="219"/>
      <c r="S68" s="219"/>
      <c r="T68" s="219"/>
      <c r="U68" s="219"/>
      <c r="V68" s="219"/>
      <c r="W68" s="219"/>
      <c r="X68" s="219"/>
      <c r="Y68" s="219"/>
      <c r="Z68" s="219"/>
    </row>
    <row r="69" spans="1:26" ht="12.75">
      <c r="A69" s="268">
        <v>68</v>
      </c>
      <c r="B69" s="268">
        <v>16</v>
      </c>
      <c r="C69" s="268" t="s">
        <v>12</v>
      </c>
      <c r="D69" s="376">
        <v>43805</v>
      </c>
      <c r="E69" s="268" t="s">
        <v>215</v>
      </c>
      <c r="F69" s="365">
        <v>43852</v>
      </c>
      <c r="G69" s="219"/>
      <c r="H69" s="219"/>
      <c r="I69" s="219"/>
      <c r="J69" s="219"/>
      <c r="K69" s="219"/>
      <c r="L69" s="219"/>
      <c r="M69" s="219"/>
      <c r="N69" s="219"/>
      <c r="O69" s="219"/>
      <c r="P69" s="219"/>
      <c r="Q69" s="219"/>
      <c r="R69" s="219"/>
      <c r="S69" s="219"/>
      <c r="T69" s="219"/>
      <c r="U69" s="219"/>
      <c r="V69" s="219"/>
      <c r="W69" s="219"/>
      <c r="X69" s="219"/>
      <c r="Y69" s="219"/>
      <c r="Z69" s="219"/>
    </row>
    <row r="70" spans="1:26" ht="12.75">
      <c r="A70" s="268">
        <v>69</v>
      </c>
      <c r="B70" s="268">
        <v>0</v>
      </c>
      <c r="C70" s="268" t="s">
        <v>12</v>
      </c>
      <c r="D70" s="365">
        <v>43846</v>
      </c>
      <c r="E70" s="268" t="s">
        <v>215</v>
      </c>
      <c r="F70" s="365">
        <v>43852</v>
      </c>
      <c r="G70" s="219"/>
      <c r="H70" s="219"/>
      <c r="I70" s="219"/>
      <c r="J70" s="219"/>
      <c r="K70" s="219"/>
      <c r="L70" s="219"/>
      <c r="M70" s="219"/>
      <c r="N70" s="219"/>
      <c r="O70" s="219"/>
      <c r="P70" s="219"/>
      <c r="Q70" s="219"/>
      <c r="R70" s="219"/>
      <c r="S70" s="219"/>
      <c r="T70" s="219"/>
      <c r="U70" s="219"/>
      <c r="V70" s="219"/>
      <c r="W70" s="219"/>
      <c r="X70" s="219"/>
      <c r="Y70" s="219"/>
      <c r="Z70" s="219"/>
    </row>
    <row r="71" spans="1:26" ht="12.75">
      <c r="A71" s="268">
        <v>70</v>
      </c>
      <c r="B71" s="268">
        <v>0</v>
      </c>
      <c r="C71" s="268" t="s">
        <v>12</v>
      </c>
      <c r="D71" s="365">
        <v>43846</v>
      </c>
      <c r="E71" s="268" t="s">
        <v>215</v>
      </c>
      <c r="F71" s="365">
        <v>43858</v>
      </c>
      <c r="G71" s="219"/>
      <c r="H71" s="219"/>
      <c r="I71" s="219"/>
      <c r="J71" s="219"/>
      <c r="K71" s="219"/>
      <c r="L71" s="219"/>
      <c r="M71" s="219"/>
      <c r="N71" s="219"/>
      <c r="O71" s="219"/>
      <c r="P71" s="219"/>
      <c r="Q71" s="219"/>
      <c r="R71" s="219"/>
      <c r="S71" s="219"/>
      <c r="T71" s="219"/>
      <c r="U71" s="219"/>
      <c r="V71" s="219"/>
      <c r="W71" s="219"/>
      <c r="X71" s="219"/>
      <c r="Y71" s="219"/>
      <c r="Z71" s="219"/>
    </row>
    <row r="72" spans="1:26" ht="12.75">
      <c r="A72" s="268">
        <v>71</v>
      </c>
      <c r="B72" s="268">
        <v>0</v>
      </c>
      <c r="C72" s="268" t="s">
        <v>12</v>
      </c>
      <c r="D72" s="365">
        <v>43846</v>
      </c>
      <c r="E72" s="268" t="s">
        <v>215</v>
      </c>
      <c r="F72" s="365">
        <v>43852</v>
      </c>
      <c r="G72" s="219"/>
      <c r="H72" s="219"/>
      <c r="I72" s="219"/>
      <c r="J72" s="219"/>
      <c r="K72" s="219"/>
      <c r="L72" s="219"/>
      <c r="M72" s="219"/>
      <c r="N72" s="219"/>
      <c r="O72" s="219"/>
      <c r="P72" s="219"/>
      <c r="Q72" s="219"/>
      <c r="R72" s="219"/>
      <c r="S72" s="219"/>
      <c r="T72" s="219"/>
      <c r="U72" s="219"/>
      <c r="V72" s="219"/>
      <c r="W72" s="219"/>
      <c r="X72" s="219"/>
      <c r="Y72" s="219"/>
      <c r="Z72" s="219"/>
    </row>
    <row r="73" spans="1:26" ht="12.75">
      <c r="A73" s="268">
        <v>72</v>
      </c>
      <c r="B73" s="268">
        <v>1</v>
      </c>
      <c r="C73" s="268" t="s">
        <v>12</v>
      </c>
      <c r="D73" s="376">
        <v>43805</v>
      </c>
      <c r="E73" s="268" t="s">
        <v>215</v>
      </c>
      <c r="F73" s="365">
        <v>43852</v>
      </c>
      <c r="G73" s="219"/>
      <c r="H73" s="219"/>
      <c r="I73" s="219"/>
      <c r="J73" s="219"/>
      <c r="K73" s="219"/>
      <c r="L73" s="219"/>
      <c r="M73" s="219"/>
      <c r="N73" s="219"/>
      <c r="O73" s="219"/>
      <c r="P73" s="219"/>
      <c r="Q73" s="219"/>
      <c r="R73" s="219"/>
      <c r="S73" s="219"/>
      <c r="T73" s="219"/>
      <c r="U73" s="219"/>
      <c r="V73" s="219"/>
      <c r="W73" s="219"/>
      <c r="X73" s="219"/>
      <c r="Y73" s="219"/>
      <c r="Z73" s="219"/>
    </row>
    <row r="74" spans="1:26" ht="12.75">
      <c r="A74" s="268">
        <v>73</v>
      </c>
      <c r="B74" s="268">
        <v>27</v>
      </c>
      <c r="C74" s="268" t="s">
        <v>12</v>
      </c>
      <c r="D74" s="365">
        <v>43847</v>
      </c>
      <c r="E74" s="268" t="s">
        <v>215</v>
      </c>
      <c r="F74" s="365">
        <v>43854</v>
      </c>
      <c r="G74" s="219"/>
      <c r="H74" s="219"/>
      <c r="I74" s="219"/>
      <c r="J74" s="219"/>
      <c r="K74" s="219"/>
      <c r="L74" s="219"/>
      <c r="M74" s="219"/>
      <c r="N74" s="219"/>
      <c r="O74" s="219"/>
      <c r="P74" s="219"/>
      <c r="Q74" s="219"/>
      <c r="R74" s="219"/>
      <c r="S74" s="219"/>
      <c r="T74" s="219"/>
      <c r="U74" s="219"/>
      <c r="V74" s="219"/>
      <c r="W74" s="219"/>
      <c r="X74" s="219"/>
      <c r="Y74" s="219"/>
      <c r="Z74" s="219"/>
    </row>
    <row r="75" spans="1:26" ht="12.75">
      <c r="A75" s="268">
        <v>74</v>
      </c>
      <c r="B75" s="268">
        <v>41</v>
      </c>
      <c r="C75" s="268" t="s">
        <v>12</v>
      </c>
      <c r="D75" s="365">
        <v>43847</v>
      </c>
      <c r="E75" s="268" t="s">
        <v>215</v>
      </c>
      <c r="F75" s="365">
        <v>43854</v>
      </c>
      <c r="G75" s="219"/>
      <c r="H75" s="219"/>
      <c r="I75" s="219"/>
      <c r="J75" s="219"/>
      <c r="K75" s="219"/>
      <c r="L75" s="219"/>
      <c r="M75" s="219"/>
      <c r="N75" s="219"/>
      <c r="O75" s="219"/>
      <c r="P75" s="219"/>
      <c r="Q75" s="219"/>
      <c r="R75" s="219"/>
      <c r="S75" s="219"/>
      <c r="T75" s="219"/>
      <c r="U75" s="219"/>
      <c r="V75" s="219"/>
      <c r="W75" s="219"/>
      <c r="X75" s="219"/>
      <c r="Y75" s="219"/>
      <c r="Z75" s="219"/>
    </row>
    <row r="76" spans="1:26" ht="12.75">
      <c r="A76" s="268">
        <v>75</v>
      </c>
      <c r="B76" s="268">
        <v>37</v>
      </c>
      <c r="C76" s="268" t="s">
        <v>12</v>
      </c>
      <c r="D76" s="365">
        <v>43850</v>
      </c>
      <c r="E76" s="268" t="s">
        <v>215</v>
      </c>
      <c r="F76" s="365">
        <v>43854</v>
      </c>
      <c r="G76" s="219"/>
      <c r="H76" s="219"/>
      <c r="I76" s="219"/>
      <c r="J76" s="219"/>
      <c r="K76" s="219"/>
      <c r="L76" s="219"/>
      <c r="M76" s="219"/>
      <c r="N76" s="219"/>
      <c r="O76" s="219"/>
      <c r="P76" s="219"/>
      <c r="Q76" s="219"/>
      <c r="R76" s="219"/>
      <c r="S76" s="219"/>
      <c r="T76" s="219"/>
      <c r="U76" s="219"/>
      <c r="V76" s="219"/>
      <c r="W76" s="219"/>
      <c r="X76" s="219"/>
      <c r="Y76" s="219"/>
      <c r="Z76" s="219"/>
    </row>
    <row r="77" spans="1:26" ht="12.75">
      <c r="A77" s="268">
        <v>76</v>
      </c>
      <c r="B77" s="268">
        <v>84</v>
      </c>
      <c r="C77" s="268" t="s">
        <v>12</v>
      </c>
      <c r="D77" s="365">
        <v>43844</v>
      </c>
      <c r="E77" s="268" t="s">
        <v>215</v>
      </c>
      <c r="F77" s="365">
        <v>43858</v>
      </c>
      <c r="G77" s="219"/>
      <c r="H77" s="219"/>
      <c r="I77" s="219"/>
      <c r="J77" s="219"/>
      <c r="K77" s="219"/>
      <c r="L77" s="219"/>
      <c r="M77" s="219"/>
      <c r="N77" s="219"/>
      <c r="O77" s="219"/>
      <c r="P77" s="219"/>
      <c r="Q77" s="219"/>
      <c r="R77" s="219"/>
      <c r="S77" s="219"/>
      <c r="T77" s="219"/>
      <c r="U77" s="219"/>
      <c r="V77" s="219"/>
      <c r="W77" s="219"/>
      <c r="X77" s="219"/>
      <c r="Y77" s="219"/>
      <c r="Z77" s="219"/>
    </row>
    <row r="78" spans="1:26" ht="12.75">
      <c r="A78" s="268">
        <v>77</v>
      </c>
      <c r="B78" s="268">
        <v>53</v>
      </c>
      <c r="C78" s="268" t="s">
        <v>12</v>
      </c>
      <c r="D78" s="365">
        <v>43812</v>
      </c>
      <c r="E78" s="268" t="s">
        <v>215</v>
      </c>
      <c r="F78" s="365">
        <v>43858</v>
      </c>
      <c r="G78" s="219"/>
      <c r="H78" s="219"/>
      <c r="I78" s="219"/>
      <c r="J78" s="219"/>
      <c r="K78" s="219"/>
      <c r="L78" s="219"/>
      <c r="M78" s="219"/>
      <c r="N78" s="219"/>
      <c r="O78" s="219"/>
      <c r="P78" s="219"/>
      <c r="Q78" s="219"/>
      <c r="R78" s="219"/>
      <c r="S78" s="219"/>
      <c r="T78" s="219"/>
      <c r="U78" s="219"/>
      <c r="V78" s="219"/>
      <c r="W78" s="219"/>
      <c r="X78" s="219"/>
      <c r="Y78" s="219"/>
      <c r="Z78" s="219"/>
    </row>
    <row r="79" spans="1:26" ht="12.75">
      <c r="A79" s="268">
        <v>78</v>
      </c>
      <c r="B79" s="268">
        <v>3</v>
      </c>
      <c r="C79" s="268" t="s">
        <v>12</v>
      </c>
      <c r="D79" s="365">
        <v>43812</v>
      </c>
      <c r="E79" s="268" t="s">
        <v>215</v>
      </c>
      <c r="F79" s="365">
        <v>43852</v>
      </c>
      <c r="G79" s="219"/>
      <c r="H79" s="219"/>
      <c r="I79" s="219"/>
      <c r="J79" s="219"/>
      <c r="K79" s="219"/>
      <c r="L79" s="219"/>
      <c r="M79" s="219"/>
      <c r="N79" s="219"/>
      <c r="O79" s="219"/>
      <c r="P79" s="219"/>
      <c r="Q79" s="219"/>
      <c r="R79" s="219"/>
      <c r="S79" s="219"/>
      <c r="T79" s="219"/>
      <c r="U79" s="219"/>
      <c r="V79" s="219"/>
      <c r="W79" s="219"/>
      <c r="X79" s="219"/>
      <c r="Y79" s="219"/>
      <c r="Z79" s="219"/>
    </row>
    <row r="80" spans="1:26" ht="12.75">
      <c r="A80" s="268">
        <v>79</v>
      </c>
      <c r="B80" s="268">
        <v>0</v>
      </c>
      <c r="C80" s="268" t="s">
        <v>12</v>
      </c>
      <c r="D80" s="365">
        <v>43846</v>
      </c>
      <c r="E80" s="268" t="s">
        <v>215</v>
      </c>
      <c r="F80" s="365">
        <v>43852</v>
      </c>
      <c r="G80" s="219"/>
      <c r="H80" s="219"/>
      <c r="I80" s="219"/>
      <c r="J80" s="219"/>
      <c r="K80" s="219"/>
      <c r="L80" s="219"/>
      <c r="M80" s="219"/>
      <c r="N80" s="219"/>
      <c r="O80" s="219"/>
      <c r="P80" s="219"/>
      <c r="Q80" s="219"/>
      <c r="R80" s="219"/>
      <c r="S80" s="219"/>
      <c r="T80" s="219"/>
      <c r="U80" s="219"/>
      <c r="V80" s="219"/>
      <c r="W80" s="219"/>
      <c r="X80" s="219"/>
      <c r="Y80" s="219"/>
      <c r="Z80" s="219"/>
    </row>
    <row r="81" spans="1:26" ht="12.75">
      <c r="A81" s="268">
        <v>80</v>
      </c>
      <c r="B81" s="268">
        <v>0</v>
      </c>
      <c r="C81" s="268" t="s">
        <v>12</v>
      </c>
      <c r="D81" s="365">
        <v>43846</v>
      </c>
      <c r="E81" s="268" t="s">
        <v>215</v>
      </c>
      <c r="F81" s="365">
        <v>43852</v>
      </c>
      <c r="G81" s="219"/>
      <c r="H81" s="219"/>
      <c r="I81" s="219"/>
      <c r="J81" s="219"/>
      <c r="K81" s="219"/>
      <c r="L81" s="219"/>
      <c r="M81" s="219"/>
      <c r="N81" s="219"/>
      <c r="O81" s="219"/>
      <c r="P81" s="219"/>
      <c r="Q81" s="219"/>
      <c r="R81" s="219"/>
      <c r="S81" s="219"/>
      <c r="T81" s="219"/>
      <c r="U81" s="219"/>
      <c r="V81" s="219"/>
      <c r="W81" s="219"/>
      <c r="X81" s="219"/>
      <c r="Y81" s="219"/>
      <c r="Z81" s="219"/>
    </row>
    <row r="82" spans="1:26" ht="12.75">
      <c r="A82" s="268">
        <v>81</v>
      </c>
      <c r="B82" s="268">
        <v>0</v>
      </c>
      <c r="C82" s="268" t="s">
        <v>12</v>
      </c>
      <c r="D82" s="365">
        <v>43846</v>
      </c>
      <c r="E82" s="268" t="s">
        <v>215</v>
      </c>
      <c r="F82" s="365">
        <v>43852</v>
      </c>
      <c r="G82" s="219"/>
      <c r="H82" s="219"/>
      <c r="I82" s="219"/>
      <c r="J82" s="219"/>
      <c r="K82" s="219"/>
      <c r="L82" s="219"/>
      <c r="M82" s="219"/>
      <c r="N82" s="219"/>
      <c r="O82" s="219"/>
      <c r="P82" s="219"/>
      <c r="Q82" s="219"/>
      <c r="R82" s="219"/>
      <c r="S82" s="219"/>
      <c r="T82" s="219"/>
      <c r="U82" s="219"/>
      <c r="V82" s="219"/>
      <c r="W82" s="219"/>
      <c r="X82" s="219"/>
      <c r="Y82" s="219"/>
      <c r="Z82" s="219"/>
    </row>
    <row r="83" spans="1:26" ht="12.75">
      <c r="A83" s="268">
        <v>82</v>
      </c>
      <c r="B83" s="268">
        <v>181</v>
      </c>
      <c r="C83" s="268" t="s">
        <v>12</v>
      </c>
      <c r="D83" s="365">
        <v>43846</v>
      </c>
      <c r="E83" s="268" t="s">
        <v>215</v>
      </c>
      <c r="F83" s="365">
        <v>43859</v>
      </c>
      <c r="G83" s="219"/>
      <c r="H83" s="219"/>
      <c r="I83" s="219"/>
      <c r="J83" s="219"/>
      <c r="K83" s="219"/>
      <c r="L83" s="219"/>
      <c r="M83" s="219"/>
      <c r="N83" s="219"/>
      <c r="O83" s="219"/>
      <c r="P83" s="219"/>
      <c r="Q83" s="219"/>
      <c r="R83" s="219"/>
      <c r="S83" s="219"/>
      <c r="T83" s="219"/>
      <c r="U83" s="219"/>
      <c r="V83" s="219"/>
      <c r="W83" s="219"/>
      <c r="X83" s="219"/>
      <c r="Y83" s="219"/>
      <c r="Z83" s="219"/>
    </row>
    <row r="84" spans="1:26" ht="12.75">
      <c r="A84" s="268">
        <v>83</v>
      </c>
      <c r="B84" s="268">
        <v>57</v>
      </c>
      <c r="C84" s="268" t="s">
        <v>12</v>
      </c>
      <c r="D84" s="365">
        <v>43846</v>
      </c>
      <c r="E84" s="268" t="s">
        <v>215</v>
      </c>
      <c r="F84" s="365">
        <v>43859</v>
      </c>
      <c r="G84" s="219"/>
      <c r="H84" s="219"/>
      <c r="I84" s="219"/>
      <c r="J84" s="219"/>
      <c r="K84" s="219"/>
      <c r="L84" s="219"/>
      <c r="M84" s="219"/>
      <c r="N84" s="219"/>
      <c r="O84" s="219"/>
      <c r="P84" s="219"/>
      <c r="Q84" s="219"/>
      <c r="R84" s="219"/>
      <c r="S84" s="219"/>
      <c r="T84" s="219"/>
      <c r="U84" s="219"/>
      <c r="V84" s="219"/>
      <c r="W84" s="219"/>
      <c r="X84" s="219"/>
      <c r="Y84" s="219"/>
      <c r="Z84" s="219"/>
    </row>
    <row r="85" spans="1:26" ht="12.75">
      <c r="A85" s="268">
        <v>84</v>
      </c>
      <c r="B85" s="268">
        <v>23</v>
      </c>
      <c r="C85" s="268" t="s">
        <v>12</v>
      </c>
      <c r="D85" s="365">
        <v>43847</v>
      </c>
      <c r="E85" s="268" t="s">
        <v>215</v>
      </c>
      <c r="F85" s="365">
        <v>43858</v>
      </c>
      <c r="G85" s="219"/>
      <c r="H85" s="219"/>
      <c r="I85" s="219"/>
      <c r="J85" s="219"/>
      <c r="K85" s="219"/>
      <c r="L85" s="219"/>
      <c r="M85" s="219"/>
      <c r="N85" s="219"/>
      <c r="O85" s="219"/>
      <c r="P85" s="219"/>
      <c r="Q85" s="219"/>
      <c r="R85" s="219"/>
      <c r="S85" s="219"/>
      <c r="T85" s="219"/>
      <c r="U85" s="219"/>
      <c r="V85" s="219"/>
      <c r="W85" s="219"/>
      <c r="X85" s="219"/>
      <c r="Y85" s="219"/>
      <c r="Z85" s="219"/>
    </row>
    <row r="86" spans="1:26" ht="12.75">
      <c r="A86" s="268">
        <v>85</v>
      </c>
      <c r="B86" s="268">
        <v>15</v>
      </c>
      <c r="C86" s="268" t="s">
        <v>12</v>
      </c>
      <c r="D86" s="365">
        <v>43818</v>
      </c>
      <c r="E86" s="268" t="s">
        <v>215</v>
      </c>
      <c r="F86" s="365">
        <v>43858</v>
      </c>
      <c r="G86" s="219"/>
      <c r="H86" s="219"/>
      <c r="I86" s="219"/>
      <c r="J86" s="219"/>
      <c r="K86" s="219"/>
      <c r="L86" s="219"/>
      <c r="M86" s="219"/>
      <c r="N86" s="219"/>
      <c r="O86" s="219"/>
      <c r="P86" s="219"/>
      <c r="Q86" s="219"/>
      <c r="R86" s="219"/>
      <c r="S86" s="219"/>
      <c r="T86" s="219"/>
      <c r="U86" s="219"/>
      <c r="V86" s="219"/>
      <c r="W86" s="219"/>
      <c r="X86" s="219"/>
      <c r="Y86" s="219"/>
      <c r="Z86" s="219"/>
    </row>
    <row r="87" spans="1:26" ht="12.75">
      <c r="A87" s="268">
        <v>86</v>
      </c>
      <c r="B87" s="268">
        <v>31</v>
      </c>
      <c r="C87" s="268" t="s">
        <v>12</v>
      </c>
      <c r="D87" s="365">
        <v>43812</v>
      </c>
      <c r="E87" s="268" t="s">
        <v>215</v>
      </c>
      <c r="F87" s="365">
        <v>43858</v>
      </c>
      <c r="G87" s="219"/>
      <c r="H87" s="219"/>
      <c r="I87" s="219"/>
      <c r="J87" s="219"/>
      <c r="K87" s="219"/>
      <c r="L87" s="219"/>
      <c r="M87" s="219"/>
      <c r="N87" s="219"/>
      <c r="O87" s="219"/>
      <c r="P87" s="219"/>
      <c r="Q87" s="219"/>
      <c r="R87" s="219"/>
      <c r="S87" s="219"/>
      <c r="T87" s="219"/>
      <c r="U87" s="219"/>
      <c r="V87" s="219"/>
      <c r="W87" s="219"/>
      <c r="X87" s="219"/>
      <c r="Y87" s="219"/>
      <c r="Z87" s="219"/>
    </row>
    <row r="88" spans="1:26" ht="12.75">
      <c r="A88" s="268">
        <v>87</v>
      </c>
      <c r="B88" s="268">
        <v>0</v>
      </c>
      <c r="C88" s="268" t="s">
        <v>12</v>
      </c>
      <c r="D88" s="365">
        <v>43812</v>
      </c>
      <c r="E88" s="268" t="s">
        <v>215</v>
      </c>
      <c r="F88" s="365">
        <v>43852</v>
      </c>
      <c r="G88" s="219"/>
      <c r="H88" s="219"/>
      <c r="I88" s="219"/>
      <c r="J88" s="219"/>
      <c r="K88" s="219"/>
      <c r="L88" s="219"/>
      <c r="M88" s="219"/>
      <c r="N88" s="219"/>
      <c r="O88" s="219"/>
      <c r="P88" s="219"/>
      <c r="Q88" s="219"/>
      <c r="R88" s="219"/>
      <c r="S88" s="219"/>
      <c r="T88" s="219"/>
      <c r="U88" s="219"/>
      <c r="V88" s="219"/>
      <c r="W88" s="219"/>
      <c r="X88" s="219"/>
      <c r="Y88" s="219"/>
      <c r="Z88" s="219"/>
    </row>
    <row r="89" spans="1:26" ht="12.75">
      <c r="A89" s="268">
        <v>88</v>
      </c>
      <c r="B89" s="268">
        <v>0</v>
      </c>
      <c r="C89" s="268" t="s">
        <v>12</v>
      </c>
      <c r="D89" s="365">
        <v>43846</v>
      </c>
      <c r="E89" s="268" t="s">
        <v>215</v>
      </c>
      <c r="F89" s="365">
        <v>43852</v>
      </c>
      <c r="G89" s="219"/>
      <c r="H89" s="219"/>
      <c r="I89" s="219"/>
      <c r="J89" s="219"/>
      <c r="K89" s="219"/>
      <c r="L89" s="219"/>
      <c r="M89" s="219"/>
      <c r="N89" s="219"/>
      <c r="O89" s="219"/>
      <c r="P89" s="219"/>
      <c r="Q89" s="219"/>
      <c r="R89" s="219"/>
      <c r="S89" s="219"/>
      <c r="T89" s="219"/>
      <c r="U89" s="219"/>
      <c r="V89" s="219"/>
      <c r="W89" s="219"/>
      <c r="X89" s="219"/>
      <c r="Y89" s="219"/>
      <c r="Z89" s="219"/>
    </row>
    <row r="90" spans="1:26" ht="12.75">
      <c r="A90" s="268">
        <v>89</v>
      </c>
      <c r="B90" s="268">
        <v>0</v>
      </c>
      <c r="C90" s="268" t="s">
        <v>12</v>
      </c>
      <c r="D90" s="365">
        <v>43846</v>
      </c>
      <c r="E90" s="268" t="s">
        <v>215</v>
      </c>
      <c r="F90" s="365">
        <v>43852</v>
      </c>
      <c r="G90" s="219"/>
      <c r="H90" s="219"/>
      <c r="I90" s="219"/>
      <c r="J90" s="219"/>
      <c r="K90" s="219"/>
      <c r="L90" s="219"/>
      <c r="M90" s="219"/>
      <c r="N90" s="219"/>
      <c r="O90" s="219"/>
      <c r="P90" s="219"/>
      <c r="Q90" s="219"/>
      <c r="R90" s="219"/>
      <c r="S90" s="219"/>
      <c r="T90" s="219"/>
      <c r="U90" s="219"/>
      <c r="V90" s="219"/>
      <c r="W90" s="219"/>
      <c r="X90" s="219"/>
      <c r="Y90" s="219"/>
      <c r="Z90" s="219"/>
    </row>
    <row r="91" spans="1:26" ht="12.75">
      <c r="A91" s="268">
        <v>90</v>
      </c>
      <c r="B91" s="268">
        <v>22</v>
      </c>
      <c r="C91" s="268" t="s">
        <v>12</v>
      </c>
      <c r="D91" s="365">
        <v>43846</v>
      </c>
      <c r="E91" s="268" t="s">
        <v>215</v>
      </c>
      <c r="F91" s="365">
        <v>43858</v>
      </c>
      <c r="G91" s="219"/>
      <c r="H91" s="219"/>
      <c r="I91" s="219"/>
      <c r="J91" s="219"/>
      <c r="K91" s="219"/>
      <c r="L91" s="219"/>
      <c r="M91" s="219"/>
      <c r="N91" s="219"/>
      <c r="O91" s="219"/>
      <c r="P91" s="219"/>
      <c r="Q91" s="219"/>
      <c r="R91" s="219"/>
      <c r="S91" s="219"/>
      <c r="T91" s="219"/>
      <c r="U91" s="219"/>
      <c r="V91" s="219"/>
      <c r="W91" s="219"/>
      <c r="X91" s="219"/>
      <c r="Y91" s="219"/>
      <c r="Z91" s="219"/>
    </row>
    <row r="92" spans="1:26" ht="12.75">
      <c r="A92" s="268" t="s">
        <v>654</v>
      </c>
      <c r="B92" s="268">
        <v>27</v>
      </c>
      <c r="C92" s="268" t="s">
        <v>12</v>
      </c>
      <c r="D92" s="365">
        <v>43846</v>
      </c>
      <c r="E92" s="268" t="s">
        <v>215</v>
      </c>
      <c r="F92" s="365">
        <v>43858</v>
      </c>
      <c r="G92" s="219"/>
      <c r="H92" s="219"/>
      <c r="I92" s="219"/>
      <c r="J92" s="219"/>
      <c r="K92" s="219"/>
      <c r="L92" s="219"/>
      <c r="M92" s="219"/>
      <c r="N92" s="219"/>
      <c r="O92" s="219"/>
      <c r="P92" s="219"/>
      <c r="Q92" s="219"/>
      <c r="R92" s="219"/>
      <c r="S92" s="219"/>
      <c r="T92" s="219"/>
      <c r="U92" s="219"/>
      <c r="V92" s="219"/>
      <c r="W92" s="219"/>
      <c r="X92" s="219"/>
      <c r="Y92" s="219"/>
      <c r="Z92" s="219"/>
    </row>
    <row r="93" spans="1:26" ht="12.75">
      <c r="A93" s="268">
        <v>92</v>
      </c>
      <c r="B93" s="268">
        <v>2</v>
      </c>
      <c r="C93" s="268" t="s">
        <v>12</v>
      </c>
      <c r="D93" s="365">
        <v>43846</v>
      </c>
      <c r="E93" s="268" t="s">
        <v>215</v>
      </c>
      <c r="F93" s="365">
        <v>43852</v>
      </c>
      <c r="G93" s="219"/>
      <c r="H93" s="219"/>
      <c r="I93" s="219"/>
      <c r="J93" s="219"/>
      <c r="K93" s="219"/>
      <c r="L93" s="219"/>
      <c r="M93" s="219"/>
      <c r="N93" s="219"/>
      <c r="O93" s="219"/>
      <c r="P93" s="219"/>
      <c r="Q93" s="219"/>
      <c r="R93" s="219"/>
      <c r="S93" s="219"/>
      <c r="T93" s="219"/>
      <c r="U93" s="219"/>
      <c r="V93" s="219"/>
      <c r="W93" s="219"/>
      <c r="X93" s="219"/>
      <c r="Y93" s="219"/>
      <c r="Z93" s="219"/>
    </row>
    <row r="94" spans="1:26" ht="12.75">
      <c r="A94" s="268">
        <v>93</v>
      </c>
      <c r="B94" s="268">
        <v>33</v>
      </c>
      <c r="C94" s="268" t="s">
        <v>12</v>
      </c>
      <c r="D94" s="365">
        <v>43846</v>
      </c>
      <c r="E94" s="268" t="s">
        <v>215</v>
      </c>
      <c r="F94" s="365">
        <v>43858</v>
      </c>
      <c r="G94" s="219"/>
      <c r="H94" s="219"/>
      <c r="I94" s="219"/>
      <c r="J94" s="219"/>
      <c r="K94" s="219"/>
      <c r="L94" s="219"/>
      <c r="M94" s="219"/>
      <c r="N94" s="219"/>
      <c r="O94" s="219"/>
      <c r="P94" s="219"/>
      <c r="Q94" s="219"/>
      <c r="R94" s="219"/>
      <c r="S94" s="219"/>
      <c r="T94" s="219"/>
      <c r="U94" s="219"/>
      <c r="V94" s="219"/>
      <c r="W94" s="219"/>
      <c r="X94" s="219"/>
      <c r="Y94" s="219"/>
      <c r="Z94" s="219"/>
    </row>
    <row r="95" spans="1:26" ht="12.75">
      <c r="A95" s="268">
        <v>94</v>
      </c>
      <c r="B95" s="268">
        <v>15</v>
      </c>
      <c r="C95" s="268" t="s">
        <v>12</v>
      </c>
      <c r="D95" s="365">
        <v>43818</v>
      </c>
      <c r="E95" s="268" t="s">
        <v>215</v>
      </c>
      <c r="F95" s="365">
        <v>43858</v>
      </c>
      <c r="G95" s="219"/>
      <c r="H95" s="219"/>
      <c r="I95" s="219"/>
      <c r="J95" s="219"/>
      <c r="K95" s="219"/>
      <c r="L95" s="219"/>
      <c r="M95" s="219"/>
      <c r="N95" s="219"/>
      <c r="O95" s="219"/>
      <c r="P95" s="219"/>
      <c r="Q95" s="219"/>
      <c r="R95" s="219"/>
      <c r="S95" s="219"/>
      <c r="T95" s="219"/>
      <c r="U95" s="219"/>
      <c r="V95" s="219"/>
      <c r="W95" s="219"/>
      <c r="X95" s="219"/>
      <c r="Y95" s="219"/>
      <c r="Z95" s="219"/>
    </row>
    <row r="96" spans="1:26" ht="12.75">
      <c r="A96" s="268">
        <v>95</v>
      </c>
      <c r="B96" s="268">
        <v>46</v>
      </c>
      <c r="C96" s="268" t="s">
        <v>12</v>
      </c>
      <c r="D96" s="365">
        <v>43818</v>
      </c>
      <c r="E96" s="268" t="s">
        <v>215</v>
      </c>
      <c r="F96" s="365">
        <v>43858</v>
      </c>
      <c r="G96" s="219"/>
      <c r="H96" s="219"/>
      <c r="I96" s="219"/>
      <c r="J96" s="219"/>
      <c r="K96" s="219"/>
      <c r="L96" s="219"/>
      <c r="M96" s="219"/>
      <c r="N96" s="219"/>
      <c r="O96" s="219"/>
      <c r="P96" s="219"/>
      <c r="Q96" s="219"/>
      <c r="R96" s="219"/>
      <c r="S96" s="219"/>
      <c r="T96" s="219"/>
      <c r="U96" s="219"/>
      <c r="V96" s="219"/>
      <c r="W96" s="219"/>
      <c r="X96" s="219"/>
      <c r="Y96" s="219"/>
      <c r="Z96" s="219"/>
    </row>
    <row r="97" spans="1:26" ht="12.75">
      <c r="A97" s="268">
        <v>96</v>
      </c>
      <c r="B97" s="268">
        <v>0</v>
      </c>
      <c r="C97" s="268" t="s">
        <v>12</v>
      </c>
      <c r="D97" s="365">
        <v>43812</v>
      </c>
      <c r="E97" s="268" t="s">
        <v>215</v>
      </c>
      <c r="F97" s="365">
        <v>43852</v>
      </c>
      <c r="G97" s="219"/>
      <c r="H97" s="219"/>
      <c r="I97" s="219"/>
      <c r="J97" s="219"/>
      <c r="K97" s="219"/>
      <c r="L97" s="219"/>
      <c r="M97" s="219"/>
      <c r="N97" s="219"/>
      <c r="O97" s="219"/>
      <c r="P97" s="219"/>
      <c r="Q97" s="219"/>
      <c r="R97" s="219"/>
      <c r="S97" s="219"/>
      <c r="T97" s="219"/>
      <c r="U97" s="219"/>
      <c r="V97" s="219"/>
      <c r="W97" s="219"/>
      <c r="X97" s="219"/>
      <c r="Y97" s="219"/>
      <c r="Z97" s="219"/>
    </row>
    <row r="98" spans="1:26" ht="12.75">
      <c r="A98" s="268">
        <v>97</v>
      </c>
      <c r="B98" s="268">
        <v>0</v>
      </c>
      <c r="C98" s="268" t="s">
        <v>12</v>
      </c>
      <c r="D98" s="365">
        <v>43846</v>
      </c>
      <c r="E98" s="268" t="s">
        <v>215</v>
      </c>
      <c r="F98" s="365">
        <v>43852</v>
      </c>
      <c r="G98" s="219"/>
      <c r="H98" s="219"/>
      <c r="I98" s="219"/>
      <c r="J98" s="219"/>
      <c r="K98" s="219"/>
      <c r="L98" s="219"/>
      <c r="M98" s="219"/>
      <c r="N98" s="219"/>
      <c r="O98" s="219"/>
      <c r="P98" s="219"/>
      <c r="Q98" s="219"/>
      <c r="R98" s="219"/>
      <c r="S98" s="219"/>
      <c r="T98" s="219"/>
      <c r="U98" s="219"/>
      <c r="V98" s="219"/>
      <c r="W98" s="219"/>
      <c r="X98" s="219"/>
      <c r="Y98" s="219"/>
      <c r="Z98" s="219"/>
    </row>
    <row r="99" spans="1:26" ht="12.75">
      <c r="A99" s="268">
        <v>98</v>
      </c>
      <c r="B99" s="268">
        <v>16</v>
      </c>
      <c r="C99" s="268" t="s">
        <v>12</v>
      </c>
      <c r="D99" s="365">
        <v>43846</v>
      </c>
      <c r="E99" s="268" t="s">
        <v>215</v>
      </c>
      <c r="F99" s="365">
        <v>43852</v>
      </c>
      <c r="G99" s="219"/>
      <c r="H99" s="219"/>
      <c r="I99" s="219"/>
      <c r="J99" s="219"/>
      <c r="K99" s="219"/>
      <c r="L99" s="219"/>
      <c r="M99" s="219"/>
      <c r="N99" s="219"/>
      <c r="O99" s="219"/>
      <c r="P99" s="219"/>
      <c r="Q99" s="219"/>
      <c r="R99" s="219"/>
      <c r="S99" s="219"/>
      <c r="T99" s="219"/>
      <c r="U99" s="219"/>
      <c r="V99" s="219"/>
      <c r="W99" s="219"/>
      <c r="X99" s="219"/>
      <c r="Y99" s="219"/>
      <c r="Z99" s="219"/>
    </row>
    <row r="100" spans="1:26" ht="12.75">
      <c r="A100" s="268">
        <v>99</v>
      </c>
      <c r="B100" s="268">
        <v>0</v>
      </c>
      <c r="C100" s="268" t="s">
        <v>12</v>
      </c>
      <c r="D100" s="365">
        <v>43846</v>
      </c>
      <c r="E100" s="268" t="s">
        <v>215</v>
      </c>
      <c r="F100" s="365">
        <v>43852</v>
      </c>
      <c r="G100" s="219"/>
      <c r="H100" s="219"/>
      <c r="I100" s="219"/>
      <c r="J100" s="219"/>
      <c r="K100" s="219"/>
      <c r="L100" s="219"/>
      <c r="M100" s="219"/>
      <c r="N100" s="219"/>
      <c r="O100" s="219"/>
      <c r="P100" s="219"/>
      <c r="Q100" s="219"/>
      <c r="R100" s="219"/>
      <c r="S100" s="219"/>
      <c r="T100" s="219"/>
      <c r="U100" s="219"/>
      <c r="V100" s="219"/>
      <c r="W100" s="219"/>
      <c r="X100" s="219"/>
      <c r="Y100" s="219"/>
      <c r="Z100" s="219"/>
    </row>
    <row r="101" spans="1:26" ht="12.75">
      <c r="A101" s="268">
        <v>100</v>
      </c>
      <c r="B101" s="268">
        <v>0</v>
      </c>
      <c r="C101" s="268" t="s">
        <v>12</v>
      </c>
      <c r="D101" s="365">
        <v>43846</v>
      </c>
      <c r="E101" s="268" t="s">
        <v>215</v>
      </c>
      <c r="F101" s="365">
        <v>43852</v>
      </c>
      <c r="G101" s="219"/>
      <c r="H101" s="219"/>
      <c r="I101" s="219"/>
      <c r="J101" s="219"/>
      <c r="K101" s="219"/>
      <c r="L101" s="219"/>
      <c r="M101" s="219"/>
      <c r="N101" s="219"/>
      <c r="O101" s="219"/>
      <c r="P101" s="219"/>
      <c r="Q101" s="219"/>
      <c r="R101" s="219"/>
      <c r="S101" s="219"/>
      <c r="T101" s="219"/>
      <c r="U101" s="219"/>
      <c r="V101" s="219"/>
      <c r="W101" s="219"/>
      <c r="X101" s="219"/>
      <c r="Y101" s="219"/>
      <c r="Z101" s="219"/>
    </row>
    <row r="102" spans="1:26" ht="12.75">
      <c r="A102" s="268">
        <v>101</v>
      </c>
      <c r="B102" s="268">
        <v>3</v>
      </c>
      <c r="C102" s="268" t="s">
        <v>12</v>
      </c>
      <c r="D102" s="365">
        <v>43846</v>
      </c>
      <c r="E102" s="268" t="s">
        <v>215</v>
      </c>
      <c r="F102" s="365">
        <v>43852</v>
      </c>
      <c r="G102" s="219"/>
      <c r="H102" s="219"/>
      <c r="I102" s="219"/>
      <c r="J102" s="219"/>
      <c r="K102" s="219"/>
      <c r="L102" s="219"/>
      <c r="M102" s="219"/>
      <c r="N102" s="219"/>
      <c r="O102" s="219"/>
      <c r="P102" s="219"/>
      <c r="Q102" s="219"/>
      <c r="R102" s="219"/>
      <c r="S102" s="219"/>
      <c r="T102" s="219"/>
      <c r="U102" s="219"/>
      <c r="V102" s="219"/>
      <c r="W102" s="219"/>
      <c r="X102" s="219"/>
      <c r="Y102" s="219"/>
      <c r="Z102" s="219"/>
    </row>
    <row r="103" spans="1:26" ht="12.75">
      <c r="A103" s="268">
        <v>102</v>
      </c>
      <c r="B103" s="268">
        <v>33</v>
      </c>
      <c r="C103" s="268" t="s">
        <v>12</v>
      </c>
      <c r="D103" s="365">
        <v>43818</v>
      </c>
      <c r="E103" s="268" t="s">
        <v>215</v>
      </c>
      <c r="F103" s="365">
        <v>43852</v>
      </c>
      <c r="G103" s="219"/>
      <c r="H103" s="219"/>
      <c r="I103" s="219"/>
      <c r="J103" s="219"/>
      <c r="K103" s="219"/>
      <c r="L103" s="219"/>
      <c r="M103" s="219"/>
      <c r="N103" s="219"/>
      <c r="O103" s="219"/>
      <c r="P103" s="219"/>
      <c r="Q103" s="219"/>
      <c r="R103" s="219"/>
      <c r="S103" s="219"/>
      <c r="T103" s="219"/>
      <c r="U103" s="219"/>
      <c r="V103" s="219"/>
      <c r="W103" s="219"/>
      <c r="X103" s="219"/>
      <c r="Y103" s="219"/>
      <c r="Z103" s="219"/>
    </row>
    <row r="104" spans="1:26" ht="12.75">
      <c r="A104" s="268">
        <v>103</v>
      </c>
      <c r="B104" s="268">
        <v>0</v>
      </c>
      <c r="C104" s="268" t="s">
        <v>12</v>
      </c>
      <c r="D104" s="365">
        <v>43818</v>
      </c>
      <c r="E104" s="268" t="s">
        <v>215</v>
      </c>
      <c r="F104" s="365">
        <v>43852</v>
      </c>
      <c r="G104" s="219"/>
      <c r="H104" s="219"/>
      <c r="I104" s="219"/>
      <c r="J104" s="219"/>
      <c r="K104" s="219"/>
      <c r="L104" s="219"/>
      <c r="M104" s="219"/>
      <c r="N104" s="219"/>
      <c r="O104" s="219"/>
      <c r="P104" s="219"/>
      <c r="Q104" s="219"/>
      <c r="R104" s="219"/>
      <c r="S104" s="219"/>
      <c r="T104" s="219"/>
      <c r="U104" s="219"/>
      <c r="V104" s="219"/>
      <c r="W104" s="219"/>
      <c r="X104" s="219"/>
      <c r="Y104" s="219"/>
      <c r="Z104" s="219"/>
    </row>
    <row r="105" spans="1:26" ht="12.75">
      <c r="A105" s="268">
        <v>104</v>
      </c>
      <c r="B105" s="268">
        <v>14</v>
      </c>
      <c r="C105" s="268" t="s">
        <v>12</v>
      </c>
      <c r="D105" s="365">
        <v>43812</v>
      </c>
      <c r="E105" s="268" t="s">
        <v>215</v>
      </c>
      <c r="F105" s="365">
        <v>43853</v>
      </c>
      <c r="G105" s="219"/>
      <c r="H105" s="219"/>
      <c r="I105" s="219"/>
      <c r="J105" s="219"/>
      <c r="K105" s="219"/>
      <c r="L105" s="219"/>
      <c r="M105" s="219"/>
      <c r="N105" s="219"/>
      <c r="O105" s="219"/>
      <c r="P105" s="219"/>
      <c r="Q105" s="219"/>
      <c r="R105" s="219"/>
      <c r="S105" s="219"/>
      <c r="T105" s="219"/>
      <c r="U105" s="219"/>
      <c r="V105" s="219"/>
      <c r="W105" s="219"/>
      <c r="X105" s="219"/>
      <c r="Y105" s="219"/>
      <c r="Z105" s="219"/>
    </row>
    <row r="106" spans="1:26" ht="12.75">
      <c r="A106" s="268">
        <v>105</v>
      </c>
      <c r="B106" s="268">
        <v>40</v>
      </c>
      <c r="C106" s="268" t="s">
        <v>12</v>
      </c>
      <c r="D106" s="365">
        <v>43812</v>
      </c>
      <c r="E106" s="268" t="s">
        <v>215</v>
      </c>
      <c r="F106" s="365">
        <v>43858</v>
      </c>
      <c r="G106" s="219"/>
      <c r="H106" s="219"/>
      <c r="I106" s="219"/>
      <c r="J106" s="219"/>
      <c r="K106" s="219"/>
      <c r="L106" s="219"/>
      <c r="M106" s="219"/>
      <c r="N106" s="219"/>
      <c r="O106" s="219"/>
      <c r="P106" s="219"/>
      <c r="Q106" s="219"/>
      <c r="R106" s="219"/>
      <c r="S106" s="219"/>
      <c r="T106" s="219"/>
      <c r="U106" s="219"/>
      <c r="V106" s="219"/>
      <c r="W106" s="219"/>
      <c r="X106" s="219"/>
      <c r="Y106" s="219"/>
      <c r="Z106" s="219"/>
    </row>
    <row r="107" spans="1:26" ht="12.75">
      <c r="A107" s="268">
        <v>106</v>
      </c>
      <c r="B107" s="268">
        <v>62</v>
      </c>
      <c r="C107" s="268" t="s">
        <v>12</v>
      </c>
      <c r="D107" s="365">
        <v>43851</v>
      </c>
      <c r="E107" s="268" t="s">
        <v>215</v>
      </c>
      <c r="F107" s="365">
        <v>43853</v>
      </c>
      <c r="G107" s="219"/>
      <c r="H107" s="219"/>
      <c r="I107" s="219"/>
      <c r="J107" s="219"/>
      <c r="K107" s="219"/>
      <c r="L107" s="219"/>
      <c r="M107" s="219"/>
      <c r="N107" s="219"/>
      <c r="O107" s="219"/>
      <c r="P107" s="219"/>
      <c r="Q107" s="219"/>
      <c r="R107" s="219"/>
      <c r="S107" s="219"/>
      <c r="T107" s="219"/>
      <c r="U107" s="219"/>
      <c r="V107" s="219"/>
      <c r="W107" s="219"/>
      <c r="X107" s="219"/>
      <c r="Y107" s="219"/>
      <c r="Z107" s="219"/>
    </row>
    <row r="108" spans="1:26" ht="12.75">
      <c r="A108" s="268">
        <v>107</v>
      </c>
      <c r="B108" s="268">
        <v>0</v>
      </c>
      <c r="C108" s="268" t="s">
        <v>12</v>
      </c>
      <c r="D108" s="365">
        <v>43846</v>
      </c>
      <c r="E108" s="268" t="s">
        <v>215</v>
      </c>
      <c r="F108" s="365">
        <v>43852</v>
      </c>
      <c r="G108" s="219"/>
      <c r="H108" s="219"/>
      <c r="I108" s="219"/>
      <c r="J108" s="219"/>
      <c r="K108" s="219"/>
      <c r="L108" s="219"/>
      <c r="M108" s="219"/>
      <c r="N108" s="219"/>
      <c r="O108" s="219"/>
      <c r="P108" s="219"/>
      <c r="Q108" s="219"/>
      <c r="R108" s="219"/>
      <c r="S108" s="219"/>
      <c r="T108" s="219"/>
      <c r="U108" s="219"/>
      <c r="V108" s="219"/>
      <c r="W108" s="219"/>
      <c r="X108" s="219"/>
      <c r="Y108" s="219"/>
      <c r="Z108" s="219"/>
    </row>
    <row r="109" spans="1:26" ht="12.75">
      <c r="A109" s="268">
        <v>108</v>
      </c>
      <c r="B109" s="268">
        <v>17</v>
      </c>
      <c r="C109" s="268" t="s">
        <v>12</v>
      </c>
      <c r="D109" s="365">
        <v>43812</v>
      </c>
      <c r="E109" s="268" t="s">
        <v>215</v>
      </c>
      <c r="F109" s="365">
        <v>43853</v>
      </c>
      <c r="G109" s="219"/>
      <c r="H109" s="219"/>
      <c r="I109" s="219"/>
      <c r="J109" s="219"/>
      <c r="K109" s="219"/>
      <c r="L109" s="219"/>
      <c r="M109" s="219"/>
      <c r="N109" s="219"/>
      <c r="O109" s="219"/>
      <c r="P109" s="219"/>
      <c r="Q109" s="219"/>
      <c r="R109" s="219"/>
      <c r="S109" s="219"/>
      <c r="T109" s="219"/>
      <c r="U109" s="219"/>
      <c r="V109" s="219"/>
      <c r="W109" s="219"/>
      <c r="X109" s="219"/>
      <c r="Y109" s="219"/>
      <c r="Z109" s="219"/>
    </row>
    <row r="110" spans="1:26" ht="12.75">
      <c r="A110" s="268">
        <v>109</v>
      </c>
      <c r="B110" s="268">
        <v>0</v>
      </c>
      <c r="C110" s="268" t="s">
        <v>12</v>
      </c>
      <c r="D110" s="376">
        <v>43805</v>
      </c>
      <c r="E110" s="268" t="s">
        <v>215</v>
      </c>
      <c r="F110" s="365">
        <v>43852</v>
      </c>
      <c r="G110" s="219"/>
      <c r="H110" s="219"/>
      <c r="I110" s="219"/>
      <c r="J110" s="219"/>
      <c r="K110" s="219"/>
      <c r="L110" s="219"/>
      <c r="M110" s="219"/>
      <c r="N110" s="219"/>
      <c r="O110" s="219"/>
      <c r="P110" s="219"/>
      <c r="Q110" s="219"/>
      <c r="R110" s="219"/>
      <c r="S110" s="219"/>
      <c r="T110" s="219"/>
      <c r="U110" s="219"/>
      <c r="V110" s="219"/>
      <c r="W110" s="219"/>
      <c r="X110" s="219"/>
      <c r="Y110" s="219"/>
      <c r="Z110" s="219"/>
    </row>
    <row r="111" spans="1:26" ht="12.75">
      <c r="A111" s="268">
        <v>110</v>
      </c>
      <c r="B111" s="268">
        <v>10</v>
      </c>
      <c r="C111" s="268" t="s">
        <v>12</v>
      </c>
      <c r="D111" s="365">
        <v>43850</v>
      </c>
      <c r="E111" s="268" t="s">
        <v>215</v>
      </c>
      <c r="F111" s="365">
        <v>43853</v>
      </c>
      <c r="G111" s="219"/>
      <c r="H111" s="219"/>
      <c r="I111" s="219"/>
      <c r="J111" s="219"/>
      <c r="K111" s="219"/>
      <c r="L111" s="219"/>
      <c r="M111" s="219"/>
      <c r="N111" s="219"/>
      <c r="O111" s="219"/>
      <c r="P111" s="219"/>
      <c r="Q111" s="219"/>
      <c r="R111" s="219"/>
      <c r="S111" s="219"/>
      <c r="T111" s="219"/>
      <c r="U111" s="219"/>
      <c r="V111" s="219"/>
      <c r="W111" s="219"/>
      <c r="X111" s="219"/>
      <c r="Y111" s="219"/>
      <c r="Z111" s="219"/>
    </row>
    <row r="112" spans="1:26" ht="12.75">
      <c r="A112" s="268">
        <v>111</v>
      </c>
      <c r="B112" s="268">
        <v>1</v>
      </c>
      <c r="C112" s="268" t="s">
        <v>12</v>
      </c>
      <c r="D112" s="365">
        <v>43846</v>
      </c>
      <c r="E112" s="268" t="s">
        <v>215</v>
      </c>
      <c r="F112" s="365">
        <v>43852</v>
      </c>
      <c r="G112" s="219"/>
      <c r="H112" s="219"/>
      <c r="I112" s="219"/>
      <c r="J112" s="219"/>
      <c r="K112" s="219"/>
      <c r="L112" s="219"/>
      <c r="M112" s="219"/>
      <c r="N112" s="219"/>
      <c r="O112" s="219"/>
      <c r="P112" s="219"/>
      <c r="Q112" s="219"/>
      <c r="R112" s="219"/>
      <c r="S112" s="219"/>
      <c r="T112" s="219"/>
      <c r="U112" s="219"/>
      <c r="V112" s="219"/>
      <c r="W112" s="219"/>
      <c r="X112" s="219"/>
      <c r="Y112" s="219"/>
      <c r="Z112" s="219"/>
    </row>
    <row r="113" spans="1:26" ht="12.75">
      <c r="A113" s="268">
        <v>112</v>
      </c>
      <c r="B113" s="268">
        <v>15</v>
      </c>
      <c r="C113" s="268" t="s">
        <v>12</v>
      </c>
      <c r="D113" s="376">
        <v>43805</v>
      </c>
      <c r="E113" s="268" t="s">
        <v>215</v>
      </c>
      <c r="F113" s="365">
        <v>43853</v>
      </c>
      <c r="G113" s="219"/>
      <c r="H113" s="219"/>
      <c r="I113" s="219"/>
      <c r="J113" s="219"/>
      <c r="K113" s="219"/>
      <c r="L113" s="219"/>
      <c r="M113" s="219"/>
      <c r="N113" s="219"/>
      <c r="O113" s="219"/>
      <c r="P113" s="219"/>
      <c r="Q113" s="219"/>
      <c r="R113" s="219"/>
      <c r="S113" s="219"/>
      <c r="T113" s="219"/>
      <c r="U113" s="219"/>
      <c r="V113" s="219"/>
      <c r="W113" s="219"/>
      <c r="X113" s="219"/>
      <c r="Y113" s="219"/>
      <c r="Z113" s="219"/>
    </row>
    <row r="114" spans="1:26" ht="12.75">
      <c r="A114" s="268">
        <v>113</v>
      </c>
      <c r="B114" s="268">
        <v>0</v>
      </c>
      <c r="C114" s="268" t="s">
        <v>12</v>
      </c>
      <c r="D114" s="365">
        <v>43846</v>
      </c>
      <c r="E114" s="268" t="s">
        <v>215</v>
      </c>
      <c r="F114" s="365">
        <v>43852</v>
      </c>
      <c r="G114" s="219"/>
      <c r="H114" s="219"/>
      <c r="I114" s="219"/>
      <c r="J114" s="219"/>
      <c r="K114" s="219"/>
      <c r="L114" s="219"/>
      <c r="M114" s="219"/>
      <c r="N114" s="219"/>
      <c r="O114" s="219"/>
      <c r="P114" s="219"/>
      <c r="Q114" s="219"/>
      <c r="R114" s="219"/>
      <c r="S114" s="219"/>
      <c r="T114" s="219"/>
      <c r="U114" s="219"/>
      <c r="V114" s="219"/>
      <c r="W114" s="219"/>
      <c r="X114" s="219"/>
      <c r="Y114" s="219"/>
      <c r="Z114" s="219"/>
    </row>
    <row r="115" spans="1:26" ht="12.75">
      <c r="A115" s="268">
        <v>114</v>
      </c>
      <c r="B115" s="268">
        <v>0</v>
      </c>
      <c r="C115" s="268" t="s">
        <v>12</v>
      </c>
      <c r="D115" s="365">
        <v>43846</v>
      </c>
      <c r="E115" s="268" t="s">
        <v>215</v>
      </c>
      <c r="F115" s="365">
        <v>43852</v>
      </c>
      <c r="G115" s="219"/>
      <c r="H115" s="219"/>
      <c r="I115" s="219"/>
      <c r="J115" s="219"/>
      <c r="K115" s="219"/>
      <c r="L115" s="219"/>
      <c r="M115" s="219"/>
      <c r="N115" s="219"/>
      <c r="O115" s="219"/>
      <c r="P115" s="219"/>
      <c r="Q115" s="219"/>
      <c r="R115" s="219"/>
      <c r="S115" s="219"/>
      <c r="T115" s="219"/>
      <c r="U115" s="219"/>
      <c r="V115" s="219"/>
      <c r="W115" s="219"/>
      <c r="X115" s="219"/>
      <c r="Y115" s="219"/>
      <c r="Z115" s="219"/>
    </row>
    <row r="116" spans="1:26" ht="12.75">
      <c r="A116" s="268">
        <v>115</v>
      </c>
      <c r="B116" s="268">
        <v>7</v>
      </c>
      <c r="C116" s="268" t="s">
        <v>12</v>
      </c>
      <c r="D116" s="365">
        <v>43847</v>
      </c>
      <c r="E116" s="268" t="s">
        <v>215</v>
      </c>
      <c r="F116" s="365">
        <v>43852</v>
      </c>
      <c r="G116" s="219"/>
      <c r="H116" s="219"/>
      <c r="I116" s="219"/>
      <c r="J116" s="219"/>
      <c r="K116" s="219"/>
      <c r="L116" s="219"/>
      <c r="M116" s="219"/>
      <c r="N116" s="219"/>
      <c r="O116" s="219"/>
      <c r="P116" s="219"/>
      <c r="Q116" s="219"/>
      <c r="R116" s="219"/>
      <c r="S116" s="219"/>
      <c r="T116" s="219"/>
      <c r="U116" s="219"/>
      <c r="V116" s="219"/>
      <c r="W116" s="219"/>
      <c r="X116" s="219"/>
      <c r="Y116" s="219"/>
      <c r="Z116" s="219"/>
    </row>
    <row r="117" spans="1:26" ht="12.75">
      <c r="A117" s="268">
        <v>116</v>
      </c>
      <c r="B117" s="268">
        <v>9</v>
      </c>
      <c r="C117" s="268" t="s">
        <v>12</v>
      </c>
      <c r="D117" s="365">
        <v>43846</v>
      </c>
      <c r="E117" s="268" t="s">
        <v>215</v>
      </c>
      <c r="F117" s="365">
        <v>43852</v>
      </c>
      <c r="G117" s="219"/>
      <c r="H117" s="219"/>
      <c r="I117" s="219"/>
      <c r="J117" s="219"/>
      <c r="K117" s="219"/>
      <c r="L117" s="219"/>
      <c r="M117" s="219"/>
      <c r="N117" s="219"/>
      <c r="O117" s="219"/>
      <c r="P117" s="219"/>
      <c r="Q117" s="219"/>
      <c r="R117" s="219"/>
      <c r="S117" s="219"/>
      <c r="T117" s="219"/>
      <c r="U117" s="219"/>
      <c r="V117" s="219"/>
      <c r="W117" s="219"/>
      <c r="X117" s="219"/>
      <c r="Y117" s="219"/>
      <c r="Z117" s="219"/>
    </row>
    <row r="118" spans="1:26" ht="12.75">
      <c r="A118" s="268">
        <v>117</v>
      </c>
      <c r="B118" s="268">
        <v>0</v>
      </c>
      <c r="C118" s="268" t="s">
        <v>12</v>
      </c>
      <c r="D118" s="365">
        <v>43846</v>
      </c>
      <c r="E118" s="268" t="s">
        <v>215</v>
      </c>
      <c r="F118" s="365">
        <v>43852</v>
      </c>
      <c r="G118" s="219"/>
      <c r="H118" s="219"/>
      <c r="I118" s="219"/>
      <c r="J118" s="219"/>
      <c r="K118" s="219"/>
      <c r="L118" s="219"/>
      <c r="M118" s="219"/>
      <c r="N118" s="219"/>
      <c r="O118" s="219"/>
      <c r="P118" s="219"/>
      <c r="Q118" s="219"/>
      <c r="R118" s="219"/>
      <c r="S118" s="219"/>
      <c r="T118" s="219"/>
      <c r="U118" s="219"/>
      <c r="V118" s="219"/>
      <c r="W118" s="219"/>
      <c r="X118" s="219"/>
      <c r="Y118" s="219"/>
      <c r="Z118" s="219"/>
    </row>
    <row r="119" spans="1:26" ht="12.75">
      <c r="A119" s="268">
        <v>118</v>
      </c>
      <c r="B119" s="268">
        <v>2</v>
      </c>
      <c r="C119" s="268" t="s">
        <v>12</v>
      </c>
      <c r="D119" s="376">
        <v>43805</v>
      </c>
      <c r="E119" s="268" t="s">
        <v>215</v>
      </c>
      <c r="F119" s="365">
        <v>43852</v>
      </c>
      <c r="G119" s="219"/>
      <c r="H119" s="219"/>
      <c r="I119" s="219"/>
      <c r="J119" s="219"/>
      <c r="K119" s="219"/>
      <c r="L119" s="219"/>
      <c r="M119" s="219"/>
      <c r="N119" s="219"/>
      <c r="O119" s="219"/>
      <c r="P119" s="219"/>
      <c r="Q119" s="219"/>
      <c r="R119" s="219"/>
      <c r="S119" s="219"/>
      <c r="T119" s="219"/>
      <c r="U119" s="219"/>
      <c r="V119" s="219"/>
      <c r="W119" s="219"/>
      <c r="X119" s="219"/>
      <c r="Y119" s="219"/>
      <c r="Z119" s="219"/>
    </row>
    <row r="120" spans="1:26" ht="12.75">
      <c r="A120" s="268">
        <v>119</v>
      </c>
      <c r="B120" s="268">
        <v>0</v>
      </c>
      <c r="C120" s="268" t="s">
        <v>12</v>
      </c>
      <c r="D120" s="365">
        <v>43850</v>
      </c>
      <c r="E120" s="268" t="s">
        <v>215</v>
      </c>
      <c r="F120" s="365">
        <v>43852</v>
      </c>
      <c r="G120" s="219"/>
      <c r="H120" s="219"/>
      <c r="I120" s="219"/>
      <c r="J120" s="219"/>
      <c r="K120" s="219"/>
      <c r="L120" s="219"/>
      <c r="M120" s="219"/>
      <c r="N120" s="219"/>
      <c r="O120" s="219"/>
      <c r="P120" s="219"/>
      <c r="Q120" s="219"/>
      <c r="R120" s="219"/>
      <c r="S120" s="219"/>
      <c r="T120" s="219"/>
      <c r="U120" s="219"/>
      <c r="V120" s="219"/>
      <c r="W120" s="219"/>
      <c r="X120" s="219"/>
      <c r="Y120" s="219"/>
      <c r="Z120" s="219"/>
    </row>
    <row r="121" spans="1:26" ht="12.75">
      <c r="A121" s="268">
        <v>120</v>
      </c>
      <c r="B121" s="268">
        <v>0</v>
      </c>
      <c r="C121" s="268" t="s">
        <v>12</v>
      </c>
      <c r="D121" s="365">
        <v>43846</v>
      </c>
      <c r="E121" s="268" t="s">
        <v>215</v>
      </c>
      <c r="F121" s="365">
        <v>43852</v>
      </c>
      <c r="G121" s="219"/>
      <c r="H121" s="219"/>
      <c r="I121" s="219"/>
      <c r="J121" s="219"/>
      <c r="K121" s="219"/>
      <c r="L121" s="219"/>
      <c r="M121" s="219"/>
      <c r="N121" s="219"/>
      <c r="O121" s="219"/>
      <c r="P121" s="219"/>
      <c r="Q121" s="219"/>
      <c r="R121" s="219"/>
      <c r="S121" s="219"/>
      <c r="T121" s="219"/>
      <c r="U121" s="219"/>
      <c r="V121" s="219"/>
      <c r="W121" s="219"/>
      <c r="X121" s="219"/>
      <c r="Y121" s="219"/>
      <c r="Z121" s="219"/>
    </row>
    <row r="122" spans="1:26" ht="12.75">
      <c r="A122" s="268">
        <v>121</v>
      </c>
      <c r="B122" s="268">
        <v>0</v>
      </c>
      <c r="C122" s="268" t="s">
        <v>12</v>
      </c>
      <c r="D122" s="376">
        <v>43805</v>
      </c>
      <c r="E122" s="268" t="s">
        <v>215</v>
      </c>
      <c r="F122" s="365">
        <v>43852</v>
      </c>
      <c r="G122" s="219"/>
      <c r="H122" s="219"/>
      <c r="I122" s="219"/>
      <c r="J122" s="219"/>
      <c r="K122" s="219"/>
      <c r="L122" s="219"/>
      <c r="M122" s="219"/>
      <c r="N122" s="219"/>
      <c r="O122" s="219"/>
      <c r="P122" s="219"/>
      <c r="Q122" s="219"/>
      <c r="R122" s="219"/>
      <c r="S122" s="219"/>
      <c r="T122" s="219"/>
      <c r="U122" s="219"/>
      <c r="V122" s="219"/>
      <c r="W122" s="219"/>
      <c r="X122" s="219"/>
      <c r="Y122" s="219"/>
      <c r="Z122" s="219"/>
    </row>
    <row r="123" spans="1:26" ht="12.75">
      <c r="A123" s="268">
        <v>122</v>
      </c>
      <c r="B123" s="268">
        <v>31</v>
      </c>
      <c r="C123" s="268" t="s">
        <v>12</v>
      </c>
      <c r="D123" s="376">
        <v>43805</v>
      </c>
      <c r="E123" s="268" t="s">
        <v>215</v>
      </c>
      <c r="F123" s="365">
        <v>43853</v>
      </c>
      <c r="G123" s="219"/>
      <c r="H123" s="219"/>
      <c r="I123" s="219"/>
      <c r="J123" s="219"/>
      <c r="K123" s="219"/>
      <c r="L123" s="219"/>
      <c r="M123" s="219"/>
      <c r="N123" s="219"/>
      <c r="O123" s="219"/>
      <c r="P123" s="219"/>
      <c r="Q123" s="219"/>
      <c r="R123" s="219"/>
      <c r="S123" s="219"/>
      <c r="T123" s="219"/>
      <c r="U123" s="219"/>
      <c r="V123" s="219"/>
      <c r="W123" s="219"/>
      <c r="X123" s="219"/>
      <c r="Y123" s="219"/>
      <c r="Z123" s="219"/>
    </row>
    <row r="124" spans="1:26" ht="12.75">
      <c r="A124" s="268">
        <v>123</v>
      </c>
      <c r="B124" s="268">
        <v>8</v>
      </c>
      <c r="C124" s="268" t="s">
        <v>12</v>
      </c>
      <c r="D124" s="365">
        <v>43847</v>
      </c>
      <c r="E124" s="268" t="s">
        <v>215</v>
      </c>
      <c r="F124" s="365">
        <v>43852</v>
      </c>
      <c r="G124" s="219"/>
      <c r="H124" s="219"/>
      <c r="I124" s="219"/>
      <c r="J124" s="219"/>
      <c r="K124" s="219"/>
      <c r="L124" s="219"/>
      <c r="M124" s="219"/>
      <c r="N124" s="219"/>
      <c r="O124" s="219"/>
      <c r="P124" s="219"/>
      <c r="Q124" s="219"/>
      <c r="R124" s="219"/>
      <c r="S124" s="219"/>
      <c r="T124" s="219"/>
      <c r="U124" s="219"/>
      <c r="V124" s="219"/>
      <c r="W124" s="219"/>
      <c r="X124" s="219"/>
      <c r="Y124" s="219"/>
      <c r="Z124" s="219"/>
    </row>
    <row r="125" spans="1:26" ht="12.75">
      <c r="A125" s="268">
        <v>124</v>
      </c>
      <c r="B125" s="268">
        <v>9</v>
      </c>
      <c r="C125" s="268" t="s">
        <v>12</v>
      </c>
      <c r="D125" s="365">
        <v>43844</v>
      </c>
      <c r="E125" s="268" t="s">
        <v>215</v>
      </c>
      <c r="F125" s="365">
        <v>43852</v>
      </c>
      <c r="G125" s="219"/>
      <c r="H125" s="219"/>
      <c r="I125" s="219"/>
      <c r="J125" s="219"/>
      <c r="K125" s="219"/>
      <c r="L125" s="219"/>
      <c r="M125" s="219"/>
      <c r="N125" s="219"/>
      <c r="O125" s="219"/>
      <c r="P125" s="219"/>
      <c r="Q125" s="219"/>
      <c r="R125" s="219"/>
      <c r="S125" s="219"/>
      <c r="T125" s="219"/>
      <c r="U125" s="219"/>
      <c r="V125" s="219"/>
      <c r="W125" s="219"/>
      <c r="X125" s="219"/>
      <c r="Y125" s="219"/>
      <c r="Z125" s="219"/>
    </row>
    <row r="126" spans="1:26" ht="12.75">
      <c r="A126" s="268">
        <v>125</v>
      </c>
      <c r="B126" s="268">
        <v>64</v>
      </c>
      <c r="C126" s="268" t="s">
        <v>12</v>
      </c>
      <c r="D126" s="365">
        <v>43811</v>
      </c>
      <c r="E126" s="268" t="s">
        <v>215</v>
      </c>
      <c r="F126" s="365">
        <v>43853</v>
      </c>
      <c r="G126" s="219"/>
      <c r="H126" s="219"/>
      <c r="I126" s="219"/>
      <c r="J126" s="219"/>
      <c r="K126" s="219"/>
      <c r="L126" s="219"/>
      <c r="M126" s="219"/>
      <c r="N126" s="219"/>
      <c r="O126" s="219"/>
      <c r="P126" s="219"/>
      <c r="Q126" s="219"/>
      <c r="R126" s="219"/>
      <c r="S126" s="219"/>
      <c r="T126" s="219"/>
      <c r="U126" s="219"/>
      <c r="V126" s="219"/>
      <c r="W126" s="219"/>
      <c r="X126" s="219"/>
      <c r="Y126" s="219"/>
      <c r="Z126" s="219"/>
    </row>
    <row r="127" spans="1:26" ht="12.75">
      <c r="A127" s="268">
        <v>126</v>
      </c>
      <c r="B127" s="268">
        <v>24</v>
      </c>
      <c r="C127" s="268" t="s">
        <v>12</v>
      </c>
      <c r="D127" s="365">
        <v>43812</v>
      </c>
      <c r="E127" s="268" t="s">
        <v>215</v>
      </c>
      <c r="F127" s="365">
        <v>43858</v>
      </c>
      <c r="G127" s="219"/>
      <c r="H127" s="219"/>
      <c r="I127" s="219"/>
      <c r="J127" s="219"/>
      <c r="K127" s="219"/>
      <c r="L127" s="219"/>
      <c r="M127" s="219"/>
      <c r="N127" s="219"/>
      <c r="O127" s="219"/>
      <c r="P127" s="219"/>
      <c r="Q127" s="219"/>
      <c r="R127" s="219"/>
      <c r="S127" s="219"/>
      <c r="T127" s="219"/>
      <c r="U127" s="219"/>
      <c r="V127" s="219"/>
      <c r="W127" s="219"/>
      <c r="X127" s="219"/>
      <c r="Y127" s="219"/>
      <c r="Z127" s="219"/>
    </row>
    <row r="128" spans="1:26" ht="12.75">
      <c r="A128" s="268">
        <v>127</v>
      </c>
      <c r="B128" s="268">
        <v>27</v>
      </c>
      <c r="C128" s="268" t="s">
        <v>12</v>
      </c>
      <c r="D128" s="365">
        <v>43847</v>
      </c>
      <c r="E128" s="268" t="s">
        <v>215</v>
      </c>
      <c r="F128" s="365">
        <v>43858</v>
      </c>
      <c r="G128" s="219"/>
      <c r="H128" s="219"/>
      <c r="I128" s="219"/>
      <c r="J128" s="219"/>
      <c r="K128" s="219"/>
      <c r="L128" s="219"/>
      <c r="M128" s="219"/>
      <c r="N128" s="219"/>
      <c r="O128" s="219"/>
      <c r="P128" s="219"/>
      <c r="Q128" s="219"/>
      <c r="R128" s="219"/>
      <c r="S128" s="219"/>
      <c r="T128" s="219"/>
      <c r="U128" s="219"/>
      <c r="V128" s="219"/>
      <c r="W128" s="219"/>
      <c r="X128" s="219"/>
      <c r="Y128" s="219"/>
      <c r="Z128" s="219"/>
    </row>
    <row r="129" spans="1:26" ht="12.75">
      <c r="A129" s="268">
        <v>128</v>
      </c>
      <c r="B129" s="268">
        <v>930</v>
      </c>
      <c r="C129" s="268" t="s">
        <v>12</v>
      </c>
      <c r="D129" s="365">
        <v>43846</v>
      </c>
      <c r="E129" s="268" t="s">
        <v>215</v>
      </c>
      <c r="F129" s="365">
        <v>43858</v>
      </c>
      <c r="G129" s="219"/>
      <c r="H129" s="219"/>
      <c r="I129" s="219"/>
      <c r="J129" s="219"/>
      <c r="K129" s="219"/>
      <c r="L129" s="219"/>
      <c r="M129" s="219"/>
      <c r="N129" s="219"/>
      <c r="O129" s="219"/>
      <c r="P129" s="219"/>
      <c r="Q129" s="219"/>
      <c r="R129" s="219"/>
      <c r="S129" s="219"/>
      <c r="T129" s="219"/>
      <c r="U129" s="219"/>
      <c r="V129" s="219"/>
      <c r="W129" s="219"/>
      <c r="X129" s="219"/>
      <c r="Y129" s="219"/>
      <c r="Z129" s="219"/>
    </row>
    <row r="130" spans="1:26" ht="12.75">
      <c r="A130" s="268">
        <v>129</v>
      </c>
      <c r="B130" s="268">
        <v>0</v>
      </c>
      <c r="C130" s="268" t="s">
        <v>12</v>
      </c>
      <c r="D130" s="376">
        <v>43805</v>
      </c>
      <c r="E130" s="268" t="s">
        <v>215</v>
      </c>
      <c r="F130" s="365">
        <v>43852</v>
      </c>
      <c r="G130" s="219"/>
      <c r="H130" s="219"/>
      <c r="I130" s="219"/>
      <c r="J130" s="219"/>
      <c r="K130" s="219"/>
      <c r="L130" s="219"/>
      <c r="M130" s="219"/>
      <c r="N130" s="219"/>
      <c r="O130" s="219"/>
      <c r="P130" s="219"/>
      <c r="Q130" s="219"/>
      <c r="R130" s="219"/>
      <c r="S130" s="219"/>
      <c r="T130" s="219"/>
      <c r="U130" s="219"/>
      <c r="V130" s="219"/>
      <c r="W130" s="219"/>
      <c r="X130" s="219"/>
      <c r="Y130" s="219"/>
      <c r="Z130" s="219"/>
    </row>
    <row r="131" spans="1:26" ht="12.75">
      <c r="A131" s="268">
        <v>130</v>
      </c>
      <c r="B131" s="268">
        <v>15</v>
      </c>
      <c r="C131" s="268" t="s">
        <v>12</v>
      </c>
      <c r="D131" s="365">
        <v>43844</v>
      </c>
      <c r="E131" s="268" t="s">
        <v>215</v>
      </c>
      <c r="F131" s="365">
        <v>43858</v>
      </c>
      <c r="G131" s="219"/>
      <c r="H131" s="219"/>
      <c r="I131" s="219"/>
      <c r="J131" s="219"/>
      <c r="K131" s="219"/>
      <c r="L131" s="219"/>
      <c r="M131" s="219"/>
      <c r="N131" s="219"/>
      <c r="O131" s="219"/>
      <c r="P131" s="219"/>
      <c r="Q131" s="219"/>
      <c r="R131" s="219"/>
      <c r="S131" s="219"/>
      <c r="T131" s="219"/>
      <c r="U131" s="219"/>
      <c r="V131" s="219"/>
      <c r="W131" s="219"/>
      <c r="X131" s="219"/>
      <c r="Y131" s="219"/>
      <c r="Z131" s="219"/>
    </row>
    <row r="132" spans="1:26" ht="12.75">
      <c r="A132" s="268">
        <v>131</v>
      </c>
      <c r="B132" s="268">
        <v>146</v>
      </c>
      <c r="C132" s="268" t="s">
        <v>12</v>
      </c>
      <c r="D132" s="365">
        <v>43844</v>
      </c>
      <c r="E132" s="268" t="s">
        <v>215</v>
      </c>
      <c r="F132" s="365">
        <v>43858</v>
      </c>
      <c r="G132" s="219"/>
      <c r="H132" s="219"/>
      <c r="I132" s="219"/>
      <c r="J132" s="219"/>
      <c r="K132" s="219"/>
      <c r="L132" s="219"/>
      <c r="M132" s="219"/>
      <c r="N132" s="219"/>
      <c r="O132" s="219"/>
      <c r="P132" s="219"/>
      <c r="Q132" s="219"/>
      <c r="R132" s="219"/>
      <c r="S132" s="219"/>
      <c r="T132" s="219"/>
      <c r="U132" s="219"/>
      <c r="V132" s="219"/>
      <c r="W132" s="219"/>
      <c r="X132" s="219"/>
      <c r="Y132" s="219"/>
      <c r="Z132" s="219"/>
    </row>
    <row r="133" spans="1:26" ht="12.75">
      <c r="A133" s="268">
        <v>132</v>
      </c>
      <c r="B133" s="268">
        <v>90</v>
      </c>
      <c r="C133" s="268" t="s">
        <v>12</v>
      </c>
      <c r="D133" s="365">
        <v>43812</v>
      </c>
      <c r="E133" s="268" t="s">
        <v>215</v>
      </c>
      <c r="F133" s="365">
        <v>43853</v>
      </c>
      <c r="G133" s="219"/>
      <c r="H133" s="219"/>
      <c r="I133" s="219"/>
      <c r="J133" s="219"/>
      <c r="K133" s="219"/>
      <c r="L133" s="219"/>
      <c r="M133" s="219"/>
      <c r="N133" s="219"/>
      <c r="O133" s="219"/>
      <c r="P133" s="219"/>
      <c r="Q133" s="219"/>
      <c r="R133" s="219"/>
      <c r="S133" s="219"/>
      <c r="T133" s="219"/>
      <c r="U133" s="219"/>
      <c r="V133" s="219"/>
      <c r="W133" s="219"/>
      <c r="X133" s="219"/>
      <c r="Y133" s="219"/>
      <c r="Z133" s="219"/>
    </row>
    <row r="134" spans="1:26" ht="12.75">
      <c r="A134" s="268">
        <v>133</v>
      </c>
      <c r="B134" s="268">
        <v>53</v>
      </c>
      <c r="C134" s="268" t="s">
        <v>12</v>
      </c>
      <c r="D134" s="365">
        <v>43812</v>
      </c>
      <c r="E134" s="268" t="s">
        <v>215</v>
      </c>
      <c r="F134" s="365">
        <v>43853</v>
      </c>
      <c r="G134" s="219"/>
      <c r="H134" s="219"/>
      <c r="I134" s="219"/>
      <c r="J134" s="219"/>
      <c r="K134" s="219"/>
      <c r="L134" s="219"/>
      <c r="M134" s="219"/>
      <c r="N134" s="219"/>
      <c r="O134" s="219"/>
      <c r="P134" s="219"/>
      <c r="Q134" s="219"/>
      <c r="R134" s="219"/>
      <c r="S134" s="219"/>
      <c r="T134" s="219"/>
      <c r="U134" s="219"/>
      <c r="V134" s="219"/>
      <c r="W134" s="219"/>
      <c r="X134" s="219"/>
      <c r="Y134" s="219"/>
      <c r="Z134" s="219"/>
    </row>
    <row r="135" spans="1:26" ht="12.75">
      <c r="A135" s="268">
        <v>134</v>
      </c>
      <c r="B135" s="268">
        <v>0</v>
      </c>
      <c r="C135" s="268" t="s">
        <v>12</v>
      </c>
      <c r="D135" s="365">
        <v>43832</v>
      </c>
      <c r="E135" s="268" t="s">
        <v>215</v>
      </c>
      <c r="F135" s="365">
        <v>43852</v>
      </c>
      <c r="G135" s="219"/>
      <c r="H135" s="219"/>
      <c r="I135" s="219"/>
      <c r="J135" s="219"/>
      <c r="K135" s="219"/>
      <c r="L135" s="219"/>
      <c r="M135" s="219"/>
      <c r="N135" s="219"/>
      <c r="O135" s="219"/>
      <c r="P135" s="219"/>
      <c r="Q135" s="219"/>
      <c r="R135" s="219"/>
      <c r="S135" s="219"/>
      <c r="T135" s="219"/>
      <c r="U135" s="219"/>
      <c r="V135" s="219"/>
      <c r="W135" s="219"/>
      <c r="X135" s="219"/>
      <c r="Y135" s="219"/>
      <c r="Z135" s="219"/>
    </row>
    <row r="136" spans="1:26" ht="12.75">
      <c r="A136" s="268">
        <v>135</v>
      </c>
      <c r="B136" s="268">
        <v>0</v>
      </c>
      <c r="C136" s="268" t="s">
        <v>12</v>
      </c>
      <c r="D136" s="365">
        <v>43846</v>
      </c>
      <c r="E136" s="268" t="s">
        <v>215</v>
      </c>
      <c r="F136" s="365">
        <v>43852</v>
      </c>
      <c r="G136" s="219"/>
      <c r="H136" s="219"/>
      <c r="I136" s="219"/>
      <c r="J136" s="219"/>
      <c r="K136" s="219"/>
      <c r="L136" s="219"/>
      <c r="M136" s="219"/>
      <c r="N136" s="219"/>
      <c r="O136" s="219"/>
      <c r="P136" s="219"/>
      <c r="Q136" s="219"/>
      <c r="R136" s="219"/>
      <c r="S136" s="219"/>
      <c r="T136" s="219"/>
      <c r="U136" s="219"/>
      <c r="V136" s="219"/>
      <c r="W136" s="219"/>
      <c r="X136" s="219"/>
      <c r="Y136" s="219"/>
      <c r="Z136" s="219"/>
    </row>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outlinePr summaryBelow="0" summaryRight="0"/>
  </sheetPr>
  <dimension ref="A1:Z94"/>
  <sheetViews>
    <sheetView workbookViewId="0">
      <pane xSplit="1" ySplit="1" topLeftCell="B2" activePane="bottomRight" state="frozen"/>
      <selection pane="topRight" activeCell="B1" sqref="B1"/>
      <selection pane="bottomLeft" activeCell="A2" sqref="A2"/>
      <selection pane="bottomRight" activeCell="B2" sqref="B2"/>
    </sheetView>
  </sheetViews>
  <sheetFormatPr defaultColWidth="12.5703125" defaultRowHeight="15.75" customHeight="1"/>
  <cols>
    <col min="4" max="4" width="20.42578125" customWidth="1"/>
    <col min="7" max="7" width="17.28515625" customWidth="1"/>
  </cols>
  <sheetData>
    <row r="1" spans="1:26" ht="12.75">
      <c r="A1" s="116" t="s">
        <v>3105</v>
      </c>
      <c r="B1" s="116" t="s">
        <v>3106</v>
      </c>
      <c r="C1" s="116" t="s">
        <v>3108</v>
      </c>
      <c r="D1" s="116" t="s">
        <v>3109</v>
      </c>
      <c r="E1" s="116" t="s">
        <v>3112</v>
      </c>
      <c r="F1" s="116" t="s">
        <v>3113</v>
      </c>
      <c r="G1" s="116" t="s">
        <v>3437</v>
      </c>
      <c r="H1" s="116" t="s">
        <v>3245</v>
      </c>
      <c r="I1" s="116" t="s">
        <v>3246</v>
      </c>
      <c r="J1" s="116" t="s">
        <v>3247</v>
      </c>
      <c r="K1" s="116" t="s">
        <v>3246</v>
      </c>
    </row>
    <row r="2" spans="1:26" ht="12.75">
      <c r="A2" s="27">
        <v>1</v>
      </c>
      <c r="B2" s="27">
        <v>0</v>
      </c>
      <c r="C2" s="27" t="s">
        <v>27</v>
      </c>
      <c r="D2" s="32">
        <v>43442</v>
      </c>
      <c r="E2" s="27" t="s">
        <v>203</v>
      </c>
      <c r="F2" s="32">
        <v>43480</v>
      </c>
      <c r="G2" s="27" t="s">
        <v>3438</v>
      </c>
      <c r="H2" s="27" t="s">
        <v>203</v>
      </c>
      <c r="I2" s="32">
        <v>43639</v>
      </c>
      <c r="J2" s="27" t="s">
        <v>203</v>
      </c>
      <c r="K2" s="32">
        <v>43639</v>
      </c>
      <c r="L2" s="33"/>
      <c r="M2" s="33"/>
      <c r="N2" s="33"/>
      <c r="O2" s="33"/>
      <c r="P2" s="33"/>
      <c r="Q2" s="33"/>
      <c r="R2" s="33"/>
      <c r="S2" s="33"/>
      <c r="T2" s="33"/>
      <c r="U2" s="33"/>
      <c r="V2" s="33"/>
      <c r="W2" s="33"/>
      <c r="X2" s="33"/>
      <c r="Y2" s="33"/>
      <c r="Z2" s="33"/>
    </row>
    <row r="3" spans="1:26" ht="12.75">
      <c r="A3" s="27">
        <v>2</v>
      </c>
      <c r="B3" s="27">
        <v>0</v>
      </c>
      <c r="C3" s="27" t="s">
        <v>27</v>
      </c>
      <c r="D3" s="32">
        <v>43442</v>
      </c>
      <c r="E3" s="27" t="s">
        <v>203</v>
      </c>
      <c r="F3" s="32">
        <v>43480</v>
      </c>
      <c r="G3" s="27" t="s">
        <v>3438</v>
      </c>
      <c r="H3" s="27" t="s">
        <v>203</v>
      </c>
      <c r="I3" s="32">
        <v>43639</v>
      </c>
      <c r="J3" s="27" t="s">
        <v>203</v>
      </c>
      <c r="K3" s="32">
        <v>43639</v>
      </c>
      <c r="L3" s="33"/>
      <c r="M3" s="33"/>
      <c r="N3" s="33"/>
      <c r="O3" s="33"/>
      <c r="P3" s="33"/>
      <c r="Q3" s="33"/>
      <c r="R3" s="33"/>
      <c r="S3" s="33"/>
      <c r="T3" s="33"/>
      <c r="U3" s="33"/>
      <c r="V3" s="33"/>
      <c r="W3" s="33"/>
      <c r="X3" s="33"/>
      <c r="Y3" s="33"/>
      <c r="Z3" s="33"/>
    </row>
    <row r="4" spans="1:26" ht="12.75">
      <c r="A4" s="27">
        <v>3</v>
      </c>
      <c r="B4" s="27">
        <v>2</v>
      </c>
      <c r="C4" s="27" t="s">
        <v>27</v>
      </c>
      <c r="D4" s="32">
        <v>43449</v>
      </c>
      <c r="E4" s="27" t="s">
        <v>203</v>
      </c>
      <c r="F4" s="32">
        <v>43481</v>
      </c>
      <c r="G4" s="33"/>
      <c r="H4" s="27" t="s">
        <v>203</v>
      </c>
      <c r="I4" s="32">
        <v>43639</v>
      </c>
      <c r="J4" s="27" t="s">
        <v>203</v>
      </c>
      <c r="K4" s="32">
        <v>43639</v>
      </c>
      <c r="L4" s="33"/>
      <c r="M4" s="33"/>
      <c r="N4" s="33"/>
      <c r="O4" s="33"/>
      <c r="P4" s="33"/>
      <c r="Q4" s="33"/>
      <c r="R4" s="33"/>
      <c r="S4" s="33"/>
      <c r="T4" s="33"/>
      <c r="U4" s="33"/>
      <c r="V4" s="33"/>
      <c r="W4" s="33"/>
      <c r="X4" s="33"/>
      <c r="Y4" s="33"/>
      <c r="Z4" s="33"/>
    </row>
    <row r="5" spans="1:26" ht="12.75">
      <c r="A5" s="27">
        <v>4</v>
      </c>
      <c r="B5" s="27">
        <v>2</v>
      </c>
      <c r="C5" s="27" t="s">
        <v>27</v>
      </c>
      <c r="D5" s="32">
        <v>43449</v>
      </c>
      <c r="E5" s="27" t="s">
        <v>203</v>
      </c>
      <c r="F5" s="32">
        <v>43481</v>
      </c>
      <c r="G5" s="33"/>
      <c r="H5" s="27" t="s">
        <v>203</v>
      </c>
      <c r="I5" s="32">
        <v>43639</v>
      </c>
      <c r="J5" s="27" t="s">
        <v>203</v>
      </c>
      <c r="K5" s="32">
        <v>43639</v>
      </c>
      <c r="L5" s="33"/>
      <c r="M5" s="33"/>
      <c r="N5" s="33"/>
      <c r="O5" s="33"/>
      <c r="P5" s="33"/>
      <c r="Q5" s="33"/>
      <c r="R5" s="33"/>
      <c r="S5" s="33"/>
      <c r="T5" s="33"/>
      <c r="U5" s="33"/>
      <c r="V5" s="33"/>
      <c r="W5" s="33"/>
      <c r="X5" s="33"/>
      <c r="Y5" s="33"/>
      <c r="Z5" s="33"/>
    </row>
    <row r="6" spans="1:26" ht="12.75">
      <c r="A6" s="27">
        <v>5</v>
      </c>
      <c r="B6" s="27">
        <v>0</v>
      </c>
      <c r="C6" s="27" t="s">
        <v>27</v>
      </c>
      <c r="D6" s="32">
        <v>43442</v>
      </c>
      <c r="E6" s="27" t="s">
        <v>203</v>
      </c>
      <c r="F6" s="32">
        <v>43480</v>
      </c>
      <c r="G6" s="27" t="s">
        <v>3438</v>
      </c>
      <c r="H6" s="27" t="s">
        <v>203</v>
      </c>
      <c r="I6" s="32">
        <v>43639</v>
      </c>
      <c r="J6" s="27" t="s">
        <v>203</v>
      </c>
      <c r="K6" s="32">
        <v>43639</v>
      </c>
      <c r="L6" s="33"/>
      <c r="M6" s="33"/>
      <c r="N6" s="33"/>
      <c r="O6" s="33"/>
      <c r="P6" s="33"/>
      <c r="Q6" s="33"/>
      <c r="R6" s="33"/>
      <c r="S6" s="33"/>
      <c r="T6" s="33"/>
      <c r="U6" s="33"/>
      <c r="V6" s="33"/>
      <c r="W6" s="33"/>
      <c r="X6" s="33"/>
      <c r="Y6" s="33"/>
      <c r="Z6" s="33"/>
    </row>
    <row r="7" spans="1:26" ht="12.75">
      <c r="A7" s="27">
        <v>6</v>
      </c>
      <c r="B7" s="27">
        <v>6</v>
      </c>
      <c r="C7" s="27" t="s">
        <v>27</v>
      </c>
      <c r="D7" s="32">
        <v>43442</v>
      </c>
      <c r="E7" s="27" t="s">
        <v>203</v>
      </c>
      <c r="F7" s="32">
        <v>43481</v>
      </c>
      <c r="G7" s="33"/>
      <c r="H7" s="27" t="s">
        <v>203</v>
      </c>
      <c r="I7" s="32">
        <v>43639</v>
      </c>
      <c r="J7" s="27" t="s">
        <v>15</v>
      </c>
      <c r="K7" s="32">
        <v>43662</v>
      </c>
      <c r="L7" s="33"/>
      <c r="M7" s="33"/>
      <c r="N7" s="33"/>
      <c r="O7" s="33"/>
      <c r="P7" s="33"/>
      <c r="Q7" s="33"/>
      <c r="R7" s="33"/>
      <c r="S7" s="33"/>
      <c r="T7" s="33"/>
      <c r="U7" s="33"/>
      <c r="V7" s="33"/>
      <c r="W7" s="33"/>
      <c r="X7" s="33"/>
      <c r="Y7" s="33"/>
      <c r="Z7" s="33"/>
    </row>
    <row r="8" spans="1:26" ht="12.75">
      <c r="A8" s="27">
        <v>7</v>
      </c>
      <c r="B8" s="27">
        <v>0</v>
      </c>
      <c r="C8" s="27" t="s">
        <v>27</v>
      </c>
      <c r="D8" s="32">
        <v>43442</v>
      </c>
      <c r="E8" s="27" t="s">
        <v>203</v>
      </c>
      <c r="F8" s="32">
        <v>43480</v>
      </c>
      <c r="G8" s="27" t="s">
        <v>3438</v>
      </c>
      <c r="H8" s="27" t="s">
        <v>203</v>
      </c>
      <c r="I8" s="32">
        <v>43639</v>
      </c>
      <c r="J8" s="27" t="s">
        <v>203</v>
      </c>
      <c r="K8" s="32">
        <v>43639</v>
      </c>
      <c r="L8" s="33"/>
      <c r="M8" s="33"/>
      <c r="N8" s="33"/>
      <c r="O8" s="33"/>
      <c r="P8" s="33"/>
      <c r="Q8" s="33"/>
      <c r="R8" s="33"/>
      <c r="S8" s="33"/>
      <c r="T8" s="33"/>
      <c r="U8" s="33"/>
      <c r="V8" s="33"/>
      <c r="W8" s="33"/>
      <c r="X8" s="33"/>
      <c r="Y8" s="33"/>
      <c r="Z8" s="33"/>
    </row>
    <row r="9" spans="1:26" ht="12.75">
      <c r="A9" s="27">
        <v>8</v>
      </c>
      <c r="B9" s="27">
        <v>0</v>
      </c>
      <c r="C9" s="27" t="s">
        <v>27</v>
      </c>
      <c r="D9" s="32">
        <v>43442</v>
      </c>
      <c r="E9" s="27" t="s">
        <v>203</v>
      </c>
      <c r="F9" s="32">
        <v>43480</v>
      </c>
      <c r="G9" s="27" t="s">
        <v>3438</v>
      </c>
      <c r="H9" s="27" t="s">
        <v>203</v>
      </c>
      <c r="I9" s="32">
        <v>43639</v>
      </c>
      <c r="J9" s="27" t="s">
        <v>15</v>
      </c>
      <c r="K9" s="32">
        <v>43662</v>
      </c>
      <c r="L9" s="33"/>
      <c r="M9" s="33"/>
      <c r="N9" s="33"/>
      <c r="O9" s="33"/>
      <c r="P9" s="33"/>
      <c r="Q9" s="33"/>
      <c r="R9" s="33"/>
      <c r="S9" s="33"/>
      <c r="T9" s="33"/>
      <c r="U9" s="33"/>
      <c r="V9" s="33"/>
      <c r="W9" s="33"/>
      <c r="X9" s="33"/>
      <c r="Y9" s="33"/>
      <c r="Z9" s="33"/>
    </row>
    <row r="10" spans="1:26" ht="12.75">
      <c r="A10" s="27">
        <v>9</v>
      </c>
      <c r="B10" s="27">
        <v>28</v>
      </c>
      <c r="C10" s="27" t="s">
        <v>27</v>
      </c>
      <c r="D10" s="32">
        <v>43442</v>
      </c>
      <c r="E10" s="27" t="s">
        <v>203</v>
      </c>
      <c r="F10" s="32">
        <v>43582</v>
      </c>
      <c r="G10" s="27" t="s">
        <v>3248</v>
      </c>
      <c r="H10" s="27" t="s">
        <v>203</v>
      </c>
      <c r="I10" s="32">
        <v>43639</v>
      </c>
      <c r="J10" s="27" t="s">
        <v>15</v>
      </c>
      <c r="K10" s="32">
        <v>43662</v>
      </c>
      <c r="L10" s="33"/>
      <c r="M10" s="33"/>
      <c r="N10" s="33"/>
      <c r="O10" s="33"/>
      <c r="P10" s="33"/>
      <c r="Q10" s="33"/>
      <c r="R10" s="33"/>
      <c r="S10" s="33"/>
      <c r="T10" s="33"/>
      <c r="U10" s="33"/>
      <c r="V10" s="33"/>
      <c r="W10" s="33"/>
      <c r="X10" s="33"/>
      <c r="Y10" s="33"/>
      <c r="Z10" s="33"/>
    </row>
    <row r="11" spans="1:26" ht="12.75">
      <c r="A11" s="27">
        <v>10</v>
      </c>
      <c r="B11" s="27">
        <v>184</v>
      </c>
      <c r="C11" s="27" t="s">
        <v>27</v>
      </c>
      <c r="D11" s="32">
        <v>43449</v>
      </c>
      <c r="E11" s="27" t="s">
        <v>203</v>
      </c>
      <c r="F11" s="32">
        <v>43604</v>
      </c>
      <c r="G11" s="27" t="s">
        <v>3248</v>
      </c>
      <c r="H11" s="27" t="s">
        <v>203</v>
      </c>
      <c r="I11" s="32">
        <v>43639</v>
      </c>
      <c r="J11" s="27" t="s">
        <v>15</v>
      </c>
      <c r="K11" s="32">
        <v>43662</v>
      </c>
      <c r="L11" s="33"/>
      <c r="M11" s="33"/>
      <c r="N11" s="33"/>
      <c r="O11" s="33"/>
      <c r="P11" s="33"/>
      <c r="Q11" s="33"/>
      <c r="R11" s="33"/>
      <c r="S11" s="33"/>
      <c r="T11" s="33"/>
      <c r="U11" s="33"/>
      <c r="V11" s="33"/>
      <c r="W11" s="33"/>
      <c r="X11" s="33"/>
      <c r="Y11" s="33"/>
      <c r="Z11" s="33"/>
    </row>
    <row r="12" spans="1:26" ht="12.75">
      <c r="A12" s="27">
        <v>11</v>
      </c>
      <c r="B12" s="27">
        <v>85</v>
      </c>
      <c r="C12" s="27" t="s">
        <v>27</v>
      </c>
      <c r="D12" s="32">
        <v>43449</v>
      </c>
      <c r="E12" s="27" t="s">
        <v>203</v>
      </c>
      <c r="F12" s="32">
        <v>43582</v>
      </c>
      <c r="G12" s="27" t="s">
        <v>3248</v>
      </c>
      <c r="H12" s="27" t="s">
        <v>203</v>
      </c>
      <c r="I12" s="32">
        <v>43639</v>
      </c>
      <c r="J12" s="27" t="s">
        <v>15</v>
      </c>
      <c r="K12" s="32">
        <v>43662</v>
      </c>
      <c r="L12" s="33"/>
      <c r="M12" s="33"/>
      <c r="N12" s="33"/>
      <c r="O12" s="33"/>
      <c r="P12" s="33"/>
      <c r="Q12" s="33"/>
      <c r="R12" s="33"/>
      <c r="S12" s="33"/>
      <c r="T12" s="33"/>
      <c r="U12" s="33"/>
      <c r="V12" s="33"/>
      <c r="W12" s="33"/>
      <c r="X12" s="33"/>
      <c r="Y12" s="33"/>
      <c r="Z12" s="33"/>
    </row>
    <row r="13" spans="1:26" ht="12.75">
      <c r="A13" s="27">
        <v>12</v>
      </c>
      <c r="B13" s="27">
        <v>39</v>
      </c>
      <c r="C13" s="27" t="s">
        <v>27</v>
      </c>
      <c r="D13" s="32">
        <v>43446</v>
      </c>
      <c r="E13" s="27" t="s">
        <v>203</v>
      </c>
      <c r="F13" s="32">
        <v>43484</v>
      </c>
      <c r="G13" s="33"/>
      <c r="H13" s="27" t="s">
        <v>203</v>
      </c>
      <c r="I13" s="32">
        <v>43639</v>
      </c>
      <c r="J13" s="27" t="s">
        <v>15</v>
      </c>
      <c r="K13" s="32">
        <v>43662</v>
      </c>
      <c r="L13" s="33"/>
      <c r="M13" s="33"/>
      <c r="N13" s="33"/>
      <c r="O13" s="33"/>
      <c r="P13" s="33"/>
      <c r="Q13" s="33"/>
      <c r="R13" s="33"/>
      <c r="S13" s="33"/>
      <c r="T13" s="33"/>
      <c r="U13" s="33"/>
      <c r="V13" s="33"/>
      <c r="W13" s="33"/>
      <c r="X13" s="33"/>
      <c r="Y13" s="33"/>
      <c r="Z13" s="33"/>
    </row>
    <row r="14" spans="1:26" ht="16.5" customHeight="1">
      <c r="A14" s="27">
        <v>13</v>
      </c>
      <c r="B14" s="27">
        <v>0</v>
      </c>
      <c r="C14" s="27" t="s">
        <v>27</v>
      </c>
      <c r="D14" s="32">
        <v>43442</v>
      </c>
      <c r="E14" s="27" t="s">
        <v>203</v>
      </c>
      <c r="F14" s="32">
        <v>43480</v>
      </c>
      <c r="G14" s="27" t="s">
        <v>3438</v>
      </c>
      <c r="H14" s="27" t="s">
        <v>203</v>
      </c>
      <c r="I14" s="32">
        <v>43639</v>
      </c>
      <c r="J14" s="27" t="s">
        <v>15</v>
      </c>
      <c r="K14" s="32">
        <v>43662</v>
      </c>
      <c r="L14" s="33"/>
      <c r="M14" s="33"/>
      <c r="N14" s="33"/>
      <c r="O14" s="33"/>
      <c r="P14" s="33"/>
      <c r="Q14" s="33"/>
      <c r="R14" s="33"/>
      <c r="S14" s="33"/>
      <c r="T14" s="33"/>
      <c r="U14" s="33"/>
      <c r="V14" s="33"/>
      <c r="W14" s="33"/>
      <c r="X14" s="33"/>
      <c r="Y14" s="33"/>
      <c r="Z14" s="33"/>
    </row>
    <row r="15" spans="1:26" ht="12.75">
      <c r="A15" s="27">
        <v>14</v>
      </c>
      <c r="B15" s="27">
        <v>44</v>
      </c>
      <c r="C15" s="27" t="s">
        <v>27</v>
      </c>
      <c r="D15" s="32">
        <v>43481</v>
      </c>
      <c r="E15" s="27" t="s">
        <v>203</v>
      </c>
      <c r="F15" s="32">
        <v>43586</v>
      </c>
      <c r="G15" s="27" t="s">
        <v>3248</v>
      </c>
      <c r="H15" s="27" t="s">
        <v>203</v>
      </c>
      <c r="I15" s="32">
        <v>43639</v>
      </c>
      <c r="J15" s="27" t="s">
        <v>15</v>
      </c>
      <c r="K15" s="32">
        <v>43662</v>
      </c>
      <c r="L15" s="33"/>
      <c r="M15" s="33"/>
      <c r="N15" s="33"/>
      <c r="O15" s="33"/>
      <c r="P15" s="33"/>
      <c r="Q15" s="33"/>
      <c r="R15" s="33"/>
      <c r="S15" s="33"/>
      <c r="T15" s="33"/>
      <c r="U15" s="33"/>
      <c r="V15" s="33"/>
      <c r="W15" s="33"/>
      <c r="X15" s="33"/>
      <c r="Y15" s="33"/>
      <c r="Z15" s="33"/>
    </row>
    <row r="16" spans="1:26" ht="12.75">
      <c r="A16" s="27">
        <v>15</v>
      </c>
      <c r="B16" s="27">
        <v>137</v>
      </c>
      <c r="C16" s="27" t="s">
        <v>27</v>
      </c>
      <c r="D16" s="32">
        <v>43498</v>
      </c>
      <c r="E16" s="27" t="s">
        <v>203</v>
      </c>
      <c r="F16" s="32">
        <v>43604</v>
      </c>
      <c r="G16" s="27" t="s">
        <v>3248</v>
      </c>
      <c r="H16" s="27" t="s">
        <v>203</v>
      </c>
      <c r="I16" s="32">
        <v>43639</v>
      </c>
      <c r="J16" s="27" t="s">
        <v>15</v>
      </c>
      <c r="K16" s="32">
        <v>43662</v>
      </c>
      <c r="L16" s="33"/>
      <c r="M16" s="33"/>
      <c r="N16" s="33"/>
      <c r="O16" s="33"/>
      <c r="P16" s="33"/>
      <c r="Q16" s="33"/>
      <c r="R16" s="33"/>
      <c r="S16" s="33"/>
      <c r="T16" s="33"/>
      <c r="U16" s="33"/>
      <c r="V16" s="33"/>
      <c r="W16" s="33"/>
      <c r="X16" s="33"/>
      <c r="Y16" s="33"/>
      <c r="Z16" s="33"/>
    </row>
    <row r="17" spans="1:26" ht="12.75">
      <c r="A17" s="27">
        <v>16</v>
      </c>
      <c r="B17" s="27">
        <v>200</v>
      </c>
      <c r="C17" s="27" t="s">
        <v>27</v>
      </c>
      <c r="D17" s="32">
        <v>43503</v>
      </c>
      <c r="E17" s="27" t="s">
        <v>203</v>
      </c>
      <c r="F17" s="32">
        <v>43604</v>
      </c>
      <c r="G17" s="27" t="s">
        <v>3439</v>
      </c>
      <c r="H17" s="27" t="s">
        <v>203</v>
      </c>
      <c r="I17" s="32">
        <v>43639</v>
      </c>
      <c r="J17" s="27" t="s">
        <v>15</v>
      </c>
      <c r="K17" s="32">
        <v>43662</v>
      </c>
      <c r="L17" s="33"/>
      <c r="M17" s="33"/>
      <c r="N17" s="33"/>
      <c r="O17" s="33"/>
      <c r="P17" s="33"/>
      <c r="Q17" s="33"/>
      <c r="R17" s="33"/>
      <c r="S17" s="33"/>
      <c r="T17" s="33"/>
      <c r="U17" s="33"/>
      <c r="V17" s="33"/>
      <c r="W17" s="33"/>
      <c r="X17" s="33"/>
      <c r="Y17" s="33"/>
      <c r="Z17" s="33"/>
    </row>
    <row r="18" spans="1:26" ht="12.75">
      <c r="A18" s="27">
        <v>17</v>
      </c>
      <c r="B18" s="27">
        <v>92</v>
      </c>
      <c r="C18" s="27" t="s">
        <v>27</v>
      </c>
      <c r="D18" s="32">
        <v>43495</v>
      </c>
      <c r="E18" s="27" t="s">
        <v>203</v>
      </c>
      <c r="F18" s="32">
        <v>43604</v>
      </c>
      <c r="G18" s="27" t="s">
        <v>3248</v>
      </c>
      <c r="H18" s="27" t="s">
        <v>203</v>
      </c>
      <c r="I18" s="32">
        <v>43639</v>
      </c>
      <c r="J18" s="27" t="s">
        <v>15</v>
      </c>
      <c r="K18" s="32">
        <v>43662</v>
      </c>
      <c r="L18" s="33"/>
      <c r="M18" s="33"/>
      <c r="N18" s="33"/>
      <c r="O18" s="33"/>
      <c r="P18" s="33"/>
      <c r="Q18" s="33"/>
      <c r="R18" s="33"/>
      <c r="S18" s="33"/>
      <c r="T18" s="33"/>
      <c r="U18" s="33"/>
      <c r="V18" s="33"/>
      <c r="W18" s="33"/>
      <c r="X18" s="33"/>
      <c r="Y18" s="33"/>
      <c r="Z18" s="33"/>
    </row>
    <row r="19" spans="1:26" ht="12.75">
      <c r="A19" s="27">
        <v>18</v>
      </c>
      <c r="B19" s="27">
        <v>42</v>
      </c>
      <c r="C19" s="27" t="s">
        <v>27</v>
      </c>
      <c r="D19" s="32">
        <v>43446</v>
      </c>
      <c r="E19" s="27" t="s">
        <v>203</v>
      </c>
      <c r="F19" s="32">
        <v>43574</v>
      </c>
      <c r="G19" s="27" t="s">
        <v>3248</v>
      </c>
      <c r="H19" s="27" t="s">
        <v>203</v>
      </c>
      <c r="I19" s="32">
        <v>43639</v>
      </c>
      <c r="J19" s="27" t="s">
        <v>15</v>
      </c>
      <c r="K19" s="32">
        <v>43662</v>
      </c>
      <c r="L19" s="33"/>
      <c r="M19" s="33"/>
      <c r="N19" s="33"/>
      <c r="O19" s="33"/>
      <c r="P19" s="33"/>
      <c r="Q19" s="33"/>
      <c r="R19" s="33"/>
      <c r="S19" s="33"/>
      <c r="T19" s="33"/>
      <c r="U19" s="33"/>
      <c r="V19" s="33"/>
      <c r="W19" s="33"/>
      <c r="X19" s="33"/>
      <c r="Y19" s="33"/>
      <c r="Z19" s="33"/>
    </row>
    <row r="20" spans="1:26" ht="12.75">
      <c r="A20" s="27">
        <v>19</v>
      </c>
      <c r="B20" s="27">
        <v>0</v>
      </c>
      <c r="C20" s="27" t="s">
        <v>27</v>
      </c>
      <c r="D20" s="32">
        <v>43442</v>
      </c>
      <c r="E20" s="27" t="s">
        <v>203</v>
      </c>
      <c r="F20" s="32">
        <v>43480</v>
      </c>
      <c r="G20" s="27" t="s">
        <v>3438</v>
      </c>
      <c r="H20" s="27" t="s">
        <v>203</v>
      </c>
      <c r="I20" s="32">
        <v>43639</v>
      </c>
      <c r="J20" s="27" t="s">
        <v>203</v>
      </c>
      <c r="K20" s="32">
        <v>43639</v>
      </c>
      <c r="L20" s="33"/>
      <c r="M20" s="33"/>
      <c r="N20" s="33"/>
      <c r="O20" s="33"/>
      <c r="P20" s="33"/>
      <c r="Q20" s="33"/>
      <c r="R20" s="33"/>
      <c r="S20" s="33"/>
      <c r="T20" s="33"/>
      <c r="U20" s="33"/>
      <c r="V20" s="33"/>
      <c r="W20" s="33"/>
      <c r="X20" s="33"/>
      <c r="Y20" s="33"/>
      <c r="Z20" s="33"/>
    </row>
    <row r="21" spans="1:26" ht="12.75">
      <c r="A21" s="27">
        <v>20</v>
      </c>
      <c r="B21" s="27">
        <v>17</v>
      </c>
      <c r="C21" s="27" t="s">
        <v>27</v>
      </c>
      <c r="D21" s="32">
        <v>43449</v>
      </c>
      <c r="E21" s="27" t="s">
        <v>203</v>
      </c>
      <c r="F21" s="32">
        <v>43573</v>
      </c>
      <c r="G21" s="27" t="s">
        <v>3248</v>
      </c>
      <c r="H21" s="27" t="s">
        <v>203</v>
      </c>
      <c r="I21" s="32">
        <v>43639</v>
      </c>
      <c r="J21" s="27" t="s">
        <v>15</v>
      </c>
      <c r="K21" s="32">
        <v>43662</v>
      </c>
      <c r="L21" s="33"/>
      <c r="M21" s="33"/>
      <c r="N21" s="33"/>
      <c r="O21" s="33"/>
      <c r="P21" s="33"/>
      <c r="Q21" s="33"/>
      <c r="R21" s="33"/>
      <c r="S21" s="33"/>
      <c r="T21" s="33"/>
      <c r="U21" s="33"/>
      <c r="V21" s="33"/>
      <c r="W21" s="33"/>
      <c r="X21" s="33"/>
      <c r="Y21" s="33"/>
      <c r="Z21" s="33"/>
    </row>
    <row r="22" spans="1:26" ht="12.75">
      <c r="A22" s="27">
        <v>21</v>
      </c>
      <c r="B22" s="27">
        <v>35</v>
      </c>
      <c r="C22" s="27" t="s">
        <v>27</v>
      </c>
      <c r="D22" s="32">
        <v>43468</v>
      </c>
      <c r="E22" s="27" t="s">
        <v>203</v>
      </c>
      <c r="F22" s="32">
        <v>43573</v>
      </c>
      <c r="G22" s="27" t="s">
        <v>3248</v>
      </c>
      <c r="H22" s="27" t="s">
        <v>203</v>
      </c>
      <c r="I22" s="32">
        <v>43639</v>
      </c>
      <c r="J22" s="27" t="s">
        <v>3215</v>
      </c>
      <c r="K22" s="32">
        <v>43663</v>
      </c>
      <c r="L22" s="33"/>
      <c r="M22" s="33"/>
      <c r="N22" s="33"/>
      <c r="O22" s="33"/>
      <c r="P22" s="33"/>
      <c r="Q22" s="33"/>
      <c r="R22" s="33"/>
      <c r="S22" s="33"/>
      <c r="T22" s="33"/>
      <c r="U22" s="33"/>
      <c r="V22" s="33"/>
      <c r="W22" s="33"/>
      <c r="X22" s="33"/>
      <c r="Y22" s="33"/>
      <c r="Z22" s="33"/>
    </row>
    <row r="23" spans="1:26" ht="12.75">
      <c r="A23" s="27">
        <v>22</v>
      </c>
      <c r="B23" s="27">
        <v>24</v>
      </c>
      <c r="C23" s="27" t="s">
        <v>27</v>
      </c>
      <c r="D23" s="32">
        <v>43476</v>
      </c>
      <c r="E23" s="27" t="s">
        <v>203</v>
      </c>
      <c r="F23" s="32">
        <v>43573</v>
      </c>
      <c r="G23" s="27" t="s">
        <v>3248</v>
      </c>
      <c r="H23" s="27" t="s">
        <v>203</v>
      </c>
      <c r="I23" s="32">
        <v>43639</v>
      </c>
      <c r="J23" s="27" t="s">
        <v>15</v>
      </c>
      <c r="K23" s="32">
        <v>43663</v>
      </c>
      <c r="L23" s="33"/>
      <c r="M23" s="33"/>
      <c r="N23" s="33"/>
      <c r="O23" s="33"/>
      <c r="P23" s="33"/>
      <c r="Q23" s="33"/>
      <c r="R23" s="33"/>
      <c r="S23" s="33"/>
      <c r="T23" s="33"/>
      <c r="U23" s="33"/>
      <c r="V23" s="33"/>
      <c r="W23" s="33"/>
      <c r="X23" s="33"/>
      <c r="Y23" s="33"/>
      <c r="Z23" s="33"/>
    </row>
    <row r="24" spans="1:26" ht="12.75">
      <c r="A24" s="27">
        <v>23</v>
      </c>
      <c r="B24" s="27">
        <v>12</v>
      </c>
      <c r="C24" s="27" t="s">
        <v>27</v>
      </c>
      <c r="D24" s="32">
        <v>43468</v>
      </c>
      <c r="E24" s="27" t="s">
        <v>203</v>
      </c>
      <c r="F24" s="32">
        <v>43573</v>
      </c>
      <c r="G24" s="27" t="s">
        <v>3248</v>
      </c>
      <c r="H24" s="27" t="s">
        <v>203</v>
      </c>
      <c r="I24" s="32">
        <v>43639</v>
      </c>
      <c r="J24" s="27" t="s">
        <v>15</v>
      </c>
      <c r="K24" s="32">
        <v>43663</v>
      </c>
      <c r="L24" s="33"/>
      <c r="M24" s="33"/>
      <c r="N24" s="33"/>
      <c r="O24" s="33"/>
      <c r="P24" s="33"/>
      <c r="Q24" s="33"/>
      <c r="R24" s="33"/>
      <c r="S24" s="33"/>
      <c r="T24" s="33"/>
      <c r="U24" s="33"/>
      <c r="V24" s="33"/>
      <c r="W24" s="33"/>
      <c r="X24" s="33"/>
      <c r="Y24" s="33"/>
      <c r="Z24" s="33"/>
    </row>
    <row r="25" spans="1:26" ht="12.75">
      <c r="A25" s="27">
        <v>24</v>
      </c>
      <c r="B25" s="27">
        <v>7</v>
      </c>
      <c r="C25" s="27" t="s">
        <v>27</v>
      </c>
      <c r="D25" s="32">
        <v>43446</v>
      </c>
      <c r="E25" s="27" t="s">
        <v>203</v>
      </c>
      <c r="F25" s="32">
        <v>43573</v>
      </c>
      <c r="G25" s="27" t="s">
        <v>3248</v>
      </c>
      <c r="H25" s="27" t="s">
        <v>203</v>
      </c>
      <c r="I25" s="32">
        <v>43639</v>
      </c>
      <c r="J25" s="27" t="s">
        <v>15</v>
      </c>
      <c r="K25" s="32">
        <v>43663</v>
      </c>
      <c r="L25" s="33"/>
      <c r="M25" s="33"/>
      <c r="N25" s="33"/>
      <c r="O25" s="33"/>
      <c r="P25" s="33"/>
      <c r="Q25" s="33"/>
      <c r="R25" s="33"/>
      <c r="S25" s="33"/>
      <c r="T25" s="33"/>
      <c r="U25" s="33"/>
      <c r="V25" s="33"/>
      <c r="W25" s="33"/>
      <c r="X25" s="33"/>
      <c r="Y25" s="33"/>
      <c r="Z25" s="33"/>
    </row>
    <row r="26" spans="1:26" ht="12.75">
      <c r="A26" s="27">
        <v>25</v>
      </c>
      <c r="B26" s="27">
        <v>0</v>
      </c>
      <c r="C26" s="27" t="s">
        <v>27</v>
      </c>
      <c r="D26" s="32">
        <v>43442</v>
      </c>
      <c r="E26" s="27" t="s">
        <v>203</v>
      </c>
      <c r="F26" s="32">
        <v>43480</v>
      </c>
      <c r="G26" s="27" t="s">
        <v>3438</v>
      </c>
      <c r="H26" s="27" t="s">
        <v>203</v>
      </c>
      <c r="I26" s="32">
        <v>43639</v>
      </c>
      <c r="J26" s="27" t="s">
        <v>15</v>
      </c>
      <c r="K26" s="32" t="s">
        <v>3440</v>
      </c>
      <c r="L26" s="33"/>
      <c r="M26" s="33"/>
      <c r="N26" s="33"/>
      <c r="O26" s="33"/>
      <c r="P26" s="33"/>
      <c r="Q26" s="33"/>
      <c r="R26" s="33"/>
      <c r="S26" s="33"/>
      <c r="T26" s="33"/>
      <c r="U26" s="33"/>
      <c r="V26" s="33"/>
      <c r="W26" s="33"/>
      <c r="X26" s="33"/>
      <c r="Y26" s="33"/>
      <c r="Z26" s="33"/>
    </row>
    <row r="27" spans="1:26" ht="12.75">
      <c r="A27" s="27">
        <v>26</v>
      </c>
      <c r="B27" s="27">
        <v>9</v>
      </c>
      <c r="C27" s="27" t="s">
        <v>27</v>
      </c>
      <c r="D27" s="32">
        <v>43449</v>
      </c>
      <c r="E27" s="27" t="s">
        <v>203</v>
      </c>
      <c r="F27" s="32">
        <v>43571</v>
      </c>
      <c r="G27" s="27" t="s">
        <v>3248</v>
      </c>
      <c r="H27" s="27" t="s">
        <v>203</v>
      </c>
      <c r="I27" s="32">
        <v>43639</v>
      </c>
      <c r="J27" s="27" t="s">
        <v>15</v>
      </c>
      <c r="K27" s="32">
        <v>43663</v>
      </c>
      <c r="L27" s="33"/>
      <c r="M27" s="33"/>
      <c r="N27" s="33"/>
      <c r="O27" s="33"/>
      <c r="P27" s="33"/>
      <c r="Q27" s="33"/>
      <c r="R27" s="33"/>
      <c r="S27" s="33"/>
      <c r="T27" s="33"/>
      <c r="U27" s="33"/>
      <c r="V27" s="33"/>
      <c r="W27" s="33"/>
      <c r="X27" s="33"/>
      <c r="Y27" s="33"/>
      <c r="Z27" s="33"/>
    </row>
    <row r="28" spans="1:26" ht="12.75">
      <c r="A28" s="27">
        <v>27</v>
      </c>
      <c r="B28" s="27">
        <v>92</v>
      </c>
      <c r="C28" s="27" t="s">
        <v>27</v>
      </c>
      <c r="D28" s="32">
        <v>43449</v>
      </c>
      <c r="E28" s="27" t="s">
        <v>203</v>
      </c>
      <c r="F28" s="32">
        <v>43604</v>
      </c>
      <c r="G28" s="27" t="s">
        <v>3248</v>
      </c>
      <c r="H28" s="27" t="s">
        <v>203</v>
      </c>
      <c r="I28" s="32">
        <v>43639</v>
      </c>
      <c r="J28" s="27" t="s">
        <v>15</v>
      </c>
      <c r="K28" s="32">
        <v>43663</v>
      </c>
      <c r="L28" s="33"/>
      <c r="M28" s="33"/>
      <c r="N28" s="33"/>
      <c r="O28" s="33"/>
      <c r="P28" s="33"/>
      <c r="Q28" s="33"/>
      <c r="R28" s="33"/>
      <c r="S28" s="33"/>
      <c r="T28" s="33"/>
      <c r="U28" s="33"/>
      <c r="V28" s="33"/>
      <c r="W28" s="33"/>
      <c r="X28" s="33"/>
      <c r="Y28" s="33"/>
      <c r="Z28" s="33"/>
    </row>
    <row r="29" spans="1:26" ht="12.75">
      <c r="A29" s="27">
        <v>28</v>
      </c>
      <c r="B29" s="27">
        <v>11</v>
      </c>
      <c r="C29" s="27" t="s">
        <v>27</v>
      </c>
      <c r="D29" s="32">
        <v>43453</v>
      </c>
      <c r="E29" s="27" t="s">
        <v>203</v>
      </c>
      <c r="F29" s="32">
        <v>43571</v>
      </c>
      <c r="G29" s="27" t="s">
        <v>3248</v>
      </c>
      <c r="H29" s="27" t="s">
        <v>203</v>
      </c>
      <c r="I29" s="32">
        <v>43639</v>
      </c>
      <c r="J29" s="27" t="s">
        <v>15</v>
      </c>
      <c r="K29" s="32">
        <v>43663</v>
      </c>
      <c r="L29" s="33"/>
      <c r="M29" s="33"/>
      <c r="N29" s="33"/>
      <c r="O29" s="33"/>
      <c r="P29" s="33"/>
      <c r="Q29" s="33"/>
      <c r="R29" s="33"/>
      <c r="S29" s="33"/>
      <c r="T29" s="33"/>
      <c r="U29" s="33"/>
      <c r="V29" s="33"/>
      <c r="W29" s="33"/>
      <c r="X29" s="33"/>
      <c r="Y29" s="33"/>
      <c r="Z29" s="33"/>
    </row>
    <row r="30" spans="1:26" ht="12.75">
      <c r="A30" s="27">
        <v>29</v>
      </c>
      <c r="B30" s="27">
        <v>1</v>
      </c>
      <c r="C30" s="27" t="s">
        <v>27</v>
      </c>
      <c r="D30" s="32">
        <v>43446</v>
      </c>
      <c r="E30" s="27" t="s">
        <v>203</v>
      </c>
      <c r="F30" s="32">
        <v>43571</v>
      </c>
      <c r="G30" s="27" t="s">
        <v>3248</v>
      </c>
      <c r="H30" s="27" t="s">
        <v>203</v>
      </c>
      <c r="I30" s="32">
        <v>43639</v>
      </c>
      <c r="J30" s="27" t="s">
        <v>15</v>
      </c>
      <c r="K30" s="32">
        <v>43663</v>
      </c>
      <c r="L30" s="33"/>
      <c r="M30" s="33"/>
      <c r="N30" s="33"/>
      <c r="O30" s="33"/>
      <c r="P30" s="33"/>
      <c r="Q30" s="33"/>
      <c r="R30" s="33"/>
      <c r="S30" s="33"/>
      <c r="T30" s="33"/>
      <c r="U30" s="33"/>
      <c r="V30" s="33"/>
      <c r="W30" s="33"/>
      <c r="X30" s="33"/>
      <c r="Y30" s="33"/>
      <c r="Z30" s="33"/>
    </row>
    <row r="31" spans="1:26" ht="12.75">
      <c r="A31" s="27">
        <v>30</v>
      </c>
      <c r="B31" s="27">
        <v>8</v>
      </c>
      <c r="C31" s="27" t="s">
        <v>27</v>
      </c>
      <c r="D31" s="32">
        <v>43446</v>
      </c>
      <c r="E31" s="27" t="s">
        <v>203</v>
      </c>
      <c r="F31" s="32">
        <v>43571</v>
      </c>
      <c r="G31" s="27" t="s">
        <v>3248</v>
      </c>
      <c r="H31" s="27" t="s">
        <v>203</v>
      </c>
      <c r="I31" s="32">
        <v>43639</v>
      </c>
      <c r="J31" s="27" t="s">
        <v>27</v>
      </c>
      <c r="K31" s="32">
        <v>43671</v>
      </c>
      <c r="L31" s="33"/>
      <c r="M31" s="33"/>
      <c r="N31" s="33"/>
      <c r="O31" s="33"/>
      <c r="P31" s="33"/>
      <c r="Q31" s="33"/>
      <c r="R31" s="33"/>
      <c r="S31" s="33"/>
      <c r="T31" s="33"/>
      <c r="U31" s="33"/>
      <c r="V31" s="33"/>
      <c r="W31" s="33"/>
      <c r="X31" s="33"/>
      <c r="Y31" s="33"/>
      <c r="Z31" s="33"/>
    </row>
    <row r="32" spans="1:26" ht="12.75">
      <c r="A32" s="27">
        <v>31</v>
      </c>
      <c r="B32" s="27">
        <v>0</v>
      </c>
      <c r="C32" s="27" t="s">
        <v>27</v>
      </c>
      <c r="D32" s="32">
        <v>43442</v>
      </c>
      <c r="E32" s="27" t="s">
        <v>203</v>
      </c>
      <c r="F32" s="32">
        <v>43480</v>
      </c>
      <c r="G32" s="27" t="s">
        <v>3438</v>
      </c>
      <c r="H32" s="27" t="s">
        <v>203</v>
      </c>
      <c r="I32" s="32">
        <v>43639</v>
      </c>
      <c r="J32" s="27" t="s">
        <v>15</v>
      </c>
      <c r="K32" s="32">
        <v>43668</v>
      </c>
      <c r="L32" s="33"/>
      <c r="M32" s="33"/>
      <c r="N32" s="33"/>
      <c r="O32" s="33"/>
      <c r="P32" s="33"/>
      <c r="Q32" s="33"/>
      <c r="R32" s="33"/>
      <c r="S32" s="33"/>
      <c r="T32" s="33"/>
      <c r="U32" s="33"/>
      <c r="V32" s="33"/>
      <c r="W32" s="33"/>
      <c r="X32" s="33"/>
      <c r="Y32" s="33"/>
      <c r="Z32" s="33"/>
    </row>
    <row r="33" spans="1:26" ht="12.75">
      <c r="A33" s="27">
        <v>32</v>
      </c>
      <c r="B33" s="27">
        <v>0</v>
      </c>
      <c r="C33" s="27" t="s">
        <v>27</v>
      </c>
      <c r="D33" s="32">
        <v>43442</v>
      </c>
      <c r="E33" s="27" t="s">
        <v>203</v>
      </c>
      <c r="F33" s="32">
        <v>43480</v>
      </c>
      <c r="G33" s="27" t="s">
        <v>3438</v>
      </c>
      <c r="H33" s="27" t="s">
        <v>203</v>
      </c>
      <c r="I33" s="32">
        <v>43639</v>
      </c>
      <c r="J33" s="27" t="s">
        <v>15</v>
      </c>
      <c r="K33" s="32">
        <v>43668</v>
      </c>
      <c r="L33" s="33"/>
      <c r="M33" s="33"/>
      <c r="N33" s="33"/>
      <c r="O33" s="33"/>
      <c r="P33" s="33"/>
      <c r="Q33" s="33"/>
      <c r="R33" s="33"/>
      <c r="S33" s="33"/>
      <c r="T33" s="33"/>
      <c r="U33" s="33"/>
      <c r="V33" s="33"/>
      <c r="W33" s="33"/>
      <c r="X33" s="33"/>
      <c r="Y33" s="33"/>
      <c r="Z33" s="33"/>
    </row>
    <row r="34" spans="1:26" ht="12.75">
      <c r="A34" s="27">
        <v>33</v>
      </c>
      <c r="B34" s="27">
        <v>0</v>
      </c>
      <c r="C34" s="27" t="s">
        <v>27</v>
      </c>
      <c r="D34" s="32">
        <v>43442</v>
      </c>
      <c r="E34" s="27" t="s">
        <v>203</v>
      </c>
      <c r="F34" s="32">
        <v>43480</v>
      </c>
      <c r="G34" s="27" t="s">
        <v>3438</v>
      </c>
      <c r="H34" s="27" t="s">
        <v>203</v>
      </c>
      <c r="I34" s="32">
        <v>43639</v>
      </c>
      <c r="J34" s="27" t="s">
        <v>203</v>
      </c>
      <c r="K34" s="32">
        <v>43639</v>
      </c>
      <c r="L34" s="33"/>
      <c r="M34" s="33"/>
      <c r="N34" s="33"/>
      <c r="O34" s="33"/>
      <c r="P34" s="33"/>
      <c r="Q34" s="33"/>
      <c r="R34" s="33"/>
      <c r="S34" s="33"/>
      <c r="T34" s="33"/>
      <c r="U34" s="33"/>
      <c r="V34" s="33"/>
      <c r="W34" s="33"/>
      <c r="X34" s="33"/>
      <c r="Y34" s="33"/>
      <c r="Z34" s="33"/>
    </row>
    <row r="35" spans="1:26" ht="12.75">
      <c r="A35" s="27">
        <v>34</v>
      </c>
      <c r="B35" s="27">
        <v>105</v>
      </c>
      <c r="C35" s="27" t="s">
        <v>27</v>
      </c>
      <c r="D35" s="32">
        <v>43474</v>
      </c>
      <c r="E35" s="27" t="s">
        <v>203</v>
      </c>
      <c r="F35" s="32">
        <v>43604</v>
      </c>
      <c r="G35" s="27" t="s">
        <v>3439</v>
      </c>
      <c r="H35" s="27" t="s">
        <v>203</v>
      </c>
      <c r="I35" s="32">
        <v>43639</v>
      </c>
      <c r="J35" s="27" t="s">
        <v>15</v>
      </c>
      <c r="K35" s="32">
        <v>43668</v>
      </c>
      <c r="L35" s="33"/>
      <c r="M35" s="33"/>
      <c r="N35" s="33"/>
      <c r="O35" s="33"/>
      <c r="P35" s="33"/>
      <c r="Q35" s="33"/>
      <c r="R35" s="33"/>
      <c r="S35" s="33"/>
      <c r="T35" s="33"/>
      <c r="U35" s="33"/>
      <c r="V35" s="33"/>
      <c r="W35" s="33"/>
      <c r="X35" s="33"/>
      <c r="Y35" s="33"/>
      <c r="Z35" s="33"/>
    </row>
    <row r="36" spans="1:26" ht="12.75">
      <c r="A36" s="27">
        <v>35</v>
      </c>
      <c r="B36" s="27">
        <v>259</v>
      </c>
      <c r="C36" s="27" t="s">
        <v>27</v>
      </c>
      <c r="D36" s="32">
        <v>43509</v>
      </c>
      <c r="E36" s="27" t="s">
        <v>203</v>
      </c>
      <c r="F36" s="32">
        <v>43604</v>
      </c>
      <c r="G36" s="27" t="s">
        <v>3439</v>
      </c>
      <c r="H36" s="27" t="s">
        <v>203</v>
      </c>
      <c r="I36" s="32">
        <v>43639</v>
      </c>
      <c r="J36" s="27" t="s">
        <v>15</v>
      </c>
      <c r="K36" s="32">
        <v>43668</v>
      </c>
      <c r="L36" s="33"/>
      <c r="M36" s="33"/>
      <c r="N36" s="33"/>
      <c r="O36" s="33"/>
      <c r="P36" s="33"/>
      <c r="Q36" s="33"/>
      <c r="R36" s="33"/>
      <c r="S36" s="33"/>
      <c r="T36" s="33"/>
      <c r="U36" s="33"/>
      <c r="V36" s="33"/>
      <c r="W36" s="33"/>
      <c r="X36" s="33"/>
      <c r="Y36" s="33"/>
      <c r="Z36" s="33"/>
    </row>
    <row r="37" spans="1:26" ht="12.75">
      <c r="A37" s="27">
        <v>36</v>
      </c>
      <c r="B37" s="27">
        <v>0</v>
      </c>
      <c r="C37" s="27" t="s">
        <v>27</v>
      </c>
      <c r="D37" s="32">
        <v>43442</v>
      </c>
      <c r="E37" s="27" t="s">
        <v>203</v>
      </c>
      <c r="F37" s="32">
        <v>43480</v>
      </c>
      <c r="G37" s="27" t="s">
        <v>3438</v>
      </c>
      <c r="H37" s="27" t="s">
        <v>203</v>
      </c>
      <c r="I37" s="32">
        <v>43639</v>
      </c>
      <c r="J37" s="27" t="s">
        <v>15</v>
      </c>
      <c r="K37" s="32">
        <v>43668</v>
      </c>
      <c r="L37" s="33"/>
      <c r="M37" s="33"/>
      <c r="N37" s="33"/>
      <c r="O37" s="33"/>
      <c r="P37" s="33"/>
      <c r="Q37" s="33"/>
      <c r="R37" s="33"/>
      <c r="S37" s="33"/>
      <c r="T37" s="33"/>
      <c r="U37" s="33"/>
      <c r="V37" s="33"/>
      <c r="W37" s="33"/>
      <c r="X37" s="33"/>
      <c r="Y37" s="33"/>
      <c r="Z37" s="33"/>
    </row>
    <row r="38" spans="1:26" ht="12.75">
      <c r="A38" s="27">
        <v>37</v>
      </c>
      <c r="B38" s="27">
        <v>51</v>
      </c>
      <c r="C38" s="27" t="s">
        <v>27</v>
      </c>
      <c r="D38" s="32">
        <v>43453</v>
      </c>
      <c r="E38" s="27" t="s">
        <v>203</v>
      </c>
      <c r="F38" s="32">
        <v>43582</v>
      </c>
      <c r="G38" s="27" t="s">
        <v>3248</v>
      </c>
      <c r="H38" s="27" t="s">
        <v>203</v>
      </c>
      <c r="I38" s="32">
        <v>43639</v>
      </c>
      <c r="J38" s="27" t="s">
        <v>15</v>
      </c>
      <c r="K38" s="32">
        <v>43668</v>
      </c>
      <c r="L38" s="33"/>
      <c r="M38" s="33"/>
      <c r="N38" s="33"/>
      <c r="O38" s="33"/>
      <c r="P38" s="33"/>
      <c r="Q38" s="33"/>
      <c r="R38" s="33"/>
      <c r="S38" s="33"/>
      <c r="T38" s="33"/>
      <c r="U38" s="33"/>
      <c r="V38" s="33"/>
      <c r="W38" s="33"/>
      <c r="X38" s="33"/>
      <c r="Y38" s="33"/>
      <c r="Z38" s="33"/>
    </row>
    <row r="39" spans="1:26" ht="12.75">
      <c r="A39" s="27">
        <v>38</v>
      </c>
      <c r="B39" s="27">
        <v>26</v>
      </c>
      <c r="C39" s="27" t="s">
        <v>27</v>
      </c>
      <c r="D39" s="32">
        <v>43455</v>
      </c>
      <c r="E39" s="27" t="s">
        <v>203</v>
      </c>
      <c r="F39" s="32">
        <v>43582</v>
      </c>
      <c r="G39" s="27" t="s">
        <v>3248</v>
      </c>
      <c r="H39" s="27" t="s">
        <v>203</v>
      </c>
      <c r="I39" s="32">
        <v>43639</v>
      </c>
      <c r="J39" s="27" t="s">
        <v>15</v>
      </c>
      <c r="K39" s="32">
        <v>43668</v>
      </c>
      <c r="L39" s="33"/>
      <c r="M39" s="33"/>
      <c r="N39" s="33"/>
      <c r="O39" s="33"/>
      <c r="P39" s="33"/>
      <c r="Q39" s="33"/>
      <c r="R39" s="33"/>
      <c r="S39" s="33"/>
      <c r="T39" s="33"/>
      <c r="U39" s="33"/>
      <c r="V39" s="33"/>
      <c r="W39" s="33"/>
      <c r="X39" s="33"/>
      <c r="Y39" s="33"/>
      <c r="Z39" s="33"/>
    </row>
    <row r="40" spans="1:26" ht="12.75">
      <c r="A40" s="27">
        <v>39</v>
      </c>
      <c r="B40" s="27">
        <v>0</v>
      </c>
      <c r="C40" s="27" t="s">
        <v>27</v>
      </c>
      <c r="D40" s="32">
        <v>43442</v>
      </c>
      <c r="E40" s="27" t="s">
        <v>203</v>
      </c>
      <c r="F40" s="32">
        <v>43480</v>
      </c>
      <c r="G40" s="27" t="s">
        <v>3438</v>
      </c>
      <c r="H40" s="27" t="s">
        <v>203</v>
      </c>
      <c r="I40" s="32">
        <v>43639</v>
      </c>
      <c r="J40" s="27" t="s">
        <v>15</v>
      </c>
      <c r="K40" s="32">
        <v>43668</v>
      </c>
      <c r="L40" s="33"/>
      <c r="M40" s="33"/>
      <c r="N40" s="33"/>
      <c r="O40" s="33"/>
      <c r="P40" s="33"/>
      <c r="Q40" s="33"/>
      <c r="R40" s="33"/>
      <c r="S40" s="33"/>
      <c r="T40" s="33"/>
      <c r="U40" s="33"/>
      <c r="V40" s="33"/>
      <c r="W40" s="33"/>
      <c r="X40" s="33"/>
      <c r="Y40" s="33"/>
      <c r="Z40" s="33"/>
    </row>
    <row r="41" spans="1:26" ht="12.75">
      <c r="A41" s="27">
        <v>40</v>
      </c>
      <c r="B41" s="27">
        <v>0</v>
      </c>
      <c r="C41" s="27" t="s">
        <v>27</v>
      </c>
      <c r="D41" s="32">
        <v>43442</v>
      </c>
      <c r="E41" s="27" t="s">
        <v>203</v>
      </c>
      <c r="F41" s="32">
        <v>43480</v>
      </c>
      <c r="G41" s="27" t="s">
        <v>3438</v>
      </c>
      <c r="H41" s="27" t="s">
        <v>203</v>
      </c>
      <c r="I41" s="32">
        <v>43639</v>
      </c>
      <c r="J41" s="27" t="s">
        <v>15</v>
      </c>
      <c r="K41" s="32">
        <v>43668</v>
      </c>
      <c r="L41" s="33"/>
      <c r="M41" s="33"/>
      <c r="N41" s="33"/>
      <c r="O41" s="33"/>
      <c r="P41" s="33"/>
      <c r="Q41" s="33"/>
      <c r="R41" s="33"/>
      <c r="S41" s="33"/>
      <c r="T41" s="33"/>
      <c r="U41" s="33"/>
      <c r="V41" s="33"/>
      <c r="W41" s="33"/>
      <c r="X41" s="33"/>
      <c r="Y41" s="33"/>
      <c r="Z41" s="33"/>
    </row>
    <row r="42" spans="1:26" ht="12.75">
      <c r="A42" s="27">
        <v>41</v>
      </c>
      <c r="B42" s="27">
        <v>52</v>
      </c>
      <c r="C42" s="27" t="s">
        <v>27</v>
      </c>
      <c r="D42" s="32">
        <v>43474</v>
      </c>
      <c r="E42" s="27" t="s">
        <v>203</v>
      </c>
      <c r="F42" s="32">
        <v>43604</v>
      </c>
      <c r="G42" s="27" t="s">
        <v>3248</v>
      </c>
      <c r="H42" s="27" t="s">
        <v>203</v>
      </c>
      <c r="I42" s="32">
        <v>43648</v>
      </c>
      <c r="J42" s="27" t="s">
        <v>15</v>
      </c>
      <c r="K42" s="32">
        <v>43669</v>
      </c>
      <c r="L42" s="33"/>
      <c r="M42" s="33"/>
      <c r="N42" s="33"/>
      <c r="O42" s="33"/>
      <c r="P42" s="33"/>
      <c r="Q42" s="33"/>
      <c r="R42" s="33"/>
      <c r="S42" s="33"/>
      <c r="T42" s="33"/>
      <c r="U42" s="33"/>
      <c r="V42" s="33"/>
      <c r="W42" s="33"/>
      <c r="X42" s="33"/>
      <c r="Y42" s="33"/>
      <c r="Z42" s="33"/>
    </row>
    <row r="43" spans="1:26" ht="12.75">
      <c r="A43" s="27">
        <v>42</v>
      </c>
      <c r="B43" s="27">
        <v>178</v>
      </c>
      <c r="C43" s="27" t="s">
        <v>27</v>
      </c>
      <c r="D43" s="32">
        <v>43502</v>
      </c>
      <c r="E43" s="27" t="s">
        <v>203</v>
      </c>
      <c r="F43" s="32">
        <v>43604</v>
      </c>
      <c r="G43" s="27" t="s">
        <v>3248</v>
      </c>
      <c r="H43" s="27" t="s">
        <v>203</v>
      </c>
      <c r="I43" s="32">
        <v>43644</v>
      </c>
      <c r="J43" s="27" t="s">
        <v>15</v>
      </c>
      <c r="K43" s="32">
        <v>43670</v>
      </c>
      <c r="L43" s="33"/>
      <c r="M43" s="33"/>
      <c r="N43" s="33"/>
      <c r="O43" s="33"/>
      <c r="P43" s="33"/>
      <c r="Q43" s="33"/>
      <c r="R43" s="33"/>
      <c r="S43" s="33"/>
      <c r="T43" s="33"/>
      <c r="U43" s="33"/>
      <c r="V43" s="33"/>
      <c r="W43" s="33"/>
      <c r="X43" s="33"/>
      <c r="Y43" s="33"/>
      <c r="Z43" s="33"/>
    </row>
    <row r="44" spans="1:26" ht="12.75">
      <c r="A44" s="27">
        <v>43</v>
      </c>
      <c r="B44" s="27">
        <v>30</v>
      </c>
      <c r="C44" s="27" t="s">
        <v>27</v>
      </c>
      <c r="D44" s="32">
        <v>43484</v>
      </c>
      <c r="E44" s="27" t="s">
        <v>203</v>
      </c>
      <c r="F44" s="32">
        <v>43604</v>
      </c>
      <c r="G44" s="27" t="s">
        <v>3248</v>
      </c>
      <c r="H44" s="27" t="s">
        <v>203</v>
      </c>
      <c r="I44" s="32">
        <v>43639</v>
      </c>
      <c r="J44" s="27" t="s">
        <v>15</v>
      </c>
      <c r="K44" s="32">
        <v>43669</v>
      </c>
      <c r="L44" s="33"/>
      <c r="M44" s="33"/>
      <c r="N44" s="33"/>
      <c r="O44" s="33"/>
      <c r="P44" s="33"/>
      <c r="Q44" s="33"/>
      <c r="R44" s="33"/>
      <c r="S44" s="33"/>
      <c r="T44" s="33"/>
      <c r="U44" s="33"/>
      <c r="V44" s="33"/>
      <c r="W44" s="33"/>
      <c r="X44" s="33"/>
      <c r="Y44" s="33"/>
      <c r="Z44" s="33"/>
    </row>
    <row r="45" spans="1:26" ht="12.75">
      <c r="A45" s="27">
        <v>44</v>
      </c>
      <c r="B45" s="27">
        <v>18</v>
      </c>
      <c r="C45" s="27" t="s">
        <v>27</v>
      </c>
      <c r="D45" s="32">
        <v>43468</v>
      </c>
      <c r="E45" s="27" t="s">
        <v>203</v>
      </c>
      <c r="F45" s="32">
        <v>43582</v>
      </c>
      <c r="G45" s="27" t="s">
        <v>3248</v>
      </c>
      <c r="H45" s="27" t="s">
        <v>203</v>
      </c>
      <c r="I45" s="32">
        <v>43644</v>
      </c>
      <c r="J45" s="27" t="s">
        <v>15</v>
      </c>
      <c r="K45" s="32">
        <v>43669</v>
      </c>
      <c r="L45" s="33"/>
      <c r="M45" s="33"/>
      <c r="N45" s="33"/>
      <c r="O45" s="33"/>
      <c r="P45" s="33"/>
      <c r="Q45" s="33"/>
      <c r="R45" s="33"/>
      <c r="S45" s="33"/>
      <c r="T45" s="33"/>
      <c r="U45" s="33"/>
      <c r="V45" s="33"/>
      <c r="W45" s="33"/>
      <c r="X45" s="33"/>
      <c r="Y45" s="33"/>
      <c r="Z45" s="33"/>
    </row>
    <row r="46" spans="1:26" ht="12.75">
      <c r="A46" s="27">
        <v>45</v>
      </c>
      <c r="B46" s="27">
        <v>200</v>
      </c>
      <c r="C46" s="27" t="s">
        <v>27</v>
      </c>
      <c r="D46" s="27" t="s">
        <v>3441</v>
      </c>
      <c r="E46" s="27" t="s">
        <v>203</v>
      </c>
      <c r="F46" s="32">
        <v>43605</v>
      </c>
      <c r="G46" s="27" t="s">
        <v>3439</v>
      </c>
      <c r="H46" s="27" t="s">
        <v>203</v>
      </c>
      <c r="I46" s="32">
        <v>43644</v>
      </c>
      <c r="J46" s="27" t="s">
        <v>15</v>
      </c>
      <c r="K46" s="32">
        <v>43669</v>
      </c>
      <c r="L46" s="33"/>
      <c r="M46" s="33"/>
      <c r="N46" s="33"/>
      <c r="O46" s="33"/>
      <c r="P46" s="33"/>
      <c r="Q46" s="33"/>
      <c r="R46" s="33"/>
      <c r="S46" s="33"/>
      <c r="T46" s="33"/>
      <c r="U46" s="33"/>
      <c r="V46" s="33"/>
      <c r="W46" s="33"/>
      <c r="X46" s="33"/>
      <c r="Y46" s="33"/>
      <c r="Z46" s="33"/>
    </row>
    <row r="47" spans="1:26" ht="12.75">
      <c r="A47" s="27">
        <v>46</v>
      </c>
      <c r="B47" s="27">
        <v>222</v>
      </c>
      <c r="C47" s="27" t="s">
        <v>27</v>
      </c>
      <c r="D47" s="32">
        <v>43503</v>
      </c>
      <c r="E47" s="27" t="s">
        <v>203</v>
      </c>
      <c r="F47" s="32">
        <v>43605</v>
      </c>
      <c r="G47" s="27" t="s">
        <v>3439</v>
      </c>
      <c r="H47" s="27" t="s">
        <v>203</v>
      </c>
      <c r="I47" s="32">
        <v>43644</v>
      </c>
      <c r="J47" s="27" t="s">
        <v>15</v>
      </c>
      <c r="K47" s="32">
        <v>43669</v>
      </c>
      <c r="L47" s="33"/>
      <c r="M47" s="33"/>
      <c r="N47" s="33"/>
      <c r="O47" s="33"/>
      <c r="P47" s="33"/>
      <c r="Q47" s="33"/>
      <c r="R47" s="33"/>
      <c r="S47" s="33"/>
      <c r="T47" s="33"/>
      <c r="U47" s="33"/>
      <c r="V47" s="33"/>
      <c r="W47" s="33"/>
      <c r="X47" s="33"/>
      <c r="Y47" s="33"/>
      <c r="Z47" s="33"/>
    </row>
    <row r="48" spans="1:26" ht="12.75">
      <c r="A48" s="27">
        <v>47</v>
      </c>
      <c r="B48" s="27">
        <v>9</v>
      </c>
      <c r="C48" s="27" t="s">
        <v>27</v>
      </c>
      <c r="D48" s="32">
        <v>43446</v>
      </c>
      <c r="E48" s="27" t="s">
        <v>203</v>
      </c>
      <c r="F48" s="32">
        <v>43582</v>
      </c>
      <c r="G48" s="27" t="s">
        <v>3248</v>
      </c>
      <c r="H48" s="27" t="s">
        <v>203</v>
      </c>
      <c r="I48" s="32">
        <v>43644</v>
      </c>
      <c r="J48" s="27" t="s">
        <v>15</v>
      </c>
      <c r="K48" s="32">
        <v>43668</v>
      </c>
      <c r="L48" s="33"/>
      <c r="M48" s="33"/>
      <c r="N48" s="33"/>
      <c r="O48" s="33"/>
      <c r="P48" s="33"/>
      <c r="Q48" s="33"/>
      <c r="R48" s="33"/>
      <c r="S48" s="33"/>
      <c r="T48" s="33"/>
      <c r="U48" s="33"/>
      <c r="V48" s="33"/>
      <c r="W48" s="33"/>
      <c r="X48" s="33"/>
      <c r="Y48" s="33"/>
      <c r="Z48" s="33"/>
    </row>
    <row r="49" spans="1:26" ht="12.75">
      <c r="A49" s="27">
        <v>48</v>
      </c>
      <c r="B49" s="27">
        <v>29</v>
      </c>
      <c r="C49" s="27" t="s">
        <v>27</v>
      </c>
      <c r="D49" s="32">
        <v>43446</v>
      </c>
      <c r="E49" s="27" t="s">
        <v>203</v>
      </c>
      <c r="F49" s="32">
        <v>43582</v>
      </c>
      <c r="G49" s="27" t="s">
        <v>3248</v>
      </c>
      <c r="H49" s="27" t="s">
        <v>203</v>
      </c>
      <c r="I49" s="32">
        <v>43644</v>
      </c>
      <c r="J49" s="27" t="s">
        <v>15</v>
      </c>
      <c r="K49" s="32">
        <v>43668</v>
      </c>
      <c r="L49" s="33"/>
      <c r="M49" s="33"/>
      <c r="N49" s="33"/>
      <c r="O49" s="33"/>
      <c r="P49" s="33"/>
      <c r="Q49" s="33"/>
      <c r="R49" s="33"/>
      <c r="S49" s="33"/>
      <c r="T49" s="33"/>
      <c r="U49" s="33"/>
      <c r="V49" s="33"/>
      <c r="W49" s="33"/>
      <c r="X49" s="33"/>
      <c r="Y49" s="33"/>
      <c r="Z49" s="33"/>
    </row>
    <row r="50" spans="1:26" ht="12.75">
      <c r="A50" s="27">
        <v>49</v>
      </c>
      <c r="B50" s="27">
        <v>36</v>
      </c>
      <c r="C50" s="27" t="s">
        <v>27</v>
      </c>
      <c r="D50" s="32">
        <v>43474</v>
      </c>
      <c r="E50" s="27" t="s">
        <v>203</v>
      </c>
      <c r="F50" s="32">
        <v>43604</v>
      </c>
      <c r="G50" s="27" t="s">
        <v>3248</v>
      </c>
      <c r="H50" s="27" t="s">
        <v>203</v>
      </c>
      <c r="I50" s="32">
        <v>43648</v>
      </c>
      <c r="J50" s="27" t="s">
        <v>27</v>
      </c>
      <c r="K50" s="32">
        <v>43671</v>
      </c>
      <c r="L50" s="33"/>
      <c r="M50" s="33"/>
      <c r="N50" s="33"/>
      <c r="O50" s="33"/>
      <c r="P50" s="33"/>
      <c r="Q50" s="33"/>
      <c r="R50" s="33"/>
      <c r="S50" s="33"/>
      <c r="T50" s="33"/>
      <c r="U50" s="33"/>
      <c r="V50" s="33"/>
      <c r="W50" s="33"/>
      <c r="X50" s="33"/>
      <c r="Y50" s="33"/>
      <c r="Z50" s="33"/>
    </row>
    <row r="51" spans="1:26" ht="12.75">
      <c r="A51" s="27">
        <v>50</v>
      </c>
      <c r="B51" s="27">
        <v>57</v>
      </c>
      <c r="C51" s="27" t="s">
        <v>27</v>
      </c>
      <c r="D51" s="32">
        <v>43478</v>
      </c>
      <c r="E51" s="27" t="s">
        <v>203</v>
      </c>
      <c r="F51" s="32">
        <v>43604</v>
      </c>
      <c r="G51" s="27" t="s">
        <v>3248</v>
      </c>
      <c r="H51" s="27" t="s">
        <v>203</v>
      </c>
      <c r="I51" s="32">
        <v>43648</v>
      </c>
      <c r="J51" s="27" t="s">
        <v>27</v>
      </c>
      <c r="K51" s="32">
        <v>43671</v>
      </c>
      <c r="L51" s="33"/>
      <c r="M51" s="33"/>
      <c r="N51" s="33"/>
      <c r="O51" s="33"/>
      <c r="P51" s="33"/>
      <c r="Q51" s="33"/>
      <c r="R51" s="33"/>
      <c r="S51" s="33"/>
      <c r="T51" s="33"/>
      <c r="U51" s="33"/>
      <c r="V51" s="33"/>
      <c r="W51" s="33"/>
      <c r="X51" s="33"/>
      <c r="Y51" s="33"/>
      <c r="Z51" s="33"/>
    </row>
    <row r="52" spans="1:26" ht="12.75">
      <c r="A52" s="27">
        <v>51</v>
      </c>
      <c r="B52" s="27">
        <v>0</v>
      </c>
      <c r="C52" s="27" t="s">
        <v>27</v>
      </c>
      <c r="D52" s="32">
        <v>43442</v>
      </c>
      <c r="E52" s="27" t="s">
        <v>203</v>
      </c>
      <c r="F52" s="32">
        <v>43480</v>
      </c>
      <c r="G52" s="27" t="s">
        <v>3438</v>
      </c>
      <c r="H52" s="27" t="s">
        <v>203</v>
      </c>
      <c r="I52" s="32">
        <v>43648</v>
      </c>
      <c r="J52" s="27" t="s">
        <v>27</v>
      </c>
      <c r="K52" s="32">
        <v>43671</v>
      </c>
      <c r="L52" s="33"/>
      <c r="M52" s="33"/>
      <c r="N52" s="33"/>
      <c r="O52" s="33"/>
      <c r="P52" s="33"/>
      <c r="Q52" s="33"/>
      <c r="R52" s="33"/>
      <c r="S52" s="33"/>
      <c r="T52" s="33"/>
      <c r="U52" s="33"/>
      <c r="V52" s="33"/>
      <c r="W52" s="33"/>
      <c r="X52" s="33"/>
      <c r="Y52" s="33"/>
      <c r="Z52" s="33"/>
    </row>
    <row r="53" spans="1:26" ht="12.75">
      <c r="A53" s="27">
        <v>52</v>
      </c>
      <c r="B53" s="27">
        <v>0</v>
      </c>
      <c r="C53" s="27" t="s">
        <v>27</v>
      </c>
      <c r="D53" s="32">
        <v>43442</v>
      </c>
      <c r="E53" s="27" t="s">
        <v>203</v>
      </c>
      <c r="F53" s="32">
        <v>43480</v>
      </c>
      <c r="G53" s="27" t="s">
        <v>3438</v>
      </c>
      <c r="H53" s="27" t="s">
        <v>203</v>
      </c>
      <c r="I53" s="32">
        <v>43639</v>
      </c>
      <c r="J53" s="27" t="s">
        <v>27</v>
      </c>
      <c r="K53" s="32">
        <v>43671</v>
      </c>
      <c r="L53" s="33"/>
      <c r="M53" s="33"/>
      <c r="N53" s="33"/>
      <c r="O53" s="33"/>
      <c r="P53" s="33"/>
      <c r="Q53" s="33"/>
      <c r="R53" s="33"/>
      <c r="S53" s="33"/>
      <c r="T53" s="33"/>
      <c r="U53" s="33"/>
      <c r="V53" s="33"/>
      <c r="W53" s="33"/>
      <c r="X53" s="33"/>
      <c r="Y53" s="33"/>
      <c r="Z53" s="33"/>
    </row>
    <row r="54" spans="1:26" ht="12.75">
      <c r="A54" s="27">
        <v>53</v>
      </c>
      <c r="B54" s="27">
        <v>174</v>
      </c>
      <c r="C54" s="27" t="s">
        <v>27</v>
      </c>
      <c r="D54" s="32">
        <v>43509</v>
      </c>
      <c r="E54" s="27" t="s">
        <v>203</v>
      </c>
      <c r="F54" s="32">
        <v>43606</v>
      </c>
      <c r="G54" s="27" t="s">
        <v>3439</v>
      </c>
      <c r="H54" s="27" t="s">
        <v>203</v>
      </c>
      <c r="I54" s="32">
        <v>43648</v>
      </c>
      <c r="J54" s="27" t="s">
        <v>27</v>
      </c>
      <c r="K54" s="32">
        <v>43671</v>
      </c>
      <c r="L54" s="33"/>
      <c r="M54" s="33"/>
      <c r="N54" s="33"/>
      <c r="O54" s="33"/>
      <c r="P54" s="33"/>
      <c r="Q54" s="33"/>
      <c r="R54" s="33"/>
      <c r="S54" s="33"/>
      <c r="T54" s="33"/>
      <c r="U54" s="33"/>
      <c r="V54" s="33"/>
      <c r="W54" s="33"/>
      <c r="X54" s="33"/>
      <c r="Y54" s="33"/>
      <c r="Z54" s="33"/>
    </row>
    <row r="55" spans="1:26" ht="12.75">
      <c r="A55" s="27">
        <v>54</v>
      </c>
      <c r="B55" s="27">
        <v>0</v>
      </c>
      <c r="C55" s="27" t="s">
        <v>27</v>
      </c>
      <c r="D55" s="32">
        <v>43442</v>
      </c>
      <c r="E55" s="27" t="s">
        <v>203</v>
      </c>
      <c r="F55" s="32">
        <v>43480</v>
      </c>
      <c r="G55" s="27" t="s">
        <v>3438</v>
      </c>
      <c r="H55" s="27" t="s">
        <v>203</v>
      </c>
      <c r="I55" s="32">
        <v>43639</v>
      </c>
      <c r="J55" s="27" t="s">
        <v>27</v>
      </c>
      <c r="K55" s="32">
        <v>43671</v>
      </c>
      <c r="L55" s="33"/>
      <c r="M55" s="33"/>
      <c r="N55" s="33"/>
      <c r="O55" s="33"/>
      <c r="P55" s="33"/>
      <c r="Q55" s="33"/>
      <c r="R55" s="33"/>
      <c r="S55" s="33"/>
      <c r="T55" s="33"/>
      <c r="U55" s="33"/>
      <c r="V55" s="33"/>
      <c r="W55" s="33"/>
      <c r="X55" s="33"/>
      <c r="Y55" s="33"/>
      <c r="Z55" s="33"/>
    </row>
    <row r="56" spans="1:26" ht="12.75">
      <c r="A56" s="27">
        <v>55</v>
      </c>
      <c r="B56" s="27">
        <v>215</v>
      </c>
      <c r="C56" s="27" t="s">
        <v>27</v>
      </c>
      <c r="D56" s="32">
        <v>43503</v>
      </c>
      <c r="E56" s="27" t="s">
        <v>203</v>
      </c>
      <c r="F56" s="32">
        <v>43605</v>
      </c>
      <c r="G56" s="27" t="s">
        <v>3439</v>
      </c>
      <c r="H56" s="27" t="s">
        <v>203</v>
      </c>
      <c r="I56" s="32">
        <v>43648</v>
      </c>
      <c r="J56" s="27" t="s">
        <v>15</v>
      </c>
      <c r="K56" s="32">
        <v>43670</v>
      </c>
      <c r="L56" s="33"/>
      <c r="M56" s="33"/>
      <c r="N56" s="33"/>
      <c r="O56" s="33"/>
      <c r="P56" s="33"/>
      <c r="Q56" s="33"/>
      <c r="R56" s="33"/>
      <c r="S56" s="33"/>
      <c r="T56" s="33"/>
      <c r="U56" s="33"/>
      <c r="V56" s="33"/>
      <c r="W56" s="33"/>
      <c r="X56" s="33"/>
      <c r="Y56" s="33"/>
      <c r="Z56" s="33"/>
    </row>
    <row r="57" spans="1:26" ht="12.75">
      <c r="A57" s="27">
        <v>56</v>
      </c>
      <c r="B57" s="27">
        <v>105</v>
      </c>
      <c r="C57" s="27" t="s">
        <v>27</v>
      </c>
      <c r="D57" s="32">
        <v>43497</v>
      </c>
      <c r="E57" s="27" t="s">
        <v>203</v>
      </c>
      <c r="F57" s="32">
        <v>43605</v>
      </c>
      <c r="G57" s="27" t="s">
        <v>3439</v>
      </c>
      <c r="H57" s="27" t="s">
        <v>203</v>
      </c>
      <c r="I57" s="32">
        <v>43648</v>
      </c>
      <c r="J57" s="27" t="s">
        <v>15</v>
      </c>
      <c r="K57" s="32">
        <v>43670</v>
      </c>
      <c r="L57" s="33"/>
      <c r="M57" s="33"/>
      <c r="N57" s="33"/>
      <c r="O57" s="33"/>
      <c r="P57" s="33"/>
      <c r="Q57" s="33"/>
      <c r="R57" s="33"/>
      <c r="S57" s="33"/>
      <c r="T57" s="33"/>
      <c r="U57" s="33"/>
      <c r="V57" s="33"/>
      <c r="W57" s="33"/>
      <c r="X57" s="33"/>
      <c r="Y57" s="33"/>
      <c r="Z57" s="33"/>
    </row>
    <row r="58" spans="1:26" ht="12.75">
      <c r="A58" s="27">
        <v>57</v>
      </c>
      <c r="B58" s="27">
        <v>23</v>
      </c>
      <c r="C58" s="27" t="s">
        <v>27</v>
      </c>
      <c r="D58" s="32">
        <v>43478</v>
      </c>
      <c r="E58" s="27" t="s">
        <v>203</v>
      </c>
      <c r="F58" s="32">
        <v>43604</v>
      </c>
      <c r="G58" s="27" t="s">
        <v>3248</v>
      </c>
      <c r="H58" s="27" t="s">
        <v>203</v>
      </c>
      <c r="I58" s="32">
        <v>43649</v>
      </c>
      <c r="J58" s="27" t="s">
        <v>27</v>
      </c>
      <c r="K58" s="32">
        <v>43671</v>
      </c>
      <c r="L58" s="33"/>
      <c r="M58" s="33"/>
      <c r="N58" s="33"/>
      <c r="O58" s="33"/>
      <c r="P58" s="33"/>
      <c r="Q58" s="33"/>
      <c r="R58" s="33"/>
      <c r="S58" s="33"/>
      <c r="T58" s="33"/>
      <c r="U58" s="33"/>
      <c r="V58" s="33"/>
      <c r="W58" s="33"/>
      <c r="X58" s="33"/>
      <c r="Y58" s="33"/>
      <c r="Z58" s="33"/>
    </row>
    <row r="59" spans="1:26" ht="12.75">
      <c r="A59" s="27">
        <v>58</v>
      </c>
      <c r="B59" s="27">
        <v>102</v>
      </c>
      <c r="C59" s="27" t="s">
        <v>27</v>
      </c>
      <c r="D59" s="32">
        <v>43478</v>
      </c>
      <c r="E59" s="27" t="s">
        <v>203</v>
      </c>
      <c r="F59" s="32">
        <v>43604</v>
      </c>
      <c r="G59" s="27" t="s">
        <v>3439</v>
      </c>
      <c r="H59" s="27" t="s">
        <v>203</v>
      </c>
      <c r="I59" s="32">
        <v>43649</v>
      </c>
      <c r="J59" s="27" t="s">
        <v>27</v>
      </c>
      <c r="K59" s="32">
        <v>43671</v>
      </c>
      <c r="L59" s="33"/>
      <c r="M59" s="33"/>
      <c r="N59" s="33"/>
      <c r="O59" s="33"/>
      <c r="P59" s="33"/>
      <c r="Q59" s="33"/>
      <c r="R59" s="33"/>
      <c r="S59" s="33"/>
      <c r="T59" s="33"/>
      <c r="U59" s="33"/>
      <c r="V59" s="33"/>
      <c r="W59" s="33"/>
      <c r="X59" s="33"/>
      <c r="Y59" s="33"/>
      <c r="Z59" s="33"/>
    </row>
    <row r="60" spans="1:26" ht="12.75">
      <c r="A60" s="27">
        <v>59</v>
      </c>
      <c r="B60" s="27">
        <v>4</v>
      </c>
      <c r="C60" s="27" t="s">
        <v>27</v>
      </c>
      <c r="D60" s="32">
        <v>43446</v>
      </c>
      <c r="E60" s="27" t="s">
        <v>203</v>
      </c>
      <c r="F60" s="32">
        <v>43573</v>
      </c>
      <c r="G60" s="27" t="s">
        <v>3248</v>
      </c>
      <c r="H60" s="27" t="s">
        <v>203</v>
      </c>
      <c r="I60" s="32">
        <v>43639</v>
      </c>
      <c r="J60" s="27" t="s">
        <v>27</v>
      </c>
      <c r="K60" s="32">
        <v>43671</v>
      </c>
      <c r="L60" s="33"/>
      <c r="M60" s="33"/>
      <c r="N60" s="33"/>
      <c r="O60" s="33"/>
      <c r="P60" s="33"/>
      <c r="Q60" s="33"/>
      <c r="R60" s="33"/>
      <c r="S60" s="33"/>
      <c r="T60" s="33"/>
      <c r="U60" s="33"/>
      <c r="V60" s="33"/>
      <c r="W60" s="33"/>
      <c r="X60" s="33"/>
      <c r="Y60" s="33"/>
      <c r="Z60" s="33"/>
    </row>
    <row r="61" spans="1:26" ht="12.75">
      <c r="A61" s="27">
        <v>60</v>
      </c>
      <c r="B61" s="27">
        <v>7</v>
      </c>
      <c r="C61" s="27" t="s">
        <v>27</v>
      </c>
      <c r="D61" s="32">
        <v>43455</v>
      </c>
      <c r="E61" s="27" t="s">
        <v>203</v>
      </c>
      <c r="F61" s="32">
        <v>43573</v>
      </c>
      <c r="G61" s="27" t="s">
        <v>3248</v>
      </c>
      <c r="H61" s="27" t="s">
        <v>203</v>
      </c>
      <c r="I61" s="32">
        <v>43639</v>
      </c>
      <c r="J61" s="27" t="s">
        <v>27</v>
      </c>
      <c r="K61" s="32">
        <v>43671</v>
      </c>
      <c r="L61" s="33"/>
      <c r="M61" s="33"/>
      <c r="N61" s="33"/>
      <c r="O61" s="33"/>
      <c r="P61" s="33"/>
      <c r="Q61" s="33"/>
      <c r="R61" s="33"/>
      <c r="S61" s="33"/>
      <c r="T61" s="33"/>
      <c r="U61" s="33"/>
      <c r="V61" s="33"/>
      <c r="W61" s="33"/>
      <c r="X61" s="33"/>
      <c r="Y61" s="33"/>
      <c r="Z61" s="33"/>
    </row>
    <row r="62" spans="1:26" ht="12.75">
      <c r="A62" s="27">
        <v>61</v>
      </c>
      <c r="B62" s="27">
        <v>5</v>
      </c>
      <c r="C62" s="27" t="s">
        <v>27</v>
      </c>
      <c r="D62" s="32">
        <v>43468</v>
      </c>
      <c r="E62" s="27" t="s">
        <v>203</v>
      </c>
      <c r="F62" s="32">
        <v>43573</v>
      </c>
      <c r="G62" s="27" t="s">
        <v>3248</v>
      </c>
      <c r="H62" s="27" t="s">
        <v>203</v>
      </c>
      <c r="I62" s="32">
        <v>43639</v>
      </c>
      <c r="J62" s="27" t="s">
        <v>27</v>
      </c>
      <c r="K62" s="32">
        <v>43671</v>
      </c>
      <c r="L62" s="33"/>
      <c r="M62" s="33"/>
      <c r="N62" s="33"/>
      <c r="O62" s="33"/>
      <c r="P62" s="33"/>
      <c r="Q62" s="33"/>
      <c r="R62" s="33"/>
      <c r="S62" s="33"/>
      <c r="T62" s="33"/>
      <c r="U62" s="33"/>
      <c r="V62" s="33"/>
      <c r="W62" s="33"/>
      <c r="X62" s="33"/>
      <c r="Y62" s="33"/>
      <c r="Z62" s="33"/>
    </row>
    <row r="63" spans="1:26" ht="12.75">
      <c r="A63" s="27">
        <v>62</v>
      </c>
      <c r="B63" s="27">
        <v>80</v>
      </c>
      <c r="C63" s="27" t="s">
        <v>27</v>
      </c>
      <c r="D63" s="32">
        <v>43489</v>
      </c>
      <c r="E63" s="27" t="s">
        <v>203</v>
      </c>
      <c r="F63" s="32">
        <v>43605</v>
      </c>
      <c r="G63" s="27" t="s">
        <v>3439</v>
      </c>
      <c r="H63" s="27" t="s">
        <v>203</v>
      </c>
      <c r="I63" s="32">
        <v>43649</v>
      </c>
      <c r="J63" s="27" t="s">
        <v>27</v>
      </c>
      <c r="K63" s="32">
        <v>43671</v>
      </c>
      <c r="L63" s="33"/>
      <c r="M63" s="33"/>
      <c r="N63" s="33"/>
      <c r="O63" s="33"/>
      <c r="P63" s="33"/>
      <c r="Q63" s="33"/>
      <c r="R63" s="33"/>
      <c r="S63" s="33"/>
      <c r="T63" s="33"/>
      <c r="U63" s="33"/>
      <c r="V63" s="33"/>
      <c r="W63" s="33"/>
      <c r="X63" s="33"/>
      <c r="Y63" s="33"/>
      <c r="Z63" s="33"/>
    </row>
    <row r="64" spans="1:26" ht="12.75">
      <c r="A64" s="27">
        <v>63</v>
      </c>
      <c r="B64" s="27">
        <v>22</v>
      </c>
      <c r="C64" s="27" t="s">
        <v>27</v>
      </c>
      <c r="D64" s="32">
        <v>43476</v>
      </c>
      <c r="E64" s="27" t="s">
        <v>203</v>
      </c>
      <c r="F64" s="32">
        <v>43573</v>
      </c>
      <c r="G64" s="27" t="s">
        <v>3248</v>
      </c>
      <c r="H64" s="27" t="s">
        <v>203</v>
      </c>
      <c r="I64" s="32">
        <v>43661</v>
      </c>
      <c r="J64" s="27" t="s">
        <v>15</v>
      </c>
      <c r="K64" s="32">
        <v>43669</v>
      </c>
      <c r="L64" s="33"/>
      <c r="M64" s="33"/>
      <c r="N64" s="33"/>
      <c r="O64" s="33"/>
      <c r="P64" s="33"/>
      <c r="Q64" s="33"/>
      <c r="R64" s="33"/>
      <c r="S64" s="33"/>
      <c r="T64" s="33"/>
      <c r="U64" s="33"/>
      <c r="V64" s="33"/>
      <c r="W64" s="33"/>
      <c r="X64" s="33"/>
      <c r="Y64" s="33"/>
      <c r="Z64" s="33"/>
    </row>
    <row r="65" spans="1:26" ht="12.75">
      <c r="A65" s="27">
        <v>64</v>
      </c>
      <c r="B65" s="27">
        <v>6</v>
      </c>
      <c r="C65" s="27" t="s">
        <v>27</v>
      </c>
      <c r="D65" s="32">
        <v>43481</v>
      </c>
      <c r="E65" s="27" t="s">
        <v>203</v>
      </c>
      <c r="F65" s="32">
        <v>43573</v>
      </c>
      <c r="G65" s="27" t="s">
        <v>3248</v>
      </c>
      <c r="H65" s="27" t="s">
        <v>203</v>
      </c>
      <c r="I65" s="32">
        <v>43661</v>
      </c>
      <c r="J65" s="27" t="s">
        <v>15</v>
      </c>
      <c r="K65" s="32">
        <v>43669</v>
      </c>
      <c r="L65" s="33"/>
      <c r="M65" s="33"/>
      <c r="N65" s="33"/>
      <c r="O65" s="33"/>
      <c r="P65" s="33"/>
      <c r="Q65" s="33"/>
      <c r="R65" s="33"/>
      <c r="S65" s="33"/>
      <c r="T65" s="33"/>
      <c r="U65" s="33"/>
      <c r="V65" s="33"/>
      <c r="W65" s="33"/>
      <c r="X65" s="33"/>
      <c r="Y65" s="33"/>
      <c r="Z65" s="33"/>
    </row>
    <row r="66" spans="1:26" ht="12.75">
      <c r="A66" s="27">
        <v>65</v>
      </c>
      <c r="B66" s="27">
        <v>79</v>
      </c>
      <c r="C66" s="27" t="s">
        <v>27</v>
      </c>
      <c r="D66" s="32">
        <v>43481</v>
      </c>
      <c r="E66" s="27" t="s">
        <v>203</v>
      </c>
      <c r="F66" s="32">
        <v>43604</v>
      </c>
      <c r="G66" s="27" t="s">
        <v>3248</v>
      </c>
      <c r="H66" s="27" t="s">
        <v>203</v>
      </c>
      <c r="I66" s="32">
        <v>43661</v>
      </c>
      <c r="J66" s="27" t="s">
        <v>27</v>
      </c>
      <c r="K66" s="32">
        <v>43671</v>
      </c>
      <c r="L66" s="33"/>
      <c r="M66" s="33"/>
      <c r="N66" s="33"/>
      <c r="O66" s="33"/>
      <c r="P66" s="33"/>
      <c r="Q66" s="33"/>
      <c r="R66" s="33"/>
      <c r="S66" s="33"/>
      <c r="T66" s="33"/>
      <c r="U66" s="33"/>
      <c r="V66" s="33"/>
      <c r="W66" s="33"/>
      <c r="X66" s="33"/>
      <c r="Y66" s="33"/>
      <c r="Z66" s="33"/>
    </row>
    <row r="67" spans="1:26" ht="12.75">
      <c r="A67" s="27">
        <v>66</v>
      </c>
      <c r="B67" s="27">
        <v>195</v>
      </c>
      <c r="C67" s="27" t="s">
        <v>27</v>
      </c>
      <c r="D67" s="32">
        <v>43498</v>
      </c>
      <c r="E67" s="27" t="s">
        <v>203</v>
      </c>
      <c r="F67" s="32">
        <v>43605</v>
      </c>
      <c r="G67" s="27" t="s">
        <v>3248</v>
      </c>
      <c r="H67" s="27" t="s">
        <v>203</v>
      </c>
      <c r="I67" s="32">
        <v>43661</v>
      </c>
      <c r="J67" s="27" t="s">
        <v>27</v>
      </c>
      <c r="K67" s="32">
        <v>43671</v>
      </c>
      <c r="L67" s="33"/>
      <c r="M67" s="33"/>
      <c r="N67" s="33"/>
      <c r="O67" s="33"/>
      <c r="P67" s="33"/>
      <c r="Q67" s="33"/>
      <c r="R67" s="33"/>
      <c r="S67" s="33"/>
      <c r="T67" s="33"/>
      <c r="U67" s="33"/>
      <c r="V67" s="33"/>
      <c r="W67" s="33"/>
      <c r="X67" s="33"/>
      <c r="Y67" s="33"/>
      <c r="Z67" s="33"/>
    </row>
    <row r="68" spans="1:26" ht="12.75">
      <c r="A68" s="27">
        <v>67</v>
      </c>
      <c r="B68" s="27">
        <v>95</v>
      </c>
      <c r="C68" s="27" t="s">
        <v>27</v>
      </c>
      <c r="D68" s="32">
        <v>43495</v>
      </c>
      <c r="E68" s="27" t="s">
        <v>203</v>
      </c>
      <c r="F68" s="32">
        <v>43604</v>
      </c>
      <c r="G68" s="27" t="s">
        <v>3248</v>
      </c>
      <c r="H68" s="27" t="s">
        <v>203</v>
      </c>
      <c r="I68" s="32">
        <v>43661</v>
      </c>
      <c r="J68" s="27" t="s">
        <v>27</v>
      </c>
      <c r="K68" s="32">
        <v>43671</v>
      </c>
      <c r="L68" s="33"/>
      <c r="M68" s="33"/>
      <c r="N68" s="33"/>
      <c r="O68" s="33"/>
      <c r="P68" s="33"/>
      <c r="Q68" s="33"/>
      <c r="R68" s="33"/>
      <c r="S68" s="33"/>
      <c r="T68" s="33"/>
      <c r="U68" s="33"/>
      <c r="V68" s="33"/>
      <c r="W68" s="33"/>
      <c r="X68" s="33"/>
      <c r="Y68" s="33"/>
      <c r="Z68" s="33"/>
    </row>
    <row r="69" spans="1:26" ht="12.75">
      <c r="A69" s="27">
        <v>68</v>
      </c>
      <c r="B69" s="27">
        <v>0</v>
      </c>
      <c r="C69" s="27" t="s">
        <v>27</v>
      </c>
      <c r="D69" s="32">
        <v>43442</v>
      </c>
      <c r="E69" s="27" t="s">
        <v>203</v>
      </c>
      <c r="F69" s="32">
        <v>43480</v>
      </c>
      <c r="G69" s="27" t="s">
        <v>3438</v>
      </c>
      <c r="H69" s="27" t="s">
        <v>203</v>
      </c>
      <c r="I69" s="32">
        <v>43661</v>
      </c>
      <c r="J69" s="27" t="s">
        <v>27</v>
      </c>
      <c r="K69" s="32">
        <v>43671</v>
      </c>
      <c r="L69" s="33"/>
      <c r="M69" s="33"/>
      <c r="N69" s="33"/>
      <c r="O69" s="33"/>
      <c r="P69" s="33"/>
      <c r="Q69" s="33"/>
      <c r="R69" s="33"/>
      <c r="S69" s="33"/>
      <c r="T69" s="33"/>
      <c r="U69" s="33"/>
      <c r="V69" s="33"/>
      <c r="W69" s="33"/>
      <c r="X69" s="33"/>
      <c r="Y69" s="33"/>
      <c r="Z69" s="33"/>
    </row>
    <row r="70" spans="1:26" ht="12.75">
      <c r="A70" s="27">
        <v>69</v>
      </c>
      <c r="B70" s="27">
        <v>554</v>
      </c>
      <c r="C70" s="27" t="s">
        <v>27</v>
      </c>
      <c r="D70" s="32">
        <v>43497</v>
      </c>
      <c r="E70" s="27" t="s">
        <v>203</v>
      </c>
      <c r="F70" s="32">
        <v>43606</v>
      </c>
      <c r="G70" s="27" t="s">
        <v>3439</v>
      </c>
      <c r="H70" s="27" t="s">
        <v>203</v>
      </c>
      <c r="I70" s="32">
        <v>43661</v>
      </c>
      <c r="J70" s="27" t="s">
        <v>27</v>
      </c>
      <c r="K70" s="32">
        <v>43671</v>
      </c>
      <c r="L70" s="33"/>
      <c r="M70" s="33"/>
      <c r="N70" s="33"/>
      <c r="O70" s="33"/>
      <c r="P70" s="33"/>
      <c r="Q70" s="33"/>
      <c r="R70" s="33"/>
      <c r="S70" s="33"/>
      <c r="T70" s="33"/>
      <c r="U70" s="33"/>
      <c r="V70" s="33"/>
      <c r="W70" s="33"/>
      <c r="X70" s="33"/>
      <c r="Y70" s="33"/>
      <c r="Z70" s="33"/>
    </row>
    <row r="71" spans="1:26" ht="12.75">
      <c r="A71" s="27">
        <v>70</v>
      </c>
      <c r="B71" s="27">
        <v>5</v>
      </c>
      <c r="C71" s="27" t="s">
        <v>27</v>
      </c>
      <c r="D71" s="32">
        <v>43450</v>
      </c>
      <c r="E71" s="27" t="s">
        <v>203</v>
      </c>
      <c r="F71" s="32">
        <v>43573</v>
      </c>
      <c r="G71" s="27" t="s">
        <v>3248</v>
      </c>
      <c r="H71" s="27" t="s">
        <v>203</v>
      </c>
      <c r="I71" s="32">
        <v>43661</v>
      </c>
      <c r="J71" s="27" t="s">
        <v>27</v>
      </c>
      <c r="K71" s="32">
        <v>43671</v>
      </c>
      <c r="L71" s="33"/>
      <c r="M71" s="33"/>
      <c r="N71" s="33"/>
      <c r="O71" s="33"/>
      <c r="P71" s="33"/>
      <c r="Q71" s="33"/>
      <c r="R71" s="33"/>
      <c r="S71" s="33"/>
      <c r="T71" s="33"/>
      <c r="U71" s="33"/>
      <c r="V71" s="33"/>
      <c r="W71" s="33"/>
      <c r="X71" s="33"/>
      <c r="Y71" s="33"/>
      <c r="Z71" s="33"/>
    </row>
    <row r="72" spans="1:26" ht="12.75">
      <c r="A72" s="27">
        <v>71</v>
      </c>
      <c r="B72" s="27">
        <v>11</v>
      </c>
      <c r="C72" s="27" t="s">
        <v>27</v>
      </c>
      <c r="D72" s="32">
        <v>43476</v>
      </c>
      <c r="E72" s="27" t="s">
        <v>203</v>
      </c>
      <c r="F72" s="32">
        <v>43573</v>
      </c>
      <c r="G72" s="27" t="s">
        <v>3248</v>
      </c>
      <c r="H72" s="27" t="s">
        <v>203</v>
      </c>
      <c r="I72" s="32">
        <v>43661</v>
      </c>
      <c r="J72" s="27" t="s">
        <v>27</v>
      </c>
      <c r="K72" s="32">
        <v>43671</v>
      </c>
      <c r="L72" s="33"/>
      <c r="M72" s="33"/>
      <c r="N72" s="33"/>
      <c r="O72" s="33"/>
      <c r="P72" s="33"/>
      <c r="Q72" s="33"/>
      <c r="R72" s="33"/>
      <c r="S72" s="33"/>
      <c r="T72" s="33"/>
      <c r="U72" s="33"/>
      <c r="V72" s="33"/>
      <c r="W72" s="33"/>
      <c r="X72" s="33"/>
      <c r="Y72" s="33"/>
      <c r="Z72" s="33"/>
    </row>
    <row r="73" spans="1:26" ht="12.75">
      <c r="A73" s="27">
        <v>72</v>
      </c>
      <c r="B73" s="27">
        <v>85</v>
      </c>
      <c r="C73" s="27" t="s">
        <v>27</v>
      </c>
      <c r="D73" s="32">
        <v>43488</v>
      </c>
      <c r="E73" s="27" t="s">
        <v>203</v>
      </c>
      <c r="F73" s="32">
        <v>43582</v>
      </c>
      <c r="G73" s="27" t="s">
        <v>3248</v>
      </c>
      <c r="H73" s="27" t="s">
        <v>203</v>
      </c>
      <c r="I73" s="32">
        <v>43661</v>
      </c>
      <c r="J73" s="27" t="s">
        <v>27</v>
      </c>
      <c r="K73" s="32">
        <v>43671</v>
      </c>
      <c r="L73" s="33"/>
      <c r="M73" s="33"/>
      <c r="N73" s="33"/>
      <c r="O73" s="33"/>
      <c r="P73" s="33"/>
      <c r="Q73" s="33"/>
      <c r="R73" s="33"/>
      <c r="S73" s="33"/>
      <c r="T73" s="33"/>
      <c r="U73" s="33"/>
      <c r="V73" s="33"/>
      <c r="W73" s="33"/>
      <c r="X73" s="33"/>
      <c r="Y73" s="33"/>
      <c r="Z73" s="33"/>
    </row>
    <row r="74" spans="1:26" ht="12.75">
      <c r="A74" s="27">
        <v>73</v>
      </c>
      <c r="B74" s="27">
        <v>28</v>
      </c>
      <c r="C74" s="27" t="s">
        <v>27</v>
      </c>
      <c r="D74" s="32">
        <v>43481</v>
      </c>
      <c r="E74" s="27" t="s">
        <v>203</v>
      </c>
      <c r="F74" s="32">
        <v>43582</v>
      </c>
      <c r="G74" s="27" t="s">
        <v>3248</v>
      </c>
      <c r="H74" s="27" t="s">
        <v>203</v>
      </c>
      <c r="I74" s="32">
        <v>43649</v>
      </c>
      <c r="J74" s="27" t="s">
        <v>27</v>
      </c>
      <c r="K74" s="32">
        <v>43671</v>
      </c>
      <c r="L74" s="33"/>
      <c r="M74" s="33"/>
      <c r="N74" s="33"/>
      <c r="O74" s="33"/>
      <c r="P74" s="33"/>
      <c r="Q74" s="33"/>
      <c r="R74" s="33"/>
      <c r="S74" s="33"/>
      <c r="T74" s="33"/>
      <c r="U74" s="33"/>
      <c r="V74" s="33"/>
      <c r="W74" s="33"/>
      <c r="X74" s="33"/>
      <c r="Y74" s="33"/>
      <c r="Z74" s="33"/>
    </row>
    <row r="75" spans="1:26" ht="12.75">
      <c r="A75" s="27">
        <v>74</v>
      </c>
      <c r="B75" s="27">
        <v>134</v>
      </c>
      <c r="C75" s="27" t="s">
        <v>27</v>
      </c>
      <c r="D75" s="32">
        <v>43497</v>
      </c>
      <c r="E75" s="27" t="s">
        <v>203</v>
      </c>
      <c r="F75" s="32">
        <v>43604</v>
      </c>
      <c r="G75" s="27" t="s">
        <v>3439</v>
      </c>
      <c r="H75" s="27" t="s">
        <v>203</v>
      </c>
      <c r="I75" s="32">
        <v>43661</v>
      </c>
      <c r="J75" s="27" t="s">
        <v>27</v>
      </c>
      <c r="K75" s="32">
        <v>43671</v>
      </c>
      <c r="L75" s="33"/>
      <c r="M75" s="33"/>
      <c r="N75" s="33"/>
      <c r="O75" s="33"/>
      <c r="P75" s="33"/>
      <c r="Q75" s="33"/>
      <c r="R75" s="33"/>
      <c r="S75" s="33"/>
      <c r="T75" s="33"/>
      <c r="U75" s="33"/>
      <c r="V75" s="33"/>
      <c r="W75" s="33"/>
      <c r="X75" s="33"/>
      <c r="Y75" s="33"/>
      <c r="Z75" s="33"/>
    </row>
    <row r="76" spans="1:26" ht="12.75">
      <c r="A76" s="27">
        <v>75</v>
      </c>
      <c r="B76" s="27">
        <v>56</v>
      </c>
      <c r="C76" s="27" t="s">
        <v>27</v>
      </c>
      <c r="D76" s="32">
        <v>43481</v>
      </c>
      <c r="E76" s="27" t="s">
        <v>203</v>
      </c>
      <c r="F76" s="32">
        <v>43604</v>
      </c>
      <c r="G76" s="27" t="s">
        <v>3248</v>
      </c>
      <c r="H76" s="27" t="s">
        <v>203</v>
      </c>
      <c r="I76" s="32">
        <v>43661</v>
      </c>
      <c r="J76" s="27" t="s">
        <v>27</v>
      </c>
      <c r="K76" s="32">
        <v>43671</v>
      </c>
      <c r="L76" s="33"/>
      <c r="M76" s="33"/>
      <c r="N76" s="33"/>
      <c r="O76" s="33"/>
      <c r="P76" s="33"/>
      <c r="Q76" s="33"/>
      <c r="R76" s="33"/>
      <c r="S76" s="33"/>
      <c r="T76" s="33"/>
      <c r="U76" s="33"/>
      <c r="V76" s="33"/>
      <c r="W76" s="33"/>
      <c r="X76" s="33"/>
      <c r="Y76" s="33"/>
      <c r="Z76" s="33"/>
    </row>
    <row r="77" spans="1:26" ht="12.75">
      <c r="A77" s="27">
        <v>76</v>
      </c>
      <c r="B77" s="27">
        <v>52</v>
      </c>
      <c r="C77" s="27" t="s">
        <v>27</v>
      </c>
      <c r="D77" s="859">
        <v>43484</v>
      </c>
      <c r="E77" s="27" t="s">
        <v>203</v>
      </c>
      <c r="F77" s="32">
        <v>43604</v>
      </c>
      <c r="G77" s="27" t="s">
        <v>3248</v>
      </c>
      <c r="H77" s="27" t="s">
        <v>203</v>
      </c>
      <c r="I77" s="32">
        <v>43661</v>
      </c>
      <c r="J77" s="27" t="s">
        <v>27</v>
      </c>
      <c r="K77" s="32">
        <v>43671</v>
      </c>
      <c r="L77" s="33"/>
      <c r="M77" s="33"/>
      <c r="N77" s="33"/>
      <c r="O77" s="33"/>
      <c r="P77" s="33"/>
      <c r="Q77" s="33"/>
      <c r="R77" s="33"/>
      <c r="S77" s="33"/>
      <c r="T77" s="33"/>
      <c r="U77" s="33"/>
      <c r="V77" s="33"/>
      <c r="W77" s="33"/>
      <c r="X77" s="33"/>
      <c r="Y77" s="33"/>
      <c r="Z77" s="33"/>
    </row>
    <row r="78" spans="1:26" ht="12.75">
      <c r="A78" s="27">
        <v>77</v>
      </c>
      <c r="B78" s="27">
        <v>235</v>
      </c>
      <c r="C78" s="27" t="s">
        <v>27</v>
      </c>
      <c r="D78" s="32">
        <v>43505</v>
      </c>
      <c r="E78" s="27" t="s">
        <v>203</v>
      </c>
      <c r="F78" s="32">
        <v>43605</v>
      </c>
      <c r="G78" s="27" t="s">
        <v>3439</v>
      </c>
      <c r="H78" s="27" t="s">
        <v>203</v>
      </c>
      <c r="I78" s="32">
        <v>43661</v>
      </c>
      <c r="J78" s="27" t="s">
        <v>27</v>
      </c>
      <c r="K78" s="32">
        <v>43671</v>
      </c>
      <c r="L78" s="33"/>
      <c r="M78" s="33"/>
      <c r="N78" s="33"/>
      <c r="O78" s="33"/>
      <c r="P78" s="33"/>
      <c r="Q78" s="33"/>
      <c r="R78" s="33"/>
      <c r="S78" s="33"/>
      <c r="T78" s="33"/>
      <c r="U78" s="33"/>
      <c r="V78" s="33"/>
      <c r="W78" s="33"/>
      <c r="X78" s="33"/>
      <c r="Y78" s="33"/>
      <c r="Z78" s="33"/>
    </row>
    <row r="79" spans="1:26" ht="12.75">
      <c r="A79" s="27">
        <v>78</v>
      </c>
      <c r="B79" s="27">
        <v>73</v>
      </c>
      <c r="C79" s="27" t="s">
        <v>27</v>
      </c>
      <c r="D79" s="32">
        <v>43489</v>
      </c>
      <c r="E79" s="27" t="s">
        <v>203</v>
      </c>
      <c r="F79" s="32">
        <v>43604</v>
      </c>
      <c r="G79" s="27" t="s">
        <v>3439</v>
      </c>
      <c r="H79" s="27" t="s">
        <v>203</v>
      </c>
      <c r="I79" s="32">
        <v>43661</v>
      </c>
      <c r="J79" s="27" t="s">
        <v>27</v>
      </c>
      <c r="K79" s="32">
        <v>43671</v>
      </c>
      <c r="L79" s="33"/>
      <c r="M79" s="33"/>
      <c r="N79" s="33"/>
      <c r="O79" s="33"/>
      <c r="P79" s="33"/>
      <c r="Q79" s="33"/>
      <c r="R79" s="33"/>
      <c r="S79" s="33"/>
      <c r="T79" s="33"/>
      <c r="U79" s="33"/>
      <c r="V79" s="33"/>
      <c r="W79" s="33"/>
      <c r="X79" s="33"/>
      <c r="Y79" s="33"/>
      <c r="Z79" s="33"/>
    </row>
    <row r="80" spans="1:26" ht="12.75">
      <c r="A80" s="27">
        <v>79</v>
      </c>
      <c r="B80" s="27">
        <v>8</v>
      </c>
      <c r="C80" s="27" t="s">
        <v>27</v>
      </c>
      <c r="D80" s="32">
        <v>43449</v>
      </c>
      <c r="E80" s="27" t="s">
        <v>203</v>
      </c>
      <c r="F80" s="32">
        <v>43573</v>
      </c>
      <c r="G80" s="27" t="s">
        <v>3248</v>
      </c>
      <c r="H80" s="27" t="s">
        <v>203</v>
      </c>
      <c r="I80" s="32">
        <v>43661</v>
      </c>
      <c r="J80" s="27" t="s">
        <v>27</v>
      </c>
      <c r="K80" s="32">
        <v>43671</v>
      </c>
      <c r="L80" s="33"/>
      <c r="M80" s="33"/>
      <c r="N80" s="33"/>
      <c r="O80" s="33"/>
      <c r="P80" s="33"/>
      <c r="Q80" s="33"/>
      <c r="R80" s="33"/>
      <c r="S80" s="33"/>
      <c r="T80" s="33"/>
      <c r="U80" s="33"/>
      <c r="V80" s="33"/>
      <c r="W80" s="33"/>
      <c r="X80" s="33"/>
      <c r="Y80" s="33"/>
      <c r="Z80" s="33"/>
    </row>
    <row r="81" spans="1:26" ht="12.75">
      <c r="A81" s="27">
        <v>80</v>
      </c>
      <c r="B81" s="27">
        <v>36</v>
      </c>
      <c r="C81" s="27" t="s">
        <v>27</v>
      </c>
      <c r="D81" s="32">
        <v>43449</v>
      </c>
      <c r="E81" s="27" t="s">
        <v>203</v>
      </c>
      <c r="F81" s="32">
        <v>43582</v>
      </c>
      <c r="G81" s="27" t="s">
        <v>3248</v>
      </c>
      <c r="H81" s="27" t="s">
        <v>203</v>
      </c>
      <c r="I81" s="32">
        <v>43661</v>
      </c>
      <c r="J81" s="27" t="s">
        <v>27</v>
      </c>
      <c r="K81" s="32">
        <v>43671</v>
      </c>
      <c r="L81" s="33"/>
      <c r="M81" s="33"/>
      <c r="N81" s="33"/>
      <c r="O81" s="33"/>
      <c r="P81" s="33"/>
      <c r="Q81" s="33"/>
      <c r="R81" s="33"/>
      <c r="S81" s="33"/>
      <c r="T81" s="33"/>
      <c r="U81" s="33"/>
      <c r="V81" s="33"/>
      <c r="W81" s="33"/>
      <c r="X81" s="33"/>
      <c r="Y81" s="33"/>
      <c r="Z81" s="33"/>
    </row>
    <row r="82" spans="1:26" ht="12.75">
      <c r="A82" s="27">
        <v>81</v>
      </c>
      <c r="B82" s="27">
        <v>63</v>
      </c>
      <c r="C82" s="27" t="s">
        <v>27</v>
      </c>
      <c r="D82" s="32">
        <v>43488</v>
      </c>
      <c r="E82" s="27" t="s">
        <v>203</v>
      </c>
      <c r="F82" s="32">
        <v>43582</v>
      </c>
      <c r="G82" s="27" t="s">
        <v>3248</v>
      </c>
      <c r="H82" s="27" t="s">
        <v>203</v>
      </c>
      <c r="I82" s="32">
        <v>43661</v>
      </c>
      <c r="J82" s="27" t="s">
        <v>27</v>
      </c>
      <c r="K82" s="32">
        <v>43671</v>
      </c>
      <c r="L82" s="33"/>
      <c r="M82" s="33"/>
      <c r="N82" s="33"/>
      <c r="O82" s="33"/>
      <c r="P82" s="33"/>
      <c r="Q82" s="33"/>
      <c r="R82" s="33"/>
      <c r="S82" s="33"/>
      <c r="T82" s="33"/>
      <c r="U82" s="33"/>
      <c r="V82" s="33"/>
      <c r="W82" s="33"/>
      <c r="X82" s="33"/>
      <c r="Y82" s="33"/>
      <c r="Z82" s="33"/>
    </row>
    <row r="83" spans="1:26" ht="12.75">
      <c r="A83" s="27">
        <v>82</v>
      </c>
      <c r="B83" s="27">
        <v>3</v>
      </c>
      <c r="C83" s="27" t="s">
        <v>27</v>
      </c>
      <c r="D83" s="32">
        <v>43455</v>
      </c>
      <c r="E83" s="27" t="s">
        <v>203</v>
      </c>
      <c r="F83" s="32">
        <v>43481</v>
      </c>
      <c r="G83" s="27" t="s">
        <v>3248</v>
      </c>
      <c r="H83" s="27" t="s">
        <v>203</v>
      </c>
      <c r="I83" s="32">
        <v>43661</v>
      </c>
      <c r="J83" s="27" t="s">
        <v>27</v>
      </c>
      <c r="K83" s="32">
        <v>43671</v>
      </c>
      <c r="L83" s="33"/>
      <c r="M83" s="33"/>
      <c r="N83" s="33"/>
      <c r="O83" s="33"/>
      <c r="P83" s="33"/>
      <c r="Q83" s="33"/>
      <c r="R83" s="33"/>
      <c r="S83" s="33"/>
      <c r="T83" s="33"/>
      <c r="U83" s="33"/>
      <c r="V83" s="33"/>
      <c r="W83" s="33"/>
      <c r="X83" s="33"/>
      <c r="Y83" s="33"/>
      <c r="Z83" s="33"/>
    </row>
    <row r="84" spans="1:26" ht="12.75">
      <c r="A84" s="27">
        <v>83</v>
      </c>
      <c r="B84" s="27">
        <v>62</v>
      </c>
      <c r="C84" s="27" t="s">
        <v>27</v>
      </c>
      <c r="D84" s="32">
        <v>43469</v>
      </c>
      <c r="E84" s="27" t="s">
        <v>203</v>
      </c>
      <c r="F84" s="32">
        <v>43604</v>
      </c>
      <c r="G84" s="27" t="s">
        <v>3248</v>
      </c>
      <c r="H84" s="27" t="s">
        <v>203</v>
      </c>
      <c r="I84" s="32">
        <v>43661</v>
      </c>
      <c r="J84" s="27" t="s">
        <v>27</v>
      </c>
      <c r="K84" s="32">
        <v>43671</v>
      </c>
      <c r="L84" s="33"/>
      <c r="M84" s="33"/>
      <c r="N84" s="33"/>
      <c r="O84" s="33"/>
      <c r="P84" s="33"/>
      <c r="Q84" s="33"/>
      <c r="R84" s="33"/>
      <c r="S84" s="33"/>
      <c r="T84" s="33"/>
      <c r="U84" s="33"/>
      <c r="V84" s="33"/>
      <c r="W84" s="33"/>
      <c r="X84" s="33"/>
      <c r="Y84" s="33"/>
      <c r="Z84" s="33"/>
    </row>
    <row r="85" spans="1:26" ht="12.75">
      <c r="A85" s="27">
        <v>84</v>
      </c>
      <c r="B85" s="27">
        <v>22</v>
      </c>
      <c r="C85" s="27" t="s">
        <v>27</v>
      </c>
      <c r="D85" s="32">
        <v>43478</v>
      </c>
      <c r="E85" s="27" t="s">
        <v>203</v>
      </c>
      <c r="F85" s="32">
        <v>43582</v>
      </c>
      <c r="G85" s="27" t="s">
        <v>3248</v>
      </c>
      <c r="H85" s="27" t="s">
        <v>203</v>
      </c>
      <c r="I85" s="32">
        <v>43639</v>
      </c>
      <c r="J85" s="27" t="s">
        <v>203</v>
      </c>
      <c r="K85" s="32">
        <v>43639</v>
      </c>
      <c r="L85" s="33"/>
      <c r="M85" s="33"/>
      <c r="N85" s="33"/>
      <c r="O85" s="33"/>
      <c r="P85" s="33"/>
      <c r="Q85" s="33"/>
      <c r="R85" s="33"/>
      <c r="S85" s="33"/>
      <c r="T85" s="33"/>
      <c r="U85" s="33"/>
      <c r="V85" s="33"/>
      <c r="W85" s="33"/>
      <c r="X85" s="33"/>
      <c r="Y85" s="33"/>
      <c r="Z85" s="33"/>
    </row>
    <row r="86" spans="1:26" ht="12.75">
      <c r="A86" s="27">
        <v>85</v>
      </c>
      <c r="B86" s="27">
        <v>19</v>
      </c>
      <c r="C86" s="27" t="s">
        <v>27</v>
      </c>
      <c r="D86" s="32">
        <v>43476</v>
      </c>
      <c r="E86" s="27" t="s">
        <v>203</v>
      </c>
      <c r="F86" s="32">
        <v>43582</v>
      </c>
      <c r="G86" s="27" t="s">
        <v>3248</v>
      </c>
      <c r="H86" s="27" t="s">
        <v>203</v>
      </c>
      <c r="I86" s="32">
        <v>43639</v>
      </c>
      <c r="J86" s="27" t="s">
        <v>27</v>
      </c>
      <c r="K86" s="32">
        <v>43671</v>
      </c>
      <c r="L86" s="33"/>
      <c r="M86" s="33"/>
      <c r="N86" s="33"/>
      <c r="O86" s="33"/>
      <c r="P86" s="33"/>
      <c r="Q86" s="33"/>
      <c r="R86" s="33"/>
      <c r="S86" s="33"/>
      <c r="T86" s="33"/>
      <c r="U86" s="33"/>
      <c r="V86" s="33"/>
      <c r="W86" s="33"/>
      <c r="X86" s="33"/>
      <c r="Y86" s="33"/>
      <c r="Z86" s="33"/>
    </row>
    <row r="87" spans="1:26" ht="12.75">
      <c r="A87" s="27">
        <v>86</v>
      </c>
      <c r="B87" s="27">
        <v>0</v>
      </c>
      <c r="C87" s="27" t="s">
        <v>27</v>
      </c>
      <c r="D87" s="32">
        <v>43442</v>
      </c>
      <c r="E87" s="27" t="s">
        <v>203</v>
      </c>
      <c r="F87" s="32">
        <v>43480</v>
      </c>
      <c r="G87" s="27" t="s">
        <v>3438</v>
      </c>
      <c r="H87" s="27" t="s">
        <v>203</v>
      </c>
      <c r="I87" s="32">
        <v>43639</v>
      </c>
      <c r="J87" s="27" t="s">
        <v>27</v>
      </c>
      <c r="K87" s="32">
        <v>43671</v>
      </c>
      <c r="L87" s="33"/>
      <c r="M87" s="33"/>
      <c r="N87" s="33"/>
      <c r="O87" s="33"/>
      <c r="P87" s="33"/>
      <c r="Q87" s="33"/>
      <c r="R87" s="33"/>
      <c r="S87" s="33"/>
      <c r="T87" s="33"/>
      <c r="U87" s="33"/>
      <c r="V87" s="33"/>
      <c r="W87" s="33"/>
      <c r="X87" s="33"/>
      <c r="Y87" s="33"/>
      <c r="Z87" s="33"/>
    </row>
    <row r="88" spans="1:26" ht="12.75">
      <c r="A88" s="27">
        <v>87</v>
      </c>
      <c r="B88" s="27">
        <v>30</v>
      </c>
      <c r="C88" s="27" t="s">
        <v>27</v>
      </c>
      <c r="D88" s="32">
        <v>43452</v>
      </c>
      <c r="E88" s="27" t="s">
        <v>203</v>
      </c>
      <c r="F88" s="32">
        <v>43604</v>
      </c>
      <c r="G88" s="27" t="s">
        <v>3248</v>
      </c>
      <c r="H88" s="27" t="s">
        <v>203</v>
      </c>
      <c r="I88" s="32">
        <v>43639</v>
      </c>
      <c r="J88" s="27" t="s">
        <v>15</v>
      </c>
      <c r="K88" s="32">
        <v>43669</v>
      </c>
      <c r="L88" s="33"/>
      <c r="M88" s="33"/>
      <c r="N88" s="33"/>
      <c r="O88" s="33"/>
      <c r="P88" s="33"/>
      <c r="Q88" s="33"/>
      <c r="R88" s="33"/>
      <c r="S88" s="33"/>
      <c r="T88" s="33"/>
      <c r="U88" s="33"/>
      <c r="V88" s="33"/>
      <c r="W88" s="33"/>
      <c r="X88" s="33"/>
      <c r="Y88" s="33"/>
      <c r="Z88" s="33"/>
    </row>
    <row r="89" spans="1:26" ht="12.75">
      <c r="A89" s="27">
        <v>88</v>
      </c>
      <c r="B89" s="27">
        <v>0</v>
      </c>
      <c r="C89" s="27" t="s">
        <v>27</v>
      </c>
      <c r="D89" s="32">
        <v>43442</v>
      </c>
      <c r="E89" s="27" t="s">
        <v>203</v>
      </c>
      <c r="F89" s="32">
        <v>43480</v>
      </c>
      <c r="G89" s="27" t="s">
        <v>3438</v>
      </c>
      <c r="H89" s="27" t="s">
        <v>203</v>
      </c>
      <c r="I89" s="32">
        <v>43639</v>
      </c>
      <c r="J89" s="27" t="s">
        <v>203</v>
      </c>
      <c r="K89" s="32">
        <v>43639</v>
      </c>
      <c r="L89" s="33"/>
      <c r="M89" s="33"/>
      <c r="N89" s="33"/>
      <c r="O89" s="33"/>
      <c r="P89" s="33"/>
      <c r="Q89" s="33"/>
      <c r="R89" s="33"/>
      <c r="S89" s="33"/>
      <c r="T89" s="33"/>
      <c r="U89" s="33"/>
      <c r="V89" s="33"/>
      <c r="W89" s="33"/>
      <c r="X89" s="33"/>
      <c r="Y89" s="33"/>
      <c r="Z89" s="33"/>
    </row>
    <row r="90" spans="1:26" ht="12.75">
      <c r="A90" s="27">
        <v>89</v>
      </c>
      <c r="B90" s="27">
        <v>0</v>
      </c>
      <c r="C90" s="27" t="s">
        <v>27</v>
      </c>
      <c r="D90" s="32">
        <v>43442</v>
      </c>
      <c r="E90" s="27" t="s">
        <v>203</v>
      </c>
      <c r="F90" s="32">
        <v>43480</v>
      </c>
      <c r="G90" s="27" t="s">
        <v>3438</v>
      </c>
      <c r="H90" s="27" t="s">
        <v>203</v>
      </c>
      <c r="I90" s="32">
        <v>43639</v>
      </c>
      <c r="J90" s="27" t="s">
        <v>203</v>
      </c>
      <c r="K90" s="32">
        <v>43639</v>
      </c>
      <c r="L90" s="33"/>
      <c r="M90" s="33"/>
      <c r="N90" s="33"/>
      <c r="O90" s="33"/>
      <c r="P90" s="33"/>
      <c r="Q90" s="33"/>
      <c r="R90" s="33"/>
      <c r="S90" s="33"/>
      <c r="T90" s="33"/>
      <c r="U90" s="33"/>
      <c r="V90" s="33"/>
      <c r="W90" s="33"/>
      <c r="X90" s="33"/>
      <c r="Y90" s="33"/>
      <c r="Z90" s="33"/>
    </row>
    <row r="91" spans="1:26" ht="12.75">
      <c r="A91" s="27">
        <v>90</v>
      </c>
      <c r="B91" s="27">
        <v>0</v>
      </c>
      <c r="C91" s="27" t="s">
        <v>27</v>
      </c>
      <c r="D91" s="32">
        <v>43442</v>
      </c>
      <c r="E91" s="27" t="s">
        <v>203</v>
      </c>
      <c r="F91" s="32">
        <v>43480</v>
      </c>
      <c r="G91" s="27" t="s">
        <v>3438</v>
      </c>
      <c r="H91" s="27" t="s">
        <v>203</v>
      </c>
      <c r="I91" s="32">
        <v>43661</v>
      </c>
      <c r="J91" s="27" t="s">
        <v>15</v>
      </c>
      <c r="K91" s="32">
        <v>43669</v>
      </c>
      <c r="L91" s="33"/>
      <c r="M91" s="33"/>
      <c r="N91" s="33"/>
      <c r="O91" s="33"/>
      <c r="P91" s="33"/>
      <c r="Q91" s="33"/>
      <c r="R91" s="33"/>
      <c r="S91" s="33"/>
      <c r="T91" s="33"/>
      <c r="U91" s="33"/>
      <c r="V91" s="33"/>
      <c r="W91" s="33"/>
      <c r="X91" s="33"/>
      <c r="Y91" s="33"/>
      <c r="Z91" s="33"/>
    </row>
    <row r="92" spans="1:26" ht="12.75">
      <c r="A92" s="27">
        <v>91</v>
      </c>
      <c r="B92" s="27">
        <v>1</v>
      </c>
      <c r="C92" s="27" t="s">
        <v>27</v>
      </c>
      <c r="D92" s="32">
        <v>43446</v>
      </c>
      <c r="E92" s="27" t="s">
        <v>203</v>
      </c>
      <c r="F92" s="32">
        <v>43481</v>
      </c>
      <c r="G92" s="27" t="s">
        <v>3248</v>
      </c>
      <c r="H92" s="27" t="s">
        <v>203</v>
      </c>
      <c r="I92" s="32">
        <v>43639</v>
      </c>
      <c r="J92" s="27" t="s">
        <v>15</v>
      </c>
      <c r="K92" s="32">
        <v>43669</v>
      </c>
      <c r="L92" s="33"/>
      <c r="M92" s="33"/>
      <c r="N92" s="33"/>
      <c r="O92" s="33"/>
      <c r="P92" s="33"/>
      <c r="Q92" s="33"/>
      <c r="R92" s="33"/>
      <c r="S92" s="33"/>
      <c r="T92" s="33"/>
      <c r="U92" s="33"/>
      <c r="V92" s="33"/>
      <c r="W92" s="33"/>
      <c r="X92" s="33"/>
      <c r="Y92" s="33"/>
      <c r="Z92" s="33"/>
    </row>
    <row r="93" spans="1:26" ht="12.75">
      <c r="A93" s="27">
        <v>92</v>
      </c>
      <c r="B93" s="27">
        <v>0</v>
      </c>
      <c r="C93" s="27" t="s">
        <v>27</v>
      </c>
      <c r="D93" s="32">
        <v>43442</v>
      </c>
      <c r="E93" s="27" t="s">
        <v>203</v>
      </c>
      <c r="F93" s="32">
        <v>43480</v>
      </c>
      <c r="G93" s="27" t="s">
        <v>3438</v>
      </c>
      <c r="H93" s="27" t="s">
        <v>203</v>
      </c>
      <c r="I93" s="32">
        <v>43639</v>
      </c>
      <c r="J93" s="27" t="s">
        <v>203</v>
      </c>
      <c r="K93" s="32">
        <v>43639</v>
      </c>
      <c r="L93" s="33"/>
      <c r="M93" s="33"/>
      <c r="N93" s="33"/>
      <c r="O93" s="33"/>
      <c r="P93" s="33"/>
      <c r="Q93" s="33"/>
      <c r="R93" s="33"/>
      <c r="S93" s="33"/>
      <c r="T93" s="33"/>
      <c r="U93" s="33"/>
      <c r="V93" s="33"/>
      <c r="W93" s="33"/>
      <c r="X93" s="33"/>
      <c r="Y93" s="33"/>
      <c r="Z93" s="33"/>
    </row>
    <row r="94" spans="1:26" ht="12.75">
      <c r="B94">
        <f>SUM(B2:B93)</f>
        <v>4938</v>
      </c>
    </row>
  </sheetData>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outlinePr summaryBelow="0" summaryRight="0"/>
  </sheetPr>
  <dimension ref="A1:AC1120"/>
  <sheetViews>
    <sheetView workbookViewId="0">
      <pane ySplit="1" topLeftCell="A2" activePane="bottomLeft" state="frozen"/>
      <selection pane="bottomLeft" activeCell="B3" sqref="B3"/>
    </sheetView>
  </sheetViews>
  <sheetFormatPr defaultColWidth="12.5703125" defaultRowHeight="15.75" customHeight="1"/>
  <cols>
    <col min="3" max="3" width="14.85546875" customWidth="1"/>
    <col min="6" max="6" width="13.5703125" customWidth="1"/>
  </cols>
  <sheetData>
    <row r="1" spans="1:29" ht="15.75" customHeight="1">
      <c r="A1" s="363" t="s">
        <v>3105</v>
      </c>
      <c r="B1" s="363" t="s">
        <v>3106</v>
      </c>
      <c r="C1" s="363" t="s">
        <v>3107</v>
      </c>
      <c r="D1" s="363" t="s">
        <v>3108</v>
      </c>
      <c r="E1" s="363" t="s">
        <v>3109</v>
      </c>
      <c r="F1" s="363" t="s">
        <v>3110</v>
      </c>
      <c r="G1" s="364" t="s">
        <v>3111</v>
      </c>
      <c r="H1" s="860" t="s">
        <v>3112</v>
      </c>
      <c r="I1" s="629" t="s">
        <v>3113</v>
      </c>
      <c r="J1" s="364" t="s">
        <v>3114</v>
      </c>
      <c r="K1" s="363" t="s">
        <v>2711</v>
      </c>
    </row>
    <row r="2" spans="1:29" ht="15.75" customHeight="1">
      <c r="A2" s="270">
        <v>1</v>
      </c>
      <c r="B2" s="270">
        <v>0</v>
      </c>
      <c r="C2" s="270"/>
      <c r="D2" s="270" t="s">
        <v>2614</v>
      </c>
      <c r="E2" s="388">
        <v>43887</v>
      </c>
      <c r="F2" s="188"/>
      <c r="G2" s="387">
        <v>0</v>
      </c>
      <c r="H2" s="389" t="s">
        <v>96</v>
      </c>
      <c r="I2" s="861">
        <v>43995</v>
      </c>
      <c r="J2" s="387">
        <v>0.1</v>
      </c>
      <c r="K2" s="188"/>
      <c r="L2" s="188"/>
      <c r="M2" s="188"/>
      <c r="N2" s="188"/>
      <c r="O2" s="188"/>
      <c r="P2" s="188"/>
      <c r="Q2" s="188"/>
      <c r="R2" s="188"/>
      <c r="S2" s="188"/>
      <c r="T2" s="188"/>
      <c r="U2" s="188"/>
      <c r="V2" s="188"/>
      <c r="W2" s="188"/>
      <c r="X2" s="188"/>
      <c r="Y2" s="188"/>
      <c r="Z2" s="188"/>
      <c r="AA2" s="188"/>
      <c r="AB2" s="188"/>
      <c r="AC2" s="188"/>
    </row>
    <row r="3" spans="1:29" ht="15.75" customHeight="1">
      <c r="A3" s="64"/>
      <c r="B3" s="64"/>
      <c r="C3" s="64"/>
      <c r="D3" s="64"/>
      <c r="E3" s="501"/>
      <c r="F3" s="70"/>
      <c r="G3" s="848">
        <f>G2</f>
        <v>0</v>
      </c>
      <c r="H3" s="862" t="s">
        <v>5</v>
      </c>
      <c r="I3" s="863">
        <v>44280</v>
      </c>
      <c r="J3" s="624">
        <v>0.1</v>
      </c>
      <c r="K3" s="70"/>
      <c r="L3" s="70"/>
      <c r="M3" s="70"/>
      <c r="N3" s="70"/>
      <c r="O3" s="70"/>
      <c r="P3" s="70"/>
      <c r="Q3" s="70"/>
      <c r="R3" s="70"/>
      <c r="S3" s="70"/>
      <c r="T3" s="70"/>
      <c r="U3" s="70"/>
      <c r="V3" s="70"/>
      <c r="W3" s="70"/>
      <c r="X3" s="70"/>
      <c r="Y3" s="70"/>
      <c r="Z3" s="70"/>
      <c r="AA3" s="70"/>
      <c r="AB3" s="70"/>
      <c r="AC3" s="70"/>
    </row>
    <row r="4" spans="1:29" ht="15.75" customHeight="1">
      <c r="A4" s="116"/>
      <c r="B4" s="116"/>
      <c r="C4" s="116"/>
      <c r="D4" s="116"/>
      <c r="E4" s="384"/>
      <c r="G4" s="17"/>
      <c r="H4" s="113"/>
      <c r="I4" s="267"/>
      <c r="J4" s="17"/>
    </row>
    <row r="5" spans="1:29" ht="15.75" customHeight="1">
      <c r="A5" s="270">
        <v>2</v>
      </c>
      <c r="B5" s="270">
        <v>0</v>
      </c>
      <c r="C5" s="270"/>
      <c r="D5" s="270" t="s">
        <v>2614</v>
      </c>
      <c r="E5" s="388">
        <v>43887</v>
      </c>
      <c r="F5" s="188"/>
      <c r="G5" s="387">
        <v>0</v>
      </c>
      <c r="H5" s="389" t="s">
        <v>96</v>
      </c>
      <c r="I5" s="861">
        <v>43995</v>
      </c>
      <c r="J5" s="387">
        <v>0.1</v>
      </c>
      <c r="K5" s="188"/>
      <c r="L5" s="188"/>
      <c r="M5" s="188"/>
      <c r="N5" s="188"/>
      <c r="O5" s="188"/>
      <c r="P5" s="188"/>
      <c r="Q5" s="188"/>
      <c r="R5" s="188"/>
      <c r="S5" s="188"/>
      <c r="T5" s="188"/>
      <c r="U5" s="188"/>
      <c r="V5" s="188"/>
      <c r="W5" s="188"/>
      <c r="X5" s="188"/>
      <c r="Y5" s="188"/>
      <c r="Z5" s="188"/>
      <c r="AA5" s="188"/>
      <c r="AB5" s="188"/>
      <c r="AC5" s="188"/>
    </row>
    <row r="6" spans="1:29" ht="15.75" customHeight="1">
      <c r="A6" s="64"/>
      <c r="B6" s="64"/>
      <c r="C6" s="64"/>
      <c r="D6" s="64"/>
      <c r="E6" s="501"/>
      <c r="F6" s="70"/>
      <c r="G6" s="848">
        <f>G5</f>
        <v>0</v>
      </c>
      <c r="H6" s="862" t="s">
        <v>5</v>
      </c>
      <c r="I6" s="863">
        <v>44280</v>
      </c>
      <c r="J6" s="624">
        <v>0.1</v>
      </c>
      <c r="K6" s="70"/>
      <c r="L6" s="70"/>
      <c r="M6" s="70"/>
      <c r="N6" s="70"/>
      <c r="O6" s="70"/>
      <c r="P6" s="70"/>
      <c r="Q6" s="70"/>
      <c r="R6" s="70"/>
      <c r="S6" s="70"/>
      <c r="T6" s="70"/>
      <c r="U6" s="70"/>
      <c r="V6" s="70"/>
      <c r="W6" s="70"/>
      <c r="X6" s="70"/>
      <c r="Y6" s="70"/>
      <c r="Z6" s="70"/>
      <c r="AA6" s="70"/>
      <c r="AB6" s="70"/>
      <c r="AC6" s="70"/>
    </row>
    <row r="7" spans="1:29" ht="15.75" customHeight="1">
      <c r="A7" s="116"/>
      <c r="B7" s="116"/>
      <c r="C7" s="116"/>
      <c r="D7" s="116"/>
      <c r="E7" s="384"/>
      <c r="G7" s="17"/>
      <c r="H7" s="113"/>
      <c r="I7" s="267"/>
      <c r="J7" s="17"/>
    </row>
    <row r="8" spans="1:29" ht="15.75" customHeight="1">
      <c r="A8" s="270">
        <v>3</v>
      </c>
      <c r="B8" s="270">
        <v>2</v>
      </c>
      <c r="C8" s="270"/>
      <c r="D8" s="270" t="s">
        <v>2614</v>
      </c>
      <c r="E8" s="388">
        <v>43887</v>
      </c>
      <c r="F8" s="188"/>
      <c r="G8" s="387">
        <v>2</v>
      </c>
      <c r="H8" s="389" t="s">
        <v>96</v>
      </c>
      <c r="I8" s="861">
        <v>43995</v>
      </c>
      <c r="J8" s="387">
        <v>0.1</v>
      </c>
      <c r="K8" s="188"/>
      <c r="L8" s="188"/>
      <c r="M8" s="188"/>
      <c r="N8" s="188"/>
      <c r="O8" s="188"/>
      <c r="P8" s="188"/>
      <c r="Q8" s="188"/>
      <c r="R8" s="188"/>
      <c r="S8" s="188"/>
      <c r="T8" s="188"/>
      <c r="U8" s="188"/>
      <c r="V8" s="188"/>
      <c r="W8" s="188"/>
      <c r="X8" s="188"/>
      <c r="Y8" s="188"/>
      <c r="Z8" s="188"/>
      <c r="AA8" s="188"/>
      <c r="AB8" s="188"/>
      <c r="AC8" s="188"/>
    </row>
    <row r="9" spans="1:29" ht="15.75" customHeight="1">
      <c r="A9" s="64"/>
      <c r="B9" s="64"/>
      <c r="C9" s="64"/>
      <c r="D9" s="64"/>
      <c r="E9" s="501"/>
      <c r="F9" s="64"/>
      <c r="G9" s="864">
        <f>G8</f>
        <v>2</v>
      </c>
      <c r="H9" s="865" t="s">
        <v>5</v>
      </c>
      <c r="I9" s="866">
        <v>44280</v>
      </c>
      <c r="J9" s="850">
        <v>0.1</v>
      </c>
      <c r="K9" s="70"/>
      <c r="L9" s="70"/>
      <c r="M9" s="70"/>
      <c r="N9" s="70"/>
      <c r="O9" s="70"/>
      <c r="P9" s="70"/>
      <c r="Q9" s="70"/>
      <c r="R9" s="70"/>
      <c r="S9" s="70"/>
      <c r="T9" s="70"/>
      <c r="U9" s="70"/>
      <c r="V9" s="70"/>
      <c r="W9" s="70"/>
      <c r="X9" s="70"/>
      <c r="Y9" s="70"/>
      <c r="Z9" s="70"/>
      <c r="AA9" s="70"/>
      <c r="AB9" s="70"/>
      <c r="AC9" s="70"/>
    </row>
    <row r="10" spans="1:29" ht="15.75" customHeight="1">
      <c r="A10" s="116"/>
      <c r="B10" s="116"/>
      <c r="C10" s="116"/>
      <c r="D10" s="116"/>
      <c r="E10" s="384"/>
      <c r="F10" s="116"/>
      <c r="G10" s="583"/>
      <c r="H10" s="117"/>
      <c r="I10" s="867"/>
      <c r="J10" s="17"/>
    </row>
    <row r="11" spans="1:29" ht="15.75" customHeight="1">
      <c r="A11" s="270">
        <v>4</v>
      </c>
      <c r="B11" s="270">
        <v>13</v>
      </c>
      <c r="C11" s="270"/>
      <c r="D11" s="270" t="s">
        <v>2614</v>
      </c>
      <c r="E11" s="388">
        <v>43893</v>
      </c>
      <c r="F11" s="270"/>
      <c r="G11" s="387">
        <v>13</v>
      </c>
      <c r="H11" s="389" t="s">
        <v>27</v>
      </c>
      <c r="I11" s="861">
        <v>43910</v>
      </c>
      <c r="J11" s="386"/>
      <c r="K11" s="188"/>
      <c r="L11" s="188"/>
      <c r="M11" s="188"/>
      <c r="N11" s="188"/>
      <c r="O11" s="188"/>
      <c r="P11" s="188"/>
      <c r="Q11" s="188"/>
      <c r="R11" s="188"/>
      <c r="S11" s="188"/>
      <c r="T11" s="188"/>
      <c r="U11" s="188"/>
      <c r="V11" s="188"/>
      <c r="W11" s="188"/>
      <c r="X11" s="188"/>
      <c r="Y11" s="188"/>
      <c r="Z11" s="188"/>
      <c r="AA11" s="188"/>
      <c r="AB11" s="188"/>
      <c r="AC11" s="188"/>
    </row>
    <row r="12" spans="1:29" ht="15.75" customHeight="1">
      <c r="A12" s="64"/>
      <c r="B12" s="64"/>
      <c r="C12" s="64"/>
      <c r="D12" s="64"/>
      <c r="E12" s="501"/>
      <c r="F12" s="70"/>
      <c r="G12" s="848">
        <f>G11</f>
        <v>13</v>
      </c>
      <c r="H12" s="862" t="s">
        <v>5</v>
      </c>
      <c r="I12" s="863">
        <v>44280</v>
      </c>
      <c r="J12" s="624">
        <v>0.1</v>
      </c>
      <c r="K12" s="70"/>
      <c r="L12" s="70"/>
      <c r="M12" s="70"/>
      <c r="N12" s="70"/>
      <c r="O12" s="70"/>
      <c r="P12" s="70"/>
      <c r="Q12" s="70"/>
      <c r="R12" s="70"/>
      <c r="S12" s="70"/>
      <c r="T12" s="70"/>
      <c r="U12" s="70"/>
      <c r="V12" s="70"/>
      <c r="W12" s="70"/>
      <c r="X12" s="70"/>
      <c r="Y12" s="70"/>
      <c r="Z12" s="70"/>
      <c r="AA12" s="70"/>
      <c r="AB12" s="70"/>
      <c r="AC12" s="70"/>
    </row>
    <row r="13" spans="1:29" ht="15.75" customHeight="1">
      <c r="A13" s="116"/>
      <c r="B13" s="116"/>
      <c r="C13" s="116"/>
      <c r="D13" s="116"/>
      <c r="E13" s="384"/>
      <c r="G13" s="17"/>
      <c r="H13" s="113"/>
      <c r="I13" s="267"/>
      <c r="J13" s="17"/>
    </row>
    <row r="14" spans="1:29" ht="15.75" customHeight="1">
      <c r="A14" s="270">
        <v>5</v>
      </c>
      <c r="B14" s="270">
        <v>0</v>
      </c>
      <c r="C14" s="270"/>
      <c r="D14" s="270" t="s">
        <v>2614</v>
      </c>
      <c r="E14" s="388">
        <v>43893</v>
      </c>
      <c r="F14" s="188"/>
      <c r="G14" s="387">
        <v>0</v>
      </c>
      <c r="H14" s="389" t="s">
        <v>96</v>
      </c>
      <c r="I14" s="861">
        <v>43995</v>
      </c>
      <c r="J14" s="387">
        <v>0.1</v>
      </c>
      <c r="K14" s="188"/>
      <c r="L14" s="188"/>
      <c r="M14" s="188"/>
      <c r="N14" s="188"/>
      <c r="O14" s="188"/>
      <c r="P14" s="188"/>
      <c r="Q14" s="188"/>
      <c r="R14" s="188"/>
      <c r="S14" s="188"/>
      <c r="T14" s="188"/>
      <c r="U14" s="188"/>
      <c r="V14" s="188"/>
      <c r="W14" s="188"/>
      <c r="X14" s="188"/>
      <c r="Y14" s="188"/>
      <c r="Z14" s="188"/>
      <c r="AA14" s="188"/>
      <c r="AB14" s="188"/>
      <c r="AC14" s="188"/>
    </row>
    <row r="15" spans="1:29" ht="15.75" customHeight="1">
      <c r="A15" s="64"/>
      <c r="B15" s="64"/>
      <c r="C15" s="64"/>
      <c r="D15" s="64"/>
      <c r="E15" s="501"/>
      <c r="F15" s="70"/>
      <c r="G15" s="850">
        <f>G14</f>
        <v>0</v>
      </c>
      <c r="H15" s="868" t="s">
        <v>5</v>
      </c>
      <c r="I15" s="866">
        <v>44280</v>
      </c>
      <c r="J15" s="850">
        <v>0.1</v>
      </c>
      <c r="K15" s="70"/>
      <c r="L15" s="70"/>
      <c r="M15" s="70"/>
      <c r="N15" s="70"/>
      <c r="O15" s="70"/>
      <c r="P15" s="70"/>
      <c r="Q15" s="70"/>
      <c r="R15" s="70"/>
      <c r="S15" s="70"/>
      <c r="T15" s="70"/>
      <c r="U15" s="70"/>
      <c r="V15" s="70"/>
      <c r="W15" s="70"/>
      <c r="X15" s="70"/>
      <c r="Y15" s="70"/>
      <c r="Z15" s="70"/>
      <c r="AA15" s="70"/>
      <c r="AB15" s="70"/>
      <c r="AC15" s="70"/>
    </row>
    <row r="16" spans="1:29" ht="15.75" customHeight="1">
      <c r="A16" s="116"/>
      <c r="B16" s="116"/>
      <c r="C16" s="116"/>
      <c r="D16" s="116"/>
      <c r="E16" s="384"/>
      <c r="G16" s="17"/>
      <c r="H16" s="113"/>
      <c r="I16" s="267"/>
      <c r="J16" s="17"/>
    </row>
    <row r="17" spans="1:29" ht="15.75" customHeight="1">
      <c r="A17" s="270">
        <v>6</v>
      </c>
      <c r="B17" s="270">
        <v>0</v>
      </c>
      <c r="C17" s="270"/>
      <c r="D17" s="270" t="s">
        <v>2614</v>
      </c>
      <c r="E17" s="388">
        <v>43887</v>
      </c>
      <c r="F17" s="188"/>
      <c r="G17" s="387">
        <v>0</v>
      </c>
      <c r="H17" s="389" t="s">
        <v>96</v>
      </c>
      <c r="I17" s="861">
        <v>43995</v>
      </c>
      <c r="J17" s="387">
        <v>0.1</v>
      </c>
      <c r="K17" s="188"/>
      <c r="L17" s="188"/>
      <c r="M17" s="188"/>
      <c r="N17" s="188"/>
      <c r="O17" s="188"/>
      <c r="P17" s="188"/>
      <c r="Q17" s="188"/>
      <c r="R17" s="188"/>
      <c r="S17" s="188"/>
      <c r="T17" s="188"/>
      <c r="U17" s="188"/>
      <c r="V17" s="188"/>
      <c r="W17" s="188"/>
      <c r="X17" s="188"/>
      <c r="Y17" s="188"/>
      <c r="Z17" s="188"/>
      <c r="AA17" s="188"/>
      <c r="AB17" s="188"/>
      <c r="AC17" s="188"/>
    </row>
    <row r="18" spans="1:29" ht="15.75" customHeight="1">
      <c r="A18" s="64"/>
      <c r="B18" s="64"/>
      <c r="C18" s="64"/>
      <c r="D18" s="64"/>
      <c r="E18" s="501"/>
      <c r="F18" s="64"/>
      <c r="G18" s="864">
        <f>G17</f>
        <v>0</v>
      </c>
      <c r="H18" s="865" t="s">
        <v>5</v>
      </c>
      <c r="I18" s="866">
        <v>44280</v>
      </c>
      <c r="J18" s="850">
        <v>0.1</v>
      </c>
      <c r="K18" s="70"/>
      <c r="L18" s="70"/>
      <c r="M18" s="70"/>
      <c r="N18" s="70"/>
      <c r="O18" s="70"/>
      <c r="P18" s="70"/>
      <c r="Q18" s="70"/>
      <c r="R18" s="70"/>
      <c r="S18" s="70"/>
      <c r="T18" s="70"/>
      <c r="U18" s="70"/>
      <c r="V18" s="70"/>
      <c r="W18" s="70"/>
      <c r="X18" s="70"/>
      <c r="Y18" s="70"/>
      <c r="Z18" s="70"/>
      <c r="AA18" s="70"/>
      <c r="AB18" s="70"/>
      <c r="AC18" s="70"/>
    </row>
    <row r="19" spans="1:29" ht="15.75" customHeight="1">
      <c r="A19" s="116"/>
      <c r="B19" s="116"/>
      <c r="C19" s="116"/>
      <c r="D19" s="116"/>
      <c r="E19" s="384"/>
      <c r="F19" s="116"/>
      <c r="G19" s="583"/>
      <c r="H19" s="117"/>
      <c r="I19" s="300"/>
      <c r="J19" s="17"/>
    </row>
    <row r="20" spans="1:29" ht="15.75" customHeight="1">
      <c r="A20" s="446">
        <v>7</v>
      </c>
      <c r="B20" s="446">
        <v>605</v>
      </c>
      <c r="C20" s="446"/>
      <c r="D20" s="446" t="s">
        <v>2614</v>
      </c>
      <c r="E20" s="447">
        <v>43893</v>
      </c>
      <c r="F20" s="446"/>
      <c r="G20" s="673">
        <v>605</v>
      </c>
      <c r="H20" s="869" t="s">
        <v>27</v>
      </c>
      <c r="I20" s="870" t="s">
        <v>3442</v>
      </c>
      <c r="J20" s="674"/>
      <c r="K20" s="441"/>
      <c r="L20" s="441"/>
      <c r="M20" s="441"/>
      <c r="N20" s="441"/>
      <c r="O20" s="441"/>
      <c r="P20" s="441"/>
      <c r="Q20" s="441"/>
      <c r="R20" s="441"/>
      <c r="S20" s="441"/>
      <c r="T20" s="441"/>
      <c r="U20" s="441"/>
      <c r="V20" s="441"/>
      <c r="W20" s="441"/>
      <c r="X20" s="441"/>
      <c r="Y20" s="441"/>
      <c r="Z20" s="441"/>
      <c r="AA20" s="441"/>
      <c r="AB20" s="441"/>
      <c r="AC20" s="441"/>
    </row>
    <row r="21" spans="1:29" ht="15.75" customHeight="1">
      <c r="A21" s="64"/>
      <c r="B21" s="64"/>
      <c r="C21" s="64"/>
      <c r="D21" s="64"/>
      <c r="E21" s="501"/>
      <c r="F21" s="64"/>
      <c r="G21" s="624">
        <f>B20</f>
        <v>605</v>
      </c>
      <c r="H21" s="862" t="s">
        <v>5</v>
      </c>
      <c r="I21" s="871">
        <v>44261</v>
      </c>
      <c r="J21" s="624">
        <v>4.75</v>
      </c>
      <c r="K21" s="70"/>
      <c r="L21" s="70"/>
      <c r="M21" s="70"/>
      <c r="N21" s="70"/>
      <c r="O21" s="70"/>
      <c r="P21" s="70"/>
      <c r="Q21" s="70"/>
      <c r="R21" s="70"/>
      <c r="S21" s="70"/>
      <c r="T21" s="70"/>
      <c r="U21" s="70"/>
      <c r="V21" s="70"/>
      <c r="W21" s="70"/>
      <c r="X21" s="70"/>
      <c r="Y21" s="70"/>
      <c r="Z21" s="70"/>
      <c r="AA21" s="70"/>
      <c r="AB21" s="70"/>
      <c r="AC21" s="70"/>
    </row>
    <row r="22" spans="1:29" ht="15.75" customHeight="1">
      <c r="A22" s="116"/>
      <c r="B22" s="116"/>
      <c r="C22" s="116"/>
      <c r="D22" s="116"/>
      <c r="E22" s="384"/>
      <c r="F22" s="116"/>
      <c r="G22" s="583"/>
      <c r="H22" s="117"/>
      <c r="I22" s="867"/>
      <c r="J22" s="583"/>
    </row>
    <row r="23" spans="1:29" ht="15.75" customHeight="1">
      <c r="A23" s="446">
        <v>8</v>
      </c>
      <c r="B23" s="446">
        <v>116</v>
      </c>
      <c r="C23" s="446"/>
      <c r="D23" s="446" t="s">
        <v>2614</v>
      </c>
      <c r="E23" s="447">
        <v>43893</v>
      </c>
      <c r="F23" s="446"/>
      <c r="G23" s="673">
        <v>116</v>
      </c>
      <c r="H23" s="869" t="s">
        <v>27</v>
      </c>
      <c r="I23" s="872">
        <v>43910</v>
      </c>
      <c r="J23" s="673" t="s">
        <v>2716</v>
      </c>
      <c r="K23" s="441"/>
      <c r="L23" s="441"/>
      <c r="M23" s="441"/>
      <c r="N23" s="441"/>
      <c r="O23" s="441"/>
      <c r="P23" s="441"/>
      <c r="Q23" s="441"/>
      <c r="R23" s="441"/>
      <c r="S23" s="441"/>
      <c r="T23" s="441"/>
      <c r="U23" s="441"/>
      <c r="V23" s="441"/>
      <c r="W23" s="441"/>
      <c r="X23" s="441"/>
      <c r="Y23" s="441"/>
      <c r="Z23" s="441"/>
      <c r="AA23" s="441"/>
      <c r="AB23" s="441"/>
      <c r="AC23" s="441"/>
    </row>
    <row r="24" spans="1:29" ht="15.75" customHeight="1">
      <c r="A24" s="64"/>
      <c r="B24" s="64"/>
      <c r="C24" s="64"/>
      <c r="D24" s="64"/>
      <c r="E24" s="501"/>
      <c r="F24" s="64"/>
      <c r="G24" s="624">
        <f>B23</f>
        <v>116</v>
      </c>
      <c r="H24" s="862" t="s">
        <v>5</v>
      </c>
      <c r="I24" s="871">
        <v>44261</v>
      </c>
      <c r="J24" s="624">
        <v>1</v>
      </c>
      <c r="K24" s="70"/>
      <c r="L24" s="70"/>
      <c r="M24" s="70"/>
      <c r="N24" s="70"/>
      <c r="O24" s="70"/>
      <c r="P24" s="70"/>
      <c r="Q24" s="70"/>
      <c r="R24" s="70"/>
      <c r="S24" s="70"/>
      <c r="T24" s="70"/>
      <c r="U24" s="70"/>
      <c r="V24" s="70"/>
      <c r="W24" s="70"/>
      <c r="X24" s="70"/>
      <c r="Y24" s="70"/>
      <c r="Z24" s="70"/>
      <c r="AA24" s="70"/>
      <c r="AB24" s="70"/>
      <c r="AC24" s="70"/>
    </row>
    <row r="25" spans="1:29" ht="15.75" customHeight="1">
      <c r="A25" s="116"/>
      <c r="B25" s="116"/>
      <c r="C25" s="116"/>
      <c r="D25" s="116"/>
      <c r="E25" s="384"/>
      <c r="F25" s="116"/>
      <c r="G25" s="583"/>
      <c r="H25" s="117"/>
      <c r="I25" s="867"/>
      <c r="J25" s="583"/>
    </row>
    <row r="26" spans="1:29" ht="15.75" customHeight="1">
      <c r="A26" s="446">
        <v>9</v>
      </c>
      <c r="B26" s="446">
        <v>53</v>
      </c>
      <c r="C26" s="446"/>
      <c r="D26" s="446" t="s">
        <v>2614</v>
      </c>
      <c r="E26" s="447">
        <v>43894</v>
      </c>
      <c r="F26" s="446"/>
      <c r="G26" s="673">
        <v>53</v>
      </c>
      <c r="H26" s="869" t="s">
        <v>27</v>
      </c>
      <c r="I26" s="872">
        <v>43910</v>
      </c>
      <c r="J26" s="673" t="s">
        <v>2716</v>
      </c>
      <c r="K26" s="441"/>
      <c r="L26" s="441"/>
      <c r="M26" s="441"/>
      <c r="N26" s="441"/>
      <c r="O26" s="441"/>
      <c r="P26" s="441"/>
      <c r="Q26" s="441"/>
      <c r="R26" s="441"/>
      <c r="S26" s="441"/>
      <c r="T26" s="441"/>
      <c r="U26" s="441"/>
      <c r="V26" s="441"/>
      <c r="W26" s="441"/>
      <c r="X26" s="441"/>
      <c r="Y26" s="441"/>
      <c r="Z26" s="441"/>
      <c r="AA26" s="441"/>
      <c r="AB26" s="441"/>
      <c r="AC26" s="441"/>
    </row>
    <row r="27" spans="1:29" ht="15.75" customHeight="1">
      <c r="A27" s="64"/>
      <c r="B27" s="64"/>
      <c r="C27" s="64"/>
      <c r="D27" s="64"/>
      <c r="E27" s="501"/>
      <c r="F27" s="70"/>
      <c r="G27" s="848">
        <f>G26</f>
        <v>53</v>
      </c>
      <c r="H27" s="862" t="s">
        <v>5</v>
      </c>
      <c r="I27" s="863">
        <v>44261</v>
      </c>
      <c r="J27" s="624">
        <v>0.5</v>
      </c>
      <c r="K27" s="70"/>
      <c r="L27" s="70"/>
      <c r="M27" s="70"/>
      <c r="N27" s="70"/>
      <c r="O27" s="70"/>
      <c r="P27" s="70"/>
      <c r="Q27" s="70"/>
      <c r="R27" s="70"/>
      <c r="S27" s="70"/>
      <c r="T27" s="70"/>
      <c r="U27" s="70"/>
      <c r="V27" s="70"/>
      <c r="W27" s="70"/>
      <c r="X27" s="70"/>
      <c r="Y27" s="70"/>
      <c r="Z27" s="70"/>
      <c r="AA27" s="70"/>
      <c r="AB27" s="70"/>
      <c r="AC27" s="70"/>
    </row>
    <row r="28" spans="1:29" ht="15.75" customHeight="1">
      <c r="A28" s="116"/>
      <c r="B28" s="116"/>
      <c r="C28" s="116"/>
      <c r="D28" s="116"/>
      <c r="E28" s="384"/>
      <c r="G28" s="17"/>
      <c r="H28" s="113"/>
      <c r="I28" s="267"/>
      <c r="J28" s="17"/>
    </row>
    <row r="29" spans="1:29" ht="15.75" customHeight="1">
      <c r="A29" s="446">
        <v>10</v>
      </c>
      <c r="B29" s="446">
        <v>52</v>
      </c>
      <c r="C29" s="446"/>
      <c r="D29" s="446" t="s">
        <v>2614</v>
      </c>
      <c r="E29" s="447">
        <v>43894</v>
      </c>
      <c r="F29" s="441"/>
      <c r="G29" s="673">
        <v>52</v>
      </c>
      <c r="H29" s="869" t="s">
        <v>96</v>
      </c>
      <c r="I29" s="872">
        <v>43995</v>
      </c>
      <c r="J29" s="673">
        <v>0.5</v>
      </c>
      <c r="K29" s="441"/>
      <c r="L29" s="441"/>
      <c r="M29" s="441"/>
      <c r="N29" s="441"/>
      <c r="O29" s="441"/>
      <c r="P29" s="441"/>
      <c r="Q29" s="441"/>
      <c r="R29" s="441"/>
      <c r="S29" s="441"/>
      <c r="T29" s="441"/>
      <c r="U29" s="441"/>
      <c r="V29" s="441"/>
      <c r="W29" s="441"/>
      <c r="X29" s="441"/>
      <c r="Y29" s="441"/>
      <c r="Z29" s="441"/>
      <c r="AA29" s="441"/>
      <c r="AB29" s="441"/>
      <c r="AC29" s="441"/>
    </row>
    <row r="30" spans="1:29" ht="12.75">
      <c r="A30" s="64"/>
      <c r="B30" s="64"/>
      <c r="C30" s="64"/>
      <c r="D30" s="64"/>
      <c r="E30" s="501"/>
      <c r="F30" s="70"/>
      <c r="G30" s="848">
        <f>B29</f>
        <v>52</v>
      </c>
      <c r="H30" s="862" t="s">
        <v>5</v>
      </c>
      <c r="I30" s="863">
        <v>44264</v>
      </c>
      <c r="J30" s="624">
        <v>0.5</v>
      </c>
      <c r="K30" s="70"/>
      <c r="L30" s="70"/>
      <c r="M30" s="70"/>
      <c r="N30" s="70"/>
      <c r="O30" s="70"/>
      <c r="P30" s="70"/>
      <c r="Q30" s="70"/>
      <c r="R30" s="70"/>
      <c r="S30" s="70"/>
      <c r="T30" s="70"/>
      <c r="U30" s="70"/>
      <c r="V30" s="70"/>
      <c r="W30" s="70"/>
      <c r="X30" s="70"/>
      <c r="Y30" s="70"/>
      <c r="Z30" s="70"/>
      <c r="AA30" s="70"/>
      <c r="AB30" s="70"/>
      <c r="AC30" s="70"/>
    </row>
    <row r="31" spans="1:29" ht="12.75">
      <c r="A31" s="116"/>
      <c r="B31" s="116"/>
      <c r="C31" s="116"/>
      <c r="D31" s="116"/>
      <c r="E31" s="384"/>
      <c r="G31" s="17"/>
      <c r="H31" s="113"/>
      <c r="I31" s="267"/>
      <c r="J31" s="17"/>
    </row>
    <row r="32" spans="1:29" ht="12.75">
      <c r="A32" s="446">
        <v>11</v>
      </c>
      <c r="B32" s="446">
        <v>62</v>
      </c>
      <c r="C32" s="446"/>
      <c r="D32" s="446" t="s">
        <v>2614</v>
      </c>
      <c r="E32" s="447">
        <v>43894</v>
      </c>
      <c r="F32" s="441"/>
      <c r="G32" s="673">
        <v>62</v>
      </c>
      <c r="H32" s="869" t="s">
        <v>96</v>
      </c>
      <c r="I32" s="756"/>
      <c r="J32" s="674"/>
      <c r="K32" s="441"/>
      <c r="L32" s="441"/>
      <c r="M32" s="441"/>
      <c r="N32" s="441"/>
      <c r="O32" s="441"/>
      <c r="P32" s="441"/>
      <c r="Q32" s="441"/>
      <c r="R32" s="441"/>
      <c r="S32" s="441"/>
      <c r="T32" s="441"/>
      <c r="U32" s="441"/>
      <c r="V32" s="441"/>
      <c r="W32" s="441"/>
      <c r="X32" s="441"/>
      <c r="Y32" s="441"/>
      <c r="Z32" s="441"/>
      <c r="AA32" s="441"/>
      <c r="AB32" s="441"/>
      <c r="AC32" s="441"/>
    </row>
    <row r="33" spans="1:29" ht="12.75">
      <c r="A33" s="64"/>
      <c r="B33" s="64"/>
      <c r="C33" s="64"/>
      <c r="D33" s="64"/>
      <c r="E33" s="501"/>
      <c r="F33" s="70"/>
      <c r="G33" s="848">
        <f>B32</f>
        <v>62</v>
      </c>
      <c r="H33" s="862" t="s">
        <v>5</v>
      </c>
      <c r="I33" s="863">
        <v>44264</v>
      </c>
      <c r="J33" s="624">
        <v>0.5</v>
      </c>
      <c r="K33" s="70"/>
      <c r="L33" s="70"/>
      <c r="M33" s="70"/>
      <c r="N33" s="70"/>
      <c r="O33" s="70"/>
      <c r="P33" s="70"/>
      <c r="Q33" s="70"/>
      <c r="R33" s="70"/>
      <c r="S33" s="70"/>
      <c r="T33" s="70"/>
      <c r="U33" s="70"/>
      <c r="V33" s="70"/>
      <c r="W33" s="70"/>
      <c r="X33" s="70"/>
      <c r="Y33" s="70"/>
      <c r="Z33" s="70"/>
      <c r="AA33" s="70"/>
      <c r="AB33" s="70"/>
      <c r="AC33" s="70"/>
    </row>
    <row r="34" spans="1:29" ht="12.75">
      <c r="A34" s="116"/>
      <c r="B34" s="116"/>
      <c r="C34" s="116"/>
      <c r="D34" s="116"/>
      <c r="E34" s="384"/>
      <c r="G34" s="17"/>
      <c r="H34" s="113"/>
      <c r="I34" s="267"/>
      <c r="J34" s="17"/>
    </row>
    <row r="35" spans="1:29" ht="12.75">
      <c r="A35" s="270">
        <v>12</v>
      </c>
      <c r="B35" s="270">
        <v>0</v>
      </c>
      <c r="C35" s="270"/>
      <c r="D35" s="270" t="s">
        <v>2614</v>
      </c>
      <c r="E35" s="388">
        <v>43887</v>
      </c>
      <c r="F35" s="188"/>
      <c r="G35" s="387">
        <v>0</v>
      </c>
      <c r="H35" s="389" t="s">
        <v>96</v>
      </c>
      <c r="I35" s="861">
        <v>43995</v>
      </c>
      <c r="J35" s="387">
        <v>0.1</v>
      </c>
      <c r="K35" s="188"/>
      <c r="L35" s="188"/>
      <c r="M35" s="188"/>
      <c r="N35" s="188"/>
      <c r="O35" s="188"/>
      <c r="P35" s="188"/>
      <c r="Q35" s="188"/>
      <c r="R35" s="188"/>
      <c r="S35" s="188"/>
      <c r="T35" s="188"/>
      <c r="U35" s="188"/>
      <c r="V35" s="188"/>
      <c r="W35" s="188"/>
      <c r="X35" s="188"/>
      <c r="Y35" s="188"/>
      <c r="Z35" s="188"/>
      <c r="AA35" s="188"/>
      <c r="AB35" s="188"/>
      <c r="AC35" s="188"/>
    </row>
    <row r="36" spans="1:29" ht="12.75">
      <c r="A36" s="64"/>
      <c r="B36" s="64"/>
      <c r="C36" s="64"/>
      <c r="D36" s="64"/>
      <c r="E36" s="501"/>
      <c r="F36" s="64"/>
      <c r="G36" s="848">
        <f>G35</f>
        <v>0</v>
      </c>
      <c r="H36" s="862" t="s">
        <v>5</v>
      </c>
      <c r="I36" s="863">
        <v>44280</v>
      </c>
      <c r="J36" s="624">
        <v>0.1</v>
      </c>
      <c r="K36" s="70"/>
      <c r="L36" s="70"/>
      <c r="M36" s="70"/>
      <c r="N36" s="70"/>
      <c r="O36" s="70"/>
      <c r="P36" s="70"/>
      <c r="Q36" s="70"/>
      <c r="R36" s="70"/>
      <c r="S36" s="70"/>
      <c r="T36" s="70"/>
      <c r="U36" s="70"/>
      <c r="V36" s="70"/>
      <c r="W36" s="70"/>
      <c r="X36" s="70"/>
      <c r="Y36" s="70"/>
      <c r="Z36" s="70"/>
      <c r="AA36" s="70"/>
      <c r="AB36" s="70"/>
      <c r="AC36" s="70"/>
    </row>
    <row r="37" spans="1:29" ht="12.75">
      <c r="A37" s="116"/>
      <c r="B37" s="116"/>
      <c r="C37" s="116"/>
      <c r="D37" s="116"/>
      <c r="E37" s="384"/>
      <c r="F37" s="116"/>
      <c r="G37" s="583"/>
      <c r="H37" s="117"/>
      <c r="I37" s="867"/>
      <c r="J37" s="583"/>
    </row>
    <row r="38" spans="1:29" ht="12.75">
      <c r="A38" s="446">
        <v>13</v>
      </c>
      <c r="B38" s="446">
        <v>21</v>
      </c>
      <c r="C38" s="446"/>
      <c r="D38" s="446" t="s">
        <v>2614</v>
      </c>
      <c r="E38" s="447">
        <v>43894</v>
      </c>
      <c r="F38" s="446"/>
      <c r="G38" s="673">
        <v>21</v>
      </c>
      <c r="H38" s="869" t="s">
        <v>27</v>
      </c>
      <c r="I38" s="872">
        <v>43911</v>
      </c>
      <c r="J38" s="673" t="s">
        <v>2716</v>
      </c>
      <c r="K38" s="441"/>
      <c r="L38" s="441"/>
      <c r="M38" s="441"/>
      <c r="N38" s="441"/>
      <c r="O38" s="441"/>
      <c r="P38" s="441"/>
      <c r="Q38" s="441"/>
      <c r="R38" s="441"/>
      <c r="S38" s="441"/>
      <c r="T38" s="441"/>
      <c r="U38" s="441"/>
      <c r="V38" s="441"/>
      <c r="W38" s="441"/>
      <c r="X38" s="441"/>
      <c r="Y38" s="441"/>
      <c r="Z38" s="441"/>
      <c r="AA38" s="441"/>
      <c r="AB38" s="441"/>
      <c r="AC38" s="441"/>
    </row>
    <row r="39" spans="1:29" ht="12.75">
      <c r="A39" s="64"/>
      <c r="B39" s="64"/>
      <c r="C39" s="64"/>
      <c r="D39" s="64"/>
      <c r="E39" s="501"/>
      <c r="F39" s="70"/>
      <c r="G39" s="848">
        <f>G38</f>
        <v>21</v>
      </c>
      <c r="H39" s="862" t="s">
        <v>5</v>
      </c>
      <c r="I39" s="863">
        <v>44280</v>
      </c>
      <c r="J39" s="624">
        <v>0.25</v>
      </c>
      <c r="K39" s="70"/>
      <c r="L39" s="70"/>
      <c r="M39" s="70"/>
      <c r="N39" s="70"/>
      <c r="O39" s="70"/>
      <c r="P39" s="70"/>
      <c r="Q39" s="70"/>
      <c r="R39" s="70"/>
      <c r="S39" s="70"/>
      <c r="T39" s="70"/>
      <c r="U39" s="70"/>
      <c r="V39" s="70"/>
      <c r="W39" s="70"/>
      <c r="X39" s="70"/>
      <c r="Y39" s="70"/>
      <c r="Z39" s="70"/>
      <c r="AA39" s="70"/>
      <c r="AB39" s="70"/>
      <c r="AC39" s="70"/>
    </row>
    <row r="40" spans="1:29" ht="12.75">
      <c r="A40" s="116"/>
      <c r="B40" s="116"/>
      <c r="C40" s="116"/>
      <c r="D40" s="116"/>
      <c r="E40" s="384"/>
      <c r="G40" s="17"/>
      <c r="H40" s="113"/>
      <c r="I40" s="267"/>
      <c r="J40" s="17"/>
    </row>
    <row r="41" spans="1:29" ht="12.75">
      <c r="A41" s="446">
        <v>14</v>
      </c>
      <c r="B41" s="446">
        <v>407</v>
      </c>
      <c r="C41" s="446"/>
      <c r="D41" s="446" t="s">
        <v>2614</v>
      </c>
      <c r="E41" s="447">
        <v>43896</v>
      </c>
      <c r="F41" s="441"/>
      <c r="G41" s="673">
        <v>407</v>
      </c>
      <c r="H41" s="869" t="s">
        <v>96</v>
      </c>
      <c r="I41" s="872">
        <v>44037</v>
      </c>
      <c r="J41" s="673">
        <v>4</v>
      </c>
      <c r="K41" s="441"/>
      <c r="L41" s="441"/>
      <c r="M41" s="441"/>
      <c r="N41" s="441"/>
      <c r="O41" s="441"/>
      <c r="P41" s="441"/>
      <c r="Q41" s="441"/>
      <c r="R41" s="441"/>
      <c r="S41" s="441"/>
      <c r="T41" s="441"/>
      <c r="U41" s="441"/>
      <c r="V41" s="441"/>
      <c r="W41" s="441"/>
      <c r="X41" s="441"/>
      <c r="Y41" s="441"/>
      <c r="Z41" s="441"/>
      <c r="AA41" s="441"/>
      <c r="AB41" s="441"/>
      <c r="AC41" s="441"/>
    </row>
    <row r="42" spans="1:29" ht="12.75">
      <c r="A42" s="64"/>
      <c r="B42" s="64"/>
      <c r="C42" s="64"/>
      <c r="D42" s="64"/>
      <c r="E42" s="501"/>
      <c r="F42" s="70"/>
      <c r="G42" s="848">
        <f>G41-9</f>
        <v>398</v>
      </c>
      <c r="H42" s="862" t="s">
        <v>5</v>
      </c>
      <c r="I42" s="863">
        <v>44261</v>
      </c>
      <c r="J42" s="624">
        <v>3.75</v>
      </c>
      <c r="K42" s="70"/>
      <c r="L42" s="70"/>
      <c r="M42" s="70"/>
      <c r="N42" s="70"/>
      <c r="O42" s="70"/>
      <c r="P42" s="70"/>
      <c r="Q42" s="70"/>
      <c r="R42" s="70"/>
      <c r="S42" s="70"/>
      <c r="T42" s="70"/>
      <c r="U42" s="70"/>
      <c r="V42" s="70"/>
      <c r="W42" s="70"/>
      <c r="X42" s="70"/>
      <c r="Y42" s="70"/>
      <c r="Z42" s="70"/>
      <c r="AA42" s="70"/>
      <c r="AB42" s="70"/>
      <c r="AC42" s="70"/>
    </row>
    <row r="43" spans="1:29" ht="12.75">
      <c r="A43" s="64"/>
      <c r="B43" s="64"/>
      <c r="C43" s="64"/>
      <c r="D43" s="64"/>
      <c r="E43" s="501"/>
      <c r="F43" s="70"/>
      <c r="G43" s="848">
        <f>G41-G42</f>
        <v>9</v>
      </c>
      <c r="H43" s="862" t="s">
        <v>5</v>
      </c>
      <c r="I43" s="863">
        <v>44275</v>
      </c>
      <c r="J43" s="624">
        <v>0.25</v>
      </c>
      <c r="K43" s="70"/>
      <c r="L43" s="70"/>
      <c r="M43" s="70"/>
      <c r="N43" s="70"/>
      <c r="O43" s="70"/>
      <c r="P43" s="70"/>
      <c r="Q43" s="70"/>
      <c r="R43" s="70"/>
      <c r="S43" s="70"/>
      <c r="T43" s="70"/>
      <c r="U43" s="70"/>
      <c r="V43" s="70"/>
      <c r="W43" s="70"/>
      <c r="X43" s="70"/>
      <c r="Y43" s="70"/>
      <c r="Z43" s="70"/>
      <c r="AA43" s="70"/>
      <c r="AB43" s="70"/>
      <c r="AC43" s="70"/>
    </row>
    <row r="44" spans="1:29" ht="12.75">
      <c r="A44" s="116"/>
      <c r="B44" s="116"/>
      <c r="C44" s="116"/>
      <c r="D44" s="116"/>
      <c r="E44" s="384"/>
      <c r="G44" s="17"/>
      <c r="H44" s="113"/>
      <c r="I44" s="267"/>
      <c r="J44" s="17"/>
    </row>
    <row r="45" spans="1:29" ht="12.75">
      <c r="A45" s="270">
        <v>15</v>
      </c>
      <c r="B45" s="270">
        <v>31</v>
      </c>
      <c r="C45" s="270"/>
      <c r="D45" s="270" t="s">
        <v>2614</v>
      </c>
      <c r="E45" s="388">
        <v>43896</v>
      </c>
      <c r="F45" s="188"/>
      <c r="G45" s="387">
        <v>31</v>
      </c>
      <c r="H45" s="389" t="s">
        <v>96</v>
      </c>
      <c r="I45" s="861">
        <v>43995</v>
      </c>
      <c r="J45" s="387">
        <v>0.5</v>
      </c>
      <c r="K45" s="188"/>
      <c r="L45" s="188"/>
      <c r="M45" s="188"/>
      <c r="N45" s="188"/>
      <c r="O45" s="188"/>
      <c r="P45" s="188"/>
      <c r="Q45" s="188"/>
      <c r="R45" s="188"/>
      <c r="S45" s="188"/>
      <c r="T45" s="188"/>
      <c r="U45" s="188"/>
      <c r="V45" s="188"/>
      <c r="W45" s="188"/>
      <c r="X45" s="188"/>
      <c r="Y45" s="188"/>
      <c r="Z45" s="188"/>
      <c r="AA45" s="188"/>
      <c r="AB45" s="188"/>
      <c r="AC45" s="188"/>
    </row>
    <row r="46" spans="1:29" ht="12.75">
      <c r="A46" s="64"/>
      <c r="B46" s="64"/>
      <c r="C46" s="64"/>
      <c r="D46" s="64"/>
      <c r="E46" s="501"/>
      <c r="F46" s="70"/>
      <c r="G46" s="848">
        <f>B45</f>
        <v>31</v>
      </c>
      <c r="H46" s="862" t="s">
        <v>5</v>
      </c>
      <c r="I46" s="863">
        <v>44264</v>
      </c>
      <c r="J46" s="624">
        <v>0.5</v>
      </c>
      <c r="K46" s="70"/>
      <c r="L46" s="70"/>
      <c r="M46" s="70"/>
      <c r="N46" s="70"/>
      <c r="O46" s="70"/>
      <c r="P46" s="70"/>
      <c r="Q46" s="70"/>
      <c r="R46" s="70"/>
      <c r="S46" s="70"/>
      <c r="T46" s="70"/>
      <c r="U46" s="70"/>
      <c r="V46" s="70"/>
      <c r="W46" s="70"/>
      <c r="X46" s="70"/>
      <c r="Y46" s="70"/>
      <c r="Z46" s="70"/>
      <c r="AA46" s="70"/>
      <c r="AB46" s="70"/>
      <c r="AC46" s="70"/>
    </row>
    <row r="47" spans="1:29" ht="12.75">
      <c r="A47" s="116"/>
      <c r="B47" s="116"/>
      <c r="C47" s="116"/>
      <c r="D47" s="116"/>
      <c r="E47" s="384"/>
      <c r="G47" s="17"/>
      <c r="H47" s="113"/>
      <c r="I47" s="267"/>
      <c r="J47" s="17"/>
    </row>
    <row r="48" spans="1:29" ht="12.75">
      <c r="A48" s="446">
        <v>16</v>
      </c>
      <c r="B48" s="446">
        <v>46</v>
      </c>
      <c r="C48" s="446"/>
      <c r="D48" s="446" t="s">
        <v>2614</v>
      </c>
      <c r="E48" s="447">
        <v>43896</v>
      </c>
      <c r="F48" s="441"/>
      <c r="G48" s="673">
        <v>46</v>
      </c>
      <c r="H48" s="869" t="s">
        <v>96</v>
      </c>
      <c r="I48" s="872">
        <v>43995</v>
      </c>
      <c r="J48" s="673">
        <v>0.5</v>
      </c>
      <c r="K48" s="441"/>
      <c r="L48" s="441"/>
      <c r="M48" s="441"/>
      <c r="N48" s="441"/>
      <c r="O48" s="441"/>
      <c r="P48" s="441"/>
      <c r="Q48" s="441"/>
      <c r="R48" s="441"/>
      <c r="S48" s="441"/>
      <c r="T48" s="441"/>
      <c r="U48" s="441"/>
      <c r="V48" s="441"/>
      <c r="W48" s="441"/>
      <c r="X48" s="441"/>
      <c r="Y48" s="441"/>
      <c r="Z48" s="441"/>
      <c r="AA48" s="441"/>
      <c r="AB48" s="441"/>
      <c r="AC48" s="441"/>
    </row>
    <row r="49" spans="1:29" ht="12.75">
      <c r="A49" s="64"/>
      <c r="B49" s="64"/>
      <c r="C49" s="64"/>
      <c r="D49" s="64"/>
      <c r="E49" s="501"/>
      <c r="F49" s="64"/>
      <c r="G49" s="848">
        <f>B48</f>
        <v>46</v>
      </c>
      <c r="H49" s="862" t="s">
        <v>5</v>
      </c>
      <c r="I49" s="863">
        <v>44264</v>
      </c>
      <c r="J49" s="624">
        <v>0.5</v>
      </c>
      <c r="K49" s="70"/>
      <c r="L49" s="70"/>
      <c r="M49" s="70"/>
      <c r="N49" s="70"/>
      <c r="O49" s="70"/>
      <c r="P49" s="70"/>
      <c r="Q49" s="70"/>
      <c r="R49" s="70"/>
      <c r="S49" s="70"/>
      <c r="T49" s="70"/>
      <c r="U49" s="70"/>
      <c r="V49" s="70"/>
      <c r="W49" s="70"/>
      <c r="X49" s="70"/>
      <c r="Y49" s="70"/>
      <c r="Z49" s="70"/>
      <c r="AA49" s="70"/>
      <c r="AB49" s="70"/>
      <c r="AC49" s="70"/>
    </row>
    <row r="50" spans="1:29" ht="12.75">
      <c r="A50" s="116"/>
      <c r="B50" s="116"/>
      <c r="C50" s="116"/>
      <c r="D50" s="116"/>
      <c r="E50" s="384"/>
      <c r="F50" s="116"/>
      <c r="G50" s="583"/>
      <c r="H50" s="117"/>
      <c r="I50" s="867"/>
      <c r="J50" s="17"/>
    </row>
    <row r="51" spans="1:29" ht="12.75">
      <c r="A51" s="270">
        <v>17</v>
      </c>
      <c r="B51" s="270">
        <v>27</v>
      </c>
      <c r="C51" s="270"/>
      <c r="D51" s="270" t="s">
        <v>2614</v>
      </c>
      <c r="E51" s="388">
        <v>43896</v>
      </c>
      <c r="F51" s="270"/>
      <c r="G51" s="387">
        <v>27</v>
      </c>
      <c r="H51" s="389" t="s">
        <v>27</v>
      </c>
      <c r="I51" s="861">
        <v>43910</v>
      </c>
      <c r="J51" s="386"/>
      <c r="K51" s="188"/>
      <c r="L51" s="188"/>
      <c r="M51" s="188"/>
      <c r="N51" s="188"/>
      <c r="O51" s="188"/>
      <c r="P51" s="188"/>
      <c r="Q51" s="188"/>
      <c r="R51" s="188"/>
      <c r="S51" s="188"/>
      <c r="T51" s="188"/>
      <c r="U51" s="188"/>
      <c r="V51" s="188"/>
      <c r="W51" s="188"/>
      <c r="X51" s="188"/>
      <c r="Y51" s="188"/>
      <c r="Z51" s="188"/>
      <c r="AA51" s="188"/>
      <c r="AB51" s="188"/>
      <c r="AC51" s="188"/>
    </row>
    <row r="52" spans="1:29" ht="12.75">
      <c r="A52" s="64"/>
      <c r="B52" s="64"/>
      <c r="C52" s="64"/>
      <c r="D52" s="64"/>
      <c r="E52" s="501"/>
      <c r="F52" s="70"/>
      <c r="G52" s="848">
        <f>G51</f>
        <v>27</v>
      </c>
      <c r="H52" s="862" t="s">
        <v>5</v>
      </c>
      <c r="I52" s="863">
        <v>44268</v>
      </c>
      <c r="J52" s="624">
        <v>0.1</v>
      </c>
      <c r="K52" s="70"/>
      <c r="L52" s="70"/>
      <c r="M52" s="70"/>
      <c r="N52" s="70"/>
      <c r="O52" s="70"/>
      <c r="P52" s="70"/>
      <c r="Q52" s="70"/>
      <c r="R52" s="70"/>
      <c r="S52" s="70"/>
      <c r="T52" s="70"/>
      <c r="U52" s="70"/>
      <c r="V52" s="70"/>
      <c r="W52" s="70"/>
      <c r="X52" s="70"/>
      <c r="Y52" s="70"/>
      <c r="Z52" s="70"/>
      <c r="AA52" s="70"/>
      <c r="AB52" s="70"/>
      <c r="AC52" s="70"/>
    </row>
    <row r="53" spans="1:29" ht="12.75">
      <c r="A53" s="116"/>
      <c r="B53" s="116"/>
      <c r="C53" s="116"/>
      <c r="D53" s="116"/>
      <c r="E53" s="384"/>
      <c r="G53" s="17"/>
      <c r="H53" s="113"/>
      <c r="I53" s="267"/>
      <c r="J53" s="17"/>
    </row>
    <row r="54" spans="1:29" ht="12.75">
      <c r="A54" s="446">
        <v>18</v>
      </c>
      <c r="B54" s="446">
        <v>40</v>
      </c>
      <c r="C54" s="446"/>
      <c r="D54" s="446" t="s">
        <v>2614</v>
      </c>
      <c r="E54" s="447">
        <v>43896</v>
      </c>
      <c r="F54" s="441"/>
      <c r="G54" s="673">
        <v>40</v>
      </c>
      <c r="H54" s="869" t="s">
        <v>96</v>
      </c>
      <c r="I54" s="872">
        <v>43995</v>
      </c>
      <c r="J54" s="673">
        <v>0.5</v>
      </c>
      <c r="K54" s="441"/>
      <c r="L54" s="441"/>
      <c r="M54" s="441"/>
      <c r="N54" s="441"/>
      <c r="O54" s="441"/>
      <c r="P54" s="441"/>
      <c r="Q54" s="441"/>
      <c r="R54" s="441"/>
      <c r="S54" s="441"/>
      <c r="T54" s="441"/>
      <c r="U54" s="441"/>
      <c r="V54" s="441"/>
      <c r="W54" s="441"/>
      <c r="X54" s="441"/>
      <c r="Y54" s="441"/>
      <c r="Z54" s="441"/>
      <c r="AA54" s="441"/>
      <c r="AB54" s="441"/>
      <c r="AC54" s="441"/>
    </row>
    <row r="55" spans="1:29" ht="12.75">
      <c r="A55" s="64"/>
      <c r="B55" s="64"/>
      <c r="C55" s="64"/>
      <c r="D55" s="64"/>
      <c r="E55" s="501"/>
      <c r="F55" s="70"/>
      <c r="G55" s="848">
        <f>G54</f>
        <v>40</v>
      </c>
      <c r="H55" s="862" t="s">
        <v>5</v>
      </c>
      <c r="I55" s="863">
        <v>44265</v>
      </c>
      <c r="J55" s="624">
        <v>0.75</v>
      </c>
      <c r="K55" s="70"/>
      <c r="L55" s="70"/>
      <c r="M55" s="70"/>
      <c r="N55" s="70"/>
      <c r="O55" s="70"/>
      <c r="P55" s="70"/>
      <c r="Q55" s="70"/>
      <c r="R55" s="70"/>
      <c r="S55" s="70"/>
      <c r="T55" s="70"/>
      <c r="U55" s="70"/>
      <c r="V55" s="70"/>
      <c r="W55" s="70"/>
      <c r="X55" s="70"/>
      <c r="Y55" s="70"/>
      <c r="Z55" s="70"/>
      <c r="AA55" s="70"/>
      <c r="AB55" s="70"/>
      <c r="AC55" s="70"/>
    </row>
    <row r="56" spans="1:29" ht="12.75">
      <c r="A56" s="116"/>
      <c r="B56" s="116"/>
      <c r="C56" s="116"/>
      <c r="D56" s="116"/>
      <c r="E56" s="384"/>
      <c r="G56" s="17"/>
      <c r="H56" s="113"/>
      <c r="I56" s="267"/>
      <c r="J56" s="583"/>
    </row>
    <row r="57" spans="1:29" ht="12.75">
      <c r="A57" s="270">
        <v>19</v>
      </c>
      <c r="B57" s="270">
        <v>0</v>
      </c>
      <c r="C57" s="270"/>
      <c r="D57" s="270" t="s">
        <v>2614</v>
      </c>
      <c r="E57" s="388">
        <v>43887</v>
      </c>
      <c r="F57" s="188"/>
      <c r="G57" s="387">
        <v>0</v>
      </c>
      <c r="H57" s="389" t="s">
        <v>96</v>
      </c>
      <c r="I57" s="861">
        <v>43995</v>
      </c>
      <c r="J57" s="387">
        <v>0.1</v>
      </c>
      <c r="K57" s="188"/>
      <c r="L57" s="188"/>
      <c r="M57" s="188"/>
      <c r="N57" s="188"/>
      <c r="O57" s="188"/>
      <c r="P57" s="188"/>
      <c r="Q57" s="188"/>
      <c r="R57" s="188"/>
      <c r="S57" s="188"/>
      <c r="T57" s="188"/>
      <c r="U57" s="188"/>
      <c r="V57" s="188"/>
      <c r="W57" s="188"/>
      <c r="X57" s="188"/>
      <c r="Y57" s="188"/>
      <c r="Z57" s="188"/>
      <c r="AA57" s="188"/>
      <c r="AB57" s="188"/>
      <c r="AC57" s="188"/>
    </row>
    <row r="58" spans="1:29" ht="12.75">
      <c r="A58" s="64"/>
      <c r="B58" s="64"/>
      <c r="C58" s="64"/>
      <c r="D58" s="64"/>
      <c r="E58" s="501"/>
      <c r="F58" s="70"/>
      <c r="G58" s="848">
        <f>G57</f>
        <v>0</v>
      </c>
      <c r="H58" s="862" t="s">
        <v>5</v>
      </c>
      <c r="I58" s="863">
        <v>44280</v>
      </c>
      <c r="J58" s="624">
        <v>0.1</v>
      </c>
      <c r="K58" s="70"/>
      <c r="L58" s="70"/>
      <c r="M58" s="70"/>
      <c r="N58" s="70"/>
      <c r="O58" s="70"/>
      <c r="P58" s="70"/>
      <c r="Q58" s="70"/>
      <c r="R58" s="70"/>
      <c r="S58" s="70"/>
      <c r="T58" s="70"/>
      <c r="U58" s="70"/>
      <c r="V58" s="70"/>
      <c r="W58" s="70"/>
      <c r="X58" s="70"/>
      <c r="Y58" s="70"/>
      <c r="Z58" s="70"/>
      <c r="AA58" s="70"/>
      <c r="AB58" s="70"/>
      <c r="AC58" s="70"/>
    </row>
    <row r="59" spans="1:29" ht="12.75">
      <c r="A59" s="116"/>
      <c r="B59" s="116"/>
      <c r="C59" s="116"/>
      <c r="D59" s="116"/>
      <c r="E59" s="384"/>
      <c r="G59" s="17"/>
      <c r="H59" s="113"/>
      <c r="I59" s="267"/>
      <c r="J59" s="17"/>
    </row>
    <row r="60" spans="1:29" ht="12.75">
      <c r="A60" s="446">
        <v>20</v>
      </c>
      <c r="B60" s="446">
        <v>76</v>
      </c>
      <c r="C60" s="446"/>
      <c r="D60" s="446" t="s">
        <v>2614</v>
      </c>
      <c r="E60" s="447">
        <v>43896</v>
      </c>
      <c r="F60" s="441"/>
      <c r="G60" s="673">
        <v>76</v>
      </c>
      <c r="H60" s="869" t="s">
        <v>96</v>
      </c>
      <c r="I60" s="872">
        <v>44037</v>
      </c>
      <c r="J60" s="673">
        <v>1</v>
      </c>
      <c r="K60" s="441"/>
      <c r="L60" s="441"/>
      <c r="M60" s="441"/>
      <c r="N60" s="441"/>
      <c r="O60" s="441"/>
      <c r="P60" s="441"/>
      <c r="Q60" s="441"/>
      <c r="R60" s="441"/>
      <c r="S60" s="441"/>
      <c r="T60" s="441"/>
      <c r="U60" s="441"/>
      <c r="V60" s="441"/>
      <c r="W60" s="441"/>
      <c r="X60" s="441"/>
      <c r="Y60" s="441"/>
      <c r="Z60" s="441"/>
      <c r="AA60" s="441"/>
      <c r="AB60" s="441"/>
      <c r="AC60" s="441"/>
    </row>
    <row r="61" spans="1:29" ht="12.75">
      <c r="A61" s="64"/>
      <c r="B61" s="64"/>
      <c r="C61" s="64"/>
      <c r="D61" s="64"/>
      <c r="E61" s="501"/>
      <c r="F61" s="70"/>
      <c r="G61" s="848">
        <f>G60</f>
        <v>76</v>
      </c>
      <c r="H61" s="862" t="s">
        <v>5</v>
      </c>
      <c r="I61" s="863">
        <v>44280</v>
      </c>
      <c r="J61" s="624">
        <v>0.75</v>
      </c>
      <c r="K61" s="70"/>
      <c r="L61" s="70"/>
      <c r="M61" s="70"/>
      <c r="N61" s="70"/>
      <c r="O61" s="70"/>
      <c r="P61" s="70"/>
      <c r="Q61" s="70"/>
      <c r="R61" s="70"/>
      <c r="S61" s="70"/>
      <c r="T61" s="70"/>
      <c r="U61" s="70"/>
      <c r="V61" s="70"/>
      <c r="W61" s="70"/>
      <c r="X61" s="70"/>
      <c r="Y61" s="70"/>
      <c r="Z61" s="70"/>
      <c r="AA61" s="70"/>
      <c r="AB61" s="70"/>
      <c r="AC61" s="70"/>
    </row>
    <row r="62" spans="1:29" ht="12.75">
      <c r="A62" s="116"/>
      <c r="B62" s="116"/>
      <c r="C62" s="116"/>
      <c r="D62" s="116"/>
      <c r="E62" s="384"/>
      <c r="G62" s="17"/>
      <c r="H62" s="113"/>
      <c r="I62" s="267"/>
      <c r="J62" s="17"/>
    </row>
    <row r="63" spans="1:29" ht="12.75">
      <c r="A63" s="446">
        <v>21</v>
      </c>
      <c r="B63" s="446">
        <v>686</v>
      </c>
      <c r="C63" s="446"/>
      <c r="D63" s="446" t="s">
        <v>2614</v>
      </c>
      <c r="E63" s="447">
        <v>43901</v>
      </c>
      <c r="F63" s="441"/>
      <c r="G63" s="673">
        <v>686</v>
      </c>
      <c r="H63" s="869" t="s">
        <v>96</v>
      </c>
      <c r="I63" s="872">
        <v>44037</v>
      </c>
      <c r="J63" s="673">
        <v>5</v>
      </c>
      <c r="K63" s="441"/>
      <c r="L63" s="441"/>
      <c r="M63" s="441"/>
      <c r="N63" s="441"/>
      <c r="O63" s="441"/>
      <c r="P63" s="441"/>
      <c r="Q63" s="441"/>
      <c r="R63" s="441"/>
      <c r="S63" s="441"/>
      <c r="T63" s="441"/>
      <c r="U63" s="441"/>
      <c r="V63" s="441"/>
      <c r="W63" s="441"/>
      <c r="X63" s="441"/>
      <c r="Y63" s="441"/>
      <c r="Z63" s="441"/>
      <c r="AA63" s="441"/>
      <c r="AB63" s="441"/>
      <c r="AC63" s="441"/>
    </row>
    <row r="64" spans="1:29" ht="12.75">
      <c r="A64" s="268"/>
      <c r="B64" s="268"/>
      <c r="C64" s="268"/>
      <c r="D64" s="268"/>
      <c r="E64" s="472"/>
      <c r="F64" s="219"/>
      <c r="G64" s="370">
        <f>B63-251</f>
        <v>435</v>
      </c>
      <c r="H64" s="873" t="s">
        <v>5</v>
      </c>
      <c r="I64" s="874">
        <v>44266</v>
      </c>
      <c r="J64" s="366">
        <v>4</v>
      </c>
      <c r="K64" s="219"/>
      <c r="L64" s="219"/>
      <c r="M64" s="219"/>
      <c r="N64" s="219"/>
      <c r="O64" s="219"/>
      <c r="P64" s="219"/>
      <c r="Q64" s="219"/>
      <c r="R64" s="219"/>
      <c r="S64" s="219"/>
      <c r="T64" s="219"/>
      <c r="U64" s="219"/>
      <c r="V64" s="219"/>
      <c r="W64" s="219"/>
      <c r="X64" s="219"/>
      <c r="Y64" s="219"/>
      <c r="Z64" s="219"/>
      <c r="AA64" s="219"/>
      <c r="AB64" s="219"/>
      <c r="AC64" s="219"/>
    </row>
    <row r="65" spans="1:29" ht="12.75">
      <c r="A65" s="268"/>
      <c r="B65" s="268"/>
      <c r="C65" s="268"/>
      <c r="D65" s="268"/>
      <c r="E65" s="472"/>
      <c r="F65" s="219"/>
      <c r="G65" s="370">
        <f>B63-G64-20</f>
        <v>231</v>
      </c>
      <c r="H65" s="873" t="s">
        <v>5</v>
      </c>
      <c r="I65" s="874">
        <v>44267</v>
      </c>
      <c r="J65" s="366">
        <v>3</v>
      </c>
      <c r="K65" s="219"/>
      <c r="L65" s="219"/>
      <c r="M65" s="219"/>
      <c r="N65" s="219"/>
      <c r="O65" s="219"/>
      <c r="P65" s="219"/>
      <c r="Q65" s="219"/>
      <c r="R65" s="219"/>
      <c r="S65" s="219"/>
      <c r="T65" s="219"/>
      <c r="U65" s="219"/>
      <c r="V65" s="219"/>
      <c r="W65" s="219"/>
      <c r="X65" s="219"/>
      <c r="Y65" s="219"/>
      <c r="Z65" s="219"/>
      <c r="AA65" s="219"/>
      <c r="AB65" s="219"/>
      <c r="AC65" s="219"/>
    </row>
    <row r="66" spans="1:29" ht="12.75">
      <c r="A66" s="116"/>
      <c r="B66" s="116"/>
      <c r="C66" s="116"/>
      <c r="D66" s="116"/>
      <c r="E66" s="384"/>
      <c r="G66" s="17"/>
      <c r="H66" s="113"/>
      <c r="I66" s="267"/>
      <c r="J66" s="17"/>
    </row>
    <row r="67" spans="1:29" ht="12.75">
      <c r="A67" s="446">
        <v>22</v>
      </c>
      <c r="B67" s="446">
        <v>200</v>
      </c>
      <c r="C67" s="446"/>
      <c r="D67" s="446" t="s">
        <v>2614</v>
      </c>
      <c r="E67" s="447">
        <v>43915</v>
      </c>
      <c r="F67" s="441"/>
      <c r="G67" s="673">
        <v>200</v>
      </c>
      <c r="H67" s="869" t="s">
        <v>96</v>
      </c>
      <c r="I67" s="872">
        <v>44015</v>
      </c>
      <c r="J67" s="673">
        <v>2</v>
      </c>
      <c r="K67" s="441"/>
      <c r="L67" s="441"/>
      <c r="M67" s="441"/>
      <c r="N67" s="441"/>
      <c r="O67" s="441"/>
      <c r="P67" s="441"/>
      <c r="Q67" s="441"/>
      <c r="R67" s="441"/>
      <c r="S67" s="441"/>
      <c r="T67" s="441"/>
      <c r="U67" s="441"/>
      <c r="V67" s="441"/>
      <c r="W67" s="441"/>
      <c r="X67" s="441"/>
      <c r="Y67" s="441"/>
      <c r="Z67" s="441"/>
      <c r="AA67" s="441"/>
      <c r="AB67" s="441"/>
      <c r="AC67" s="441"/>
    </row>
    <row r="68" spans="1:29" ht="12.75">
      <c r="A68" s="64"/>
      <c r="B68" s="64"/>
      <c r="C68" s="64"/>
      <c r="D68" s="64"/>
      <c r="E68" s="501"/>
      <c r="F68" s="70"/>
      <c r="G68" s="848">
        <f>G67</f>
        <v>200</v>
      </c>
      <c r="H68" s="862" t="s">
        <v>5</v>
      </c>
      <c r="I68" s="863">
        <v>44280</v>
      </c>
      <c r="J68" s="624">
        <v>1.5</v>
      </c>
      <c r="K68" s="70"/>
      <c r="L68" s="70"/>
      <c r="M68" s="70"/>
      <c r="N68" s="70"/>
      <c r="O68" s="70"/>
      <c r="P68" s="70"/>
      <c r="Q68" s="70"/>
      <c r="R68" s="70"/>
      <c r="S68" s="70"/>
      <c r="T68" s="70"/>
      <c r="U68" s="70"/>
      <c r="V68" s="70"/>
      <c r="W68" s="70"/>
      <c r="X68" s="70"/>
      <c r="Y68" s="70"/>
      <c r="Z68" s="70"/>
      <c r="AA68" s="70"/>
      <c r="AB68" s="70"/>
      <c r="AC68" s="70"/>
    </row>
    <row r="69" spans="1:29" ht="12.75">
      <c r="A69" s="116"/>
      <c r="B69" s="116"/>
      <c r="C69" s="116"/>
      <c r="D69" s="116"/>
      <c r="E69" s="384"/>
      <c r="G69" s="17"/>
      <c r="H69" s="113"/>
      <c r="I69" s="267"/>
      <c r="J69" s="17"/>
    </row>
    <row r="70" spans="1:29" ht="12.75">
      <c r="A70" s="446">
        <v>23</v>
      </c>
      <c r="B70" s="446">
        <v>411</v>
      </c>
      <c r="C70" s="446"/>
      <c r="D70" s="446" t="s">
        <v>2614</v>
      </c>
      <c r="E70" s="447">
        <v>43915</v>
      </c>
      <c r="F70" s="441"/>
      <c r="G70" s="673">
        <v>411</v>
      </c>
      <c r="H70" s="869" t="s">
        <v>96</v>
      </c>
      <c r="I70" s="872">
        <v>44021</v>
      </c>
      <c r="J70" s="673">
        <v>4</v>
      </c>
      <c r="K70" s="441"/>
      <c r="L70" s="441"/>
      <c r="M70" s="441"/>
      <c r="N70" s="441"/>
      <c r="O70" s="441"/>
      <c r="P70" s="441"/>
      <c r="Q70" s="441"/>
      <c r="R70" s="441"/>
      <c r="S70" s="441"/>
      <c r="T70" s="441"/>
      <c r="U70" s="441"/>
      <c r="V70" s="441"/>
      <c r="W70" s="441"/>
      <c r="X70" s="441"/>
      <c r="Y70" s="441"/>
      <c r="Z70" s="441"/>
      <c r="AA70" s="441"/>
      <c r="AB70" s="441"/>
      <c r="AC70" s="441"/>
    </row>
    <row r="71" spans="1:29" ht="12.75">
      <c r="A71" s="64"/>
      <c r="B71" s="64"/>
      <c r="C71" s="64"/>
      <c r="D71" s="64"/>
      <c r="E71" s="501"/>
      <c r="F71" s="70"/>
      <c r="G71" s="848">
        <f>G70</f>
        <v>411</v>
      </c>
      <c r="H71" s="862" t="s">
        <v>5</v>
      </c>
      <c r="I71" s="863">
        <v>44268</v>
      </c>
      <c r="J71" s="624">
        <v>4.5</v>
      </c>
      <c r="K71" s="70"/>
      <c r="L71" s="70"/>
      <c r="M71" s="70"/>
      <c r="N71" s="70"/>
      <c r="O71" s="70"/>
      <c r="P71" s="70"/>
      <c r="Q71" s="70"/>
      <c r="R71" s="70"/>
      <c r="S71" s="70"/>
      <c r="T71" s="70"/>
      <c r="U71" s="70"/>
      <c r="V71" s="70"/>
      <c r="W71" s="70"/>
      <c r="X71" s="70"/>
      <c r="Y71" s="70"/>
      <c r="Z71" s="70"/>
      <c r="AA71" s="70"/>
      <c r="AB71" s="70"/>
      <c r="AC71" s="70"/>
    </row>
    <row r="72" spans="1:29" ht="12.75">
      <c r="A72" s="116"/>
      <c r="B72" s="116"/>
      <c r="C72" s="116"/>
      <c r="D72" s="116"/>
      <c r="E72" s="384"/>
      <c r="G72" s="17"/>
      <c r="H72" s="113"/>
      <c r="I72" s="267"/>
      <c r="J72" s="17"/>
    </row>
    <row r="73" spans="1:29" ht="12.75">
      <c r="A73" s="446">
        <v>24</v>
      </c>
      <c r="B73" s="446">
        <v>32</v>
      </c>
      <c r="C73" s="446"/>
      <c r="D73" s="446" t="s">
        <v>2614</v>
      </c>
      <c r="E73" s="447">
        <v>43915</v>
      </c>
      <c r="F73" s="441"/>
      <c r="G73" s="673">
        <v>32</v>
      </c>
      <c r="H73" s="869" t="s">
        <v>96</v>
      </c>
      <c r="I73" s="872">
        <v>43995</v>
      </c>
      <c r="J73" s="673">
        <v>0.5</v>
      </c>
      <c r="K73" s="441"/>
      <c r="L73" s="441"/>
      <c r="M73" s="441"/>
      <c r="N73" s="441"/>
      <c r="O73" s="441"/>
      <c r="P73" s="441"/>
      <c r="Q73" s="441"/>
      <c r="R73" s="441"/>
      <c r="S73" s="441"/>
      <c r="T73" s="441"/>
      <c r="U73" s="441"/>
      <c r="V73" s="441"/>
      <c r="W73" s="441"/>
      <c r="X73" s="441"/>
      <c r="Y73" s="441"/>
      <c r="Z73" s="441"/>
      <c r="AA73" s="441"/>
      <c r="AB73" s="441"/>
      <c r="AC73" s="441"/>
    </row>
    <row r="74" spans="1:29" ht="12.75">
      <c r="A74" s="64"/>
      <c r="B74" s="64"/>
      <c r="C74" s="64"/>
      <c r="D74" s="64"/>
      <c r="E74" s="501"/>
      <c r="F74" s="70"/>
      <c r="G74" s="848">
        <f>G73</f>
        <v>32</v>
      </c>
      <c r="H74" s="862" t="s">
        <v>5</v>
      </c>
      <c r="I74" s="863">
        <v>44268</v>
      </c>
      <c r="J74" s="624">
        <v>0.5</v>
      </c>
      <c r="K74" s="70"/>
      <c r="L74" s="70"/>
      <c r="M74" s="70"/>
      <c r="N74" s="70"/>
      <c r="O74" s="70"/>
      <c r="P74" s="70"/>
      <c r="Q74" s="70"/>
      <c r="R74" s="70"/>
      <c r="S74" s="70"/>
      <c r="T74" s="70"/>
      <c r="U74" s="70"/>
      <c r="V74" s="70"/>
      <c r="W74" s="70"/>
      <c r="X74" s="70"/>
      <c r="Y74" s="70"/>
      <c r="Z74" s="70"/>
      <c r="AA74" s="70"/>
      <c r="AB74" s="70"/>
      <c r="AC74" s="70"/>
    </row>
    <row r="75" spans="1:29" ht="12.75">
      <c r="A75" s="116"/>
      <c r="B75" s="116"/>
      <c r="C75" s="116"/>
      <c r="D75" s="116"/>
      <c r="E75" s="384"/>
      <c r="G75" s="17"/>
      <c r="H75" s="113"/>
      <c r="I75" s="267"/>
      <c r="J75" s="17"/>
    </row>
    <row r="76" spans="1:29" ht="12.75">
      <c r="A76" s="446">
        <v>25</v>
      </c>
      <c r="B76" s="446">
        <v>75</v>
      </c>
      <c r="C76" s="446"/>
      <c r="D76" s="446" t="s">
        <v>2614</v>
      </c>
      <c r="E76" s="447">
        <v>43917</v>
      </c>
      <c r="F76" s="441"/>
      <c r="G76" s="673">
        <v>75</v>
      </c>
      <c r="H76" s="869" t="s">
        <v>96</v>
      </c>
      <c r="I76" s="872">
        <v>43995</v>
      </c>
      <c r="J76" s="673">
        <v>0.5</v>
      </c>
      <c r="K76" s="441"/>
      <c r="L76" s="441"/>
      <c r="M76" s="441"/>
      <c r="N76" s="441"/>
      <c r="O76" s="441"/>
      <c r="P76" s="441"/>
      <c r="Q76" s="441"/>
      <c r="R76" s="441"/>
      <c r="S76" s="441"/>
      <c r="T76" s="441"/>
      <c r="U76" s="441"/>
      <c r="V76" s="441"/>
      <c r="W76" s="441"/>
      <c r="X76" s="441"/>
      <c r="Y76" s="441"/>
      <c r="Z76" s="441"/>
      <c r="AA76" s="441"/>
      <c r="AB76" s="441"/>
      <c r="AC76" s="441"/>
    </row>
    <row r="77" spans="1:29" ht="12.75">
      <c r="A77" s="64"/>
      <c r="B77" s="64"/>
      <c r="C77" s="64"/>
      <c r="D77" s="64"/>
      <c r="E77" s="501"/>
      <c r="F77" s="70"/>
      <c r="G77" s="848">
        <f>G76</f>
        <v>75</v>
      </c>
      <c r="H77" s="862" t="s">
        <v>5</v>
      </c>
      <c r="I77" s="863">
        <v>44268</v>
      </c>
      <c r="J77" s="624">
        <v>0.75</v>
      </c>
      <c r="K77" s="70"/>
      <c r="L77" s="70"/>
      <c r="M77" s="70"/>
      <c r="N77" s="70"/>
      <c r="O77" s="70"/>
      <c r="P77" s="70"/>
      <c r="Q77" s="70"/>
      <c r="R77" s="70"/>
      <c r="S77" s="70"/>
      <c r="T77" s="70"/>
      <c r="U77" s="70"/>
      <c r="V77" s="70"/>
      <c r="W77" s="70"/>
      <c r="X77" s="70"/>
      <c r="Y77" s="70"/>
      <c r="Z77" s="70"/>
      <c r="AA77" s="70"/>
      <c r="AB77" s="70"/>
      <c r="AC77" s="70"/>
    </row>
    <row r="78" spans="1:29" ht="12.75">
      <c r="A78" s="116"/>
      <c r="B78" s="116"/>
      <c r="C78" s="116"/>
      <c r="D78" s="116"/>
      <c r="E78" s="384"/>
      <c r="G78" s="17"/>
      <c r="H78" s="113"/>
      <c r="I78" s="267"/>
      <c r="J78" s="17"/>
    </row>
    <row r="79" spans="1:29" ht="12.75">
      <c r="A79" s="446">
        <v>26</v>
      </c>
      <c r="B79" s="446">
        <v>44</v>
      </c>
      <c r="C79" s="446"/>
      <c r="D79" s="446" t="s">
        <v>2614</v>
      </c>
      <c r="E79" s="447">
        <v>43917</v>
      </c>
      <c r="F79" s="441"/>
      <c r="G79" s="673">
        <v>44</v>
      </c>
      <c r="H79" s="869" t="s">
        <v>96</v>
      </c>
      <c r="I79" s="872">
        <v>43995</v>
      </c>
      <c r="J79" s="673">
        <v>0.5</v>
      </c>
      <c r="K79" s="441"/>
      <c r="L79" s="441"/>
      <c r="M79" s="441"/>
      <c r="N79" s="441"/>
      <c r="O79" s="441"/>
      <c r="P79" s="441"/>
      <c r="Q79" s="441"/>
      <c r="R79" s="441"/>
      <c r="S79" s="441"/>
      <c r="T79" s="441"/>
      <c r="U79" s="441"/>
      <c r="V79" s="441"/>
      <c r="W79" s="441"/>
      <c r="X79" s="441"/>
      <c r="Y79" s="441"/>
      <c r="Z79" s="441"/>
      <c r="AA79" s="441"/>
      <c r="AB79" s="441"/>
      <c r="AC79" s="441"/>
    </row>
    <row r="80" spans="1:29" ht="12.75">
      <c r="A80" s="64"/>
      <c r="B80" s="64"/>
      <c r="C80" s="64"/>
      <c r="D80" s="64"/>
      <c r="E80" s="501"/>
      <c r="F80" s="70"/>
      <c r="G80" s="848">
        <f>G79</f>
        <v>44</v>
      </c>
      <c r="H80" s="862" t="s">
        <v>5</v>
      </c>
      <c r="I80" s="863">
        <v>44268</v>
      </c>
      <c r="J80" s="624">
        <v>0.5</v>
      </c>
      <c r="K80" s="70"/>
      <c r="L80" s="70"/>
      <c r="M80" s="70"/>
      <c r="N80" s="70"/>
      <c r="O80" s="70"/>
      <c r="P80" s="70"/>
      <c r="Q80" s="70"/>
      <c r="R80" s="70"/>
      <c r="S80" s="70"/>
      <c r="T80" s="70"/>
      <c r="U80" s="70"/>
      <c r="V80" s="70"/>
      <c r="W80" s="70"/>
      <c r="X80" s="70"/>
      <c r="Y80" s="70"/>
      <c r="Z80" s="70"/>
      <c r="AA80" s="70"/>
      <c r="AB80" s="70"/>
      <c r="AC80" s="70"/>
    </row>
    <row r="81" spans="1:29" ht="12.75">
      <c r="A81" s="116"/>
      <c r="B81" s="116"/>
      <c r="C81" s="116"/>
      <c r="D81" s="116"/>
      <c r="E81" s="384"/>
      <c r="G81" s="17"/>
      <c r="H81" s="113"/>
      <c r="I81" s="267"/>
      <c r="J81" s="17"/>
    </row>
    <row r="82" spans="1:29" ht="12.75">
      <c r="A82" s="446">
        <v>27</v>
      </c>
      <c r="B82" s="446">
        <v>110</v>
      </c>
      <c r="C82" s="446"/>
      <c r="D82" s="446" t="s">
        <v>2614</v>
      </c>
      <c r="E82" s="447">
        <v>43917</v>
      </c>
      <c r="F82" s="441"/>
      <c r="G82" s="673">
        <v>110</v>
      </c>
      <c r="H82" s="869" t="s">
        <v>96</v>
      </c>
      <c r="I82" s="872">
        <v>44021</v>
      </c>
      <c r="J82" s="673">
        <v>1</v>
      </c>
      <c r="K82" s="441"/>
      <c r="L82" s="441"/>
      <c r="M82" s="441"/>
      <c r="N82" s="441"/>
      <c r="O82" s="441"/>
      <c r="P82" s="441"/>
      <c r="Q82" s="441"/>
      <c r="R82" s="441"/>
      <c r="S82" s="441"/>
      <c r="T82" s="441"/>
      <c r="U82" s="441"/>
      <c r="V82" s="441"/>
      <c r="W82" s="441"/>
      <c r="X82" s="441"/>
      <c r="Y82" s="441"/>
      <c r="Z82" s="441"/>
      <c r="AA82" s="441"/>
      <c r="AB82" s="441"/>
      <c r="AC82" s="441"/>
    </row>
    <row r="83" spans="1:29" ht="12.75">
      <c r="A83" s="64"/>
      <c r="B83" s="64"/>
      <c r="C83" s="64"/>
      <c r="D83" s="64"/>
      <c r="E83" s="501"/>
      <c r="F83" s="70"/>
      <c r="G83" s="848">
        <f>G82</f>
        <v>110</v>
      </c>
      <c r="H83" s="862" t="s">
        <v>5</v>
      </c>
      <c r="I83" s="863">
        <v>44272</v>
      </c>
      <c r="J83" s="624">
        <v>1.25</v>
      </c>
      <c r="K83" s="70"/>
      <c r="L83" s="70"/>
      <c r="M83" s="70"/>
      <c r="N83" s="70"/>
      <c r="O83" s="70"/>
      <c r="P83" s="70"/>
      <c r="Q83" s="70"/>
      <c r="R83" s="70"/>
      <c r="S83" s="70"/>
      <c r="T83" s="70"/>
      <c r="U83" s="70"/>
      <c r="V83" s="70"/>
      <c r="W83" s="70"/>
      <c r="X83" s="70"/>
      <c r="Y83" s="70"/>
      <c r="Z83" s="70"/>
      <c r="AA83" s="70"/>
      <c r="AB83" s="70"/>
      <c r="AC83" s="70"/>
    </row>
    <row r="84" spans="1:29" ht="12.75">
      <c r="A84" s="116"/>
      <c r="B84" s="116"/>
      <c r="C84" s="116"/>
      <c r="D84" s="116"/>
      <c r="E84" s="384"/>
      <c r="G84" s="17"/>
      <c r="H84" s="113"/>
      <c r="I84" s="267"/>
      <c r="J84" s="17"/>
    </row>
    <row r="85" spans="1:29" ht="12.75">
      <c r="A85" s="446">
        <v>28</v>
      </c>
      <c r="B85" s="446">
        <v>133</v>
      </c>
      <c r="C85" s="446"/>
      <c r="D85" s="446" t="s">
        <v>2614</v>
      </c>
      <c r="E85" s="447">
        <v>43917</v>
      </c>
      <c r="F85" s="441"/>
      <c r="G85" s="673">
        <v>133</v>
      </c>
      <c r="H85" s="869" t="s">
        <v>96</v>
      </c>
      <c r="I85" s="872">
        <v>44022</v>
      </c>
      <c r="J85" s="673">
        <v>1</v>
      </c>
      <c r="K85" s="441"/>
      <c r="L85" s="441"/>
      <c r="M85" s="441"/>
      <c r="N85" s="441"/>
      <c r="O85" s="441"/>
      <c r="P85" s="441"/>
      <c r="Q85" s="441"/>
      <c r="R85" s="441"/>
      <c r="S85" s="441"/>
      <c r="T85" s="441"/>
      <c r="U85" s="441"/>
      <c r="V85" s="441"/>
      <c r="W85" s="441"/>
      <c r="X85" s="441"/>
      <c r="Y85" s="441"/>
      <c r="Z85" s="441"/>
      <c r="AA85" s="441"/>
      <c r="AB85" s="441"/>
      <c r="AC85" s="441"/>
    </row>
    <row r="86" spans="1:29" ht="12.75">
      <c r="A86" s="268"/>
      <c r="B86" s="268"/>
      <c r="C86" s="268"/>
      <c r="D86" s="268"/>
      <c r="E86" s="472"/>
      <c r="F86" s="219"/>
      <c r="G86" s="370">
        <f>G85-7</f>
        <v>126</v>
      </c>
      <c r="H86" s="873" t="s">
        <v>5</v>
      </c>
      <c r="I86" s="874">
        <v>44273</v>
      </c>
      <c r="J86" s="366">
        <v>2</v>
      </c>
      <c r="K86" s="219"/>
      <c r="L86" s="219"/>
      <c r="M86" s="219"/>
      <c r="N86" s="219"/>
      <c r="O86" s="219"/>
      <c r="P86" s="219"/>
      <c r="Q86" s="219"/>
      <c r="R86" s="219"/>
      <c r="S86" s="219"/>
      <c r="T86" s="219"/>
      <c r="U86" s="219"/>
      <c r="V86" s="219"/>
      <c r="W86" s="219"/>
      <c r="X86" s="219"/>
      <c r="Y86" s="219"/>
      <c r="Z86" s="219"/>
      <c r="AA86" s="219"/>
      <c r="AB86" s="219"/>
      <c r="AC86" s="219"/>
    </row>
    <row r="87" spans="1:29" ht="12.75">
      <c r="A87" s="116"/>
      <c r="B87" s="116"/>
      <c r="C87" s="116"/>
      <c r="D87" s="116"/>
      <c r="E87" s="384"/>
      <c r="G87" s="17"/>
      <c r="H87" s="113"/>
      <c r="I87" s="267"/>
      <c r="J87" s="17"/>
    </row>
    <row r="88" spans="1:29" ht="12.75">
      <c r="A88" s="446">
        <v>29</v>
      </c>
      <c r="B88" s="446">
        <v>420</v>
      </c>
      <c r="C88" s="446"/>
      <c r="D88" s="446" t="s">
        <v>2614</v>
      </c>
      <c r="E88" s="447">
        <v>43918</v>
      </c>
      <c r="F88" s="441"/>
      <c r="G88" s="673">
        <v>420</v>
      </c>
      <c r="H88" s="869" t="s">
        <v>96</v>
      </c>
      <c r="I88" s="872">
        <v>44023</v>
      </c>
      <c r="J88" s="673">
        <v>4</v>
      </c>
      <c r="K88" s="441"/>
      <c r="L88" s="441"/>
      <c r="M88" s="441"/>
      <c r="N88" s="441"/>
      <c r="O88" s="441"/>
      <c r="P88" s="441"/>
      <c r="Q88" s="441"/>
      <c r="R88" s="441"/>
      <c r="S88" s="441"/>
      <c r="T88" s="441"/>
      <c r="U88" s="441"/>
      <c r="V88" s="441"/>
      <c r="W88" s="441"/>
      <c r="X88" s="441"/>
      <c r="Y88" s="441"/>
      <c r="Z88" s="441"/>
      <c r="AA88" s="441"/>
      <c r="AB88" s="441"/>
      <c r="AC88" s="441"/>
    </row>
    <row r="89" spans="1:29" ht="12.75">
      <c r="A89" s="64"/>
      <c r="B89" s="64"/>
      <c r="C89" s="64"/>
      <c r="D89" s="64"/>
      <c r="E89" s="501"/>
      <c r="F89" s="70"/>
      <c r="G89" s="848">
        <f>G88</f>
        <v>420</v>
      </c>
      <c r="H89" s="862" t="s">
        <v>5</v>
      </c>
      <c r="I89" s="863">
        <v>44273</v>
      </c>
      <c r="J89" s="624">
        <v>3.5</v>
      </c>
      <c r="K89" s="70"/>
      <c r="L89" s="70"/>
      <c r="M89" s="70"/>
      <c r="N89" s="70"/>
      <c r="O89" s="70"/>
      <c r="P89" s="70"/>
      <c r="Q89" s="70"/>
      <c r="R89" s="70"/>
      <c r="S89" s="70"/>
      <c r="T89" s="70"/>
      <c r="U89" s="70"/>
      <c r="V89" s="70"/>
      <c r="W89" s="70"/>
      <c r="X89" s="70"/>
      <c r="Y89" s="70"/>
      <c r="Z89" s="70"/>
      <c r="AA89" s="70"/>
      <c r="AB89" s="70"/>
      <c r="AC89" s="70"/>
    </row>
    <row r="90" spans="1:29" ht="12.75">
      <c r="A90" s="116"/>
      <c r="B90" s="116"/>
      <c r="C90" s="116"/>
      <c r="D90" s="116"/>
      <c r="E90" s="384"/>
      <c r="G90" s="17"/>
      <c r="H90" s="113"/>
      <c r="I90" s="267"/>
      <c r="J90" s="17"/>
    </row>
    <row r="91" spans="1:29" ht="12.75">
      <c r="A91" s="446">
        <v>30</v>
      </c>
      <c r="B91" s="446">
        <v>392</v>
      </c>
      <c r="C91" s="446"/>
      <c r="D91" s="446" t="s">
        <v>2614</v>
      </c>
      <c r="E91" s="447">
        <v>43921</v>
      </c>
      <c r="F91" s="441"/>
      <c r="G91" s="673">
        <v>392</v>
      </c>
      <c r="H91" s="869" t="s">
        <v>96</v>
      </c>
      <c r="I91" s="872">
        <v>44037</v>
      </c>
      <c r="J91" s="673">
        <v>3.5</v>
      </c>
      <c r="K91" s="441"/>
      <c r="L91" s="441"/>
      <c r="M91" s="441"/>
      <c r="N91" s="441"/>
      <c r="O91" s="441"/>
      <c r="P91" s="441"/>
      <c r="Q91" s="441"/>
      <c r="R91" s="441"/>
      <c r="S91" s="441"/>
      <c r="T91" s="441"/>
      <c r="U91" s="441"/>
      <c r="V91" s="441"/>
      <c r="W91" s="441"/>
      <c r="X91" s="441"/>
      <c r="Y91" s="441"/>
      <c r="Z91" s="441"/>
      <c r="AA91" s="441"/>
      <c r="AB91" s="441"/>
      <c r="AC91" s="441"/>
    </row>
    <row r="92" spans="1:29" ht="12.75">
      <c r="A92" s="64"/>
      <c r="B92" s="64"/>
      <c r="C92" s="64"/>
      <c r="D92" s="64"/>
      <c r="E92" s="501"/>
      <c r="F92" s="70"/>
      <c r="G92" s="848">
        <f>G91-22</f>
        <v>370</v>
      </c>
      <c r="H92" s="862" t="s">
        <v>5</v>
      </c>
      <c r="I92" s="863">
        <v>44274</v>
      </c>
      <c r="J92" s="624">
        <v>3</v>
      </c>
      <c r="K92" s="70"/>
      <c r="L92" s="70"/>
      <c r="M92" s="70"/>
      <c r="N92" s="70"/>
      <c r="O92" s="70"/>
      <c r="P92" s="70"/>
      <c r="Q92" s="70"/>
      <c r="R92" s="70"/>
      <c r="S92" s="70"/>
      <c r="T92" s="70"/>
      <c r="U92" s="70"/>
      <c r="V92" s="70"/>
      <c r="W92" s="70"/>
      <c r="X92" s="70"/>
      <c r="Y92" s="70"/>
      <c r="Z92" s="70"/>
      <c r="AA92" s="70"/>
      <c r="AB92" s="70"/>
      <c r="AC92" s="70"/>
    </row>
    <row r="93" spans="1:29" ht="12.75">
      <c r="A93" s="64"/>
      <c r="B93" s="64"/>
      <c r="C93" s="64"/>
      <c r="D93" s="64"/>
      <c r="E93" s="501"/>
      <c r="F93" s="70"/>
      <c r="G93" s="848">
        <f>G91-G92</f>
        <v>22</v>
      </c>
      <c r="H93" s="862" t="s">
        <v>5</v>
      </c>
      <c r="I93" s="863">
        <v>44275</v>
      </c>
      <c r="J93" s="624" t="s">
        <v>3158</v>
      </c>
      <c r="K93" s="70"/>
      <c r="L93" s="70"/>
      <c r="M93" s="70"/>
      <c r="N93" s="70"/>
      <c r="O93" s="70"/>
      <c r="P93" s="70"/>
      <c r="Q93" s="70"/>
      <c r="R93" s="70"/>
      <c r="S93" s="70"/>
      <c r="T93" s="70"/>
      <c r="U93" s="70"/>
      <c r="V93" s="70"/>
      <c r="W93" s="70"/>
      <c r="X93" s="70"/>
      <c r="Y93" s="70"/>
      <c r="Z93" s="70"/>
      <c r="AA93" s="70"/>
      <c r="AB93" s="70"/>
      <c r="AC93" s="70"/>
    </row>
    <row r="94" spans="1:29" ht="12.75">
      <c r="A94" s="116"/>
      <c r="B94" s="116"/>
      <c r="C94" s="116"/>
      <c r="D94" s="116"/>
      <c r="E94" s="384"/>
      <c r="G94" s="17"/>
      <c r="H94" s="113"/>
      <c r="I94" s="267"/>
      <c r="J94" s="17"/>
    </row>
    <row r="95" spans="1:29" ht="12.75">
      <c r="A95" s="270">
        <v>31</v>
      </c>
      <c r="B95" s="270">
        <v>58</v>
      </c>
      <c r="C95" s="270"/>
      <c r="D95" s="270" t="s">
        <v>2614</v>
      </c>
      <c r="E95" s="388">
        <v>43921</v>
      </c>
      <c r="F95" s="188"/>
      <c r="G95" s="387">
        <v>58</v>
      </c>
      <c r="H95" s="389" t="s">
        <v>96</v>
      </c>
      <c r="I95" s="861">
        <v>43995</v>
      </c>
      <c r="J95" s="387">
        <v>0.5</v>
      </c>
      <c r="K95" s="188"/>
      <c r="L95" s="188"/>
      <c r="M95" s="188"/>
      <c r="N95" s="188"/>
      <c r="O95" s="188"/>
      <c r="P95" s="188"/>
      <c r="Q95" s="188"/>
      <c r="R95" s="188"/>
      <c r="S95" s="188"/>
      <c r="T95" s="188"/>
      <c r="U95" s="188"/>
      <c r="V95" s="188"/>
      <c r="W95" s="188"/>
      <c r="X95" s="188"/>
      <c r="Y95" s="188"/>
      <c r="Z95" s="188"/>
      <c r="AA95" s="188"/>
      <c r="AB95" s="188"/>
      <c r="AC95" s="188"/>
    </row>
    <row r="96" spans="1:29" ht="12.75">
      <c r="A96" s="64"/>
      <c r="B96" s="64"/>
      <c r="C96" s="64"/>
      <c r="D96" s="64"/>
      <c r="E96" s="501"/>
      <c r="F96" s="70"/>
      <c r="G96" s="848">
        <f>G95</f>
        <v>58</v>
      </c>
      <c r="H96" s="862" t="s">
        <v>5</v>
      </c>
      <c r="I96" s="863">
        <v>44281</v>
      </c>
      <c r="J96" s="624">
        <v>0.5</v>
      </c>
      <c r="K96" s="70"/>
      <c r="L96" s="70"/>
      <c r="M96" s="70"/>
      <c r="N96" s="70"/>
      <c r="O96" s="70"/>
      <c r="P96" s="70"/>
      <c r="Q96" s="70"/>
      <c r="R96" s="70"/>
      <c r="S96" s="70"/>
      <c r="T96" s="70"/>
      <c r="U96" s="70"/>
      <c r="V96" s="70"/>
      <c r="W96" s="70"/>
      <c r="X96" s="70"/>
      <c r="Y96" s="70"/>
      <c r="Z96" s="70"/>
      <c r="AA96" s="70"/>
      <c r="AB96" s="70"/>
      <c r="AC96" s="70"/>
    </row>
    <row r="97" spans="1:29" ht="12.75">
      <c r="A97" s="116"/>
      <c r="B97" s="116"/>
      <c r="C97" s="116"/>
      <c r="D97" s="116"/>
      <c r="E97" s="384"/>
      <c r="G97" s="17"/>
      <c r="H97" s="113"/>
      <c r="I97" s="267"/>
      <c r="J97" s="17"/>
    </row>
    <row r="98" spans="1:29" ht="12.75">
      <c r="A98" s="270">
        <v>32</v>
      </c>
      <c r="B98" s="270">
        <v>0</v>
      </c>
      <c r="C98" s="270"/>
      <c r="D98" s="270" t="s">
        <v>2614</v>
      </c>
      <c r="E98" s="388">
        <v>43921</v>
      </c>
      <c r="F98" s="188"/>
      <c r="G98" s="387">
        <v>0</v>
      </c>
      <c r="H98" s="389" t="s">
        <v>96</v>
      </c>
      <c r="I98" s="861">
        <v>44022</v>
      </c>
      <c r="J98" s="387" t="s">
        <v>3149</v>
      </c>
      <c r="K98" s="188"/>
      <c r="L98" s="188"/>
      <c r="M98" s="188"/>
      <c r="N98" s="188"/>
      <c r="O98" s="188"/>
      <c r="P98" s="188"/>
      <c r="Q98" s="188"/>
      <c r="R98" s="188"/>
      <c r="S98" s="188"/>
      <c r="T98" s="188"/>
      <c r="U98" s="188"/>
      <c r="V98" s="188"/>
      <c r="W98" s="188"/>
      <c r="X98" s="188"/>
      <c r="Y98" s="188"/>
      <c r="Z98" s="188"/>
      <c r="AA98" s="188"/>
      <c r="AB98" s="188"/>
      <c r="AC98" s="188"/>
    </row>
    <row r="99" spans="1:29" ht="12.75">
      <c r="A99" s="116"/>
      <c r="B99" s="116"/>
      <c r="C99" s="116"/>
      <c r="D99" s="116"/>
      <c r="E99" s="384"/>
      <c r="G99" s="17"/>
      <c r="H99" s="113"/>
      <c r="I99" s="267"/>
      <c r="J99" s="17"/>
    </row>
    <row r="100" spans="1:29" ht="12.75">
      <c r="A100" s="446">
        <v>33</v>
      </c>
      <c r="B100" s="446">
        <v>85</v>
      </c>
      <c r="C100" s="446"/>
      <c r="D100" s="446" t="s">
        <v>2614</v>
      </c>
      <c r="E100" s="447">
        <v>43921</v>
      </c>
      <c r="F100" s="441"/>
      <c r="G100" s="673">
        <v>85</v>
      </c>
      <c r="H100" s="869" t="s">
        <v>96</v>
      </c>
      <c r="I100" s="872">
        <v>44001</v>
      </c>
      <c r="J100" s="673">
        <v>0.75</v>
      </c>
      <c r="K100" s="441"/>
      <c r="L100" s="441"/>
      <c r="M100" s="441"/>
      <c r="N100" s="441"/>
      <c r="O100" s="441"/>
      <c r="P100" s="441"/>
      <c r="Q100" s="441"/>
      <c r="R100" s="441"/>
      <c r="S100" s="441"/>
      <c r="T100" s="441"/>
      <c r="U100" s="441"/>
      <c r="V100" s="441"/>
      <c r="W100" s="441"/>
      <c r="X100" s="441"/>
      <c r="Y100" s="441"/>
      <c r="Z100" s="441"/>
      <c r="AA100" s="441"/>
      <c r="AB100" s="441"/>
      <c r="AC100" s="441"/>
    </row>
    <row r="101" spans="1:29" ht="12.75">
      <c r="A101" s="64"/>
      <c r="B101" s="64"/>
      <c r="C101" s="64"/>
      <c r="D101" s="64"/>
      <c r="E101" s="501"/>
      <c r="F101" s="70"/>
      <c r="G101" s="848">
        <f>G100</f>
        <v>85</v>
      </c>
      <c r="H101" s="862" t="s">
        <v>5</v>
      </c>
      <c r="I101" s="863">
        <v>44275</v>
      </c>
      <c r="J101" s="624">
        <v>0.75</v>
      </c>
      <c r="K101" s="70"/>
      <c r="L101" s="70"/>
      <c r="M101" s="70"/>
      <c r="N101" s="70"/>
      <c r="O101" s="70"/>
      <c r="P101" s="70"/>
      <c r="Q101" s="70"/>
      <c r="R101" s="70"/>
      <c r="S101" s="70"/>
      <c r="T101" s="70"/>
      <c r="U101" s="70"/>
      <c r="V101" s="70"/>
      <c r="W101" s="70"/>
      <c r="X101" s="70"/>
      <c r="Y101" s="70"/>
      <c r="Z101" s="70"/>
      <c r="AA101" s="70"/>
      <c r="AB101" s="70"/>
      <c r="AC101" s="70"/>
    </row>
    <row r="102" spans="1:29" ht="12.75">
      <c r="A102" s="116"/>
      <c r="B102" s="116"/>
      <c r="C102" s="116"/>
      <c r="D102" s="116"/>
      <c r="E102" s="384"/>
      <c r="G102" s="17"/>
      <c r="H102" s="113"/>
      <c r="I102" s="267"/>
      <c r="J102" s="17"/>
    </row>
    <row r="103" spans="1:29" ht="12.75">
      <c r="A103" s="446">
        <v>34</v>
      </c>
      <c r="B103" s="446">
        <v>98</v>
      </c>
      <c r="C103" s="446"/>
      <c r="D103" s="446" t="s">
        <v>2614</v>
      </c>
      <c r="E103" s="447">
        <v>43921</v>
      </c>
      <c r="F103" s="441"/>
      <c r="G103" s="673">
        <v>98</v>
      </c>
      <c r="H103" s="869" t="s">
        <v>96</v>
      </c>
      <c r="I103" s="872">
        <v>44022</v>
      </c>
      <c r="J103" s="673">
        <v>1</v>
      </c>
      <c r="K103" s="441"/>
      <c r="L103" s="441"/>
      <c r="M103" s="441"/>
      <c r="N103" s="441"/>
      <c r="O103" s="441"/>
      <c r="P103" s="441"/>
      <c r="Q103" s="441"/>
      <c r="R103" s="441"/>
      <c r="S103" s="441"/>
      <c r="T103" s="441"/>
      <c r="U103" s="441"/>
      <c r="V103" s="441"/>
      <c r="W103" s="441"/>
      <c r="X103" s="441"/>
      <c r="Y103" s="441"/>
      <c r="Z103" s="441"/>
      <c r="AA103" s="441"/>
      <c r="AB103" s="441"/>
      <c r="AC103" s="441"/>
    </row>
    <row r="104" spans="1:29" ht="12.75">
      <c r="A104" s="64"/>
      <c r="B104" s="64"/>
      <c r="C104" s="64"/>
      <c r="D104" s="64"/>
      <c r="E104" s="501"/>
      <c r="F104" s="70"/>
      <c r="G104" s="848">
        <f>G103</f>
        <v>98</v>
      </c>
      <c r="H104" s="862" t="s">
        <v>5</v>
      </c>
      <c r="I104" s="863">
        <v>44275</v>
      </c>
      <c r="J104" s="624">
        <v>0.75</v>
      </c>
      <c r="K104" s="70"/>
      <c r="L104" s="70"/>
      <c r="M104" s="70"/>
      <c r="N104" s="70"/>
      <c r="O104" s="70"/>
      <c r="P104" s="70"/>
      <c r="Q104" s="70"/>
      <c r="R104" s="70"/>
      <c r="S104" s="70"/>
      <c r="T104" s="70"/>
      <c r="U104" s="70"/>
      <c r="V104" s="70"/>
      <c r="W104" s="70"/>
      <c r="X104" s="70"/>
      <c r="Y104" s="70"/>
      <c r="Z104" s="70"/>
      <c r="AA104" s="70"/>
      <c r="AB104" s="70"/>
      <c r="AC104" s="70"/>
    </row>
    <row r="105" spans="1:29" ht="12.75">
      <c r="A105" s="116"/>
      <c r="B105" s="116"/>
      <c r="C105" s="116"/>
      <c r="D105" s="116"/>
      <c r="E105" s="384"/>
      <c r="G105" s="17"/>
      <c r="H105" s="113"/>
      <c r="I105" s="267"/>
      <c r="J105" s="17"/>
    </row>
    <row r="106" spans="1:29" ht="12.75">
      <c r="A106" s="446">
        <v>35</v>
      </c>
      <c r="B106" s="446">
        <v>408</v>
      </c>
      <c r="C106" s="446"/>
      <c r="D106" s="446" t="s">
        <v>2614</v>
      </c>
      <c r="E106" s="447">
        <v>43929</v>
      </c>
      <c r="F106" s="441"/>
      <c r="G106" s="673">
        <v>408</v>
      </c>
      <c r="H106" s="869" t="s">
        <v>96</v>
      </c>
      <c r="I106" s="872" t="s">
        <v>3443</v>
      </c>
      <c r="J106" s="673">
        <v>4</v>
      </c>
      <c r="K106" s="441"/>
      <c r="L106" s="441"/>
      <c r="M106" s="441"/>
      <c r="N106" s="441"/>
      <c r="O106" s="441"/>
      <c r="P106" s="441"/>
      <c r="Q106" s="441"/>
      <c r="R106" s="441"/>
      <c r="S106" s="441"/>
      <c r="T106" s="441"/>
      <c r="U106" s="441"/>
      <c r="V106" s="441"/>
      <c r="W106" s="441"/>
      <c r="X106" s="441"/>
      <c r="Y106" s="441"/>
      <c r="Z106" s="441"/>
      <c r="AA106" s="441"/>
      <c r="AB106" s="441"/>
      <c r="AC106" s="441"/>
    </row>
    <row r="107" spans="1:29" ht="12.75">
      <c r="A107" s="64"/>
      <c r="B107" s="64"/>
      <c r="C107" s="64"/>
      <c r="D107" s="64"/>
      <c r="E107" s="501"/>
      <c r="F107" s="70"/>
      <c r="G107" s="848">
        <f>G106-191</f>
        <v>217</v>
      </c>
      <c r="H107" s="862" t="s">
        <v>5</v>
      </c>
      <c r="I107" s="863">
        <v>44281</v>
      </c>
      <c r="J107" s="624">
        <v>2.25</v>
      </c>
      <c r="K107" s="70"/>
      <c r="L107" s="70"/>
      <c r="M107" s="70"/>
      <c r="N107" s="70"/>
      <c r="O107" s="70"/>
      <c r="P107" s="70"/>
      <c r="Q107" s="70"/>
      <c r="R107" s="70"/>
      <c r="S107" s="70"/>
      <c r="T107" s="70"/>
      <c r="U107" s="70"/>
      <c r="V107" s="70"/>
      <c r="W107" s="70"/>
      <c r="X107" s="70"/>
      <c r="Y107" s="70"/>
      <c r="Z107" s="70"/>
      <c r="AA107" s="70"/>
      <c r="AB107" s="70"/>
      <c r="AC107" s="70"/>
    </row>
    <row r="108" spans="1:29" ht="12.75">
      <c r="A108" s="64"/>
      <c r="B108" s="64"/>
      <c r="C108" s="64"/>
      <c r="D108" s="64"/>
      <c r="E108" s="501"/>
      <c r="F108" s="70"/>
      <c r="G108" s="848">
        <f>G106-G107</f>
        <v>191</v>
      </c>
      <c r="H108" s="862" t="s">
        <v>5</v>
      </c>
      <c r="I108" s="863">
        <v>44281</v>
      </c>
      <c r="J108" s="624">
        <v>2</v>
      </c>
      <c r="K108" s="70"/>
      <c r="L108" s="70"/>
      <c r="M108" s="70"/>
      <c r="N108" s="70"/>
      <c r="O108" s="70"/>
      <c r="P108" s="70"/>
      <c r="Q108" s="70"/>
      <c r="R108" s="70"/>
      <c r="S108" s="70"/>
      <c r="T108" s="70"/>
      <c r="U108" s="70"/>
      <c r="V108" s="70"/>
      <c r="W108" s="70"/>
      <c r="X108" s="70"/>
      <c r="Y108" s="70"/>
      <c r="Z108" s="70"/>
      <c r="AA108" s="70"/>
      <c r="AB108" s="70"/>
      <c r="AC108" s="70"/>
    </row>
    <row r="109" spans="1:29" ht="12.75">
      <c r="A109" s="116"/>
      <c r="B109" s="116"/>
      <c r="C109" s="116"/>
      <c r="D109" s="116"/>
      <c r="E109" s="384"/>
      <c r="G109" s="17"/>
      <c r="H109" s="113"/>
      <c r="I109" s="267"/>
      <c r="J109" s="17"/>
    </row>
    <row r="110" spans="1:29" ht="12.75">
      <c r="A110" s="270">
        <v>36</v>
      </c>
      <c r="B110" s="270">
        <v>114</v>
      </c>
      <c r="C110" s="270"/>
      <c r="D110" s="270" t="s">
        <v>2614</v>
      </c>
      <c r="E110" s="388">
        <v>43930</v>
      </c>
      <c r="F110" s="188"/>
      <c r="G110" s="387">
        <v>114</v>
      </c>
      <c r="H110" s="389" t="s">
        <v>96</v>
      </c>
      <c r="I110" s="861">
        <v>44023</v>
      </c>
      <c r="J110" s="387">
        <v>1</v>
      </c>
      <c r="K110" s="188"/>
      <c r="L110" s="188"/>
      <c r="M110" s="188"/>
      <c r="N110" s="188"/>
      <c r="O110" s="188"/>
      <c r="P110" s="188"/>
      <c r="Q110" s="188"/>
      <c r="R110" s="188"/>
      <c r="S110" s="188"/>
      <c r="T110" s="188"/>
      <c r="U110" s="188"/>
      <c r="V110" s="188"/>
      <c r="W110" s="188"/>
      <c r="X110" s="188"/>
      <c r="Y110" s="188"/>
      <c r="Z110" s="188"/>
      <c r="AA110" s="188"/>
      <c r="AB110" s="188"/>
      <c r="AC110" s="188"/>
    </row>
    <row r="111" spans="1:29" ht="12.75">
      <c r="A111" s="64"/>
      <c r="B111" s="64"/>
      <c r="C111" s="64"/>
      <c r="D111" s="64"/>
      <c r="E111" s="501"/>
      <c r="F111" s="70"/>
      <c r="G111" s="848">
        <f>G110</f>
        <v>114</v>
      </c>
      <c r="H111" s="862" t="s">
        <v>5</v>
      </c>
      <c r="I111" s="863">
        <v>44282</v>
      </c>
      <c r="J111" s="624">
        <v>0.45</v>
      </c>
      <c r="K111" s="70"/>
      <c r="L111" s="70"/>
      <c r="M111" s="70"/>
      <c r="N111" s="70"/>
      <c r="O111" s="70"/>
      <c r="P111" s="70"/>
      <c r="Q111" s="70"/>
      <c r="R111" s="70"/>
      <c r="S111" s="70"/>
      <c r="T111" s="70"/>
      <c r="U111" s="70"/>
      <c r="V111" s="70"/>
      <c r="W111" s="70"/>
      <c r="X111" s="70"/>
      <c r="Y111" s="70"/>
      <c r="Z111" s="70"/>
      <c r="AA111" s="70"/>
      <c r="AB111" s="70"/>
      <c r="AC111" s="70"/>
    </row>
    <row r="112" spans="1:29" ht="12.75">
      <c r="A112" s="116"/>
      <c r="B112" s="116"/>
      <c r="C112" s="116"/>
      <c r="D112" s="116"/>
      <c r="E112" s="384"/>
      <c r="G112" s="17"/>
      <c r="H112" s="113"/>
      <c r="I112" s="267"/>
      <c r="J112" s="17"/>
    </row>
    <row r="113" spans="1:29" ht="12.75">
      <c r="A113" s="446">
        <v>37</v>
      </c>
      <c r="B113" s="446">
        <v>744</v>
      </c>
      <c r="C113" s="446"/>
      <c r="D113" s="446" t="s">
        <v>2614</v>
      </c>
      <c r="E113" s="447">
        <v>43960</v>
      </c>
      <c r="F113" s="441"/>
      <c r="G113" s="673">
        <v>744</v>
      </c>
      <c r="H113" s="869" t="s">
        <v>96</v>
      </c>
      <c r="I113" s="872">
        <v>44037</v>
      </c>
      <c r="J113" s="673">
        <v>5</v>
      </c>
      <c r="K113" s="441"/>
      <c r="L113" s="441"/>
      <c r="M113" s="441"/>
      <c r="N113" s="441"/>
      <c r="O113" s="441"/>
      <c r="P113" s="441"/>
      <c r="Q113" s="441"/>
      <c r="R113" s="441"/>
      <c r="S113" s="441"/>
      <c r="T113" s="441"/>
      <c r="U113" s="441"/>
      <c r="V113" s="441"/>
      <c r="W113" s="441"/>
      <c r="X113" s="441"/>
      <c r="Y113" s="441"/>
      <c r="Z113" s="441"/>
      <c r="AA113" s="441"/>
      <c r="AB113" s="441"/>
      <c r="AC113" s="441"/>
    </row>
    <row r="114" spans="1:29" ht="12.75">
      <c r="A114" s="64"/>
      <c r="B114" s="64"/>
      <c r="C114" s="64"/>
      <c r="D114" s="64"/>
      <c r="E114" s="501"/>
      <c r="F114" s="70"/>
      <c r="G114" s="848">
        <f>G113-386</f>
        <v>358</v>
      </c>
      <c r="H114" s="862" t="s">
        <v>5</v>
      </c>
      <c r="I114" s="863">
        <v>44277</v>
      </c>
      <c r="J114" s="624">
        <v>3</v>
      </c>
      <c r="K114" s="70"/>
      <c r="L114" s="70"/>
      <c r="M114" s="70"/>
      <c r="N114" s="70"/>
      <c r="O114" s="70"/>
      <c r="P114" s="70"/>
      <c r="Q114" s="70"/>
      <c r="R114" s="70"/>
      <c r="S114" s="70"/>
      <c r="T114" s="70"/>
      <c r="U114" s="70"/>
      <c r="V114" s="70"/>
      <c r="W114" s="70"/>
      <c r="X114" s="70"/>
      <c r="Y114" s="70"/>
      <c r="Z114" s="70"/>
      <c r="AA114" s="70"/>
      <c r="AB114" s="70"/>
      <c r="AC114" s="70"/>
    </row>
    <row r="115" spans="1:29" ht="12.75">
      <c r="A115" s="64"/>
      <c r="B115" s="64"/>
      <c r="C115" s="64"/>
      <c r="D115" s="64"/>
      <c r="E115" s="501"/>
      <c r="F115" s="70"/>
      <c r="G115" s="848">
        <f>G113-G114-46</f>
        <v>340</v>
      </c>
      <c r="H115" s="862" t="s">
        <v>5</v>
      </c>
      <c r="I115" s="863">
        <v>44279</v>
      </c>
      <c r="J115" s="624">
        <v>2</v>
      </c>
      <c r="K115" s="64" t="s">
        <v>3444</v>
      </c>
      <c r="L115" s="70"/>
      <c r="M115" s="70"/>
      <c r="N115" s="70"/>
      <c r="O115" s="70"/>
      <c r="P115" s="70"/>
      <c r="Q115" s="70"/>
      <c r="R115" s="70"/>
      <c r="S115" s="70"/>
      <c r="T115" s="70"/>
      <c r="U115" s="70"/>
      <c r="V115" s="70"/>
      <c r="W115" s="70"/>
      <c r="X115" s="70"/>
      <c r="Y115" s="70"/>
      <c r="Z115" s="70"/>
      <c r="AA115" s="70"/>
      <c r="AB115" s="70"/>
      <c r="AC115" s="70"/>
    </row>
    <row r="116" spans="1:29" ht="12.75">
      <c r="A116" s="64"/>
      <c r="B116" s="64"/>
      <c r="C116" s="64"/>
      <c r="D116" s="64"/>
      <c r="E116" s="501"/>
      <c r="F116" s="70"/>
      <c r="G116" s="848">
        <f>G113-SUM(G114:G115)</f>
        <v>46</v>
      </c>
      <c r="H116" s="862" t="s">
        <v>5</v>
      </c>
      <c r="I116" s="863">
        <v>44280</v>
      </c>
      <c r="J116" s="624">
        <v>0.25</v>
      </c>
      <c r="K116" s="70"/>
      <c r="L116" s="70"/>
      <c r="M116" s="70"/>
      <c r="N116" s="70"/>
      <c r="O116" s="70"/>
      <c r="P116" s="70"/>
      <c r="Q116" s="70"/>
      <c r="R116" s="70"/>
      <c r="S116" s="70"/>
      <c r="T116" s="70"/>
      <c r="U116" s="70"/>
      <c r="V116" s="70"/>
      <c r="W116" s="70"/>
      <c r="X116" s="70"/>
      <c r="Y116" s="70"/>
      <c r="Z116" s="70"/>
      <c r="AA116" s="70"/>
      <c r="AB116" s="70"/>
      <c r="AC116" s="70"/>
    </row>
    <row r="117" spans="1:29" ht="12.75">
      <c r="A117" s="116"/>
      <c r="B117" s="116"/>
      <c r="C117" s="116"/>
      <c r="D117" s="116"/>
      <c r="E117" s="384"/>
      <c r="G117" s="17"/>
      <c r="H117" s="113"/>
      <c r="I117" s="267"/>
      <c r="J117" s="17"/>
    </row>
    <row r="118" spans="1:29" ht="12.75">
      <c r="A118" s="446">
        <v>38</v>
      </c>
      <c r="B118" s="446">
        <v>494</v>
      </c>
      <c r="C118" s="446"/>
      <c r="D118" s="446" t="s">
        <v>2614</v>
      </c>
      <c r="E118" s="447">
        <v>43960</v>
      </c>
      <c r="F118" s="441"/>
      <c r="G118" s="673">
        <v>494</v>
      </c>
      <c r="H118" s="869" t="s">
        <v>96</v>
      </c>
      <c r="I118" s="872">
        <v>44037</v>
      </c>
      <c r="J118" s="673">
        <v>3</v>
      </c>
      <c r="K118" s="441"/>
      <c r="L118" s="441"/>
      <c r="M118" s="441"/>
      <c r="N118" s="441"/>
      <c r="O118" s="441"/>
      <c r="P118" s="441"/>
      <c r="Q118" s="441"/>
      <c r="R118" s="441"/>
      <c r="S118" s="441"/>
      <c r="T118" s="441"/>
      <c r="U118" s="441"/>
      <c r="V118" s="441"/>
      <c r="W118" s="441"/>
      <c r="X118" s="441"/>
      <c r="Y118" s="441"/>
      <c r="Z118" s="441"/>
      <c r="AA118" s="441"/>
      <c r="AB118" s="441"/>
      <c r="AC118" s="441"/>
    </row>
    <row r="119" spans="1:29" ht="12.75">
      <c r="A119" s="64"/>
      <c r="B119" s="64"/>
      <c r="C119" s="64"/>
      <c r="D119" s="64"/>
      <c r="E119" s="501"/>
      <c r="F119" s="70"/>
      <c r="G119" s="848">
        <f>G118-180</f>
        <v>314</v>
      </c>
      <c r="H119" s="862" t="s">
        <v>5</v>
      </c>
      <c r="I119" s="863">
        <v>44275</v>
      </c>
      <c r="J119" s="624">
        <v>2</v>
      </c>
      <c r="K119" s="70"/>
      <c r="L119" s="70"/>
      <c r="M119" s="70"/>
      <c r="N119" s="70"/>
      <c r="O119" s="70"/>
      <c r="P119" s="70"/>
      <c r="Q119" s="70"/>
      <c r="R119" s="70"/>
      <c r="S119" s="70"/>
      <c r="T119" s="70"/>
      <c r="U119" s="70"/>
      <c r="V119" s="70"/>
      <c r="W119" s="70"/>
      <c r="X119" s="70"/>
      <c r="Y119" s="70"/>
      <c r="Z119" s="70"/>
      <c r="AA119" s="70"/>
      <c r="AB119" s="70"/>
      <c r="AC119" s="70"/>
    </row>
    <row r="120" spans="1:29" ht="12.75">
      <c r="A120" s="64"/>
      <c r="B120" s="64"/>
      <c r="C120" s="64"/>
      <c r="D120" s="64"/>
      <c r="E120" s="501"/>
      <c r="F120" s="70"/>
      <c r="G120" s="848">
        <f>G118-G119+9</f>
        <v>189</v>
      </c>
      <c r="H120" s="862" t="s">
        <v>5</v>
      </c>
      <c r="I120" s="863">
        <v>44275</v>
      </c>
      <c r="J120" s="624">
        <v>1</v>
      </c>
      <c r="K120" s="70"/>
      <c r="L120" s="70"/>
      <c r="M120" s="70"/>
      <c r="N120" s="70"/>
      <c r="O120" s="70"/>
      <c r="P120" s="70"/>
      <c r="Q120" s="70"/>
      <c r="R120" s="70"/>
      <c r="S120" s="70"/>
      <c r="T120" s="70"/>
      <c r="U120" s="70"/>
      <c r="V120" s="70"/>
      <c r="W120" s="70"/>
      <c r="X120" s="70"/>
      <c r="Y120" s="70"/>
      <c r="Z120" s="70"/>
      <c r="AA120" s="70"/>
      <c r="AB120" s="70"/>
      <c r="AC120" s="70"/>
    </row>
    <row r="121" spans="1:29" ht="12.75">
      <c r="A121" s="116"/>
      <c r="B121" s="116"/>
      <c r="C121" s="116"/>
      <c r="D121" s="116"/>
      <c r="E121" s="384"/>
      <c r="G121" s="17"/>
      <c r="H121" s="113"/>
      <c r="I121" s="267"/>
      <c r="J121" s="17"/>
    </row>
    <row r="122" spans="1:29" ht="12.75">
      <c r="A122" s="270">
        <v>39</v>
      </c>
      <c r="B122" s="270">
        <v>1</v>
      </c>
      <c r="C122" s="270"/>
      <c r="D122" s="270" t="s">
        <v>2614</v>
      </c>
      <c r="E122" s="388">
        <v>43921</v>
      </c>
      <c r="F122" s="188"/>
      <c r="G122" s="387">
        <v>1</v>
      </c>
      <c r="H122" s="389" t="s">
        <v>96</v>
      </c>
      <c r="I122" s="861">
        <v>44023</v>
      </c>
      <c r="J122" s="387" t="s">
        <v>3149</v>
      </c>
      <c r="K122" s="188"/>
      <c r="L122" s="188"/>
      <c r="M122" s="188"/>
      <c r="N122" s="188"/>
      <c r="O122" s="188"/>
      <c r="P122" s="188"/>
      <c r="Q122" s="188"/>
      <c r="R122" s="188"/>
      <c r="S122" s="188"/>
      <c r="T122" s="188"/>
      <c r="U122" s="188"/>
      <c r="V122" s="188"/>
      <c r="W122" s="188"/>
      <c r="X122" s="188"/>
      <c r="Y122" s="188"/>
      <c r="Z122" s="188"/>
      <c r="AA122" s="188"/>
      <c r="AB122" s="188"/>
      <c r="AC122" s="188"/>
    </row>
    <row r="123" spans="1:29" ht="12.75">
      <c r="A123" s="64"/>
      <c r="B123" s="64"/>
      <c r="C123" s="64"/>
      <c r="D123" s="64"/>
      <c r="E123" s="501"/>
      <c r="F123" s="70"/>
      <c r="G123" s="848">
        <f>G122</f>
        <v>1</v>
      </c>
      <c r="H123" s="862" t="s">
        <v>5</v>
      </c>
      <c r="I123" s="863">
        <v>44282</v>
      </c>
      <c r="J123" s="624">
        <v>0.1</v>
      </c>
      <c r="K123" s="70"/>
      <c r="L123" s="70"/>
      <c r="M123" s="70"/>
      <c r="N123" s="70"/>
      <c r="O123" s="70"/>
      <c r="P123" s="70"/>
      <c r="Q123" s="70"/>
      <c r="R123" s="70"/>
      <c r="S123" s="70"/>
      <c r="T123" s="70"/>
      <c r="U123" s="70"/>
      <c r="V123" s="70"/>
      <c r="W123" s="70"/>
      <c r="X123" s="70"/>
      <c r="Y123" s="70"/>
      <c r="Z123" s="70"/>
      <c r="AA123" s="70"/>
      <c r="AB123" s="70"/>
      <c r="AC123" s="70"/>
    </row>
    <row r="124" spans="1:29" ht="12.75">
      <c r="A124" s="116"/>
      <c r="B124" s="116"/>
      <c r="C124" s="116"/>
      <c r="D124" s="116"/>
      <c r="E124" s="384"/>
      <c r="G124" s="17"/>
      <c r="H124" s="113"/>
      <c r="I124" s="267"/>
      <c r="J124" s="17"/>
    </row>
    <row r="125" spans="1:29" ht="12.75">
      <c r="A125" s="446">
        <v>40</v>
      </c>
      <c r="B125" s="446">
        <v>243</v>
      </c>
      <c r="C125" s="446"/>
      <c r="D125" s="446" t="s">
        <v>2614</v>
      </c>
      <c r="E125" s="447">
        <v>43937</v>
      </c>
      <c r="F125" s="441"/>
      <c r="G125" s="673">
        <v>243</v>
      </c>
      <c r="H125" s="869" t="s">
        <v>96</v>
      </c>
      <c r="I125" s="872">
        <v>44022</v>
      </c>
      <c r="J125" s="673">
        <v>1.5</v>
      </c>
      <c r="K125" s="441"/>
      <c r="L125" s="441"/>
      <c r="M125" s="441"/>
      <c r="N125" s="441"/>
      <c r="O125" s="441"/>
      <c r="P125" s="441"/>
      <c r="Q125" s="441"/>
      <c r="R125" s="441"/>
      <c r="S125" s="441"/>
      <c r="T125" s="441"/>
      <c r="U125" s="441"/>
      <c r="V125" s="441"/>
      <c r="W125" s="441"/>
      <c r="X125" s="441"/>
      <c r="Y125" s="441"/>
      <c r="Z125" s="441"/>
      <c r="AA125" s="441"/>
      <c r="AB125" s="441"/>
      <c r="AC125" s="441"/>
    </row>
    <row r="126" spans="1:29" ht="12.75">
      <c r="A126" s="64"/>
      <c r="B126" s="64"/>
      <c r="C126" s="64"/>
      <c r="D126" s="64"/>
      <c r="E126" s="501"/>
      <c r="F126" s="70"/>
      <c r="G126" s="848">
        <f>G125</f>
        <v>243</v>
      </c>
      <c r="H126" s="862" t="s">
        <v>5</v>
      </c>
      <c r="I126" s="863">
        <v>44282</v>
      </c>
      <c r="J126" s="624">
        <v>1</v>
      </c>
      <c r="K126" s="70"/>
      <c r="L126" s="70"/>
      <c r="M126" s="70"/>
      <c r="N126" s="70"/>
      <c r="O126" s="70"/>
      <c r="P126" s="70"/>
      <c r="Q126" s="70"/>
      <c r="R126" s="70"/>
      <c r="S126" s="70"/>
      <c r="T126" s="70"/>
      <c r="U126" s="70"/>
      <c r="V126" s="70"/>
      <c r="W126" s="70"/>
      <c r="X126" s="70"/>
      <c r="Y126" s="70"/>
      <c r="Z126" s="70"/>
      <c r="AA126" s="70"/>
      <c r="AB126" s="70"/>
      <c r="AC126" s="70"/>
    </row>
    <row r="127" spans="1:29" ht="12.75">
      <c r="A127" s="116"/>
      <c r="B127" s="116"/>
      <c r="C127" s="116"/>
      <c r="D127" s="116"/>
      <c r="E127" s="384"/>
      <c r="G127" s="17"/>
      <c r="H127" s="113"/>
      <c r="I127" s="267"/>
      <c r="J127" s="17"/>
    </row>
    <row r="128" spans="1:29" ht="12.75">
      <c r="A128" s="446">
        <v>41</v>
      </c>
      <c r="B128" s="446">
        <v>484</v>
      </c>
      <c r="C128" s="446"/>
      <c r="D128" s="446" t="s">
        <v>2614</v>
      </c>
      <c r="E128" s="447">
        <v>43937</v>
      </c>
      <c r="F128" s="441"/>
      <c r="G128" s="673">
        <v>484</v>
      </c>
      <c r="H128" s="869" t="s">
        <v>96</v>
      </c>
      <c r="I128" s="872">
        <v>44037</v>
      </c>
      <c r="J128" s="673">
        <v>3</v>
      </c>
      <c r="K128" s="441"/>
      <c r="L128" s="441"/>
      <c r="M128" s="441"/>
      <c r="N128" s="441"/>
      <c r="O128" s="441"/>
      <c r="P128" s="441"/>
      <c r="Q128" s="441"/>
      <c r="R128" s="441"/>
      <c r="S128" s="441"/>
      <c r="T128" s="441"/>
      <c r="U128" s="441"/>
      <c r="V128" s="441"/>
      <c r="W128" s="441"/>
      <c r="X128" s="441"/>
      <c r="Y128" s="441"/>
      <c r="Z128" s="441"/>
      <c r="AA128" s="441"/>
      <c r="AB128" s="441"/>
      <c r="AC128" s="441"/>
    </row>
    <row r="129" spans="1:29" ht="12.75">
      <c r="A129" s="64"/>
      <c r="B129" s="64"/>
      <c r="C129" s="64"/>
      <c r="D129" s="64"/>
      <c r="E129" s="501"/>
      <c r="F129" s="70"/>
      <c r="G129" s="848">
        <f>G128-97</f>
        <v>387</v>
      </c>
      <c r="H129" s="862" t="s">
        <v>5</v>
      </c>
      <c r="I129" s="863">
        <v>44282</v>
      </c>
      <c r="J129" s="624">
        <v>1</v>
      </c>
      <c r="K129" s="64" t="s">
        <v>3445</v>
      </c>
      <c r="L129" s="70"/>
      <c r="M129" s="70"/>
      <c r="N129" s="70"/>
      <c r="O129" s="70"/>
      <c r="P129" s="70"/>
      <c r="Q129" s="70"/>
      <c r="R129" s="70"/>
      <c r="S129" s="70"/>
      <c r="T129" s="70"/>
      <c r="U129" s="70"/>
      <c r="V129" s="70"/>
      <c r="W129" s="70"/>
      <c r="X129" s="70"/>
      <c r="Y129" s="70"/>
      <c r="Z129" s="70"/>
      <c r="AA129" s="70"/>
      <c r="AB129" s="70"/>
      <c r="AC129" s="70"/>
    </row>
    <row r="130" spans="1:29" ht="12.75">
      <c r="A130" s="64"/>
      <c r="B130" s="64"/>
      <c r="C130" s="64"/>
      <c r="D130" s="64"/>
      <c r="E130" s="501"/>
      <c r="F130" s="70"/>
      <c r="G130" s="848">
        <f>G128-G129</f>
        <v>97</v>
      </c>
      <c r="H130" s="862" t="s">
        <v>5</v>
      </c>
      <c r="I130" s="863">
        <v>44285</v>
      </c>
      <c r="J130" s="624">
        <v>1.1499999999999999</v>
      </c>
      <c r="K130" s="70"/>
      <c r="L130" s="70"/>
      <c r="M130" s="70"/>
      <c r="N130" s="70"/>
      <c r="O130" s="70"/>
      <c r="P130" s="70"/>
      <c r="Q130" s="70"/>
      <c r="R130" s="70"/>
      <c r="S130" s="70"/>
      <c r="T130" s="70"/>
      <c r="U130" s="70"/>
      <c r="V130" s="70"/>
      <c r="W130" s="70"/>
      <c r="X130" s="70"/>
      <c r="Y130" s="70"/>
      <c r="Z130" s="70"/>
      <c r="AA130" s="70"/>
      <c r="AB130" s="70"/>
      <c r="AC130" s="70"/>
    </row>
    <row r="131" spans="1:29" ht="12.75">
      <c r="A131" s="116"/>
      <c r="B131" s="116"/>
      <c r="C131" s="116"/>
      <c r="D131" s="116"/>
      <c r="E131" s="384"/>
      <c r="G131" s="17"/>
      <c r="H131" s="113"/>
      <c r="I131" s="267"/>
      <c r="J131" s="17"/>
    </row>
    <row r="132" spans="1:29" ht="12.75">
      <c r="A132" s="446">
        <v>42</v>
      </c>
      <c r="B132" s="446">
        <v>272</v>
      </c>
      <c r="C132" s="446"/>
      <c r="D132" s="446" t="s">
        <v>2614</v>
      </c>
      <c r="E132" s="447">
        <v>43944</v>
      </c>
      <c r="F132" s="441"/>
      <c r="G132" s="673">
        <v>272</v>
      </c>
      <c r="H132" s="869" t="s">
        <v>96</v>
      </c>
      <c r="I132" s="872">
        <v>44023</v>
      </c>
      <c r="J132" s="674"/>
      <c r="K132" s="446" t="s">
        <v>3446</v>
      </c>
      <c r="L132" s="441"/>
      <c r="M132" s="441"/>
      <c r="N132" s="441"/>
      <c r="O132" s="441"/>
      <c r="P132" s="441"/>
      <c r="Q132" s="441"/>
      <c r="R132" s="441"/>
      <c r="S132" s="441"/>
      <c r="T132" s="441"/>
      <c r="U132" s="441"/>
      <c r="V132" s="441"/>
      <c r="W132" s="441"/>
      <c r="X132" s="441"/>
      <c r="Y132" s="441"/>
      <c r="Z132" s="441"/>
      <c r="AA132" s="441"/>
      <c r="AB132" s="441"/>
      <c r="AC132" s="441"/>
    </row>
    <row r="133" spans="1:29" ht="12.75">
      <c r="A133" s="64"/>
      <c r="B133" s="64"/>
      <c r="C133" s="64"/>
      <c r="D133" s="64"/>
      <c r="E133" s="501"/>
      <c r="F133" s="70"/>
      <c r="G133" s="848">
        <f>G132</f>
        <v>272</v>
      </c>
      <c r="H133" s="862" t="s">
        <v>5</v>
      </c>
      <c r="I133" s="863">
        <v>44285</v>
      </c>
      <c r="J133" s="624" t="s">
        <v>3447</v>
      </c>
      <c r="K133" s="64" t="s">
        <v>3448</v>
      </c>
      <c r="L133" s="70"/>
      <c r="M133" s="70"/>
      <c r="N133" s="70"/>
      <c r="O133" s="70"/>
      <c r="P133" s="70"/>
      <c r="Q133" s="70"/>
      <c r="R133" s="70"/>
      <c r="S133" s="70"/>
      <c r="T133" s="70"/>
      <c r="U133" s="70"/>
      <c r="V133" s="70"/>
      <c r="W133" s="70"/>
      <c r="X133" s="70"/>
      <c r="Y133" s="70"/>
      <c r="Z133" s="70"/>
      <c r="AA133" s="70"/>
      <c r="AB133" s="70"/>
      <c r="AC133" s="70"/>
    </row>
    <row r="134" spans="1:29" ht="12.75">
      <c r="A134" s="116"/>
      <c r="B134" s="116"/>
      <c r="C134" s="116"/>
      <c r="D134" s="116"/>
      <c r="E134" s="384"/>
      <c r="G134" s="17"/>
      <c r="H134" s="113"/>
      <c r="I134" s="267"/>
      <c r="J134" s="17"/>
    </row>
    <row r="135" spans="1:29" ht="12.75">
      <c r="A135" s="446">
        <v>43</v>
      </c>
      <c r="B135" s="446">
        <v>225</v>
      </c>
      <c r="C135" s="446"/>
      <c r="D135" s="446" t="s">
        <v>2614</v>
      </c>
      <c r="E135" s="447">
        <v>43944</v>
      </c>
      <c r="F135" s="441"/>
      <c r="G135" s="673">
        <v>225</v>
      </c>
      <c r="H135" s="869" t="s">
        <v>96</v>
      </c>
      <c r="I135" s="872">
        <v>44030</v>
      </c>
      <c r="J135" s="674"/>
      <c r="K135" s="441"/>
      <c r="L135" s="441"/>
      <c r="M135" s="441"/>
      <c r="N135" s="441"/>
      <c r="O135" s="441"/>
      <c r="P135" s="441"/>
      <c r="Q135" s="441"/>
      <c r="R135" s="441"/>
      <c r="S135" s="441"/>
      <c r="T135" s="441"/>
      <c r="U135" s="441"/>
      <c r="V135" s="441"/>
      <c r="W135" s="441"/>
      <c r="X135" s="441"/>
      <c r="Y135" s="441"/>
      <c r="Z135" s="441"/>
      <c r="AA135" s="441"/>
      <c r="AB135" s="441"/>
      <c r="AC135" s="441"/>
    </row>
    <row r="136" spans="1:29" ht="12.75">
      <c r="A136" s="64"/>
      <c r="B136" s="64"/>
      <c r="C136" s="64"/>
      <c r="D136" s="64"/>
      <c r="E136" s="501"/>
      <c r="F136" s="70"/>
      <c r="G136" s="848">
        <f>G135</f>
        <v>225</v>
      </c>
      <c r="H136" s="862" t="s">
        <v>5</v>
      </c>
      <c r="I136" s="863">
        <v>44286</v>
      </c>
      <c r="J136" s="624">
        <v>2.25</v>
      </c>
      <c r="K136" s="70"/>
      <c r="L136" s="70"/>
      <c r="M136" s="70"/>
      <c r="N136" s="70"/>
      <c r="O136" s="70"/>
      <c r="P136" s="70"/>
      <c r="Q136" s="70"/>
      <c r="R136" s="70"/>
      <c r="S136" s="70"/>
      <c r="T136" s="70"/>
      <c r="U136" s="70"/>
      <c r="V136" s="70"/>
      <c r="W136" s="70"/>
      <c r="X136" s="70"/>
      <c r="Y136" s="70"/>
      <c r="Z136" s="70"/>
      <c r="AA136" s="70"/>
      <c r="AB136" s="70"/>
      <c r="AC136" s="70"/>
    </row>
    <row r="137" spans="1:29" ht="12.75">
      <c r="A137" s="116"/>
      <c r="B137" s="116"/>
      <c r="C137" s="116"/>
      <c r="D137" s="116"/>
      <c r="E137" s="384"/>
      <c r="G137" s="17"/>
      <c r="H137" s="113"/>
      <c r="I137" s="267"/>
      <c r="J137" s="17"/>
    </row>
    <row r="138" spans="1:29" ht="12.75">
      <c r="A138" s="446">
        <v>44</v>
      </c>
      <c r="B138" s="446">
        <v>273</v>
      </c>
      <c r="C138" s="446"/>
      <c r="D138" s="446" t="s">
        <v>2614</v>
      </c>
      <c r="E138" s="447">
        <v>43956</v>
      </c>
      <c r="F138" s="441"/>
      <c r="G138" s="673">
        <v>273</v>
      </c>
      <c r="H138" s="869" t="s">
        <v>96</v>
      </c>
      <c r="I138" s="872">
        <v>44030</v>
      </c>
      <c r="J138" s="674"/>
      <c r="K138" s="441"/>
      <c r="L138" s="441"/>
      <c r="M138" s="441"/>
      <c r="N138" s="441"/>
      <c r="O138" s="441"/>
      <c r="P138" s="441"/>
      <c r="Q138" s="441"/>
      <c r="R138" s="441"/>
      <c r="S138" s="441"/>
      <c r="T138" s="441"/>
      <c r="U138" s="441"/>
      <c r="V138" s="441"/>
      <c r="W138" s="441"/>
      <c r="X138" s="441"/>
      <c r="Y138" s="441"/>
      <c r="Z138" s="441"/>
      <c r="AA138" s="441"/>
      <c r="AB138" s="441"/>
      <c r="AC138" s="441"/>
    </row>
    <row r="139" spans="1:29" ht="12.75">
      <c r="A139" s="64"/>
      <c r="B139" s="64"/>
      <c r="C139" s="64"/>
      <c r="D139" s="64"/>
      <c r="E139" s="501"/>
      <c r="F139" s="70"/>
      <c r="G139" s="848">
        <f>G138-14</f>
        <v>259</v>
      </c>
      <c r="H139" s="862" t="s">
        <v>5</v>
      </c>
      <c r="I139" s="863">
        <v>44286</v>
      </c>
      <c r="J139" s="624">
        <v>1.5</v>
      </c>
      <c r="K139" s="70"/>
      <c r="L139" s="70"/>
      <c r="M139" s="70"/>
      <c r="N139" s="70"/>
      <c r="O139" s="70"/>
      <c r="P139" s="70"/>
      <c r="Q139" s="70"/>
      <c r="R139" s="70"/>
      <c r="S139" s="70"/>
      <c r="T139" s="70"/>
      <c r="U139" s="70"/>
      <c r="V139" s="70"/>
      <c r="W139" s="70"/>
      <c r="X139" s="70"/>
      <c r="Y139" s="70"/>
      <c r="Z139" s="70"/>
      <c r="AA139" s="70"/>
      <c r="AB139" s="70"/>
      <c r="AC139" s="70"/>
    </row>
    <row r="140" spans="1:29" ht="12.75">
      <c r="A140" s="64"/>
      <c r="B140" s="64"/>
      <c r="C140" s="64"/>
      <c r="D140" s="64"/>
      <c r="E140" s="501"/>
      <c r="F140" s="70"/>
      <c r="G140" s="848">
        <f>G138-G139</f>
        <v>14</v>
      </c>
      <c r="H140" s="862" t="s">
        <v>5</v>
      </c>
      <c r="I140" s="863">
        <v>44287</v>
      </c>
      <c r="J140" s="624">
        <v>0.25</v>
      </c>
      <c r="K140" s="70"/>
      <c r="L140" s="70"/>
      <c r="M140" s="70"/>
      <c r="N140" s="70"/>
      <c r="O140" s="70"/>
      <c r="P140" s="70"/>
      <c r="Q140" s="70"/>
      <c r="R140" s="70"/>
      <c r="S140" s="70"/>
      <c r="T140" s="70"/>
      <c r="U140" s="70"/>
      <c r="V140" s="70"/>
      <c r="W140" s="70"/>
      <c r="X140" s="70"/>
      <c r="Y140" s="70"/>
      <c r="Z140" s="70"/>
      <c r="AA140" s="70"/>
      <c r="AB140" s="70"/>
      <c r="AC140" s="70"/>
    </row>
    <row r="141" spans="1:29" ht="12.75">
      <c r="A141" s="116"/>
      <c r="B141" s="116"/>
      <c r="C141" s="116"/>
      <c r="D141" s="116"/>
      <c r="E141" s="384"/>
      <c r="G141" s="17"/>
      <c r="H141" s="113"/>
      <c r="I141" s="267"/>
      <c r="J141" s="17"/>
    </row>
    <row r="142" spans="1:29" ht="12.75">
      <c r="A142" s="270">
        <v>45</v>
      </c>
      <c r="B142" s="270">
        <v>27</v>
      </c>
      <c r="C142" s="270"/>
      <c r="D142" s="270" t="s">
        <v>2614</v>
      </c>
      <c r="E142" s="388">
        <v>43921</v>
      </c>
      <c r="F142" s="188"/>
      <c r="G142" s="387">
        <v>27</v>
      </c>
      <c r="H142" s="389" t="s">
        <v>96</v>
      </c>
      <c r="I142" s="861">
        <v>43995</v>
      </c>
      <c r="J142" s="387">
        <v>0.5</v>
      </c>
      <c r="K142" s="188"/>
      <c r="L142" s="188"/>
      <c r="M142" s="188"/>
      <c r="N142" s="188"/>
      <c r="O142" s="188"/>
      <c r="P142" s="188"/>
      <c r="Q142" s="188"/>
      <c r="R142" s="188"/>
      <c r="S142" s="188"/>
      <c r="T142" s="188"/>
      <c r="U142" s="188"/>
      <c r="V142" s="188"/>
      <c r="W142" s="188"/>
      <c r="X142" s="188"/>
      <c r="Y142" s="188"/>
      <c r="Z142" s="188"/>
      <c r="AA142" s="188"/>
      <c r="AB142" s="188"/>
      <c r="AC142" s="188"/>
    </row>
    <row r="143" spans="1:29" ht="12.75">
      <c r="A143" s="1"/>
      <c r="B143" s="1"/>
      <c r="C143" s="1"/>
      <c r="D143" s="1"/>
      <c r="E143" s="875"/>
      <c r="F143" s="876"/>
      <c r="G143" s="877">
        <v>45</v>
      </c>
      <c r="H143" s="878" t="s">
        <v>12</v>
      </c>
      <c r="I143" s="1" t="s">
        <v>3449</v>
      </c>
      <c r="J143" s="877" t="s">
        <v>3450</v>
      </c>
      <c r="K143" s="876"/>
      <c r="L143" s="876"/>
      <c r="M143" s="876"/>
      <c r="N143" s="876"/>
      <c r="O143" s="876"/>
      <c r="P143" s="876"/>
      <c r="Q143" s="876"/>
      <c r="R143" s="876"/>
      <c r="S143" s="876"/>
      <c r="T143" s="876"/>
      <c r="U143" s="876"/>
      <c r="V143" s="876"/>
      <c r="W143" s="876"/>
      <c r="X143" s="876"/>
      <c r="Y143" s="876"/>
      <c r="Z143" s="876"/>
      <c r="AA143" s="876"/>
      <c r="AB143" s="876"/>
      <c r="AC143" s="876"/>
    </row>
    <row r="144" spans="1:29" ht="12.75">
      <c r="A144" s="116"/>
      <c r="B144" s="116"/>
      <c r="C144" s="116"/>
      <c r="D144" s="116"/>
      <c r="E144" s="384"/>
      <c r="G144" s="17"/>
      <c r="H144" s="113"/>
      <c r="I144" s="267"/>
      <c r="J144" s="17"/>
    </row>
    <row r="145" spans="1:29" ht="12.75">
      <c r="A145" s="446">
        <v>46</v>
      </c>
      <c r="B145" s="446">
        <v>64</v>
      </c>
      <c r="C145" s="446"/>
      <c r="D145" s="446" t="s">
        <v>2614</v>
      </c>
      <c r="E145" s="447">
        <v>43935</v>
      </c>
      <c r="F145" s="441"/>
      <c r="G145" s="673">
        <v>64</v>
      </c>
      <c r="H145" s="869" t="s">
        <v>96</v>
      </c>
      <c r="I145" s="872">
        <v>44030</v>
      </c>
      <c r="J145" s="674"/>
      <c r="K145" s="441"/>
      <c r="L145" s="441"/>
      <c r="M145" s="441"/>
      <c r="N145" s="441"/>
      <c r="O145" s="441"/>
      <c r="P145" s="441"/>
      <c r="Q145" s="441"/>
      <c r="R145" s="441"/>
      <c r="S145" s="441"/>
      <c r="T145" s="441"/>
      <c r="U145" s="441"/>
      <c r="V145" s="441"/>
      <c r="W145" s="441"/>
      <c r="X145" s="441"/>
      <c r="Y145" s="441"/>
      <c r="Z145" s="441"/>
      <c r="AA145" s="441"/>
      <c r="AB145" s="441"/>
      <c r="AC145" s="441"/>
    </row>
    <row r="146" spans="1:29" ht="12.75">
      <c r="A146" s="1"/>
      <c r="B146" s="1"/>
      <c r="C146" s="1"/>
      <c r="D146" s="1"/>
      <c r="E146" s="875"/>
      <c r="F146" s="876"/>
      <c r="G146" s="877">
        <v>64</v>
      </c>
      <c r="H146" s="878" t="s">
        <v>12</v>
      </c>
      <c r="I146" s="1" t="s">
        <v>3449</v>
      </c>
      <c r="J146" s="877" t="s">
        <v>3451</v>
      </c>
      <c r="K146" s="876"/>
      <c r="L146" s="876"/>
      <c r="M146" s="876"/>
      <c r="N146" s="876"/>
      <c r="O146" s="876"/>
      <c r="P146" s="876"/>
      <c r="Q146" s="876"/>
      <c r="R146" s="876"/>
      <c r="S146" s="876"/>
      <c r="T146" s="876"/>
      <c r="U146" s="876"/>
      <c r="V146" s="876"/>
      <c r="W146" s="876"/>
      <c r="X146" s="876"/>
      <c r="Y146" s="876"/>
      <c r="Z146" s="876"/>
      <c r="AA146" s="876"/>
      <c r="AB146" s="876"/>
      <c r="AC146" s="876"/>
    </row>
    <row r="147" spans="1:29" ht="12.75">
      <c r="A147" s="116"/>
      <c r="B147" s="116"/>
      <c r="C147" s="116"/>
      <c r="D147" s="116"/>
      <c r="E147" s="384"/>
      <c r="G147" s="17"/>
      <c r="H147" s="113"/>
      <c r="I147" s="267"/>
      <c r="J147" s="17"/>
    </row>
    <row r="148" spans="1:29" ht="12.75">
      <c r="A148" s="446">
        <v>47</v>
      </c>
      <c r="B148" s="446">
        <v>2</v>
      </c>
      <c r="C148" s="446"/>
      <c r="D148" s="446" t="s">
        <v>2614</v>
      </c>
      <c r="E148" s="447">
        <v>43887</v>
      </c>
      <c r="F148" s="441"/>
      <c r="G148" s="673">
        <v>2</v>
      </c>
      <c r="H148" s="869" t="s">
        <v>96</v>
      </c>
      <c r="I148" s="872">
        <v>44030</v>
      </c>
      <c r="J148" s="674"/>
      <c r="K148" s="441"/>
      <c r="L148" s="441"/>
      <c r="M148" s="441"/>
      <c r="N148" s="441"/>
      <c r="O148" s="441"/>
      <c r="P148" s="441"/>
      <c r="Q148" s="441"/>
      <c r="R148" s="441"/>
      <c r="S148" s="441"/>
      <c r="T148" s="441"/>
      <c r="U148" s="441"/>
      <c r="V148" s="441"/>
      <c r="W148" s="441"/>
      <c r="X148" s="441"/>
      <c r="Y148" s="441"/>
      <c r="Z148" s="441"/>
      <c r="AA148" s="441"/>
      <c r="AB148" s="441"/>
      <c r="AC148" s="441"/>
    </row>
    <row r="149" spans="1:29" ht="12.75">
      <c r="A149" s="1"/>
      <c r="B149" s="1"/>
      <c r="C149" s="1"/>
      <c r="D149" s="1"/>
      <c r="E149" s="875"/>
      <c r="F149" s="876"/>
      <c r="G149" s="877">
        <v>2</v>
      </c>
      <c r="H149" s="878" t="s">
        <v>12</v>
      </c>
      <c r="I149" s="1" t="s">
        <v>3449</v>
      </c>
      <c r="J149" s="877">
        <v>0</v>
      </c>
      <c r="K149" s="876"/>
      <c r="L149" s="876"/>
      <c r="M149" s="876"/>
      <c r="N149" s="876"/>
      <c r="O149" s="876"/>
      <c r="P149" s="876"/>
      <c r="Q149" s="876"/>
      <c r="R149" s="876"/>
      <c r="S149" s="876"/>
      <c r="T149" s="876"/>
      <c r="U149" s="876"/>
      <c r="V149" s="876"/>
      <c r="W149" s="876"/>
      <c r="X149" s="876"/>
      <c r="Y149" s="876"/>
      <c r="Z149" s="876"/>
      <c r="AA149" s="876"/>
      <c r="AB149" s="876"/>
      <c r="AC149" s="876"/>
    </row>
    <row r="150" spans="1:29" ht="12.75">
      <c r="A150" s="116"/>
      <c r="B150" s="116"/>
      <c r="C150" s="116"/>
      <c r="D150" s="116"/>
      <c r="E150" s="384"/>
      <c r="G150" s="17"/>
      <c r="H150" s="113"/>
      <c r="I150" s="267"/>
      <c r="J150" s="17"/>
    </row>
    <row r="151" spans="1:29" ht="12.75">
      <c r="A151" s="446">
        <v>48</v>
      </c>
      <c r="B151" s="446">
        <v>87</v>
      </c>
      <c r="C151" s="446"/>
      <c r="D151" s="446" t="s">
        <v>2614</v>
      </c>
      <c r="E151" s="447">
        <v>43935</v>
      </c>
      <c r="F151" s="441"/>
      <c r="G151" s="673">
        <v>87</v>
      </c>
      <c r="H151" s="869" t="s">
        <v>96</v>
      </c>
      <c r="I151" s="872">
        <v>44030</v>
      </c>
      <c r="J151" s="674"/>
      <c r="K151" s="441"/>
      <c r="L151" s="441"/>
      <c r="M151" s="441"/>
      <c r="N151" s="441"/>
      <c r="O151" s="441"/>
      <c r="P151" s="441"/>
      <c r="Q151" s="441"/>
      <c r="R151" s="441"/>
      <c r="S151" s="441"/>
      <c r="T151" s="441"/>
      <c r="U151" s="441"/>
      <c r="V151" s="441"/>
      <c r="W151" s="441"/>
      <c r="X151" s="441"/>
      <c r="Y151" s="441"/>
      <c r="Z151" s="441"/>
      <c r="AA151" s="441"/>
      <c r="AB151" s="441"/>
      <c r="AC151" s="441"/>
    </row>
    <row r="152" spans="1:29" ht="12.75">
      <c r="A152" s="1"/>
      <c r="B152" s="1"/>
      <c r="C152" s="1"/>
      <c r="D152" s="1"/>
      <c r="E152" s="875"/>
      <c r="F152" s="876"/>
      <c r="G152" s="877">
        <v>87</v>
      </c>
      <c r="H152" s="878" t="s">
        <v>12</v>
      </c>
      <c r="I152" s="1" t="s">
        <v>3449</v>
      </c>
      <c r="J152" s="877" t="s">
        <v>3452</v>
      </c>
      <c r="K152" s="876"/>
      <c r="L152" s="876"/>
      <c r="M152" s="876"/>
      <c r="N152" s="876"/>
      <c r="O152" s="876"/>
      <c r="P152" s="876"/>
      <c r="Q152" s="876"/>
      <c r="R152" s="876"/>
      <c r="S152" s="876"/>
      <c r="T152" s="876"/>
      <c r="U152" s="876"/>
      <c r="V152" s="876"/>
      <c r="W152" s="876"/>
      <c r="X152" s="876"/>
      <c r="Y152" s="876"/>
      <c r="Z152" s="876"/>
      <c r="AA152" s="876"/>
      <c r="AB152" s="876"/>
      <c r="AC152" s="876"/>
    </row>
    <row r="153" spans="1:29" ht="12.75">
      <c r="A153" s="116"/>
      <c r="B153" s="116"/>
      <c r="C153" s="116"/>
      <c r="D153" s="116"/>
      <c r="E153" s="384"/>
      <c r="G153" s="17"/>
      <c r="H153" s="113"/>
      <c r="I153" s="267"/>
      <c r="J153" s="17"/>
    </row>
    <row r="154" spans="1:29" ht="12.75">
      <c r="A154" s="116"/>
      <c r="B154" s="116"/>
      <c r="C154" s="116"/>
      <c r="D154" s="116"/>
      <c r="E154" s="384"/>
      <c r="G154" s="17"/>
      <c r="H154" s="113"/>
      <c r="I154" s="267"/>
      <c r="J154" s="17"/>
    </row>
    <row r="155" spans="1:29" ht="12.75">
      <c r="A155" s="446">
        <v>49</v>
      </c>
      <c r="B155" s="446">
        <v>177</v>
      </c>
      <c r="C155" s="446"/>
      <c r="D155" s="446" t="s">
        <v>2614</v>
      </c>
      <c r="E155" s="447">
        <v>43932</v>
      </c>
      <c r="F155" s="441"/>
      <c r="G155" s="673">
        <v>177</v>
      </c>
      <c r="H155" s="869" t="s">
        <v>96</v>
      </c>
      <c r="I155" s="872">
        <v>44030</v>
      </c>
      <c r="J155" s="674"/>
      <c r="K155" s="441"/>
      <c r="L155" s="441"/>
      <c r="M155" s="441"/>
      <c r="N155" s="441"/>
      <c r="O155" s="441"/>
      <c r="P155" s="441"/>
      <c r="Q155" s="441"/>
      <c r="R155" s="441"/>
      <c r="S155" s="441"/>
      <c r="T155" s="441"/>
      <c r="U155" s="441"/>
      <c r="V155" s="441"/>
      <c r="W155" s="441"/>
      <c r="X155" s="441"/>
      <c r="Y155" s="441"/>
      <c r="Z155" s="441"/>
      <c r="AA155" s="441"/>
      <c r="AB155" s="441"/>
      <c r="AC155" s="441"/>
    </row>
    <row r="156" spans="1:29" ht="12.75">
      <c r="A156" s="1"/>
      <c r="B156" s="1"/>
      <c r="C156" s="1"/>
      <c r="D156" s="1"/>
      <c r="E156" s="875"/>
      <c r="F156" s="876"/>
      <c r="G156" s="877">
        <v>50</v>
      </c>
      <c r="H156" s="878" t="s">
        <v>12</v>
      </c>
      <c r="I156" s="1" t="s">
        <v>3453</v>
      </c>
      <c r="J156" s="877" t="s">
        <v>3230</v>
      </c>
      <c r="K156" s="876"/>
      <c r="L156" s="876"/>
      <c r="M156" s="876"/>
      <c r="N156" s="876"/>
      <c r="O156" s="876"/>
      <c r="P156" s="876"/>
      <c r="Q156" s="876"/>
      <c r="R156" s="876"/>
      <c r="S156" s="876"/>
      <c r="T156" s="876"/>
      <c r="U156" s="876"/>
      <c r="V156" s="876"/>
      <c r="W156" s="876"/>
      <c r="X156" s="876"/>
      <c r="Y156" s="876"/>
      <c r="Z156" s="876"/>
      <c r="AA156" s="876"/>
      <c r="AB156" s="876"/>
      <c r="AC156" s="876"/>
    </row>
    <row r="157" spans="1:29" ht="12.75">
      <c r="A157" s="1"/>
      <c r="B157" s="1"/>
      <c r="C157" s="1"/>
      <c r="D157" s="1"/>
      <c r="E157" s="875"/>
      <c r="F157" s="876"/>
      <c r="G157" s="877">
        <v>127</v>
      </c>
      <c r="H157" s="878" t="s">
        <v>12</v>
      </c>
      <c r="I157" s="1" t="s">
        <v>3449</v>
      </c>
      <c r="J157" s="879">
        <v>0.14583333333333334</v>
      </c>
      <c r="K157" s="876"/>
      <c r="L157" s="876"/>
      <c r="M157" s="876"/>
      <c r="N157" s="876"/>
      <c r="O157" s="876"/>
      <c r="P157" s="876"/>
      <c r="Q157" s="876"/>
      <c r="R157" s="876"/>
      <c r="S157" s="876"/>
      <c r="T157" s="876"/>
      <c r="U157" s="876"/>
      <c r="V157" s="876"/>
      <c r="W157" s="876"/>
      <c r="X157" s="876"/>
      <c r="Y157" s="876"/>
      <c r="Z157" s="876"/>
      <c r="AA157" s="876"/>
      <c r="AB157" s="876"/>
      <c r="AC157" s="876"/>
    </row>
    <row r="158" spans="1:29" ht="12.75">
      <c r="A158" s="116"/>
      <c r="B158" s="116"/>
      <c r="C158" s="116"/>
      <c r="D158" s="116"/>
      <c r="E158" s="384"/>
      <c r="G158" s="17"/>
      <c r="H158" s="113"/>
      <c r="I158" s="267"/>
      <c r="J158" s="17"/>
    </row>
    <row r="159" spans="1:29" ht="12.75">
      <c r="A159" s="116"/>
      <c r="B159" s="116"/>
      <c r="C159" s="116"/>
      <c r="D159" s="116"/>
      <c r="E159" s="384"/>
      <c r="G159" s="17"/>
      <c r="H159" s="113"/>
      <c r="I159" s="267"/>
      <c r="J159" s="17"/>
    </row>
    <row r="160" spans="1:29" ht="12.75">
      <c r="A160" s="446">
        <v>50</v>
      </c>
      <c r="B160" s="446">
        <v>75</v>
      </c>
      <c r="C160" s="446"/>
      <c r="D160" s="446" t="s">
        <v>2614</v>
      </c>
      <c r="E160" s="447">
        <v>43931</v>
      </c>
      <c r="F160" s="441"/>
      <c r="G160" s="673">
        <v>75</v>
      </c>
      <c r="H160" s="869" t="s">
        <v>96</v>
      </c>
      <c r="I160" s="872">
        <v>44030</v>
      </c>
      <c r="J160" s="674"/>
      <c r="K160" s="441"/>
      <c r="L160" s="441"/>
      <c r="M160" s="441"/>
      <c r="N160" s="441"/>
      <c r="O160" s="441"/>
      <c r="P160" s="441"/>
      <c r="Q160" s="441"/>
      <c r="R160" s="441"/>
      <c r="S160" s="441"/>
      <c r="T160" s="441"/>
      <c r="U160" s="441"/>
      <c r="V160" s="441"/>
      <c r="W160" s="441"/>
      <c r="X160" s="441"/>
      <c r="Y160" s="441"/>
      <c r="Z160" s="441"/>
      <c r="AA160" s="441"/>
      <c r="AB160" s="441"/>
      <c r="AC160" s="441"/>
    </row>
    <row r="161" spans="1:29" ht="12.75">
      <c r="A161" s="1"/>
      <c r="B161" s="1"/>
      <c r="C161" s="1"/>
      <c r="D161" s="1"/>
      <c r="E161" s="875"/>
      <c r="F161" s="876"/>
      <c r="G161" s="877">
        <v>75</v>
      </c>
      <c r="H161" s="878" t="s">
        <v>12</v>
      </c>
      <c r="I161" s="1" t="s">
        <v>3453</v>
      </c>
      <c r="J161" s="877" t="s">
        <v>3295</v>
      </c>
      <c r="K161" s="876"/>
      <c r="L161" s="876"/>
      <c r="M161" s="876"/>
      <c r="N161" s="876"/>
      <c r="O161" s="876"/>
      <c r="P161" s="876"/>
      <c r="Q161" s="876"/>
      <c r="R161" s="876"/>
      <c r="S161" s="876"/>
      <c r="T161" s="876"/>
      <c r="U161" s="876"/>
      <c r="V161" s="876"/>
      <c r="W161" s="876"/>
      <c r="X161" s="876"/>
      <c r="Y161" s="876"/>
      <c r="Z161" s="876"/>
      <c r="AA161" s="876"/>
      <c r="AB161" s="876"/>
      <c r="AC161" s="876"/>
    </row>
    <row r="162" spans="1:29" ht="12.75">
      <c r="A162" s="116"/>
      <c r="B162" s="116"/>
      <c r="C162" s="116"/>
      <c r="D162" s="116"/>
      <c r="E162" s="384"/>
      <c r="G162" s="17"/>
      <c r="H162" s="113"/>
      <c r="I162" s="267"/>
      <c r="J162" s="17"/>
    </row>
    <row r="163" spans="1:29" ht="12.75">
      <c r="A163" s="446">
        <v>51</v>
      </c>
      <c r="B163" s="446">
        <v>30</v>
      </c>
      <c r="C163" s="446"/>
      <c r="D163" s="446" t="s">
        <v>2614</v>
      </c>
      <c r="E163" s="447">
        <v>43921</v>
      </c>
      <c r="F163" s="441"/>
      <c r="G163" s="673">
        <v>30</v>
      </c>
      <c r="H163" s="869" t="s">
        <v>96</v>
      </c>
      <c r="I163" s="872">
        <v>44030</v>
      </c>
      <c r="J163" s="674"/>
      <c r="K163" s="441"/>
      <c r="L163" s="441"/>
      <c r="M163" s="441"/>
      <c r="N163" s="441"/>
      <c r="O163" s="441"/>
      <c r="P163" s="441"/>
      <c r="Q163" s="441"/>
      <c r="R163" s="441"/>
      <c r="S163" s="441"/>
      <c r="T163" s="441"/>
      <c r="U163" s="441"/>
      <c r="V163" s="441"/>
      <c r="W163" s="441"/>
      <c r="X163" s="441"/>
      <c r="Y163" s="441"/>
      <c r="Z163" s="441"/>
      <c r="AA163" s="441"/>
      <c r="AB163" s="441"/>
      <c r="AC163" s="441"/>
    </row>
    <row r="164" spans="1:29" ht="12.75">
      <c r="A164" s="64"/>
      <c r="B164" s="64"/>
      <c r="C164" s="64"/>
      <c r="D164" s="64"/>
      <c r="E164" s="501"/>
      <c r="F164" s="70"/>
      <c r="G164" s="877">
        <v>30</v>
      </c>
      <c r="H164" s="878" t="s">
        <v>12</v>
      </c>
      <c r="I164" s="1" t="s">
        <v>3453</v>
      </c>
      <c r="J164" s="877" t="s">
        <v>3450</v>
      </c>
      <c r="K164" s="70"/>
      <c r="L164" s="70"/>
      <c r="M164" s="70"/>
      <c r="N164" s="70"/>
      <c r="O164" s="70"/>
      <c r="P164" s="70"/>
      <c r="Q164" s="70"/>
      <c r="R164" s="70"/>
      <c r="S164" s="70"/>
      <c r="T164" s="70"/>
      <c r="U164" s="70"/>
      <c r="V164" s="70"/>
      <c r="W164" s="70"/>
      <c r="X164" s="70"/>
      <c r="Y164" s="70"/>
      <c r="Z164" s="70"/>
      <c r="AA164" s="70"/>
      <c r="AB164" s="70"/>
      <c r="AC164" s="70"/>
    </row>
    <row r="165" spans="1:29" ht="12.75">
      <c r="A165" s="116"/>
      <c r="B165" s="116"/>
      <c r="C165" s="116"/>
      <c r="D165" s="116"/>
      <c r="E165" s="384"/>
      <c r="G165" s="17"/>
      <c r="H165" s="113"/>
      <c r="I165" s="267"/>
      <c r="J165" s="17"/>
    </row>
    <row r="166" spans="1:29" ht="12.75">
      <c r="A166" s="446">
        <v>52</v>
      </c>
      <c r="B166" s="446">
        <v>21</v>
      </c>
      <c r="C166" s="446"/>
      <c r="D166" s="446" t="s">
        <v>2614</v>
      </c>
      <c r="E166" s="447">
        <v>43921</v>
      </c>
      <c r="F166" s="441"/>
      <c r="G166" s="673">
        <v>21</v>
      </c>
      <c r="H166" s="869" t="s">
        <v>96</v>
      </c>
      <c r="I166" s="872">
        <v>44030</v>
      </c>
      <c r="J166" s="674"/>
      <c r="K166" s="441"/>
      <c r="L166" s="441"/>
      <c r="M166" s="441"/>
      <c r="N166" s="441"/>
      <c r="O166" s="441"/>
      <c r="P166" s="441"/>
      <c r="Q166" s="441"/>
      <c r="R166" s="441"/>
      <c r="S166" s="441"/>
      <c r="T166" s="441"/>
      <c r="U166" s="441"/>
      <c r="V166" s="441"/>
      <c r="W166" s="441"/>
      <c r="X166" s="441"/>
      <c r="Y166" s="441"/>
      <c r="Z166" s="441"/>
      <c r="AA166" s="441"/>
      <c r="AB166" s="441"/>
      <c r="AC166" s="441"/>
    </row>
    <row r="167" spans="1:29" ht="12.75">
      <c r="A167" s="64"/>
      <c r="B167" s="64"/>
      <c r="C167" s="64"/>
      <c r="D167" s="64"/>
      <c r="E167" s="501"/>
      <c r="F167" s="70"/>
      <c r="G167" s="877">
        <v>21</v>
      </c>
      <c r="H167" s="878" t="s">
        <v>12</v>
      </c>
      <c r="I167" s="1" t="s">
        <v>3453</v>
      </c>
      <c r="J167" s="877" t="s">
        <v>3454</v>
      </c>
      <c r="K167" s="70"/>
      <c r="L167" s="70"/>
      <c r="M167" s="70"/>
      <c r="N167" s="70"/>
      <c r="O167" s="70"/>
      <c r="P167" s="70"/>
      <c r="Q167" s="70"/>
      <c r="R167" s="70"/>
      <c r="S167" s="70"/>
      <c r="T167" s="70"/>
      <c r="U167" s="70"/>
      <c r="V167" s="70"/>
      <c r="W167" s="70"/>
      <c r="X167" s="70"/>
      <c r="Y167" s="70"/>
      <c r="Z167" s="70"/>
      <c r="AA167" s="70"/>
      <c r="AB167" s="70"/>
      <c r="AC167" s="70"/>
    </row>
    <row r="168" spans="1:29" ht="12.75">
      <c r="A168" s="116"/>
      <c r="B168" s="116"/>
      <c r="C168" s="116"/>
      <c r="D168" s="116"/>
      <c r="E168" s="384"/>
      <c r="G168" s="17"/>
      <c r="H168" s="113"/>
      <c r="I168" s="267"/>
      <c r="J168" s="17"/>
    </row>
    <row r="169" spans="1:29" ht="12.75">
      <c r="A169" s="116"/>
      <c r="B169" s="116"/>
      <c r="C169" s="116"/>
      <c r="D169" s="116"/>
      <c r="E169" s="384"/>
      <c r="G169" s="17"/>
      <c r="H169" s="113"/>
      <c r="I169" s="267"/>
      <c r="J169" s="17"/>
    </row>
    <row r="170" spans="1:29" ht="12.75">
      <c r="A170" s="270">
        <v>53</v>
      </c>
      <c r="B170" s="270">
        <v>0</v>
      </c>
      <c r="C170" s="270"/>
      <c r="D170" s="270" t="s">
        <v>2614</v>
      </c>
      <c r="E170" s="388">
        <v>43921</v>
      </c>
      <c r="F170" s="188"/>
      <c r="G170" s="387">
        <v>0</v>
      </c>
      <c r="H170" s="389" t="s">
        <v>96</v>
      </c>
      <c r="I170" s="861">
        <v>44030</v>
      </c>
      <c r="J170" s="386"/>
      <c r="K170" s="188"/>
      <c r="L170" s="188"/>
      <c r="M170" s="188"/>
      <c r="N170" s="188"/>
      <c r="O170" s="188"/>
      <c r="P170" s="188"/>
      <c r="Q170" s="188"/>
      <c r="R170" s="188"/>
      <c r="S170" s="188"/>
      <c r="T170" s="188"/>
      <c r="U170" s="188"/>
      <c r="V170" s="188"/>
      <c r="W170" s="188"/>
      <c r="X170" s="188"/>
      <c r="Y170" s="188"/>
      <c r="Z170" s="188"/>
      <c r="AA170" s="188"/>
      <c r="AB170" s="188"/>
      <c r="AC170" s="188"/>
    </row>
    <row r="171" spans="1:29" ht="12.75">
      <c r="A171" s="64"/>
      <c r="B171" s="64"/>
      <c r="C171" s="64"/>
      <c r="D171" s="64"/>
      <c r="E171" s="501"/>
      <c r="F171" s="70"/>
      <c r="G171" s="877">
        <v>0</v>
      </c>
      <c r="H171" s="878" t="s">
        <v>12</v>
      </c>
      <c r="I171" s="1" t="s">
        <v>3453</v>
      </c>
      <c r="J171" s="877">
        <v>0</v>
      </c>
      <c r="K171" s="70"/>
      <c r="L171" s="70"/>
      <c r="M171" s="70"/>
      <c r="N171" s="70"/>
      <c r="O171" s="70"/>
      <c r="P171" s="70"/>
      <c r="Q171" s="70"/>
      <c r="R171" s="70"/>
      <c r="S171" s="70"/>
      <c r="T171" s="70"/>
      <c r="U171" s="70"/>
      <c r="V171" s="70"/>
      <c r="W171" s="70"/>
      <c r="X171" s="70"/>
      <c r="Y171" s="70"/>
      <c r="Z171" s="70"/>
      <c r="AA171" s="70"/>
      <c r="AB171" s="70"/>
      <c r="AC171" s="70"/>
    </row>
    <row r="172" spans="1:29" ht="12.75">
      <c r="A172" s="116"/>
      <c r="B172" s="116"/>
      <c r="C172" s="116"/>
      <c r="D172" s="116"/>
      <c r="E172" s="384"/>
      <c r="G172" s="17"/>
      <c r="H172" s="113"/>
      <c r="I172" s="267"/>
      <c r="J172" s="17"/>
    </row>
    <row r="173" spans="1:29" ht="12.75">
      <c r="A173" s="270">
        <v>54</v>
      </c>
      <c r="B173" s="270">
        <v>0</v>
      </c>
      <c r="C173" s="270"/>
      <c r="D173" s="270" t="s">
        <v>2614</v>
      </c>
      <c r="E173" s="388">
        <v>43921</v>
      </c>
      <c r="F173" s="188"/>
      <c r="G173" s="387">
        <v>0</v>
      </c>
      <c r="H173" s="389" t="s">
        <v>96</v>
      </c>
      <c r="I173" s="861">
        <v>44030</v>
      </c>
      <c r="J173" s="386"/>
      <c r="K173" s="188"/>
      <c r="L173" s="188"/>
      <c r="M173" s="188"/>
      <c r="N173" s="188"/>
      <c r="O173" s="188"/>
      <c r="P173" s="188"/>
      <c r="Q173" s="188"/>
      <c r="R173" s="188"/>
      <c r="S173" s="188"/>
      <c r="T173" s="188"/>
      <c r="U173" s="188"/>
      <c r="V173" s="188"/>
      <c r="W173" s="188"/>
      <c r="X173" s="188"/>
      <c r="Y173" s="188"/>
      <c r="Z173" s="188"/>
      <c r="AA173" s="188"/>
      <c r="AB173" s="188"/>
      <c r="AC173" s="188"/>
    </row>
    <row r="174" spans="1:29" ht="12.75">
      <c r="G174" s="17"/>
      <c r="H174" s="113"/>
      <c r="I174" s="267"/>
      <c r="J174" s="17"/>
    </row>
    <row r="175" spans="1:29" ht="12.75">
      <c r="A175" s="116"/>
      <c r="G175" s="17"/>
      <c r="H175" s="113"/>
      <c r="I175" s="267"/>
      <c r="J175" s="17"/>
    </row>
    <row r="176" spans="1:29" ht="12.75">
      <c r="A176" s="116"/>
      <c r="G176" s="17"/>
      <c r="H176" s="113"/>
      <c r="I176" s="267"/>
      <c r="J176" s="17"/>
    </row>
    <row r="177" spans="1:10" ht="12.75">
      <c r="A177" s="116" t="s">
        <v>3268</v>
      </c>
      <c r="B177">
        <f>SUM(B2:B173)</f>
        <v>8036</v>
      </c>
      <c r="G177" s="17">
        <f>SUM(G2:G173)</f>
        <v>16072</v>
      </c>
      <c r="H177" s="113"/>
      <c r="I177" s="267"/>
      <c r="J177" s="17"/>
    </row>
    <row r="178" spans="1:10" ht="12.75">
      <c r="G178" s="17"/>
      <c r="H178" s="113"/>
      <c r="I178" s="267"/>
      <c r="J178" s="17"/>
    </row>
    <row r="179" spans="1:10" ht="12.75">
      <c r="G179" s="17"/>
      <c r="H179" s="113"/>
      <c r="I179" s="267"/>
      <c r="J179" s="17"/>
    </row>
    <row r="180" spans="1:10" ht="12.75">
      <c r="G180" s="17"/>
      <c r="H180" s="113"/>
      <c r="I180" s="267"/>
      <c r="J180" s="17"/>
    </row>
    <row r="181" spans="1:10" ht="12.75">
      <c r="G181" s="17"/>
      <c r="H181" s="113"/>
      <c r="I181" s="267"/>
      <c r="J181" s="17"/>
    </row>
    <row r="182" spans="1:10" ht="12.75">
      <c r="G182" s="17"/>
      <c r="H182" s="113"/>
      <c r="I182" s="267"/>
      <c r="J182" s="17"/>
    </row>
    <row r="183" spans="1:10" ht="12.75">
      <c r="G183" s="17"/>
      <c r="H183" s="113"/>
      <c r="I183" s="267"/>
      <c r="J183" s="17"/>
    </row>
    <row r="184" spans="1:10" ht="12.75">
      <c r="G184" s="17"/>
      <c r="H184" s="113"/>
      <c r="I184" s="267"/>
      <c r="J184" s="17"/>
    </row>
    <row r="185" spans="1:10" ht="12.75">
      <c r="G185" s="17"/>
      <c r="H185" s="113"/>
      <c r="I185" s="267"/>
      <c r="J185" s="17"/>
    </row>
    <row r="186" spans="1:10" ht="12.75">
      <c r="G186" s="17"/>
      <c r="H186" s="113"/>
      <c r="I186" s="267"/>
      <c r="J186" s="17"/>
    </row>
    <row r="187" spans="1:10" ht="12.75">
      <c r="G187" s="17"/>
      <c r="H187" s="113"/>
      <c r="I187" s="267"/>
      <c r="J187" s="17"/>
    </row>
    <row r="188" spans="1:10" ht="12.75">
      <c r="G188" s="17"/>
      <c r="H188" s="113"/>
      <c r="I188" s="267"/>
      <c r="J188" s="17"/>
    </row>
    <row r="189" spans="1:10" ht="12.75">
      <c r="G189" s="17"/>
      <c r="H189" s="113"/>
      <c r="I189" s="267"/>
      <c r="J189" s="17"/>
    </row>
    <row r="190" spans="1:10" ht="12.75">
      <c r="G190" s="17"/>
      <c r="H190" s="113"/>
      <c r="I190" s="267"/>
      <c r="J190" s="17"/>
    </row>
    <row r="191" spans="1:10" ht="12.75">
      <c r="G191" s="17"/>
      <c r="H191" s="113"/>
      <c r="I191" s="267"/>
      <c r="J191" s="17"/>
    </row>
    <row r="192" spans="1:10" ht="12.75">
      <c r="G192" s="17"/>
      <c r="H192" s="113"/>
      <c r="I192" s="267"/>
      <c r="J192" s="17"/>
    </row>
    <row r="193" spans="7:10" ht="12.75">
      <c r="G193" s="17"/>
      <c r="H193" s="113"/>
      <c r="I193" s="267"/>
      <c r="J193" s="17"/>
    </row>
    <row r="194" spans="7:10" ht="12.75">
      <c r="G194" s="17"/>
      <c r="H194" s="113"/>
      <c r="I194" s="267"/>
      <c r="J194" s="17"/>
    </row>
    <row r="195" spans="7:10" ht="12.75">
      <c r="G195" s="17"/>
      <c r="H195" s="113"/>
      <c r="I195" s="267"/>
      <c r="J195" s="17"/>
    </row>
    <row r="196" spans="7:10" ht="12.75">
      <c r="G196" s="17"/>
      <c r="H196" s="113"/>
      <c r="I196" s="267"/>
      <c r="J196" s="17"/>
    </row>
    <row r="197" spans="7:10" ht="12.75">
      <c r="G197" s="17"/>
      <c r="H197" s="113"/>
      <c r="I197" s="267"/>
      <c r="J197" s="17"/>
    </row>
    <row r="198" spans="7:10" ht="12.75">
      <c r="G198" s="17"/>
      <c r="H198" s="113"/>
      <c r="I198" s="267"/>
      <c r="J198" s="17"/>
    </row>
    <row r="199" spans="7:10" ht="12.75">
      <c r="G199" s="17"/>
      <c r="H199" s="113"/>
      <c r="I199" s="267"/>
      <c r="J199" s="17"/>
    </row>
    <row r="200" spans="7:10" ht="12.75">
      <c r="G200" s="17"/>
      <c r="H200" s="113"/>
      <c r="I200" s="267"/>
      <c r="J200" s="17"/>
    </row>
    <row r="201" spans="7:10" ht="12.75">
      <c r="G201" s="17"/>
      <c r="H201" s="113"/>
      <c r="I201" s="267"/>
      <c r="J201" s="17"/>
    </row>
    <row r="202" spans="7:10" ht="12.75">
      <c r="G202" s="17"/>
      <c r="H202" s="113"/>
      <c r="I202" s="267"/>
      <c r="J202" s="17"/>
    </row>
    <row r="203" spans="7:10" ht="12.75">
      <c r="G203" s="17"/>
      <c r="H203" s="113"/>
      <c r="I203" s="267"/>
      <c r="J203" s="17"/>
    </row>
    <row r="204" spans="7:10" ht="12.75">
      <c r="G204" s="17"/>
      <c r="H204" s="113"/>
      <c r="I204" s="267"/>
      <c r="J204" s="17"/>
    </row>
    <row r="205" spans="7:10" ht="12.75">
      <c r="G205" s="17"/>
      <c r="H205" s="113"/>
      <c r="I205" s="267"/>
      <c r="J205" s="17"/>
    </row>
    <row r="206" spans="7:10" ht="12.75">
      <c r="G206" s="17"/>
      <c r="H206" s="113"/>
      <c r="I206" s="267"/>
      <c r="J206" s="17"/>
    </row>
    <row r="207" spans="7:10" ht="12.75">
      <c r="G207" s="17"/>
      <c r="H207" s="113"/>
      <c r="I207" s="267"/>
      <c r="J207" s="17"/>
    </row>
    <row r="208" spans="7:10" ht="12.75">
      <c r="G208" s="17"/>
      <c r="H208" s="113"/>
      <c r="I208" s="267"/>
      <c r="J208" s="17"/>
    </row>
    <row r="209" spans="7:10" ht="12.75">
      <c r="G209" s="17"/>
      <c r="H209" s="113"/>
      <c r="I209" s="267"/>
      <c r="J209" s="17"/>
    </row>
    <row r="210" spans="7:10" ht="12.75">
      <c r="G210" s="17"/>
      <c r="H210" s="113"/>
      <c r="I210" s="267"/>
      <c r="J210" s="17"/>
    </row>
    <row r="211" spans="7:10" ht="12.75">
      <c r="G211" s="17"/>
      <c r="H211" s="113"/>
      <c r="I211" s="267"/>
      <c r="J211" s="17"/>
    </row>
    <row r="212" spans="7:10" ht="12.75">
      <c r="G212" s="17"/>
      <c r="H212" s="113"/>
      <c r="I212" s="267"/>
      <c r="J212" s="17"/>
    </row>
    <row r="213" spans="7:10" ht="12.75">
      <c r="G213" s="17"/>
      <c r="H213" s="113"/>
      <c r="I213" s="267"/>
      <c r="J213" s="17"/>
    </row>
    <row r="214" spans="7:10" ht="12.75">
      <c r="G214" s="17"/>
      <c r="H214" s="113"/>
      <c r="I214" s="267"/>
      <c r="J214" s="17"/>
    </row>
    <row r="215" spans="7:10" ht="12.75">
      <c r="G215" s="17"/>
      <c r="H215" s="113"/>
      <c r="I215" s="267"/>
      <c r="J215" s="17"/>
    </row>
    <row r="216" spans="7:10" ht="12.75">
      <c r="G216" s="17"/>
      <c r="H216" s="113"/>
      <c r="I216" s="267"/>
      <c r="J216" s="17"/>
    </row>
    <row r="217" spans="7:10" ht="12.75">
      <c r="G217" s="17"/>
      <c r="H217" s="113"/>
      <c r="I217" s="267"/>
      <c r="J217" s="17"/>
    </row>
    <row r="218" spans="7:10" ht="12.75">
      <c r="G218" s="17"/>
      <c r="H218" s="113"/>
      <c r="I218" s="267"/>
      <c r="J218" s="17"/>
    </row>
    <row r="219" spans="7:10" ht="12.75">
      <c r="G219" s="17"/>
      <c r="H219" s="113"/>
      <c r="I219" s="267"/>
      <c r="J219" s="17"/>
    </row>
    <row r="220" spans="7:10" ht="12.75">
      <c r="G220" s="17"/>
      <c r="H220" s="113"/>
      <c r="I220" s="267"/>
      <c r="J220" s="17"/>
    </row>
    <row r="221" spans="7:10" ht="12.75">
      <c r="G221" s="17"/>
      <c r="H221" s="113"/>
      <c r="I221" s="267"/>
      <c r="J221" s="17"/>
    </row>
    <row r="222" spans="7:10" ht="12.75">
      <c r="G222" s="17"/>
      <c r="H222" s="113"/>
      <c r="I222" s="267"/>
      <c r="J222" s="17"/>
    </row>
    <row r="223" spans="7:10" ht="12.75">
      <c r="G223" s="17"/>
      <c r="H223" s="113"/>
      <c r="I223" s="267"/>
      <c r="J223" s="17"/>
    </row>
    <row r="224" spans="7:10" ht="12.75">
      <c r="G224" s="17"/>
      <c r="H224" s="113"/>
      <c r="I224" s="267"/>
      <c r="J224" s="17"/>
    </row>
    <row r="225" spans="7:10" ht="12.75">
      <c r="G225" s="17"/>
      <c r="H225" s="113"/>
      <c r="I225" s="267"/>
      <c r="J225" s="17"/>
    </row>
    <row r="226" spans="7:10" ht="12.75">
      <c r="G226" s="17"/>
      <c r="H226" s="113"/>
      <c r="I226" s="267"/>
      <c r="J226" s="17"/>
    </row>
    <row r="227" spans="7:10" ht="12.75">
      <c r="G227" s="17"/>
      <c r="H227" s="113"/>
      <c r="I227" s="267"/>
      <c r="J227" s="17"/>
    </row>
    <row r="228" spans="7:10" ht="12.75">
      <c r="G228" s="17"/>
      <c r="H228" s="113"/>
      <c r="I228" s="267"/>
      <c r="J228" s="17"/>
    </row>
    <row r="229" spans="7:10" ht="12.75">
      <c r="G229" s="17"/>
      <c r="H229" s="113"/>
      <c r="I229" s="267"/>
      <c r="J229" s="17"/>
    </row>
    <row r="230" spans="7:10" ht="12.75">
      <c r="G230" s="17"/>
      <c r="H230" s="113"/>
      <c r="I230" s="267"/>
      <c r="J230" s="17"/>
    </row>
    <row r="231" spans="7:10" ht="12.75">
      <c r="G231" s="17"/>
      <c r="H231" s="113"/>
      <c r="I231" s="267"/>
      <c r="J231" s="17"/>
    </row>
    <row r="232" spans="7:10" ht="12.75">
      <c r="G232" s="17"/>
      <c r="H232" s="113"/>
      <c r="I232" s="267"/>
      <c r="J232" s="17"/>
    </row>
    <row r="233" spans="7:10" ht="12.75">
      <c r="G233" s="17"/>
      <c r="H233" s="113"/>
      <c r="I233" s="267"/>
      <c r="J233" s="17"/>
    </row>
    <row r="234" spans="7:10" ht="12.75">
      <c r="G234" s="17"/>
      <c r="H234" s="113"/>
      <c r="I234" s="267"/>
      <c r="J234" s="17"/>
    </row>
    <row r="235" spans="7:10" ht="12.75">
      <c r="G235" s="17"/>
      <c r="H235" s="113"/>
      <c r="I235" s="267"/>
      <c r="J235" s="17"/>
    </row>
    <row r="236" spans="7:10" ht="12.75">
      <c r="G236" s="17"/>
      <c r="H236" s="113"/>
      <c r="I236" s="267"/>
      <c r="J236" s="17"/>
    </row>
    <row r="237" spans="7:10" ht="12.75">
      <c r="G237" s="17"/>
      <c r="H237" s="113"/>
      <c r="I237" s="267"/>
      <c r="J237" s="17"/>
    </row>
    <row r="238" spans="7:10" ht="12.75">
      <c r="G238" s="17"/>
      <c r="H238" s="113"/>
      <c r="I238" s="267"/>
      <c r="J238" s="17"/>
    </row>
    <row r="239" spans="7:10" ht="12.75">
      <c r="G239" s="17"/>
      <c r="H239" s="113"/>
      <c r="I239" s="267"/>
      <c r="J239" s="17"/>
    </row>
    <row r="240" spans="7:10" ht="12.75">
      <c r="G240" s="17"/>
      <c r="H240" s="113"/>
      <c r="I240" s="267"/>
      <c r="J240" s="17"/>
    </row>
    <row r="241" spans="7:10" ht="12.75">
      <c r="G241" s="17"/>
      <c r="H241" s="113"/>
      <c r="I241" s="267"/>
      <c r="J241" s="17"/>
    </row>
    <row r="242" spans="7:10" ht="12.75">
      <c r="G242" s="17"/>
      <c r="H242" s="113"/>
      <c r="I242" s="267"/>
      <c r="J242" s="17"/>
    </row>
    <row r="243" spans="7:10" ht="12.75">
      <c r="G243" s="17"/>
      <c r="H243" s="113"/>
      <c r="I243" s="267"/>
      <c r="J243" s="17"/>
    </row>
    <row r="244" spans="7:10" ht="12.75">
      <c r="G244" s="17"/>
      <c r="H244" s="113"/>
      <c r="I244" s="267"/>
      <c r="J244" s="17"/>
    </row>
    <row r="245" spans="7:10" ht="12.75">
      <c r="G245" s="17"/>
      <c r="H245" s="113"/>
      <c r="I245" s="267"/>
      <c r="J245" s="17"/>
    </row>
    <row r="246" spans="7:10" ht="12.75">
      <c r="G246" s="17"/>
      <c r="H246" s="113"/>
      <c r="I246" s="267"/>
      <c r="J246" s="17"/>
    </row>
    <row r="247" spans="7:10" ht="12.75">
      <c r="G247" s="17"/>
      <c r="H247" s="113"/>
      <c r="I247" s="267"/>
      <c r="J247" s="17"/>
    </row>
    <row r="248" spans="7:10" ht="12.75">
      <c r="G248" s="17"/>
      <c r="H248" s="113"/>
      <c r="I248" s="267"/>
      <c r="J248" s="17"/>
    </row>
    <row r="249" spans="7:10" ht="12.75">
      <c r="G249" s="17"/>
      <c r="H249" s="113"/>
      <c r="I249" s="267"/>
      <c r="J249" s="17"/>
    </row>
    <row r="250" spans="7:10" ht="12.75">
      <c r="G250" s="17"/>
      <c r="H250" s="113"/>
      <c r="I250" s="267"/>
      <c r="J250" s="17"/>
    </row>
    <row r="251" spans="7:10" ht="12.75">
      <c r="G251" s="17"/>
      <c r="H251" s="113"/>
      <c r="I251" s="267"/>
      <c r="J251" s="17"/>
    </row>
    <row r="252" spans="7:10" ht="12.75">
      <c r="G252" s="17"/>
      <c r="H252" s="113"/>
      <c r="I252" s="267"/>
      <c r="J252" s="17"/>
    </row>
    <row r="253" spans="7:10" ht="12.75">
      <c r="G253" s="17"/>
      <c r="H253" s="113"/>
      <c r="I253" s="267"/>
      <c r="J253" s="17"/>
    </row>
    <row r="254" spans="7:10" ht="12.75">
      <c r="G254" s="17"/>
      <c r="H254" s="113"/>
      <c r="I254" s="267"/>
      <c r="J254" s="17"/>
    </row>
    <row r="255" spans="7:10" ht="12.75">
      <c r="G255" s="17"/>
      <c r="H255" s="113"/>
      <c r="I255" s="267"/>
      <c r="J255" s="17"/>
    </row>
    <row r="256" spans="7:10" ht="12.75">
      <c r="G256" s="17"/>
      <c r="H256" s="113"/>
      <c r="I256" s="267"/>
      <c r="J256" s="17"/>
    </row>
    <row r="257" spans="7:10" ht="12.75">
      <c r="G257" s="17"/>
      <c r="H257" s="113"/>
      <c r="I257" s="267"/>
      <c r="J257" s="17"/>
    </row>
    <row r="258" spans="7:10" ht="12.75">
      <c r="G258" s="17"/>
      <c r="H258" s="113"/>
      <c r="I258" s="267"/>
      <c r="J258" s="17"/>
    </row>
    <row r="259" spans="7:10" ht="12.75">
      <c r="G259" s="17"/>
      <c r="H259" s="113"/>
      <c r="I259" s="267"/>
      <c r="J259" s="17"/>
    </row>
    <row r="260" spans="7:10" ht="12.75">
      <c r="G260" s="17"/>
      <c r="H260" s="113"/>
      <c r="I260" s="267"/>
      <c r="J260" s="17"/>
    </row>
    <row r="261" spans="7:10" ht="12.75">
      <c r="G261" s="17"/>
      <c r="H261" s="113"/>
      <c r="I261" s="267"/>
      <c r="J261" s="17"/>
    </row>
    <row r="262" spans="7:10" ht="12.75">
      <c r="G262" s="17"/>
      <c r="H262" s="113"/>
      <c r="I262" s="267"/>
      <c r="J262" s="17"/>
    </row>
    <row r="263" spans="7:10" ht="12.75">
      <c r="G263" s="17"/>
      <c r="H263" s="113"/>
      <c r="I263" s="267"/>
      <c r="J263" s="17"/>
    </row>
    <row r="264" spans="7:10" ht="12.75">
      <c r="G264" s="17"/>
      <c r="H264" s="113"/>
      <c r="I264" s="267"/>
      <c r="J264" s="17"/>
    </row>
    <row r="265" spans="7:10" ht="12.75">
      <c r="G265" s="17"/>
      <c r="H265" s="113"/>
      <c r="I265" s="267"/>
      <c r="J265" s="17"/>
    </row>
    <row r="266" spans="7:10" ht="12.75">
      <c r="G266" s="17"/>
      <c r="H266" s="113"/>
      <c r="I266" s="267"/>
      <c r="J266" s="17"/>
    </row>
    <row r="267" spans="7:10" ht="12.75">
      <c r="G267" s="17"/>
      <c r="H267" s="113"/>
      <c r="I267" s="267"/>
      <c r="J267" s="17"/>
    </row>
    <row r="268" spans="7:10" ht="12.75">
      <c r="G268" s="17"/>
      <c r="H268" s="113"/>
      <c r="I268" s="267"/>
      <c r="J268" s="17"/>
    </row>
    <row r="269" spans="7:10" ht="12.75">
      <c r="G269" s="17"/>
      <c r="H269" s="113"/>
      <c r="I269" s="267"/>
      <c r="J269" s="17"/>
    </row>
    <row r="270" spans="7:10" ht="12.75">
      <c r="G270" s="17"/>
      <c r="H270" s="113"/>
      <c r="I270" s="267"/>
      <c r="J270" s="17"/>
    </row>
    <row r="271" spans="7:10" ht="12.75">
      <c r="G271" s="17"/>
      <c r="H271" s="113"/>
      <c r="I271" s="267"/>
      <c r="J271" s="17"/>
    </row>
    <row r="272" spans="7:10" ht="12.75">
      <c r="G272" s="17"/>
      <c r="H272" s="113"/>
      <c r="I272" s="267"/>
      <c r="J272" s="17"/>
    </row>
    <row r="273" spans="7:10" ht="12.75">
      <c r="G273" s="17"/>
      <c r="H273" s="113"/>
      <c r="I273" s="267"/>
      <c r="J273" s="17"/>
    </row>
    <row r="274" spans="7:10" ht="12.75">
      <c r="G274" s="17"/>
      <c r="H274" s="113"/>
      <c r="I274" s="267"/>
      <c r="J274" s="17"/>
    </row>
    <row r="275" spans="7:10" ht="12.75">
      <c r="G275" s="17"/>
      <c r="H275" s="113"/>
      <c r="I275" s="267"/>
      <c r="J275" s="17"/>
    </row>
    <row r="276" spans="7:10" ht="12.75">
      <c r="G276" s="17"/>
      <c r="H276" s="113"/>
      <c r="I276" s="267"/>
      <c r="J276" s="17"/>
    </row>
    <row r="277" spans="7:10" ht="12.75">
      <c r="G277" s="17"/>
      <c r="H277" s="113"/>
      <c r="I277" s="267"/>
      <c r="J277" s="17"/>
    </row>
    <row r="278" spans="7:10" ht="12.75">
      <c r="G278" s="17"/>
      <c r="H278" s="113"/>
      <c r="I278" s="267"/>
      <c r="J278" s="17"/>
    </row>
    <row r="279" spans="7:10" ht="12.75">
      <c r="G279" s="17"/>
      <c r="H279" s="113"/>
      <c r="I279" s="267"/>
      <c r="J279" s="17"/>
    </row>
    <row r="280" spans="7:10" ht="12.75">
      <c r="G280" s="17"/>
      <c r="H280" s="113"/>
      <c r="I280" s="267"/>
      <c r="J280" s="17"/>
    </row>
    <row r="281" spans="7:10" ht="12.75">
      <c r="G281" s="17"/>
      <c r="H281" s="113"/>
      <c r="I281" s="267"/>
      <c r="J281" s="17"/>
    </row>
    <row r="282" spans="7:10" ht="12.75">
      <c r="G282" s="17"/>
      <c r="H282" s="113"/>
      <c r="I282" s="267"/>
      <c r="J282" s="17"/>
    </row>
    <row r="283" spans="7:10" ht="12.75">
      <c r="G283" s="17"/>
      <c r="H283" s="113"/>
      <c r="I283" s="267"/>
      <c r="J283" s="17"/>
    </row>
    <row r="284" spans="7:10" ht="12.75">
      <c r="G284" s="17"/>
      <c r="H284" s="113"/>
      <c r="I284" s="267"/>
      <c r="J284" s="17"/>
    </row>
    <row r="285" spans="7:10" ht="12.75">
      <c r="G285" s="17"/>
      <c r="H285" s="113"/>
      <c r="I285" s="267"/>
      <c r="J285" s="17"/>
    </row>
    <row r="286" spans="7:10" ht="12.75">
      <c r="G286" s="17"/>
      <c r="H286" s="113"/>
      <c r="I286" s="267"/>
      <c r="J286" s="17"/>
    </row>
    <row r="287" spans="7:10" ht="12.75">
      <c r="G287" s="17"/>
      <c r="H287" s="113"/>
      <c r="I287" s="267"/>
      <c r="J287" s="17"/>
    </row>
    <row r="288" spans="7:10" ht="12.75">
      <c r="G288" s="17"/>
      <c r="H288" s="113"/>
      <c r="I288" s="267"/>
      <c r="J288" s="17"/>
    </row>
    <row r="289" spans="7:10" ht="12.75">
      <c r="G289" s="17"/>
      <c r="H289" s="113"/>
      <c r="I289" s="267"/>
      <c r="J289" s="17"/>
    </row>
    <row r="290" spans="7:10" ht="12.75">
      <c r="G290" s="17"/>
      <c r="H290" s="113"/>
      <c r="I290" s="267"/>
      <c r="J290" s="17"/>
    </row>
    <row r="291" spans="7:10" ht="12.75">
      <c r="G291" s="17"/>
      <c r="H291" s="113"/>
      <c r="I291" s="267"/>
      <c r="J291" s="17"/>
    </row>
    <row r="292" spans="7:10" ht="12.75">
      <c r="G292" s="17"/>
      <c r="H292" s="113"/>
      <c r="I292" s="267"/>
      <c r="J292" s="17"/>
    </row>
    <row r="293" spans="7:10" ht="12.75">
      <c r="G293" s="17"/>
      <c r="H293" s="113"/>
      <c r="I293" s="267"/>
      <c r="J293" s="17"/>
    </row>
    <row r="294" spans="7:10" ht="12.75">
      <c r="G294" s="17"/>
      <c r="H294" s="113"/>
      <c r="I294" s="267"/>
      <c r="J294" s="17"/>
    </row>
    <row r="295" spans="7:10" ht="12.75">
      <c r="G295" s="17"/>
      <c r="H295" s="113"/>
      <c r="I295" s="267"/>
      <c r="J295" s="17"/>
    </row>
    <row r="296" spans="7:10" ht="12.75">
      <c r="G296" s="17"/>
      <c r="H296" s="113"/>
      <c r="I296" s="267"/>
      <c r="J296" s="17"/>
    </row>
    <row r="297" spans="7:10" ht="12.75">
      <c r="G297" s="17"/>
      <c r="H297" s="113"/>
      <c r="I297" s="267"/>
      <c r="J297" s="17"/>
    </row>
    <row r="298" spans="7:10" ht="12.75">
      <c r="G298" s="17"/>
      <c r="H298" s="113"/>
      <c r="I298" s="267"/>
      <c r="J298" s="17"/>
    </row>
    <row r="299" spans="7:10" ht="12.75">
      <c r="G299" s="17"/>
      <c r="H299" s="113"/>
      <c r="I299" s="267"/>
      <c r="J299" s="17"/>
    </row>
    <row r="300" spans="7:10" ht="12.75">
      <c r="G300" s="17"/>
      <c r="H300" s="113"/>
      <c r="I300" s="267"/>
      <c r="J300" s="17"/>
    </row>
    <row r="301" spans="7:10" ht="12.75">
      <c r="G301" s="17"/>
      <c r="H301" s="113"/>
      <c r="I301" s="267"/>
      <c r="J301" s="17"/>
    </row>
    <row r="302" spans="7:10" ht="12.75">
      <c r="G302" s="17"/>
      <c r="H302" s="113"/>
      <c r="I302" s="267"/>
      <c r="J302" s="17"/>
    </row>
    <row r="303" spans="7:10" ht="12.75">
      <c r="G303" s="17"/>
      <c r="H303" s="113"/>
      <c r="I303" s="267"/>
      <c r="J303" s="17"/>
    </row>
    <row r="304" spans="7:10" ht="12.75">
      <c r="G304" s="17"/>
      <c r="H304" s="113"/>
      <c r="I304" s="267"/>
      <c r="J304" s="17"/>
    </row>
    <row r="305" spans="7:10" ht="12.75">
      <c r="G305" s="17"/>
      <c r="H305" s="113"/>
      <c r="I305" s="267"/>
      <c r="J305" s="17"/>
    </row>
    <row r="306" spans="7:10" ht="12.75">
      <c r="G306" s="17"/>
      <c r="H306" s="113"/>
      <c r="I306" s="267"/>
      <c r="J306" s="17"/>
    </row>
    <row r="307" spans="7:10" ht="12.75">
      <c r="G307" s="17"/>
      <c r="H307" s="113"/>
      <c r="I307" s="267"/>
      <c r="J307" s="17"/>
    </row>
    <row r="308" spans="7:10" ht="12.75">
      <c r="G308" s="17"/>
      <c r="H308" s="113"/>
      <c r="I308" s="267"/>
      <c r="J308" s="17"/>
    </row>
    <row r="309" spans="7:10" ht="12.75">
      <c r="G309" s="17"/>
      <c r="H309" s="113"/>
      <c r="I309" s="267"/>
      <c r="J309" s="17"/>
    </row>
    <row r="310" spans="7:10" ht="12.75">
      <c r="G310" s="17"/>
      <c r="H310" s="113"/>
      <c r="I310" s="267"/>
      <c r="J310" s="17"/>
    </row>
    <row r="311" spans="7:10" ht="12.75">
      <c r="G311" s="17"/>
      <c r="H311" s="113"/>
      <c r="I311" s="267"/>
      <c r="J311" s="17"/>
    </row>
    <row r="312" spans="7:10" ht="12.75">
      <c r="G312" s="17"/>
      <c r="H312" s="113"/>
      <c r="I312" s="267"/>
      <c r="J312" s="17"/>
    </row>
    <row r="313" spans="7:10" ht="12.75">
      <c r="G313" s="17"/>
      <c r="H313" s="113"/>
      <c r="I313" s="267"/>
      <c r="J313" s="17"/>
    </row>
    <row r="314" spans="7:10" ht="12.75">
      <c r="G314" s="17"/>
      <c r="H314" s="113"/>
      <c r="I314" s="267"/>
      <c r="J314" s="17"/>
    </row>
    <row r="315" spans="7:10" ht="12.75">
      <c r="G315" s="17"/>
      <c r="H315" s="113"/>
      <c r="I315" s="267"/>
      <c r="J315" s="17"/>
    </row>
    <row r="316" spans="7:10" ht="12.75">
      <c r="G316" s="17"/>
      <c r="H316" s="113"/>
      <c r="I316" s="267"/>
      <c r="J316" s="17"/>
    </row>
    <row r="317" spans="7:10" ht="12.75">
      <c r="G317" s="17"/>
      <c r="H317" s="113"/>
      <c r="I317" s="267"/>
      <c r="J317" s="17"/>
    </row>
    <row r="318" spans="7:10" ht="12.75">
      <c r="G318" s="17"/>
      <c r="H318" s="113"/>
      <c r="I318" s="267"/>
      <c r="J318" s="17"/>
    </row>
    <row r="319" spans="7:10" ht="12.75">
      <c r="G319" s="17"/>
      <c r="H319" s="113"/>
      <c r="I319" s="267"/>
      <c r="J319" s="17"/>
    </row>
    <row r="320" spans="7:10" ht="12.75">
      <c r="G320" s="17"/>
      <c r="H320" s="113"/>
      <c r="I320" s="267"/>
      <c r="J320" s="17"/>
    </row>
    <row r="321" spans="7:10" ht="12.75">
      <c r="G321" s="17"/>
      <c r="H321" s="113"/>
      <c r="I321" s="267"/>
      <c r="J321" s="17"/>
    </row>
    <row r="322" spans="7:10" ht="12.75">
      <c r="G322" s="17"/>
      <c r="H322" s="113"/>
      <c r="I322" s="267"/>
      <c r="J322" s="17"/>
    </row>
    <row r="323" spans="7:10" ht="12.75">
      <c r="G323" s="17"/>
      <c r="H323" s="113"/>
      <c r="I323" s="267"/>
      <c r="J323" s="17"/>
    </row>
    <row r="324" spans="7:10" ht="12.75">
      <c r="G324" s="17"/>
      <c r="H324" s="113"/>
      <c r="I324" s="267"/>
      <c r="J324" s="17"/>
    </row>
    <row r="325" spans="7:10" ht="12.75">
      <c r="G325" s="17"/>
      <c r="H325" s="113"/>
      <c r="I325" s="267"/>
      <c r="J325" s="17"/>
    </row>
    <row r="326" spans="7:10" ht="12.75">
      <c r="G326" s="17"/>
      <c r="H326" s="113"/>
      <c r="I326" s="267"/>
      <c r="J326" s="17"/>
    </row>
    <row r="327" spans="7:10" ht="12.75">
      <c r="G327" s="17"/>
      <c r="H327" s="113"/>
      <c r="I327" s="267"/>
      <c r="J327" s="17"/>
    </row>
    <row r="328" spans="7:10" ht="12.75">
      <c r="G328" s="17"/>
      <c r="H328" s="113"/>
      <c r="I328" s="267"/>
      <c r="J328" s="17"/>
    </row>
    <row r="329" spans="7:10" ht="12.75">
      <c r="G329" s="17"/>
      <c r="H329" s="113"/>
      <c r="I329" s="267"/>
      <c r="J329" s="17"/>
    </row>
    <row r="330" spans="7:10" ht="12.75">
      <c r="G330" s="17"/>
      <c r="H330" s="113"/>
      <c r="I330" s="267"/>
      <c r="J330" s="17"/>
    </row>
    <row r="331" spans="7:10" ht="12.75">
      <c r="G331" s="17"/>
      <c r="H331" s="113"/>
      <c r="I331" s="267"/>
      <c r="J331" s="17"/>
    </row>
    <row r="332" spans="7:10" ht="12.75">
      <c r="G332" s="17"/>
      <c r="H332" s="113"/>
      <c r="I332" s="267"/>
      <c r="J332" s="17"/>
    </row>
    <row r="333" spans="7:10" ht="12.75">
      <c r="G333" s="17"/>
      <c r="H333" s="113"/>
      <c r="I333" s="267"/>
      <c r="J333" s="17"/>
    </row>
    <row r="334" spans="7:10" ht="12.75">
      <c r="G334" s="17"/>
      <c r="H334" s="113"/>
      <c r="I334" s="267"/>
      <c r="J334" s="17"/>
    </row>
    <row r="335" spans="7:10" ht="12.75">
      <c r="G335" s="17"/>
      <c r="H335" s="113"/>
      <c r="I335" s="267"/>
      <c r="J335" s="17"/>
    </row>
    <row r="336" spans="7:10" ht="12.75">
      <c r="G336" s="17"/>
      <c r="H336" s="113"/>
      <c r="I336" s="267"/>
      <c r="J336" s="17"/>
    </row>
    <row r="337" spans="7:10" ht="12.75">
      <c r="G337" s="17"/>
      <c r="H337" s="113"/>
      <c r="I337" s="267"/>
      <c r="J337" s="17"/>
    </row>
    <row r="338" spans="7:10" ht="12.75">
      <c r="G338" s="17"/>
      <c r="H338" s="113"/>
      <c r="I338" s="267"/>
      <c r="J338" s="17"/>
    </row>
    <row r="339" spans="7:10" ht="12.75">
      <c r="G339" s="17"/>
      <c r="H339" s="113"/>
      <c r="I339" s="267"/>
      <c r="J339" s="17"/>
    </row>
    <row r="340" spans="7:10" ht="12.75">
      <c r="G340" s="17"/>
      <c r="H340" s="113"/>
      <c r="I340" s="267"/>
      <c r="J340" s="17"/>
    </row>
    <row r="341" spans="7:10" ht="12.75">
      <c r="G341" s="17"/>
      <c r="H341" s="113"/>
      <c r="I341" s="267"/>
      <c r="J341" s="17"/>
    </row>
    <row r="342" spans="7:10" ht="12.75">
      <c r="G342" s="17"/>
      <c r="H342" s="113"/>
      <c r="I342" s="267"/>
      <c r="J342" s="17"/>
    </row>
    <row r="343" spans="7:10" ht="12.75">
      <c r="G343" s="17"/>
      <c r="H343" s="113"/>
      <c r="I343" s="267"/>
      <c r="J343" s="17"/>
    </row>
    <row r="344" spans="7:10" ht="12.75">
      <c r="G344" s="17"/>
      <c r="H344" s="113"/>
      <c r="I344" s="267"/>
      <c r="J344" s="17"/>
    </row>
    <row r="345" spans="7:10" ht="12.75">
      <c r="G345" s="17"/>
      <c r="H345" s="113"/>
      <c r="I345" s="267"/>
      <c r="J345" s="17"/>
    </row>
    <row r="346" spans="7:10" ht="12.75">
      <c r="G346" s="17"/>
      <c r="H346" s="113"/>
      <c r="I346" s="267"/>
      <c r="J346" s="17"/>
    </row>
    <row r="347" spans="7:10" ht="12.75">
      <c r="G347" s="17"/>
      <c r="H347" s="113"/>
      <c r="I347" s="267"/>
      <c r="J347" s="17"/>
    </row>
    <row r="348" spans="7:10" ht="12.75">
      <c r="G348" s="17"/>
      <c r="H348" s="113"/>
      <c r="I348" s="267"/>
      <c r="J348" s="17"/>
    </row>
    <row r="349" spans="7:10" ht="12.75">
      <c r="G349" s="17"/>
      <c r="H349" s="113"/>
      <c r="I349" s="267"/>
      <c r="J349" s="17"/>
    </row>
    <row r="350" spans="7:10" ht="12.75">
      <c r="G350" s="17"/>
      <c r="H350" s="113"/>
      <c r="I350" s="267"/>
      <c r="J350" s="17"/>
    </row>
    <row r="351" spans="7:10" ht="12.75">
      <c r="G351" s="17"/>
      <c r="H351" s="113"/>
      <c r="I351" s="267"/>
      <c r="J351" s="17"/>
    </row>
    <row r="352" spans="7:10" ht="12.75">
      <c r="G352" s="17"/>
      <c r="H352" s="113"/>
      <c r="I352" s="267"/>
      <c r="J352" s="17"/>
    </row>
    <row r="353" spans="7:10" ht="12.75">
      <c r="G353" s="17"/>
      <c r="H353" s="113"/>
      <c r="I353" s="267"/>
      <c r="J353" s="17"/>
    </row>
    <row r="354" spans="7:10" ht="12.75">
      <c r="G354" s="17"/>
      <c r="H354" s="113"/>
      <c r="I354" s="267"/>
      <c r="J354" s="17"/>
    </row>
    <row r="355" spans="7:10" ht="12.75">
      <c r="G355" s="17"/>
      <c r="H355" s="113"/>
      <c r="I355" s="267"/>
      <c r="J355" s="17"/>
    </row>
    <row r="356" spans="7:10" ht="12.75">
      <c r="G356" s="17"/>
      <c r="H356" s="113"/>
      <c r="I356" s="267"/>
      <c r="J356" s="17"/>
    </row>
    <row r="357" spans="7:10" ht="12.75">
      <c r="G357" s="17"/>
      <c r="H357" s="113"/>
      <c r="I357" s="267"/>
      <c r="J357" s="17"/>
    </row>
    <row r="358" spans="7:10" ht="12.75">
      <c r="G358" s="17"/>
      <c r="H358" s="113"/>
      <c r="I358" s="267"/>
      <c r="J358" s="17"/>
    </row>
    <row r="359" spans="7:10" ht="12.75">
      <c r="G359" s="17"/>
      <c r="H359" s="113"/>
      <c r="I359" s="267"/>
      <c r="J359" s="17"/>
    </row>
    <row r="360" spans="7:10" ht="12.75">
      <c r="G360" s="17"/>
      <c r="H360" s="113"/>
      <c r="I360" s="267"/>
      <c r="J360" s="17"/>
    </row>
    <row r="361" spans="7:10" ht="12.75">
      <c r="G361" s="17"/>
      <c r="H361" s="113"/>
      <c r="I361" s="267"/>
      <c r="J361" s="17"/>
    </row>
    <row r="362" spans="7:10" ht="12.75">
      <c r="G362" s="17"/>
      <c r="H362" s="113"/>
      <c r="I362" s="267"/>
      <c r="J362" s="17"/>
    </row>
    <row r="363" spans="7:10" ht="12.75">
      <c r="G363" s="17"/>
      <c r="H363" s="113"/>
      <c r="I363" s="267"/>
      <c r="J363" s="17"/>
    </row>
    <row r="364" spans="7:10" ht="12.75">
      <c r="G364" s="17"/>
      <c r="H364" s="113"/>
      <c r="I364" s="267"/>
      <c r="J364" s="17"/>
    </row>
    <row r="365" spans="7:10" ht="12.75">
      <c r="G365" s="17"/>
      <c r="H365" s="113"/>
      <c r="I365" s="267"/>
      <c r="J365" s="17"/>
    </row>
    <row r="366" spans="7:10" ht="12.75">
      <c r="G366" s="17"/>
      <c r="H366" s="113"/>
      <c r="I366" s="267"/>
      <c r="J366" s="17"/>
    </row>
    <row r="367" spans="7:10" ht="12.75">
      <c r="G367" s="17"/>
      <c r="H367" s="113"/>
      <c r="I367" s="267"/>
      <c r="J367" s="17"/>
    </row>
    <row r="368" spans="7:10" ht="12.75">
      <c r="G368" s="17"/>
      <c r="H368" s="113"/>
      <c r="I368" s="267"/>
      <c r="J368" s="17"/>
    </row>
    <row r="369" spans="7:10" ht="12.75">
      <c r="G369" s="17"/>
      <c r="H369" s="113"/>
      <c r="I369" s="267"/>
      <c r="J369" s="17"/>
    </row>
    <row r="370" spans="7:10" ht="12.75">
      <c r="G370" s="17"/>
      <c r="H370" s="113"/>
      <c r="I370" s="267"/>
      <c r="J370" s="17"/>
    </row>
    <row r="371" spans="7:10" ht="12.75">
      <c r="G371" s="17"/>
      <c r="H371" s="113"/>
      <c r="I371" s="267"/>
      <c r="J371" s="17"/>
    </row>
    <row r="372" spans="7:10" ht="12.75">
      <c r="G372" s="17"/>
      <c r="H372" s="113"/>
      <c r="I372" s="267"/>
      <c r="J372" s="17"/>
    </row>
    <row r="373" spans="7:10" ht="12.75">
      <c r="G373" s="17"/>
      <c r="H373" s="113"/>
      <c r="I373" s="267"/>
      <c r="J373" s="17"/>
    </row>
    <row r="374" spans="7:10" ht="12.75">
      <c r="G374" s="17"/>
      <c r="H374" s="113"/>
      <c r="I374" s="267"/>
      <c r="J374" s="17"/>
    </row>
    <row r="375" spans="7:10" ht="12.75">
      <c r="G375" s="17"/>
      <c r="H375" s="113"/>
      <c r="I375" s="267"/>
      <c r="J375" s="17"/>
    </row>
    <row r="376" spans="7:10" ht="12.75">
      <c r="G376" s="17"/>
      <c r="H376" s="113"/>
      <c r="I376" s="267"/>
      <c r="J376" s="17"/>
    </row>
    <row r="377" spans="7:10" ht="12.75">
      <c r="G377" s="17"/>
      <c r="H377" s="113"/>
      <c r="I377" s="267"/>
      <c r="J377" s="17"/>
    </row>
    <row r="378" spans="7:10" ht="12.75">
      <c r="G378" s="17"/>
      <c r="H378" s="113"/>
      <c r="I378" s="267"/>
      <c r="J378" s="17"/>
    </row>
    <row r="379" spans="7:10" ht="12.75">
      <c r="G379" s="17"/>
      <c r="H379" s="113"/>
      <c r="I379" s="267"/>
      <c r="J379" s="17"/>
    </row>
    <row r="380" spans="7:10" ht="12.75">
      <c r="G380" s="17"/>
      <c r="H380" s="113"/>
      <c r="I380" s="267"/>
      <c r="J380" s="17"/>
    </row>
    <row r="381" spans="7:10" ht="12.75">
      <c r="G381" s="17"/>
      <c r="H381" s="113"/>
      <c r="I381" s="267"/>
      <c r="J381" s="17"/>
    </row>
    <row r="382" spans="7:10" ht="12.75">
      <c r="G382" s="17"/>
      <c r="H382" s="113"/>
      <c r="I382" s="267"/>
      <c r="J382" s="17"/>
    </row>
    <row r="383" spans="7:10" ht="12.75">
      <c r="G383" s="17"/>
      <c r="H383" s="113"/>
      <c r="I383" s="267"/>
      <c r="J383" s="17"/>
    </row>
    <row r="384" spans="7:10" ht="12.75">
      <c r="G384" s="17"/>
      <c r="H384" s="113"/>
      <c r="I384" s="267"/>
      <c r="J384" s="17"/>
    </row>
    <row r="385" spans="7:10" ht="12.75">
      <c r="G385" s="17"/>
      <c r="H385" s="113"/>
      <c r="I385" s="267"/>
      <c r="J385" s="17"/>
    </row>
    <row r="386" spans="7:10" ht="12.75">
      <c r="G386" s="17"/>
      <c r="H386" s="113"/>
      <c r="I386" s="267"/>
      <c r="J386" s="17"/>
    </row>
    <row r="387" spans="7:10" ht="12.75">
      <c r="G387" s="17"/>
      <c r="H387" s="113"/>
      <c r="I387" s="267"/>
      <c r="J387" s="17"/>
    </row>
    <row r="388" spans="7:10" ht="12.75">
      <c r="G388" s="17"/>
      <c r="H388" s="113"/>
      <c r="I388" s="267"/>
      <c r="J388" s="17"/>
    </row>
    <row r="389" spans="7:10" ht="12.75">
      <c r="G389" s="17"/>
      <c r="H389" s="113"/>
      <c r="I389" s="267"/>
      <c r="J389" s="17"/>
    </row>
    <row r="390" spans="7:10" ht="12.75">
      <c r="G390" s="17"/>
      <c r="H390" s="113"/>
      <c r="I390" s="267"/>
      <c r="J390" s="17"/>
    </row>
    <row r="391" spans="7:10" ht="12.75">
      <c r="G391" s="17"/>
      <c r="H391" s="113"/>
      <c r="I391" s="267"/>
      <c r="J391" s="17"/>
    </row>
    <row r="392" spans="7:10" ht="12.75">
      <c r="G392" s="17"/>
      <c r="H392" s="113"/>
      <c r="I392" s="267"/>
      <c r="J392" s="17"/>
    </row>
    <row r="393" spans="7:10" ht="12.75">
      <c r="G393" s="17"/>
      <c r="H393" s="113"/>
      <c r="I393" s="267"/>
      <c r="J393" s="17"/>
    </row>
    <row r="394" spans="7:10" ht="12.75">
      <c r="G394" s="17"/>
      <c r="H394" s="113"/>
      <c r="I394" s="267"/>
      <c r="J394" s="17"/>
    </row>
    <row r="395" spans="7:10" ht="12.75">
      <c r="G395" s="17"/>
      <c r="H395" s="113"/>
      <c r="I395" s="267"/>
      <c r="J395" s="17"/>
    </row>
    <row r="396" spans="7:10" ht="12.75">
      <c r="G396" s="17"/>
      <c r="H396" s="113"/>
      <c r="I396" s="267"/>
      <c r="J396" s="17"/>
    </row>
    <row r="397" spans="7:10" ht="12.75">
      <c r="G397" s="17"/>
      <c r="H397" s="113"/>
      <c r="I397" s="267"/>
      <c r="J397" s="17"/>
    </row>
    <row r="398" spans="7:10" ht="12.75">
      <c r="G398" s="17"/>
      <c r="H398" s="113"/>
      <c r="I398" s="267"/>
      <c r="J398" s="17"/>
    </row>
    <row r="399" spans="7:10" ht="12.75">
      <c r="G399" s="17"/>
      <c r="H399" s="113"/>
      <c r="I399" s="267"/>
      <c r="J399" s="17"/>
    </row>
    <row r="400" spans="7:10" ht="12.75">
      <c r="G400" s="17"/>
      <c r="H400" s="113"/>
      <c r="I400" s="267"/>
      <c r="J400" s="17"/>
    </row>
    <row r="401" spans="7:10" ht="12.75">
      <c r="G401" s="17"/>
      <c r="H401" s="113"/>
      <c r="I401" s="267"/>
      <c r="J401" s="17"/>
    </row>
    <row r="402" spans="7:10" ht="12.75">
      <c r="G402" s="17"/>
      <c r="H402" s="113"/>
      <c r="I402" s="267"/>
      <c r="J402" s="17"/>
    </row>
    <row r="403" spans="7:10" ht="12.75">
      <c r="G403" s="17"/>
      <c r="H403" s="113"/>
      <c r="I403" s="267"/>
      <c r="J403" s="17"/>
    </row>
    <row r="404" spans="7:10" ht="12.75">
      <c r="G404" s="17"/>
      <c r="H404" s="113"/>
      <c r="I404" s="267"/>
      <c r="J404" s="17"/>
    </row>
    <row r="405" spans="7:10" ht="12.75">
      <c r="G405" s="17"/>
      <c r="H405" s="113"/>
      <c r="I405" s="267"/>
      <c r="J405" s="17"/>
    </row>
    <row r="406" spans="7:10" ht="12.75">
      <c r="G406" s="17"/>
      <c r="H406" s="113"/>
      <c r="I406" s="267"/>
      <c r="J406" s="17"/>
    </row>
    <row r="407" spans="7:10" ht="12.75">
      <c r="G407" s="17"/>
      <c r="H407" s="113"/>
      <c r="I407" s="267"/>
      <c r="J407" s="17"/>
    </row>
    <row r="408" spans="7:10" ht="12.75">
      <c r="G408" s="17"/>
      <c r="H408" s="113"/>
      <c r="I408" s="267"/>
      <c r="J408" s="17"/>
    </row>
    <row r="409" spans="7:10" ht="12.75">
      <c r="G409" s="17"/>
      <c r="H409" s="113"/>
      <c r="I409" s="267"/>
      <c r="J409" s="17"/>
    </row>
    <row r="410" spans="7:10" ht="12.75">
      <c r="G410" s="17"/>
      <c r="H410" s="113"/>
      <c r="I410" s="267"/>
      <c r="J410" s="17"/>
    </row>
    <row r="411" spans="7:10" ht="12.75">
      <c r="G411" s="17"/>
      <c r="H411" s="113"/>
      <c r="I411" s="267"/>
      <c r="J411" s="17"/>
    </row>
    <row r="412" spans="7:10" ht="12.75">
      <c r="G412" s="17"/>
      <c r="H412" s="113"/>
      <c r="I412" s="267"/>
      <c r="J412" s="17"/>
    </row>
    <row r="413" spans="7:10" ht="12.75">
      <c r="G413" s="17"/>
      <c r="H413" s="113"/>
      <c r="I413" s="267"/>
      <c r="J413" s="17"/>
    </row>
    <row r="414" spans="7:10" ht="12.75">
      <c r="G414" s="17"/>
      <c r="H414" s="113"/>
      <c r="I414" s="267"/>
      <c r="J414" s="17"/>
    </row>
    <row r="415" spans="7:10" ht="12.75">
      <c r="G415" s="17"/>
      <c r="H415" s="113"/>
      <c r="I415" s="267"/>
      <c r="J415" s="17"/>
    </row>
    <row r="416" spans="7:10" ht="12.75">
      <c r="G416" s="17"/>
      <c r="H416" s="113"/>
      <c r="I416" s="267"/>
      <c r="J416" s="17"/>
    </row>
    <row r="417" spans="7:10" ht="12.75">
      <c r="G417" s="17"/>
      <c r="H417" s="113"/>
      <c r="I417" s="267"/>
      <c r="J417" s="17"/>
    </row>
    <row r="418" spans="7:10" ht="12.75">
      <c r="G418" s="17"/>
      <c r="H418" s="113"/>
      <c r="I418" s="267"/>
      <c r="J418" s="17"/>
    </row>
    <row r="419" spans="7:10" ht="12.75">
      <c r="G419" s="17"/>
      <c r="H419" s="113"/>
      <c r="I419" s="267"/>
      <c r="J419" s="17"/>
    </row>
    <row r="420" spans="7:10" ht="12.75">
      <c r="G420" s="17"/>
      <c r="H420" s="113"/>
      <c r="I420" s="267"/>
      <c r="J420" s="17"/>
    </row>
    <row r="421" spans="7:10" ht="12.75">
      <c r="G421" s="17"/>
      <c r="H421" s="113"/>
      <c r="I421" s="267"/>
      <c r="J421" s="17"/>
    </row>
    <row r="422" spans="7:10" ht="12.75">
      <c r="G422" s="17"/>
      <c r="H422" s="113"/>
      <c r="I422" s="267"/>
      <c r="J422" s="17"/>
    </row>
    <row r="423" spans="7:10" ht="12.75">
      <c r="G423" s="17"/>
      <c r="H423" s="113"/>
      <c r="I423" s="267"/>
      <c r="J423" s="17"/>
    </row>
    <row r="424" spans="7:10" ht="12.75">
      <c r="G424" s="17"/>
      <c r="H424" s="113"/>
      <c r="I424" s="267"/>
      <c r="J424" s="17"/>
    </row>
    <row r="425" spans="7:10" ht="12.75">
      <c r="G425" s="17"/>
      <c r="H425" s="113"/>
      <c r="I425" s="267"/>
      <c r="J425" s="17"/>
    </row>
    <row r="426" spans="7:10" ht="12.75">
      <c r="G426" s="17"/>
      <c r="H426" s="113"/>
      <c r="I426" s="267"/>
      <c r="J426" s="17"/>
    </row>
    <row r="427" spans="7:10" ht="12.75">
      <c r="G427" s="17"/>
      <c r="H427" s="113"/>
      <c r="I427" s="267"/>
      <c r="J427" s="17"/>
    </row>
    <row r="428" spans="7:10" ht="12.75">
      <c r="G428" s="17"/>
      <c r="H428" s="113"/>
      <c r="I428" s="267"/>
      <c r="J428" s="17"/>
    </row>
    <row r="429" spans="7:10" ht="12.75">
      <c r="G429" s="17"/>
      <c r="H429" s="113"/>
      <c r="I429" s="267"/>
      <c r="J429" s="17"/>
    </row>
    <row r="430" spans="7:10" ht="12.75">
      <c r="G430" s="17"/>
      <c r="H430" s="113"/>
      <c r="I430" s="267"/>
      <c r="J430" s="17"/>
    </row>
    <row r="431" spans="7:10" ht="12.75">
      <c r="G431" s="17"/>
      <c r="H431" s="113"/>
      <c r="I431" s="267"/>
      <c r="J431" s="17"/>
    </row>
    <row r="432" spans="7:10" ht="12.75">
      <c r="G432" s="17"/>
      <c r="H432" s="113"/>
      <c r="I432" s="267"/>
      <c r="J432" s="17"/>
    </row>
    <row r="433" spans="7:10" ht="12.75">
      <c r="G433" s="17"/>
      <c r="H433" s="113"/>
      <c r="I433" s="267"/>
      <c r="J433" s="17"/>
    </row>
    <row r="434" spans="7:10" ht="12.75">
      <c r="G434" s="17"/>
      <c r="H434" s="113"/>
      <c r="I434" s="267"/>
      <c r="J434" s="17"/>
    </row>
    <row r="435" spans="7:10" ht="12.75">
      <c r="G435" s="17"/>
      <c r="H435" s="113"/>
      <c r="I435" s="267"/>
      <c r="J435" s="17"/>
    </row>
    <row r="436" spans="7:10" ht="12.75">
      <c r="G436" s="17"/>
      <c r="H436" s="113"/>
      <c r="I436" s="267"/>
      <c r="J436" s="17"/>
    </row>
    <row r="437" spans="7:10" ht="12.75">
      <c r="G437" s="17"/>
      <c r="H437" s="113"/>
      <c r="I437" s="267"/>
      <c r="J437" s="17"/>
    </row>
    <row r="438" spans="7:10" ht="12.75">
      <c r="G438" s="17"/>
      <c r="H438" s="113"/>
      <c r="I438" s="267"/>
      <c r="J438" s="17"/>
    </row>
    <row r="439" spans="7:10" ht="12.75">
      <c r="G439" s="17"/>
      <c r="H439" s="113"/>
      <c r="I439" s="267"/>
      <c r="J439" s="17"/>
    </row>
    <row r="440" spans="7:10" ht="12.75">
      <c r="G440" s="17"/>
      <c r="H440" s="113"/>
      <c r="I440" s="267"/>
      <c r="J440" s="17"/>
    </row>
    <row r="441" spans="7:10" ht="12.75">
      <c r="G441" s="17"/>
      <c r="H441" s="113"/>
      <c r="I441" s="267"/>
      <c r="J441" s="17"/>
    </row>
    <row r="442" spans="7:10" ht="12.75">
      <c r="G442" s="17"/>
      <c r="H442" s="113"/>
      <c r="I442" s="267"/>
      <c r="J442" s="17"/>
    </row>
    <row r="443" spans="7:10" ht="12.75">
      <c r="G443" s="17"/>
      <c r="H443" s="113"/>
      <c r="I443" s="267"/>
      <c r="J443" s="17"/>
    </row>
    <row r="444" spans="7:10" ht="12.75">
      <c r="G444" s="17"/>
      <c r="H444" s="113"/>
      <c r="I444" s="267"/>
      <c r="J444" s="17"/>
    </row>
    <row r="445" spans="7:10" ht="12.75">
      <c r="G445" s="17"/>
      <c r="H445" s="113"/>
      <c r="I445" s="267"/>
      <c r="J445" s="17"/>
    </row>
    <row r="446" spans="7:10" ht="12.75">
      <c r="G446" s="17"/>
      <c r="H446" s="113"/>
      <c r="I446" s="267"/>
      <c r="J446" s="17"/>
    </row>
    <row r="447" spans="7:10" ht="12.75">
      <c r="G447" s="17"/>
      <c r="H447" s="113"/>
      <c r="I447" s="267"/>
      <c r="J447" s="17"/>
    </row>
    <row r="448" spans="7:10" ht="12.75">
      <c r="G448" s="17"/>
      <c r="H448" s="113"/>
      <c r="I448" s="267"/>
      <c r="J448" s="17"/>
    </row>
    <row r="449" spans="7:10" ht="12.75">
      <c r="G449" s="17"/>
      <c r="H449" s="113"/>
      <c r="I449" s="267"/>
      <c r="J449" s="17"/>
    </row>
    <row r="450" spans="7:10" ht="12.75">
      <c r="G450" s="17"/>
      <c r="H450" s="113"/>
      <c r="I450" s="267"/>
      <c r="J450" s="17"/>
    </row>
    <row r="451" spans="7:10" ht="12.75">
      <c r="G451" s="17"/>
      <c r="H451" s="113"/>
      <c r="I451" s="267"/>
      <c r="J451" s="17"/>
    </row>
    <row r="452" spans="7:10" ht="12.75">
      <c r="G452" s="17"/>
      <c r="H452" s="113"/>
      <c r="I452" s="267"/>
      <c r="J452" s="17"/>
    </row>
    <row r="453" spans="7:10" ht="12.75">
      <c r="G453" s="17"/>
      <c r="H453" s="113"/>
      <c r="I453" s="267"/>
      <c r="J453" s="17"/>
    </row>
    <row r="454" spans="7:10" ht="12.75">
      <c r="G454" s="17"/>
      <c r="H454" s="113"/>
      <c r="I454" s="267"/>
      <c r="J454" s="17"/>
    </row>
    <row r="455" spans="7:10" ht="12.75">
      <c r="G455" s="17"/>
      <c r="H455" s="113"/>
      <c r="I455" s="267"/>
      <c r="J455" s="17"/>
    </row>
    <row r="456" spans="7:10" ht="12.75">
      <c r="G456" s="17"/>
      <c r="H456" s="113"/>
      <c r="I456" s="267"/>
      <c r="J456" s="17"/>
    </row>
    <row r="457" spans="7:10" ht="12.75">
      <c r="G457" s="17"/>
      <c r="H457" s="113"/>
      <c r="I457" s="267"/>
      <c r="J457" s="17"/>
    </row>
    <row r="458" spans="7:10" ht="12.75">
      <c r="G458" s="17"/>
      <c r="H458" s="113"/>
      <c r="I458" s="267"/>
      <c r="J458" s="17"/>
    </row>
    <row r="459" spans="7:10" ht="12.75">
      <c r="G459" s="17"/>
      <c r="H459" s="113"/>
      <c r="I459" s="267"/>
      <c r="J459" s="17"/>
    </row>
    <row r="460" spans="7:10" ht="12.75">
      <c r="G460" s="17"/>
      <c r="H460" s="113"/>
      <c r="I460" s="267"/>
      <c r="J460" s="17"/>
    </row>
    <row r="461" spans="7:10" ht="12.75">
      <c r="G461" s="17"/>
      <c r="H461" s="113"/>
      <c r="I461" s="267"/>
      <c r="J461" s="17"/>
    </row>
    <row r="462" spans="7:10" ht="12.75">
      <c r="G462" s="17"/>
      <c r="H462" s="113"/>
      <c r="I462" s="267"/>
      <c r="J462" s="17"/>
    </row>
    <row r="463" spans="7:10" ht="12.75">
      <c r="G463" s="17"/>
      <c r="H463" s="113"/>
      <c r="I463" s="267"/>
      <c r="J463" s="17"/>
    </row>
    <row r="464" spans="7:10" ht="12.75">
      <c r="G464" s="17"/>
      <c r="H464" s="113"/>
      <c r="I464" s="267"/>
      <c r="J464" s="17"/>
    </row>
    <row r="465" spans="7:10" ht="12.75">
      <c r="G465" s="17"/>
      <c r="H465" s="113"/>
      <c r="I465" s="267"/>
      <c r="J465" s="17"/>
    </row>
    <row r="466" spans="7:10" ht="12.75">
      <c r="G466" s="17"/>
      <c r="H466" s="113"/>
      <c r="I466" s="267"/>
      <c r="J466" s="17"/>
    </row>
    <row r="467" spans="7:10" ht="12.75">
      <c r="G467" s="17"/>
      <c r="H467" s="113"/>
      <c r="I467" s="267"/>
      <c r="J467" s="17"/>
    </row>
    <row r="468" spans="7:10" ht="12.75">
      <c r="G468" s="17"/>
      <c r="H468" s="113"/>
      <c r="I468" s="267"/>
      <c r="J468" s="17"/>
    </row>
    <row r="469" spans="7:10" ht="12.75">
      <c r="G469" s="17"/>
      <c r="H469" s="113"/>
      <c r="I469" s="267"/>
      <c r="J469" s="17"/>
    </row>
    <row r="470" spans="7:10" ht="12.75">
      <c r="G470" s="17"/>
      <c r="H470" s="113"/>
      <c r="I470" s="267"/>
      <c r="J470" s="17"/>
    </row>
    <row r="471" spans="7:10" ht="12.75">
      <c r="G471" s="17"/>
      <c r="H471" s="113"/>
      <c r="I471" s="267"/>
      <c r="J471" s="17"/>
    </row>
    <row r="472" spans="7:10" ht="12.75">
      <c r="G472" s="17"/>
      <c r="H472" s="113"/>
      <c r="I472" s="267"/>
      <c r="J472" s="17"/>
    </row>
    <row r="473" spans="7:10" ht="12.75">
      <c r="G473" s="17"/>
      <c r="H473" s="113"/>
      <c r="I473" s="267"/>
      <c r="J473" s="17"/>
    </row>
    <row r="474" spans="7:10" ht="12.75">
      <c r="G474" s="17"/>
      <c r="H474" s="113"/>
      <c r="I474" s="267"/>
      <c r="J474" s="17"/>
    </row>
    <row r="475" spans="7:10" ht="12.75">
      <c r="G475" s="17"/>
      <c r="H475" s="113"/>
      <c r="I475" s="267"/>
      <c r="J475" s="17"/>
    </row>
    <row r="476" spans="7:10" ht="12.75">
      <c r="G476" s="17"/>
      <c r="H476" s="113"/>
      <c r="I476" s="267"/>
      <c r="J476" s="17"/>
    </row>
    <row r="477" spans="7:10" ht="12.75">
      <c r="G477" s="17"/>
      <c r="H477" s="113"/>
      <c r="I477" s="267"/>
      <c r="J477" s="17"/>
    </row>
    <row r="478" spans="7:10" ht="12.75">
      <c r="G478" s="17"/>
      <c r="H478" s="113"/>
      <c r="I478" s="267"/>
      <c r="J478" s="17"/>
    </row>
    <row r="479" spans="7:10" ht="12.75">
      <c r="G479" s="17"/>
      <c r="H479" s="113"/>
      <c r="I479" s="267"/>
      <c r="J479" s="17"/>
    </row>
    <row r="480" spans="7:10" ht="12.75">
      <c r="G480" s="17"/>
      <c r="H480" s="113"/>
      <c r="I480" s="267"/>
      <c r="J480" s="17"/>
    </row>
    <row r="481" spans="7:10" ht="12.75">
      <c r="G481" s="17"/>
      <c r="H481" s="113"/>
      <c r="I481" s="267"/>
      <c r="J481" s="17"/>
    </row>
    <row r="482" spans="7:10" ht="12.75">
      <c r="G482" s="17"/>
      <c r="H482" s="113"/>
      <c r="I482" s="267"/>
      <c r="J482" s="17"/>
    </row>
    <row r="483" spans="7:10" ht="12.75">
      <c r="G483" s="17"/>
      <c r="H483" s="113"/>
      <c r="I483" s="267"/>
      <c r="J483" s="17"/>
    </row>
    <row r="484" spans="7:10" ht="12.75">
      <c r="G484" s="17"/>
      <c r="H484" s="113"/>
      <c r="I484" s="267"/>
      <c r="J484" s="17"/>
    </row>
    <row r="485" spans="7:10" ht="12.75">
      <c r="G485" s="17"/>
      <c r="H485" s="113"/>
      <c r="I485" s="267"/>
      <c r="J485" s="17"/>
    </row>
    <row r="486" spans="7:10" ht="12.75">
      <c r="G486" s="17"/>
      <c r="H486" s="113"/>
      <c r="I486" s="267"/>
      <c r="J486" s="17"/>
    </row>
    <row r="487" spans="7:10" ht="12.75">
      <c r="G487" s="17"/>
      <c r="H487" s="113"/>
      <c r="I487" s="267"/>
      <c r="J487" s="17"/>
    </row>
    <row r="488" spans="7:10" ht="12.75">
      <c r="G488" s="17"/>
      <c r="H488" s="113"/>
      <c r="I488" s="267"/>
      <c r="J488" s="17"/>
    </row>
    <row r="489" spans="7:10" ht="12.75">
      <c r="G489" s="17"/>
      <c r="H489" s="113"/>
      <c r="I489" s="267"/>
      <c r="J489" s="17"/>
    </row>
    <row r="490" spans="7:10" ht="12.75">
      <c r="G490" s="17"/>
      <c r="H490" s="113"/>
      <c r="I490" s="267"/>
      <c r="J490" s="17"/>
    </row>
    <row r="491" spans="7:10" ht="12.75">
      <c r="G491" s="17"/>
      <c r="H491" s="113"/>
      <c r="I491" s="267"/>
      <c r="J491" s="17"/>
    </row>
    <row r="492" spans="7:10" ht="12.75">
      <c r="G492" s="17"/>
      <c r="H492" s="113"/>
      <c r="I492" s="267"/>
      <c r="J492" s="17"/>
    </row>
    <row r="493" spans="7:10" ht="12.75">
      <c r="G493" s="17"/>
      <c r="H493" s="113"/>
      <c r="I493" s="267"/>
      <c r="J493" s="17"/>
    </row>
    <row r="494" spans="7:10" ht="12.75">
      <c r="G494" s="17"/>
      <c r="H494" s="113"/>
      <c r="I494" s="267"/>
      <c r="J494" s="17"/>
    </row>
    <row r="495" spans="7:10" ht="12.75">
      <c r="G495" s="17"/>
      <c r="H495" s="113"/>
      <c r="I495" s="267"/>
      <c r="J495" s="17"/>
    </row>
    <row r="496" spans="7:10" ht="12.75">
      <c r="G496" s="17"/>
      <c r="H496" s="113"/>
      <c r="I496" s="267"/>
      <c r="J496" s="17"/>
    </row>
    <row r="497" spans="7:10" ht="12.75">
      <c r="G497" s="17"/>
      <c r="H497" s="113"/>
      <c r="I497" s="267"/>
      <c r="J497" s="17"/>
    </row>
    <row r="498" spans="7:10" ht="12.75">
      <c r="G498" s="17"/>
      <c r="H498" s="113"/>
      <c r="I498" s="267"/>
      <c r="J498" s="17"/>
    </row>
    <row r="499" spans="7:10" ht="12.75">
      <c r="G499" s="17"/>
      <c r="H499" s="113"/>
      <c r="I499" s="267"/>
      <c r="J499" s="17"/>
    </row>
    <row r="500" spans="7:10" ht="12.75">
      <c r="G500" s="17"/>
      <c r="H500" s="113"/>
      <c r="I500" s="267"/>
      <c r="J500" s="17"/>
    </row>
    <row r="501" spans="7:10" ht="12.75">
      <c r="G501" s="17"/>
      <c r="H501" s="113"/>
      <c r="I501" s="267"/>
      <c r="J501" s="17"/>
    </row>
    <row r="502" spans="7:10" ht="12.75">
      <c r="G502" s="17"/>
      <c r="H502" s="113"/>
      <c r="I502" s="267"/>
      <c r="J502" s="17"/>
    </row>
    <row r="503" spans="7:10" ht="12.75">
      <c r="G503" s="17"/>
      <c r="H503" s="113"/>
      <c r="I503" s="267"/>
      <c r="J503" s="17"/>
    </row>
    <row r="504" spans="7:10" ht="12.75">
      <c r="G504" s="17"/>
      <c r="H504" s="113"/>
      <c r="I504" s="267"/>
      <c r="J504" s="17"/>
    </row>
    <row r="505" spans="7:10" ht="12.75">
      <c r="G505" s="17"/>
      <c r="H505" s="113"/>
      <c r="I505" s="267"/>
      <c r="J505" s="17"/>
    </row>
    <row r="506" spans="7:10" ht="12.75">
      <c r="G506" s="17"/>
      <c r="H506" s="113"/>
      <c r="I506" s="267"/>
      <c r="J506" s="17"/>
    </row>
    <row r="507" spans="7:10" ht="12.75">
      <c r="G507" s="17"/>
      <c r="H507" s="113"/>
      <c r="I507" s="267"/>
      <c r="J507" s="17"/>
    </row>
    <row r="508" spans="7:10" ht="12.75">
      <c r="G508" s="17"/>
      <c r="H508" s="113"/>
      <c r="I508" s="267"/>
      <c r="J508" s="17"/>
    </row>
    <row r="509" spans="7:10" ht="12.75">
      <c r="G509" s="17"/>
      <c r="H509" s="113"/>
      <c r="I509" s="267"/>
      <c r="J509" s="17"/>
    </row>
    <row r="510" spans="7:10" ht="12.75">
      <c r="G510" s="17"/>
      <c r="H510" s="113"/>
      <c r="I510" s="267"/>
      <c r="J510" s="17"/>
    </row>
    <row r="511" spans="7:10" ht="12.75">
      <c r="G511" s="17"/>
      <c r="H511" s="113"/>
      <c r="I511" s="267"/>
      <c r="J511" s="17"/>
    </row>
    <row r="512" spans="7:10" ht="12.75">
      <c r="G512" s="17"/>
      <c r="H512" s="113"/>
      <c r="I512" s="267"/>
      <c r="J512" s="17"/>
    </row>
    <row r="513" spans="7:10" ht="12.75">
      <c r="G513" s="17"/>
      <c r="H513" s="113"/>
      <c r="I513" s="267"/>
      <c r="J513" s="17"/>
    </row>
    <row r="514" spans="7:10" ht="12.75">
      <c r="G514" s="17"/>
      <c r="H514" s="113"/>
      <c r="I514" s="267"/>
      <c r="J514" s="17"/>
    </row>
    <row r="515" spans="7:10" ht="12.75">
      <c r="G515" s="17"/>
      <c r="H515" s="113"/>
      <c r="I515" s="267"/>
      <c r="J515" s="17"/>
    </row>
    <row r="516" spans="7:10" ht="12.75">
      <c r="G516" s="17"/>
      <c r="H516" s="113"/>
      <c r="I516" s="267"/>
      <c r="J516" s="17"/>
    </row>
    <row r="517" spans="7:10" ht="12.75">
      <c r="G517" s="17"/>
      <c r="H517" s="113"/>
      <c r="I517" s="267"/>
      <c r="J517" s="17"/>
    </row>
    <row r="518" spans="7:10" ht="12.75">
      <c r="G518" s="17"/>
      <c r="H518" s="113"/>
      <c r="I518" s="267"/>
      <c r="J518" s="17"/>
    </row>
    <row r="519" spans="7:10" ht="12.75">
      <c r="G519" s="17"/>
      <c r="H519" s="113"/>
      <c r="I519" s="267"/>
      <c r="J519" s="17"/>
    </row>
    <row r="520" spans="7:10" ht="12.75">
      <c r="G520" s="17"/>
      <c r="H520" s="113"/>
      <c r="I520" s="267"/>
      <c r="J520" s="17"/>
    </row>
    <row r="521" spans="7:10" ht="12.75">
      <c r="G521" s="17"/>
      <c r="H521" s="113"/>
      <c r="I521" s="267"/>
      <c r="J521" s="17"/>
    </row>
    <row r="522" spans="7:10" ht="12.75">
      <c r="G522" s="17"/>
      <c r="H522" s="113"/>
      <c r="I522" s="267"/>
      <c r="J522" s="17"/>
    </row>
    <row r="523" spans="7:10" ht="12.75">
      <c r="G523" s="17"/>
      <c r="H523" s="113"/>
      <c r="I523" s="267"/>
      <c r="J523" s="17"/>
    </row>
    <row r="524" spans="7:10" ht="12.75">
      <c r="G524" s="17"/>
      <c r="H524" s="113"/>
      <c r="I524" s="267"/>
      <c r="J524" s="17"/>
    </row>
    <row r="525" spans="7:10" ht="12.75">
      <c r="G525" s="17"/>
      <c r="H525" s="113"/>
      <c r="I525" s="267"/>
      <c r="J525" s="17"/>
    </row>
    <row r="526" spans="7:10" ht="12.75">
      <c r="G526" s="17"/>
      <c r="H526" s="113"/>
      <c r="I526" s="267"/>
      <c r="J526" s="17"/>
    </row>
    <row r="527" spans="7:10" ht="12.75">
      <c r="G527" s="17"/>
      <c r="H527" s="113"/>
      <c r="I527" s="267"/>
      <c r="J527" s="17"/>
    </row>
    <row r="528" spans="7:10" ht="12.75">
      <c r="G528" s="17"/>
      <c r="H528" s="113"/>
      <c r="I528" s="267"/>
      <c r="J528" s="17"/>
    </row>
    <row r="529" spans="7:10" ht="12.75">
      <c r="G529" s="17"/>
      <c r="H529" s="113"/>
      <c r="I529" s="267"/>
      <c r="J529" s="17"/>
    </row>
    <row r="530" spans="7:10" ht="12.75">
      <c r="G530" s="17"/>
      <c r="H530" s="113"/>
      <c r="I530" s="267"/>
      <c r="J530" s="17"/>
    </row>
    <row r="531" spans="7:10" ht="12.75">
      <c r="G531" s="17"/>
      <c r="H531" s="113"/>
      <c r="I531" s="267"/>
      <c r="J531" s="17"/>
    </row>
    <row r="532" spans="7:10" ht="12.75">
      <c r="G532" s="17"/>
      <c r="H532" s="113"/>
      <c r="I532" s="267"/>
      <c r="J532" s="17"/>
    </row>
    <row r="533" spans="7:10" ht="12.75">
      <c r="G533" s="17"/>
      <c r="H533" s="113"/>
      <c r="I533" s="267"/>
      <c r="J533" s="17"/>
    </row>
    <row r="534" spans="7:10" ht="12.75">
      <c r="G534" s="17"/>
      <c r="H534" s="113"/>
      <c r="I534" s="267"/>
      <c r="J534" s="17"/>
    </row>
    <row r="535" spans="7:10" ht="12.75">
      <c r="G535" s="17"/>
      <c r="H535" s="113"/>
      <c r="I535" s="267"/>
      <c r="J535" s="17"/>
    </row>
    <row r="536" spans="7:10" ht="12.75">
      <c r="G536" s="17"/>
      <c r="H536" s="113"/>
      <c r="I536" s="267"/>
      <c r="J536" s="17"/>
    </row>
    <row r="537" spans="7:10" ht="12.75">
      <c r="G537" s="17"/>
      <c r="H537" s="113"/>
      <c r="I537" s="267"/>
      <c r="J537" s="17"/>
    </row>
    <row r="538" spans="7:10" ht="12.75">
      <c r="G538" s="17"/>
      <c r="H538" s="113"/>
      <c r="I538" s="267"/>
      <c r="J538" s="17"/>
    </row>
    <row r="539" spans="7:10" ht="12.75">
      <c r="G539" s="17"/>
      <c r="H539" s="113"/>
      <c r="I539" s="267"/>
      <c r="J539" s="17"/>
    </row>
    <row r="540" spans="7:10" ht="12.75">
      <c r="G540" s="17"/>
      <c r="H540" s="113"/>
      <c r="I540" s="267"/>
      <c r="J540" s="17"/>
    </row>
    <row r="541" spans="7:10" ht="12.75">
      <c r="G541" s="17"/>
      <c r="H541" s="113"/>
      <c r="I541" s="267"/>
      <c r="J541" s="17"/>
    </row>
    <row r="542" spans="7:10" ht="12.75">
      <c r="G542" s="17"/>
      <c r="H542" s="113"/>
      <c r="I542" s="267"/>
      <c r="J542" s="17"/>
    </row>
    <row r="543" spans="7:10" ht="12.75">
      <c r="G543" s="17"/>
      <c r="H543" s="113"/>
      <c r="I543" s="267"/>
      <c r="J543" s="17"/>
    </row>
    <row r="544" spans="7:10" ht="12.75">
      <c r="G544" s="17"/>
      <c r="H544" s="113"/>
      <c r="I544" s="267"/>
      <c r="J544" s="17"/>
    </row>
    <row r="545" spans="7:10" ht="12.75">
      <c r="G545" s="17"/>
      <c r="H545" s="113"/>
      <c r="I545" s="267"/>
      <c r="J545" s="17"/>
    </row>
    <row r="546" spans="7:10" ht="12.75">
      <c r="G546" s="17"/>
      <c r="H546" s="113"/>
      <c r="I546" s="267"/>
      <c r="J546" s="17"/>
    </row>
    <row r="547" spans="7:10" ht="12.75">
      <c r="G547" s="17"/>
      <c r="H547" s="113"/>
      <c r="I547" s="267"/>
      <c r="J547" s="17"/>
    </row>
    <row r="548" spans="7:10" ht="12.75">
      <c r="G548" s="17"/>
      <c r="H548" s="113"/>
      <c r="I548" s="267"/>
      <c r="J548" s="17"/>
    </row>
    <row r="549" spans="7:10" ht="12.75">
      <c r="G549" s="17"/>
      <c r="H549" s="113"/>
      <c r="I549" s="267"/>
      <c r="J549" s="17"/>
    </row>
    <row r="550" spans="7:10" ht="12.75">
      <c r="G550" s="17"/>
      <c r="H550" s="113"/>
      <c r="I550" s="267"/>
      <c r="J550" s="17"/>
    </row>
    <row r="551" spans="7:10" ht="12.75">
      <c r="G551" s="17"/>
      <c r="H551" s="113"/>
      <c r="I551" s="267"/>
      <c r="J551" s="17"/>
    </row>
    <row r="552" spans="7:10" ht="12.75">
      <c r="G552" s="17"/>
      <c r="H552" s="113"/>
      <c r="I552" s="267"/>
      <c r="J552" s="17"/>
    </row>
    <row r="553" spans="7:10" ht="12.75">
      <c r="G553" s="17"/>
      <c r="H553" s="113"/>
      <c r="I553" s="267"/>
      <c r="J553" s="17"/>
    </row>
    <row r="554" spans="7:10" ht="12.75">
      <c r="G554" s="17"/>
      <c r="H554" s="113"/>
      <c r="I554" s="267"/>
      <c r="J554" s="17"/>
    </row>
    <row r="555" spans="7:10" ht="12.75">
      <c r="G555" s="17"/>
      <c r="H555" s="113"/>
      <c r="I555" s="267"/>
      <c r="J555" s="17"/>
    </row>
    <row r="556" spans="7:10" ht="12.75">
      <c r="G556" s="17"/>
      <c r="H556" s="113"/>
      <c r="I556" s="267"/>
      <c r="J556" s="17"/>
    </row>
    <row r="557" spans="7:10" ht="12.75">
      <c r="G557" s="17"/>
      <c r="H557" s="113"/>
      <c r="I557" s="267"/>
      <c r="J557" s="17"/>
    </row>
    <row r="558" spans="7:10" ht="12.75">
      <c r="G558" s="17"/>
      <c r="H558" s="113"/>
      <c r="I558" s="267"/>
      <c r="J558" s="17"/>
    </row>
    <row r="559" spans="7:10" ht="12.75">
      <c r="G559" s="17"/>
      <c r="H559" s="113"/>
      <c r="I559" s="267"/>
      <c r="J559" s="17"/>
    </row>
    <row r="560" spans="7:10" ht="12.75">
      <c r="G560" s="17"/>
      <c r="H560" s="113"/>
      <c r="I560" s="267"/>
      <c r="J560" s="17"/>
    </row>
    <row r="561" spans="7:10" ht="12.75">
      <c r="G561" s="17"/>
      <c r="H561" s="113"/>
      <c r="I561" s="267"/>
      <c r="J561" s="17"/>
    </row>
    <row r="562" spans="7:10" ht="12.75">
      <c r="G562" s="17"/>
      <c r="H562" s="113"/>
      <c r="I562" s="267"/>
      <c r="J562" s="17"/>
    </row>
    <row r="563" spans="7:10" ht="12.75">
      <c r="G563" s="17"/>
      <c r="H563" s="113"/>
      <c r="I563" s="267"/>
      <c r="J563" s="17"/>
    </row>
    <row r="564" spans="7:10" ht="12.75">
      <c r="G564" s="17"/>
      <c r="H564" s="113"/>
      <c r="I564" s="267"/>
      <c r="J564" s="17"/>
    </row>
    <row r="565" spans="7:10" ht="12.75">
      <c r="G565" s="17"/>
      <c r="H565" s="113"/>
      <c r="I565" s="267"/>
      <c r="J565" s="17"/>
    </row>
    <row r="566" spans="7:10" ht="12.75">
      <c r="G566" s="17"/>
      <c r="H566" s="113"/>
      <c r="I566" s="267"/>
      <c r="J566" s="17"/>
    </row>
    <row r="567" spans="7:10" ht="12.75">
      <c r="G567" s="17"/>
      <c r="H567" s="113"/>
      <c r="I567" s="267"/>
      <c r="J567" s="17"/>
    </row>
    <row r="568" spans="7:10" ht="12.75">
      <c r="G568" s="17"/>
      <c r="H568" s="113"/>
      <c r="I568" s="267"/>
      <c r="J568" s="17"/>
    </row>
    <row r="569" spans="7:10" ht="12.75">
      <c r="G569" s="17"/>
      <c r="H569" s="113"/>
      <c r="I569" s="267"/>
      <c r="J569" s="17"/>
    </row>
    <row r="570" spans="7:10" ht="12.75">
      <c r="G570" s="17"/>
      <c r="H570" s="113"/>
      <c r="I570" s="267"/>
      <c r="J570" s="17"/>
    </row>
    <row r="571" spans="7:10" ht="12.75">
      <c r="G571" s="17"/>
      <c r="H571" s="113"/>
      <c r="I571" s="267"/>
      <c r="J571" s="17"/>
    </row>
    <row r="572" spans="7:10" ht="12.75">
      <c r="G572" s="17"/>
      <c r="H572" s="113"/>
      <c r="I572" s="267"/>
      <c r="J572" s="17"/>
    </row>
    <row r="573" spans="7:10" ht="12.75">
      <c r="G573" s="17"/>
      <c r="H573" s="113"/>
      <c r="I573" s="267"/>
      <c r="J573" s="17"/>
    </row>
    <row r="574" spans="7:10" ht="12.75">
      <c r="G574" s="17"/>
      <c r="H574" s="113"/>
      <c r="I574" s="267"/>
      <c r="J574" s="17"/>
    </row>
    <row r="575" spans="7:10" ht="12.75">
      <c r="G575" s="17"/>
      <c r="H575" s="113"/>
      <c r="I575" s="267"/>
      <c r="J575" s="17"/>
    </row>
    <row r="576" spans="7:10" ht="12.75">
      <c r="G576" s="17"/>
      <c r="H576" s="113"/>
      <c r="I576" s="267"/>
      <c r="J576" s="17"/>
    </row>
    <row r="577" spans="7:10" ht="12.75">
      <c r="G577" s="17"/>
      <c r="H577" s="113"/>
      <c r="I577" s="267"/>
      <c r="J577" s="17"/>
    </row>
    <row r="578" spans="7:10" ht="12.75">
      <c r="G578" s="17"/>
      <c r="H578" s="113"/>
      <c r="I578" s="267"/>
      <c r="J578" s="17"/>
    </row>
    <row r="579" spans="7:10" ht="12.75">
      <c r="G579" s="17"/>
      <c r="H579" s="113"/>
      <c r="I579" s="267"/>
      <c r="J579" s="17"/>
    </row>
    <row r="580" spans="7:10" ht="12.75">
      <c r="G580" s="17"/>
      <c r="H580" s="113"/>
      <c r="I580" s="267"/>
      <c r="J580" s="17"/>
    </row>
    <row r="581" spans="7:10" ht="12.75">
      <c r="G581" s="17"/>
      <c r="H581" s="113"/>
      <c r="I581" s="267"/>
      <c r="J581" s="17"/>
    </row>
    <row r="582" spans="7:10" ht="12.75">
      <c r="G582" s="17"/>
      <c r="H582" s="113"/>
      <c r="I582" s="267"/>
      <c r="J582" s="17"/>
    </row>
    <row r="583" spans="7:10" ht="12.75">
      <c r="G583" s="17"/>
      <c r="H583" s="113"/>
      <c r="I583" s="267"/>
      <c r="J583" s="17"/>
    </row>
    <row r="584" spans="7:10" ht="12.75">
      <c r="G584" s="17"/>
      <c r="H584" s="113"/>
      <c r="I584" s="267"/>
      <c r="J584" s="17"/>
    </row>
    <row r="585" spans="7:10" ht="12.75">
      <c r="G585" s="17"/>
      <c r="H585" s="113"/>
      <c r="I585" s="267"/>
      <c r="J585" s="17"/>
    </row>
    <row r="586" spans="7:10" ht="12.75">
      <c r="G586" s="17"/>
      <c r="H586" s="113"/>
      <c r="I586" s="267"/>
      <c r="J586" s="17"/>
    </row>
    <row r="587" spans="7:10" ht="12.75">
      <c r="G587" s="17"/>
      <c r="H587" s="113"/>
      <c r="I587" s="267"/>
      <c r="J587" s="17"/>
    </row>
    <row r="588" spans="7:10" ht="12.75">
      <c r="G588" s="17"/>
      <c r="H588" s="113"/>
      <c r="I588" s="267"/>
      <c r="J588" s="17"/>
    </row>
    <row r="589" spans="7:10" ht="12.75">
      <c r="G589" s="17"/>
      <c r="H589" s="113"/>
      <c r="I589" s="267"/>
      <c r="J589" s="17"/>
    </row>
    <row r="590" spans="7:10" ht="12.75">
      <c r="G590" s="17"/>
      <c r="H590" s="113"/>
      <c r="I590" s="267"/>
      <c r="J590" s="17"/>
    </row>
    <row r="591" spans="7:10" ht="12.75">
      <c r="G591" s="17"/>
      <c r="H591" s="113"/>
      <c r="I591" s="267"/>
      <c r="J591" s="17"/>
    </row>
    <row r="592" spans="7:10" ht="12.75">
      <c r="G592" s="17"/>
      <c r="H592" s="113"/>
      <c r="I592" s="267"/>
      <c r="J592" s="17"/>
    </row>
    <row r="593" spans="7:10" ht="12.75">
      <c r="G593" s="17"/>
      <c r="H593" s="113"/>
      <c r="I593" s="267"/>
      <c r="J593" s="17"/>
    </row>
    <row r="594" spans="7:10" ht="12.75">
      <c r="G594" s="17"/>
      <c r="H594" s="113"/>
      <c r="I594" s="267"/>
      <c r="J594" s="17"/>
    </row>
    <row r="595" spans="7:10" ht="12.75">
      <c r="G595" s="17"/>
      <c r="H595" s="113"/>
      <c r="I595" s="267"/>
      <c r="J595" s="17"/>
    </row>
    <row r="596" spans="7:10" ht="12.75">
      <c r="G596" s="17"/>
      <c r="H596" s="113"/>
      <c r="I596" s="267"/>
      <c r="J596" s="17"/>
    </row>
    <row r="597" spans="7:10" ht="12.75">
      <c r="G597" s="17"/>
      <c r="H597" s="113"/>
      <c r="I597" s="267"/>
      <c r="J597" s="17"/>
    </row>
    <row r="598" spans="7:10" ht="12.75">
      <c r="G598" s="17"/>
      <c r="H598" s="113"/>
      <c r="I598" s="267"/>
      <c r="J598" s="17"/>
    </row>
    <row r="599" spans="7:10" ht="12.75">
      <c r="G599" s="17"/>
      <c r="H599" s="113"/>
      <c r="I599" s="267"/>
      <c r="J599" s="17"/>
    </row>
    <row r="600" spans="7:10" ht="12.75">
      <c r="G600" s="17"/>
      <c r="H600" s="113"/>
      <c r="I600" s="267"/>
      <c r="J600" s="17"/>
    </row>
    <row r="601" spans="7:10" ht="12.75">
      <c r="G601" s="17"/>
      <c r="H601" s="113"/>
      <c r="I601" s="267"/>
      <c r="J601" s="17"/>
    </row>
    <row r="602" spans="7:10" ht="12.75">
      <c r="G602" s="17"/>
      <c r="H602" s="113"/>
      <c r="I602" s="267"/>
      <c r="J602" s="17"/>
    </row>
    <row r="603" spans="7:10" ht="12.75">
      <c r="G603" s="17"/>
      <c r="H603" s="113"/>
      <c r="I603" s="267"/>
      <c r="J603" s="17"/>
    </row>
    <row r="604" spans="7:10" ht="12.75">
      <c r="G604" s="17"/>
      <c r="H604" s="113"/>
      <c r="I604" s="267"/>
      <c r="J604" s="17"/>
    </row>
    <row r="605" spans="7:10" ht="12.75">
      <c r="G605" s="17"/>
      <c r="H605" s="113"/>
      <c r="I605" s="267"/>
      <c r="J605" s="17"/>
    </row>
    <row r="606" spans="7:10" ht="12.75">
      <c r="G606" s="17"/>
      <c r="H606" s="113"/>
      <c r="I606" s="267"/>
      <c r="J606" s="17"/>
    </row>
    <row r="607" spans="7:10" ht="12.75">
      <c r="G607" s="17"/>
      <c r="H607" s="113"/>
      <c r="I607" s="267"/>
      <c r="J607" s="17"/>
    </row>
    <row r="608" spans="7:10" ht="12.75">
      <c r="G608" s="17"/>
      <c r="H608" s="113"/>
      <c r="I608" s="267"/>
      <c r="J608" s="17"/>
    </row>
    <row r="609" spans="7:10" ht="12.75">
      <c r="G609" s="17"/>
      <c r="H609" s="113"/>
      <c r="I609" s="267"/>
      <c r="J609" s="17"/>
    </row>
    <row r="610" spans="7:10" ht="12.75">
      <c r="G610" s="17"/>
      <c r="H610" s="113"/>
      <c r="I610" s="267"/>
      <c r="J610" s="17"/>
    </row>
    <row r="611" spans="7:10" ht="12.75">
      <c r="G611" s="17"/>
      <c r="H611" s="113"/>
      <c r="I611" s="267"/>
      <c r="J611" s="17"/>
    </row>
    <row r="612" spans="7:10" ht="12.75">
      <c r="G612" s="17"/>
      <c r="H612" s="113"/>
      <c r="I612" s="267"/>
      <c r="J612" s="17"/>
    </row>
    <row r="613" spans="7:10" ht="12.75">
      <c r="G613" s="17"/>
      <c r="H613" s="113"/>
      <c r="I613" s="267"/>
      <c r="J613" s="17"/>
    </row>
    <row r="614" spans="7:10" ht="12.75">
      <c r="G614" s="17"/>
      <c r="H614" s="113"/>
      <c r="I614" s="267"/>
      <c r="J614" s="17"/>
    </row>
    <row r="615" spans="7:10" ht="12.75">
      <c r="G615" s="17"/>
      <c r="H615" s="113"/>
      <c r="I615" s="267"/>
      <c r="J615" s="17"/>
    </row>
    <row r="616" spans="7:10" ht="12.75">
      <c r="G616" s="17"/>
      <c r="H616" s="113"/>
      <c r="I616" s="267"/>
      <c r="J616" s="17"/>
    </row>
    <row r="617" spans="7:10" ht="12.75">
      <c r="G617" s="17"/>
      <c r="H617" s="113"/>
      <c r="I617" s="267"/>
      <c r="J617" s="17"/>
    </row>
    <row r="618" spans="7:10" ht="12.75">
      <c r="G618" s="17"/>
      <c r="H618" s="113"/>
      <c r="I618" s="267"/>
      <c r="J618" s="17"/>
    </row>
    <row r="619" spans="7:10" ht="12.75">
      <c r="G619" s="17"/>
      <c r="H619" s="113"/>
      <c r="I619" s="267"/>
      <c r="J619" s="17"/>
    </row>
    <row r="620" spans="7:10" ht="12.75">
      <c r="G620" s="17"/>
      <c r="H620" s="113"/>
      <c r="I620" s="267"/>
      <c r="J620" s="17"/>
    </row>
    <row r="621" spans="7:10" ht="12.75">
      <c r="G621" s="17"/>
      <c r="H621" s="113"/>
      <c r="I621" s="267"/>
      <c r="J621" s="17"/>
    </row>
    <row r="622" spans="7:10" ht="12.75">
      <c r="G622" s="17"/>
      <c r="H622" s="113"/>
      <c r="I622" s="267"/>
      <c r="J622" s="17"/>
    </row>
    <row r="623" spans="7:10" ht="12.75">
      <c r="G623" s="17"/>
      <c r="H623" s="113"/>
      <c r="I623" s="267"/>
      <c r="J623" s="17"/>
    </row>
    <row r="624" spans="7:10" ht="12.75">
      <c r="G624" s="17"/>
      <c r="H624" s="113"/>
      <c r="I624" s="267"/>
      <c r="J624" s="17"/>
    </row>
    <row r="625" spans="7:10" ht="12.75">
      <c r="G625" s="17"/>
      <c r="H625" s="113"/>
      <c r="I625" s="267"/>
      <c r="J625" s="17"/>
    </row>
    <row r="626" spans="7:10" ht="12.75">
      <c r="G626" s="17"/>
      <c r="H626" s="113"/>
      <c r="I626" s="267"/>
      <c r="J626" s="17"/>
    </row>
    <row r="627" spans="7:10" ht="12.75">
      <c r="G627" s="17"/>
      <c r="H627" s="113"/>
      <c r="I627" s="267"/>
      <c r="J627" s="17"/>
    </row>
    <row r="628" spans="7:10" ht="12.75">
      <c r="G628" s="17"/>
      <c r="H628" s="113"/>
      <c r="I628" s="267"/>
      <c r="J628" s="17"/>
    </row>
    <row r="629" spans="7:10" ht="12.75">
      <c r="G629" s="17"/>
      <c r="H629" s="113"/>
      <c r="I629" s="267"/>
      <c r="J629" s="17"/>
    </row>
    <row r="630" spans="7:10" ht="12.75">
      <c r="G630" s="17"/>
      <c r="H630" s="113"/>
      <c r="I630" s="267"/>
      <c r="J630" s="17"/>
    </row>
    <row r="631" spans="7:10" ht="12.75">
      <c r="G631" s="17"/>
      <c r="H631" s="113"/>
      <c r="I631" s="267"/>
      <c r="J631" s="17"/>
    </row>
    <row r="632" spans="7:10" ht="12.75">
      <c r="G632" s="17"/>
      <c r="H632" s="113"/>
      <c r="I632" s="267"/>
      <c r="J632" s="17"/>
    </row>
    <row r="633" spans="7:10" ht="12.75">
      <c r="G633" s="17"/>
      <c r="H633" s="113"/>
      <c r="I633" s="267"/>
      <c r="J633" s="17"/>
    </row>
    <row r="634" spans="7:10" ht="12.75">
      <c r="G634" s="17"/>
      <c r="H634" s="113"/>
      <c r="I634" s="267"/>
      <c r="J634" s="17"/>
    </row>
    <row r="635" spans="7:10" ht="12.75">
      <c r="G635" s="17"/>
      <c r="H635" s="113"/>
      <c r="I635" s="267"/>
      <c r="J635" s="17"/>
    </row>
    <row r="636" spans="7:10" ht="12.75">
      <c r="G636" s="17"/>
      <c r="H636" s="113"/>
      <c r="I636" s="267"/>
      <c r="J636" s="17"/>
    </row>
    <row r="637" spans="7:10" ht="12.75">
      <c r="G637" s="17"/>
      <c r="H637" s="113"/>
      <c r="I637" s="267"/>
      <c r="J637" s="17"/>
    </row>
    <row r="638" spans="7:10" ht="12.75">
      <c r="G638" s="17"/>
      <c r="H638" s="113"/>
      <c r="I638" s="267"/>
      <c r="J638" s="17"/>
    </row>
    <row r="639" spans="7:10" ht="12.75">
      <c r="G639" s="17"/>
      <c r="H639" s="113"/>
      <c r="I639" s="267"/>
      <c r="J639" s="17"/>
    </row>
    <row r="640" spans="7:10" ht="12.75">
      <c r="G640" s="17"/>
      <c r="H640" s="113"/>
      <c r="I640" s="267"/>
      <c r="J640" s="17"/>
    </row>
    <row r="641" spans="7:10" ht="12.75">
      <c r="G641" s="17"/>
      <c r="H641" s="113"/>
      <c r="I641" s="267"/>
      <c r="J641" s="17"/>
    </row>
    <row r="642" spans="7:10" ht="12.75">
      <c r="G642" s="17"/>
      <c r="H642" s="113"/>
      <c r="I642" s="267"/>
      <c r="J642" s="17"/>
    </row>
    <row r="643" spans="7:10" ht="12.75">
      <c r="G643" s="17"/>
      <c r="H643" s="113"/>
      <c r="I643" s="267"/>
      <c r="J643" s="17"/>
    </row>
    <row r="644" spans="7:10" ht="12.75">
      <c r="G644" s="17"/>
      <c r="H644" s="113"/>
      <c r="I644" s="267"/>
      <c r="J644" s="17"/>
    </row>
    <row r="645" spans="7:10" ht="12.75">
      <c r="G645" s="17"/>
      <c r="H645" s="113"/>
      <c r="I645" s="267"/>
      <c r="J645" s="17"/>
    </row>
    <row r="646" spans="7:10" ht="12.75">
      <c r="G646" s="17"/>
      <c r="H646" s="113"/>
      <c r="I646" s="267"/>
      <c r="J646" s="17"/>
    </row>
    <row r="647" spans="7:10" ht="12.75">
      <c r="G647" s="17"/>
      <c r="H647" s="113"/>
      <c r="I647" s="267"/>
      <c r="J647" s="17"/>
    </row>
    <row r="648" spans="7:10" ht="12.75">
      <c r="G648" s="17"/>
      <c r="H648" s="113"/>
      <c r="I648" s="267"/>
      <c r="J648" s="17"/>
    </row>
    <row r="649" spans="7:10" ht="12.75">
      <c r="G649" s="17"/>
      <c r="H649" s="113"/>
      <c r="I649" s="267"/>
      <c r="J649" s="17"/>
    </row>
    <row r="650" spans="7:10" ht="12.75">
      <c r="G650" s="17"/>
      <c r="H650" s="113"/>
      <c r="I650" s="267"/>
      <c r="J650" s="17"/>
    </row>
    <row r="651" spans="7:10" ht="12.75">
      <c r="G651" s="17"/>
      <c r="H651" s="113"/>
      <c r="I651" s="267"/>
      <c r="J651" s="17"/>
    </row>
    <row r="652" spans="7:10" ht="12.75">
      <c r="G652" s="17"/>
      <c r="H652" s="113"/>
      <c r="I652" s="267"/>
      <c r="J652" s="17"/>
    </row>
    <row r="653" spans="7:10" ht="12.75">
      <c r="G653" s="17"/>
      <c r="H653" s="113"/>
      <c r="I653" s="267"/>
      <c r="J653" s="17"/>
    </row>
    <row r="654" spans="7:10" ht="12.75">
      <c r="G654" s="17"/>
      <c r="H654" s="113"/>
      <c r="I654" s="267"/>
      <c r="J654" s="17"/>
    </row>
    <row r="655" spans="7:10" ht="12.75">
      <c r="G655" s="17"/>
      <c r="H655" s="113"/>
      <c r="I655" s="267"/>
      <c r="J655" s="17"/>
    </row>
    <row r="656" spans="7:10" ht="12.75">
      <c r="G656" s="17"/>
      <c r="H656" s="113"/>
      <c r="I656" s="267"/>
      <c r="J656" s="17"/>
    </row>
    <row r="657" spans="7:10" ht="12.75">
      <c r="G657" s="17"/>
      <c r="H657" s="113"/>
      <c r="I657" s="267"/>
      <c r="J657" s="17"/>
    </row>
    <row r="658" spans="7:10" ht="12.75">
      <c r="G658" s="17"/>
      <c r="H658" s="113"/>
      <c r="I658" s="267"/>
      <c r="J658" s="17"/>
    </row>
    <row r="659" spans="7:10" ht="12.75">
      <c r="G659" s="17"/>
      <c r="H659" s="113"/>
      <c r="I659" s="267"/>
      <c r="J659" s="17"/>
    </row>
    <row r="660" spans="7:10" ht="12.75">
      <c r="G660" s="17"/>
      <c r="H660" s="113"/>
      <c r="I660" s="267"/>
      <c r="J660" s="17"/>
    </row>
    <row r="661" spans="7:10" ht="12.75">
      <c r="G661" s="17"/>
      <c r="H661" s="113"/>
      <c r="I661" s="267"/>
      <c r="J661" s="17"/>
    </row>
    <row r="662" spans="7:10" ht="12.75">
      <c r="G662" s="17"/>
      <c r="H662" s="113"/>
      <c r="I662" s="267"/>
      <c r="J662" s="17"/>
    </row>
    <row r="663" spans="7:10" ht="12.75">
      <c r="G663" s="17"/>
      <c r="H663" s="113"/>
      <c r="I663" s="267"/>
      <c r="J663" s="17"/>
    </row>
    <row r="664" spans="7:10" ht="12.75">
      <c r="G664" s="17"/>
      <c r="H664" s="113"/>
      <c r="I664" s="267"/>
      <c r="J664" s="17"/>
    </row>
    <row r="665" spans="7:10" ht="12.75">
      <c r="G665" s="17"/>
      <c r="H665" s="113"/>
      <c r="I665" s="267"/>
      <c r="J665" s="17"/>
    </row>
    <row r="666" spans="7:10" ht="12.75">
      <c r="G666" s="17"/>
      <c r="H666" s="113"/>
      <c r="I666" s="267"/>
      <c r="J666" s="17"/>
    </row>
    <row r="667" spans="7:10" ht="12.75">
      <c r="G667" s="17"/>
      <c r="H667" s="113"/>
      <c r="I667" s="267"/>
      <c r="J667" s="17"/>
    </row>
    <row r="668" spans="7:10" ht="12.75">
      <c r="G668" s="17"/>
      <c r="H668" s="113"/>
      <c r="I668" s="267"/>
      <c r="J668" s="17"/>
    </row>
    <row r="669" spans="7:10" ht="12.75">
      <c r="G669" s="17"/>
      <c r="H669" s="113"/>
      <c r="I669" s="267"/>
      <c r="J669" s="17"/>
    </row>
    <row r="670" spans="7:10" ht="12.75">
      <c r="G670" s="17"/>
      <c r="H670" s="113"/>
      <c r="I670" s="267"/>
      <c r="J670" s="17"/>
    </row>
    <row r="671" spans="7:10" ht="12.75">
      <c r="G671" s="17"/>
      <c r="H671" s="113"/>
      <c r="I671" s="267"/>
      <c r="J671" s="17"/>
    </row>
    <row r="672" spans="7:10" ht="12.75">
      <c r="G672" s="17"/>
      <c r="H672" s="113"/>
      <c r="I672" s="267"/>
      <c r="J672" s="17"/>
    </row>
    <row r="673" spans="7:10" ht="12.75">
      <c r="G673" s="17"/>
      <c r="H673" s="113"/>
      <c r="I673" s="267"/>
      <c r="J673" s="17"/>
    </row>
    <row r="674" spans="7:10" ht="12.75">
      <c r="G674" s="17"/>
      <c r="H674" s="113"/>
      <c r="I674" s="267"/>
      <c r="J674" s="17"/>
    </row>
    <row r="675" spans="7:10" ht="12.75">
      <c r="G675" s="17"/>
      <c r="H675" s="113"/>
      <c r="I675" s="267"/>
      <c r="J675" s="17"/>
    </row>
    <row r="676" spans="7:10" ht="12.75">
      <c r="G676" s="17"/>
      <c r="H676" s="113"/>
      <c r="I676" s="267"/>
      <c r="J676" s="17"/>
    </row>
    <row r="677" spans="7:10" ht="12.75">
      <c r="G677" s="17"/>
      <c r="H677" s="113"/>
      <c r="I677" s="267"/>
      <c r="J677" s="17"/>
    </row>
    <row r="678" spans="7:10" ht="12.75">
      <c r="G678" s="17"/>
      <c r="H678" s="113"/>
      <c r="I678" s="267"/>
      <c r="J678" s="17"/>
    </row>
    <row r="679" spans="7:10" ht="12.75">
      <c r="G679" s="17"/>
      <c r="H679" s="113"/>
      <c r="I679" s="267"/>
      <c r="J679" s="17"/>
    </row>
    <row r="680" spans="7:10" ht="12.75">
      <c r="G680" s="17"/>
      <c r="H680" s="113"/>
      <c r="I680" s="267"/>
      <c r="J680" s="17"/>
    </row>
    <row r="681" spans="7:10" ht="12.75">
      <c r="G681" s="17"/>
      <c r="H681" s="113"/>
      <c r="I681" s="267"/>
      <c r="J681" s="17"/>
    </row>
    <row r="682" spans="7:10" ht="12.75">
      <c r="G682" s="17"/>
      <c r="H682" s="113"/>
      <c r="I682" s="267"/>
      <c r="J682" s="17"/>
    </row>
    <row r="683" spans="7:10" ht="12.75">
      <c r="G683" s="17"/>
      <c r="H683" s="113"/>
      <c r="I683" s="267"/>
      <c r="J683" s="17"/>
    </row>
    <row r="684" spans="7:10" ht="12.75">
      <c r="G684" s="17"/>
      <c r="H684" s="113"/>
      <c r="I684" s="267"/>
      <c r="J684" s="17"/>
    </row>
    <row r="685" spans="7:10" ht="12.75">
      <c r="G685" s="17"/>
      <c r="H685" s="113"/>
      <c r="I685" s="267"/>
      <c r="J685" s="17"/>
    </row>
    <row r="686" spans="7:10" ht="12.75">
      <c r="G686" s="17"/>
      <c r="H686" s="113"/>
      <c r="I686" s="267"/>
      <c r="J686" s="17"/>
    </row>
    <row r="687" spans="7:10" ht="12.75">
      <c r="G687" s="17"/>
      <c r="H687" s="113"/>
      <c r="I687" s="267"/>
      <c r="J687" s="17"/>
    </row>
    <row r="688" spans="7:10" ht="12.75">
      <c r="G688" s="17"/>
      <c r="H688" s="113"/>
      <c r="I688" s="267"/>
      <c r="J688" s="17"/>
    </row>
    <row r="689" spans="7:10" ht="12.75">
      <c r="G689" s="17"/>
      <c r="H689" s="113"/>
      <c r="I689" s="267"/>
      <c r="J689" s="17"/>
    </row>
    <row r="690" spans="7:10" ht="12.75">
      <c r="G690" s="17"/>
      <c r="H690" s="113"/>
      <c r="I690" s="267"/>
      <c r="J690" s="17"/>
    </row>
    <row r="691" spans="7:10" ht="12.75">
      <c r="G691" s="17"/>
      <c r="H691" s="113"/>
      <c r="I691" s="267"/>
      <c r="J691" s="17"/>
    </row>
    <row r="692" spans="7:10" ht="12.75">
      <c r="G692" s="17"/>
      <c r="H692" s="113"/>
      <c r="I692" s="267"/>
      <c r="J692" s="17"/>
    </row>
    <row r="693" spans="7:10" ht="12.75">
      <c r="G693" s="17"/>
      <c r="H693" s="113"/>
      <c r="I693" s="267"/>
      <c r="J693" s="17"/>
    </row>
    <row r="694" spans="7:10" ht="12.75">
      <c r="G694" s="17"/>
      <c r="H694" s="113"/>
      <c r="I694" s="267"/>
      <c r="J694" s="17"/>
    </row>
    <row r="695" spans="7:10" ht="12.75">
      <c r="G695" s="17"/>
      <c r="H695" s="113"/>
      <c r="I695" s="267"/>
      <c r="J695" s="17"/>
    </row>
    <row r="696" spans="7:10" ht="12.75">
      <c r="G696" s="17"/>
      <c r="H696" s="113"/>
      <c r="I696" s="267"/>
      <c r="J696" s="17"/>
    </row>
    <row r="697" spans="7:10" ht="12.75">
      <c r="G697" s="17"/>
      <c r="H697" s="113"/>
      <c r="I697" s="267"/>
      <c r="J697" s="17"/>
    </row>
    <row r="698" spans="7:10" ht="12.75">
      <c r="G698" s="17"/>
      <c r="H698" s="113"/>
      <c r="I698" s="267"/>
      <c r="J698" s="17"/>
    </row>
    <row r="699" spans="7:10" ht="12.75">
      <c r="G699" s="17"/>
      <c r="H699" s="113"/>
      <c r="I699" s="267"/>
      <c r="J699" s="17"/>
    </row>
    <row r="700" spans="7:10" ht="12.75">
      <c r="G700" s="17"/>
      <c r="H700" s="113"/>
      <c r="I700" s="267"/>
      <c r="J700" s="17"/>
    </row>
    <row r="701" spans="7:10" ht="12.75">
      <c r="G701" s="17"/>
      <c r="H701" s="113"/>
      <c r="I701" s="267"/>
      <c r="J701" s="17"/>
    </row>
    <row r="702" spans="7:10" ht="12.75">
      <c r="G702" s="17"/>
      <c r="H702" s="113"/>
      <c r="I702" s="267"/>
      <c r="J702" s="17"/>
    </row>
    <row r="703" spans="7:10" ht="12.75">
      <c r="G703" s="17"/>
      <c r="H703" s="113"/>
      <c r="I703" s="267"/>
      <c r="J703" s="17"/>
    </row>
    <row r="704" spans="7:10" ht="12.75">
      <c r="G704" s="17"/>
      <c r="H704" s="113"/>
      <c r="I704" s="267"/>
      <c r="J704" s="17"/>
    </row>
    <row r="705" spans="7:10" ht="12.75">
      <c r="G705" s="17"/>
      <c r="H705" s="113"/>
      <c r="I705" s="267"/>
      <c r="J705" s="17"/>
    </row>
    <row r="706" spans="7:10" ht="12.75">
      <c r="G706" s="17"/>
      <c r="H706" s="113"/>
      <c r="I706" s="267"/>
      <c r="J706" s="17"/>
    </row>
    <row r="707" spans="7:10" ht="12.75">
      <c r="G707" s="17"/>
      <c r="H707" s="113"/>
      <c r="I707" s="267"/>
      <c r="J707" s="17"/>
    </row>
    <row r="708" spans="7:10" ht="12.75">
      <c r="G708" s="17"/>
      <c r="H708" s="113"/>
      <c r="I708" s="267"/>
      <c r="J708" s="17"/>
    </row>
    <row r="709" spans="7:10" ht="12.75">
      <c r="G709" s="17"/>
      <c r="H709" s="113"/>
      <c r="I709" s="267"/>
      <c r="J709" s="17"/>
    </row>
    <row r="710" spans="7:10" ht="12.75">
      <c r="G710" s="17"/>
      <c r="H710" s="113"/>
      <c r="I710" s="267"/>
      <c r="J710" s="17"/>
    </row>
    <row r="711" spans="7:10" ht="12.75">
      <c r="G711" s="17"/>
      <c r="H711" s="113"/>
      <c r="I711" s="267"/>
      <c r="J711" s="17"/>
    </row>
    <row r="712" spans="7:10" ht="12.75">
      <c r="G712" s="17"/>
      <c r="H712" s="113"/>
      <c r="I712" s="267"/>
      <c r="J712" s="17"/>
    </row>
    <row r="713" spans="7:10" ht="12.75">
      <c r="G713" s="17"/>
      <c r="H713" s="113"/>
      <c r="I713" s="267"/>
      <c r="J713" s="17"/>
    </row>
    <row r="714" spans="7:10" ht="12.75">
      <c r="G714" s="17"/>
      <c r="H714" s="113"/>
      <c r="I714" s="267"/>
      <c r="J714" s="17"/>
    </row>
    <row r="715" spans="7:10" ht="12.75">
      <c r="G715" s="17"/>
      <c r="H715" s="113"/>
      <c r="I715" s="267"/>
      <c r="J715" s="17"/>
    </row>
    <row r="716" spans="7:10" ht="12.75">
      <c r="G716" s="17"/>
      <c r="H716" s="113"/>
      <c r="I716" s="267"/>
      <c r="J716" s="17"/>
    </row>
    <row r="717" spans="7:10" ht="12.75">
      <c r="G717" s="17"/>
      <c r="H717" s="113"/>
      <c r="I717" s="267"/>
      <c r="J717" s="17"/>
    </row>
    <row r="718" spans="7:10" ht="12.75">
      <c r="G718" s="17"/>
      <c r="H718" s="113"/>
      <c r="I718" s="267"/>
      <c r="J718" s="17"/>
    </row>
    <row r="719" spans="7:10" ht="12.75">
      <c r="G719" s="17"/>
      <c r="H719" s="113"/>
      <c r="I719" s="267"/>
      <c r="J719" s="17"/>
    </row>
    <row r="720" spans="7:10" ht="12.75">
      <c r="G720" s="17"/>
      <c r="H720" s="113"/>
      <c r="I720" s="267"/>
      <c r="J720" s="17"/>
    </row>
    <row r="721" spans="7:10" ht="12.75">
      <c r="G721" s="17"/>
      <c r="H721" s="113"/>
      <c r="I721" s="267"/>
      <c r="J721" s="17"/>
    </row>
    <row r="722" spans="7:10" ht="12.75">
      <c r="G722" s="17"/>
      <c r="H722" s="113"/>
      <c r="I722" s="267"/>
      <c r="J722" s="17"/>
    </row>
    <row r="723" spans="7:10" ht="12.75">
      <c r="G723" s="17"/>
      <c r="H723" s="113"/>
      <c r="I723" s="267"/>
      <c r="J723" s="17"/>
    </row>
    <row r="724" spans="7:10" ht="12.75">
      <c r="G724" s="17"/>
      <c r="H724" s="113"/>
      <c r="I724" s="267"/>
      <c r="J724" s="17"/>
    </row>
    <row r="725" spans="7:10" ht="12.75">
      <c r="G725" s="17"/>
      <c r="H725" s="113"/>
      <c r="I725" s="267"/>
      <c r="J725" s="17"/>
    </row>
    <row r="726" spans="7:10" ht="12.75">
      <c r="G726" s="17"/>
      <c r="H726" s="113"/>
      <c r="I726" s="267"/>
      <c r="J726" s="17"/>
    </row>
    <row r="727" spans="7:10" ht="12.75">
      <c r="G727" s="17"/>
      <c r="H727" s="113"/>
      <c r="I727" s="267"/>
      <c r="J727" s="17"/>
    </row>
    <row r="728" spans="7:10" ht="12.75">
      <c r="G728" s="17"/>
      <c r="H728" s="113"/>
      <c r="I728" s="267"/>
      <c r="J728" s="17"/>
    </row>
    <row r="729" spans="7:10" ht="12.75">
      <c r="G729" s="17"/>
      <c r="H729" s="113"/>
      <c r="I729" s="267"/>
      <c r="J729" s="17"/>
    </row>
    <row r="730" spans="7:10" ht="12.75">
      <c r="G730" s="17"/>
      <c r="H730" s="113"/>
      <c r="I730" s="267"/>
      <c r="J730" s="17"/>
    </row>
    <row r="731" spans="7:10" ht="12.75">
      <c r="G731" s="17"/>
      <c r="H731" s="113"/>
      <c r="I731" s="267"/>
      <c r="J731" s="17"/>
    </row>
    <row r="732" spans="7:10" ht="12.75">
      <c r="G732" s="17"/>
      <c r="H732" s="113"/>
      <c r="I732" s="267"/>
      <c r="J732" s="17"/>
    </row>
    <row r="733" spans="7:10" ht="12.75">
      <c r="G733" s="17"/>
      <c r="H733" s="113"/>
      <c r="I733" s="267"/>
      <c r="J733" s="17"/>
    </row>
    <row r="734" spans="7:10" ht="12.75">
      <c r="G734" s="17"/>
      <c r="H734" s="113"/>
      <c r="I734" s="267"/>
      <c r="J734" s="17"/>
    </row>
    <row r="735" spans="7:10" ht="12.75">
      <c r="G735" s="17"/>
      <c r="H735" s="113"/>
      <c r="I735" s="267"/>
      <c r="J735" s="17"/>
    </row>
    <row r="736" spans="7:10" ht="12.75">
      <c r="G736" s="17"/>
      <c r="H736" s="113"/>
      <c r="I736" s="267"/>
      <c r="J736" s="17"/>
    </row>
    <row r="737" spans="7:10" ht="12.75">
      <c r="G737" s="17"/>
      <c r="H737" s="113"/>
      <c r="I737" s="267"/>
      <c r="J737" s="17"/>
    </row>
    <row r="738" spans="7:10" ht="12.75">
      <c r="G738" s="17"/>
      <c r="H738" s="113"/>
      <c r="I738" s="267"/>
      <c r="J738" s="17"/>
    </row>
    <row r="739" spans="7:10" ht="12.75">
      <c r="G739" s="17"/>
      <c r="H739" s="113"/>
      <c r="I739" s="267"/>
      <c r="J739" s="17"/>
    </row>
    <row r="740" spans="7:10" ht="12.75">
      <c r="G740" s="17"/>
      <c r="H740" s="113"/>
      <c r="I740" s="267"/>
      <c r="J740" s="17"/>
    </row>
    <row r="741" spans="7:10" ht="12.75">
      <c r="G741" s="17"/>
      <c r="H741" s="113"/>
      <c r="I741" s="267"/>
      <c r="J741" s="17"/>
    </row>
    <row r="742" spans="7:10" ht="12.75">
      <c r="G742" s="17"/>
      <c r="H742" s="113"/>
      <c r="I742" s="267"/>
      <c r="J742" s="17"/>
    </row>
    <row r="743" spans="7:10" ht="12.75">
      <c r="G743" s="17"/>
      <c r="H743" s="113"/>
      <c r="I743" s="267"/>
      <c r="J743" s="17"/>
    </row>
    <row r="744" spans="7:10" ht="12.75">
      <c r="G744" s="17"/>
      <c r="H744" s="113"/>
      <c r="I744" s="267"/>
      <c r="J744" s="17"/>
    </row>
    <row r="745" spans="7:10" ht="12.75">
      <c r="G745" s="17"/>
      <c r="H745" s="113"/>
      <c r="I745" s="267"/>
      <c r="J745" s="17"/>
    </row>
    <row r="746" spans="7:10" ht="12.75">
      <c r="G746" s="17"/>
      <c r="H746" s="113"/>
      <c r="I746" s="267"/>
      <c r="J746" s="17"/>
    </row>
    <row r="747" spans="7:10" ht="12.75">
      <c r="G747" s="17"/>
      <c r="H747" s="113"/>
      <c r="I747" s="267"/>
      <c r="J747" s="17"/>
    </row>
    <row r="748" spans="7:10" ht="12.75">
      <c r="G748" s="17"/>
      <c r="H748" s="113"/>
      <c r="I748" s="267"/>
      <c r="J748" s="17"/>
    </row>
    <row r="749" spans="7:10" ht="12.75">
      <c r="G749" s="17"/>
      <c r="H749" s="113"/>
      <c r="I749" s="267"/>
      <c r="J749" s="17"/>
    </row>
    <row r="750" spans="7:10" ht="12.75">
      <c r="G750" s="17"/>
      <c r="H750" s="113"/>
      <c r="I750" s="267"/>
      <c r="J750" s="17"/>
    </row>
    <row r="751" spans="7:10" ht="12.75">
      <c r="G751" s="17"/>
      <c r="H751" s="113"/>
      <c r="I751" s="267"/>
      <c r="J751" s="17"/>
    </row>
    <row r="752" spans="7:10" ht="12.75">
      <c r="G752" s="17"/>
      <c r="H752" s="113"/>
      <c r="I752" s="267"/>
      <c r="J752" s="17"/>
    </row>
    <row r="753" spans="7:10" ht="12.75">
      <c r="G753" s="17"/>
      <c r="H753" s="113"/>
      <c r="I753" s="267"/>
      <c r="J753" s="17"/>
    </row>
    <row r="754" spans="7:10" ht="12.75">
      <c r="G754" s="17"/>
      <c r="H754" s="113"/>
      <c r="I754" s="267"/>
      <c r="J754" s="17"/>
    </row>
    <row r="755" spans="7:10" ht="12.75">
      <c r="G755" s="17"/>
      <c r="H755" s="113"/>
      <c r="I755" s="267"/>
      <c r="J755" s="17"/>
    </row>
    <row r="756" spans="7:10" ht="12.75">
      <c r="G756" s="17"/>
      <c r="H756" s="113"/>
      <c r="I756" s="267"/>
      <c r="J756" s="17"/>
    </row>
    <row r="757" spans="7:10" ht="12.75">
      <c r="G757" s="17"/>
      <c r="H757" s="113"/>
      <c r="I757" s="267"/>
      <c r="J757" s="17"/>
    </row>
    <row r="758" spans="7:10" ht="12.75">
      <c r="G758" s="17"/>
      <c r="H758" s="113"/>
      <c r="I758" s="267"/>
      <c r="J758" s="17"/>
    </row>
    <row r="759" spans="7:10" ht="12.75">
      <c r="G759" s="17"/>
      <c r="H759" s="113"/>
      <c r="I759" s="267"/>
      <c r="J759" s="17"/>
    </row>
    <row r="760" spans="7:10" ht="12.75">
      <c r="G760" s="17"/>
      <c r="H760" s="113"/>
      <c r="I760" s="267"/>
      <c r="J760" s="17"/>
    </row>
    <row r="761" spans="7:10" ht="12.75">
      <c r="G761" s="17"/>
      <c r="H761" s="113"/>
      <c r="I761" s="267"/>
      <c r="J761" s="17"/>
    </row>
    <row r="762" spans="7:10" ht="12.75">
      <c r="G762" s="17"/>
      <c r="H762" s="113"/>
      <c r="I762" s="267"/>
      <c r="J762" s="17"/>
    </row>
    <row r="763" spans="7:10" ht="12.75">
      <c r="G763" s="17"/>
      <c r="H763" s="113"/>
      <c r="I763" s="267"/>
      <c r="J763" s="17"/>
    </row>
    <row r="764" spans="7:10" ht="12.75">
      <c r="G764" s="17"/>
      <c r="H764" s="113"/>
      <c r="I764" s="267"/>
      <c r="J764" s="17"/>
    </row>
    <row r="765" spans="7:10" ht="12.75">
      <c r="G765" s="17"/>
      <c r="H765" s="113"/>
      <c r="I765" s="267"/>
      <c r="J765" s="17"/>
    </row>
    <row r="766" spans="7:10" ht="12.75">
      <c r="G766" s="17"/>
      <c r="H766" s="113"/>
      <c r="I766" s="267"/>
      <c r="J766" s="17"/>
    </row>
    <row r="767" spans="7:10" ht="12.75">
      <c r="G767" s="17"/>
      <c r="H767" s="113"/>
      <c r="I767" s="267"/>
      <c r="J767" s="17"/>
    </row>
    <row r="768" spans="7:10" ht="12.75">
      <c r="G768" s="17"/>
      <c r="H768" s="113"/>
      <c r="I768" s="267"/>
      <c r="J768" s="17"/>
    </row>
    <row r="769" spans="7:10" ht="12.75">
      <c r="G769" s="17"/>
      <c r="H769" s="113"/>
      <c r="I769" s="267"/>
      <c r="J769" s="17"/>
    </row>
    <row r="770" spans="7:10" ht="12.75">
      <c r="G770" s="17"/>
      <c r="H770" s="113"/>
      <c r="I770" s="267"/>
      <c r="J770" s="17"/>
    </row>
    <row r="771" spans="7:10" ht="12.75">
      <c r="G771" s="17"/>
      <c r="H771" s="113"/>
      <c r="I771" s="267"/>
      <c r="J771" s="17"/>
    </row>
    <row r="772" spans="7:10" ht="12.75">
      <c r="G772" s="17"/>
      <c r="H772" s="113"/>
      <c r="I772" s="267"/>
      <c r="J772" s="17"/>
    </row>
    <row r="773" spans="7:10" ht="12.75">
      <c r="G773" s="17"/>
      <c r="H773" s="113"/>
      <c r="I773" s="267"/>
      <c r="J773" s="17"/>
    </row>
    <row r="774" spans="7:10" ht="12.75">
      <c r="G774" s="17"/>
      <c r="H774" s="113"/>
      <c r="I774" s="267"/>
      <c r="J774" s="17"/>
    </row>
    <row r="775" spans="7:10" ht="12.75">
      <c r="G775" s="17"/>
      <c r="H775" s="113"/>
      <c r="I775" s="267"/>
      <c r="J775" s="17"/>
    </row>
    <row r="776" spans="7:10" ht="12.75">
      <c r="G776" s="17"/>
      <c r="H776" s="113"/>
      <c r="I776" s="267"/>
      <c r="J776" s="17"/>
    </row>
    <row r="777" spans="7:10" ht="12.75">
      <c r="G777" s="17"/>
      <c r="H777" s="113"/>
      <c r="I777" s="267"/>
      <c r="J777" s="17"/>
    </row>
    <row r="778" spans="7:10" ht="12.75">
      <c r="G778" s="17"/>
      <c r="H778" s="113"/>
      <c r="I778" s="267"/>
      <c r="J778" s="17"/>
    </row>
    <row r="779" spans="7:10" ht="12.75">
      <c r="G779" s="17"/>
      <c r="H779" s="113"/>
      <c r="I779" s="267"/>
      <c r="J779" s="17"/>
    </row>
    <row r="780" spans="7:10" ht="12.75">
      <c r="G780" s="17"/>
      <c r="H780" s="113"/>
      <c r="I780" s="267"/>
      <c r="J780" s="17"/>
    </row>
    <row r="781" spans="7:10" ht="12.75">
      <c r="G781" s="17"/>
      <c r="H781" s="113"/>
      <c r="I781" s="267"/>
      <c r="J781" s="17"/>
    </row>
    <row r="782" spans="7:10" ht="12.75">
      <c r="G782" s="17"/>
      <c r="H782" s="113"/>
      <c r="I782" s="267"/>
      <c r="J782" s="17"/>
    </row>
    <row r="783" spans="7:10" ht="12.75">
      <c r="G783" s="17"/>
      <c r="H783" s="113"/>
      <c r="I783" s="267"/>
      <c r="J783" s="17"/>
    </row>
    <row r="784" spans="7:10" ht="12.75">
      <c r="G784" s="17"/>
      <c r="H784" s="113"/>
      <c r="I784" s="267"/>
      <c r="J784" s="17"/>
    </row>
    <row r="785" spans="7:10" ht="12.75">
      <c r="G785" s="17"/>
      <c r="H785" s="113"/>
      <c r="I785" s="267"/>
      <c r="J785" s="17"/>
    </row>
    <row r="786" spans="7:10" ht="12.75">
      <c r="G786" s="17"/>
      <c r="H786" s="113"/>
      <c r="I786" s="267"/>
      <c r="J786" s="17"/>
    </row>
    <row r="787" spans="7:10" ht="12.75">
      <c r="G787" s="17"/>
      <c r="H787" s="113"/>
      <c r="I787" s="267"/>
      <c r="J787" s="17"/>
    </row>
    <row r="788" spans="7:10" ht="12.75">
      <c r="G788" s="17"/>
      <c r="H788" s="113"/>
      <c r="I788" s="267"/>
      <c r="J788" s="17"/>
    </row>
    <row r="789" spans="7:10" ht="12.75">
      <c r="G789" s="17"/>
      <c r="H789" s="113"/>
      <c r="I789" s="267"/>
      <c r="J789" s="17"/>
    </row>
    <row r="790" spans="7:10" ht="12.75">
      <c r="G790" s="17"/>
      <c r="H790" s="113"/>
      <c r="I790" s="267"/>
      <c r="J790" s="17"/>
    </row>
    <row r="791" spans="7:10" ht="12.75">
      <c r="G791" s="17"/>
      <c r="H791" s="113"/>
      <c r="I791" s="267"/>
      <c r="J791" s="17"/>
    </row>
    <row r="792" spans="7:10" ht="12.75">
      <c r="G792" s="17"/>
      <c r="H792" s="113"/>
      <c r="I792" s="267"/>
      <c r="J792" s="17"/>
    </row>
    <row r="793" spans="7:10" ht="12.75">
      <c r="G793" s="17"/>
      <c r="H793" s="113"/>
      <c r="I793" s="267"/>
      <c r="J793" s="17"/>
    </row>
    <row r="794" spans="7:10" ht="12.75">
      <c r="G794" s="17"/>
      <c r="H794" s="113"/>
      <c r="I794" s="267"/>
      <c r="J794" s="17"/>
    </row>
    <row r="795" spans="7:10" ht="12.75">
      <c r="G795" s="17"/>
      <c r="H795" s="113"/>
      <c r="I795" s="267"/>
      <c r="J795" s="17"/>
    </row>
    <row r="796" spans="7:10" ht="12.75">
      <c r="G796" s="17"/>
      <c r="H796" s="113"/>
      <c r="I796" s="267"/>
      <c r="J796" s="17"/>
    </row>
    <row r="797" spans="7:10" ht="12.75">
      <c r="G797" s="17"/>
      <c r="H797" s="113"/>
      <c r="I797" s="267"/>
      <c r="J797" s="17"/>
    </row>
    <row r="798" spans="7:10" ht="12.75">
      <c r="G798" s="17"/>
      <c r="H798" s="113"/>
      <c r="I798" s="267"/>
      <c r="J798" s="17"/>
    </row>
    <row r="799" spans="7:10" ht="12.75">
      <c r="G799" s="17"/>
      <c r="H799" s="113"/>
      <c r="I799" s="267"/>
      <c r="J799" s="17"/>
    </row>
    <row r="800" spans="7:10" ht="12.75">
      <c r="G800" s="17"/>
      <c r="H800" s="113"/>
      <c r="I800" s="267"/>
      <c r="J800" s="17"/>
    </row>
    <row r="801" spans="7:10" ht="12.75">
      <c r="G801" s="17"/>
      <c r="H801" s="113"/>
      <c r="I801" s="267"/>
      <c r="J801" s="17"/>
    </row>
    <row r="802" spans="7:10" ht="12.75">
      <c r="G802" s="17"/>
      <c r="H802" s="113"/>
      <c r="I802" s="267"/>
      <c r="J802" s="17"/>
    </row>
    <row r="803" spans="7:10" ht="12.75">
      <c r="G803" s="17"/>
      <c r="H803" s="113"/>
      <c r="I803" s="267"/>
      <c r="J803" s="17"/>
    </row>
    <row r="804" spans="7:10" ht="12.75">
      <c r="G804" s="17"/>
      <c r="H804" s="113"/>
      <c r="I804" s="267"/>
      <c r="J804" s="17"/>
    </row>
    <row r="805" spans="7:10" ht="12.75">
      <c r="G805" s="17"/>
      <c r="H805" s="113"/>
      <c r="I805" s="267"/>
      <c r="J805" s="17"/>
    </row>
    <row r="806" spans="7:10" ht="12.75">
      <c r="G806" s="17"/>
      <c r="H806" s="113"/>
      <c r="I806" s="267"/>
      <c r="J806" s="17"/>
    </row>
    <row r="807" spans="7:10" ht="12.75">
      <c r="G807" s="17"/>
      <c r="H807" s="113"/>
      <c r="I807" s="267"/>
      <c r="J807" s="17"/>
    </row>
    <row r="808" spans="7:10" ht="12.75">
      <c r="G808" s="17"/>
      <c r="H808" s="113"/>
      <c r="I808" s="267"/>
      <c r="J808" s="17"/>
    </row>
    <row r="809" spans="7:10" ht="12.75">
      <c r="G809" s="17"/>
      <c r="H809" s="113"/>
      <c r="I809" s="267"/>
      <c r="J809" s="17"/>
    </row>
    <row r="810" spans="7:10" ht="12.75">
      <c r="G810" s="17"/>
      <c r="H810" s="113"/>
      <c r="I810" s="267"/>
      <c r="J810" s="17"/>
    </row>
    <row r="811" spans="7:10" ht="12.75">
      <c r="G811" s="17"/>
      <c r="H811" s="113"/>
      <c r="I811" s="267"/>
      <c r="J811" s="17"/>
    </row>
    <row r="812" spans="7:10" ht="12.75">
      <c r="G812" s="17"/>
      <c r="H812" s="113"/>
      <c r="I812" s="267"/>
      <c r="J812" s="17"/>
    </row>
    <row r="813" spans="7:10" ht="12.75">
      <c r="G813" s="17"/>
      <c r="H813" s="113"/>
      <c r="I813" s="267"/>
      <c r="J813" s="17"/>
    </row>
    <row r="814" spans="7:10" ht="12.75">
      <c r="G814" s="17"/>
      <c r="H814" s="113"/>
      <c r="I814" s="267"/>
      <c r="J814" s="17"/>
    </row>
    <row r="815" spans="7:10" ht="12.75">
      <c r="G815" s="17"/>
      <c r="H815" s="113"/>
      <c r="I815" s="267"/>
      <c r="J815" s="17"/>
    </row>
    <row r="816" spans="7:10" ht="12.75">
      <c r="G816" s="17"/>
      <c r="H816" s="113"/>
      <c r="I816" s="267"/>
      <c r="J816" s="17"/>
    </row>
    <row r="817" spans="7:10" ht="12.75">
      <c r="G817" s="17"/>
      <c r="H817" s="113"/>
      <c r="I817" s="267"/>
      <c r="J817" s="17"/>
    </row>
    <row r="818" spans="7:10" ht="12.75">
      <c r="G818" s="17"/>
      <c r="H818" s="113"/>
      <c r="I818" s="267"/>
      <c r="J818" s="17"/>
    </row>
    <row r="819" spans="7:10" ht="12.75">
      <c r="G819" s="17"/>
      <c r="H819" s="113"/>
      <c r="I819" s="267"/>
      <c r="J819" s="17"/>
    </row>
    <row r="820" spans="7:10" ht="12.75">
      <c r="G820" s="17"/>
      <c r="H820" s="113"/>
      <c r="I820" s="267"/>
      <c r="J820" s="17"/>
    </row>
    <row r="821" spans="7:10" ht="12.75">
      <c r="G821" s="17"/>
      <c r="H821" s="113"/>
      <c r="I821" s="267"/>
      <c r="J821" s="17"/>
    </row>
    <row r="822" spans="7:10" ht="12.75">
      <c r="G822" s="17"/>
      <c r="H822" s="113"/>
      <c r="I822" s="267"/>
      <c r="J822" s="17"/>
    </row>
    <row r="823" spans="7:10" ht="12.75">
      <c r="G823" s="17"/>
      <c r="H823" s="113"/>
      <c r="I823" s="267"/>
      <c r="J823" s="17"/>
    </row>
    <row r="824" spans="7:10" ht="12.75">
      <c r="G824" s="17"/>
      <c r="H824" s="113"/>
      <c r="I824" s="267"/>
      <c r="J824" s="17"/>
    </row>
    <row r="825" spans="7:10" ht="12.75">
      <c r="G825" s="17"/>
      <c r="H825" s="113"/>
      <c r="I825" s="267"/>
      <c r="J825" s="17"/>
    </row>
    <row r="826" spans="7:10" ht="12.75">
      <c r="G826" s="17"/>
      <c r="H826" s="113"/>
      <c r="I826" s="267"/>
      <c r="J826" s="17"/>
    </row>
    <row r="827" spans="7:10" ht="12.75">
      <c r="G827" s="17"/>
      <c r="H827" s="113"/>
      <c r="I827" s="267"/>
      <c r="J827" s="17"/>
    </row>
    <row r="828" spans="7:10" ht="12.75">
      <c r="G828" s="17"/>
      <c r="H828" s="113"/>
      <c r="I828" s="267"/>
      <c r="J828" s="17"/>
    </row>
    <row r="829" spans="7:10" ht="12.75">
      <c r="G829" s="17"/>
      <c r="H829" s="113"/>
      <c r="I829" s="267"/>
      <c r="J829" s="17"/>
    </row>
    <row r="830" spans="7:10" ht="12.75">
      <c r="G830" s="17"/>
      <c r="H830" s="113"/>
      <c r="I830" s="267"/>
      <c r="J830" s="17"/>
    </row>
    <row r="831" spans="7:10" ht="12.75">
      <c r="G831" s="17"/>
      <c r="H831" s="113"/>
      <c r="I831" s="267"/>
      <c r="J831" s="17"/>
    </row>
    <row r="832" spans="7:10" ht="12.75">
      <c r="G832" s="17"/>
      <c r="H832" s="113"/>
      <c r="I832" s="267"/>
      <c r="J832" s="17"/>
    </row>
    <row r="833" spans="7:10" ht="12.75">
      <c r="G833" s="17"/>
      <c r="H833" s="113"/>
      <c r="I833" s="267"/>
      <c r="J833" s="17"/>
    </row>
    <row r="834" spans="7:10" ht="12.75">
      <c r="G834" s="17"/>
      <c r="H834" s="113"/>
      <c r="I834" s="267"/>
      <c r="J834" s="17"/>
    </row>
    <row r="835" spans="7:10" ht="12.75">
      <c r="G835" s="17"/>
      <c r="H835" s="113"/>
      <c r="I835" s="267"/>
      <c r="J835" s="17"/>
    </row>
    <row r="836" spans="7:10" ht="12.75">
      <c r="G836" s="17"/>
      <c r="H836" s="113"/>
      <c r="I836" s="267"/>
      <c r="J836" s="17"/>
    </row>
    <row r="837" spans="7:10" ht="12.75">
      <c r="G837" s="17"/>
      <c r="H837" s="113"/>
      <c r="I837" s="267"/>
      <c r="J837" s="17"/>
    </row>
    <row r="838" spans="7:10" ht="12.75">
      <c r="G838" s="17"/>
      <c r="H838" s="113"/>
      <c r="I838" s="267"/>
      <c r="J838" s="17"/>
    </row>
    <row r="839" spans="7:10" ht="12.75">
      <c r="G839" s="17"/>
      <c r="H839" s="113"/>
      <c r="I839" s="267"/>
      <c r="J839" s="17"/>
    </row>
    <row r="840" spans="7:10" ht="12.75">
      <c r="G840" s="17"/>
      <c r="H840" s="113"/>
      <c r="I840" s="267"/>
      <c r="J840" s="17"/>
    </row>
    <row r="841" spans="7:10" ht="12.75">
      <c r="G841" s="17"/>
      <c r="H841" s="113"/>
      <c r="I841" s="267"/>
      <c r="J841" s="17"/>
    </row>
    <row r="842" spans="7:10" ht="12.75">
      <c r="G842" s="17"/>
      <c r="H842" s="113"/>
      <c r="I842" s="267"/>
      <c r="J842" s="17"/>
    </row>
    <row r="843" spans="7:10" ht="12.75">
      <c r="G843" s="17"/>
      <c r="H843" s="113"/>
      <c r="I843" s="267"/>
      <c r="J843" s="17"/>
    </row>
    <row r="844" spans="7:10" ht="12.75">
      <c r="G844" s="17"/>
      <c r="H844" s="113"/>
      <c r="I844" s="267"/>
      <c r="J844" s="17"/>
    </row>
    <row r="845" spans="7:10" ht="12.75">
      <c r="G845" s="17"/>
      <c r="H845" s="113"/>
      <c r="I845" s="267"/>
      <c r="J845" s="17"/>
    </row>
    <row r="846" spans="7:10" ht="12.75">
      <c r="G846" s="17"/>
      <c r="H846" s="113"/>
      <c r="I846" s="267"/>
      <c r="J846" s="17"/>
    </row>
    <row r="847" spans="7:10" ht="12.75">
      <c r="G847" s="17"/>
      <c r="H847" s="113"/>
      <c r="I847" s="267"/>
      <c r="J847" s="17"/>
    </row>
    <row r="848" spans="7:10" ht="12.75">
      <c r="G848" s="17"/>
      <c r="H848" s="113"/>
      <c r="I848" s="267"/>
      <c r="J848" s="17"/>
    </row>
    <row r="849" spans="7:10" ht="12.75">
      <c r="G849" s="17"/>
      <c r="H849" s="113"/>
      <c r="I849" s="267"/>
      <c r="J849" s="17"/>
    </row>
    <row r="850" spans="7:10" ht="12.75">
      <c r="G850" s="17"/>
      <c r="H850" s="113"/>
      <c r="I850" s="267"/>
      <c r="J850" s="17"/>
    </row>
    <row r="851" spans="7:10" ht="12.75">
      <c r="G851" s="17"/>
      <c r="H851" s="113"/>
      <c r="I851" s="267"/>
      <c r="J851" s="17"/>
    </row>
    <row r="852" spans="7:10" ht="12.75">
      <c r="G852" s="17"/>
      <c r="H852" s="113"/>
      <c r="I852" s="267"/>
      <c r="J852" s="17"/>
    </row>
    <row r="853" spans="7:10" ht="12.75">
      <c r="G853" s="17"/>
      <c r="H853" s="113"/>
      <c r="I853" s="267"/>
      <c r="J853" s="17"/>
    </row>
    <row r="854" spans="7:10" ht="12.75">
      <c r="G854" s="17"/>
      <c r="H854" s="113"/>
      <c r="I854" s="267"/>
      <c r="J854" s="17"/>
    </row>
    <row r="855" spans="7:10" ht="12.75">
      <c r="G855" s="17"/>
      <c r="H855" s="113"/>
      <c r="I855" s="267"/>
      <c r="J855" s="17"/>
    </row>
    <row r="856" spans="7:10" ht="12.75">
      <c r="G856" s="17"/>
      <c r="H856" s="113"/>
      <c r="I856" s="267"/>
      <c r="J856" s="17"/>
    </row>
    <row r="857" spans="7:10" ht="12.75">
      <c r="G857" s="17"/>
      <c r="H857" s="113"/>
      <c r="I857" s="267"/>
      <c r="J857" s="17"/>
    </row>
    <row r="858" spans="7:10" ht="12.75">
      <c r="G858" s="17"/>
      <c r="H858" s="113"/>
      <c r="I858" s="267"/>
      <c r="J858" s="17"/>
    </row>
    <row r="859" spans="7:10" ht="12.75">
      <c r="G859" s="17"/>
      <c r="H859" s="113"/>
      <c r="I859" s="267"/>
      <c r="J859" s="17"/>
    </row>
    <row r="860" spans="7:10" ht="12.75">
      <c r="G860" s="17"/>
      <c r="H860" s="113"/>
      <c r="I860" s="267"/>
      <c r="J860" s="17"/>
    </row>
    <row r="861" spans="7:10" ht="12.75">
      <c r="G861" s="17"/>
      <c r="H861" s="113"/>
      <c r="I861" s="267"/>
      <c r="J861" s="17"/>
    </row>
    <row r="862" spans="7:10" ht="12.75">
      <c r="G862" s="17"/>
      <c r="H862" s="113"/>
      <c r="I862" s="267"/>
      <c r="J862" s="17"/>
    </row>
    <row r="863" spans="7:10" ht="12.75">
      <c r="G863" s="17"/>
      <c r="H863" s="113"/>
      <c r="I863" s="267"/>
      <c r="J863" s="17"/>
    </row>
    <row r="864" spans="7:10" ht="12.75">
      <c r="G864" s="17"/>
      <c r="H864" s="113"/>
      <c r="I864" s="267"/>
      <c r="J864" s="17"/>
    </row>
    <row r="865" spans="7:10" ht="12.75">
      <c r="G865" s="17"/>
      <c r="H865" s="113"/>
      <c r="I865" s="267"/>
      <c r="J865" s="17"/>
    </row>
    <row r="866" spans="7:10" ht="12.75">
      <c r="G866" s="17"/>
      <c r="H866" s="113"/>
      <c r="I866" s="267"/>
      <c r="J866" s="17"/>
    </row>
    <row r="867" spans="7:10" ht="12.75">
      <c r="G867" s="17"/>
      <c r="H867" s="113"/>
      <c r="I867" s="267"/>
      <c r="J867" s="17"/>
    </row>
    <row r="868" spans="7:10" ht="12.75">
      <c r="G868" s="17"/>
      <c r="H868" s="113"/>
      <c r="I868" s="267"/>
      <c r="J868" s="17"/>
    </row>
    <row r="869" spans="7:10" ht="12.75">
      <c r="G869" s="17"/>
      <c r="H869" s="113"/>
      <c r="I869" s="267"/>
      <c r="J869" s="17"/>
    </row>
    <row r="870" spans="7:10" ht="12.75">
      <c r="G870" s="17"/>
      <c r="H870" s="113"/>
      <c r="I870" s="267"/>
      <c r="J870" s="17"/>
    </row>
    <row r="871" spans="7:10" ht="12.75">
      <c r="G871" s="17"/>
      <c r="H871" s="113"/>
      <c r="I871" s="267"/>
      <c r="J871" s="17"/>
    </row>
    <row r="872" spans="7:10" ht="12.75">
      <c r="G872" s="17"/>
      <c r="H872" s="113"/>
      <c r="I872" s="267"/>
      <c r="J872" s="17"/>
    </row>
    <row r="873" spans="7:10" ht="12.75">
      <c r="G873" s="17"/>
      <c r="H873" s="113"/>
      <c r="I873" s="267"/>
      <c r="J873" s="17"/>
    </row>
    <row r="874" spans="7:10" ht="12.75">
      <c r="G874" s="17"/>
      <c r="H874" s="113"/>
      <c r="I874" s="267"/>
      <c r="J874" s="17"/>
    </row>
    <row r="875" spans="7:10" ht="12.75">
      <c r="G875" s="17"/>
      <c r="H875" s="113"/>
      <c r="I875" s="267"/>
      <c r="J875" s="17"/>
    </row>
    <row r="876" spans="7:10" ht="12.75">
      <c r="G876" s="17"/>
      <c r="H876" s="113"/>
      <c r="I876" s="267"/>
      <c r="J876" s="17"/>
    </row>
    <row r="877" spans="7:10" ht="12.75">
      <c r="G877" s="17"/>
      <c r="H877" s="113"/>
      <c r="I877" s="267"/>
      <c r="J877" s="17"/>
    </row>
    <row r="878" spans="7:10" ht="12.75">
      <c r="G878" s="17"/>
      <c r="H878" s="113"/>
      <c r="I878" s="267"/>
      <c r="J878" s="17"/>
    </row>
    <row r="879" spans="7:10" ht="12.75">
      <c r="G879" s="17"/>
      <c r="H879" s="113"/>
      <c r="I879" s="267"/>
      <c r="J879" s="17"/>
    </row>
    <row r="880" spans="7:10" ht="12.75">
      <c r="G880" s="17"/>
      <c r="H880" s="113"/>
      <c r="I880" s="267"/>
      <c r="J880" s="17"/>
    </row>
    <row r="881" spans="7:10" ht="12.75">
      <c r="G881" s="17"/>
      <c r="H881" s="113"/>
      <c r="I881" s="267"/>
      <c r="J881" s="17"/>
    </row>
    <row r="882" spans="7:10" ht="12.75">
      <c r="G882" s="17"/>
      <c r="H882" s="113"/>
      <c r="I882" s="267"/>
      <c r="J882" s="17"/>
    </row>
    <row r="883" spans="7:10" ht="12.75">
      <c r="G883" s="17"/>
      <c r="H883" s="113"/>
      <c r="I883" s="267"/>
      <c r="J883" s="17"/>
    </row>
    <row r="884" spans="7:10" ht="12.75">
      <c r="G884" s="17"/>
      <c r="H884" s="113"/>
      <c r="I884" s="267"/>
      <c r="J884" s="17"/>
    </row>
    <row r="885" spans="7:10" ht="12.75">
      <c r="G885" s="17"/>
      <c r="H885" s="113"/>
      <c r="I885" s="267"/>
      <c r="J885" s="17"/>
    </row>
    <row r="886" spans="7:10" ht="12.75">
      <c r="G886" s="17"/>
      <c r="H886" s="113"/>
      <c r="I886" s="267"/>
      <c r="J886" s="17"/>
    </row>
    <row r="887" spans="7:10" ht="12.75">
      <c r="G887" s="17"/>
      <c r="H887" s="113"/>
      <c r="I887" s="267"/>
      <c r="J887" s="17"/>
    </row>
    <row r="888" spans="7:10" ht="12.75">
      <c r="G888" s="17"/>
      <c r="H888" s="113"/>
      <c r="I888" s="267"/>
      <c r="J888" s="17"/>
    </row>
    <row r="889" spans="7:10" ht="12.75">
      <c r="G889" s="17"/>
      <c r="H889" s="113"/>
      <c r="I889" s="267"/>
      <c r="J889" s="17"/>
    </row>
    <row r="890" spans="7:10" ht="12.75">
      <c r="G890" s="17"/>
      <c r="H890" s="113"/>
      <c r="I890" s="267"/>
      <c r="J890" s="17"/>
    </row>
    <row r="891" spans="7:10" ht="12.75">
      <c r="G891" s="17"/>
      <c r="H891" s="113"/>
      <c r="I891" s="267"/>
      <c r="J891" s="17"/>
    </row>
    <row r="892" spans="7:10" ht="12.75">
      <c r="G892" s="17"/>
      <c r="H892" s="113"/>
      <c r="I892" s="267"/>
      <c r="J892" s="17"/>
    </row>
    <row r="893" spans="7:10" ht="12.75">
      <c r="G893" s="17"/>
      <c r="H893" s="113"/>
      <c r="I893" s="267"/>
      <c r="J893" s="17"/>
    </row>
    <row r="894" spans="7:10" ht="12.75">
      <c r="G894" s="17"/>
      <c r="H894" s="113"/>
      <c r="I894" s="267"/>
      <c r="J894" s="17"/>
    </row>
    <row r="895" spans="7:10" ht="12.75">
      <c r="G895" s="17"/>
      <c r="H895" s="113"/>
      <c r="I895" s="267"/>
      <c r="J895" s="17"/>
    </row>
    <row r="896" spans="7:10" ht="12.75">
      <c r="G896" s="17"/>
      <c r="H896" s="113"/>
      <c r="I896" s="267"/>
      <c r="J896" s="17"/>
    </row>
    <row r="897" spans="7:10" ht="12.75">
      <c r="G897" s="17"/>
      <c r="H897" s="113"/>
      <c r="I897" s="267"/>
      <c r="J897" s="17"/>
    </row>
    <row r="898" spans="7:10" ht="12.75">
      <c r="G898" s="17"/>
      <c r="H898" s="113"/>
      <c r="I898" s="267"/>
      <c r="J898" s="17"/>
    </row>
    <row r="899" spans="7:10" ht="12.75">
      <c r="G899" s="17"/>
      <c r="H899" s="113"/>
      <c r="I899" s="267"/>
      <c r="J899" s="17"/>
    </row>
    <row r="900" spans="7:10" ht="12.75">
      <c r="G900" s="17"/>
      <c r="H900" s="113"/>
      <c r="I900" s="267"/>
      <c r="J900" s="17"/>
    </row>
    <row r="901" spans="7:10" ht="12.75">
      <c r="G901" s="17"/>
      <c r="H901" s="113"/>
      <c r="I901" s="267"/>
      <c r="J901" s="17"/>
    </row>
    <row r="902" spans="7:10" ht="12.75">
      <c r="G902" s="17"/>
      <c r="H902" s="113"/>
      <c r="I902" s="267"/>
      <c r="J902" s="17"/>
    </row>
    <row r="903" spans="7:10" ht="12.75">
      <c r="G903" s="17"/>
      <c r="H903" s="113"/>
      <c r="I903" s="267"/>
      <c r="J903" s="17"/>
    </row>
    <row r="904" spans="7:10" ht="12.75">
      <c r="G904" s="17"/>
      <c r="H904" s="113"/>
      <c r="I904" s="267"/>
      <c r="J904" s="17"/>
    </row>
    <row r="905" spans="7:10" ht="12.75">
      <c r="G905" s="17"/>
      <c r="H905" s="113"/>
      <c r="I905" s="267"/>
      <c r="J905" s="17"/>
    </row>
    <row r="906" spans="7:10" ht="12.75">
      <c r="G906" s="17"/>
      <c r="H906" s="113"/>
      <c r="I906" s="267"/>
      <c r="J906" s="17"/>
    </row>
    <row r="907" spans="7:10" ht="12.75">
      <c r="G907" s="17"/>
      <c r="H907" s="113"/>
      <c r="I907" s="267"/>
      <c r="J907" s="17"/>
    </row>
    <row r="908" spans="7:10" ht="12.75">
      <c r="G908" s="17"/>
      <c r="H908" s="113"/>
      <c r="I908" s="267"/>
      <c r="J908" s="17"/>
    </row>
    <row r="909" spans="7:10" ht="12.75">
      <c r="G909" s="17"/>
      <c r="H909" s="113"/>
      <c r="I909" s="267"/>
      <c r="J909" s="17"/>
    </row>
    <row r="910" spans="7:10" ht="12.75">
      <c r="G910" s="17"/>
      <c r="H910" s="113"/>
      <c r="I910" s="267"/>
      <c r="J910" s="17"/>
    </row>
    <row r="911" spans="7:10" ht="12.75">
      <c r="G911" s="17"/>
      <c r="H911" s="113"/>
      <c r="I911" s="267"/>
      <c r="J911" s="17"/>
    </row>
    <row r="912" spans="7:10" ht="12.75">
      <c r="G912" s="17"/>
      <c r="H912" s="113"/>
      <c r="I912" s="267"/>
      <c r="J912" s="17"/>
    </row>
    <row r="913" spans="7:10" ht="12.75">
      <c r="G913" s="17"/>
      <c r="H913" s="113"/>
      <c r="I913" s="267"/>
      <c r="J913" s="17"/>
    </row>
    <row r="914" spans="7:10" ht="12.75">
      <c r="G914" s="17"/>
      <c r="H914" s="113"/>
      <c r="I914" s="267"/>
      <c r="J914" s="17"/>
    </row>
    <row r="915" spans="7:10" ht="12.75">
      <c r="G915" s="17"/>
      <c r="H915" s="113"/>
      <c r="I915" s="267"/>
      <c r="J915" s="17"/>
    </row>
    <row r="916" spans="7:10" ht="12.75">
      <c r="G916" s="17"/>
      <c r="H916" s="113"/>
      <c r="I916" s="267"/>
      <c r="J916" s="17"/>
    </row>
    <row r="917" spans="7:10" ht="12.75">
      <c r="G917" s="17"/>
      <c r="H917" s="113"/>
      <c r="I917" s="267"/>
      <c r="J917" s="17"/>
    </row>
    <row r="918" spans="7:10" ht="12.75">
      <c r="G918" s="17"/>
      <c r="H918" s="113"/>
      <c r="I918" s="267"/>
      <c r="J918" s="17"/>
    </row>
    <row r="919" spans="7:10" ht="12.75">
      <c r="G919" s="17"/>
      <c r="H919" s="113"/>
      <c r="I919" s="267"/>
      <c r="J919" s="17"/>
    </row>
    <row r="920" spans="7:10" ht="12.75">
      <c r="G920" s="17"/>
      <c r="H920" s="113"/>
      <c r="I920" s="267"/>
      <c r="J920" s="17"/>
    </row>
    <row r="921" spans="7:10" ht="12.75">
      <c r="G921" s="17"/>
      <c r="H921" s="113"/>
      <c r="I921" s="267"/>
      <c r="J921" s="17"/>
    </row>
    <row r="922" spans="7:10" ht="12.75">
      <c r="G922" s="17"/>
      <c r="H922" s="113"/>
      <c r="I922" s="267"/>
      <c r="J922" s="17"/>
    </row>
    <row r="923" spans="7:10" ht="12.75">
      <c r="G923" s="17"/>
      <c r="H923" s="113"/>
      <c r="I923" s="267"/>
      <c r="J923" s="17"/>
    </row>
    <row r="924" spans="7:10" ht="12.75">
      <c r="G924" s="17"/>
      <c r="H924" s="113"/>
      <c r="I924" s="267"/>
      <c r="J924" s="17"/>
    </row>
    <row r="925" spans="7:10" ht="12.75">
      <c r="G925" s="17"/>
      <c r="H925" s="113"/>
      <c r="I925" s="267"/>
      <c r="J925" s="17"/>
    </row>
    <row r="926" spans="7:10" ht="12.75">
      <c r="G926" s="17"/>
      <c r="H926" s="113"/>
      <c r="I926" s="267"/>
      <c r="J926" s="17"/>
    </row>
    <row r="927" spans="7:10" ht="12.75">
      <c r="G927" s="17"/>
      <c r="H927" s="113"/>
      <c r="I927" s="267"/>
      <c r="J927" s="17"/>
    </row>
    <row r="928" spans="7:10" ht="12.75">
      <c r="G928" s="17"/>
      <c r="H928" s="113"/>
      <c r="I928" s="267"/>
      <c r="J928" s="17"/>
    </row>
    <row r="929" spans="7:10" ht="12.75">
      <c r="G929" s="17"/>
      <c r="H929" s="113"/>
      <c r="I929" s="267"/>
      <c r="J929" s="17"/>
    </row>
    <row r="930" spans="7:10" ht="12.75">
      <c r="G930" s="17"/>
      <c r="H930" s="113"/>
      <c r="I930" s="267"/>
      <c r="J930" s="17"/>
    </row>
    <row r="931" spans="7:10" ht="12.75">
      <c r="G931" s="17"/>
      <c r="H931" s="113"/>
      <c r="I931" s="267"/>
      <c r="J931" s="17"/>
    </row>
    <row r="932" spans="7:10" ht="12.75">
      <c r="G932" s="17"/>
      <c r="H932" s="113"/>
      <c r="I932" s="267"/>
      <c r="J932" s="17"/>
    </row>
    <row r="933" spans="7:10" ht="12.75">
      <c r="G933" s="17"/>
      <c r="H933" s="113"/>
      <c r="I933" s="267"/>
      <c r="J933" s="17"/>
    </row>
    <row r="934" spans="7:10" ht="12.75">
      <c r="G934" s="17"/>
      <c r="H934" s="113"/>
      <c r="I934" s="267"/>
      <c r="J934" s="17"/>
    </row>
    <row r="935" spans="7:10" ht="12.75">
      <c r="G935" s="17"/>
      <c r="H935" s="113"/>
      <c r="I935" s="267"/>
      <c r="J935" s="17"/>
    </row>
    <row r="936" spans="7:10" ht="12.75">
      <c r="G936" s="17"/>
      <c r="H936" s="113"/>
      <c r="I936" s="267"/>
      <c r="J936" s="17"/>
    </row>
    <row r="937" spans="7:10" ht="12.75">
      <c r="G937" s="17"/>
      <c r="H937" s="113"/>
      <c r="I937" s="267"/>
      <c r="J937" s="17"/>
    </row>
    <row r="938" spans="7:10" ht="12.75">
      <c r="G938" s="17"/>
      <c r="H938" s="113"/>
      <c r="I938" s="267"/>
      <c r="J938" s="17"/>
    </row>
    <row r="939" spans="7:10" ht="12.75">
      <c r="G939" s="17"/>
      <c r="H939" s="113"/>
      <c r="I939" s="267"/>
      <c r="J939" s="17"/>
    </row>
    <row r="940" spans="7:10" ht="12.75">
      <c r="G940" s="17"/>
      <c r="H940" s="113"/>
      <c r="I940" s="267"/>
      <c r="J940" s="17"/>
    </row>
    <row r="941" spans="7:10" ht="12.75">
      <c r="G941" s="17"/>
      <c r="H941" s="113"/>
      <c r="I941" s="267"/>
      <c r="J941" s="17"/>
    </row>
    <row r="942" spans="7:10" ht="12.75">
      <c r="G942" s="17"/>
      <c r="H942" s="113"/>
      <c r="I942" s="267"/>
      <c r="J942" s="17"/>
    </row>
    <row r="943" spans="7:10" ht="12.75">
      <c r="G943" s="17"/>
      <c r="H943" s="113"/>
      <c r="I943" s="267"/>
      <c r="J943" s="17"/>
    </row>
    <row r="944" spans="7:10" ht="12.75">
      <c r="G944" s="17"/>
      <c r="H944" s="113"/>
      <c r="I944" s="267"/>
      <c r="J944" s="17"/>
    </row>
    <row r="945" spans="7:10" ht="12.75">
      <c r="G945" s="17"/>
      <c r="H945" s="113"/>
      <c r="I945" s="267"/>
      <c r="J945" s="17"/>
    </row>
    <row r="946" spans="7:10" ht="12.75">
      <c r="G946" s="17"/>
      <c r="H946" s="113"/>
      <c r="I946" s="267"/>
      <c r="J946" s="17"/>
    </row>
    <row r="947" spans="7:10" ht="12.75">
      <c r="G947" s="17"/>
      <c r="H947" s="113"/>
      <c r="I947" s="267"/>
      <c r="J947" s="17"/>
    </row>
    <row r="948" spans="7:10" ht="12.75">
      <c r="G948" s="17"/>
      <c r="H948" s="113"/>
      <c r="I948" s="267"/>
      <c r="J948" s="17"/>
    </row>
    <row r="949" spans="7:10" ht="12.75">
      <c r="G949" s="17"/>
      <c r="H949" s="113"/>
      <c r="I949" s="267"/>
      <c r="J949" s="17"/>
    </row>
    <row r="950" spans="7:10" ht="12.75">
      <c r="G950" s="17"/>
      <c r="H950" s="113"/>
      <c r="I950" s="267"/>
      <c r="J950" s="17"/>
    </row>
    <row r="951" spans="7:10" ht="12.75">
      <c r="G951" s="17"/>
      <c r="H951" s="113"/>
      <c r="I951" s="267"/>
      <c r="J951" s="17"/>
    </row>
    <row r="952" spans="7:10" ht="12.75">
      <c r="G952" s="17"/>
      <c r="H952" s="113"/>
      <c r="I952" s="267"/>
      <c r="J952" s="17"/>
    </row>
    <row r="953" spans="7:10" ht="12.75">
      <c r="G953" s="17"/>
      <c r="H953" s="113"/>
      <c r="I953" s="267"/>
      <c r="J953" s="17"/>
    </row>
    <row r="954" spans="7:10" ht="12.75">
      <c r="G954" s="17"/>
      <c r="H954" s="113"/>
      <c r="I954" s="267"/>
      <c r="J954" s="17"/>
    </row>
    <row r="955" spans="7:10" ht="12.75">
      <c r="G955" s="17"/>
      <c r="H955" s="113"/>
      <c r="I955" s="267"/>
      <c r="J955" s="17"/>
    </row>
    <row r="956" spans="7:10" ht="12.75">
      <c r="G956" s="17"/>
      <c r="H956" s="113"/>
      <c r="I956" s="267"/>
      <c r="J956" s="17"/>
    </row>
    <row r="957" spans="7:10" ht="12.75">
      <c r="G957" s="17"/>
      <c r="H957" s="113"/>
      <c r="I957" s="267"/>
      <c r="J957" s="17"/>
    </row>
    <row r="958" spans="7:10" ht="12.75">
      <c r="G958" s="17"/>
      <c r="H958" s="113"/>
      <c r="I958" s="267"/>
      <c r="J958" s="17"/>
    </row>
    <row r="959" spans="7:10" ht="12.75">
      <c r="G959" s="17"/>
      <c r="H959" s="113"/>
      <c r="I959" s="267"/>
      <c r="J959" s="17"/>
    </row>
    <row r="960" spans="7:10" ht="12.75">
      <c r="G960" s="17"/>
      <c r="H960" s="113"/>
      <c r="I960" s="267"/>
      <c r="J960" s="17"/>
    </row>
    <row r="961" spans="7:10" ht="12.75">
      <c r="G961" s="17"/>
      <c r="H961" s="113"/>
      <c r="I961" s="267"/>
      <c r="J961" s="17"/>
    </row>
    <row r="962" spans="7:10" ht="12.75">
      <c r="G962" s="17"/>
      <c r="H962" s="113"/>
      <c r="I962" s="267"/>
      <c r="J962" s="17"/>
    </row>
    <row r="963" spans="7:10" ht="12.75">
      <c r="G963" s="17"/>
      <c r="H963" s="113"/>
      <c r="I963" s="267"/>
      <c r="J963" s="17"/>
    </row>
    <row r="964" spans="7:10" ht="12.75">
      <c r="G964" s="17"/>
      <c r="H964" s="113"/>
      <c r="I964" s="267"/>
      <c r="J964" s="17"/>
    </row>
    <row r="965" spans="7:10" ht="12.75">
      <c r="G965" s="17"/>
      <c r="H965" s="113"/>
      <c r="I965" s="267"/>
      <c r="J965" s="17"/>
    </row>
    <row r="966" spans="7:10" ht="12.75">
      <c r="G966" s="17"/>
      <c r="H966" s="113"/>
      <c r="I966" s="267"/>
      <c r="J966" s="17"/>
    </row>
    <row r="967" spans="7:10" ht="12.75">
      <c r="G967" s="17"/>
      <c r="H967" s="113"/>
      <c r="I967" s="267"/>
      <c r="J967" s="17"/>
    </row>
    <row r="968" spans="7:10" ht="12.75">
      <c r="G968" s="17"/>
      <c r="H968" s="113"/>
      <c r="I968" s="267"/>
      <c r="J968" s="17"/>
    </row>
    <row r="969" spans="7:10" ht="12.75">
      <c r="G969" s="17"/>
      <c r="H969" s="113"/>
      <c r="I969" s="267"/>
      <c r="J969" s="17"/>
    </row>
    <row r="970" spans="7:10" ht="12.75">
      <c r="G970" s="17"/>
      <c r="H970" s="113"/>
      <c r="I970" s="267"/>
      <c r="J970" s="17"/>
    </row>
    <row r="971" spans="7:10" ht="12.75">
      <c r="G971" s="17"/>
      <c r="H971" s="113"/>
      <c r="I971" s="267"/>
      <c r="J971" s="17"/>
    </row>
    <row r="972" spans="7:10" ht="12.75">
      <c r="G972" s="17"/>
      <c r="H972" s="113"/>
      <c r="I972" s="267"/>
      <c r="J972" s="17"/>
    </row>
    <row r="973" spans="7:10" ht="12.75">
      <c r="G973" s="17"/>
      <c r="H973" s="113"/>
      <c r="I973" s="267"/>
      <c r="J973" s="17"/>
    </row>
    <row r="974" spans="7:10" ht="12.75">
      <c r="G974" s="17"/>
      <c r="H974" s="113"/>
      <c r="I974" s="267"/>
      <c r="J974" s="17"/>
    </row>
    <row r="975" spans="7:10" ht="12.75">
      <c r="G975" s="17"/>
      <c r="H975" s="113"/>
      <c r="I975" s="267"/>
      <c r="J975" s="17"/>
    </row>
    <row r="976" spans="7:10" ht="12.75">
      <c r="G976" s="17"/>
      <c r="H976" s="113"/>
      <c r="I976" s="267"/>
      <c r="J976" s="17"/>
    </row>
    <row r="977" spans="7:10" ht="12.75">
      <c r="G977" s="17"/>
      <c r="H977" s="113"/>
      <c r="I977" s="267"/>
      <c r="J977" s="17"/>
    </row>
    <row r="978" spans="7:10" ht="12.75">
      <c r="G978" s="17"/>
      <c r="H978" s="113"/>
      <c r="I978" s="267"/>
      <c r="J978" s="17"/>
    </row>
    <row r="979" spans="7:10" ht="12.75">
      <c r="G979" s="17"/>
      <c r="H979" s="113"/>
      <c r="I979" s="267"/>
      <c r="J979" s="17"/>
    </row>
    <row r="980" spans="7:10" ht="12.75">
      <c r="G980" s="17"/>
      <c r="H980" s="113"/>
      <c r="I980" s="267"/>
      <c r="J980" s="17"/>
    </row>
    <row r="981" spans="7:10" ht="12.75">
      <c r="G981" s="17"/>
      <c r="H981" s="113"/>
      <c r="I981" s="267"/>
      <c r="J981" s="17"/>
    </row>
    <row r="982" spans="7:10" ht="12.75">
      <c r="G982" s="17"/>
      <c r="H982" s="113"/>
      <c r="I982" s="267"/>
      <c r="J982" s="17"/>
    </row>
    <row r="983" spans="7:10" ht="12.75">
      <c r="G983" s="17"/>
      <c r="H983" s="113"/>
      <c r="I983" s="267"/>
      <c r="J983" s="17"/>
    </row>
    <row r="984" spans="7:10" ht="12.75">
      <c r="G984" s="17"/>
      <c r="H984" s="113"/>
      <c r="I984" s="267"/>
      <c r="J984" s="17"/>
    </row>
    <row r="985" spans="7:10" ht="12.75">
      <c r="G985" s="17"/>
      <c r="H985" s="113"/>
      <c r="I985" s="267"/>
      <c r="J985" s="17"/>
    </row>
    <row r="986" spans="7:10" ht="12.75">
      <c r="G986" s="17"/>
      <c r="H986" s="113"/>
      <c r="I986" s="267"/>
      <c r="J986" s="17"/>
    </row>
    <row r="987" spans="7:10" ht="12.75">
      <c r="G987" s="17"/>
      <c r="H987" s="113"/>
      <c r="I987" s="267"/>
      <c r="J987" s="17"/>
    </row>
    <row r="988" spans="7:10" ht="12.75">
      <c r="G988" s="17"/>
      <c r="H988" s="113"/>
      <c r="I988" s="267"/>
      <c r="J988" s="17"/>
    </row>
    <row r="989" spans="7:10" ht="12.75">
      <c r="G989" s="17"/>
      <c r="H989" s="113"/>
      <c r="I989" s="267"/>
      <c r="J989" s="17"/>
    </row>
    <row r="990" spans="7:10" ht="12.75">
      <c r="G990" s="17"/>
      <c r="H990" s="113"/>
      <c r="I990" s="267"/>
      <c r="J990" s="17"/>
    </row>
    <row r="991" spans="7:10" ht="12.75">
      <c r="G991" s="17"/>
      <c r="H991" s="113"/>
      <c r="I991" s="267"/>
      <c r="J991" s="17"/>
    </row>
    <row r="992" spans="7:10" ht="12.75">
      <c r="G992" s="17"/>
      <c r="H992" s="113"/>
      <c r="I992" s="267"/>
      <c r="J992" s="17"/>
    </row>
    <row r="993" spans="7:10" ht="12.75">
      <c r="G993" s="17"/>
      <c r="H993" s="113"/>
      <c r="I993" s="267"/>
      <c r="J993" s="17"/>
    </row>
    <row r="994" spans="7:10" ht="12.75">
      <c r="G994" s="17"/>
      <c r="H994" s="113"/>
      <c r="I994" s="267"/>
      <c r="J994" s="17"/>
    </row>
    <row r="995" spans="7:10" ht="12.75">
      <c r="G995" s="17"/>
      <c r="H995" s="113"/>
      <c r="I995" s="267"/>
      <c r="J995" s="17"/>
    </row>
    <row r="996" spans="7:10" ht="12.75">
      <c r="G996" s="17"/>
      <c r="H996" s="113"/>
      <c r="I996" s="267"/>
      <c r="J996" s="17"/>
    </row>
    <row r="997" spans="7:10" ht="12.75">
      <c r="G997" s="17"/>
      <c r="H997" s="113"/>
      <c r="I997" s="267"/>
      <c r="J997" s="17"/>
    </row>
    <row r="998" spans="7:10" ht="12.75">
      <c r="G998" s="17"/>
      <c r="H998" s="113"/>
      <c r="I998" s="267"/>
      <c r="J998" s="17"/>
    </row>
    <row r="999" spans="7:10" ht="12.75">
      <c r="G999" s="17"/>
      <c r="H999" s="113"/>
      <c r="I999" s="267"/>
      <c r="J999" s="17"/>
    </row>
    <row r="1000" spans="7:10" ht="12.75">
      <c r="G1000" s="17"/>
      <c r="H1000" s="113"/>
      <c r="I1000" s="267"/>
      <c r="J1000" s="17"/>
    </row>
    <row r="1001" spans="7:10" ht="12.75">
      <c r="G1001" s="17"/>
      <c r="H1001" s="113"/>
      <c r="I1001" s="267"/>
      <c r="J1001" s="17"/>
    </row>
    <row r="1002" spans="7:10" ht="12.75">
      <c r="G1002" s="17"/>
      <c r="H1002" s="113"/>
      <c r="I1002" s="267"/>
      <c r="J1002" s="17"/>
    </row>
    <row r="1003" spans="7:10" ht="12.75">
      <c r="G1003" s="17"/>
      <c r="H1003" s="113"/>
      <c r="I1003" s="267"/>
      <c r="J1003" s="17"/>
    </row>
    <row r="1004" spans="7:10" ht="12.75">
      <c r="G1004" s="17"/>
      <c r="H1004" s="113"/>
      <c r="I1004" s="267"/>
      <c r="J1004" s="17"/>
    </row>
    <row r="1005" spans="7:10" ht="12.75">
      <c r="G1005" s="17"/>
      <c r="H1005" s="113"/>
      <c r="I1005" s="267"/>
      <c r="J1005" s="17"/>
    </row>
    <row r="1006" spans="7:10" ht="12.75">
      <c r="G1006" s="17"/>
      <c r="H1006" s="113"/>
      <c r="I1006" s="267"/>
      <c r="J1006" s="17"/>
    </row>
    <row r="1007" spans="7:10" ht="12.75">
      <c r="G1007" s="17"/>
      <c r="H1007" s="113"/>
      <c r="I1007" s="267"/>
      <c r="J1007" s="17"/>
    </row>
    <row r="1008" spans="7:10" ht="12.75">
      <c r="G1008" s="17"/>
      <c r="H1008" s="113"/>
      <c r="I1008" s="267"/>
      <c r="J1008" s="17"/>
    </row>
    <row r="1009" spans="7:10" ht="12.75">
      <c r="G1009" s="17"/>
      <c r="H1009" s="113"/>
      <c r="I1009" s="267"/>
      <c r="J1009" s="17"/>
    </row>
    <row r="1010" spans="7:10" ht="12.75">
      <c r="G1010" s="17"/>
      <c r="H1010" s="113"/>
      <c r="I1010" s="267"/>
      <c r="J1010" s="17"/>
    </row>
    <row r="1011" spans="7:10" ht="12.75">
      <c r="G1011" s="17"/>
      <c r="H1011" s="113"/>
      <c r="I1011" s="267"/>
      <c r="J1011" s="17"/>
    </row>
    <row r="1012" spans="7:10" ht="12.75">
      <c r="G1012" s="17"/>
      <c r="H1012" s="113"/>
      <c r="I1012" s="267"/>
      <c r="J1012" s="17"/>
    </row>
    <row r="1013" spans="7:10" ht="12.75">
      <c r="G1013" s="17"/>
      <c r="H1013" s="113"/>
      <c r="I1013" s="267"/>
      <c r="J1013" s="17"/>
    </row>
    <row r="1014" spans="7:10" ht="12.75">
      <c r="G1014" s="17"/>
      <c r="H1014" s="113"/>
      <c r="I1014" s="267"/>
      <c r="J1014" s="17"/>
    </row>
    <row r="1015" spans="7:10" ht="12.75">
      <c r="G1015" s="17"/>
      <c r="H1015" s="113"/>
      <c r="I1015" s="267"/>
      <c r="J1015" s="17"/>
    </row>
    <row r="1016" spans="7:10" ht="12.75">
      <c r="G1016" s="17"/>
      <c r="H1016" s="113"/>
      <c r="I1016" s="267"/>
      <c r="J1016" s="17"/>
    </row>
    <row r="1017" spans="7:10" ht="12.75">
      <c r="G1017" s="17"/>
      <c r="H1017" s="113"/>
      <c r="I1017" s="267"/>
      <c r="J1017" s="17"/>
    </row>
    <row r="1018" spans="7:10" ht="12.75">
      <c r="G1018" s="17"/>
      <c r="H1018" s="113"/>
      <c r="I1018" s="267"/>
      <c r="J1018" s="17"/>
    </row>
    <row r="1019" spans="7:10" ht="12.75">
      <c r="G1019" s="17"/>
      <c r="H1019" s="113"/>
      <c r="I1019" s="267"/>
      <c r="J1019" s="17"/>
    </row>
    <row r="1020" spans="7:10" ht="12.75">
      <c r="G1020" s="17"/>
      <c r="H1020" s="113"/>
      <c r="I1020" s="267"/>
      <c r="J1020" s="17"/>
    </row>
    <row r="1021" spans="7:10" ht="12.75">
      <c r="G1021" s="17"/>
      <c r="H1021" s="113"/>
      <c r="I1021" s="267"/>
      <c r="J1021" s="17"/>
    </row>
    <row r="1022" spans="7:10" ht="12.75">
      <c r="G1022" s="17"/>
      <c r="H1022" s="113"/>
      <c r="I1022" s="267"/>
      <c r="J1022" s="17"/>
    </row>
    <row r="1023" spans="7:10" ht="12.75">
      <c r="G1023" s="17"/>
      <c r="H1023" s="113"/>
      <c r="I1023" s="267"/>
      <c r="J1023" s="17"/>
    </row>
    <row r="1024" spans="7:10" ht="12.75">
      <c r="G1024" s="17"/>
      <c r="H1024" s="113"/>
      <c r="I1024" s="267"/>
      <c r="J1024" s="17"/>
    </row>
    <row r="1025" spans="7:10" ht="12.75">
      <c r="G1025" s="17"/>
      <c r="H1025" s="113"/>
      <c r="I1025" s="267"/>
      <c r="J1025" s="17"/>
    </row>
    <row r="1026" spans="7:10" ht="12.75">
      <c r="G1026" s="17"/>
      <c r="H1026" s="113"/>
      <c r="I1026" s="267"/>
      <c r="J1026" s="17"/>
    </row>
    <row r="1027" spans="7:10" ht="12.75">
      <c r="G1027" s="17"/>
      <c r="H1027" s="113"/>
      <c r="I1027" s="267"/>
      <c r="J1027" s="17"/>
    </row>
    <row r="1028" spans="7:10" ht="12.75">
      <c r="G1028" s="17"/>
      <c r="H1028" s="113"/>
      <c r="I1028" s="267"/>
      <c r="J1028" s="17"/>
    </row>
    <row r="1029" spans="7:10" ht="12.75">
      <c r="G1029" s="17"/>
      <c r="H1029" s="113"/>
      <c r="I1029" s="267"/>
      <c r="J1029" s="17"/>
    </row>
    <row r="1030" spans="7:10" ht="12.75">
      <c r="G1030" s="17"/>
      <c r="H1030" s="113"/>
      <c r="I1030" s="267"/>
      <c r="J1030" s="17"/>
    </row>
    <row r="1031" spans="7:10" ht="12.75">
      <c r="G1031" s="17"/>
      <c r="H1031" s="113"/>
      <c r="I1031" s="267"/>
      <c r="J1031" s="17"/>
    </row>
    <row r="1032" spans="7:10" ht="12.75">
      <c r="G1032" s="17"/>
      <c r="H1032" s="113"/>
      <c r="I1032" s="267"/>
      <c r="J1032" s="17"/>
    </row>
    <row r="1033" spans="7:10" ht="12.75">
      <c r="G1033" s="17"/>
      <c r="H1033" s="113"/>
      <c r="I1033" s="267"/>
      <c r="J1033" s="17"/>
    </row>
    <row r="1034" spans="7:10" ht="12.75">
      <c r="G1034" s="17"/>
      <c r="H1034" s="113"/>
      <c r="I1034" s="267"/>
      <c r="J1034" s="17"/>
    </row>
    <row r="1035" spans="7:10" ht="12.75">
      <c r="G1035" s="17"/>
      <c r="H1035" s="113"/>
      <c r="I1035" s="267"/>
      <c r="J1035" s="17"/>
    </row>
    <row r="1036" spans="7:10" ht="12.75">
      <c r="G1036" s="17"/>
      <c r="H1036" s="113"/>
      <c r="I1036" s="267"/>
      <c r="J1036" s="17"/>
    </row>
    <row r="1037" spans="7:10" ht="12.75">
      <c r="G1037" s="17"/>
      <c r="H1037" s="113"/>
      <c r="I1037" s="267"/>
      <c r="J1037" s="17"/>
    </row>
    <row r="1038" spans="7:10" ht="12.75">
      <c r="G1038" s="17"/>
      <c r="H1038" s="113"/>
      <c r="I1038" s="267"/>
      <c r="J1038" s="17"/>
    </row>
    <row r="1039" spans="7:10" ht="12.75">
      <c r="G1039" s="17"/>
      <c r="H1039" s="113"/>
      <c r="I1039" s="267"/>
      <c r="J1039" s="17"/>
    </row>
    <row r="1040" spans="7:10" ht="12.75">
      <c r="G1040" s="17"/>
      <c r="H1040" s="113"/>
      <c r="I1040" s="267"/>
      <c r="J1040" s="17"/>
    </row>
    <row r="1041" spans="7:10" ht="12.75">
      <c r="G1041" s="17"/>
      <c r="H1041" s="113"/>
      <c r="I1041" s="267"/>
      <c r="J1041" s="17"/>
    </row>
    <row r="1042" spans="7:10" ht="12.75">
      <c r="G1042" s="17"/>
      <c r="H1042" s="113"/>
      <c r="I1042" s="267"/>
      <c r="J1042" s="17"/>
    </row>
    <row r="1043" spans="7:10" ht="12.75">
      <c r="G1043" s="17"/>
      <c r="H1043" s="113"/>
      <c r="I1043" s="267"/>
      <c r="J1043" s="17"/>
    </row>
    <row r="1044" spans="7:10" ht="12.75">
      <c r="G1044" s="17"/>
      <c r="H1044" s="113"/>
      <c r="I1044" s="267"/>
      <c r="J1044" s="17"/>
    </row>
    <row r="1045" spans="7:10" ht="12.75">
      <c r="G1045" s="17"/>
      <c r="H1045" s="113"/>
      <c r="I1045" s="267"/>
      <c r="J1045" s="17"/>
    </row>
    <row r="1046" spans="7:10" ht="12.75">
      <c r="G1046" s="17"/>
      <c r="H1046" s="113"/>
      <c r="I1046" s="267"/>
      <c r="J1046" s="17"/>
    </row>
    <row r="1047" spans="7:10" ht="12.75">
      <c r="G1047" s="17"/>
      <c r="H1047" s="113"/>
      <c r="I1047" s="267"/>
      <c r="J1047" s="17"/>
    </row>
    <row r="1048" spans="7:10" ht="12.75">
      <c r="G1048" s="17"/>
      <c r="H1048" s="113"/>
      <c r="I1048" s="267"/>
      <c r="J1048" s="17"/>
    </row>
    <row r="1049" spans="7:10" ht="12.75">
      <c r="G1049" s="17"/>
      <c r="H1049" s="113"/>
      <c r="I1049" s="267"/>
      <c r="J1049" s="17"/>
    </row>
    <row r="1050" spans="7:10" ht="12.75">
      <c r="G1050" s="17"/>
      <c r="H1050" s="113"/>
      <c r="I1050" s="267"/>
      <c r="J1050" s="17"/>
    </row>
    <row r="1051" spans="7:10" ht="12.75">
      <c r="G1051" s="17"/>
      <c r="H1051" s="113"/>
      <c r="I1051" s="267"/>
      <c r="J1051" s="17"/>
    </row>
    <row r="1052" spans="7:10" ht="12.75">
      <c r="G1052" s="17"/>
      <c r="H1052" s="113"/>
      <c r="I1052" s="267"/>
      <c r="J1052" s="17"/>
    </row>
    <row r="1053" spans="7:10" ht="12.75">
      <c r="G1053" s="17"/>
      <c r="H1053" s="113"/>
      <c r="I1053" s="267"/>
      <c r="J1053" s="17"/>
    </row>
    <row r="1054" spans="7:10" ht="12.75">
      <c r="G1054" s="17"/>
      <c r="H1054" s="113"/>
      <c r="I1054" s="267"/>
      <c r="J1054" s="17"/>
    </row>
    <row r="1055" spans="7:10" ht="12.75">
      <c r="G1055" s="17"/>
      <c r="H1055" s="113"/>
      <c r="I1055" s="267"/>
      <c r="J1055" s="17"/>
    </row>
    <row r="1056" spans="7:10" ht="12.75">
      <c r="G1056" s="17"/>
      <c r="H1056" s="113"/>
      <c r="I1056" s="267"/>
      <c r="J1056" s="17"/>
    </row>
    <row r="1057" spans="7:10" ht="12.75">
      <c r="G1057" s="17"/>
      <c r="H1057" s="113"/>
      <c r="I1057" s="267"/>
      <c r="J1057" s="17"/>
    </row>
    <row r="1058" spans="7:10" ht="12.75">
      <c r="G1058" s="17"/>
      <c r="H1058" s="113"/>
      <c r="I1058" s="267"/>
      <c r="J1058" s="17"/>
    </row>
    <row r="1059" spans="7:10" ht="12.75">
      <c r="G1059" s="17"/>
      <c r="H1059" s="113"/>
      <c r="I1059" s="267"/>
      <c r="J1059" s="17"/>
    </row>
    <row r="1060" spans="7:10" ht="12.75">
      <c r="G1060" s="17"/>
      <c r="H1060" s="113"/>
      <c r="I1060" s="267"/>
      <c r="J1060" s="17"/>
    </row>
    <row r="1061" spans="7:10" ht="12.75">
      <c r="G1061" s="17"/>
      <c r="H1061" s="113"/>
      <c r="I1061" s="267"/>
      <c r="J1061" s="17"/>
    </row>
    <row r="1062" spans="7:10" ht="12.75">
      <c r="G1062" s="17"/>
      <c r="H1062" s="113"/>
      <c r="I1062" s="267"/>
      <c r="J1062" s="17"/>
    </row>
    <row r="1063" spans="7:10" ht="12.75">
      <c r="G1063" s="17"/>
      <c r="H1063" s="113"/>
      <c r="I1063" s="267"/>
      <c r="J1063" s="17"/>
    </row>
    <row r="1064" spans="7:10" ht="12.75">
      <c r="G1064" s="17"/>
      <c r="H1064" s="113"/>
      <c r="I1064" s="267"/>
      <c r="J1064" s="17"/>
    </row>
    <row r="1065" spans="7:10" ht="12.75">
      <c r="G1065" s="17"/>
      <c r="H1065" s="113"/>
      <c r="I1065" s="267"/>
      <c r="J1065" s="17"/>
    </row>
    <row r="1066" spans="7:10" ht="12.75">
      <c r="G1066" s="17"/>
      <c r="H1066" s="113"/>
      <c r="I1066" s="267"/>
      <c r="J1066" s="17"/>
    </row>
    <row r="1067" spans="7:10" ht="12.75">
      <c r="G1067" s="17"/>
      <c r="H1067" s="113"/>
      <c r="I1067" s="267"/>
      <c r="J1067" s="17"/>
    </row>
    <row r="1068" spans="7:10" ht="12.75">
      <c r="G1068" s="17"/>
      <c r="H1068" s="113"/>
      <c r="I1068" s="267"/>
      <c r="J1068" s="17"/>
    </row>
    <row r="1069" spans="7:10" ht="12.75">
      <c r="G1069" s="17"/>
      <c r="H1069" s="113"/>
      <c r="I1069" s="267"/>
      <c r="J1069" s="17"/>
    </row>
    <row r="1070" spans="7:10" ht="12.75">
      <c r="G1070" s="17"/>
      <c r="H1070" s="113"/>
      <c r="I1070" s="267"/>
      <c r="J1070" s="17"/>
    </row>
    <row r="1071" spans="7:10" ht="12.75">
      <c r="G1071" s="17"/>
      <c r="H1071" s="113"/>
      <c r="I1071" s="267"/>
      <c r="J1071" s="17"/>
    </row>
    <row r="1072" spans="7:10" ht="12.75">
      <c r="G1072" s="17"/>
      <c r="H1072" s="113"/>
      <c r="I1072" s="267"/>
      <c r="J1072" s="17"/>
    </row>
    <row r="1073" spans="7:10" ht="12.75">
      <c r="G1073" s="17"/>
      <c r="H1073" s="113"/>
      <c r="I1073" s="267"/>
      <c r="J1073" s="17"/>
    </row>
    <row r="1074" spans="7:10" ht="12.75">
      <c r="G1074" s="17"/>
      <c r="H1074" s="113"/>
      <c r="I1074" s="267"/>
      <c r="J1074" s="17"/>
    </row>
    <row r="1075" spans="7:10" ht="12.75">
      <c r="G1075" s="17"/>
      <c r="H1075" s="113"/>
      <c r="I1075" s="267"/>
      <c r="J1075" s="17"/>
    </row>
    <row r="1076" spans="7:10" ht="12.75">
      <c r="G1076" s="17"/>
      <c r="H1076" s="113"/>
      <c r="I1076" s="267"/>
      <c r="J1076" s="17"/>
    </row>
    <row r="1077" spans="7:10" ht="12.75">
      <c r="G1077" s="17"/>
      <c r="H1077" s="113"/>
      <c r="I1077" s="267"/>
      <c r="J1077" s="17"/>
    </row>
    <row r="1078" spans="7:10" ht="12.75">
      <c r="G1078" s="17"/>
      <c r="H1078" s="113"/>
      <c r="I1078" s="267"/>
      <c r="J1078" s="17"/>
    </row>
    <row r="1079" spans="7:10" ht="12.75">
      <c r="G1079" s="17"/>
      <c r="H1079" s="113"/>
      <c r="I1079" s="267"/>
      <c r="J1079" s="17"/>
    </row>
    <row r="1080" spans="7:10" ht="12.75">
      <c r="G1080" s="17"/>
      <c r="H1080" s="113"/>
      <c r="I1080" s="267"/>
      <c r="J1080" s="17"/>
    </row>
    <row r="1081" spans="7:10" ht="12.75">
      <c r="G1081" s="17"/>
      <c r="H1081" s="113"/>
      <c r="I1081" s="267"/>
      <c r="J1081" s="17"/>
    </row>
    <row r="1082" spans="7:10" ht="12.75">
      <c r="G1082" s="17"/>
      <c r="H1082" s="113"/>
      <c r="I1082" s="267"/>
      <c r="J1082" s="17"/>
    </row>
    <row r="1083" spans="7:10" ht="12.75">
      <c r="G1083" s="17"/>
      <c r="H1083" s="113"/>
      <c r="I1083" s="267"/>
      <c r="J1083" s="17"/>
    </row>
    <row r="1084" spans="7:10" ht="12.75">
      <c r="G1084" s="17"/>
      <c r="H1084" s="113"/>
      <c r="I1084" s="267"/>
      <c r="J1084" s="17"/>
    </row>
    <row r="1085" spans="7:10" ht="12.75">
      <c r="G1085" s="17"/>
      <c r="H1085" s="113"/>
      <c r="I1085" s="267"/>
      <c r="J1085" s="17"/>
    </row>
    <row r="1086" spans="7:10" ht="12.75">
      <c r="G1086" s="17"/>
      <c r="H1086" s="113"/>
      <c r="I1086" s="267"/>
      <c r="J1086" s="17"/>
    </row>
    <row r="1087" spans="7:10" ht="12.75">
      <c r="G1087" s="17"/>
      <c r="H1087" s="113"/>
      <c r="I1087" s="267"/>
      <c r="J1087" s="17"/>
    </row>
    <row r="1088" spans="7:10" ht="12.75">
      <c r="G1088" s="17"/>
      <c r="H1088" s="113"/>
      <c r="I1088" s="267"/>
      <c r="J1088" s="17"/>
    </row>
    <row r="1089" spans="7:10" ht="12.75">
      <c r="G1089" s="17"/>
      <c r="H1089" s="113"/>
      <c r="I1089" s="267"/>
      <c r="J1089" s="17"/>
    </row>
    <row r="1090" spans="7:10" ht="12.75">
      <c r="G1090" s="17"/>
      <c r="H1090" s="113"/>
      <c r="I1090" s="267"/>
      <c r="J1090" s="17"/>
    </row>
    <row r="1091" spans="7:10" ht="12.75">
      <c r="G1091" s="17"/>
      <c r="H1091" s="113"/>
      <c r="I1091" s="267"/>
      <c r="J1091" s="17"/>
    </row>
    <row r="1092" spans="7:10" ht="12.75">
      <c r="G1092" s="17"/>
      <c r="H1092" s="113"/>
      <c r="I1092" s="267"/>
      <c r="J1092" s="17"/>
    </row>
    <row r="1093" spans="7:10" ht="12.75">
      <c r="G1093" s="17"/>
      <c r="H1093" s="113"/>
      <c r="I1093" s="267"/>
      <c r="J1093" s="17"/>
    </row>
    <row r="1094" spans="7:10" ht="12.75">
      <c r="G1094" s="17"/>
      <c r="H1094" s="113"/>
      <c r="I1094" s="267"/>
      <c r="J1094" s="17"/>
    </row>
    <row r="1095" spans="7:10" ht="12.75">
      <c r="G1095" s="17"/>
      <c r="H1095" s="113"/>
      <c r="I1095" s="267"/>
      <c r="J1095" s="17"/>
    </row>
    <row r="1096" spans="7:10" ht="12.75">
      <c r="G1096" s="17"/>
      <c r="H1096" s="113"/>
      <c r="I1096" s="267"/>
      <c r="J1096" s="17"/>
    </row>
    <row r="1097" spans="7:10" ht="12.75">
      <c r="G1097" s="17"/>
      <c r="H1097" s="113"/>
      <c r="I1097" s="267"/>
      <c r="J1097" s="17"/>
    </row>
    <row r="1098" spans="7:10" ht="12.75">
      <c r="G1098" s="17"/>
      <c r="H1098" s="113"/>
      <c r="I1098" s="267"/>
      <c r="J1098" s="17"/>
    </row>
    <row r="1099" spans="7:10" ht="12.75">
      <c r="G1099" s="17"/>
      <c r="H1099" s="113"/>
      <c r="I1099" s="267"/>
      <c r="J1099" s="17"/>
    </row>
    <row r="1100" spans="7:10" ht="12.75">
      <c r="G1100" s="17"/>
      <c r="H1100" s="113"/>
      <c r="I1100" s="267"/>
      <c r="J1100" s="17"/>
    </row>
    <row r="1101" spans="7:10" ht="12.75">
      <c r="G1101" s="17"/>
      <c r="H1101" s="113"/>
      <c r="I1101" s="267"/>
      <c r="J1101" s="17"/>
    </row>
    <row r="1102" spans="7:10" ht="12.75">
      <c r="G1102" s="17"/>
      <c r="H1102" s="113"/>
      <c r="I1102" s="267"/>
      <c r="J1102" s="17"/>
    </row>
    <row r="1103" spans="7:10" ht="12.75">
      <c r="G1103" s="17"/>
      <c r="H1103" s="113"/>
      <c r="I1103" s="267"/>
      <c r="J1103" s="17"/>
    </row>
    <row r="1104" spans="7:10" ht="12.75">
      <c r="G1104" s="17"/>
      <c r="H1104" s="113"/>
      <c r="I1104" s="267"/>
      <c r="J1104" s="17"/>
    </row>
    <row r="1105" spans="7:10" ht="12.75">
      <c r="G1105" s="17"/>
      <c r="H1105" s="113"/>
      <c r="I1105" s="267"/>
      <c r="J1105" s="17"/>
    </row>
    <row r="1106" spans="7:10" ht="12.75">
      <c r="G1106" s="17"/>
      <c r="H1106" s="113"/>
      <c r="I1106" s="267"/>
      <c r="J1106" s="17"/>
    </row>
    <row r="1107" spans="7:10" ht="12.75">
      <c r="G1107" s="17"/>
      <c r="H1107" s="113"/>
      <c r="I1107" s="267"/>
      <c r="J1107" s="17"/>
    </row>
    <row r="1108" spans="7:10" ht="12.75">
      <c r="G1108" s="17"/>
      <c r="H1108" s="113"/>
      <c r="I1108" s="267"/>
      <c r="J1108" s="17"/>
    </row>
    <row r="1109" spans="7:10" ht="12.75">
      <c r="G1109" s="17"/>
      <c r="H1109" s="113"/>
      <c r="I1109" s="267"/>
      <c r="J1109" s="17"/>
    </row>
    <row r="1110" spans="7:10" ht="12.75">
      <c r="G1110" s="17"/>
      <c r="H1110" s="113"/>
      <c r="I1110" s="267"/>
      <c r="J1110" s="17"/>
    </row>
    <row r="1111" spans="7:10" ht="12.75">
      <c r="G1111" s="17"/>
      <c r="H1111" s="113"/>
      <c r="I1111" s="267"/>
      <c r="J1111" s="17"/>
    </row>
    <row r="1112" spans="7:10" ht="12.75">
      <c r="G1112" s="17"/>
      <c r="H1112" s="113"/>
      <c r="I1112" s="267"/>
      <c r="J1112" s="17"/>
    </row>
    <row r="1113" spans="7:10" ht="12.75">
      <c r="G1113" s="17"/>
      <c r="H1113" s="113"/>
      <c r="I1113" s="267"/>
      <c r="J1113" s="17"/>
    </row>
    <row r="1114" spans="7:10" ht="12.75">
      <c r="G1114" s="17"/>
      <c r="H1114" s="113"/>
      <c r="I1114" s="267"/>
      <c r="J1114" s="17"/>
    </row>
    <row r="1115" spans="7:10" ht="12.75">
      <c r="G1115" s="17"/>
      <c r="H1115" s="113"/>
      <c r="I1115" s="267"/>
      <c r="J1115" s="17"/>
    </row>
    <row r="1116" spans="7:10" ht="12.75">
      <c r="G1116" s="17"/>
      <c r="H1116" s="113"/>
      <c r="I1116" s="267"/>
      <c r="J1116" s="17"/>
    </row>
    <row r="1117" spans="7:10" ht="12.75">
      <c r="G1117" s="17"/>
      <c r="H1117" s="113"/>
      <c r="I1117" s="267"/>
      <c r="J1117" s="17"/>
    </row>
    <row r="1118" spans="7:10" ht="12.75">
      <c r="G1118" s="17"/>
      <c r="H1118" s="113"/>
      <c r="I1118" s="267"/>
      <c r="J1118" s="17"/>
    </row>
    <row r="1119" spans="7:10" ht="12.75">
      <c r="G1119" s="17"/>
      <c r="H1119" s="113"/>
      <c r="I1119" s="267"/>
      <c r="J1119" s="17"/>
    </row>
    <row r="1120" spans="7:10" ht="12.75">
      <c r="G1120" s="17"/>
      <c r="H1120" s="113"/>
      <c r="I1120" s="267"/>
      <c r="J1120" s="17"/>
    </row>
  </sheetData>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outlinePr summaryBelow="0" summaryRight="0"/>
  </sheetPr>
  <dimension ref="A1:AF98"/>
  <sheetViews>
    <sheetView workbookViewId="0">
      <pane ySplit="1" topLeftCell="A2" activePane="bottomLeft" state="frozen"/>
      <selection pane="bottomLeft" activeCell="B3" sqref="B3"/>
    </sheetView>
  </sheetViews>
  <sheetFormatPr defaultColWidth="12.5703125" defaultRowHeight="15.75" customHeight="1"/>
  <cols>
    <col min="7" max="7" width="25.7109375" customWidth="1"/>
  </cols>
  <sheetData>
    <row r="1" spans="1:32" ht="15.75" customHeight="1">
      <c r="A1" s="116" t="s">
        <v>3105</v>
      </c>
      <c r="B1" s="116" t="s">
        <v>3106</v>
      </c>
      <c r="C1" s="116" t="s">
        <v>3108</v>
      </c>
      <c r="D1" s="116" t="s">
        <v>3109</v>
      </c>
      <c r="E1" s="116" t="s">
        <v>3112</v>
      </c>
      <c r="F1" s="116" t="s">
        <v>3113</v>
      </c>
      <c r="G1" s="116" t="s">
        <v>2711</v>
      </c>
    </row>
    <row r="2" spans="1:32" ht="15.75" customHeight="1">
      <c r="A2" s="268">
        <v>1</v>
      </c>
      <c r="B2" s="268">
        <v>0</v>
      </c>
      <c r="C2" s="268" t="s">
        <v>216</v>
      </c>
      <c r="D2" s="472">
        <v>43690</v>
      </c>
      <c r="E2" s="268" t="s">
        <v>203</v>
      </c>
      <c r="F2" s="365">
        <v>43690</v>
      </c>
      <c r="G2" s="219"/>
      <c r="H2" s="219"/>
      <c r="I2" s="219"/>
      <c r="J2" s="219"/>
      <c r="K2" s="219"/>
      <c r="L2" s="219"/>
      <c r="M2" s="219"/>
      <c r="N2" s="219"/>
      <c r="O2" s="219"/>
      <c r="P2" s="219"/>
      <c r="Q2" s="219"/>
      <c r="R2" s="219"/>
      <c r="S2" s="219"/>
      <c r="T2" s="219"/>
      <c r="U2" s="219"/>
      <c r="V2" s="219"/>
      <c r="W2" s="219"/>
      <c r="X2" s="219"/>
      <c r="Y2" s="219"/>
      <c r="Z2" s="219"/>
      <c r="AA2" s="219"/>
      <c r="AB2" s="219"/>
      <c r="AC2" s="219"/>
      <c r="AD2" s="219"/>
      <c r="AE2" s="219"/>
      <c r="AF2" s="219"/>
    </row>
    <row r="3" spans="1:32" ht="15.75" customHeight="1">
      <c r="A3" s="268">
        <v>2</v>
      </c>
      <c r="B3" s="268">
        <v>0</v>
      </c>
      <c r="C3" s="268" t="s">
        <v>216</v>
      </c>
      <c r="D3" s="472">
        <v>43690</v>
      </c>
      <c r="E3" s="268" t="s">
        <v>15</v>
      </c>
      <c r="F3" s="365">
        <v>43701</v>
      </c>
      <c r="G3" s="219"/>
      <c r="H3" s="219"/>
      <c r="I3" s="219"/>
      <c r="J3" s="219"/>
      <c r="K3" s="219"/>
      <c r="L3" s="219"/>
      <c r="M3" s="219"/>
      <c r="N3" s="219"/>
      <c r="O3" s="219"/>
      <c r="P3" s="219"/>
      <c r="Q3" s="219"/>
      <c r="R3" s="219"/>
      <c r="S3" s="219"/>
      <c r="T3" s="219"/>
      <c r="U3" s="219"/>
      <c r="V3" s="219"/>
      <c r="W3" s="219"/>
      <c r="X3" s="219"/>
      <c r="Y3" s="219"/>
      <c r="Z3" s="219"/>
      <c r="AA3" s="219"/>
      <c r="AB3" s="219"/>
      <c r="AC3" s="219"/>
      <c r="AD3" s="219"/>
      <c r="AE3" s="219"/>
      <c r="AF3" s="219"/>
    </row>
    <row r="4" spans="1:32" ht="15.75" customHeight="1">
      <c r="A4" s="268">
        <v>3</v>
      </c>
      <c r="B4" s="268">
        <v>58</v>
      </c>
      <c r="C4" s="268" t="s">
        <v>8</v>
      </c>
      <c r="D4" s="472">
        <v>43781</v>
      </c>
      <c r="E4" s="268" t="s">
        <v>8</v>
      </c>
      <c r="F4" s="365">
        <v>43872</v>
      </c>
      <c r="G4" s="219"/>
      <c r="H4" s="219"/>
      <c r="I4" s="219"/>
      <c r="J4" s="219"/>
      <c r="K4" s="219"/>
      <c r="L4" s="219"/>
      <c r="M4" s="219"/>
      <c r="N4" s="219"/>
      <c r="O4" s="219"/>
      <c r="P4" s="219"/>
      <c r="Q4" s="219"/>
      <c r="R4" s="219"/>
      <c r="S4" s="219"/>
      <c r="T4" s="219"/>
      <c r="U4" s="219"/>
      <c r="V4" s="219"/>
      <c r="W4" s="219"/>
      <c r="X4" s="219"/>
      <c r="Y4" s="219"/>
      <c r="Z4" s="219"/>
      <c r="AA4" s="219"/>
      <c r="AB4" s="219"/>
      <c r="AC4" s="219"/>
      <c r="AD4" s="219"/>
      <c r="AE4" s="219"/>
      <c r="AF4" s="219"/>
    </row>
    <row r="5" spans="1:32" ht="15.75" customHeight="1">
      <c r="A5" s="268">
        <v>4</v>
      </c>
      <c r="B5" s="268">
        <v>380</v>
      </c>
      <c r="C5" s="268" t="s">
        <v>8</v>
      </c>
      <c r="D5" s="472">
        <v>43782</v>
      </c>
      <c r="E5" s="268" t="s">
        <v>8</v>
      </c>
      <c r="F5" s="365">
        <v>43873</v>
      </c>
      <c r="G5" s="219"/>
      <c r="H5" s="219"/>
      <c r="I5" s="219"/>
      <c r="J5" s="219"/>
      <c r="K5" s="219"/>
      <c r="L5" s="219"/>
      <c r="M5" s="219"/>
      <c r="N5" s="219"/>
      <c r="O5" s="219"/>
      <c r="P5" s="219"/>
      <c r="Q5" s="219"/>
      <c r="R5" s="219"/>
      <c r="S5" s="219"/>
      <c r="T5" s="219"/>
      <c r="U5" s="219"/>
      <c r="V5" s="219"/>
      <c r="W5" s="219"/>
      <c r="X5" s="219"/>
      <c r="Y5" s="219"/>
      <c r="Z5" s="219"/>
      <c r="AA5" s="219"/>
      <c r="AB5" s="219"/>
      <c r="AC5" s="219"/>
      <c r="AD5" s="219"/>
      <c r="AE5" s="219"/>
      <c r="AF5" s="219"/>
    </row>
    <row r="6" spans="1:32" ht="15.75" customHeight="1">
      <c r="A6" s="268">
        <v>5</v>
      </c>
      <c r="B6" s="268">
        <v>387</v>
      </c>
      <c r="C6" s="268" t="s">
        <v>8</v>
      </c>
      <c r="D6" s="472">
        <v>43782</v>
      </c>
      <c r="E6" s="268" t="s">
        <v>8</v>
      </c>
      <c r="F6" s="365">
        <v>43874</v>
      </c>
      <c r="G6" s="219"/>
      <c r="H6" s="219"/>
      <c r="I6" s="219"/>
      <c r="J6" s="219"/>
      <c r="K6" s="219"/>
      <c r="L6" s="219"/>
      <c r="M6" s="219"/>
      <c r="N6" s="219"/>
      <c r="O6" s="219"/>
      <c r="P6" s="219"/>
      <c r="Q6" s="219"/>
      <c r="R6" s="219"/>
      <c r="S6" s="219"/>
      <c r="T6" s="219"/>
      <c r="U6" s="219"/>
      <c r="V6" s="219"/>
      <c r="W6" s="219"/>
      <c r="X6" s="219"/>
      <c r="Y6" s="219"/>
      <c r="Z6" s="219"/>
      <c r="AA6" s="219"/>
      <c r="AB6" s="219"/>
      <c r="AC6" s="219"/>
      <c r="AD6" s="219"/>
      <c r="AE6" s="219"/>
      <c r="AF6" s="219"/>
    </row>
    <row r="7" spans="1:32" ht="15.75" customHeight="1">
      <c r="A7" s="268">
        <v>6</v>
      </c>
      <c r="B7" s="268">
        <v>117</v>
      </c>
      <c r="C7" s="268" t="s">
        <v>8</v>
      </c>
      <c r="D7" s="472">
        <v>43782</v>
      </c>
      <c r="E7" s="268" t="s">
        <v>8</v>
      </c>
      <c r="F7" s="365">
        <v>43874</v>
      </c>
      <c r="G7" s="268"/>
      <c r="H7" s="268"/>
      <c r="I7" s="268"/>
      <c r="J7" s="472"/>
      <c r="K7" s="219"/>
      <c r="L7" s="219"/>
      <c r="M7" s="219"/>
      <c r="N7" s="219"/>
      <c r="O7" s="219"/>
      <c r="P7" s="219"/>
      <c r="Q7" s="219"/>
      <c r="R7" s="219"/>
      <c r="S7" s="219"/>
      <c r="T7" s="219"/>
      <c r="U7" s="219"/>
      <c r="V7" s="219"/>
      <c r="W7" s="219"/>
      <c r="X7" s="219"/>
      <c r="Y7" s="219"/>
      <c r="Z7" s="219"/>
      <c r="AA7" s="219"/>
      <c r="AB7" s="219"/>
      <c r="AC7" s="219"/>
      <c r="AD7" s="219"/>
      <c r="AE7" s="219"/>
      <c r="AF7" s="219"/>
    </row>
    <row r="8" spans="1:32" ht="15.75" customHeight="1">
      <c r="A8" s="268">
        <v>7</v>
      </c>
      <c r="B8" s="268">
        <v>24</v>
      </c>
      <c r="C8" s="268" t="s">
        <v>216</v>
      </c>
      <c r="D8" s="472">
        <v>43768</v>
      </c>
      <c r="E8" s="268" t="s">
        <v>8</v>
      </c>
      <c r="F8" s="472">
        <v>43810</v>
      </c>
      <c r="G8" s="219"/>
      <c r="H8" s="219"/>
      <c r="I8" s="219"/>
      <c r="J8" s="219"/>
      <c r="K8" s="219"/>
      <c r="L8" s="219"/>
      <c r="M8" s="219"/>
      <c r="N8" s="219"/>
      <c r="O8" s="219"/>
      <c r="P8" s="219"/>
      <c r="Q8" s="219"/>
      <c r="R8" s="219"/>
      <c r="S8" s="219"/>
      <c r="T8" s="219"/>
      <c r="U8" s="219"/>
      <c r="V8" s="219"/>
      <c r="W8" s="219"/>
      <c r="X8" s="219"/>
      <c r="Y8" s="219"/>
      <c r="Z8" s="219"/>
      <c r="AA8" s="219"/>
      <c r="AB8" s="219"/>
      <c r="AC8" s="219"/>
      <c r="AD8" s="219"/>
      <c r="AE8" s="219"/>
      <c r="AF8" s="219"/>
    </row>
    <row r="9" spans="1:32" ht="15.75" customHeight="1">
      <c r="A9" s="268">
        <v>8</v>
      </c>
      <c r="B9" s="268">
        <v>0</v>
      </c>
      <c r="C9" s="268" t="s">
        <v>216</v>
      </c>
      <c r="D9" s="472">
        <v>43690</v>
      </c>
      <c r="E9" s="268" t="s">
        <v>15</v>
      </c>
      <c r="F9" s="365">
        <v>43701</v>
      </c>
      <c r="G9" s="219"/>
      <c r="H9" s="219"/>
      <c r="I9" s="219"/>
      <c r="J9" s="219"/>
      <c r="K9" s="219"/>
      <c r="L9" s="219"/>
      <c r="M9" s="219"/>
      <c r="N9" s="219"/>
      <c r="O9" s="219"/>
      <c r="P9" s="219"/>
      <c r="Q9" s="219"/>
      <c r="R9" s="219"/>
      <c r="S9" s="219"/>
      <c r="T9" s="219"/>
      <c r="U9" s="219"/>
      <c r="V9" s="219"/>
      <c r="W9" s="219"/>
      <c r="X9" s="219"/>
      <c r="Y9" s="219"/>
      <c r="Z9" s="219"/>
      <c r="AA9" s="219"/>
      <c r="AB9" s="219"/>
      <c r="AC9" s="219"/>
      <c r="AD9" s="219"/>
      <c r="AE9" s="219"/>
      <c r="AF9" s="219"/>
    </row>
    <row r="10" spans="1:32" ht="15.75" customHeight="1">
      <c r="A10" s="268">
        <v>9</v>
      </c>
      <c r="B10" s="268">
        <v>6</v>
      </c>
      <c r="C10" s="268" t="s">
        <v>216</v>
      </c>
      <c r="D10" s="472">
        <v>43768</v>
      </c>
      <c r="E10" s="268" t="s">
        <v>8</v>
      </c>
      <c r="F10" s="472">
        <v>43810</v>
      </c>
      <c r="G10" s="219"/>
      <c r="H10" s="219"/>
      <c r="I10" s="219"/>
      <c r="J10" s="219"/>
      <c r="K10" s="219"/>
      <c r="L10" s="219"/>
      <c r="M10" s="219"/>
      <c r="N10" s="219"/>
      <c r="O10" s="219"/>
      <c r="P10" s="219"/>
      <c r="Q10" s="219"/>
      <c r="R10" s="219"/>
      <c r="S10" s="219"/>
      <c r="T10" s="219"/>
      <c r="U10" s="219"/>
      <c r="V10" s="219"/>
      <c r="W10" s="219"/>
      <c r="X10" s="219"/>
      <c r="Y10" s="219"/>
      <c r="Z10" s="219"/>
      <c r="AA10" s="219"/>
      <c r="AB10" s="219"/>
      <c r="AC10" s="219"/>
      <c r="AD10" s="219"/>
      <c r="AE10" s="219"/>
      <c r="AF10" s="219"/>
    </row>
    <row r="11" spans="1:32" ht="15.75" customHeight="1">
      <c r="A11" s="268">
        <v>10</v>
      </c>
      <c r="B11" s="268">
        <v>85</v>
      </c>
      <c r="C11" s="268" t="s">
        <v>8</v>
      </c>
      <c r="D11" s="472">
        <v>43788</v>
      </c>
      <c r="E11" s="268" t="s">
        <v>8</v>
      </c>
      <c r="F11" s="365">
        <v>43874</v>
      </c>
      <c r="G11" s="219"/>
      <c r="H11" s="219"/>
      <c r="I11" s="219"/>
      <c r="J11" s="219"/>
      <c r="K11" s="219"/>
      <c r="L11" s="219"/>
      <c r="M11" s="219"/>
      <c r="N11" s="219"/>
      <c r="O11" s="219"/>
      <c r="P11" s="219"/>
      <c r="Q11" s="219"/>
      <c r="R11" s="219"/>
      <c r="S11" s="219"/>
      <c r="T11" s="219"/>
      <c r="U11" s="219"/>
      <c r="V11" s="219"/>
      <c r="W11" s="219"/>
      <c r="X11" s="219"/>
      <c r="Y11" s="219"/>
      <c r="Z11" s="219"/>
      <c r="AA11" s="219"/>
      <c r="AB11" s="219"/>
      <c r="AC11" s="219"/>
      <c r="AD11" s="219"/>
      <c r="AE11" s="219"/>
      <c r="AF11" s="219"/>
    </row>
    <row r="12" spans="1:32" ht="15.75" customHeight="1">
      <c r="A12" s="268">
        <v>11</v>
      </c>
      <c r="B12" s="268">
        <v>8</v>
      </c>
      <c r="C12" s="268" t="s">
        <v>216</v>
      </c>
      <c r="D12" s="472">
        <v>43774</v>
      </c>
      <c r="E12" s="268" t="s">
        <v>8</v>
      </c>
      <c r="F12" s="472">
        <v>43810</v>
      </c>
      <c r="G12" s="219"/>
      <c r="H12" s="219"/>
      <c r="I12" s="219"/>
      <c r="J12" s="219"/>
      <c r="K12" s="219"/>
      <c r="L12" s="219"/>
      <c r="M12" s="219"/>
      <c r="N12" s="219"/>
      <c r="O12" s="219"/>
      <c r="P12" s="219"/>
      <c r="Q12" s="219"/>
      <c r="R12" s="219"/>
      <c r="S12" s="219"/>
      <c r="T12" s="219"/>
      <c r="U12" s="219"/>
      <c r="V12" s="219"/>
      <c r="W12" s="219"/>
      <c r="X12" s="219"/>
      <c r="Y12" s="219"/>
      <c r="Z12" s="219"/>
      <c r="AA12" s="219"/>
      <c r="AB12" s="219"/>
      <c r="AC12" s="219"/>
      <c r="AD12" s="219"/>
      <c r="AE12" s="219"/>
      <c r="AF12" s="219"/>
    </row>
    <row r="13" spans="1:32" ht="15.75" customHeight="1">
      <c r="A13" s="268">
        <v>12</v>
      </c>
      <c r="B13" s="268">
        <v>33</v>
      </c>
      <c r="C13" s="268" t="s">
        <v>216</v>
      </c>
      <c r="D13" s="472">
        <v>43774</v>
      </c>
      <c r="E13" s="268" t="s">
        <v>8</v>
      </c>
      <c r="F13" s="472">
        <v>43818</v>
      </c>
      <c r="G13" s="219"/>
      <c r="H13" s="219"/>
      <c r="I13" s="219"/>
      <c r="J13" s="219"/>
      <c r="K13" s="219"/>
      <c r="L13" s="219"/>
      <c r="M13" s="219"/>
      <c r="N13" s="219"/>
      <c r="O13" s="219"/>
      <c r="P13" s="219"/>
      <c r="Q13" s="219"/>
      <c r="R13" s="219"/>
      <c r="S13" s="219"/>
      <c r="T13" s="219"/>
      <c r="U13" s="219"/>
      <c r="V13" s="219"/>
      <c r="W13" s="219"/>
      <c r="X13" s="219"/>
      <c r="Y13" s="219"/>
      <c r="Z13" s="219"/>
      <c r="AA13" s="219"/>
      <c r="AB13" s="219"/>
      <c r="AC13" s="219"/>
      <c r="AD13" s="219"/>
      <c r="AE13" s="219"/>
      <c r="AF13" s="219"/>
    </row>
    <row r="14" spans="1:32" ht="15.75" customHeight="1">
      <c r="A14" s="268">
        <v>13</v>
      </c>
      <c r="B14" s="268">
        <v>439</v>
      </c>
      <c r="C14" s="268" t="s">
        <v>216</v>
      </c>
      <c r="D14" s="472">
        <v>43774</v>
      </c>
      <c r="E14" s="268" t="s">
        <v>8</v>
      </c>
      <c r="F14" s="472">
        <v>43818</v>
      </c>
      <c r="G14" s="219"/>
      <c r="H14" s="219"/>
      <c r="I14" s="219"/>
      <c r="J14" s="219"/>
      <c r="K14" s="219"/>
      <c r="L14" s="219"/>
      <c r="M14" s="219"/>
      <c r="N14" s="219"/>
      <c r="O14" s="219"/>
      <c r="P14" s="219"/>
      <c r="Q14" s="219"/>
      <c r="R14" s="219"/>
      <c r="S14" s="219"/>
      <c r="T14" s="219"/>
      <c r="U14" s="219"/>
      <c r="V14" s="219"/>
      <c r="W14" s="219"/>
      <c r="X14" s="219"/>
      <c r="Y14" s="219"/>
      <c r="Z14" s="219"/>
      <c r="AA14" s="219"/>
      <c r="AB14" s="219"/>
      <c r="AC14" s="219"/>
      <c r="AD14" s="219"/>
      <c r="AE14" s="219"/>
      <c r="AF14" s="219"/>
    </row>
    <row r="15" spans="1:32" ht="15.75" customHeight="1">
      <c r="A15" s="268">
        <v>14</v>
      </c>
      <c r="B15" s="268">
        <v>0</v>
      </c>
      <c r="C15" s="268" t="s">
        <v>216</v>
      </c>
      <c r="D15" s="472">
        <v>43696</v>
      </c>
      <c r="E15" s="268" t="s">
        <v>15</v>
      </c>
      <c r="F15" s="365">
        <v>43701</v>
      </c>
      <c r="G15" s="219"/>
      <c r="H15" s="219"/>
      <c r="I15" s="219"/>
      <c r="J15" s="219"/>
      <c r="K15" s="219"/>
      <c r="L15" s="219"/>
      <c r="M15" s="219"/>
      <c r="N15" s="219"/>
      <c r="O15" s="219"/>
      <c r="P15" s="219"/>
      <c r="Q15" s="219"/>
      <c r="R15" s="219"/>
      <c r="S15" s="219"/>
      <c r="T15" s="219"/>
      <c r="U15" s="219"/>
      <c r="V15" s="219"/>
      <c r="W15" s="219"/>
      <c r="X15" s="219"/>
      <c r="Y15" s="219"/>
      <c r="Z15" s="219"/>
      <c r="AA15" s="219"/>
      <c r="AB15" s="219"/>
      <c r="AC15" s="219"/>
      <c r="AD15" s="219"/>
      <c r="AE15" s="219"/>
      <c r="AF15" s="219"/>
    </row>
    <row r="16" spans="1:32" ht="15.75" customHeight="1">
      <c r="A16" s="268">
        <v>15</v>
      </c>
      <c r="B16" s="268">
        <v>1</v>
      </c>
      <c r="C16" s="268" t="s">
        <v>216</v>
      </c>
      <c r="D16" s="472">
        <v>43696</v>
      </c>
      <c r="E16" s="268" t="s">
        <v>15</v>
      </c>
      <c r="F16" s="365">
        <v>43701</v>
      </c>
      <c r="G16" s="219"/>
      <c r="H16" s="219"/>
      <c r="I16" s="219"/>
      <c r="J16" s="219"/>
      <c r="K16" s="219"/>
      <c r="L16" s="219"/>
      <c r="M16" s="219"/>
      <c r="N16" s="219"/>
      <c r="O16" s="219"/>
      <c r="P16" s="219"/>
      <c r="Q16" s="219"/>
      <c r="R16" s="219"/>
      <c r="S16" s="219"/>
      <c r="T16" s="219"/>
      <c r="U16" s="219"/>
      <c r="V16" s="219"/>
      <c r="W16" s="219"/>
      <c r="X16" s="219"/>
      <c r="Y16" s="219"/>
      <c r="Z16" s="219"/>
      <c r="AA16" s="219"/>
      <c r="AB16" s="219"/>
      <c r="AC16" s="219"/>
      <c r="AD16" s="219"/>
      <c r="AE16" s="219"/>
      <c r="AF16" s="219"/>
    </row>
    <row r="17" spans="1:32" ht="15.75" customHeight="1">
      <c r="A17" s="268">
        <v>16</v>
      </c>
      <c r="B17" s="268">
        <v>220</v>
      </c>
      <c r="C17" s="268" t="s">
        <v>8</v>
      </c>
      <c r="D17" s="472">
        <v>43788</v>
      </c>
      <c r="E17" s="268" t="s">
        <v>8</v>
      </c>
      <c r="F17" s="365">
        <v>43879</v>
      </c>
      <c r="G17" s="219"/>
      <c r="H17" s="219"/>
      <c r="I17" s="219"/>
      <c r="J17" s="219"/>
      <c r="K17" s="219"/>
      <c r="L17" s="219"/>
      <c r="M17" s="219"/>
      <c r="N17" s="219"/>
      <c r="O17" s="219"/>
      <c r="P17" s="219"/>
      <c r="Q17" s="219"/>
      <c r="R17" s="219"/>
      <c r="S17" s="219"/>
      <c r="T17" s="219"/>
      <c r="U17" s="219"/>
      <c r="V17" s="219"/>
      <c r="W17" s="219"/>
      <c r="X17" s="219"/>
      <c r="Y17" s="219"/>
      <c r="Z17" s="219"/>
      <c r="AA17" s="219"/>
      <c r="AB17" s="219"/>
      <c r="AC17" s="219"/>
      <c r="AD17" s="219"/>
      <c r="AE17" s="219"/>
      <c r="AF17" s="219"/>
    </row>
    <row r="18" spans="1:32" ht="15.75" customHeight="1">
      <c r="A18" s="268">
        <v>17</v>
      </c>
      <c r="B18" s="268">
        <v>297</v>
      </c>
      <c r="C18" s="268" t="s">
        <v>216</v>
      </c>
      <c r="D18" s="472">
        <v>43767</v>
      </c>
      <c r="E18" s="268" t="s">
        <v>8</v>
      </c>
      <c r="F18" s="365">
        <v>43837</v>
      </c>
      <c r="G18" s="219"/>
      <c r="H18" s="219"/>
      <c r="I18" s="219"/>
      <c r="J18" s="219"/>
      <c r="K18" s="219"/>
      <c r="L18" s="219"/>
      <c r="M18" s="219"/>
      <c r="N18" s="219"/>
      <c r="O18" s="219"/>
      <c r="P18" s="219"/>
      <c r="Q18" s="219"/>
      <c r="R18" s="219"/>
      <c r="S18" s="219"/>
      <c r="T18" s="219"/>
      <c r="U18" s="219"/>
      <c r="V18" s="219"/>
      <c r="W18" s="219"/>
      <c r="X18" s="219"/>
      <c r="Y18" s="219"/>
      <c r="Z18" s="219"/>
      <c r="AA18" s="219"/>
      <c r="AB18" s="219"/>
      <c r="AC18" s="219"/>
      <c r="AD18" s="219"/>
      <c r="AE18" s="219"/>
      <c r="AF18" s="219"/>
    </row>
    <row r="19" spans="1:32" ht="15.75" customHeight="1">
      <c r="A19" s="268">
        <v>18</v>
      </c>
      <c r="B19" s="268">
        <v>20</v>
      </c>
      <c r="C19" s="268" t="s">
        <v>216</v>
      </c>
      <c r="D19" s="472">
        <v>43763</v>
      </c>
      <c r="E19" s="268" t="s">
        <v>8</v>
      </c>
      <c r="F19" s="365">
        <v>43837</v>
      </c>
      <c r="G19" s="219"/>
      <c r="H19" s="219"/>
      <c r="I19" s="219"/>
      <c r="J19" s="219"/>
      <c r="K19" s="219"/>
      <c r="L19" s="219"/>
      <c r="M19" s="219"/>
      <c r="N19" s="219"/>
      <c r="O19" s="219"/>
      <c r="P19" s="219"/>
      <c r="Q19" s="219"/>
      <c r="R19" s="219"/>
      <c r="S19" s="219"/>
      <c r="T19" s="219"/>
      <c r="U19" s="219"/>
      <c r="V19" s="219"/>
      <c r="W19" s="219"/>
      <c r="X19" s="219"/>
      <c r="Y19" s="219"/>
      <c r="Z19" s="219"/>
      <c r="AA19" s="219"/>
      <c r="AB19" s="219"/>
      <c r="AC19" s="219"/>
      <c r="AD19" s="219"/>
      <c r="AE19" s="219"/>
      <c r="AF19" s="219"/>
    </row>
    <row r="20" spans="1:32" ht="15.75" customHeight="1">
      <c r="A20" s="268">
        <v>19</v>
      </c>
      <c r="B20" s="268">
        <v>119</v>
      </c>
      <c r="C20" s="268" t="s">
        <v>216</v>
      </c>
      <c r="D20" s="472">
        <v>43762</v>
      </c>
      <c r="E20" s="268" t="s">
        <v>8</v>
      </c>
      <c r="F20" s="365">
        <v>43844</v>
      </c>
      <c r="G20" s="219"/>
      <c r="H20" s="219"/>
      <c r="I20" s="219"/>
      <c r="J20" s="219"/>
      <c r="K20" s="219"/>
      <c r="L20" s="219"/>
      <c r="M20" s="219"/>
      <c r="N20" s="219"/>
      <c r="O20" s="219"/>
      <c r="P20" s="219"/>
      <c r="Q20" s="219"/>
      <c r="R20" s="219"/>
      <c r="S20" s="219"/>
      <c r="T20" s="219"/>
      <c r="U20" s="219"/>
      <c r="V20" s="219"/>
      <c r="W20" s="219"/>
      <c r="X20" s="219"/>
      <c r="Y20" s="219"/>
      <c r="Z20" s="219"/>
      <c r="AA20" s="219"/>
      <c r="AB20" s="219"/>
      <c r="AC20" s="219"/>
      <c r="AD20" s="219"/>
      <c r="AE20" s="219"/>
      <c r="AF20" s="219"/>
    </row>
    <row r="21" spans="1:32" ht="15.75" customHeight="1">
      <c r="A21" s="268">
        <v>20</v>
      </c>
      <c r="B21" s="268">
        <v>95</v>
      </c>
      <c r="C21" s="268" t="s">
        <v>216</v>
      </c>
      <c r="D21" s="472">
        <v>43759</v>
      </c>
      <c r="E21" s="268" t="s">
        <v>8</v>
      </c>
      <c r="F21" s="365">
        <v>43838</v>
      </c>
      <c r="G21" s="219"/>
      <c r="H21" s="219"/>
      <c r="I21" s="219"/>
      <c r="J21" s="219"/>
      <c r="K21" s="219"/>
      <c r="L21" s="219"/>
      <c r="M21" s="219"/>
      <c r="N21" s="219"/>
      <c r="O21" s="219"/>
      <c r="P21" s="219"/>
      <c r="Q21" s="219"/>
      <c r="R21" s="219"/>
      <c r="S21" s="219"/>
      <c r="T21" s="219"/>
      <c r="U21" s="219"/>
      <c r="V21" s="219"/>
      <c r="W21" s="219"/>
      <c r="X21" s="219"/>
      <c r="Y21" s="219"/>
      <c r="Z21" s="219"/>
      <c r="AA21" s="219"/>
      <c r="AB21" s="219"/>
      <c r="AC21" s="219"/>
      <c r="AD21" s="219"/>
      <c r="AE21" s="219"/>
      <c r="AF21" s="219"/>
    </row>
    <row r="22" spans="1:32" ht="15.75" customHeight="1">
      <c r="A22" s="268">
        <v>21</v>
      </c>
      <c r="B22" s="268">
        <v>200</v>
      </c>
      <c r="C22" s="268" t="s">
        <v>216</v>
      </c>
      <c r="D22" s="472">
        <v>43759</v>
      </c>
      <c r="E22" s="268" t="s">
        <v>8</v>
      </c>
      <c r="F22" s="365">
        <v>43844</v>
      </c>
      <c r="G22" s="219"/>
      <c r="H22" s="219"/>
      <c r="I22" s="219"/>
      <c r="J22" s="219"/>
      <c r="K22" s="219"/>
      <c r="L22" s="219"/>
      <c r="M22" s="219"/>
      <c r="N22" s="219"/>
      <c r="O22" s="219"/>
      <c r="P22" s="219"/>
      <c r="Q22" s="219"/>
      <c r="R22" s="219"/>
      <c r="S22" s="219"/>
      <c r="T22" s="219"/>
      <c r="U22" s="219"/>
      <c r="V22" s="219"/>
      <c r="W22" s="219"/>
      <c r="X22" s="219"/>
      <c r="Y22" s="219"/>
      <c r="Z22" s="219"/>
      <c r="AA22" s="219"/>
      <c r="AB22" s="219"/>
      <c r="AC22" s="219"/>
      <c r="AD22" s="219"/>
      <c r="AE22" s="219"/>
      <c r="AF22" s="219"/>
    </row>
    <row r="23" spans="1:32" ht="15.75" customHeight="1">
      <c r="A23" s="268">
        <v>22</v>
      </c>
      <c r="B23" s="268">
        <v>28</v>
      </c>
      <c r="C23" s="268" t="s">
        <v>216</v>
      </c>
      <c r="D23" s="472">
        <v>43756</v>
      </c>
      <c r="E23" s="268" t="s">
        <v>8</v>
      </c>
      <c r="F23" s="365">
        <v>43838</v>
      </c>
      <c r="G23" s="219"/>
      <c r="H23" s="219"/>
      <c r="I23" s="219"/>
      <c r="J23" s="219"/>
      <c r="K23" s="219"/>
      <c r="L23" s="219"/>
      <c r="M23" s="219"/>
      <c r="N23" s="219"/>
      <c r="O23" s="219"/>
      <c r="P23" s="219"/>
      <c r="Q23" s="219"/>
      <c r="R23" s="219"/>
      <c r="S23" s="219"/>
      <c r="T23" s="219"/>
      <c r="U23" s="219"/>
      <c r="V23" s="219"/>
      <c r="W23" s="219"/>
      <c r="X23" s="219"/>
      <c r="Y23" s="219"/>
      <c r="Z23" s="219"/>
      <c r="AA23" s="219"/>
      <c r="AB23" s="219"/>
      <c r="AC23" s="219"/>
      <c r="AD23" s="219"/>
      <c r="AE23" s="219"/>
      <c r="AF23" s="219"/>
    </row>
    <row r="24" spans="1:32" ht="15.75" customHeight="1">
      <c r="A24" s="268">
        <v>23</v>
      </c>
      <c r="B24" s="268">
        <v>16</v>
      </c>
      <c r="C24" s="268" t="s">
        <v>216</v>
      </c>
      <c r="D24" s="472">
        <v>43754</v>
      </c>
      <c r="E24" s="268" t="s">
        <v>8</v>
      </c>
      <c r="F24" s="365">
        <v>43838</v>
      </c>
      <c r="G24" s="219"/>
      <c r="H24" s="219"/>
      <c r="I24" s="219"/>
      <c r="J24" s="219"/>
      <c r="K24" s="219"/>
      <c r="L24" s="219"/>
      <c r="M24" s="219"/>
      <c r="N24" s="219"/>
      <c r="O24" s="219"/>
      <c r="P24" s="219"/>
      <c r="Q24" s="219"/>
      <c r="R24" s="219"/>
      <c r="S24" s="219"/>
      <c r="T24" s="219"/>
      <c r="U24" s="219"/>
      <c r="V24" s="219"/>
      <c r="W24" s="219"/>
      <c r="X24" s="219"/>
      <c r="Y24" s="219"/>
      <c r="Z24" s="219"/>
      <c r="AA24" s="219"/>
      <c r="AB24" s="219"/>
      <c r="AC24" s="219"/>
      <c r="AD24" s="219"/>
      <c r="AE24" s="219"/>
      <c r="AF24" s="219"/>
    </row>
    <row r="25" spans="1:32" ht="15.75" customHeight="1">
      <c r="A25" s="268">
        <v>24</v>
      </c>
      <c r="B25" s="268">
        <v>12</v>
      </c>
      <c r="C25" s="268" t="s">
        <v>216</v>
      </c>
      <c r="D25" s="472">
        <v>43742</v>
      </c>
      <c r="E25" s="268" t="s">
        <v>8</v>
      </c>
      <c r="F25" s="365">
        <v>43838</v>
      </c>
      <c r="G25" s="219"/>
      <c r="H25" s="219"/>
      <c r="I25" s="219"/>
      <c r="J25" s="219"/>
      <c r="K25" s="219"/>
      <c r="L25" s="219"/>
      <c r="M25" s="219"/>
      <c r="N25" s="219"/>
      <c r="O25" s="219"/>
      <c r="P25" s="219"/>
      <c r="Q25" s="219"/>
      <c r="R25" s="219"/>
      <c r="S25" s="219"/>
      <c r="T25" s="219"/>
      <c r="U25" s="219"/>
      <c r="V25" s="219"/>
      <c r="W25" s="219"/>
      <c r="X25" s="219"/>
      <c r="Y25" s="219"/>
      <c r="Z25" s="219"/>
      <c r="AA25" s="219"/>
      <c r="AB25" s="219"/>
      <c r="AC25" s="219"/>
      <c r="AD25" s="219"/>
      <c r="AE25" s="219"/>
      <c r="AF25" s="219"/>
    </row>
    <row r="26" spans="1:32" ht="15.75" customHeight="1">
      <c r="A26" s="268">
        <v>25</v>
      </c>
      <c r="B26" s="268">
        <v>0</v>
      </c>
      <c r="C26" s="268" t="s">
        <v>216</v>
      </c>
      <c r="D26" s="472">
        <v>43696</v>
      </c>
      <c r="E26" s="268" t="s">
        <v>15</v>
      </c>
      <c r="F26" s="365">
        <v>43701</v>
      </c>
      <c r="G26" s="219"/>
      <c r="H26" s="219"/>
      <c r="I26" s="219"/>
      <c r="J26" s="219"/>
      <c r="K26" s="219"/>
      <c r="L26" s="219"/>
      <c r="M26" s="219"/>
      <c r="N26" s="219"/>
      <c r="O26" s="219"/>
      <c r="P26" s="219"/>
      <c r="Q26" s="219"/>
      <c r="R26" s="219"/>
      <c r="S26" s="219"/>
      <c r="T26" s="219"/>
      <c r="U26" s="219"/>
      <c r="V26" s="219"/>
      <c r="W26" s="219"/>
      <c r="X26" s="219"/>
      <c r="Y26" s="219"/>
      <c r="Z26" s="219"/>
      <c r="AA26" s="219"/>
      <c r="AB26" s="219"/>
      <c r="AC26" s="219"/>
      <c r="AD26" s="219"/>
      <c r="AE26" s="219"/>
      <c r="AF26" s="219"/>
    </row>
    <row r="27" spans="1:32" ht="15.75" customHeight="1">
      <c r="A27" s="268">
        <v>26</v>
      </c>
      <c r="B27" s="268">
        <v>70</v>
      </c>
      <c r="C27" s="268" t="s">
        <v>216</v>
      </c>
      <c r="D27" s="472">
        <v>43752</v>
      </c>
      <c r="E27" s="268" t="s">
        <v>8</v>
      </c>
      <c r="F27" s="365">
        <v>43839</v>
      </c>
      <c r="G27" s="219"/>
      <c r="H27" s="219"/>
      <c r="I27" s="219"/>
      <c r="J27" s="219"/>
      <c r="K27" s="219"/>
      <c r="L27" s="219"/>
      <c r="M27" s="219"/>
      <c r="N27" s="219"/>
      <c r="O27" s="219"/>
      <c r="P27" s="219"/>
      <c r="Q27" s="219"/>
      <c r="R27" s="219"/>
      <c r="S27" s="219"/>
      <c r="T27" s="219"/>
      <c r="U27" s="219"/>
      <c r="V27" s="219"/>
      <c r="W27" s="219"/>
      <c r="X27" s="219"/>
      <c r="Y27" s="219"/>
      <c r="Z27" s="219"/>
      <c r="AA27" s="219"/>
      <c r="AB27" s="219"/>
      <c r="AC27" s="219"/>
      <c r="AD27" s="219"/>
      <c r="AE27" s="219"/>
      <c r="AF27" s="219"/>
    </row>
    <row r="28" spans="1:32" ht="15.75" customHeight="1">
      <c r="A28" s="268">
        <v>27</v>
      </c>
      <c r="B28" s="268">
        <v>491</v>
      </c>
      <c r="C28" s="268" t="s">
        <v>216</v>
      </c>
      <c r="D28" s="472">
        <v>43754</v>
      </c>
      <c r="E28" s="268" t="s">
        <v>8</v>
      </c>
      <c r="F28" s="365">
        <v>43844</v>
      </c>
      <c r="G28" s="219"/>
      <c r="H28" s="219"/>
      <c r="I28" s="219"/>
      <c r="J28" s="219"/>
      <c r="K28" s="219"/>
      <c r="L28" s="219"/>
      <c r="M28" s="219"/>
      <c r="N28" s="219"/>
      <c r="O28" s="219"/>
      <c r="P28" s="219"/>
      <c r="Q28" s="219"/>
      <c r="R28" s="219"/>
      <c r="S28" s="219"/>
      <c r="T28" s="219"/>
      <c r="U28" s="219"/>
      <c r="V28" s="219"/>
      <c r="W28" s="219"/>
      <c r="X28" s="219"/>
      <c r="Y28" s="219"/>
      <c r="Z28" s="219"/>
      <c r="AA28" s="219"/>
      <c r="AB28" s="219"/>
      <c r="AC28" s="219"/>
      <c r="AD28" s="219"/>
      <c r="AE28" s="219"/>
      <c r="AF28" s="219"/>
    </row>
    <row r="29" spans="1:32" ht="15.75" customHeight="1">
      <c r="A29" s="268">
        <v>28</v>
      </c>
      <c r="B29" s="268">
        <v>180</v>
      </c>
      <c r="C29" s="268" t="s">
        <v>216</v>
      </c>
      <c r="D29" s="472">
        <v>43745</v>
      </c>
      <c r="E29" s="268" t="s">
        <v>8</v>
      </c>
      <c r="F29" s="365">
        <v>43845</v>
      </c>
      <c r="G29" s="219"/>
      <c r="H29" s="219"/>
      <c r="I29" s="219"/>
      <c r="J29" s="219"/>
      <c r="K29" s="219"/>
      <c r="L29" s="219"/>
      <c r="M29" s="219"/>
      <c r="N29" s="219"/>
      <c r="O29" s="219"/>
      <c r="P29" s="219"/>
      <c r="Q29" s="219"/>
      <c r="R29" s="219"/>
      <c r="S29" s="219"/>
      <c r="T29" s="219"/>
      <c r="U29" s="219"/>
      <c r="V29" s="219"/>
      <c r="W29" s="219"/>
      <c r="X29" s="219"/>
      <c r="Y29" s="219"/>
      <c r="Z29" s="219"/>
      <c r="AA29" s="219"/>
      <c r="AB29" s="219"/>
      <c r="AC29" s="219"/>
      <c r="AD29" s="219"/>
      <c r="AE29" s="219"/>
      <c r="AF29" s="219"/>
    </row>
    <row r="30" spans="1:32" ht="12.75">
      <c r="A30" s="268">
        <v>29</v>
      </c>
      <c r="B30" s="268">
        <v>147</v>
      </c>
      <c r="C30" s="268" t="s">
        <v>216</v>
      </c>
      <c r="D30" s="472">
        <v>43745</v>
      </c>
      <c r="E30" s="268" t="s">
        <v>8</v>
      </c>
      <c r="F30" s="365">
        <v>43845</v>
      </c>
      <c r="G30" s="219"/>
      <c r="H30" s="219"/>
      <c r="I30" s="219"/>
      <c r="J30" s="219"/>
      <c r="K30" s="219"/>
      <c r="L30" s="219"/>
      <c r="M30" s="219"/>
      <c r="N30" s="219"/>
      <c r="O30" s="219"/>
      <c r="P30" s="219"/>
      <c r="Q30" s="219"/>
      <c r="R30" s="219"/>
      <c r="S30" s="219"/>
      <c r="T30" s="219"/>
      <c r="U30" s="219"/>
      <c r="V30" s="219"/>
      <c r="W30" s="219"/>
      <c r="X30" s="219"/>
      <c r="Y30" s="219"/>
      <c r="Z30" s="219"/>
      <c r="AA30" s="219"/>
      <c r="AB30" s="219"/>
      <c r="AC30" s="219"/>
      <c r="AD30" s="219"/>
      <c r="AE30" s="219"/>
      <c r="AF30" s="219"/>
    </row>
    <row r="31" spans="1:32" ht="12.75">
      <c r="A31" s="268">
        <v>30</v>
      </c>
      <c r="B31" s="268">
        <v>8</v>
      </c>
      <c r="C31" s="268" t="s">
        <v>216</v>
      </c>
      <c r="D31" s="472">
        <v>43742</v>
      </c>
      <c r="E31" s="268" t="s">
        <v>8</v>
      </c>
      <c r="F31" s="365">
        <v>43845</v>
      </c>
      <c r="G31" s="219"/>
      <c r="H31" s="219"/>
      <c r="I31" s="219"/>
      <c r="J31" s="219"/>
      <c r="K31" s="219"/>
      <c r="L31" s="219"/>
      <c r="M31" s="219"/>
      <c r="N31" s="219"/>
      <c r="O31" s="219"/>
      <c r="P31" s="219"/>
      <c r="Q31" s="219"/>
      <c r="R31" s="219"/>
      <c r="S31" s="219"/>
      <c r="T31" s="219"/>
      <c r="U31" s="219"/>
      <c r="V31" s="219"/>
      <c r="W31" s="219"/>
      <c r="X31" s="219"/>
      <c r="Y31" s="219"/>
      <c r="Z31" s="219"/>
      <c r="AA31" s="219"/>
      <c r="AB31" s="219"/>
      <c r="AC31" s="219"/>
      <c r="AD31" s="219"/>
      <c r="AE31" s="219"/>
      <c r="AF31" s="219"/>
    </row>
    <row r="32" spans="1:32" ht="12.75">
      <c r="A32" s="268">
        <v>31</v>
      </c>
      <c r="B32" s="268">
        <v>81</v>
      </c>
      <c r="C32" s="268" t="s">
        <v>203</v>
      </c>
      <c r="D32" s="365">
        <v>43683</v>
      </c>
      <c r="E32" s="268" t="s">
        <v>8</v>
      </c>
      <c r="F32" s="365">
        <v>43845</v>
      </c>
      <c r="G32" s="219"/>
      <c r="H32" s="219"/>
      <c r="I32" s="219"/>
      <c r="J32" s="219"/>
      <c r="K32" s="219"/>
      <c r="L32" s="219"/>
      <c r="M32" s="219"/>
      <c r="N32" s="219"/>
      <c r="O32" s="219"/>
      <c r="P32" s="219"/>
      <c r="Q32" s="219"/>
      <c r="R32" s="219"/>
      <c r="S32" s="219"/>
      <c r="T32" s="219"/>
      <c r="U32" s="219"/>
      <c r="V32" s="219"/>
      <c r="W32" s="219"/>
      <c r="X32" s="219"/>
      <c r="Y32" s="219"/>
      <c r="Z32" s="219"/>
      <c r="AA32" s="219"/>
      <c r="AB32" s="219"/>
      <c r="AC32" s="219"/>
      <c r="AD32" s="219"/>
      <c r="AE32" s="219"/>
      <c r="AF32" s="219"/>
    </row>
    <row r="33" spans="1:32" ht="12.75">
      <c r="A33" s="268">
        <v>32</v>
      </c>
      <c r="B33" s="268">
        <v>53</v>
      </c>
      <c r="C33" s="268" t="s">
        <v>216</v>
      </c>
      <c r="D33" s="472">
        <v>43742</v>
      </c>
      <c r="E33" s="268" t="s">
        <v>8</v>
      </c>
      <c r="F33" s="365">
        <v>43845</v>
      </c>
      <c r="G33" s="219"/>
      <c r="H33" s="219"/>
      <c r="I33" s="219"/>
      <c r="J33" s="219"/>
      <c r="K33" s="219"/>
      <c r="L33" s="219"/>
      <c r="M33" s="219"/>
      <c r="N33" s="219"/>
      <c r="O33" s="219"/>
      <c r="P33" s="219"/>
      <c r="Q33" s="219"/>
      <c r="R33" s="219"/>
      <c r="S33" s="219"/>
      <c r="T33" s="219"/>
      <c r="U33" s="219"/>
      <c r="V33" s="219"/>
      <c r="W33" s="219"/>
      <c r="X33" s="219"/>
      <c r="Y33" s="219"/>
      <c r="Z33" s="219"/>
      <c r="AA33" s="219"/>
      <c r="AB33" s="219"/>
      <c r="AC33" s="219"/>
      <c r="AD33" s="219"/>
      <c r="AE33" s="219"/>
      <c r="AF33" s="219"/>
    </row>
    <row r="34" spans="1:32" ht="12.75">
      <c r="A34" s="268">
        <v>33</v>
      </c>
      <c r="B34" s="268">
        <v>167</v>
      </c>
      <c r="C34" s="268" t="s">
        <v>216</v>
      </c>
      <c r="D34" s="472">
        <v>43742</v>
      </c>
      <c r="E34" s="268" t="s">
        <v>8</v>
      </c>
      <c r="F34" s="365">
        <v>43845</v>
      </c>
      <c r="G34" s="268" t="s">
        <v>3455</v>
      </c>
      <c r="H34" s="219"/>
      <c r="I34" s="219"/>
      <c r="J34" s="219"/>
      <c r="K34" s="219"/>
      <c r="L34" s="219"/>
      <c r="M34" s="219"/>
      <c r="N34" s="219"/>
      <c r="O34" s="219"/>
      <c r="P34" s="219"/>
      <c r="Q34" s="219"/>
      <c r="R34" s="219"/>
      <c r="S34" s="219"/>
      <c r="T34" s="219"/>
      <c r="U34" s="219"/>
      <c r="V34" s="219"/>
      <c r="W34" s="219"/>
      <c r="X34" s="219"/>
      <c r="Y34" s="219"/>
      <c r="Z34" s="219"/>
      <c r="AA34" s="219"/>
      <c r="AB34" s="219"/>
      <c r="AC34" s="219"/>
      <c r="AD34" s="219"/>
      <c r="AE34" s="219"/>
      <c r="AF34" s="219"/>
    </row>
    <row r="35" spans="1:32" ht="12.75">
      <c r="A35" s="268">
        <v>34</v>
      </c>
      <c r="B35" s="268"/>
      <c r="C35" s="268"/>
      <c r="D35" s="472"/>
      <c r="E35" s="268" t="s">
        <v>8</v>
      </c>
      <c r="F35" s="365">
        <v>43846</v>
      </c>
      <c r="G35" s="219"/>
      <c r="H35" s="219"/>
      <c r="I35" s="219"/>
      <c r="J35" s="219"/>
      <c r="K35" s="219"/>
      <c r="L35" s="219"/>
      <c r="M35" s="219"/>
      <c r="N35" s="219"/>
      <c r="O35" s="219"/>
      <c r="P35" s="219"/>
      <c r="Q35" s="219"/>
      <c r="R35" s="219"/>
      <c r="S35" s="219"/>
      <c r="T35" s="219"/>
      <c r="U35" s="219"/>
      <c r="V35" s="219"/>
      <c r="W35" s="219"/>
      <c r="X35" s="219"/>
      <c r="Y35" s="219"/>
      <c r="Z35" s="219"/>
      <c r="AA35" s="219"/>
      <c r="AB35" s="219"/>
      <c r="AC35" s="219"/>
      <c r="AD35" s="219"/>
      <c r="AE35" s="219"/>
      <c r="AF35" s="219"/>
    </row>
    <row r="36" spans="1:32" ht="12.75">
      <c r="A36" s="268">
        <v>35</v>
      </c>
      <c r="B36" s="268">
        <v>2</v>
      </c>
      <c r="C36" s="268" t="s">
        <v>216</v>
      </c>
      <c r="D36" s="472">
        <v>43724</v>
      </c>
      <c r="E36" s="268" t="s">
        <v>8</v>
      </c>
      <c r="F36" s="365">
        <v>43846</v>
      </c>
      <c r="G36" s="219"/>
      <c r="H36" s="219"/>
      <c r="I36" s="219"/>
      <c r="J36" s="219"/>
      <c r="K36" s="219"/>
      <c r="L36" s="219"/>
      <c r="M36" s="219"/>
      <c r="N36" s="219"/>
      <c r="O36" s="219"/>
      <c r="P36" s="219"/>
      <c r="Q36" s="219"/>
      <c r="R36" s="219"/>
      <c r="S36" s="219"/>
      <c r="T36" s="219"/>
      <c r="U36" s="219"/>
      <c r="V36" s="219"/>
      <c r="W36" s="219"/>
      <c r="X36" s="219"/>
      <c r="Y36" s="219"/>
      <c r="Z36" s="219"/>
      <c r="AA36" s="219"/>
      <c r="AB36" s="219"/>
      <c r="AC36" s="219"/>
      <c r="AD36" s="219"/>
      <c r="AE36" s="219"/>
      <c r="AF36" s="219"/>
    </row>
    <row r="37" spans="1:32" ht="12.75">
      <c r="A37" s="268">
        <v>36</v>
      </c>
      <c r="B37" s="268">
        <v>7</v>
      </c>
      <c r="C37" s="268" t="s">
        <v>216</v>
      </c>
      <c r="D37" s="472">
        <v>43724</v>
      </c>
      <c r="E37" s="268" t="s">
        <v>8</v>
      </c>
      <c r="F37" s="365">
        <v>43846</v>
      </c>
      <c r="G37" s="219"/>
      <c r="H37" s="219"/>
      <c r="I37" s="219"/>
      <c r="J37" s="219"/>
      <c r="K37" s="219"/>
      <c r="L37" s="219"/>
      <c r="M37" s="219"/>
      <c r="N37" s="219"/>
      <c r="O37" s="219"/>
      <c r="P37" s="219"/>
      <c r="Q37" s="219"/>
      <c r="R37" s="219"/>
      <c r="S37" s="219"/>
      <c r="T37" s="219"/>
      <c r="U37" s="219"/>
      <c r="V37" s="219"/>
      <c r="W37" s="219"/>
      <c r="X37" s="219"/>
      <c r="Y37" s="219"/>
      <c r="Z37" s="219"/>
      <c r="AA37" s="219"/>
      <c r="AB37" s="219"/>
      <c r="AC37" s="219"/>
      <c r="AD37" s="219"/>
      <c r="AE37" s="219"/>
      <c r="AF37" s="219"/>
    </row>
    <row r="38" spans="1:32" ht="12.75">
      <c r="A38" s="268">
        <v>37</v>
      </c>
      <c r="B38" s="268">
        <v>1</v>
      </c>
      <c r="C38" s="268" t="s">
        <v>216</v>
      </c>
      <c r="D38" s="472">
        <v>43724</v>
      </c>
      <c r="E38" s="268" t="s">
        <v>8</v>
      </c>
      <c r="F38" s="365">
        <v>43846</v>
      </c>
      <c r="G38" s="219"/>
      <c r="H38" s="219"/>
      <c r="I38" s="219"/>
      <c r="J38" s="219"/>
      <c r="K38" s="219"/>
      <c r="L38" s="219"/>
      <c r="M38" s="219"/>
      <c r="N38" s="219"/>
      <c r="O38" s="219"/>
      <c r="P38" s="219"/>
      <c r="Q38" s="219"/>
      <c r="R38" s="219"/>
      <c r="S38" s="219"/>
      <c r="T38" s="219"/>
      <c r="U38" s="219"/>
      <c r="V38" s="219"/>
      <c r="W38" s="219"/>
      <c r="X38" s="219"/>
      <c r="Y38" s="219"/>
      <c r="Z38" s="219"/>
      <c r="AA38" s="219"/>
      <c r="AB38" s="219"/>
      <c r="AC38" s="219"/>
      <c r="AD38" s="219"/>
      <c r="AE38" s="219"/>
      <c r="AF38" s="219"/>
    </row>
    <row r="39" spans="1:32" ht="12.75">
      <c r="A39" s="268">
        <v>38</v>
      </c>
      <c r="B39" s="268">
        <v>1</v>
      </c>
      <c r="C39" s="268" t="s">
        <v>216</v>
      </c>
      <c r="D39" s="472">
        <v>43696</v>
      </c>
      <c r="E39" s="268" t="s">
        <v>15</v>
      </c>
      <c r="F39" s="376">
        <v>43701</v>
      </c>
      <c r="G39" s="219"/>
      <c r="H39" s="219"/>
      <c r="I39" s="219"/>
      <c r="J39" s="219"/>
      <c r="K39" s="219"/>
      <c r="L39" s="219"/>
      <c r="M39" s="219"/>
      <c r="N39" s="219"/>
      <c r="O39" s="219"/>
      <c r="P39" s="219"/>
      <c r="Q39" s="219"/>
      <c r="R39" s="219"/>
      <c r="S39" s="219"/>
      <c r="T39" s="219"/>
      <c r="U39" s="219"/>
      <c r="V39" s="219"/>
      <c r="W39" s="219"/>
      <c r="X39" s="219"/>
      <c r="Y39" s="219"/>
      <c r="Z39" s="219"/>
      <c r="AA39" s="219"/>
      <c r="AB39" s="219"/>
      <c r="AC39" s="219"/>
      <c r="AD39" s="219"/>
      <c r="AE39" s="219"/>
      <c r="AF39" s="219"/>
    </row>
    <row r="40" spans="1:32" ht="12.75">
      <c r="A40" s="268">
        <v>39</v>
      </c>
      <c r="B40" s="268">
        <v>7</v>
      </c>
      <c r="C40" s="268" t="s">
        <v>216</v>
      </c>
      <c r="D40" s="472">
        <v>43732</v>
      </c>
      <c r="E40" s="268" t="s">
        <v>8</v>
      </c>
      <c r="F40" s="365">
        <v>43846</v>
      </c>
      <c r="G40" s="219"/>
      <c r="H40" s="219"/>
      <c r="I40" s="219"/>
      <c r="J40" s="219"/>
      <c r="K40" s="219"/>
      <c r="L40" s="219"/>
      <c r="M40" s="219"/>
      <c r="N40" s="219"/>
      <c r="O40" s="219"/>
      <c r="P40" s="219"/>
      <c r="Q40" s="219"/>
      <c r="R40" s="219"/>
      <c r="S40" s="219"/>
      <c r="T40" s="219"/>
      <c r="U40" s="219"/>
      <c r="V40" s="219"/>
      <c r="W40" s="219"/>
      <c r="X40" s="219"/>
      <c r="Y40" s="219"/>
      <c r="Z40" s="219"/>
      <c r="AA40" s="219"/>
      <c r="AB40" s="219"/>
      <c r="AC40" s="219"/>
      <c r="AD40" s="219"/>
      <c r="AE40" s="219"/>
      <c r="AF40" s="219"/>
    </row>
    <row r="41" spans="1:32" ht="12.75">
      <c r="A41" s="268">
        <v>40</v>
      </c>
      <c r="B41" s="268">
        <v>143</v>
      </c>
      <c r="C41" s="268" t="s">
        <v>216</v>
      </c>
      <c r="D41" s="472">
        <v>43745</v>
      </c>
      <c r="E41" s="268" t="s">
        <v>8</v>
      </c>
      <c r="F41" s="365">
        <v>43846</v>
      </c>
      <c r="G41" s="219"/>
      <c r="H41" s="219"/>
      <c r="I41" s="219"/>
      <c r="J41" s="219"/>
      <c r="K41" s="219"/>
      <c r="L41" s="219"/>
      <c r="M41" s="219"/>
      <c r="N41" s="219"/>
      <c r="O41" s="219"/>
      <c r="P41" s="219"/>
      <c r="Q41" s="219"/>
      <c r="R41" s="219"/>
      <c r="S41" s="219"/>
      <c r="T41" s="219"/>
      <c r="U41" s="219"/>
      <c r="V41" s="219"/>
      <c r="W41" s="219"/>
      <c r="X41" s="219"/>
      <c r="Y41" s="219"/>
      <c r="Z41" s="219"/>
      <c r="AA41" s="219"/>
      <c r="AB41" s="219"/>
      <c r="AC41" s="219"/>
      <c r="AD41" s="219"/>
      <c r="AE41" s="219"/>
      <c r="AF41" s="219"/>
    </row>
    <row r="42" spans="1:32" ht="12.75">
      <c r="A42" s="268">
        <v>41</v>
      </c>
      <c r="B42" s="268">
        <v>624</v>
      </c>
      <c r="C42" s="268" t="s">
        <v>216</v>
      </c>
      <c r="D42" s="472">
        <v>43742</v>
      </c>
      <c r="E42" s="268" t="s">
        <v>8</v>
      </c>
      <c r="F42" s="365">
        <v>43852</v>
      </c>
      <c r="G42" s="219"/>
      <c r="H42" s="219"/>
      <c r="I42" s="219"/>
      <c r="J42" s="219"/>
      <c r="K42" s="219"/>
      <c r="L42" s="219"/>
      <c r="M42" s="219"/>
      <c r="N42" s="219"/>
      <c r="O42" s="219"/>
      <c r="P42" s="219"/>
      <c r="Q42" s="219"/>
      <c r="R42" s="219"/>
      <c r="S42" s="219"/>
      <c r="T42" s="219"/>
      <c r="U42" s="219"/>
      <c r="V42" s="219"/>
      <c r="W42" s="219"/>
      <c r="X42" s="219"/>
      <c r="Y42" s="219"/>
      <c r="Z42" s="219"/>
      <c r="AA42" s="219"/>
      <c r="AB42" s="219"/>
      <c r="AC42" s="219"/>
      <c r="AD42" s="219"/>
      <c r="AE42" s="219"/>
      <c r="AF42" s="219"/>
    </row>
    <row r="43" spans="1:32" ht="12.75">
      <c r="A43" s="268">
        <v>42</v>
      </c>
      <c r="B43" s="268">
        <v>45</v>
      </c>
      <c r="C43" s="268" t="s">
        <v>216</v>
      </c>
      <c r="D43" s="472">
        <v>43738</v>
      </c>
      <c r="E43" s="268" t="s">
        <v>8</v>
      </c>
      <c r="F43" s="365">
        <v>43852</v>
      </c>
      <c r="G43" s="219"/>
      <c r="H43" s="219"/>
      <c r="I43" s="219"/>
      <c r="J43" s="219"/>
      <c r="K43" s="219"/>
      <c r="L43" s="219"/>
      <c r="M43" s="219"/>
      <c r="N43" s="219"/>
      <c r="O43" s="219"/>
      <c r="P43" s="219"/>
      <c r="Q43" s="219"/>
      <c r="R43" s="219"/>
      <c r="S43" s="219"/>
      <c r="T43" s="219"/>
      <c r="U43" s="219"/>
      <c r="V43" s="219"/>
      <c r="W43" s="219"/>
      <c r="X43" s="219"/>
      <c r="Y43" s="219"/>
      <c r="Z43" s="219"/>
      <c r="AA43" s="219"/>
      <c r="AB43" s="219"/>
      <c r="AC43" s="219"/>
      <c r="AD43" s="219"/>
      <c r="AE43" s="219"/>
      <c r="AF43" s="219"/>
    </row>
    <row r="44" spans="1:32" ht="12.75">
      <c r="A44" s="268">
        <v>43</v>
      </c>
      <c r="B44" s="268">
        <v>158</v>
      </c>
      <c r="C44" s="268" t="s">
        <v>216</v>
      </c>
      <c r="D44" s="472">
        <v>43740</v>
      </c>
      <c r="E44" s="268" t="s">
        <v>8</v>
      </c>
      <c r="F44" s="365">
        <v>43853</v>
      </c>
      <c r="G44" s="219"/>
      <c r="H44" s="219"/>
      <c r="I44" s="219"/>
      <c r="J44" s="219"/>
      <c r="K44" s="219"/>
      <c r="L44" s="219"/>
      <c r="M44" s="219"/>
      <c r="N44" s="219"/>
      <c r="O44" s="219"/>
      <c r="P44" s="219"/>
      <c r="Q44" s="219"/>
      <c r="R44" s="219"/>
      <c r="S44" s="219"/>
      <c r="T44" s="219"/>
      <c r="U44" s="219"/>
      <c r="V44" s="219"/>
      <c r="W44" s="219"/>
      <c r="X44" s="219"/>
      <c r="Y44" s="219"/>
      <c r="Z44" s="219"/>
      <c r="AA44" s="219"/>
      <c r="AB44" s="219"/>
      <c r="AC44" s="219"/>
      <c r="AD44" s="219"/>
      <c r="AE44" s="219"/>
      <c r="AF44" s="219"/>
    </row>
    <row r="45" spans="1:32" ht="12.75">
      <c r="A45" s="268">
        <v>44</v>
      </c>
      <c r="B45" s="268">
        <v>357</v>
      </c>
      <c r="C45" s="268" t="s">
        <v>216</v>
      </c>
      <c r="D45" s="472">
        <v>43738</v>
      </c>
      <c r="E45" s="268" t="s">
        <v>8</v>
      </c>
      <c r="F45" s="365">
        <v>43853</v>
      </c>
      <c r="G45" s="219"/>
      <c r="H45" s="219"/>
      <c r="I45" s="219"/>
      <c r="J45" s="219"/>
      <c r="K45" s="219"/>
      <c r="L45" s="219"/>
      <c r="M45" s="219"/>
      <c r="N45" s="219"/>
      <c r="O45" s="219"/>
      <c r="P45" s="219"/>
      <c r="Q45" s="219"/>
      <c r="R45" s="219"/>
      <c r="S45" s="219"/>
      <c r="T45" s="219"/>
      <c r="U45" s="219"/>
      <c r="V45" s="219"/>
      <c r="W45" s="219"/>
      <c r="X45" s="219"/>
      <c r="Y45" s="219"/>
      <c r="Z45" s="219"/>
      <c r="AA45" s="219"/>
      <c r="AB45" s="219"/>
      <c r="AC45" s="219"/>
      <c r="AD45" s="219"/>
      <c r="AE45" s="219"/>
      <c r="AF45" s="219"/>
    </row>
    <row r="46" spans="1:32" ht="12.75">
      <c r="A46" s="268">
        <v>45</v>
      </c>
      <c r="B46" s="268">
        <v>30</v>
      </c>
      <c r="C46" s="268" t="s">
        <v>216</v>
      </c>
      <c r="D46" s="472">
        <v>43731</v>
      </c>
      <c r="E46" s="268" t="s">
        <v>8</v>
      </c>
      <c r="F46" s="365">
        <v>43853</v>
      </c>
      <c r="G46" s="219"/>
      <c r="H46" s="219"/>
      <c r="I46" s="219"/>
      <c r="J46" s="219"/>
      <c r="K46" s="219"/>
      <c r="L46" s="219"/>
      <c r="M46" s="219"/>
      <c r="N46" s="219"/>
      <c r="O46" s="219"/>
      <c r="P46" s="219"/>
      <c r="Q46" s="219"/>
      <c r="R46" s="219"/>
      <c r="S46" s="219"/>
      <c r="T46" s="219"/>
      <c r="U46" s="219"/>
      <c r="V46" s="219"/>
      <c r="W46" s="219"/>
      <c r="X46" s="219"/>
      <c r="Y46" s="219"/>
      <c r="Z46" s="219"/>
      <c r="AA46" s="219"/>
      <c r="AB46" s="219"/>
      <c r="AC46" s="219"/>
      <c r="AD46" s="219"/>
      <c r="AE46" s="219"/>
      <c r="AF46" s="219"/>
    </row>
    <row r="47" spans="1:32" ht="12.75">
      <c r="A47" s="268">
        <v>46</v>
      </c>
      <c r="B47" s="268">
        <v>3</v>
      </c>
      <c r="C47" s="268" t="s">
        <v>216</v>
      </c>
      <c r="D47" s="472">
        <v>43724</v>
      </c>
      <c r="E47" s="268" t="s">
        <v>8</v>
      </c>
      <c r="F47" s="365">
        <v>43858</v>
      </c>
      <c r="G47" s="219"/>
      <c r="H47" s="219"/>
      <c r="I47" s="219"/>
      <c r="J47" s="219"/>
      <c r="K47" s="219"/>
      <c r="L47" s="219"/>
      <c r="M47" s="219"/>
      <c r="N47" s="219"/>
      <c r="O47" s="219"/>
      <c r="P47" s="219"/>
      <c r="Q47" s="219"/>
      <c r="R47" s="219"/>
      <c r="S47" s="219"/>
      <c r="T47" s="219"/>
      <c r="U47" s="219"/>
      <c r="V47" s="219"/>
      <c r="W47" s="219"/>
      <c r="X47" s="219"/>
      <c r="Y47" s="219"/>
      <c r="Z47" s="219"/>
      <c r="AA47" s="219"/>
      <c r="AB47" s="219"/>
      <c r="AC47" s="219"/>
      <c r="AD47" s="219"/>
      <c r="AE47" s="219"/>
      <c r="AF47" s="219"/>
    </row>
    <row r="48" spans="1:32" ht="12.75">
      <c r="A48" s="268">
        <v>47</v>
      </c>
      <c r="B48" s="268">
        <v>2</v>
      </c>
      <c r="C48" s="268" t="s">
        <v>216</v>
      </c>
      <c r="D48" s="472">
        <v>43724</v>
      </c>
      <c r="E48" s="268" t="s">
        <v>8</v>
      </c>
      <c r="F48" s="365">
        <v>43858</v>
      </c>
      <c r="G48" s="219"/>
      <c r="H48" s="219"/>
      <c r="I48" s="219"/>
      <c r="J48" s="219"/>
      <c r="K48" s="219"/>
      <c r="L48" s="219"/>
      <c r="M48" s="219"/>
      <c r="N48" s="219"/>
      <c r="O48" s="219"/>
      <c r="P48" s="219"/>
      <c r="Q48" s="219"/>
      <c r="R48" s="219"/>
      <c r="S48" s="219"/>
      <c r="T48" s="219"/>
      <c r="U48" s="219"/>
      <c r="V48" s="219"/>
      <c r="W48" s="219"/>
      <c r="X48" s="219"/>
      <c r="Y48" s="219"/>
      <c r="Z48" s="219"/>
      <c r="AA48" s="219"/>
      <c r="AB48" s="219"/>
      <c r="AC48" s="219"/>
      <c r="AD48" s="219"/>
      <c r="AE48" s="219"/>
      <c r="AF48" s="219"/>
    </row>
    <row r="49" spans="1:32" ht="12.75">
      <c r="A49" s="268">
        <v>48</v>
      </c>
      <c r="B49" s="268">
        <v>2</v>
      </c>
      <c r="C49" s="268" t="s">
        <v>216</v>
      </c>
      <c r="D49" s="472">
        <v>43724</v>
      </c>
      <c r="E49" s="268" t="s">
        <v>8</v>
      </c>
      <c r="F49" s="365">
        <v>43858</v>
      </c>
      <c r="G49" s="219"/>
      <c r="H49" s="219"/>
      <c r="I49" s="219"/>
      <c r="J49" s="219"/>
      <c r="K49" s="219"/>
      <c r="L49" s="219"/>
      <c r="M49" s="219"/>
      <c r="N49" s="219"/>
      <c r="O49" s="219"/>
      <c r="P49" s="219"/>
      <c r="Q49" s="219"/>
      <c r="R49" s="219"/>
      <c r="S49" s="219"/>
      <c r="T49" s="219"/>
      <c r="U49" s="219"/>
      <c r="V49" s="219"/>
      <c r="W49" s="219"/>
      <c r="X49" s="219"/>
      <c r="Y49" s="219"/>
      <c r="Z49" s="219"/>
      <c r="AA49" s="219"/>
      <c r="AB49" s="219"/>
      <c r="AC49" s="219"/>
      <c r="AD49" s="219"/>
      <c r="AE49" s="219"/>
      <c r="AF49" s="219"/>
    </row>
    <row r="50" spans="1:32" ht="12.75">
      <c r="A50" s="268">
        <v>49</v>
      </c>
      <c r="B50" s="268">
        <v>43</v>
      </c>
      <c r="C50" s="268" t="s">
        <v>216</v>
      </c>
      <c r="D50" s="472">
        <v>43724</v>
      </c>
      <c r="E50" s="268" t="s">
        <v>8</v>
      </c>
      <c r="F50" s="365">
        <v>43858</v>
      </c>
      <c r="G50" s="219"/>
      <c r="H50" s="219"/>
      <c r="I50" s="219"/>
      <c r="J50" s="219"/>
      <c r="K50" s="219"/>
      <c r="L50" s="219"/>
      <c r="M50" s="219"/>
      <c r="N50" s="219"/>
      <c r="O50" s="219"/>
      <c r="P50" s="219"/>
      <c r="Q50" s="219"/>
      <c r="R50" s="219"/>
      <c r="S50" s="219"/>
      <c r="T50" s="219"/>
      <c r="U50" s="219"/>
      <c r="V50" s="219"/>
      <c r="W50" s="219"/>
      <c r="X50" s="219"/>
      <c r="Y50" s="219"/>
      <c r="Z50" s="219"/>
      <c r="AA50" s="219"/>
      <c r="AB50" s="219"/>
      <c r="AC50" s="219"/>
      <c r="AD50" s="219"/>
      <c r="AE50" s="219"/>
      <c r="AF50" s="219"/>
    </row>
    <row r="51" spans="1:32" ht="12.75">
      <c r="A51" s="268">
        <v>50</v>
      </c>
      <c r="B51" s="268">
        <v>0</v>
      </c>
      <c r="C51" s="268" t="s">
        <v>216</v>
      </c>
      <c r="D51" s="472">
        <v>43696</v>
      </c>
      <c r="E51" s="268" t="s">
        <v>15</v>
      </c>
      <c r="F51" s="376">
        <v>43701</v>
      </c>
      <c r="G51" s="219"/>
      <c r="H51" s="219"/>
      <c r="I51" s="219"/>
      <c r="J51" s="219"/>
      <c r="K51" s="219"/>
      <c r="L51" s="219"/>
      <c r="M51" s="219"/>
      <c r="N51" s="219"/>
      <c r="O51" s="219"/>
      <c r="P51" s="219"/>
      <c r="Q51" s="219"/>
      <c r="R51" s="219"/>
      <c r="S51" s="219"/>
      <c r="T51" s="219"/>
      <c r="U51" s="219"/>
      <c r="V51" s="219"/>
      <c r="W51" s="219"/>
      <c r="X51" s="219"/>
      <c r="Y51" s="219"/>
      <c r="Z51" s="219"/>
      <c r="AA51" s="219"/>
      <c r="AB51" s="219"/>
      <c r="AC51" s="219"/>
      <c r="AD51" s="219"/>
      <c r="AE51" s="219"/>
      <c r="AF51" s="219"/>
    </row>
    <row r="52" spans="1:32" ht="12.75">
      <c r="A52" s="268">
        <v>51</v>
      </c>
      <c r="B52" s="268">
        <v>81</v>
      </c>
      <c r="C52" s="268" t="s">
        <v>216</v>
      </c>
      <c r="D52" s="472">
        <v>43733</v>
      </c>
      <c r="E52" s="268" t="s">
        <v>8</v>
      </c>
      <c r="F52" s="365">
        <v>43858</v>
      </c>
      <c r="G52" s="219"/>
      <c r="H52" s="219"/>
      <c r="I52" s="219"/>
      <c r="J52" s="219"/>
      <c r="K52" s="219"/>
      <c r="L52" s="219"/>
      <c r="M52" s="219"/>
      <c r="N52" s="219"/>
      <c r="O52" s="219"/>
      <c r="P52" s="219"/>
      <c r="Q52" s="219"/>
      <c r="R52" s="219"/>
      <c r="S52" s="219"/>
      <c r="T52" s="219"/>
      <c r="U52" s="219"/>
      <c r="V52" s="219"/>
      <c r="W52" s="219"/>
      <c r="X52" s="219"/>
      <c r="Y52" s="219"/>
      <c r="Z52" s="219"/>
      <c r="AA52" s="219"/>
      <c r="AB52" s="219"/>
      <c r="AC52" s="219"/>
      <c r="AD52" s="219"/>
      <c r="AE52" s="219"/>
      <c r="AF52" s="219"/>
    </row>
    <row r="53" spans="1:32" ht="12.75">
      <c r="A53" s="268">
        <v>52</v>
      </c>
      <c r="B53" s="268">
        <v>100</v>
      </c>
      <c r="C53" s="268" t="s">
        <v>216</v>
      </c>
      <c r="D53" s="472">
        <v>43732</v>
      </c>
      <c r="E53" s="268" t="s">
        <v>8</v>
      </c>
      <c r="F53" s="365">
        <v>43858</v>
      </c>
      <c r="G53" s="219"/>
      <c r="H53" s="219"/>
      <c r="I53" s="219"/>
      <c r="J53" s="219"/>
      <c r="K53" s="219"/>
      <c r="L53" s="219"/>
      <c r="M53" s="219"/>
      <c r="N53" s="219"/>
      <c r="O53" s="219"/>
      <c r="P53" s="219"/>
      <c r="Q53" s="219"/>
      <c r="R53" s="219"/>
      <c r="S53" s="219"/>
      <c r="T53" s="219"/>
      <c r="U53" s="219"/>
      <c r="V53" s="219"/>
      <c r="W53" s="219"/>
      <c r="X53" s="219"/>
      <c r="Y53" s="219"/>
      <c r="Z53" s="219"/>
      <c r="AA53" s="219"/>
      <c r="AB53" s="219"/>
      <c r="AC53" s="219"/>
      <c r="AD53" s="219"/>
      <c r="AE53" s="219"/>
      <c r="AF53" s="219"/>
    </row>
    <row r="54" spans="1:32" ht="12.75">
      <c r="A54" s="268">
        <v>53</v>
      </c>
      <c r="B54" s="268">
        <v>256</v>
      </c>
      <c r="C54" s="268" t="s">
        <v>216</v>
      </c>
      <c r="D54" s="472">
        <v>43732</v>
      </c>
      <c r="E54" s="268" t="s">
        <v>8</v>
      </c>
      <c r="F54" s="365">
        <v>43858</v>
      </c>
      <c r="G54" s="219"/>
      <c r="H54" s="219"/>
      <c r="I54" s="219"/>
      <c r="J54" s="219"/>
      <c r="K54" s="219"/>
      <c r="L54" s="219"/>
      <c r="M54" s="219"/>
      <c r="N54" s="219"/>
      <c r="O54" s="219"/>
      <c r="P54" s="219"/>
      <c r="Q54" s="219"/>
      <c r="R54" s="219"/>
      <c r="S54" s="219"/>
      <c r="T54" s="219"/>
      <c r="U54" s="219"/>
      <c r="V54" s="219"/>
      <c r="W54" s="219"/>
      <c r="X54" s="219"/>
      <c r="Y54" s="219"/>
      <c r="Z54" s="219"/>
      <c r="AA54" s="219"/>
      <c r="AB54" s="219"/>
      <c r="AC54" s="219"/>
      <c r="AD54" s="219"/>
      <c r="AE54" s="219"/>
      <c r="AF54" s="219"/>
    </row>
    <row r="55" spans="1:32" ht="12.75">
      <c r="A55" s="268">
        <v>54</v>
      </c>
      <c r="B55" s="268">
        <v>306</v>
      </c>
      <c r="C55" s="268" t="s">
        <v>216</v>
      </c>
      <c r="D55" s="472">
        <v>43731</v>
      </c>
      <c r="E55" s="268" t="s">
        <v>8</v>
      </c>
      <c r="F55" s="365">
        <v>43859</v>
      </c>
      <c r="G55" s="219"/>
      <c r="H55" s="219"/>
      <c r="I55" s="219"/>
      <c r="J55" s="219"/>
      <c r="K55" s="219"/>
      <c r="L55" s="219"/>
      <c r="M55" s="219"/>
      <c r="N55" s="219"/>
      <c r="O55" s="219"/>
      <c r="P55" s="219"/>
      <c r="Q55" s="219"/>
      <c r="R55" s="219"/>
      <c r="S55" s="219"/>
      <c r="T55" s="219"/>
      <c r="U55" s="219"/>
      <c r="V55" s="219"/>
      <c r="W55" s="219"/>
      <c r="X55" s="219"/>
      <c r="Y55" s="219"/>
      <c r="Z55" s="219"/>
      <c r="AA55" s="219"/>
      <c r="AB55" s="219"/>
      <c r="AC55" s="219"/>
      <c r="AD55" s="219"/>
      <c r="AE55" s="219"/>
      <c r="AF55" s="219"/>
    </row>
    <row r="56" spans="1:32" ht="12.75">
      <c r="A56" s="268">
        <v>55</v>
      </c>
      <c r="B56" s="268">
        <v>446</v>
      </c>
      <c r="C56" s="268" t="s">
        <v>216</v>
      </c>
      <c r="D56" s="472">
        <v>43724</v>
      </c>
      <c r="E56" s="268" t="s">
        <v>8</v>
      </c>
      <c r="F56" s="365">
        <v>43859</v>
      </c>
      <c r="G56" s="219"/>
      <c r="H56" s="219"/>
      <c r="I56" s="219"/>
      <c r="J56" s="219"/>
      <c r="K56" s="219"/>
      <c r="L56" s="219"/>
      <c r="M56" s="219"/>
      <c r="N56" s="219"/>
      <c r="O56" s="219"/>
      <c r="P56" s="219"/>
      <c r="Q56" s="219"/>
      <c r="R56" s="219"/>
      <c r="S56" s="219"/>
      <c r="T56" s="219"/>
      <c r="U56" s="219"/>
      <c r="V56" s="219"/>
      <c r="W56" s="219"/>
      <c r="X56" s="219"/>
      <c r="Y56" s="219"/>
      <c r="Z56" s="219"/>
      <c r="AA56" s="219"/>
      <c r="AB56" s="219"/>
      <c r="AC56" s="219"/>
      <c r="AD56" s="219"/>
      <c r="AE56" s="219"/>
      <c r="AF56" s="219"/>
    </row>
    <row r="57" spans="1:32" ht="12.75">
      <c r="A57" s="268">
        <v>56</v>
      </c>
      <c r="B57" s="268">
        <v>411</v>
      </c>
      <c r="C57" s="268" t="s">
        <v>216</v>
      </c>
      <c r="D57" s="472">
        <v>43720</v>
      </c>
      <c r="E57" s="268" t="s">
        <v>8</v>
      </c>
      <c r="F57" s="365">
        <v>43859</v>
      </c>
      <c r="G57" s="219"/>
      <c r="H57" s="219"/>
      <c r="I57" s="219"/>
      <c r="J57" s="219"/>
      <c r="K57" s="219"/>
      <c r="L57" s="219"/>
      <c r="M57" s="219"/>
      <c r="N57" s="219"/>
      <c r="O57" s="219"/>
      <c r="P57" s="219"/>
      <c r="Q57" s="219"/>
      <c r="R57" s="219"/>
      <c r="S57" s="219"/>
      <c r="T57" s="219"/>
      <c r="U57" s="219"/>
      <c r="V57" s="219"/>
      <c r="W57" s="219"/>
      <c r="X57" s="219"/>
      <c r="Y57" s="219"/>
      <c r="Z57" s="219"/>
      <c r="AA57" s="219"/>
      <c r="AB57" s="219"/>
      <c r="AC57" s="219"/>
      <c r="AD57" s="219"/>
      <c r="AE57" s="219"/>
      <c r="AF57" s="219"/>
    </row>
    <row r="58" spans="1:32" ht="12.75">
      <c r="A58" s="268">
        <v>57</v>
      </c>
      <c r="B58" s="268">
        <v>63</v>
      </c>
      <c r="C58" s="268" t="s">
        <v>216</v>
      </c>
      <c r="D58" s="472">
        <v>43718</v>
      </c>
      <c r="E58" s="268" t="s">
        <v>8</v>
      </c>
      <c r="F58" s="365">
        <v>43859</v>
      </c>
      <c r="G58" s="219"/>
      <c r="H58" s="219"/>
      <c r="I58" s="219"/>
      <c r="J58" s="219"/>
      <c r="K58" s="219"/>
      <c r="L58" s="219"/>
      <c r="M58" s="219"/>
      <c r="N58" s="219"/>
      <c r="O58" s="219"/>
      <c r="P58" s="219"/>
      <c r="Q58" s="219"/>
      <c r="R58" s="219"/>
      <c r="S58" s="219"/>
      <c r="T58" s="219"/>
      <c r="U58" s="219"/>
      <c r="V58" s="219"/>
      <c r="W58" s="219"/>
      <c r="X58" s="219"/>
      <c r="Y58" s="219"/>
      <c r="Z58" s="219"/>
      <c r="AA58" s="219"/>
      <c r="AB58" s="219"/>
      <c r="AC58" s="219"/>
      <c r="AD58" s="219"/>
      <c r="AE58" s="219"/>
      <c r="AF58" s="219"/>
    </row>
    <row r="59" spans="1:32" ht="12.75">
      <c r="A59" s="268">
        <v>58</v>
      </c>
      <c r="B59" s="268">
        <v>37</v>
      </c>
      <c r="C59" s="268" t="s">
        <v>216</v>
      </c>
      <c r="D59" s="472">
        <v>43718</v>
      </c>
      <c r="E59" s="268" t="s">
        <v>8</v>
      </c>
      <c r="F59" s="365">
        <v>43859</v>
      </c>
      <c r="G59" s="219"/>
      <c r="H59" s="219"/>
      <c r="I59" s="219"/>
      <c r="J59" s="219"/>
      <c r="K59" s="219"/>
      <c r="L59" s="219"/>
      <c r="M59" s="219"/>
      <c r="N59" s="219"/>
      <c r="O59" s="219"/>
      <c r="P59" s="219"/>
      <c r="Q59" s="219"/>
      <c r="R59" s="219"/>
      <c r="S59" s="219"/>
      <c r="T59" s="219"/>
      <c r="U59" s="219"/>
      <c r="V59" s="219"/>
      <c r="W59" s="219"/>
      <c r="X59" s="219"/>
      <c r="Y59" s="219"/>
      <c r="Z59" s="219"/>
      <c r="AA59" s="219"/>
      <c r="AB59" s="219"/>
      <c r="AC59" s="219"/>
      <c r="AD59" s="219"/>
      <c r="AE59" s="219"/>
      <c r="AF59" s="219"/>
    </row>
    <row r="60" spans="1:32" ht="12.75">
      <c r="A60" s="268">
        <v>59</v>
      </c>
      <c r="B60" s="268">
        <v>2</v>
      </c>
      <c r="C60" s="268" t="s">
        <v>216</v>
      </c>
      <c r="D60" s="472">
        <v>43696</v>
      </c>
      <c r="E60" s="268" t="s">
        <v>15</v>
      </c>
      <c r="F60" s="376">
        <v>43701</v>
      </c>
      <c r="G60" s="219"/>
      <c r="H60" s="219"/>
      <c r="I60" s="219"/>
      <c r="J60" s="219"/>
      <c r="K60" s="219"/>
      <c r="L60" s="219"/>
      <c r="M60" s="219"/>
      <c r="N60" s="219"/>
      <c r="O60" s="219"/>
      <c r="P60" s="219"/>
      <c r="Q60" s="219"/>
      <c r="R60" s="219"/>
      <c r="S60" s="219"/>
      <c r="T60" s="219"/>
      <c r="U60" s="219"/>
      <c r="V60" s="219"/>
      <c r="W60" s="219"/>
      <c r="X60" s="219"/>
      <c r="Y60" s="219"/>
      <c r="Z60" s="219"/>
      <c r="AA60" s="219"/>
      <c r="AB60" s="219"/>
      <c r="AC60" s="219"/>
      <c r="AD60" s="219"/>
      <c r="AE60" s="219"/>
      <c r="AF60" s="219"/>
    </row>
    <row r="61" spans="1:32" ht="12.75">
      <c r="A61" s="268">
        <v>60</v>
      </c>
      <c r="B61" s="268">
        <v>120</v>
      </c>
      <c r="C61" s="268" t="s">
        <v>216</v>
      </c>
      <c r="D61" s="472">
        <v>43714</v>
      </c>
      <c r="E61" s="268" t="s">
        <v>8</v>
      </c>
      <c r="F61" s="365">
        <v>43860</v>
      </c>
      <c r="G61" s="219"/>
      <c r="H61" s="219"/>
      <c r="I61" s="219"/>
      <c r="J61" s="219"/>
      <c r="K61" s="219"/>
      <c r="L61" s="219"/>
      <c r="M61" s="219"/>
      <c r="N61" s="219"/>
      <c r="O61" s="219"/>
      <c r="P61" s="219"/>
      <c r="Q61" s="219"/>
      <c r="R61" s="219"/>
      <c r="S61" s="219"/>
      <c r="T61" s="219"/>
      <c r="U61" s="219"/>
      <c r="V61" s="219"/>
      <c r="W61" s="219"/>
      <c r="X61" s="219"/>
      <c r="Y61" s="219"/>
      <c r="Z61" s="219"/>
      <c r="AA61" s="219"/>
      <c r="AB61" s="219"/>
      <c r="AC61" s="219"/>
      <c r="AD61" s="219"/>
      <c r="AE61" s="219"/>
      <c r="AF61" s="219"/>
    </row>
    <row r="62" spans="1:32" ht="12.75">
      <c r="A62" s="268">
        <v>61</v>
      </c>
      <c r="B62" s="268">
        <v>3</v>
      </c>
      <c r="C62" s="268" t="s">
        <v>216</v>
      </c>
      <c r="D62" s="472">
        <v>43696</v>
      </c>
      <c r="E62" s="268" t="s">
        <v>15</v>
      </c>
      <c r="F62" s="376">
        <v>43701</v>
      </c>
      <c r="G62" s="219"/>
      <c r="H62" s="219"/>
      <c r="I62" s="219"/>
      <c r="J62" s="219"/>
      <c r="K62" s="219"/>
      <c r="L62" s="219"/>
      <c r="M62" s="219"/>
      <c r="N62" s="219"/>
      <c r="O62" s="219"/>
      <c r="P62" s="219"/>
      <c r="Q62" s="219"/>
      <c r="R62" s="219"/>
      <c r="S62" s="219"/>
      <c r="T62" s="219"/>
      <c r="U62" s="219"/>
      <c r="V62" s="219"/>
      <c r="W62" s="219"/>
      <c r="X62" s="219"/>
      <c r="Y62" s="219"/>
      <c r="Z62" s="219"/>
      <c r="AA62" s="219"/>
      <c r="AB62" s="219"/>
      <c r="AC62" s="219"/>
      <c r="AD62" s="219"/>
      <c r="AE62" s="219"/>
      <c r="AF62" s="219"/>
    </row>
    <row r="63" spans="1:32" ht="12.75">
      <c r="A63" s="268">
        <v>62</v>
      </c>
      <c r="B63" s="268">
        <v>27</v>
      </c>
      <c r="C63" s="268" t="s">
        <v>216</v>
      </c>
      <c r="D63" s="472">
        <v>43712</v>
      </c>
      <c r="E63" s="268" t="s">
        <v>8</v>
      </c>
      <c r="F63" s="365">
        <v>43860</v>
      </c>
      <c r="G63" s="219"/>
      <c r="H63" s="219"/>
      <c r="I63" s="219"/>
      <c r="J63" s="219"/>
      <c r="K63" s="219"/>
      <c r="L63" s="219"/>
      <c r="M63" s="219"/>
      <c r="N63" s="219"/>
      <c r="O63" s="219"/>
      <c r="P63" s="219"/>
      <c r="Q63" s="219"/>
      <c r="R63" s="219"/>
      <c r="S63" s="219"/>
      <c r="T63" s="219"/>
      <c r="U63" s="219"/>
      <c r="V63" s="219"/>
      <c r="W63" s="219"/>
      <c r="X63" s="219"/>
      <c r="Y63" s="219"/>
      <c r="Z63" s="219"/>
      <c r="AA63" s="219"/>
      <c r="AB63" s="219"/>
      <c r="AC63" s="219"/>
      <c r="AD63" s="219"/>
      <c r="AE63" s="219"/>
      <c r="AF63" s="219"/>
    </row>
    <row r="64" spans="1:32" ht="12.75">
      <c r="A64" s="268">
        <v>63</v>
      </c>
      <c r="B64" s="268">
        <v>200</v>
      </c>
      <c r="C64" s="268" t="s">
        <v>216</v>
      </c>
      <c r="D64" s="472">
        <v>43717</v>
      </c>
      <c r="E64" s="268" t="s">
        <v>8</v>
      </c>
      <c r="F64" s="365">
        <v>43860</v>
      </c>
      <c r="G64" s="219"/>
      <c r="H64" s="219"/>
      <c r="I64" s="219"/>
      <c r="J64" s="219"/>
      <c r="K64" s="219"/>
      <c r="L64" s="219"/>
      <c r="M64" s="219"/>
      <c r="N64" s="219"/>
      <c r="O64" s="219"/>
      <c r="P64" s="219"/>
      <c r="Q64" s="219"/>
      <c r="R64" s="219"/>
      <c r="S64" s="219"/>
      <c r="T64" s="219"/>
      <c r="U64" s="219"/>
      <c r="V64" s="219"/>
      <c r="W64" s="219"/>
      <c r="X64" s="219"/>
      <c r="Y64" s="219"/>
      <c r="Z64" s="219"/>
      <c r="AA64" s="219"/>
      <c r="AB64" s="219"/>
      <c r="AC64" s="219"/>
      <c r="AD64" s="219"/>
      <c r="AE64" s="219"/>
      <c r="AF64" s="219"/>
    </row>
    <row r="65" spans="1:32" ht="12.75">
      <c r="A65" s="268">
        <v>64</v>
      </c>
      <c r="B65" s="268">
        <v>200</v>
      </c>
      <c r="C65" s="268" t="s">
        <v>216</v>
      </c>
      <c r="D65" s="472">
        <v>43718</v>
      </c>
      <c r="E65" s="268" t="s">
        <v>8</v>
      </c>
      <c r="F65" s="365">
        <v>43860</v>
      </c>
      <c r="G65" s="219"/>
      <c r="H65" s="219"/>
      <c r="I65" s="219"/>
      <c r="J65" s="219"/>
      <c r="K65" s="219"/>
      <c r="L65" s="219"/>
      <c r="M65" s="219"/>
      <c r="N65" s="219"/>
      <c r="O65" s="219"/>
      <c r="P65" s="219"/>
      <c r="Q65" s="219"/>
      <c r="R65" s="219"/>
      <c r="S65" s="219"/>
      <c r="T65" s="219"/>
      <c r="U65" s="219"/>
      <c r="V65" s="219"/>
      <c r="W65" s="219"/>
      <c r="X65" s="219"/>
      <c r="Y65" s="219"/>
      <c r="Z65" s="219"/>
      <c r="AA65" s="219"/>
      <c r="AB65" s="219"/>
      <c r="AC65" s="219"/>
      <c r="AD65" s="219"/>
      <c r="AE65" s="219"/>
      <c r="AF65" s="219"/>
    </row>
    <row r="66" spans="1:32" ht="12.75">
      <c r="A66" s="268">
        <v>65</v>
      </c>
      <c r="B66" s="268">
        <v>119</v>
      </c>
      <c r="C66" s="268" t="s">
        <v>216</v>
      </c>
      <c r="D66" s="472">
        <v>43717</v>
      </c>
      <c r="E66" s="268" t="s">
        <v>8</v>
      </c>
      <c r="F66" s="365">
        <v>43865</v>
      </c>
      <c r="G66" s="219"/>
      <c r="H66" s="219"/>
      <c r="I66" s="219"/>
      <c r="J66" s="219"/>
      <c r="K66" s="219"/>
      <c r="L66" s="219"/>
      <c r="M66" s="219"/>
      <c r="N66" s="219"/>
      <c r="O66" s="219"/>
      <c r="P66" s="219"/>
      <c r="Q66" s="219"/>
      <c r="R66" s="219"/>
      <c r="S66" s="219"/>
      <c r="T66" s="219"/>
      <c r="U66" s="219"/>
      <c r="V66" s="219"/>
      <c r="W66" s="219"/>
      <c r="X66" s="219"/>
      <c r="Y66" s="219"/>
      <c r="Z66" s="219"/>
      <c r="AA66" s="219"/>
      <c r="AB66" s="219"/>
      <c r="AC66" s="219"/>
      <c r="AD66" s="219"/>
      <c r="AE66" s="219"/>
      <c r="AF66" s="219"/>
    </row>
    <row r="67" spans="1:32" ht="12.75">
      <c r="A67" s="268">
        <v>66</v>
      </c>
      <c r="B67" s="268">
        <v>101</v>
      </c>
      <c r="C67" s="268" t="s">
        <v>216</v>
      </c>
      <c r="D67" s="472">
        <v>43717</v>
      </c>
      <c r="E67" s="268" t="s">
        <v>8</v>
      </c>
      <c r="F67" s="365">
        <v>43865</v>
      </c>
      <c r="G67" s="219"/>
      <c r="H67" s="219"/>
      <c r="I67" s="219"/>
      <c r="J67" s="219"/>
      <c r="K67" s="219"/>
      <c r="L67" s="219"/>
      <c r="M67" s="219"/>
      <c r="N67" s="219"/>
      <c r="O67" s="219"/>
      <c r="P67" s="219"/>
      <c r="Q67" s="219"/>
      <c r="R67" s="219"/>
      <c r="S67" s="219"/>
      <c r="T67" s="219"/>
      <c r="U67" s="219"/>
      <c r="V67" s="219"/>
      <c r="W67" s="219"/>
      <c r="X67" s="219"/>
      <c r="Y67" s="219"/>
      <c r="Z67" s="219"/>
      <c r="AA67" s="219"/>
      <c r="AB67" s="219"/>
      <c r="AC67" s="219"/>
      <c r="AD67" s="219"/>
      <c r="AE67" s="219"/>
      <c r="AF67" s="219"/>
    </row>
    <row r="68" spans="1:32" ht="12.75">
      <c r="A68" s="268">
        <v>67</v>
      </c>
      <c r="B68" s="268">
        <v>43</v>
      </c>
      <c r="C68" s="268" t="s">
        <v>216</v>
      </c>
      <c r="D68" s="472">
        <v>43714</v>
      </c>
      <c r="E68" s="268" t="s">
        <v>8</v>
      </c>
      <c r="F68" s="365">
        <v>43865</v>
      </c>
      <c r="G68" s="219"/>
      <c r="H68" s="219"/>
      <c r="I68" s="219"/>
      <c r="J68" s="219"/>
      <c r="K68" s="219"/>
      <c r="L68" s="219"/>
      <c r="M68" s="219"/>
      <c r="N68" s="219"/>
      <c r="O68" s="219"/>
      <c r="P68" s="219"/>
      <c r="Q68" s="219"/>
      <c r="R68" s="219"/>
      <c r="S68" s="219"/>
      <c r="T68" s="219"/>
      <c r="U68" s="219"/>
      <c r="V68" s="219"/>
      <c r="W68" s="219"/>
      <c r="X68" s="219"/>
      <c r="Y68" s="219"/>
      <c r="Z68" s="219"/>
      <c r="AA68" s="219"/>
      <c r="AB68" s="219"/>
      <c r="AC68" s="219"/>
      <c r="AD68" s="219"/>
      <c r="AE68" s="219"/>
      <c r="AF68" s="219"/>
    </row>
    <row r="69" spans="1:32" ht="12.75">
      <c r="A69" s="268">
        <v>68</v>
      </c>
      <c r="B69" s="268">
        <v>33</v>
      </c>
      <c r="C69" s="268" t="s">
        <v>216</v>
      </c>
      <c r="D69" s="472">
        <v>43714</v>
      </c>
      <c r="E69" s="268" t="s">
        <v>8</v>
      </c>
      <c r="F69" s="365">
        <v>43865</v>
      </c>
      <c r="G69" s="219"/>
      <c r="H69" s="219"/>
      <c r="I69" s="219"/>
      <c r="J69" s="219"/>
      <c r="K69" s="219"/>
      <c r="L69" s="219"/>
      <c r="M69" s="219"/>
      <c r="N69" s="219"/>
      <c r="O69" s="219"/>
      <c r="P69" s="219"/>
      <c r="Q69" s="219"/>
      <c r="R69" s="219"/>
      <c r="S69" s="219"/>
      <c r="T69" s="219"/>
      <c r="U69" s="219"/>
      <c r="V69" s="219"/>
      <c r="W69" s="219"/>
      <c r="X69" s="219"/>
      <c r="Y69" s="219"/>
      <c r="Z69" s="219"/>
      <c r="AA69" s="219"/>
      <c r="AB69" s="219"/>
      <c r="AC69" s="219"/>
      <c r="AD69" s="219"/>
      <c r="AE69" s="219"/>
      <c r="AF69" s="219"/>
    </row>
    <row r="70" spans="1:32" ht="12.75">
      <c r="A70" s="268">
        <v>69</v>
      </c>
      <c r="B70" s="268">
        <v>0</v>
      </c>
      <c r="C70" s="268" t="s">
        <v>216</v>
      </c>
      <c r="D70" s="472">
        <v>43696</v>
      </c>
      <c r="E70" s="268" t="s">
        <v>15</v>
      </c>
      <c r="F70" s="376">
        <v>43701</v>
      </c>
      <c r="G70" s="219"/>
      <c r="H70" s="219"/>
      <c r="I70" s="219"/>
      <c r="J70" s="219"/>
      <c r="K70" s="219"/>
      <c r="L70" s="219"/>
      <c r="M70" s="219"/>
      <c r="N70" s="219"/>
      <c r="O70" s="219"/>
      <c r="P70" s="219"/>
      <c r="Q70" s="219"/>
      <c r="R70" s="219"/>
      <c r="S70" s="219"/>
      <c r="T70" s="219"/>
      <c r="U70" s="219"/>
      <c r="V70" s="219"/>
      <c r="W70" s="219"/>
      <c r="X70" s="219"/>
      <c r="Y70" s="219"/>
      <c r="Z70" s="219"/>
      <c r="AA70" s="219"/>
      <c r="AB70" s="219"/>
      <c r="AC70" s="219"/>
      <c r="AD70" s="219"/>
      <c r="AE70" s="219"/>
      <c r="AF70" s="219"/>
    </row>
    <row r="71" spans="1:32" ht="12.75">
      <c r="A71" s="268">
        <v>70</v>
      </c>
      <c r="B71" s="268">
        <v>57</v>
      </c>
      <c r="C71" s="268" t="s">
        <v>216</v>
      </c>
      <c r="D71" s="472">
        <v>43714</v>
      </c>
      <c r="E71" s="268" t="s">
        <v>8</v>
      </c>
      <c r="F71" s="365">
        <v>43865</v>
      </c>
      <c r="G71" s="219"/>
      <c r="H71" s="219"/>
      <c r="I71" s="219"/>
      <c r="J71" s="219"/>
      <c r="K71" s="219"/>
      <c r="L71" s="219"/>
      <c r="M71" s="219"/>
      <c r="N71" s="219"/>
      <c r="O71" s="219"/>
      <c r="P71" s="219"/>
      <c r="Q71" s="219"/>
      <c r="R71" s="219"/>
      <c r="S71" s="219"/>
      <c r="T71" s="219"/>
      <c r="U71" s="219"/>
      <c r="V71" s="219"/>
      <c r="W71" s="219"/>
      <c r="X71" s="219"/>
      <c r="Y71" s="219"/>
      <c r="Z71" s="219"/>
      <c r="AA71" s="219"/>
      <c r="AB71" s="219"/>
      <c r="AC71" s="219"/>
      <c r="AD71" s="219"/>
      <c r="AE71" s="219"/>
      <c r="AF71" s="219"/>
    </row>
    <row r="72" spans="1:32" ht="12.75">
      <c r="A72" s="268">
        <v>71</v>
      </c>
      <c r="B72" s="268">
        <v>7</v>
      </c>
      <c r="C72" s="268" t="s">
        <v>216</v>
      </c>
      <c r="D72" s="472">
        <v>43696</v>
      </c>
      <c r="E72" s="268" t="s">
        <v>15</v>
      </c>
      <c r="F72" s="376">
        <v>43701</v>
      </c>
      <c r="G72" s="219"/>
      <c r="H72" s="219"/>
      <c r="I72" s="219"/>
      <c r="J72" s="219"/>
      <c r="K72" s="219"/>
      <c r="L72" s="219"/>
      <c r="M72" s="219"/>
      <c r="N72" s="219"/>
      <c r="O72" s="219"/>
      <c r="P72" s="219"/>
      <c r="Q72" s="219"/>
      <c r="R72" s="219"/>
      <c r="S72" s="219"/>
      <c r="T72" s="219"/>
      <c r="U72" s="219"/>
      <c r="V72" s="219"/>
      <c r="W72" s="219"/>
      <c r="X72" s="219"/>
      <c r="Y72" s="219"/>
      <c r="Z72" s="219"/>
      <c r="AA72" s="219"/>
      <c r="AB72" s="219"/>
      <c r="AC72" s="219"/>
      <c r="AD72" s="219"/>
      <c r="AE72" s="219"/>
      <c r="AF72" s="219"/>
    </row>
    <row r="73" spans="1:32" ht="12.75">
      <c r="A73" s="268">
        <v>72</v>
      </c>
      <c r="B73" s="268">
        <v>35</v>
      </c>
      <c r="C73" s="268" t="s">
        <v>216</v>
      </c>
      <c r="D73" s="472">
        <v>43714</v>
      </c>
      <c r="E73" s="268" t="s">
        <v>8</v>
      </c>
      <c r="F73" s="365">
        <v>43865</v>
      </c>
      <c r="G73" s="219"/>
      <c r="H73" s="219"/>
      <c r="I73" s="219"/>
      <c r="J73" s="219"/>
      <c r="K73" s="219"/>
      <c r="L73" s="219"/>
      <c r="M73" s="219"/>
      <c r="N73" s="219"/>
      <c r="O73" s="219"/>
      <c r="P73" s="219"/>
      <c r="Q73" s="219"/>
      <c r="R73" s="219"/>
      <c r="S73" s="219"/>
      <c r="T73" s="219"/>
      <c r="U73" s="219"/>
      <c r="V73" s="219"/>
      <c r="W73" s="219"/>
      <c r="X73" s="219"/>
      <c r="Y73" s="219"/>
      <c r="Z73" s="219"/>
      <c r="AA73" s="219"/>
      <c r="AB73" s="219"/>
      <c r="AC73" s="219"/>
      <c r="AD73" s="219"/>
      <c r="AE73" s="219"/>
      <c r="AF73" s="219"/>
    </row>
    <row r="74" spans="1:32" ht="12.75">
      <c r="A74" s="268">
        <v>73</v>
      </c>
      <c r="B74" s="268">
        <v>0</v>
      </c>
      <c r="C74" s="268" t="s">
        <v>216</v>
      </c>
      <c r="D74" s="472">
        <v>43696</v>
      </c>
      <c r="E74" s="268" t="s">
        <v>15</v>
      </c>
      <c r="F74" s="376">
        <v>43701</v>
      </c>
      <c r="G74" s="219"/>
      <c r="H74" s="219"/>
      <c r="I74" s="219"/>
      <c r="J74" s="219"/>
      <c r="K74" s="219"/>
      <c r="L74" s="219"/>
      <c r="M74" s="219"/>
      <c r="N74" s="219"/>
      <c r="O74" s="219"/>
      <c r="P74" s="219"/>
      <c r="Q74" s="219"/>
      <c r="R74" s="219"/>
      <c r="S74" s="219"/>
      <c r="T74" s="219"/>
      <c r="U74" s="219"/>
      <c r="V74" s="219"/>
      <c r="W74" s="219"/>
      <c r="X74" s="219"/>
      <c r="Y74" s="219"/>
      <c r="Z74" s="219"/>
      <c r="AA74" s="219"/>
      <c r="AB74" s="219"/>
      <c r="AC74" s="219"/>
      <c r="AD74" s="219"/>
      <c r="AE74" s="219"/>
      <c r="AF74" s="219"/>
    </row>
    <row r="75" spans="1:32" ht="12.75">
      <c r="A75" s="268">
        <v>74</v>
      </c>
      <c r="B75" s="268">
        <v>122</v>
      </c>
      <c r="C75" s="268" t="s">
        <v>216</v>
      </c>
      <c r="D75" s="472">
        <v>43712</v>
      </c>
      <c r="E75" s="268" t="s">
        <v>8</v>
      </c>
      <c r="F75" s="365">
        <v>43865</v>
      </c>
      <c r="G75" s="219"/>
      <c r="H75" s="219"/>
      <c r="I75" s="219"/>
      <c r="J75" s="219"/>
      <c r="K75" s="219"/>
      <c r="L75" s="219"/>
      <c r="M75" s="219"/>
      <c r="N75" s="219"/>
      <c r="O75" s="219"/>
      <c r="P75" s="219"/>
      <c r="Q75" s="219"/>
      <c r="R75" s="219"/>
      <c r="S75" s="219"/>
      <c r="T75" s="219"/>
      <c r="U75" s="219"/>
      <c r="V75" s="219"/>
      <c r="W75" s="219"/>
      <c r="X75" s="219"/>
      <c r="Y75" s="219"/>
      <c r="Z75" s="219"/>
      <c r="AA75" s="219"/>
      <c r="AB75" s="219"/>
      <c r="AC75" s="219"/>
      <c r="AD75" s="219"/>
      <c r="AE75" s="219"/>
      <c r="AF75" s="219"/>
    </row>
    <row r="76" spans="1:32" ht="12.75">
      <c r="A76" s="268">
        <v>75</v>
      </c>
      <c r="B76" s="268">
        <v>136</v>
      </c>
      <c r="C76" s="268" t="s">
        <v>216</v>
      </c>
      <c r="D76" s="472">
        <v>43714</v>
      </c>
      <c r="E76" s="268" t="s">
        <v>8</v>
      </c>
      <c r="F76" s="365">
        <v>43865</v>
      </c>
      <c r="G76" s="219"/>
      <c r="H76" s="219"/>
      <c r="I76" s="219"/>
      <c r="J76" s="219"/>
      <c r="K76" s="219"/>
      <c r="L76" s="219"/>
      <c r="M76" s="219"/>
      <c r="N76" s="219"/>
      <c r="O76" s="219"/>
      <c r="P76" s="219"/>
      <c r="Q76" s="219"/>
      <c r="R76" s="219"/>
      <c r="S76" s="219"/>
      <c r="T76" s="219"/>
      <c r="U76" s="219"/>
      <c r="V76" s="219"/>
      <c r="W76" s="219"/>
      <c r="X76" s="219"/>
      <c r="Y76" s="219"/>
      <c r="Z76" s="219"/>
      <c r="AA76" s="219"/>
      <c r="AB76" s="219"/>
      <c r="AC76" s="219"/>
      <c r="AD76" s="219"/>
      <c r="AE76" s="219"/>
      <c r="AF76" s="219"/>
    </row>
    <row r="77" spans="1:32" ht="12.75">
      <c r="A77" s="268">
        <v>76</v>
      </c>
      <c r="B77" s="268">
        <v>55</v>
      </c>
      <c r="C77" s="268" t="s">
        <v>216</v>
      </c>
      <c r="D77" s="472">
        <v>43714</v>
      </c>
      <c r="E77" s="268" t="s">
        <v>8</v>
      </c>
      <c r="F77" s="365">
        <v>43865</v>
      </c>
      <c r="G77" s="219"/>
      <c r="H77" s="219"/>
      <c r="I77" s="219"/>
      <c r="J77" s="219"/>
      <c r="K77" s="219"/>
      <c r="L77" s="219"/>
      <c r="M77" s="219"/>
      <c r="N77" s="219"/>
      <c r="O77" s="219"/>
      <c r="P77" s="219"/>
      <c r="Q77" s="219"/>
      <c r="R77" s="219"/>
      <c r="S77" s="219"/>
      <c r="T77" s="219"/>
      <c r="U77" s="219"/>
      <c r="V77" s="219"/>
      <c r="W77" s="219"/>
      <c r="X77" s="219"/>
      <c r="Y77" s="219"/>
      <c r="Z77" s="219"/>
      <c r="AA77" s="219"/>
      <c r="AB77" s="219"/>
      <c r="AC77" s="219"/>
      <c r="AD77" s="219"/>
      <c r="AE77" s="219"/>
      <c r="AF77" s="219"/>
    </row>
    <row r="78" spans="1:32" ht="12.75">
      <c r="A78" s="268">
        <v>77</v>
      </c>
      <c r="B78" s="268">
        <v>203</v>
      </c>
      <c r="C78" s="268" t="s">
        <v>216</v>
      </c>
      <c r="D78" s="472">
        <v>43714</v>
      </c>
      <c r="E78" s="268" t="s">
        <v>8</v>
      </c>
      <c r="F78" s="365">
        <v>43866</v>
      </c>
      <c r="G78" s="219"/>
      <c r="H78" s="219"/>
      <c r="I78" s="219"/>
      <c r="J78" s="219"/>
      <c r="K78" s="219"/>
      <c r="L78" s="219"/>
      <c r="M78" s="219"/>
      <c r="N78" s="219"/>
      <c r="O78" s="219"/>
      <c r="P78" s="219"/>
      <c r="Q78" s="219"/>
      <c r="R78" s="219"/>
      <c r="S78" s="219"/>
      <c r="T78" s="219"/>
      <c r="U78" s="219"/>
      <c r="V78" s="219"/>
      <c r="W78" s="219"/>
      <c r="X78" s="219"/>
      <c r="Y78" s="219"/>
      <c r="Z78" s="219"/>
      <c r="AA78" s="219"/>
      <c r="AB78" s="219"/>
      <c r="AC78" s="219"/>
      <c r="AD78" s="219"/>
      <c r="AE78" s="219"/>
      <c r="AF78" s="219"/>
    </row>
    <row r="79" spans="1:32" ht="12.75">
      <c r="A79" s="268">
        <v>78</v>
      </c>
      <c r="B79" s="268">
        <v>28</v>
      </c>
      <c r="C79" s="268" t="s">
        <v>216</v>
      </c>
      <c r="D79" s="472">
        <v>43712</v>
      </c>
      <c r="E79" s="268" t="s">
        <v>8</v>
      </c>
      <c r="F79" s="365">
        <v>43866</v>
      </c>
      <c r="G79" s="219"/>
      <c r="H79" s="219"/>
      <c r="I79" s="219"/>
      <c r="J79" s="219"/>
      <c r="K79" s="219"/>
      <c r="L79" s="219"/>
      <c r="M79" s="219"/>
      <c r="N79" s="219"/>
      <c r="O79" s="219"/>
      <c r="P79" s="219"/>
      <c r="Q79" s="219"/>
      <c r="R79" s="219"/>
      <c r="S79" s="219"/>
      <c r="T79" s="219"/>
      <c r="U79" s="219"/>
      <c r="V79" s="219"/>
      <c r="W79" s="219"/>
      <c r="X79" s="219"/>
      <c r="Y79" s="219"/>
      <c r="Z79" s="219"/>
      <c r="AA79" s="219"/>
      <c r="AB79" s="219"/>
      <c r="AC79" s="219"/>
      <c r="AD79" s="219"/>
      <c r="AE79" s="219"/>
      <c r="AF79" s="219"/>
    </row>
    <row r="80" spans="1:32" ht="12.75">
      <c r="A80" s="268">
        <v>79</v>
      </c>
      <c r="B80" s="268">
        <v>83</v>
      </c>
      <c r="C80" s="268" t="s">
        <v>216</v>
      </c>
      <c r="D80" s="472">
        <v>43712</v>
      </c>
      <c r="E80" s="268" t="s">
        <v>8</v>
      </c>
      <c r="F80" s="365">
        <v>43866</v>
      </c>
      <c r="G80" s="219"/>
      <c r="H80" s="219"/>
      <c r="I80" s="219"/>
      <c r="J80" s="219"/>
      <c r="K80" s="219"/>
      <c r="L80" s="219"/>
      <c r="M80" s="219"/>
      <c r="N80" s="219"/>
      <c r="O80" s="219"/>
      <c r="P80" s="219"/>
      <c r="Q80" s="219"/>
      <c r="R80" s="219"/>
      <c r="S80" s="219"/>
      <c r="T80" s="219"/>
      <c r="U80" s="219"/>
      <c r="V80" s="219"/>
      <c r="W80" s="219"/>
      <c r="X80" s="219"/>
      <c r="Y80" s="219"/>
      <c r="Z80" s="219"/>
      <c r="AA80" s="219"/>
      <c r="AB80" s="219"/>
      <c r="AC80" s="219"/>
      <c r="AD80" s="219"/>
      <c r="AE80" s="219"/>
      <c r="AF80" s="219"/>
    </row>
    <row r="81" spans="1:32" ht="12.75">
      <c r="A81" s="268">
        <v>80</v>
      </c>
      <c r="B81" s="268">
        <v>8</v>
      </c>
      <c r="C81" s="268" t="s">
        <v>216</v>
      </c>
      <c r="D81" s="472">
        <v>43696</v>
      </c>
      <c r="E81" s="268" t="s">
        <v>15</v>
      </c>
      <c r="F81" s="376">
        <v>43701</v>
      </c>
      <c r="G81" s="219"/>
      <c r="H81" s="219"/>
      <c r="I81" s="219"/>
      <c r="J81" s="219"/>
      <c r="K81" s="219"/>
      <c r="L81" s="219"/>
      <c r="M81" s="219"/>
      <c r="N81" s="219"/>
      <c r="O81" s="219"/>
      <c r="P81" s="219"/>
      <c r="Q81" s="219"/>
      <c r="R81" s="219"/>
      <c r="S81" s="219"/>
      <c r="T81" s="219"/>
      <c r="U81" s="219"/>
      <c r="V81" s="219"/>
      <c r="W81" s="219"/>
      <c r="X81" s="219"/>
      <c r="Y81" s="219"/>
      <c r="Z81" s="219"/>
      <c r="AA81" s="219"/>
      <c r="AB81" s="219"/>
      <c r="AC81" s="219"/>
      <c r="AD81" s="219"/>
      <c r="AE81" s="219"/>
      <c r="AF81" s="219"/>
    </row>
    <row r="82" spans="1:32" ht="12.75">
      <c r="A82" s="268">
        <v>81</v>
      </c>
      <c r="B82" s="268">
        <v>37</v>
      </c>
      <c r="C82" s="268" t="s">
        <v>216</v>
      </c>
      <c r="D82" s="472">
        <v>43707</v>
      </c>
      <c r="E82" s="268" t="s">
        <v>8</v>
      </c>
      <c r="F82" s="365">
        <v>43866</v>
      </c>
      <c r="G82" s="268" t="s">
        <v>3456</v>
      </c>
      <c r="H82" s="219"/>
      <c r="I82" s="219"/>
      <c r="J82" s="219"/>
      <c r="K82" s="219"/>
      <c r="L82" s="219"/>
      <c r="M82" s="219"/>
      <c r="N82" s="219"/>
      <c r="O82" s="219"/>
      <c r="P82" s="219"/>
      <c r="Q82" s="219"/>
      <c r="R82" s="219"/>
      <c r="S82" s="219"/>
      <c r="T82" s="219"/>
      <c r="U82" s="219"/>
      <c r="V82" s="219"/>
      <c r="W82" s="219"/>
      <c r="X82" s="219"/>
      <c r="Y82" s="219"/>
      <c r="Z82" s="219"/>
      <c r="AA82" s="219"/>
      <c r="AB82" s="219"/>
      <c r="AC82" s="219"/>
      <c r="AD82" s="219"/>
      <c r="AE82" s="219"/>
      <c r="AF82" s="219"/>
    </row>
    <row r="83" spans="1:32" ht="12.75">
      <c r="A83" s="268">
        <v>82</v>
      </c>
      <c r="B83" s="268">
        <v>610</v>
      </c>
      <c r="C83" s="268" t="s">
        <v>216</v>
      </c>
      <c r="D83" s="472">
        <v>43707</v>
      </c>
      <c r="E83" s="268" t="s">
        <v>8</v>
      </c>
      <c r="F83" s="365">
        <v>43866</v>
      </c>
      <c r="G83" s="268" t="s">
        <v>3456</v>
      </c>
      <c r="H83" s="219"/>
      <c r="I83" s="219"/>
      <c r="J83" s="219"/>
      <c r="K83" s="219"/>
      <c r="L83" s="219"/>
      <c r="M83" s="219"/>
      <c r="N83" s="219"/>
      <c r="O83" s="219"/>
      <c r="P83" s="219"/>
      <c r="Q83" s="219"/>
      <c r="R83" s="219"/>
      <c r="S83" s="219"/>
      <c r="T83" s="219"/>
      <c r="U83" s="219"/>
      <c r="V83" s="219"/>
      <c r="W83" s="219"/>
      <c r="X83" s="219"/>
      <c r="Y83" s="219"/>
      <c r="Z83" s="219"/>
      <c r="AA83" s="219"/>
      <c r="AB83" s="219"/>
      <c r="AC83" s="219"/>
      <c r="AD83" s="219"/>
      <c r="AE83" s="219"/>
      <c r="AF83" s="219"/>
    </row>
    <row r="84" spans="1:32" ht="12.75">
      <c r="A84" s="268">
        <v>83</v>
      </c>
      <c r="B84" s="268">
        <v>181</v>
      </c>
      <c r="C84" s="268" t="s">
        <v>216</v>
      </c>
      <c r="D84" s="472">
        <v>43711</v>
      </c>
      <c r="E84" s="268" t="s">
        <v>8</v>
      </c>
      <c r="F84" s="365">
        <v>43867</v>
      </c>
      <c r="G84" s="219"/>
      <c r="H84" s="219"/>
      <c r="I84" s="219"/>
      <c r="J84" s="219"/>
      <c r="K84" s="219"/>
      <c r="L84" s="219"/>
      <c r="M84" s="219"/>
      <c r="N84" s="219"/>
      <c r="O84" s="219"/>
      <c r="P84" s="219"/>
      <c r="Q84" s="219"/>
      <c r="R84" s="219"/>
      <c r="S84" s="219"/>
      <c r="T84" s="219"/>
      <c r="U84" s="219"/>
      <c r="V84" s="219"/>
      <c r="W84" s="219"/>
      <c r="X84" s="219"/>
      <c r="Y84" s="219"/>
      <c r="Z84" s="219"/>
      <c r="AA84" s="219"/>
      <c r="AB84" s="219"/>
      <c r="AC84" s="219"/>
      <c r="AD84" s="219"/>
      <c r="AE84" s="219"/>
      <c r="AF84" s="219"/>
    </row>
    <row r="85" spans="1:32" ht="12.75">
      <c r="A85" s="268">
        <v>84</v>
      </c>
      <c r="B85" s="268">
        <v>12</v>
      </c>
      <c r="C85" s="268" t="s">
        <v>216</v>
      </c>
      <c r="D85" s="472">
        <v>43711</v>
      </c>
      <c r="E85" s="268" t="s">
        <v>8</v>
      </c>
      <c r="F85" s="365">
        <v>43867</v>
      </c>
      <c r="G85" s="219"/>
      <c r="H85" s="219"/>
      <c r="I85" s="219"/>
      <c r="J85" s="219"/>
      <c r="K85" s="219"/>
      <c r="L85" s="219"/>
      <c r="M85" s="219"/>
      <c r="N85" s="219"/>
      <c r="O85" s="219"/>
      <c r="P85" s="219"/>
      <c r="Q85" s="219"/>
      <c r="R85" s="219"/>
      <c r="S85" s="219"/>
      <c r="T85" s="219"/>
      <c r="U85" s="219"/>
      <c r="V85" s="219"/>
      <c r="W85" s="219"/>
      <c r="X85" s="219"/>
      <c r="Y85" s="219"/>
      <c r="Z85" s="219"/>
      <c r="AA85" s="219"/>
      <c r="AB85" s="219"/>
      <c r="AC85" s="219"/>
      <c r="AD85" s="219"/>
      <c r="AE85" s="219"/>
      <c r="AF85" s="219"/>
    </row>
    <row r="86" spans="1:32" ht="12.75">
      <c r="A86" s="268">
        <v>85</v>
      </c>
      <c r="B86" s="268">
        <v>333</v>
      </c>
      <c r="C86" s="268" t="s">
        <v>216</v>
      </c>
      <c r="D86" s="472">
        <v>43711</v>
      </c>
      <c r="E86" s="268" t="s">
        <v>8</v>
      </c>
      <c r="F86" s="365">
        <v>43867</v>
      </c>
      <c r="G86" s="219"/>
      <c r="H86" s="219"/>
      <c r="I86" s="219"/>
      <c r="J86" s="219"/>
      <c r="K86" s="219"/>
      <c r="L86" s="219"/>
      <c r="M86" s="219"/>
      <c r="N86" s="219"/>
      <c r="O86" s="219"/>
      <c r="P86" s="219"/>
      <c r="Q86" s="219"/>
      <c r="R86" s="219"/>
      <c r="S86" s="219"/>
      <c r="T86" s="219"/>
      <c r="U86" s="219"/>
      <c r="V86" s="219"/>
      <c r="W86" s="219"/>
      <c r="X86" s="219"/>
      <c r="Y86" s="219"/>
      <c r="Z86" s="219"/>
      <c r="AA86" s="219"/>
      <c r="AB86" s="219"/>
      <c r="AC86" s="219"/>
      <c r="AD86" s="219"/>
      <c r="AE86" s="219"/>
      <c r="AF86" s="219"/>
    </row>
    <row r="87" spans="1:32" ht="12.75">
      <c r="A87" s="268">
        <v>86</v>
      </c>
      <c r="B87" s="268">
        <v>167</v>
      </c>
      <c r="C87" s="268" t="s">
        <v>216</v>
      </c>
      <c r="D87" s="472">
        <v>43711</v>
      </c>
      <c r="E87" s="268" t="s">
        <v>8</v>
      </c>
      <c r="F87" s="365">
        <v>43867</v>
      </c>
      <c r="G87" s="219"/>
      <c r="H87" s="219"/>
      <c r="I87" s="219"/>
      <c r="J87" s="219"/>
      <c r="K87" s="219"/>
      <c r="L87" s="219"/>
      <c r="M87" s="219"/>
      <c r="N87" s="219"/>
      <c r="O87" s="219"/>
      <c r="P87" s="219"/>
      <c r="Q87" s="219"/>
      <c r="R87" s="219"/>
      <c r="S87" s="219"/>
      <c r="T87" s="219"/>
      <c r="U87" s="219"/>
      <c r="V87" s="219"/>
      <c r="W87" s="219"/>
      <c r="X87" s="219"/>
      <c r="Y87" s="219"/>
      <c r="Z87" s="219"/>
      <c r="AA87" s="219"/>
      <c r="AB87" s="219"/>
      <c r="AC87" s="219"/>
      <c r="AD87" s="219"/>
      <c r="AE87" s="219"/>
      <c r="AF87" s="219"/>
    </row>
    <row r="88" spans="1:32" ht="12.75">
      <c r="A88" s="268">
        <v>87</v>
      </c>
      <c r="B88" s="268">
        <v>0</v>
      </c>
      <c r="C88" s="268" t="s">
        <v>216</v>
      </c>
      <c r="D88" s="472">
        <v>43696</v>
      </c>
      <c r="E88" s="268" t="s">
        <v>15</v>
      </c>
      <c r="F88" s="376">
        <v>43701</v>
      </c>
      <c r="G88" s="219"/>
      <c r="H88" s="219"/>
      <c r="I88" s="219"/>
      <c r="J88" s="219"/>
      <c r="K88" s="219"/>
      <c r="L88" s="219"/>
      <c r="M88" s="219"/>
      <c r="N88" s="219"/>
      <c r="O88" s="219"/>
      <c r="P88" s="219"/>
      <c r="Q88" s="219"/>
      <c r="R88" s="219"/>
      <c r="S88" s="219"/>
      <c r="T88" s="219"/>
      <c r="U88" s="219"/>
      <c r="V88" s="219"/>
      <c r="W88" s="219"/>
      <c r="X88" s="219"/>
      <c r="Y88" s="219"/>
      <c r="Z88" s="219"/>
      <c r="AA88" s="219"/>
      <c r="AB88" s="219"/>
      <c r="AC88" s="219"/>
      <c r="AD88" s="219"/>
      <c r="AE88" s="219"/>
      <c r="AF88" s="219"/>
    </row>
    <row r="89" spans="1:32" ht="12.75">
      <c r="A89" s="268">
        <v>88</v>
      </c>
      <c r="B89" s="268">
        <v>55</v>
      </c>
      <c r="C89" s="268" t="s">
        <v>216</v>
      </c>
      <c r="D89" s="472">
        <v>43698</v>
      </c>
      <c r="E89" s="268" t="s">
        <v>8</v>
      </c>
      <c r="F89" s="365">
        <v>43872</v>
      </c>
      <c r="G89" s="268" t="s">
        <v>3457</v>
      </c>
      <c r="H89" s="219"/>
      <c r="I89" s="219"/>
      <c r="J89" s="219"/>
      <c r="K89" s="219"/>
      <c r="L89" s="219"/>
      <c r="M89" s="219"/>
      <c r="N89" s="219"/>
      <c r="O89" s="219"/>
      <c r="P89" s="219"/>
      <c r="Q89" s="219"/>
      <c r="R89" s="219"/>
      <c r="S89" s="219"/>
      <c r="T89" s="219"/>
      <c r="U89" s="219"/>
      <c r="V89" s="219"/>
      <c r="W89" s="219"/>
      <c r="X89" s="219"/>
      <c r="Y89" s="219"/>
      <c r="Z89" s="219"/>
      <c r="AA89" s="219"/>
      <c r="AB89" s="219"/>
      <c r="AC89" s="219"/>
      <c r="AD89" s="219"/>
      <c r="AE89" s="219"/>
      <c r="AF89" s="219"/>
    </row>
    <row r="90" spans="1:32" ht="12.75">
      <c r="A90" s="268">
        <v>89</v>
      </c>
      <c r="B90" s="268">
        <v>16</v>
      </c>
      <c r="C90" s="268" t="s">
        <v>216</v>
      </c>
      <c r="D90" s="472">
        <v>43696</v>
      </c>
      <c r="E90" s="268" t="s">
        <v>15</v>
      </c>
      <c r="F90" s="365">
        <v>43704</v>
      </c>
      <c r="G90" s="219"/>
      <c r="H90" s="219"/>
      <c r="I90" s="219"/>
      <c r="J90" s="219"/>
      <c r="K90" s="219"/>
      <c r="L90" s="219"/>
      <c r="M90" s="219"/>
      <c r="N90" s="219"/>
      <c r="O90" s="219"/>
      <c r="P90" s="219"/>
      <c r="Q90" s="219"/>
      <c r="R90" s="219"/>
      <c r="S90" s="219"/>
      <c r="T90" s="219"/>
      <c r="U90" s="219"/>
      <c r="V90" s="219"/>
      <c r="W90" s="219"/>
      <c r="X90" s="219"/>
      <c r="Y90" s="219"/>
      <c r="Z90" s="219"/>
      <c r="AA90" s="219"/>
      <c r="AB90" s="219"/>
      <c r="AC90" s="219"/>
      <c r="AD90" s="219"/>
      <c r="AE90" s="219"/>
      <c r="AF90" s="219"/>
    </row>
    <row r="91" spans="1:32" ht="12.75">
      <c r="A91" s="268">
        <v>90</v>
      </c>
      <c r="B91" s="268">
        <v>32</v>
      </c>
      <c r="C91" s="268" t="s">
        <v>216</v>
      </c>
      <c r="D91" s="472">
        <v>43696</v>
      </c>
      <c r="E91" s="268" t="s">
        <v>8</v>
      </c>
      <c r="F91" s="365">
        <v>43872</v>
      </c>
      <c r="G91" s="268" t="s">
        <v>3457</v>
      </c>
      <c r="H91" s="219"/>
      <c r="I91" s="219"/>
      <c r="J91" s="219"/>
      <c r="K91" s="219"/>
      <c r="L91" s="219"/>
      <c r="M91" s="219"/>
      <c r="N91" s="219"/>
      <c r="O91" s="219"/>
      <c r="P91" s="219"/>
      <c r="Q91" s="219"/>
      <c r="R91" s="219"/>
      <c r="S91" s="219"/>
      <c r="T91" s="219"/>
      <c r="U91" s="219"/>
      <c r="V91" s="219"/>
      <c r="W91" s="219"/>
      <c r="X91" s="219"/>
      <c r="Y91" s="219"/>
      <c r="Z91" s="219"/>
      <c r="AA91" s="219"/>
      <c r="AB91" s="219"/>
      <c r="AC91" s="219"/>
      <c r="AD91" s="219"/>
      <c r="AE91" s="219"/>
      <c r="AF91" s="219"/>
    </row>
    <row r="92" spans="1:32" ht="12.75">
      <c r="A92" s="268">
        <v>91</v>
      </c>
      <c r="B92" s="268">
        <v>0</v>
      </c>
      <c r="C92" s="268" t="s">
        <v>216</v>
      </c>
      <c r="D92" s="472">
        <v>43696</v>
      </c>
      <c r="E92" s="268" t="s">
        <v>15</v>
      </c>
      <c r="F92" s="365">
        <v>43704</v>
      </c>
      <c r="G92" s="219"/>
      <c r="H92" s="219"/>
      <c r="I92" s="219"/>
      <c r="J92" s="219"/>
      <c r="K92" s="219"/>
      <c r="L92" s="219"/>
      <c r="M92" s="219"/>
      <c r="N92" s="219"/>
      <c r="O92" s="219"/>
      <c r="P92" s="219"/>
      <c r="Q92" s="219"/>
      <c r="R92" s="219"/>
      <c r="S92" s="219"/>
      <c r="T92" s="219"/>
      <c r="U92" s="219"/>
      <c r="V92" s="219"/>
      <c r="W92" s="219"/>
      <c r="X92" s="219"/>
      <c r="Y92" s="219"/>
      <c r="Z92" s="219"/>
      <c r="AA92" s="219"/>
      <c r="AB92" s="219"/>
      <c r="AC92" s="219"/>
      <c r="AD92" s="219"/>
      <c r="AE92" s="219"/>
      <c r="AF92" s="219"/>
    </row>
    <row r="93" spans="1:32" ht="12.75">
      <c r="A93" s="268">
        <v>92</v>
      </c>
      <c r="B93" s="268">
        <v>0</v>
      </c>
      <c r="C93" s="268" t="s">
        <v>216</v>
      </c>
      <c r="D93" s="472">
        <v>43696</v>
      </c>
      <c r="E93" s="268" t="s">
        <v>8</v>
      </c>
      <c r="F93" s="365">
        <v>43867</v>
      </c>
      <c r="G93" s="219"/>
      <c r="H93" s="219"/>
      <c r="I93" s="219"/>
      <c r="J93" s="219"/>
      <c r="K93" s="219"/>
      <c r="L93" s="219"/>
      <c r="M93" s="219"/>
      <c r="N93" s="219"/>
      <c r="O93" s="219"/>
      <c r="P93" s="219"/>
      <c r="Q93" s="219"/>
      <c r="R93" s="219"/>
      <c r="S93" s="219"/>
      <c r="T93" s="219"/>
      <c r="U93" s="219"/>
      <c r="V93" s="219"/>
      <c r="W93" s="219"/>
      <c r="X93" s="219"/>
      <c r="Y93" s="219"/>
      <c r="Z93" s="219"/>
      <c r="AA93" s="219"/>
      <c r="AB93" s="219"/>
      <c r="AC93" s="219"/>
      <c r="AD93" s="219"/>
      <c r="AE93" s="219"/>
      <c r="AF93" s="219"/>
    </row>
    <row r="94" spans="1:32" ht="12.75">
      <c r="A94" s="268">
        <v>93</v>
      </c>
      <c r="B94" s="268">
        <v>0</v>
      </c>
      <c r="C94" s="268" t="s">
        <v>216</v>
      </c>
      <c r="D94" s="472">
        <v>43696</v>
      </c>
      <c r="E94" s="268" t="s">
        <v>8</v>
      </c>
      <c r="F94" s="365">
        <v>43872</v>
      </c>
      <c r="G94" s="219"/>
      <c r="H94" s="219"/>
      <c r="I94" s="219"/>
      <c r="J94" s="219"/>
      <c r="K94" s="219"/>
      <c r="L94" s="219"/>
      <c r="M94" s="219"/>
      <c r="N94" s="219"/>
      <c r="O94" s="219"/>
      <c r="P94" s="219"/>
      <c r="Q94" s="219"/>
      <c r="R94" s="219"/>
      <c r="S94" s="219"/>
      <c r="T94" s="219"/>
      <c r="U94" s="219"/>
      <c r="V94" s="219"/>
      <c r="W94" s="219"/>
      <c r="X94" s="219"/>
      <c r="Y94" s="219"/>
      <c r="Z94" s="219"/>
      <c r="AA94" s="219"/>
      <c r="AB94" s="219"/>
      <c r="AC94" s="219"/>
      <c r="AD94" s="219"/>
      <c r="AE94" s="219"/>
      <c r="AF94" s="219"/>
    </row>
    <row r="95" spans="1:32" ht="12.75">
      <c r="A95" s="268">
        <v>94</v>
      </c>
      <c r="B95" s="268">
        <v>4</v>
      </c>
      <c r="C95" s="268" t="s">
        <v>216</v>
      </c>
      <c r="D95" s="472">
        <v>43696</v>
      </c>
      <c r="E95" s="268" t="s">
        <v>8</v>
      </c>
      <c r="F95" s="365">
        <v>43872</v>
      </c>
      <c r="G95" s="219"/>
      <c r="H95" s="219"/>
      <c r="I95" s="219"/>
      <c r="J95" s="219"/>
      <c r="K95" s="219"/>
      <c r="L95" s="219"/>
      <c r="M95" s="219"/>
      <c r="N95" s="219"/>
      <c r="O95" s="219"/>
      <c r="P95" s="219"/>
      <c r="Q95" s="219"/>
      <c r="R95" s="219"/>
      <c r="S95" s="219"/>
      <c r="T95" s="219"/>
      <c r="U95" s="219"/>
      <c r="V95" s="219"/>
      <c r="W95" s="219"/>
      <c r="X95" s="219"/>
      <c r="Y95" s="219"/>
      <c r="Z95" s="219"/>
      <c r="AA95" s="219"/>
      <c r="AB95" s="219"/>
      <c r="AC95" s="219"/>
      <c r="AD95" s="219"/>
      <c r="AE95" s="219"/>
      <c r="AF95" s="219"/>
    </row>
    <row r="96" spans="1:32" ht="12.75">
      <c r="A96" s="268">
        <v>95</v>
      </c>
      <c r="B96" s="268">
        <v>0</v>
      </c>
      <c r="C96" s="268" t="s">
        <v>216</v>
      </c>
      <c r="D96" s="472">
        <v>43696</v>
      </c>
      <c r="E96" s="268" t="s">
        <v>8</v>
      </c>
      <c r="F96" s="365">
        <v>43872</v>
      </c>
      <c r="G96" s="219"/>
      <c r="H96" s="219"/>
      <c r="I96" s="219"/>
      <c r="J96" s="219"/>
      <c r="K96" s="219"/>
      <c r="L96" s="219"/>
      <c r="M96" s="219"/>
      <c r="N96" s="219"/>
      <c r="O96" s="219"/>
      <c r="P96" s="219"/>
      <c r="Q96" s="219"/>
      <c r="R96" s="219"/>
      <c r="S96" s="219"/>
      <c r="T96" s="219"/>
      <c r="U96" s="219"/>
      <c r="V96" s="219"/>
      <c r="W96" s="219"/>
      <c r="X96" s="219"/>
      <c r="Y96" s="219"/>
      <c r="Z96" s="219"/>
      <c r="AA96" s="219"/>
      <c r="AB96" s="219"/>
      <c r="AC96" s="219"/>
      <c r="AD96" s="219"/>
      <c r="AE96" s="219"/>
      <c r="AF96" s="219"/>
    </row>
    <row r="97" spans="1:32" ht="12.75">
      <c r="A97" s="268">
        <v>96</v>
      </c>
      <c r="B97" s="268">
        <v>0</v>
      </c>
      <c r="C97" s="268" t="s">
        <v>216</v>
      </c>
      <c r="D97" s="472">
        <v>43696</v>
      </c>
      <c r="E97" s="268" t="s">
        <v>15</v>
      </c>
      <c r="F97" s="376">
        <v>43701</v>
      </c>
      <c r="G97" s="219"/>
      <c r="H97" s="219"/>
      <c r="I97" s="219"/>
      <c r="J97" s="219"/>
      <c r="K97" s="219"/>
      <c r="L97" s="219"/>
      <c r="M97" s="219"/>
      <c r="N97" s="219"/>
      <c r="O97" s="219"/>
      <c r="P97" s="219"/>
      <c r="Q97" s="219"/>
      <c r="R97" s="219"/>
      <c r="S97" s="219"/>
      <c r="T97" s="219"/>
      <c r="U97" s="219"/>
      <c r="V97" s="219"/>
      <c r="W97" s="219"/>
      <c r="X97" s="219"/>
      <c r="Y97" s="219"/>
      <c r="Z97" s="219"/>
      <c r="AA97" s="219"/>
      <c r="AB97" s="219"/>
      <c r="AC97" s="219"/>
      <c r="AD97" s="219"/>
      <c r="AE97" s="219"/>
      <c r="AF97" s="219"/>
    </row>
    <row r="98" spans="1:32" ht="12.75">
      <c r="B98">
        <f>SUM(B2:B97)</f>
        <v>9896</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outlinePr summaryBelow="0" summaryRight="0"/>
  </sheetPr>
  <dimension ref="A1:AG1002"/>
  <sheetViews>
    <sheetView workbookViewId="0">
      <pane ySplit="1" topLeftCell="A2" activePane="bottomLeft" state="frozen"/>
      <selection pane="bottomLeft" activeCell="B3" sqref="B3"/>
    </sheetView>
  </sheetViews>
  <sheetFormatPr defaultColWidth="12.5703125" defaultRowHeight="15.75" customHeight="1"/>
  <cols>
    <col min="3" max="3" width="19.5703125" customWidth="1"/>
    <col min="4" max="4" width="10.42578125" customWidth="1"/>
    <col min="5" max="5" width="9.7109375" customWidth="1"/>
    <col min="6" max="6" width="21.42578125" customWidth="1"/>
    <col min="7" max="7" width="10.5703125" customWidth="1"/>
    <col min="8" max="8" width="10.28515625" customWidth="1"/>
    <col min="10" max="10" width="14.42578125" customWidth="1"/>
    <col min="11" max="11" width="11.28515625" customWidth="1"/>
    <col min="13" max="13" width="10.42578125" customWidth="1"/>
    <col min="14" max="14" width="20.28515625" customWidth="1"/>
    <col min="15" max="15" width="34.85546875" customWidth="1"/>
    <col min="17" max="17" width="16.85546875" customWidth="1"/>
    <col min="18" max="18" width="29.85546875" customWidth="1"/>
    <col min="19" max="19" width="14.85546875" customWidth="1"/>
    <col min="21" max="21" width="28" customWidth="1"/>
    <col min="22" max="22" width="28.42578125" customWidth="1"/>
    <col min="23" max="23" width="15.85546875" customWidth="1"/>
    <col min="24" max="24" width="18.28515625" customWidth="1"/>
  </cols>
  <sheetData>
    <row r="1" spans="1:33" ht="15.75" customHeight="1">
      <c r="A1" s="277" t="s">
        <v>0</v>
      </c>
      <c r="B1" s="277" t="s">
        <v>1</v>
      </c>
      <c r="C1" s="246" t="s">
        <v>2660</v>
      </c>
      <c r="D1" s="246" t="s">
        <v>2661</v>
      </c>
      <c r="E1" s="246" t="s">
        <v>2662</v>
      </c>
      <c r="F1" s="246" t="s">
        <v>2663</v>
      </c>
      <c r="G1" s="246" t="s">
        <v>2664</v>
      </c>
      <c r="H1" s="246" t="s">
        <v>2665</v>
      </c>
      <c r="I1" s="246" t="s">
        <v>2666</v>
      </c>
      <c r="J1" s="246" t="s">
        <v>2667</v>
      </c>
      <c r="K1" s="246" t="s">
        <v>2668</v>
      </c>
      <c r="L1" s="246" t="s">
        <v>2669</v>
      </c>
      <c r="M1" s="246" t="s">
        <v>2670</v>
      </c>
      <c r="N1" s="246" t="s">
        <v>2671</v>
      </c>
      <c r="O1" s="278" t="s">
        <v>2672</v>
      </c>
    </row>
    <row r="2" spans="1:33" ht="15.75" customHeight="1">
      <c r="A2" s="14" t="s">
        <v>3</v>
      </c>
      <c r="B2" s="5">
        <v>1</v>
      </c>
      <c r="C2" s="5" t="s">
        <v>2569</v>
      </c>
      <c r="D2" s="5" t="s">
        <v>2569</v>
      </c>
      <c r="E2" s="5" t="s">
        <v>2569</v>
      </c>
      <c r="F2" s="5" t="s">
        <v>2569</v>
      </c>
      <c r="G2" s="5" t="s">
        <v>2569</v>
      </c>
      <c r="H2" s="5" t="s">
        <v>2569</v>
      </c>
      <c r="I2" s="5" t="s">
        <v>2569</v>
      </c>
      <c r="J2" s="236" t="s">
        <v>2673</v>
      </c>
      <c r="K2" s="5" t="s">
        <v>2569</v>
      </c>
      <c r="L2" s="5" t="s">
        <v>2569</v>
      </c>
      <c r="M2" s="5" t="s">
        <v>2569</v>
      </c>
      <c r="N2" s="5" t="s">
        <v>243</v>
      </c>
      <c r="O2" s="279">
        <v>44138</v>
      </c>
      <c r="P2" s="27"/>
      <c r="Q2" s="27"/>
      <c r="R2" s="27"/>
      <c r="S2" s="27"/>
      <c r="T2" s="33"/>
      <c r="U2" s="33"/>
      <c r="V2" s="33"/>
      <c r="W2" s="33"/>
      <c r="X2" s="33"/>
      <c r="Y2" s="33"/>
      <c r="Z2" s="33"/>
      <c r="AA2" s="33"/>
      <c r="AB2" s="33"/>
      <c r="AC2" s="33"/>
      <c r="AD2" s="33"/>
      <c r="AE2" s="33"/>
      <c r="AF2" s="33"/>
      <c r="AG2" s="33"/>
    </row>
    <row r="3" spans="1:33" ht="15.75" customHeight="1">
      <c r="A3" s="14" t="s">
        <v>9</v>
      </c>
      <c r="B3" s="5">
        <v>1</v>
      </c>
      <c r="C3" s="5" t="s">
        <v>2674</v>
      </c>
      <c r="D3" s="5" t="s">
        <v>2569</v>
      </c>
      <c r="E3" s="5" t="s">
        <v>2569</v>
      </c>
      <c r="F3" s="5" t="s">
        <v>2569</v>
      </c>
      <c r="G3" s="5" t="s">
        <v>2569</v>
      </c>
      <c r="H3" s="5" t="s">
        <v>2569</v>
      </c>
      <c r="I3" s="5" t="s">
        <v>2569</v>
      </c>
      <c r="J3" s="236" t="s">
        <v>2675</v>
      </c>
      <c r="K3" s="5" t="s">
        <v>2569</v>
      </c>
      <c r="L3" s="5"/>
      <c r="M3" s="5"/>
      <c r="N3" s="5" t="s">
        <v>243</v>
      </c>
      <c r="O3" s="33"/>
      <c r="P3" s="33"/>
      <c r="Q3" s="33"/>
      <c r="R3" s="33"/>
      <c r="S3" s="33"/>
      <c r="T3" s="33"/>
      <c r="U3" s="33"/>
      <c r="V3" s="33"/>
      <c r="W3" s="33"/>
      <c r="X3" s="33"/>
      <c r="Y3" s="33"/>
      <c r="Z3" s="33"/>
      <c r="AA3" s="33"/>
      <c r="AB3" s="33"/>
      <c r="AC3" s="33"/>
      <c r="AD3" s="33"/>
      <c r="AE3" s="33"/>
      <c r="AF3" s="33"/>
      <c r="AG3" s="33"/>
    </row>
    <row r="4" spans="1:33" ht="15.75" customHeight="1">
      <c r="A4" s="14" t="s">
        <v>13</v>
      </c>
      <c r="B4" s="5">
        <v>1</v>
      </c>
      <c r="C4" s="5" t="s">
        <v>2676</v>
      </c>
      <c r="D4" s="5" t="s">
        <v>2569</v>
      </c>
      <c r="E4" s="5" t="s">
        <v>2569</v>
      </c>
      <c r="F4" s="5" t="s">
        <v>2569</v>
      </c>
      <c r="G4" s="5" t="s">
        <v>2569</v>
      </c>
      <c r="H4" s="5" t="s">
        <v>2569</v>
      </c>
      <c r="I4" s="5" t="s">
        <v>2569</v>
      </c>
      <c r="J4" s="236" t="s">
        <v>2675</v>
      </c>
      <c r="K4" s="5" t="s">
        <v>2569</v>
      </c>
      <c r="L4" s="5" t="s">
        <v>2569</v>
      </c>
      <c r="M4" s="5" t="s">
        <v>2569</v>
      </c>
      <c r="N4" s="5" t="s">
        <v>243</v>
      </c>
      <c r="O4" s="33"/>
      <c r="P4" s="996"/>
      <c r="Q4" s="987"/>
      <c r="R4" s="987"/>
      <c r="S4" s="987"/>
      <c r="T4" s="33"/>
      <c r="U4" s="33"/>
      <c r="V4" s="33"/>
      <c r="W4" s="33"/>
      <c r="X4" s="33"/>
      <c r="Y4" s="33"/>
      <c r="Z4" s="33"/>
      <c r="AA4" s="33"/>
      <c r="AB4" s="33"/>
      <c r="AC4" s="33"/>
      <c r="AD4" s="33"/>
      <c r="AE4" s="33"/>
      <c r="AF4" s="33"/>
      <c r="AG4" s="33"/>
    </row>
    <row r="5" spans="1:33" ht="15.75" customHeight="1">
      <c r="A5" s="277" t="s">
        <v>14</v>
      </c>
      <c r="B5" s="218">
        <v>1</v>
      </c>
      <c r="C5" s="218" t="s">
        <v>2677</v>
      </c>
      <c r="D5" s="218" t="s">
        <v>2569</v>
      </c>
      <c r="E5" s="218" t="s">
        <v>2569</v>
      </c>
      <c r="F5" s="218" t="s">
        <v>2569</v>
      </c>
      <c r="G5" s="218" t="s">
        <v>2569</v>
      </c>
      <c r="H5" s="218" t="s">
        <v>2569</v>
      </c>
      <c r="I5" s="218" t="s">
        <v>2569</v>
      </c>
      <c r="J5" s="15" t="s">
        <v>2673</v>
      </c>
      <c r="K5" s="218"/>
      <c r="L5" s="218"/>
      <c r="M5" s="218"/>
      <c r="N5" s="218" t="s">
        <v>243</v>
      </c>
      <c r="O5" s="219"/>
      <c r="P5" s="219"/>
      <c r="Q5" s="219"/>
      <c r="R5" s="219"/>
      <c r="S5" s="219"/>
      <c r="T5" s="219"/>
      <c r="U5" s="219"/>
      <c r="V5" s="219"/>
      <c r="W5" s="219"/>
      <c r="X5" s="219"/>
      <c r="Y5" s="219"/>
      <c r="Z5" s="219"/>
      <c r="AA5" s="219"/>
      <c r="AB5" s="219"/>
      <c r="AC5" s="219"/>
      <c r="AD5" s="219"/>
      <c r="AE5" s="219"/>
      <c r="AF5" s="219"/>
      <c r="AG5" s="219"/>
    </row>
    <row r="6" spans="1:33" ht="15.75" customHeight="1">
      <c r="A6" s="14" t="s">
        <v>17</v>
      </c>
      <c r="B6" s="5">
        <v>1</v>
      </c>
      <c r="C6" s="5" t="s">
        <v>2674</v>
      </c>
      <c r="D6" s="5" t="s">
        <v>2569</v>
      </c>
      <c r="E6" s="5" t="s">
        <v>2569</v>
      </c>
      <c r="F6" s="5" t="s">
        <v>2569</v>
      </c>
      <c r="G6" s="5" t="s">
        <v>2569</v>
      </c>
      <c r="H6" s="5" t="s">
        <v>2569</v>
      </c>
      <c r="I6" s="5" t="s">
        <v>2569</v>
      </c>
      <c r="J6" s="236" t="s">
        <v>2675</v>
      </c>
      <c r="K6" s="11"/>
      <c r="L6" s="11"/>
      <c r="M6" s="11"/>
      <c r="N6" s="5" t="s">
        <v>243</v>
      </c>
      <c r="O6" s="33"/>
      <c r="P6" s="33"/>
      <c r="Q6" s="33"/>
      <c r="R6" s="33"/>
      <c r="S6" s="33"/>
      <c r="T6" s="33"/>
      <c r="U6" s="33"/>
      <c r="V6" s="33"/>
      <c r="W6" s="33"/>
      <c r="X6" s="33"/>
      <c r="Y6" s="33"/>
      <c r="Z6" s="33"/>
      <c r="AA6" s="33"/>
      <c r="AB6" s="33"/>
      <c r="AC6" s="33"/>
      <c r="AD6" s="33"/>
      <c r="AE6" s="33"/>
      <c r="AF6" s="33"/>
      <c r="AG6" s="33"/>
    </row>
    <row r="7" spans="1:33" ht="26.25">
      <c r="A7" s="14" t="s">
        <v>19</v>
      </c>
      <c r="B7" s="5">
        <v>1</v>
      </c>
      <c r="C7" s="5" t="s">
        <v>2678</v>
      </c>
      <c r="D7" s="5" t="s">
        <v>2569</v>
      </c>
      <c r="E7" s="5" t="s">
        <v>2569</v>
      </c>
      <c r="F7" s="5" t="s">
        <v>2569</v>
      </c>
      <c r="G7" s="5" t="s">
        <v>2569</v>
      </c>
      <c r="H7" s="5" t="s">
        <v>2569</v>
      </c>
      <c r="I7" s="5" t="s">
        <v>2569</v>
      </c>
      <c r="J7" s="236" t="s">
        <v>2673</v>
      </c>
      <c r="K7" s="5" t="s">
        <v>2569</v>
      </c>
      <c r="L7" s="5" t="s">
        <v>2569</v>
      </c>
      <c r="M7" s="5" t="s">
        <v>2569</v>
      </c>
      <c r="N7" s="5" t="s">
        <v>243</v>
      </c>
      <c r="O7" s="33"/>
      <c r="P7" s="997"/>
      <c r="Q7" s="987"/>
      <c r="R7" s="280"/>
      <c r="S7" s="280"/>
      <c r="T7" s="33"/>
      <c r="U7" s="33"/>
      <c r="V7" s="33"/>
      <c r="W7" s="33"/>
      <c r="X7" s="33"/>
      <c r="Y7" s="33"/>
      <c r="Z7" s="33"/>
      <c r="AA7" s="33"/>
      <c r="AB7" s="33"/>
      <c r="AC7" s="33"/>
      <c r="AD7" s="33"/>
      <c r="AE7" s="33"/>
      <c r="AF7" s="33"/>
      <c r="AG7" s="33"/>
    </row>
    <row r="8" spans="1:33" ht="15.75" customHeight="1">
      <c r="A8" s="277" t="s">
        <v>20</v>
      </c>
      <c r="B8" s="218">
        <v>2</v>
      </c>
      <c r="C8" s="218" t="s">
        <v>2679</v>
      </c>
      <c r="D8" s="218" t="s">
        <v>2569</v>
      </c>
      <c r="E8" s="218" t="s">
        <v>2569</v>
      </c>
      <c r="F8" s="218" t="s">
        <v>2569</v>
      </c>
      <c r="G8" s="218" t="s">
        <v>2569</v>
      </c>
      <c r="H8" s="218" t="s">
        <v>2569</v>
      </c>
      <c r="I8" s="218" t="s">
        <v>2569</v>
      </c>
      <c r="J8" s="15" t="s">
        <v>2673</v>
      </c>
      <c r="K8" s="244"/>
      <c r="L8" s="244"/>
      <c r="M8" s="244"/>
      <c r="N8" s="218" t="s">
        <v>243</v>
      </c>
      <c r="O8" s="219"/>
      <c r="P8" s="219"/>
      <c r="Q8" s="219"/>
      <c r="R8" s="281"/>
      <c r="S8" s="281"/>
      <c r="T8" s="219"/>
      <c r="U8" s="219"/>
      <c r="V8" s="219"/>
      <c r="W8" s="219"/>
      <c r="X8" s="219"/>
      <c r="Y8" s="219"/>
      <c r="Z8" s="219"/>
      <c r="AA8" s="219"/>
      <c r="AB8" s="219"/>
      <c r="AC8" s="219"/>
      <c r="AD8" s="219"/>
      <c r="AE8" s="219"/>
      <c r="AF8" s="219"/>
      <c r="AG8" s="219"/>
    </row>
    <row r="9" spans="1:33" ht="15.75" customHeight="1">
      <c r="A9" s="277" t="s">
        <v>21</v>
      </c>
      <c r="B9" s="218">
        <v>2</v>
      </c>
      <c r="C9" s="218" t="s">
        <v>2680</v>
      </c>
      <c r="D9" s="218" t="s">
        <v>2569</v>
      </c>
      <c r="E9" s="218" t="s">
        <v>2569</v>
      </c>
      <c r="F9" s="218" t="s">
        <v>2569</v>
      </c>
      <c r="G9" s="218" t="s">
        <v>2569</v>
      </c>
      <c r="H9" s="218" t="s">
        <v>2569</v>
      </c>
      <c r="I9" s="218" t="s">
        <v>2569</v>
      </c>
      <c r="J9" s="15" t="s">
        <v>2673</v>
      </c>
      <c r="K9" s="244"/>
      <c r="L9" s="244"/>
      <c r="M9" s="244"/>
      <c r="N9" s="218" t="s">
        <v>2681</v>
      </c>
      <c r="O9" s="219"/>
      <c r="P9" s="219"/>
      <c r="Q9" s="219"/>
      <c r="R9" s="219"/>
      <c r="S9" s="219"/>
      <c r="T9" s="219"/>
      <c r="U9" s="219"/>
      <c r="V9" s="219"/>
      <c r="W9" s="219"/>
      <c r="X9" s="219"/>
      <c r="Y9" s="219"/>
      <c r="Z9" s="219"/>
      <c r="AA9" s="219"/>
      <c r="AB9" s="219"/>
      <c r="AC9" s="219"/>
      <c r="AD9" s="219"/>
      <c r="AE9" s="219"/>
      <c r="AF9" s="219"/>
      <c r="AG9" s="219"/>
    </row>
    <row r="10" spans="1:33" ht="15.75" customHeight="1">
      <c r="A10" s="277" t="s">
        <v>23</v>
      </c>
      <c r="B10" s="218">
        <v>2</v>
      </c>
      <c r="C10" s="218" t="s">
        <v>2682</v>
      </c>
      <c r="D10" s="218" t="s">
        <v>2569</v>
      </c>
      <c r="E10" s="218" t="s">
        <v>2569</v>
      </c>
      <c r="F10" s="218" t="s">
        <v>2569</v>
      </c>
      <c r="G10" s="218" t="s">
        <v>2569</v>
      </c>
      <c r="H10" s="218" t="s">
        <v>2569</v>
      </c>
      <c r="I10" s="218" t="s">
        <v>2569</v>
      </c>
      <c r="J10" s="15" t="s">
        <v>2675</v>
      </c>
      <c r="K10" s="244"/>
      <c r="L10" s="244"/>
      <c r="M10" s="244"/>
      <c r="N10" s="218" t="s">
        <v>2681</v>
      </c>
      <c r="O10" s="219"/>
      <c r="P10" s="219"/>
      <c r="Q10" s="219"/>
      <c r="R10" s="219"/>
      <c r="S10" s="219"/>
      <c r="T10" s="219"/>
      <c r="U10" s="219"/>
      <c r="V10" s="219"/>
      <c r="W10" s="219"/>
      <c r="X10" s="219"/>
      <c r="Y10" s="219"/>
      <c r="Z10" s="219"/>
      <c r="AA10" s="219"/>
      <c r="AB10" s="219"/>
      <c r="AC10" s="219"/>
      <c r="AD10" s="219"/>
      <c r="AE10" s="219"/>
      <c r="AF10" s="219"/>
      <c r="AG10" s="219"/>
    </row>
    <row r="11" spans="1:33" ht="15.75" customHeight="1">
      <c r="A11" s="277" t="s">
        <v>24</v>
      </c>
      <c r="B11" s="218">
        <v>2</v>
      </c>
      <c r="C11" s="218" t="s">
        <v>2683</v>
      </c>
      <c r="D11" s="218" t="s">
        <v>2569</v>
      </c>
      <c r="E11" s="218" t="s">
        <v>2569</v>
      </c>
      <c r="F11" s="218" t="s">
        <v>2569</v>
      </c>
      <c r="G11" s="244"/>
      <c r="H11" s="244"/>
      <c r="I11" s="218" t="s">
        <v>2569</v>
      </c>
      <c r="J11" s="245"/>
      <c r="K11" s="244"/>
      <c r="L11" s="244"/>
      <c r="M11" s="244"/>
      <c r="N11" s="218" t="s">
        <v>2681</v>
      </c>
      <c r="O11" s="219"/>
      <c r="P11" s="219"/>
      <c r="Q11" s="219"/>
      <c r="R11" s="219"/>
      <c r="S11" s="219"/>
      <c r="T11" s="219"/>
      <c r="U11" s="219"/>
      <c r="V11" s="219"/>
      <c r="W11" s="219"/>
      <c r="X11" s="219"/>
      <c r="Y11" s="219"/>
      <c r="Z11" s="219"/>
      <c r="AA11" s="219"/>
      <c r="AB11" s="219"/>
      <c r="AC11" s="219"/>
      <c r="AD11" s="219"/>
      <c r="AE11" s="219"/>
      <c r="AF11" s="219"/>
      <c r="AG11" s="219"/>
    </row>
    <row r="12" spans="1:33" ht="15.75" customHeight="1">
      <c r="A12" s="277" t="s">
        <v>26</v>
      </c>
      <c r="B12" s="218">
        <v>2</v>
      </c>
      <c r="C12" s="218" t="s">
        <v>2684</v>
      </c>
      <c r="D12" s="218" t="s">
        <v>2569</v>
      </c>
      <c r="E12" s="218" t="s">
        <v>2569</v>
      </c>
      <c r="F12" s="218" t="s">
        <v>2569</v>
      </c>
      <c r="G12" s="218" t="s">
        <v>2569</v>
      </c>
      <c r="H12" s="218" t="s">
        <v>2569</v>
      </c>
      <c r="I12" s="218" t="s">
        <v>2569</v>
      </c>
      <c r="J12" s="15" t="s">
        <v>2675</v>
      </c>
      <c r="K12" s="244"/>
      <c r="L12" s="244"/>
      <c r="M12" s="244"/>
      <c r="N12" s="218" t="s">
        <v>2681</v>
      </c>
      <c r="O12" s="219"/>
      <c r="P12" s="219"/>
      <c r="Q12" s="219"/>
      <c r="R12" s="219"/>
      <c r="S12" s="219"/>
      <c r="T12" s="219"/>
      <c r="U12" s="219"/>
      <c r="V12" s="219"/>
      <c r="W12" s="219"/>
      <c r="X12" s="219"/>
      <c r="Y12" s="219"/>
      <c r="Z12" s="219"/>
      <c r="AA12" s="219"/>
      <c r="AB12" s="219"/>
      <c r="AC12" s="219"/>
      <c r="AD12" s="219"/>
      <c r="AE12" s="219"/>
      <c r="AF12" s="219"/>
      <c r="AG12" s="219"/>
    </row>
    <row r="13" spans="1:33" ht="26.25">
      <c r="A13" s="277" t="s">
        <v>28</v>
      </c>
      <c r="B13" s="218">
        <v>2</v>
      </c>
      <c r="C13" s="218" t="s">
        <v>2569</v>
      </c>
      <c r="D13" s="218" t="s">
        <v>2569</v>
      </c>
      <c r="E13" s="218" t="s">
        <v>2569</v>
      </c>
      <c r="F13" s="218" t="s">
        <v>2569</v>
      </c>
      <c r="G13" s="218" t="s">
        <v>2569</v>
      </c>
      <c r="H13" s="218" t="s">
        <v>2569</v>
      </c>
      <c r="I13" s="218" t="s">
        <v>2569</v>
      </c>
      <c r="J13" s="15" t="s">
        <v>2673</v>
      </c>
      <c r="K13" s="244"/>
      <c r="L13" s="244"/>
      <c r="M13" s="244"/>
      <c r="N13" s="218" t="s">
        <v>243</v>
      </c>
      <c r="O13" s="219"/>
      <c r="P13" s="282"/>
      <c r="Q13" s="282"/>
      <c r="R13" s="283"/>
      <c r="S13" s="283"/>
      <c r="T13" s="284"/>
      <c r="U13" s="219"/>
      <c r="V13" s="219"/>
      <c r="W13" s="283"/>
      <c r="X13" s="283"/>
      <c r="Y13" s="219"/>
      <c r="Z13" s="219"/>
      <c r="AA13" s="219"/>
      <c r="AB13" s="219"/>
      <c r="AC13" s="219"/>
      <c r="AD13" s="219"/>
      <c r="AE13" s="219"/>
      <c r="AF13" s="219"/>
      <c r="AG13" s="219"/>
    </row>
    <row r="14" spans="1:33" ht="26.25">
      <c r="A14" s="277" t="s">
        <v>29</v>
      </c>
      <c r="B14" s="218">
        <v>3</v>
      </c>
      <c r="C14" s="218" t="s">
        <v>2685</v>
      </c>
      <c r="D14" s="218" t="s">
        <v>2569</v>
      </c>
      <c r="E14" s="218" t="s">
        <v>2569</v>
      </c>
      <c r="F14" s="218" t="s">
        <v>2569</v>
      </c>
      <c r="G14" s="218" t="s">
        <v>2569</v>
      </c>
      <c r="H14" s="218" t="s">
        <v>2569</v>
      </c>
      <c r="I14" s="218" t="s">
        <v>2569</v>
      </c>
      <c r="J14" s="15" t="s">
        <v>2675</v>
      </c>
      <c r="K14" s="244"/>
      <c r="L14" s="244"/>
      <c r="M14" s="244"/>
      <c r="N14" s="218" t="s">
        <v>2681</v>
      </c>
      <c r="O14" s="219"/>
      <c r="P14" s="285"/>
      <c r="Q14" s="286"/>
      <c r="R14" s="287"/>
      <c r="S14" s="287"/>
      <c r="T14" s="219"/>
      <c r="U14" s="219"/>
      <c r="V14" s="219"/>
      <c r="W14" s="219"/>
      <c r="X14" s="219"/>
      <c r="Y14" s="219"/>
      <c r="Z14" s="219"/>
      <c r="AA14" s="219"/>
      <c r="AB14" s="219"/>
      <c r="AC14" s="219"/>
      <c r="AD14" s="219"/>
      <c r="AE14" s="219"/>
      <c r="AF14" s="219"/>
      <c r="AG14" s="219"/>
    </row>
    <row r="15" spans="1:33" ht="26.25">
      <c r="A15" s="277" t="s">
        <v>30</v>
      </c>
      <c r="B15" s="218">
        <v>3</v>
      </c>
      <c r="C15" s="218" t="s">
        <v>2674</v>
      </c>
      <c r="D15" s="218" t="s">
        <v>2569</v>
      </c>
      <c r="E15" s="218" t="s">
        <v>2569</v>
      </c>
      <c r="F15" s="218" t="s">
        <v>2569</v>
      </c>
      <c r="G15" s="218" t="s">
        <v>2569</v>
      </c>
      <c r="H15" s="218" t="s">
        <v>2569</v>
      </c>
      <c r="I15" s="218" t="s">
        <v>2569</v>
      </c>
      <c r="J15" s="15" t="s">
        <v>2673</v>
      </c>
      <c r="K15" s="244"/>
      <c r="L15" s="244"/>
      <c r="M15" s="244"/>
      <c r="N15" s="218" t="s">
        <v>243</v>
      </c>
      <c r="O15" s="219"/>
      <c r="P15" s="285"/>
      <c r="Q15" s="286"/>
      <c r="R15" s="288"/>
      <c r="S15" s="288"/>
      <c r="T15" s="219"/>
      <c r="U15" s="219"/>
      <c r="V15" s="268"/>
      <c r="W15" s="268"/>
      <c r="X15" s="268"/>
      <c r="Y15" s="219"/>
      <c r="Z15" s="219"/>
      <c r="AA15" s="219"/>
      <c r="AB15" s="219"/>
      <c r="AC15" s="219"/>
      <c r="AD15" s="219"/>
      <c r="AE15" s="219"/>
      <c r="AF15" s="219"/>
      <c r="AG15" s="219"/>
    </row>
    <row r="16" spans="1:33" ht="15">
      <c r="A16" s="277" t="s">
        <v>31</v>
      </c>
      <c r="B16" s="218">
        <v>3</v>
      </c>
      <c r="C16" s="218" t="s">
        <v>2686</v>
      </c>
      <c r="D16" s="218" t="s">
        <v>2569</v>
      </c>
      <c r="E16" s="218" t="s">
        <v>2569</v>
      </c>
      <c r="F16" s="218" t="s">
        <v>2569</v>
      </c>
      <c r="G16" s="218" t="s">
        <v>2569</v>
      </c>
      <c r="H16" s="218" t="s">
        <v>2569</v>
      </c>
      <c r="I16" s="218" t="s">
        <v>2569</v>
      </c>
      <c r="J16" s="245"/>
      <c r="K16" s="244"/>
      <c r="L16" s="244"/>
      <c r="M16" s="244"/>
      <c r="N16" s="218" t="s">
        <v>2681</v>
      </c>
      <c r="O16" s="219"/>
      <c r="P16" s="285"/>
      <c r="Q16" s="286"/>
      <c r="R16" s="288"/>
      <c r="S16" s="289"/>
      <c r="T16" s="219"/>
      <c r="U16" s="219"/>
      <c r="V16" s="219"/>
      <c r="W16" s="219"/>
      <c r="X16" s="219"/>
      <c r="Y16" s="219"/>
      <c r="Z16" s="219"/>
      <c r="AA16" s="219"/>
      <c r="AB16" s="219"/>
      <c r="AC16" s="219"/>
      <c r="AD16" s="219"/>
      <c r="AE16" s="219"/>
      <c r="AF16" s="219"/>
      <c r="AG16" s="219"/>
    </row>
    <row r="17" spans="1:33" ht="26.25">
      <c r="A17" s="277" t="s">
        <v>32</v>
      </c>
      <c r="B17" s="218">
        <v>3</v>
      </c>
      <c r="C17" s="218" t="s">
        <v>2687</v>
      </c>
      <c r="D17" s="218" t="s">
        <v>2569</v>
      </c>
      <c r="E17" s="218" t="s">
        <v>2569</v>
      </c>
      <c r="F17" s="218" t="s">
        <v>2569</v>
      </c>
      <c r="G17" s="218" t="s">
        <v>2569</v>
      </c>
      <c r="H17" s="218" t="s">
        <v>2569</v>
      </c>
      <c r="I17" s="218" t="s">
        <v>2569</v>
      </c>
      <c r="J17" s="15" t="s">
        <v>2673</v>
      </c>
      <c r="K17" s="244"/>
      <c r="L17" s="244"/>
      <c r="M17" s="244"/>
      <c r="N17" s="218" t="s">
        <v>243</v>
      </c>
      <c r="O17" s="219"/>
      <c r="P17" s="285"/>
      <c r="Q17" s="286"/>
      <c r="R17" s="288"/>
      <c r="S17" s="288"/>
      <c r="T17" s="219"/>
      <c r="U17" s="219"/>
      <c r="V17" s="219"/>
      <c r="W17" s="219"/>
      <c r="X17" s="219"/>
      <c r="Y17" s="219"/>
      <c r="Z17" s="219"/>
      <c r="AA17" s="219"/>
      <c r="AB17" s="219"/>
      <c r="AC17" s="219"/>
      <c r="AD17" s="219"/>
      <c r="AE17" s="219"/>
      <c r="AF17" s="219"/>
      <c r="AG17" s="219"/>
    </row>
    <row r="18" spans="1:33" ht="15.75" customHeight="1">
      <c r="A18" s="14" t="s">
        <v>33</v>
      </c>
      <c r="B18" s="5">
        <v>4</v>
      </c>
      <c r="C18" s="5" t="s">
        <v>2688</v>
      </c>
      <c r="D18" s="5" t="s">
        <v>2569</v>
      </c>
      <c r="E18" s="5" t="s">
        <v>2569</v>
      </c>
      <c r="F18" s="5" t="s">
        <v>2569</v>
      </c>
      <c r="G18" s="5" t="s">
        <v>2569</v>
      </c>
      <c r="H18" s="5" t="s">
        <v>2569</v>
      </c>
      <c r="I18" s="5" t="s">
        <v>2569</v>
      </c>
      <c r="J18" s="236" t="s">
        <v>2675</v>
      </c>
      <c r="K18" s="5" t="s">
        <v>2569</v>
      </c>
      <c r="L18" s="5" t="s">
        <v>2569</v>
      </c>
      <c r="M18" s="5" t="s">
        <v>2569</v>
      </c>
      <c r="N18" s="5" t="s">
        <v>243</v>
      </c>
      <c r="O18" s="33"/>
      <c r="P18" s="82"/>
      <c r="Q18" s="82"/>
      <c r="R18" s="82"/>
      <c r="S18" s="82"/>
      <c r="T18" s="33"/>
      <c r="U18" s="33"/>
      <c r="V18" s="33"/>
      <c r="W18" s="33"/>
      <c r="X18" s="33"/>
      <c r="Y18" s="33"/>
      <c r="Z18" s="33"/>
      <c r="AA18" s="33"/>
      <c r="AB18" s="33"/>
      <c r="AC18" s="33"/>
      <c r="AD18" s="33"/>
      <c r="AE18" s="33"/>
      <c r="AF18" s="33"/>
      <c r="AG18" s="33"/>
    </row>
    <row r="19" spans="1:33" ht="15.75" customHeight="1">
      <c r="A19" s="14" t="s">
        <v>34</v>
      </c>
      <c r="B19" s="5">
        <v>4</v>
      </c>
      <c r="C19" s="5" t="s">
        <v>2569</v>
      </c>
      <c r="D19" s="5" t="s">
        <v>2569</v>
      </c>
      <c r="E19" s="5" t="s">
        <v>2569</v>
      </c>
      <c r="F19" s="5" t="s">
        <v>2569</v>
      </c>
      <c r="G19" s="5" t="s">
        <v>2569</v>
      </c>
      <c r="H19" s="5" t="s">
        <v>2569</v>
      </c>
      <c r="I19" s="5" t="s">
        <v>2569</v>
      </c>
      <c r="J19" s="236" t="s">
        <v>2675</v>
      </c>
      <c r="K19" s="5" t="s">
        <v>2569</v>
      </c>
      <c r="L19" s="5" t="s">
        <v>2569</v>
      </c>
      <c r="M19" s="5" t="s">
        <v>2569</v>
      </c>
      <c r="N19" s="5" t="s">
        <v>243</v>
      </c>
      <c r="O19" s="33"/>
      <c r="P19" s="27"/>
      <c r="Q19" s="27"/>
      <c r="R19" s="27"/>
      <c r="S19" s="27"/>
      <c r="T19" s="33"/>
      <c r="U19" s="33"/>
      <c r="V19" s="33"/>
      <c r="W19" s="33"/>
      <c r="X19" s="33"/>
      <c r="Y19" s="33"/>
      <c r="Z19" s="33"/>
      <c r="AA19" s="33"/>
      <c r="AB19" s="33"/>
      <c r="AC19" s="33"/>
      <c r="AD19" s="33"/>
      <c r="AE19" s="33"/>
      <c r="AF19" s="33"/>
      <c r="AG19" s="33"/>
    </row>
    <row r="20" spans="1:33" ht="15.75" customHeight="1">
      <c r="A20" s="14" t="s">
        <v>35</v>
      </c>
      <c r="B20" s="5">
        <v>4</v>
      </c>
      <c r="C20" s="5" t="s">
        <v>2689</v>
      </c>
      <c r="D20" s="5" t="s">
        <v>2569</v>
      </c>
      <c r="E20" s="5" t="s">
        <v>2569</v>
      </c>
      <c r="F20" s="5" t="s">
        <v>2569</v>
      </c>
      <c r="G20" s="5" t="s">
        <v>2569</v>
      </c>
      <c r="H20" s="5" t="s">
        <v>2569</v>
      </c>
      <c r="I20" s="5" t="s">
        <v>2569</v>
      </c>
      <c r="J20" s="236" t="s">
        <v>2673</v>
      </c>
      <c r="K20" s="5" t="s">
        <v>2569</v>
      </c>
      <c r="L20" s="5" t="s">
        <v>2569</v>
      </c>
      <c r="M20" s="5" t="s">
        <v>2569</v>
      </c>
      <c r="N20" s="5" t="s">
        <v>243</v>
      </c>
      <c r="O20" s="33"/>
      <c r="P20" s="27"/>
      <c r="Q20" s="33"/>
      <c r="R20" s="33"/>
      <c r="S20" s="33"/>
      <c r="T20" s="33"/>
      <c r="U20" s="33"/>
      <c r="V20" s="33"/>
      <c r="W20" s="33"/>
      <c r="X20" s="33"/>
      <c r="Y20" s="33"/>
      <c r="Z20" s="33"/>
      <c r="AA20" s="33"/>
      <c r="AB20" s="33"/>
      <c r="AC20" s="33"/>
      <c r="AD20" s="33"/>
      <c r="AE20" s="33"/>
      <c r="AF20" s="33"/>
      <c r="AG20" s="33"/>
    </row>
    <row r="21" spans="1:33" ht="15.75" customHeight="1">
      <c r="A21" s="14" t="s">
        <v>36</v>
      </c>
      <c r="B21" s="5">
        <v>4</v>
      </c>
      <c r="C21" s="5" t="s">
        <v>2676</v>
      </c>
      <c r="D21" s="5" t="s">
        <v>2569</v>
      </c>
      <c r="E21" s="5" t="s">
        <v>2569</v>
      </c>
      <c r="F21" s="5" t="s">
        <v>2569</v>
      </c>
      <c r="G21" s="5" t="s">
        <v>2569</v>
      </c>
      <c r="H21" s="5" t="s">
        <v>2569</v>
      </c>
      <c r="I21" s="5" t="s">
        <v>2569</v>
      </c>
      <c r="J21" s="236" t="s">
        <v>2673</v>
      </c>
      <c r="K21" s="5" t="s">
        <v>2569</v>
      </c>
      <c r="L21" s="5" t="s">
        <v>2569</v>
      </c>
      <c r="M21" s="5" t="s">
        <v>2569</v>
      </c>
      <c r="N21" s="5" t="s">
        <v>243</v>
      </c>
      <c r="O21" s="33"/>
      <c r="P21" s="27"/>
      <c r="Q21" s="27"/>
      <c r="R21" s="27"/>
      <c r="S21" s="27"/>
      <c r="T21" s="33"/>
      <c r="U21" s="33"/>
      <c r="V21" s="33"/>
      <c r="W21" s="33"/>
      <c r="X21" s="33"/>
      <c r="Y21" s="33"/>
      <c r="Z21" s="33"/>
      <c r="AA21" s="33"/>
      <c r="AB21" s="33"/>
      <c r="AC21" s="33"/>
      <c r="AD21" s="33"/>
      <c r="AE21" s="33"/>
      <c r="AF21" s="33"/>
      <c r="AG21" s="33"/>
    </row>
    <row r="22" spans="1:33" ht="15.75" customHeight="1">
      <c r="A22" s="14" t="s">
        <v>38</v>
      </c>
      <c r="B22" s="5">
        <v>4</v>
      </c>
      <c r="C22" s="5" t="s">
        <v>2677</v>
      </c>
      <c r="D22" s="5" t="s">
        <v>2569</v>
      </c>
      <c r="E22" s="5" t="s">
        <v>2569</v>
      </c>
      <c r="F22" s="5" t="s">
        <v>2569</v>
      </c>
      <c r="G22" s="5" t="s">
        <v>2569</v>
      </c>
      <c r="H22" s="5" t="s">
        <v>2569</v>
      </c>
      <c r="I22" s="5" t="s">
        <v>2569</v>
      </c>
      <c r="J22" s="236" t="s">
        <v>2673</v>
      </c>
      <c r="K22" s="5" t="s">
        <v>2569</v>
      </c>
      <c r="L22" s="5" t="s">
        <v>2569</v>
      </c>
      <c r="M22" s="5" t="s">
        <v>2569</v>
      </c>
      <c r="N22" s="5" t="s">
        <v>243</v>
      </c>
      <c r="O22" s="33"/>
      <c r="P22" s="27"/>
      <c r="Q22" s="27"/>
      <c r="R22" s="33"/>
      <c r="S22" s="33"/>
      <c r="T22" s="33"/>
      <c r="U22" s="33"/>
      <c r="V22" s="33"/>
      <c r="W22" s="33"/>
      <c r="X22" s="33"/>
      <c r="Y22" s="33"/>
      <c r="Z22" s="33"/>
      <c r="AA22" s="33"/>
      <c r="AB22" s="33"/>
      <c r="AC22" s="33"/>
      <c r="AD22" s="33"/>
      <c r="AE22" s="33"/>
      <c r="AF22" s="33"/>
      <c r="AG22" s="33"/>
    </row>
    <row r="23" spans="1:33" ht="26.25">
      <c r="A23" s="14" t="s">
        <v>40</v>
      </c>
      <c r="B23" s="5">
        <v>5</v>
      </c>
      <c r="C23" s="5" t="s">
        <v>2690</v>
      </c>
      <c r="D23" s="5" t="s">
        <v>2569</v>
      </c>
      <c r="E23" s="5" t="s">
        <v>2569</v>
      </c>
      <c r="F23" s="5" t="s">
        <v>2569</v>
      </c>
      <c r="G23" s="5" t="s">
        <v>2569</v>
      </c>
      <c r="H23" s="5" t="s">
        <v>2569</v>
      </c>
      <c r="I23" s="5" t="s">
        <v>2569</v>
      </c>
      <c r="J23" s="236" t="s">
        <v>2673</v>
      </c>
      <c r="K23" s="5" t="s">
        <v>2569</v>
      </c>
      <c r="L23" s="5" t="s">
        <v>2569</v>
      </c>
      <c r="M23" s="5" t="s">
        <v>2569</v>
      </c>
      <c r="N23" s="5" t="s">
        <v>243</v>
      </c>
      <c r="O23" s="33"/>
      <c r="P23" s="290"/>
      <c r="Q23" s="291"/>
      <c r="R23" s="292"/>
      <c r="S23" s="292"/>
      <c r="T23" s="33"/>
      <c r="U23" s="33"/>
      <c r="V23" s="33"/>
      <c r="W23" s="33"/>
      <c r="X23" s="33"/>
      <c r="Y23" s="33"/>
      <c r="Z23" s="33"/>
      <c r="AA23" s="33"/>
      <c r="AB23" s="33"/>
      <c r="AC23" s="33"/>
      <c r="AD23" s="33"/>
      <c r="AE23" s="33"/>
      <c r="AF23" s="33"/>
      <c r="AG23" s="33"/>
    </row>
    <row r="24" spans="1:33" ht="26.25">
      <c r="A24" s="14" t="s">
        <v>41</v>
      </c>
      <c r="B24" s="5">
        <v>5</v>
      </c>
      <c r="C24" s="5" t="s">
        <v>2676</v>
      </c>
      <c r="D24" s="5" t="s">
        <v>2569</v>
      </c>
      <c r="E24" s="5" t="s">
        <v>2569</v>
      </c>
      <c r="F24" s="5" t="s">
        <v>2569</v>
      </c>
      <c r="G24" s="5" t="s">
        <v>2569</v>
      </c>
      <c r="H24" s="5" t="s">
        <v>2569</v>
      </c>
      <c r="I24" s="5" t="s">
        <v>2569</v>
      </c>
      <c r="J24" s="236" t="s">
        <v>2675</v>
      </c>
      <c r="K24" s="5" t="s">
        <v>2569</v>
      </c>
      <c r="L24" s="5" t="s">
        <v>2569</v>
      </c>
      <c r="M24" s="5" t="s">
        <v>2569</v>
      </c>
      <c r="N24" s="5" t="s">
        <v>243</v>
      </c>
      <c r="O24" s="33"/>
      <c r="P24" s="290"/>
      <c r="Q24" s="291"/>
      <c r="R24" s="292"/>
      <c r="S24" s="292"/>
      <c r="T24" s="27"/>
      <c r="U24" s="33"/>
      <c r="V24" s="33"/>
      <c r="W24" s="33"/>
      <c r="X24" s="33"/>
      <c r="Y24" s="33"/>
      <c r="Z24" s="33"/>
      <c r="AA24" s="33"/>
      <c r="AB24" s="33"/>
      <c r="AC24" s="33"/>
      <c r="AD24" s="33"/>
      <c r="AE24" s="33"/>
      <c r="AF24" s="33"/>
      <c r="AG24" s="33"/>
    </row>
    <row r="25" spans="1:33" ht="26.25">
      <c r="A25" s="277" t="s">
        <v>39</v>
      </c>
      <c r="B25" s="218">
        <v>5</v>
      </c>
      <c r="C25" s="218" t="s">
        <v>2569</v>
      </c>
      <c r="D25" s="218" t="s">
        <v>2569</v>
      </c>
      <c r="E25" s="218" t="s">
        <v>2569</v>
      </c>
      <c r="F25" s="218" t="s">
        <v>2569</v>
      </c>
      <c r="G25" s="218" t="s">
        <v>2569</v>
      </c>
      <c r="H25" s="218" t="s">
        <v>2569</v>
      </c>
      <c r="I25" s="218" t="s">
        <v>2569</v>
      </c>
      <c r="J25" s="15" t="s">
        <v>2673</v>
      </c>
      <c r="K25" s="244"/>
      <c r="L25" s="244"/>
      <c r="M25" s="244"/>
      <c r="N25" s="218"/>
      <c r="O25" s="219"/>
      <c r="P25" s="285"/>
      <c r="Q25" s="286"/>
      <c r="R25" s="288"/>
      <c r="S25" s="288"/>
      <c r="T25" s="219"/>
      <c r="U25" s="219"/>
      <c r="V25" s="219"/>
      <c r="W25" s="219"/>
      <c r="X25" s="219"/>
      <c r="Y25" s="219"/>
      <c r="Z25" s="219"/>
      <c r="AA25" s="219"/>
      <c r="AB25" s="219"/>
      <c r="AC25" s="219"/>
      <c r="AD25" s="219"/>
      <c r="AE25" s="219"/>
      <c r="AF25" s="219"/>
      <c r="AG25" s="219"/>
    </row>
    <row r="26" spans="1:33" ht="26.25">
      <c r="A26" s="277" t="s">
        <v>42</v>
      </c>
      <c r="B26" s="218">
        <v>5</v>
      </c>
      <c r="C26" s="218" t="s">
        <v>2569</v>
      </c>
      <c r="D26" s="218" t="s">
        <v>2569</v>
      </c>
      <c r="E26" s="218" t="s">
        <v>2569</v>
      </c>
      <c r="F26" s="218" t="s">
        <v>2569</v>
      </c>
      <c r="G26" s="218" t="s">
        <v>2569</v>
      </c>
      <c r="H26" s="218" t="s">
        <v>2569</v>
      </c>
      <c r="I26" s="218" t="s">
        <v>2569</v>
      </c>
      <c r="J26" s="15" t="s">
        <v>2675</v>
      </c>
      <c r="K26" s="244"/>
      <c r="L26" s="244"/>
      <c r="M26" s="244"/>
      <c r="N26" s="218" t="s">
        <v>243</v>
      </c>
      <c r="O26" s="219"/>
      <c r="P26" s="285"/>
      <c r="Q26" s="286"/>
      <c r="R26" s="288"/>
      <c r="S26" s="288"/>
      <c r="T26" s="219"/>
      <c r="U26" s="219"/>
      <c r="V26" s="219"/>
      <c r="W26" s="219"/>
      <c r="X26" s="219"/>
      <c r="Y26" s="219"/>
      <c r="Z26" s="219"/>
      <c r="AA26" s="219"/>
      <c r="AB26" s="219"/>
      <c r="AC26" s="219"/>
      <c r="AD26" s="219"/>
      <c r="AE26" s="219"/>
      <c r="AF26" s="219"/>
      <c r="AG26" s="219"/>
    </row>
    <row r="27" spans="1:33" ht="26.25">
      <c r="A27" s="14" t="s">
        <v>43</v>
      </c>
      <c r="B27" s="5">
        <v>5</v>
      </c>
      <c r="C27" s="5" t="s">
        <v>2676</v>
      </c>
      <c r="D27" s="5" t="s">
        <v>2569</v>
      </c>
      <c r="E27" s="5" t="s">
        <v>2569</v>
      </c>
      <c r="F27" s="5" t="s">
        <v>2569</v>
      </c>
      <c r="G27" s="5" t="s">
        <v>2569</v>
      </c>
      <c r="H27" s="5" t="s">
        <v>2569</v>
      </c>
      <c r="I27" s="5" t="s">
        <v>2569</v>
      </c>
      <c r="J27" s="236" t="s">
        <v>2673</v>
      </c>
      <c r="K27" s="5" t="s">
        <v>2569</v>
      </c>
      <c r="L27" s="5" t="s">
        <v>2569</v>
      </c>
      <c r="M27" s="5" t="s">
        <v>2569</v>
      </c>
      <c r="N27" s="5" t="s">
        <v>243</v>
      </c>
      <c r="O27" s="33"/>
      <c r="P27" s="290"/>
      <c r="Q27" s="291"/>
      <c r="R27" s="998"/>
      <c r="S27" s="987"/>
      <c r="T27" s="33"/>
      <c r="U27" s="33"/>
      <c r="V27" s="33"/>
      <c r="W27" s="33"/>
      <c r="X27" s="33"/>
      <c r="Y27" s="33"/>
      <c r="Z27" s="33"/>
      <c r="AA27" s="33"/>
      <c r="AB27" s="33"/>
      <c r="AC27" s="33"/>
      <c r="AD27" s="33"/>
      <c r="AE27" s="33"/>
      <c r="AF27" s="33"/>
      <c r="AG27" s="33"/>
    </row>
    <row r="28" spans="1:33" ht="26.25">
      <c r="A28" s="277" t="s">
        <v>44</v>
      </c>
      <c r="B28" s="218">
        <v>5</v>
      </c>
      <c r="C28" s="218" t="s">
        <v>2569</v>
      </c>
      <c r="D28" s="218" t="s">
        <v>2569</v>
      </c>
      <c r="E28" s="218" t="s">
        <v>2569</v>
      </c>
      <c r="F28" s="218" t="s">
        <v>2569</v>
      </c>
      <c r="G28" s="218" t="s">
        <v>2569</v>
      </c>
      <c r="H28" s="218" t="s">
        <v>2569</v>
      </c>
      <c r="I28" s="218" t="s">
        <v>2569</v>
      </c>
      <c r="J28" s="15" t="s">
        <v>2675</v>
      </c>
      <c r="K28" s="244"/>
      <c r="L28" s="244"/>
      <c r="M28" s="244"/>
      <c r="N28" s="218" t="s">
        <v>243</v>
      </c>
      <c r="O28" s="219"/>
      <c r="P28" s="285"/>
      <c r="Q28" s="286"/>
      <c r="R28" s="287"/>
      <c r="S28" s="288"/>
      <c r="T28" s="219"/>
      <c r="U28" s="219"/>
      <c r="V28" s="219"/>
      <c r="W28" s="219"/>
      <c r="X28" s="219"/>
      <c r="Y28" s="219"/>
      <c r="Z28" s="219"/>
      <c r="AA28" s="219"/>
      <c r="AB28" s="219"/>
      <c r="AC28" s="219"/>
      <c r="AD28" s="219"/>
      <c r="AE28" s="219"/>
      <c r="AF28" s="219"/>
      <c r="AG28" s="219"/>
    </row>
    <row r="29" spans="1:33" ht="26.25">
      <c r="A29" s="14" t="s">
        <v>45</v>
      </c>
      <c r="B29" s="5">
        <v>5</v>
      </c>
      <c r="C29" s="5" t="s">
        <v>2689</v>
      </c>
      <c r="D29" s="5" t="s">
        <v>2569</v>
      </c>
      <c r="E29" s="5" t="s">
        <v>2569</v>
      </c>
      <c r="F29" s="5" t="s">
        <v>2569</v>
      </c>
      <c r="G29" s="5" t="s">
        <v>2569</v>
      </c>
      <c r="H29" s="5" t="s">
        <v>2569</v>
      </c>
      <c r="I29" s="5" t="s">
        <v>2569</v>
      </c>
      <c r="J29" s="236" t="s">
        <v>2673</v>
      </c>
      <c r="K29" s="5" t="s">
        <v>2569</v>
      </c>
      <c r="L29" s="5" t="s">
        <v>2569</v>
      </c>
      <c r="M29" s="5" t="s">
        <v>2569</v>
      </c>
      <c r="N29" s="5" t="s">
        <v>243</v>
      </c>
      <c r="O29" s="33"/>
      <c r="P29" s="290"/>
      <c r="Q29" s="291"/>
      <c r="R29" s="292"/>
      <c r="S29" s="292"/>
      <c r="T29" s="33"/>
      <c r="U29" s="33"/>
      <c r="V29" s="33"/>
      <c r="W29" s="33"/>
      <c r="X29" s="33"/>
      <c r="Y29" s="33"/>
      <c r="Z29" s="33"/>
      <c r="AA29" s="33"/>
      <c r="AB29" s="33"/>
      <c r="AC29" s="33"/>
      <c r="AD29" s="33"/>
      <c r="AE29" s="33"/>
      <c r="AF29" s="33"/>
      <c r="AG29" s="33"/>
    </row>
    <row r="30" spans="1:33" ht="26.25">
      <c r="A30" s="277" t="s">
        <v>46</v>
      </c>
      <c r="B30" s="218">
        <v>5</v>
      </c>
      <c r="C30" s="218" t="s">
        <v>2691</v>
      </c>
      <c r="D30" s="218" t="s">
        <v>2569</v>
      </c>
      <c r="E30" s="218" t="s">
        <v>2569</v>
      </c>
      <c r="F30" s="218" t="s">
        <v>2569</v>
      </c>
      <c r="G30" s="218" t="s">
        <v>2569</v>
      </c>
      <c r="H30" s="218" t="s">
        <v>2569</v>
      </c>
      <c r="I30" s="218" t="s">
        <v>2569</v>
      </c>
      <c r="J30" s="15" t="s">
        <v>2673</v>
      </c>
      <c r="K30" s="244"/>
      <c r="L30" s="244"/>
      <c r="M30" s="244"/>
      <c r="N30" s="218" t="s">
        <v>2681</v>
      </c>
      <c r="O30" s="219"/>
      <c r="P30" s="285"/>
      <c r="Q30" s="286"/>
      <c r="R30" s="288"/>
      <c r="S30" s="288"/>
      <c r="T30" s="219"/>
      <c r="U30" s="219"/>
      <c r="V30" s="268"/>
      <c r="W30" s="268"/>
      <c r="X30" s="268"/>
      <c r="Y30" s="219"/>
      <c r="Z30" s="219"/>
      <c r="AA30" s="219"/>
      <c r="AB30" s="219"/>
      <c r="AC30" s="219"/>
      <c r="AD30" s="219"/>
      <c r="AE30" s="219"/>
      <c r="AF30" s="219"/>
      <c r="AG30" s="219"/>
    </row>
    <row r="31" spans="1:33" ht="39">
      <c r="A31" s="277" t="s">
        <v>47</v>
      </c>
      <c r="B31" s="218">
        <v>6</v>
      </c>
      <c r="C31" s="218" t="s">
        <v>2689</v>
      </c>
      <c r="D31" s="218" t="s">
        <v>2569</v>
      </c>
      <c r="E31" s="218" t="s">
        <v>2569</v>
      </c>
      <c r="F31" s="218" t="s">
        <v>2569</v>
      </c>
      <c r="G31" s="218" t="s">
        <v>2569</v>
      </c>
      <c r="H31" s="218" t="s">
        <v>2569</v>
      </c>
      <c r="I31" s="218" t="s">
        <v>2569</v>
      </c>
      <c r="J31" s="15" t="s">
        <v>2673</v>
      </c>
      <c r="K31" s="13" t="s">
        <v>2569</v>
      </c>
      <c r="L31" s="13" t="s">
        <v>2569</v>
      </c>
      <c r="M31" s="13" t="s">
        <v>2569</v>
      </c>
      <c r="N31" s="218" t="s">
        <v>243</v>
      </c>
      <c r="O31" s="293" t="s">
        <v>2692</v>
      </c>
      <c r="P31" s="285"/>
      <c r="Q31" s="286"/>
      <c r="R31" s="288"/>
      <c r="S31" s="289"/>
      <c r="T31" s="219"/>
      <c r="U31" s="219"/>
      <c r="V31" s="268"/>
      <c r="W31" s="268"/>
      <c r="X31" s="268"/>
      <c r="Y31" s="219"/>
      <c r="Z31" s="219"/>
      <c r="AA31" s="219"/>
      <c r="AB31" s="219"/>
      <c r="AC31" s="219"/>
      <c r="AD31" s="219"/>
      <c r="AE31" s="219"/>
      <c r="AF31" s="219"/>
      <c r="AG31" s="219"/>
    </row>
    <row r="32" spans="1:33" ht="26.25">
      <c r="A32" s="277" t="s">
        <v>48</v>
      </c>
      <c r="B32" s="218">
        <v>6</v>
      </c>
      <c r="C32" s="218" t="s">
        <v>2693</v>
      </c>
      <c r="D32" s="218" t="s">
        <v>2569</v>
      </c>
      <c r="E32" s="218" t="s">
        <v>2569</v>
      </c>
      <c r="F32" s="218" t="s">
        <v>2569</v>
      </c>
      <c r="G32" s="218" t="s">
        <v>2569</v>
      </c>
      <c r="H32" s="218" t="s">
        <v>2569</v>
      </c>
      <c r="I32" s="218" t="s">
        <v>2569</v>
      </c>
      <c r="J32" s="15" t="s">
        <v>2675</v>
      </c>
      <c r="K32" s="244"/>
      <c r="L32" s="244"/>
      <c r="M32" s="244"/>
      <c r="N32" s="218" t="s">
        <v>2681</v>
      </c>
      <c r="O32" s="219"/>
      <c r="P32" s="285"/>
      <c r="Q32" s="286"/>
      <c r="R32" s="288"/>
      <c r="S32" s="288"/>
      <c r="T32" s="219"/>
      <c r="U32" s="219"/>
      <c r="V32" s="219"/>
      <c r="W32" s="219"/>
      <c r="X32" s="219"/>
      <c r="Y32" s="219"/>
      <c r="Z32" s="219"/>
      <c r="AA32" s="219"/>
      <c r="AB32" s="219"/>
      <c r="AC32" s="219"/>
      <c r="AD32" s="219"/>
      <c r="AE32" s="219"/>
      <c r="AF32" s="219"/>
      <c r="AG32" s="219"/>
    </row>
    <row r="33" spans="1:33" ht="26.25">
      <c r="A33" s="277" t="s">
        <v>2578</v>
      </c>
      <c r="B33" s="218">
        <v>6</v>
      </c>
      <c r="C33" s="218" t="s">
        <v>2694</v>
      </c>
      <c r="D33" s="218" t="s">
        <v>2569</v>
      </c>
      <c r="E33" s="218" t="s">
        <v>2569</v>
      </c>
      <c r="F33" s="218" t="s">
        <v>2569</v>
      </c>
      <c r="G33" s="218" t="s">
        <v>2569</v>
      </c>
      <c r="H33" s="218" t="s">
        <v>2569</v>
      </c>
      <c r="I33" s="218" t="s">
        <v>2569</v>
      </c>
      <c r="J33" s="15" t="s">
        <v>2675</v>
      </c>
      <c r="K33" s="244"/>
      <c r="L33" s="244"/>
      <c r="M33" s="244"/>
      <c r="N33" s="218" t="s">
        <v>243</v>
      </c>
      <c r="O33" s="219"/>
      <c r="P33" s="285"/>
      <c r="Q33" s="286"/>
      <c r="R33" s="288"/>
      <c r="S33" s="288"/>
      <c r="T33" s="219"/>
      <c r="U33" s="219"/>
      <c r="V33" s="219"/>
      <c r="W33" s="219"/>
      <c r="X33" s="219"/>
      <c r="Y33" s="219"/>
      <c r="Z33" s="219"/>
      <c r="AA33" s="219"/>
      <c r="AB33" s="219"/>
      <c r="AC33" s="219"/>
      <c r="AD33" s="219"/>
      <c r="AE33" s="219"/>
      <c r="AF33" s="219"/>
      <c r="AG33" s="219"/>
    </row>
    <row r="34" spans="1:33" ht="26.25">
      <c r="A34" s="14" t="s">
        <v>50</v>
      </c>
      <c r="B34" s="5">
        <v>6</v>
      </c>
      <c r="C34" s="5" t="s">
        <v>2688</v>
      </c>
      <c r="D34" s="5" t="s">
        <v>2569</v>
      </c>
      <c r="E34" s="5" t="s">
        <v>2569</v>
      </c>
      <c r="F34" s="5" t="s">
        <v>2569</v>
      </c>
      <c r="G34" s="5" t="s">
        <v>2569</v>
      </c>
      <c r="H34" s="5" t="s">
        <v>2569</v>
      </c>
      <c r="I34" s="5" t="s">
        <v>2569</v>
      </c>
      <c r="J34" s="236" t="s">
        <v>2675</v>
      </c>
      <c r="K34" s="5" t="s">
        <v>2569</v>
      </c>
      <c r="L34" s="5" t="s">
        <v>2569</v>
      </c>
      <c r="M34" s="5" t="s">
        <v>2569</v>
      </c>
      <c r="N34" s="5" t="s">
        <v>243</v>
      </c>
      <c r="O34" s="33"/>
      <c r="P34" s="290"/>
      <c r="Q34" s="291"/>
      <c r="R34" s="294"/>
      <c r="S34" s="292"/>
      <c r="T34" s="27"/>
      <c r="U34" s="33"/>
      <c r="V34" s="33"/>
      <c r="W34" s="33"/>
      <c r="X34" s="33"/>
      <c r="Y34" s="33"/>
      <c r="Z34" s="33"/>
      <c r="AA34" s="33"/>
      <c r="AB34" s="33"/>
      <c r="AC34" s="33"/>
      <c r="AD34" s="33"/>
      <c r="AE34" s="33"/>
      <c r="AF34" s="33"/>
      <c r="AG34" s="33"/>
    </row>
    <row r="35" spans="1:33" ht="26.25">
      <c r="A35" s="14" t="s">
        <v>51</v>
      </c>
      <c r="B35" s="5">
        <v>6</v>
      </c>
      <c r="C35" s="5" t="s">
        <v>2676</v>
      </c>
      <c r="D35" s="5" t="s">
        <v>2569</v>
      </c>
      <c r="E35" s="5" t="s">
        <v>2569</v>
      </c>
      <c r="F35" s="5" t="s">
        <v>2569</v>
      </c>
      <c r="G35" s="5" t="s">
        <v>2569</v>
      </c>
      <c r="H35" s="5" t="s">
        <v>2569</v>
      </c>
      <c r="I35" s="5" t="s">
        <v>2569</v>
      </c>
      <c r="J35" s="236" t="s">
        <v>2675</v>
      </c>
      <c r="K35" s="5" t="s">
        <v>2569</v>
      </c>
      <c r="L35" s="5" t="s">
        <v>2569</v>
      </c>
      <c r="M35" s="5" t="s">
        <v>2569</v>
      </c>
      <c r="N35" s="5" t="s">
        <v>243</v>
      </c>
      <c r="O35" s="33"/>
      <c r="P35" s="290"/>
      <c r="Q35" s="291"/>
      <c r="R35" s="292"/>
      <c r="S35" s="292"/>
      <c r="T35" s="33"/>
      <c r="U35" s="33"/>
      <c r="V35" s="33"/>
      <c r="W35" s="33"/>
      <c r="X35" s="33"/>
      <c r="Y35" s="33"/>
      <c r="Z35" s="33"/>
      <c r="AA35" s="33"/>
      <c r="AB35" s="33"/>
      <c r="AC35" s="33"/>
      <c r="AD35" s="33"/>
      <c r="AE35" s="33"/>
      <c r="AF35" s="33"/>
      <c r="AG35" s="33"/>
    </row>
    <row r="36" spans="1:33" ht="26.25">
      <c r="A36" s="14" t="s">
        <v>52</v>
      </c>
      <c r="B36" s="5">
        <v>6</v>
      </c>
      <c r="C36" s="5" t="s">
        <v>2677</v>
      </c>
      <c r="D36" s="5" t="s">
        <v>2569</v>
      </c>
      <c r="E36" s="5" t="s">
        <v>2569</v>
      </c>
      <c r="F36" s="5" t="s">
        <v>2569</v>
      </c>
      <c r="G36" s="5" t="s">
        <v>2569</v>
      </c>
      <c r="H36" s="5" t="s">
        <v>2569</v>
      </c>
      <c r="I36" s="5" t="s">
        <v>2569</v>
      </c>
      <c r="J36" s="236" t="s">
        <v>2675</v>
      </c>
      <c r="K36" s="11"/>
      <c r="L36" s="11"/>
      <c r="M36" s="11"/>
      <c r="N36" s="5" t="s">
        <v>243</v>
      </c>
      <c r="O36" s="33"/>
      <c r="P36" s="290"/>
      <c r="Q36" s="295"/>
      <c r="R36" s="292"/>
      <c r="S36" s="292"/>
      <c r="T36" s="33"/>
      <c r="U36" s="33"/>
      <c r="V36" s="33"/>
      <c r="W36" s="33"/>
      <c r="X36" s="33"/>
      <c r="Y36" s="33"/>
      <c r="Z36" s="33"/>
      <c r="AA36" s="33"/>
      <c r="AB36" s="33"/>
      <c r="AC36" s="33"/>
      <c r="AD36" s="33"/>
      <c r="AE36" s="33"/>
      <c r="AF36" s="33"/>
      <c r="AG36" s="33"/>
    </row>
    <row r="37" spans="1:33" ht="25.5">
      <c r="A37" s="277" t="s">
        <v>53</v>
      </c>
      <c r="B37" s="218">
        <v>7</v>
      </c>
      <c r="C37" s="218" t="s">
        <v>2569</v>
      </c>
      <c r="D37" s="218" t="s">
        <v>2569</v>
      </c>
      <c r="E37" s="218" t="s">
        <v>2569</v>
      </c>
      <c r="F37" s="218" t="s">
        <v>2569</v>
      </c>
      <c r="G37" s="218" t="s">
        <v>2569</v>
      </c>
      <c r="H37" s="218" t="s">
        <v>2569</v>
      </c>
      <c r="I37" s="218" t="s">
        <v>2569</v>
      </c>
      <c r="J37" s="15" t="s">
        <v>2673</v>
      </c>
      <c r="K37" s="244"/>
      <c r="L37" s="244"/>
      <c r="M37" s="244"/>
      <c r="N37" s="218"/>
      <c r="O37" s="219"/>
      <c r="P37" s="219"/>
      <c r="Q37" s="219"/>
      <c r="R37" s="219"/>
      <c r="S37" s="219"/>
      <c r="T37" s="219"/>
      <c r="U37" s="219"/>
      <c r="V37" s="219"/>
      <c r="W37" s="219"/>
      <c r="X37" s="219"/>
      <c r="Y37" s="219"/>
      <c r="Z37" s="219"/>
      <c r="AA37" s="219"/>
      <c r="AB37" s="219"/>
      <c r="AC37" s="219"/>
      <c r="AD37" s="219"/>
      <c r="AE37" s="219"/>
      <c r="AF37" s="219"/>
      <c r="AG37" s="219"/>
    </row>
    <row r="38" spans="1:33" ht="25.5">
      <c r="A38" s="277" t="s">
        <v>54</v>
      </c>
      <c r="B38" s="218">
        <v>7</v>
      </c>
      <c r="C38" s="218" t="s">
        <v>2678</v>
      </c>
      <c r="D38" s="218" t="s">
        <v>2569</v>
      </c>
      <c r="E38" s="218" t="s">
        <v>2569</v>
      </c>
      <c r="F38" s="218" t="s">
        <v>2569</v>
      </c>
      <c r="G38" s="218" t="s">
        <v>2569</v>
      </c>
      <c r="H38" s="218" t="s">
        <v>2569</v>
      </c>
      <c r="I38" s="218" t="s">
        <v>2569</v>
      </c>
      <c r="J38" s="296" t="s">
        <v>2673</v>
      </c>
      <c r="K38" s="244"/>
      <c r="L38" s="244"/>
      <c r="M38" s="244"/>
      <c r="N38" s="218" t="s">
        <v>243</v>
      </c>
      <c r="O38" s="219"/>
      <c r="P38" s="219"/>
      <c r="Q38" s="219"/>
      <c r="R38" s="219"/>
      <c r="S38" s="219"/>
      <c r="T38" s="219"/>
      <c r="U38" s="219"/>
      <c r="V38" s="219"/>
      <c r="W38" s="219"/>
      <c r="X38" s="219"/>
      <c r="Y38" s="219"/>
      <c r="Z38" s="219"/>
      <c r="AA38" s="219"/>
      <c r="AB38" s="219"/>
      <c r="AC38" s="219"/>
      <c r="AD38" s="219"/>
      <c r="AE38" s="219"/>
      <c r="AF38" s="219"/>
      <c r="AG38" s="219"/>
    </row>
    <row r="39" spans="1:33" ht="25.5">
      <c r="A39" s="277" t="s">
        <v>55</v>
      </c>
      <c r="B39" s="218">
        <v>7</v>
      </c>
      <c r="C39" s="218" t="s">
        <v>2677</v>
      </c>
      <c r="D39" s="218" t="s">
        <v>2569</v>
      </c>
      <c r="E39" s="218" t="s">
        <v>2569</v>
      </c>
      <c r="F39" s="218" t="s">
        <v>2569</v>
      </c>
      <c r="G39" s="218" t="s">
        <v>2569</v>
      </c>
      <c r="H39" s="218" t="s">
        <v>2569</v>
      </c>
      <c r="I39" s="218" t="s">
        <v>2569</v>
      </c>
      <c r="J39" s="15" t="s">
        <v>2673</v>
      </c>
      <c r="K39" s="244"/>
      <c r="L39" s="244"/>
      <c r="M39" s="244"/>
      <c r="N39" s="218" t="s">
        <v>243</v>
      </c>
      <c r="O39" s="219"/>
      <c r="P39" s="297"/>
      <c r="Q39" s="219"/>
      <c r="R39" s="219"/>
      <c r="S39" s="219"/>
      <c r="T39" s="219"/>
      <c r="U39" s="219"/>
      <c r="V39" s="219"/>
      <c r="W39" s="219"/>
      <c r="X39" s="219"/>
      <c r="Y39" s="219"/>
      <c r="Z39" s="219"/>
      <c r="AA39" s="219"/>
      <c r="AB39" s="219"/>
      <c r="AC39" s="219"/>
      <c r="AD39" s="219"/>
      <c r="AE39" s="219"/>
      <c r="AF39" s="219"/>
      <c r="AG39" s="219"/>
    </row>
    <row r="40" spans="1:33" ht="25.5">
      <c r="A40" s="277" t="s">
        <v>57</v>
      </c>
      <c r="B40" s="218">
        <v>7</v>
      </c>
      <c r="C40" s="218" t="s">
        <v>2695</v>
      </c>
      <c r="D40" s="218" t="s">
        <v>2569</v>
      </c>
      <c r="E40" s="218" t="s">
        <v>2569</v>
      </c>
      <c r="F40" s="218" t="s">
        <v>2569</v>
      </c>
      <c r="G40" s="218" t="s">
        <v>2569</v>
      </c>
      <c r="H40" s="218" t="s">
        <v>2569</v>
      </c>
      <c r="I40" s="218" t="s">
        <v>2569</v>
      </c>
      <c r="J40" s="15" t="s">
        <v>2673</v>
      </c>
      <c r="K40" s="244"/>
      <c r="L40" s="244"/>
      <c r="M40" s="244"/>
      <c r="N40" s="218" t="s">
        <v>243</v>
      </c>
      <c r="O40" s="219"/>
      <c r="P40" s="219"/>
      <c r="Q40" s="219"/>
      <c r="R40" s="219"/>
      <c r="S40" s="219"/>
      <c r="T40" s="219"/>
      <c r="U40" s="219"/>
      <c r="V40" s="219"/>
      <c r="W40" s="219"/>
      <c r="X40" s="219"/>
      <c r="Y40" s="219"/>
      <c r="Z40" s="219"/>
      <c r="AA40" s="219"/>
      <c r="AB40" s="219"/>
      <c r="AC40" s="219"/>
      <c r="AD40" s="219"/>
      <c r="AE40" s="219"/>
      <c r="AF40" s="219"/>
      <c r="AG40" s="219"/>
    </row>
    <row r="41" spans="1:33" ht="25.5">
      <c r="A41" s="277" t="s">
        <v>58</v>
      </c>
      <c r="B41" s="218">
        <v>7</v>
      </c>
      <c r="C41" s="218" t="s">
        <v>2696</v>
      </c>
      <c r="D41" s="218" t="s">
        <v>2569</v>
      </c>
      <c r="E41" s="218" t="s">
        <v>2569</v>
      </c>
      <c r="F41" s="218" t="s">
        <v>2569</v>
      </c>
      <c r="G41" s="218" t="s">
        <v>2569</v>
      </c>
      <c r="H41" s="218" t="s">
        <v>2569</v>
      </c>
      <c r="I41" s="218" t="s">
        <v>2569</v>
      </c>
      <c r="J41" s="296" t="s">
        <v>2673</v>
      </c>
      <c r="K41" s="244"/>
      <c r="L41" s="244"/>
      <c r="M41" s="244"/>
      <c r="N41" s="218" t="s">
        <v>243</v>
      </c>
      <c r="O41" s="219"/>
      <c r="P41" s="219"/>
      <c r="Q41" s="219"/>
      <c r="R41" s="219"/>
      <c r="S41" s="219"/>
      <c r="T41" s="219"/>
      <c r="U41" s="219"/>
      <c r="V41" s="219"/>
      <c r="W41" s="219"/>
      <c r="X41" s="219"/>
      <c r="Y41" s="219"/>
      <c r="Z41" s="219"/>
      <c r="AA41" s="219"/>
      <c r="AB41" s="219"/>
      <c r="AC41" s="219"/>
      <c r="AD41" s="219"/>
      <c r="AE41" s="219"/>
      <c r="AF41" s="219"/>
      <c r="AG41" s="219"/>
    </row>
    <row r="42" spans="1:33" ht="25.5">
      <c r="A42" s="277" t="s">
        <v>59</v>
      </c>
      <c r="B42" s="218">
        <v>7</v>
      </c>
      <c r="C42" s="218" t="s">
        <v>2677</v>
      </c>
      <c r="D42" s="218" t="s">
        <v>2569</v>
      </c>
      <c r="E42" s="218" t="s">
        <v>2569</v>
      </c>
      <c r="F42" s="218" t="s">
        <v>2569</v>
      </c>
      <c r="G42" s="218" t="s">
        <v>2569</v>
      </c>
      <c r="H42" s="218" t="s">
        <v>2569</v>
      </c>
      <c r="I42" s="218" t="s">
        <v>2569</v>
      </c>
      <c r="J42" s="296" t="s">
        <v>2675</v>
      </c>
      <c r="K42" s="244"/>
      <c r="L42" s="244"/>
      <c r="M42" s="244"/>
      <c r="N42" s="218" t="s">
        <v>243</v>
      </c>
      <c r="O42" s="219"/>
      <c r="P42" s="219"/>
      <c r="Q42" s="219"/>
      <c r="R42" s="219"/>
      <c r="S42" s="219"/>
      <c r="T42" s="219"/>
      <c r="U42" s="219"/>
      <c r="V42" s="219"/>
      <c r="W42" s="219"/>
      <c r="X42" s="219"/>
      <c r="Y42" s="219"/>
      <c r="Z42" s="219"/>
      <c r="AA42" s="219"/>
      <c r="AB42" s="219"/>
      <c r="AC42" s="219"/>
      <c r="AD42" s="219"/>
      <c r="AE42" s="219"/>
      <c r="AF42" s="219"/>
      <c r="AG42" s="219"/>
    </row>
    <row r="43" spans="1:33" ht="25.5">
      <c r="A43" s="277" t="s">
        <v>60</v>
      </c>
      <c r="B43" s="218">
        <v>7</v>
      </c>
      <c r="C43" s="218" t="s">
        <v>2697</v>
      </c>
      <c r="D43" s="218" t="s">
        <v>2569</v>
      </c>
      <c r="E43" s="218" t="s">
        <v>2569</v>
      </c>
      <c r="F43" s="218" t="s">
        <v>2569</v>
      </c>
      <c r="G43" s="218" t="s">
        <v>2569</v>
      </c>
      <c r="H43" s="218" t="s">
        <v>2569</v>
      </c>
      <c r="I43" s="218" t="s">
        <v>2569</v>
      </c>
      <c r="J43" s="15" t="s">
        <v>2673</v>
      </c>
      <c r="K43" s="244"/>
      <c r="L43" s="244"/>
      <c r="M43" s="244"/>
      <c r="N43" s="218" t="s">
        <v>243</v>
      </c>
      <c r="O43" s="219"/>
      <c r="P43" s="219"/>
      <c r="Q43" s="219"/>
      <c r="R43" s="219"/>
      <c r="S43" s="219"/>
      <c r="T43" s="219"/>
      <c r="U43" s="219"/>
      <c r="V43" s="219"/>
      <c r="W43" s="219"/>
      <c r="X43" s="219"/>
      <c r="Y43" s="219"/>
      <c r="Z43" s="219"/>
      <c r="AA43" s="219"/>
      <c r="AB43" s="219"/>
      <c r="AC43" s="219"/>
      <c r="AD43" s="219"/>
      <c r="AE43" s="219"/>
      <c r="AF43" s="219"/>
      <c r="AG43" s="219"/>
    </row>
    <row r="44" spans="1:33" ht="25.5">
      <c r="A44" s="277" t="s">
        <v>61</v>
      </c>
      <c r="B44" s="218">
        <v>8</v>
      </c>
      <c r="C44" s="218" t="s">
        <v>2569</v>
      </c>
      <c r="D44" s="218" t="s">
        <v>2569</v>
      </c>
      <c r="E44" s="218" t="s">
        <v>2569</v>
      </c>
      <c r="F44" s="218" t="s">
        <v>2569</v>
      </c>
      <c r="G44" s="218" t="s">
        <v>2569</v>
      </c>
      <c r="H44" s="218" t="s">
        <v>2569</v>
      </c>
      <c r="I44" s="218" t="s">
        <v>2569</v>
      </c>
      <c r="J44" s="15" t="s">
        <v>2673</v>
      </c>
      <c r="K44" s="244"/>
      <c r="L44" s="244"/>
      <c r="M44" s="244"/>
      <c r="N44" s="218"/>
      <c r="O44" s="219"/>
      <c r="P44" s="219"/>
      <c r="Q44" s="219"/>
      <c r="R44" s="219"/>
      <c r="S44" s="219"/>
      <c r="T44" s="219"/>
      <c r="U44" s="219"/>
      <c r="V44" s="219"/>
      <c r="W44" s="219"/>
      <c r="X44" s="219"/>
      <c r="Y44" s="219"/>
      <c r="Z44" s="219"/>
      <c r="AA44" s="219"/>
      <c r="AB44" s="219"/>
      <c r="AC44" s="219"/>
      <c r="AD44" s="219"/>
      <c r="AE44" s="219"/>
      <c r="AF44" s="219"/>
      <c r="AG44" s="219"/>
    </row>
    <row r="45" spans="1:33" ht="25.5">
      <c r="A45" s="277" t="s">
        <v>62</v>
      </c>
      <c r="B45" s="218">
        <v>8</v>
      </c>
      <c r="C45" s="218" t="s">
        <v>2690</v>
      </c>
      <c r="D45" s="218" t="s">
        <v>2569</v>
      </c>
      <c r="E45" s="218" t="s">
        <v>2569</v>
      </c>
      <c r="F45" s="218" t="s">
        <v>2569</v>
      </c>
      <c r="G45" s="218" t="s">
        <v>2569</v>
      </c>
      <c r="H45" s="218" t="s">
        <v>2569</v>
      </c>
      <c r="I45" s="218" t="s">
        <v>2569</v>
      </c>
      <c r="J45" s="15" t="s">
        <v>2675</v>
      </c>
      <c r="K45" s="244"/>
      <c r="L45" s="244"/>
      <c r="M45" s="244"/>
      <c r="N45" s="218" t="s">
        <v>243</v>
      </c>
      <c r="O45" s="219"/>
      <c r="P45" s="219"/>
      <c r="Q45" s="219"/>
      <c r="R45" s="219"/>
      <c r="S45" s="219"/>
      <c r="T45" s="219"/>
      <c r="U45" s="219"/>
      <c r="V45" s="219"/>
      <c r="W45" s="219"/>
      <c r="X45" s="219"/>
      <c r="Y45" s="219"/>
      <c r="Z45" s="219"/>
      <c r="AA45" s="219"/>
      <c r="AB45" s="219"/>
      <c r="AC45" s="219"/>
      <c r="AD45" s="219"/>
      <c r="AE45" s="219"/>
      <c r="AF45" s="219"/>
      <c r="AG45" s="219"/>
    </row>
    <row r="46" spans="1:33" ht="25.5">
      <c r="A46" s="277" t="s">
        <v>63</v>
      </c>
      <c r="B46" s="218">
        <v>8</v>
      </c>
      <c r="C46" s="218" t="s">
        <v>2698</v>
      </c>
      <c r="D46" s="218" t="s">
        <v>2569</v>
      </c>
      <c r="E46" s="218" t="s">
        <v>2569</v>
      </c>
      <c r="F46" s="218" t="s">
        <v>2569</v>
      </c>
      <c r="G46" s="218" t="s">
        <v>2569</v>
      </c>
      <c r="H46" s="218" t="s">
        <v>2569</v>
      </c>
      <c r="I46" s="218" t="s">
        <v>2569</v>
      </c>
      <c r="J46" s="15" t="s">
        <v>2675</v>
      </c>
      <c r="K46" s="244"/>
      <c r="L46" s="244"/>
      <c r="M46" s="244"/>
      <c r="N46" s="218" t="s">
        <v>243</v>
      </c>
      <c r="O46" s="219"/>
      <c r="P46" s="219"/>
      <c r="Q46" s="219"/>
      <c r="R46" s="219"/>
      <c r="S46" s="219"/>
      <c r="T46" s="219"/>
      <c r="U46" s="219"/>
      <c r="V46" s="219"/>
      <c r="W46" s="219"/>
      <c r="X46" s="219"/>
      <c r="Y46" s="219"/>
      <c r="Z46" s="219"/>
      <c r="AA46" s="219"/>
      <c r="AB46" s="219"/>
      <c r="AC46" s="219"/>
      <c r="AD46" s="219"/>
      <c r="AE46" s="219"/>
      <c r="AF46" s="219"/>
      <c r="AG46" s="219"/>
    </row>
    <row r="47" spans="1:33" ht="25.5">
      <c r="A47" s="277" t="s">
        <v>64</v>
      </c>
      <c r="B47" s="218">
        <v>8</v>
      </c>
      <c r="C47" s="218" t="s">
        <v>2688</v>
      </c>
      <c r="D47" s="218" t="s">
        <v>2569</v>
      </c>
      <c r="E47" s="218" t="s">
        <v>2569</v>
      </c>
      <c r="F47" s="218" t="s">
        <v>2569</v>
      </c>
      <c r="G47" s="218" t="s">
        <v>2569</v>
      </c>
      <c r="H47" s="218" t="s">
        <v>2569</v>
      </c>
      <c r="I47" s="218" t="s">
        <v>2569</v>
      </c>
      <c r="J47" s="15" t="s">
        <v>2675</v>
      </c>
      <c r="K47" s="218" t="s">
        <v>2569</v>
      </c>
      <c r="L47" s="218" t="s">
        <v>2569</v>
      </c>
      <c r="M47" s="218" t="s">
        <v>2569</v>
      </c>
      <c r="N47" s="218" t="s">
        <v>243</v>
      </c>
      <c r="O47" s="219"/>
      <c r="P47" s="219"/>
      <c r="Q47" s="219"/>
      <c r="R47" s="219"/>
      <c r="S47" s="219"/>
      <c r="T47" s="219"/>
      <c r="U47" s="219"/>
      <c r="V47" s="219"/>
      <c r="W47" s="219"/>
      <c r="X47" s="219"/>
      <c r="Y47" s="219"/>
      <c r="Z47" s="219"/>
      <c r="AA47" s="219"/>
      <c r="AB47" s="219"/>
      <c r="AC47" s="219"/>
      <c r="AD47" s="219"/>
      <c r="AE47" s="219"/>
      <c r="AF47" s="219"/>
      <c r="AG47" s="219"/>
    </row>
    <row r="48" spans="1:33" ht="25.5">
      <c r="A48" s="277" t="s">
        <v>65</v>
      </c>
      <c r="B48" s="218">
        <v>8</v>
      </c>
      <c r="C48" s="218" t="s">
        <v>2699</v>
      </c>
      <c r="D48" s="218" t="s">
        <v>2569</v>
      </c>
      <c r="E48" s="218" t="s">
        <v>2569</v>
      </c>
      <c r="F48" s="218" t="s">
        <v>2569</v>
      </c>
      <c r="G48" s="218" t="s">
        <v>2569</v>
      </c>
      <c r="H48" s="218" t="s">
        <v>2569</v>
      </c>
      <c r="I48" s="218" t="s">
        <v>2569</v>
      </c>
      <c r="J48" s="15" t="s">
        <v>2673</v>
      </c>
      <c r="K48" s="244"/>
      <c r="L48" s="244"/>
      <c r="M48" s="244"/>
      <c r="N48" s="218" t="s">
        <v>243</v>
      </c>
      <c r="O48" s="219"/>
      <c r="P48" s="219"/>
      <c r="Q48" s="219"/>
      <c r="R48" s="219"/>
      <c r="S48" s="219"/>
      <c r="T48" s="219"/>
      <c r="U48" s="219"/>
      <c r="V48" s="219"/>
      <c r="W48" s="219"/>
      <c r="X48" s="219"/>
      <c r="Y48" s="219"/>
      <c r="Z48" s="219"/>
      <c r="AA48" s="219"/>
      <c r="AB48" s="219"/>
      <c r="AC48" s="219"/>
      <c r="AD48" s="219"/>
      <c r="AE48" s="219"/>
      <c r="AF48" s="219"/>
      <c r="AG48" s="219"/>
    </row>
    <row r="49" spans="1:33" ht="25.5">
      <c r="A49" s="277" t="s">
        <v>66</v>
      </c>
      <c r="B49" s="218">
        <v>9</v>
      </c>
      <c r="C49" s="218" t="s">
        <v>2678</v>
      </c>
      <c r="D49" s="218" t="s">
        <v>2569</v>
      </c>
      <c r="E49" s="218" t="s">
        <v>2569</v>
      </c>
      <c r="F49" s="218" t="s">
        <v>2569</v>
      </c>
      <c r="G49" s="218" t="s">
        <v>2569</v>
      </c>
      <c r="H49" s="218" t="s">
        <v>2569</v>
      </c>
      <c r="I49" s="218" t="s">
        <v>2569</v>
      </c>
      <c r="J49" s="15" t="s">
        <v>2673</v>
      </c>
      <c r="K49" s="244"/>
      <c r="L49" s="244"/>
      <c r="M49" s="244"/>
      <c r="N49" s="218" t="s">
        <v>243</v>
      </c>
      <c r="O49" s="219"/>
      <c r="P49" s="219"/>
      <c r="Q49" s="219"/>
      <c r="R49" s="219"/>
      <c r="S49" s="219"/>
      <c r="T49" s="219"/>
      <c r="U49" s="219"/>
      <c r="V49" s="219"/>
      <c r="W49" s="219"/>
      <c r="X49" s="219"/>
      <c r="Y49" s="219"/>
      <c r="Z49" s="219"/>
      <c r="AA49" s="219"/>
      <c r="AB49" s="219"/>
      <c r="AC49" s="219"/>
      <c r="AD49" s="219"/>
      <c r="AE49" s="219"/>
      <c r="AF49" s="219"/>
      <c r="AG49" s="219"/>
    </row>
    <row r="50" spans="1:33" ht="25.5">
      <c r="A50" s="277" t="s">
        <v>68</v>
      </c>
      <c r="B50" s="218">
        <v>9</v>
      </c>
      <c r="C50" s="218" t="s">
        <v>2674</v>
      </c>
      <c r="D50" s="218" t="s">
        <v>2569</v>
      </c>
      <c r="E50" s="218" t="s">
        <v>2569</v>
      </c>
      <c r="F50" s="218" t="s">
        <v>2569</v>
      </c>
      <c r="G50" s="218" t="s">
        <v>2569</v>
      </c>
      <c r="H50" s="218" t="s">
        <v>2569</v>
      </c>
      <c r="I50" s="218" t="s">
        <v>2569</v>
      </c>
      <c r="J50" s="15" t="s">
        <v>2673</v>
      </c>
      <c r="K50" s="244"/>
      <c r="L50" s="244"/>
      <c r="M50" s="244"/>
      <c r="N50" s="218" t="s">
        <v>243</v>
      </c>
      <c r="O50" s="219"/>
      <c r="P50" s="219"/>
      <c r="Q50" s="219"/>
      <c r="R50" s="219"/>
      <c r="S50" s="219"/>
      <c r="T50" s="219"/>
      <c r="U50" s="219"/>
      <c r="V50" s="219"/>
      <c r="W50" s="219"/>
      <c r="X50" s="219"/>
      <c r="Y50" s="219"/>
      <c r="Z50" s="219"/>
      <c r="AA50" s="219"/>
      <c r="AB50" s="219"/>
      <c r="AC50" s="219"/>
      <c r="AD50" s="219"/>
      <c r="AE50" s="219"/>
      <c r="AF50" s="219"/>
      <c r="AG50" s="219"/>
    </row>
    <row r="51" spans="1:33" ht="25.5">
      <c r="A51" s="14" t="s">
        <v>70</v>
      </c>
      <c r="B51" s="5">
        <v>10</v>
      </c>
      <c r="C51" s="5" t="s">
        <v>2678</v>
      </c>
      <c r="D51" s="5" t="s">
        <v>2569</v>
      </c>
      <c r="E51" s="5" t="s">
        <v>2569</v>
      </c>
      <c r="F51" s="5" t="s">
        <v>2569</v>
      </c>
      <c r="G51" s="5" t="s">
        <v>2569</v>
      </c>
      <c r="H51" s="5" t="s">
        <v>2569</v>
      </c>
      <c r="I51" s="5" t="s">
        <v>2569</v>
      </c>
      <c r="J51" s="236" t="s">
        <v>2673</v>
      </c>
      <c r="K51" s="298" t="s">
        <v>2569</v>
      </c>
      <c r="L51" s="299" t="s">
        <v>2569</v>
      </c>
      <c r="M51" s="299" t="s">
        <v>2569</v>
      </c>
      <c r="N51" s="5" t="s">
        <v>243</v>
      </c>
      <c r="O51" s="33"/>
      <c r="P51" s="33"/>
      <c r="Q51" s="33"/>
      <c r="R51" s="33"/>
      <c r="S51" s="33"/>
      <c r="T51" s="33"/>
      <c r="U51" s="33"/>
      <c r="V51" s="33"/>
      <c r="W51" s="33"/>
      <c r="X51" s="33"/>
      <c r="Y51" s="33"/>
      <c r="Z51" s="33"/>
      <c r="AA51" s="33"/>
      <c r="AB51" s="33"/>
      <c r="AC51" s="33"/>
      <c r="AD51" s="33"/>
      <c r="AE51" s="33"/>
      <c r="AF51" s="33"/>
      <c r="AG51" s="33"/>
    </row>
    <row r="52" spans="1:33" ht="25.5">
      <c r="A52" s="277" t="s">
        <v>71</v>
      </c>
      <c r="B52" s="218">
        <v>10</v>
      </c>
      <c r="C52" s="218" t="s">
        <v>2700</v>
      </c>
      <c r="D52" s="218" t="s">
        <v>2569</v>
      </c>
      <c r="E52" s="218" t="s">
        <v>2569</v>
      </c>
      <c r="F52" s="218" t="s">
        <v>2569</v>
      </c>
      <c r="G52" s="218" t="s">
        <v>2569</v>
      </c>
      <c r="H52" s="218" t="s">
        <v>2569</v>
      </c>
      <c r="I52" s="218" t="s">
        <v>2569</v>
      </c>
      <c r="J52" s="15" t="s">
        <v>2675</v>
      </c>
      <c r="K52" s="244"/>
      <c r="L52" s="244"/>
      <c r="M52" s="244"/>
      <c r="N52" s="218" t="s">
        <v>243</v>
      </c>
      <c r="O52" s="219"/>
      <c r="P52" s="219"/>
      <c r="Q52" s="219"/>
      <c r="R52" s="219"/>
      <c r="S52" s="219"/>
      <c r="T52" s="219"/>
      <c r="U52" s="219"/>
      <c r="V52" s="219"/>
      <c r="W52" s="219"/>
      <c r="X52" s="219"/>
      <c r="Y52" s="219"/>
      <c r="Z52" s="219"/>
      <c r="AA52" s="219"/>
      <c r="AB52" s="219"/>
      <c r="AC52" s="219"/>
      <c r="AD52" s="219"/>
      <c r="AE52" s="219"/>
      <c r="AF52" s="219"/>
      <c r="AG52" s="219"/>
    </row>
    <row r="53" spans="1:33" ht="25.5">
      <c r="A53" s="277" t="s">
        <v>72</v>
      </c>
      <c r="B53" s="218">
        <v>10</v>
      </c>
      <c r="C53" s="218" t="s">
        <v>2677</v>
      </c>
      <c r="D53" s="218" t="s">
        <v>2569</v>
      </c>
      <c r="E53" s="218" t="s">
        <v>2569</v>
      </c>
      <c r="F53" s="218" t="s">
        <v>2569</v>
      </c>
      <c r="G53" s="218" t="s">
        <v>2569</v>
      </c>
      <c r="H53" s="218" t="s">
        <v>2569</v>
      </c>
      <c r="I53" s="218" t="s">
        <v>2569</v>
      </c>
      <c r="J53" s="15" t="s">
        <v>2673</v>
      </c>
      <c r="K53" s="244"/>
      <c r="L53" s="244"/>
      <c r="M53" s="244"/>
      <c r="N53" s="218" t="s">
        <v>243</v>
      </c>
      <c r="O53" s="219"/>
      <c r="P53" s="219"/>
      <c r="Q53" s="219"/>
      <c r="R53" s="219"/>
      <c r="S53" s="219"/>
      <c r="T53" s="219"/>
      <c r="U53" s="219"/>
      <c r="V53" s="219"/>
      <c r="W53" s="219"/>
      <c r="X53" s="219"/>
      <c r="Y53" s="219"/>
      <c r="Z53" s="219"/>
      <c r="AA53" s="219"/>
      <c r="AB53" s="219"/>
      <c r="AC53" s="219"/>
      <c r="AD53" s="219"/>
      <c r="AE53" s="219"/>
      <c r="AF53" s="219"/>
      <c r="AG53" s="219"/>
    </row>
    <row r="54" spans="1:33" ht="25.5">
      <c r="A54" s="277" t="s">
        <v>73</v>
      </c>
      <c r="B54" s="218">
        <v>11</v>
      </c>
      <c r="C54" s="218" t="s">
        <v>2701</v>
      </c>
      <c r="D54" s="218" t="s">
        <v>2569</v>
      </c>
      <c r="E54" s="218" t="s">
        <v>2569</v>
      </c>
      <c r="F54" s="218" t="s">
        <v>2569</v>
      </c>
      <c r="G54" s="218" t="s">
        <v>2569</v>
      </c>
      <c r="H54" s="218" t="s">
        <v>2569</v>
      </c>
      <c r="I54" s="218" t="s">
        <v>2569</v>
      </c>
      <c r="J54" s="296" t="s">
        <v>2673</v>
      </c>
      <c r="K54" s="244"/>
      <c r="L54" s="244"/>
      <c r="M54" s="244"/>
      <c r="N54" s="218" t="s">
        <v>243</v>
      </c>
      <c r="O54" s="219"/>
      <c r="P54" s="219"/>
      <c r="Q54" s="219"/>
      <c r="R54" s="219"/>
      <c r="S54" s="219"/>
      <c r="T54" s="219"/>
      <c r="U54" s="219"/>
      <c r="V54" s="219"/>
      <c r="W54" s="219"/>
      <c r="X54" s="219"/>
      <c r="Y54" s="219"/>
      <c r="Z54" s="219"/>
      <c r="AA54" s="219"/>
      <c r="AB54" s="219"/>
      <c r="AC54" s="219"/>
      <c r="AD54" s="219"/>
      <c r="AE54" s="219"/>
      <c r="AF54" s="219"/>
      <c r="AG54" s="219"/>
    </row>
    <row r="55" spans="1:33" ht="25.5">
      <c r="A55" s="14" t="s">
        <v>74</v>
      </c>
      <c r="B55" s="5">
        <v>11</v>
      </c>
      <c r="C55" s="5" t="s">
        <v>2688</v>
      </c>
      <c r="D55" s="5" t="s">
        <v>2569</v>
      </c>
      <c r="E55" s="5" t="s">
        <v>2569</v>
      </c>
      <c r="F55" s="5" t="s">
        <v>2569</v>
      </c>
      <c r="G55" s="5" t="s">
        <v>2569</v>
      </c>
      <c r="H55" s="5" t="s">
        <v>2569</v>
      </c>
      <c r="I55" s="5" t="s">
        <v>2569</v>
      </c>
      <c r="J55" s="236" t="s">
        <v>2675</v>
      </c>
      <c r="K55" s="5" t="s">
        <v>2569</v>
      </c>
      <c r="L55" s="5" t="s">
        <v>2569</v>
      </c>
      <c r="M55" s="5" t="s">
        <v>2569</v>
      </c>
      <c r="N55" s="5" t="s">
        <v>243</v>
      </c>
      <c r="O55" s="33"/>
      <c r="P55" s="33"/>
      <c r="Q55" s="33"/>
      <c r="R55" s="33"/>
      <c r="S55" s="33"/>
      <c r="T55" s="33"/>
      <c r="U55" s="33"/>
      <c r="V55" s="33"/>
      <c r="W55" s="33"/>
      <c r="X55" s="33"/>
      <c r="Y55" s="33"/>
      <c r="Z55" s="33"/>
      <c r="AA55" s="33"/>
      <c r="AB55" s="33"/>
      <c r="AC55" s="33"/>
      <c r="AD55" s="33"/>
      <c r="AE55" s="33"/>
      <c r="AF55" s="33"/>
      <c r="AG55" s="33"/>
    </row>
    <row r="56" spans="1:33" ht="25.5">
      <c r="A56" s="82" t="s">
        <v>67</v>
      </c>
      <c r="B56" s="27" t="s">
        <v>67</v>
      </c>
      <c r="C56" s="27" t="s">
        <v>2702</v>
      </c>
      <c r="D56" s="27" t="s">
        <v>2569</v>
      </c>
      <c r="E56" s="27" t="s">
        <v>2569</v>
      </c>
      <c r="F56" s="27" t="s">
        <v>2569</v>
      </c>
      <c r="G56" s="27" t="s">
        <v>2569</v>
      </c>
      <c r="H56" s="27" t="s">
        <v>2569</v>
      </c>
      <c r="I56" s="27" t="s">
        <v>2569</v>
      </c>
      <c r="J56" s="236" t="s">
        <v>2675</v>
      </c>
      <c r="K56" s="27" t="s">
        <v>2569</v>
      </c>
      <c r="L56" s="27" t="s">
        <v>2569</v>
      </c>
      <c r="M56" s="27" t="s">
        <v>2569</v>
      </c>
      <c r="N56" s="27" t="s">
        <v>243</v>
      </c>
      <c r="O56" s="33"/>
      <c r="P56" s="999"/>
      <c r="Q56" s="987"/>
      <c r="R56" s="987"/>
      <c r="S56" s="987"/>
      <c r="T56" s="33"/>
      <c r="U56" s="33"/>
      <c r="V56" s="33"/>
      <c r="W56" s="33"/>
      <c r="X56" s="33"/>
      <c r="Y56" s="33"/>
      <c r="Z56" s="33"/>
      <c r="AA56" s="33"/>
      <c r="AB56" s="33"/>
      <c r="AC56" s="33"/>
      <c r="AD56" s="33"/>
      <c r="AE56" s="33"/>
      <c r="AF56" s="33"/>
      <c r="AG56" s="33"/>
    </row>
    <row r="57" spans="1:33" ht="12.75">
      <c r="J57" s="2"/>
    </row>
    <row r="58" spans="1:33" ht="12.75">
      <c r="C58" s="116" t="s">
        <v>2703</v>
      </c>
      <c r="J58" s="2"/>
    </row>
    <row r="59" spans="1:33" ht="12.75">
      <c r="C59" s="116" t="s">
        <v>2704</v>
      </c>
      <c r="J59" s="2"/>
    </row>
    <row r="60" spans="1:33" ht="12.75">
      <c r="C60" s="116" t="s">
        <v>2705</v>
      </c>
      <c r="J60" s="2"/>
    </row>
    <row r="61" spans="1:33" ht="12.75">
      <c r="C61" s="116" t="s">
        <v>2706</v>
      </c>
      <c r="J61" s="2"/>
    </row>
    <row r="62" spans="1:33" ht="12.75">
      <c r="J62" s="2"/>
    </row>
    <row r="63" spans="1:33" ht="12.75">
      <c r="J63" s="2"/>
    </row>
    <row r="64" spans="1:33" ht="12.75">
      <c r="E64" s="300"/>
      <c r="F64" s="300"/>
      <c r="J64" s="2"/>
    </row>
    <row r="65" spans="10:10" ht="12.75">
      <c r="J65" s="2"/>
    </row>
    <row r="66" spans="10:10" ht="12.75">
      <c r="J66" s="2"/>
    </row>
    <row r="67" spans="10:10" ht="12.75">
      <c r="J67" s="2"/>
    </row>
    <row r="68" spans="10:10" ht="12.75">
      <c r="J68" s="2"/>
    </row>
    <row r="69" spans="10:10" ht="12.75">
      <c r="J69" s="2"/>
    </row>
    <row r="70" spans="10:10" ht="12.75">
      <c r="J70" s="2"/>
    </row>
    <row r="71" spans="10:10" ht="12.75">
      <c r="J71" s="2"/>
    </row>
    <row r="72" spans="10:10" ht="12.75">
      <c r="J72" s="2"/>
    </row>
    <row r="73" spans="10:10" ht="12.75">
      <c r="J73" s="2"/>
    </row>
    <row r="74" spans="10:10" ht="12.75">
      <c r="J74" s="2"/>
    </row>
    <row r="75" spans="10:10" ht="12.75">
      <c r="J75" s="2"/>
    </row>
    <row r="76" spans="10:10" ht="12.75">
      <c r="J76" s="2"/>
    </row>
    <row r="77" spans="10:10" ht="12.75">
      <c r="J77" s="2"/>
    </row>
    <row r="78" spans="10:10" ht="12.75">
      <c r="J78" s="2"/>
    </row>
    <row r="79" spans="10:10" ht="12.75">
      <c r="J79" s="2"/>
    </row>
    <row r="80" spans="10:10" ht="12.75">
      <c r="J80" s="2"/>
    </row>
    <row r="81" spans="10:10" ht="12.75">
      <c r="J81" s="2"/>
    </row>
    <row r="82" spans="10:10" ht="12.75">
      <c r="J82" s="2"/>
    </row>
    <row r="83" spans="10:10" ht="12.75">
      <c r="J83" s="2"/>
    </row>
    <row r="84" spans="10:10" ht="12.75">
      <c r="J84" s="2"/>
    </row>
    <row r="85" spans="10:10" ht="12.75">
      <c r="J85" s="2"/>
    </row>
    <row r="86" spans="10:10" ht="12.75">
      <c r="J86" s="2"/>
    </row>
    <row r="87" spans="10:10" ht="12.75">
      <c r="J87" s="2"/>
    </row>
    <row r="88" spans="10:10" ht="12.75">
      <c r="J88" s="2"/>
    </row>
    <row r="89" spans="10:10" ht="12.75">
      <c r="J89" s="2"/>
    </row>
    <row r="90" spans="10:10" ht="12.75">
      <c r="J90" s="2"/>
    </row>
    <row r="91" spans="10:10" ht="12.75">
      <c r="J91" s="2"/>
    </row>
    <row r="92" spans="10:10" ht="12.75">
      <c r="J92" s="2"/>
    </row>
    <row r="93" spans="10:10" ht="12.75">
      <c r="J93" s="2"/>
    </row>
    <row r="94" spans="10:10" ht="12.75">
      <c r="J94" s="2"/>
    </row>
    <row r="95" spans="10:10" ht="12.75">
      <c r="J95" s="2"/>
    </row>
    <row r="96" spans="10:10" ht="12.75">
      <c r="J96" s="2"/>
    </row>
    <row r="97" spans="10:10" ht="12.75">
      <c r="J97" s="2"/>
    </row>
    <row r="98" spans="10:10" ht="12.75">
      <c r="J98" s="2"/>
    </row>
    <row r="99" spans="10:10" ht="12.75">
      <c r="J99" s="2"/>
    </row>
    <row r="100" spans="10:10" ht="12.75">
      <c r="J100" s="2"/>
    </row>
    <row r="101" spans="10:10" ht="12.75">
      <c r="J101" s="2"/>
    </row>
    <row r="102" spans="10:10" ht="12.75">
      <c r="J102" s="2"/>
    </row>
    <row r="103" spans="10:10" ht="12.75">
      <c r="J103" s="2"/>
    </row>
    <row r="104" spans="10:10" ht="12.75">
      <c r="J104" s="2"/>
    </row>
    <row r="105" spans="10:10" ht="12.75">
      <c r="J105" s="2"/>
    </row>
    <row r="106" spans="10:10" ht="12.75">
      <c r="J106" s="2"/>
    </row>
    <row r="107" spans="10:10" ht="12.75">
      <c r="J107" s="2"/>
    </row>
    <row r="108" spans="10:10" ht="12.75">
      <c r="J108" s="2"/>
    </row>
    <row r="109" spans="10:10" ht="12.75">
      <c r="J109" s="2"/>
    </row>
    <row r="110" spans="10:10" ht="12.75">
      <c r="J110" s="2"/>
    </row>
    <row r="111" spans="10:10" ht="12.75">
      <c r="J111" s="2"/>
    </row>
    <row r="112" spans="10:10" ht="12.75">
      <c r="J112" s="2"/>
    </row>
    <row r="113" spans="10:10" ht="12.75">
      <c r="J113" s="2"/>
    </row>
    <row r="114" spans="10:10" ht="12.75">
      <c r="J114" s="2"/>
    </row>
    <row r="115" spans="10:10" ht="12.75">
      <c r="J115" s="2"/>
    </row>
    <row r="116" spans="10:10" ht="12.75">
      <c r="J116" s="2"/>
    </row>
    <row r="117" spans="10:10" ht="12.75">
      <c r="J117" s="2"/>
    </row>
    <row r="118" spans="10:10" ht="12.75">
      <c r="J118" s="2"/>
    </row>
    <row r="119" spans="10:10" ht="12.75">
      <c r="J119" s="2"/>
    </row>
    <row r="120" spans="10:10" ht="12.75">
      <c r="J120" s="2"/>
    </row>
    <row r="121" spans="10:10" ht="12.75">
      <c r="J121" s="2"/>
    </row>
    <row r="122" spans="10:10" ht="12.75">
      <c r="J122" s="2"/>
    </row>
    <row r="123" spans="10:10" ht="12.75">
      <c r="J123" s="2"/>
    </row>
    <row r="124" spans="10:10" ht="12.75">
      <c r="J124" s="2"/>
    </row>
    <row r="125" spans="10:10" ht="12.75">
      <c r="J125" s="2"/>
    </row>
    <row r="126" spans="10:10" ht="12.75">
      <c r="J126" s="2"/>
    </row>
    <row r="127" spans="10:10" ht="12.75">
      <c r="J127" s="2"/>
    </row>
    <row r="128" spans="10:10" ht="12.75">
      <c r="J128" s="2"/>
    </row>
    <row r="129" spans="10:10" ht="12.75">
      <c r="J129" s="2"/>
    </row>
    <row r="130" spans="10:10" ht="12.75">
      <c r="J130" s="2"/>
    </row>
    <row r="131" spans="10:10" ht="12.75">
      <c r="J131" s="2"/>
    </row>
    <row r="132" spans="10:10" ht="12.75">
      <c r="J132" s="2"/>
    </row>
    <row r="133" spans="10:10" ht="12.75">
      <c r="J133" s="2"/>
    </row>
    <row r="134" spans="10:10" ht="12.75">
      <c r="J134" s="2"/>
    </row>
    <row r="135" spans="10:10" ht="12.75">
      <c r="J135" s="2"/>
    </row>
    <row r="136" spans="10:10" ht="12.75">
      <c r="J136" s="2"/>
    </row>
    <row r="137" spans="10:10" ht="12.75">
      <c r="J137" s="2"/>
    </row>
    <row r="138" spans="10:10" ht="12.75">
      <c r="J138" s="2"/>
    </row>
    <row r="139" spans="10:10" ht="12.75">
      <c r="J139" s="2"/>
    </row>
    <row r="140" spans="10:10" ht="12.75">
      <c r="J140" s="2"/>
    </row>
    <row r="141" spans="10:10" ht="12.75">
      <c r="J141" s="2"/>
    </row>
    <row r="142" spans="10:10" ht="12.75">
      <c r="J142" s="2"/>
    </row>
    <row r="143" spans="10:10" ht="12.75">
      <c r="J143" s="2"/>
    </row>
    <row r="144" spans="10:10" ht="12.75">
      <c r="J144" s="2"/>
    </row>
    <row r="145" spans="10:10" ht="12.75">
      <c r="J145" s="2"/>
    </row>
    <row r="146" spans="10:10" ht="12.75">
      <c r="J146" s="2"/>
    </row>
    <row r="147" spans="10:10" ht="12.75">
      <c r="J147" s="2"/>
    </row>
    <row r="148" spans="10:10" ht="12.75">
      <c r="J148" s="2"/>
    </row>
    <row r="149" spans="10:10" ht="12.75">
      <c r="J149" s="2"/>
    </row>
    <row r="150" spans="10:10" ht="12.75">
      <c r="J150" s="2"/>
    </row>
    <row r="151" spans="10:10" ht="12.75">
      <c r="J151" s="2"/>
    </row>
    <row r="152" spans="10:10" ht="12.75">
      <c r="J152" s="2"/>
    </row>
    <row r="153" spans="10:10" ht="12.75">
      <c r="J153" s="2"/>
    </row>
    <row r="154" spans="10:10" ht="12.75">
      <c r="J154" s="2"/>
    </row>
    <row r="155" spans="10:10" ht="12.75">
      <c r="J155" s="2"/>
    </row>
    <row r="156" spans="10:10" ht="12.75">
      <c r="J156" s="2"/>
    </row>
    <row r="157" spans="10:10" ht="12.75">
      <c r="J157" s="2"/>
    </row>
    <row r="158" spans="10:10" ht="12.75">
      <c r="J158" s="2"/>
    </row>
    <row r="159" spans="10:10" ht="12.75">
      <c r="J159" s="2"/>
    </row>
    <row r="160" spans="10:10" ht="12.75">
      <c r="J160" s="2"/>
    </row>
    <row r="161" spans="10:10" ht="12.75">
      <c r="J161" s="2"/>
    </row>
    <row r="162" spans="10:10" ht="12.75">
      <c r="J162" s="2"/>
    </row>
    <row r="163" spans="10:10" ht="12.75">
      <c r="J163" s="2"/>
    </row>
    <row r="164" spans="10:10" ht="12.75">
      <c r="J164" s="2"/>
    </row>
    <row r="165" spans="10:10" ht="12.75">
      <c r="J165" s="2"/>
    </row>
    <row r="166" spans="10:10" ht="12.75">
      <c r="J166" s="2"/>
    </row>
    <row r="167" spans="10:10" ht="12.75">
      <c r="J167" s="2"/>
    </row>
    <row r="168" spans="10:10" ht="12.75">
      <c r="J168" s="2"/>
    </row>
    <row r="169" spans="10:10" ht="12.75">
      <c r="J169" s="2"/>
    </row>
    <row r="170" spans="10:10" ht="12.75">
      <c r="J170" s="2"/>
    </row>
    <row r="171" spans="10:10" ht="12.75">
      <c r="J171" s="2"/>
    </row>
    <row r="172" spans="10:10" ht="12.75">
      <c r="J172" s="2"/>
    </row>
    <row r="173" spans="10:10" ht="12.75">
      <c r="J173" s="2"/>
    </row>
    <row r="174" spans="10:10" ht="12.75">
      <c r="J174" s="2"/>
    </row>
    <row r="175" spans="10:10" ht="12.75">
      <c r="J175" s="2"/>
    </row>
    <row r="176" spans="10:10" ht="12.75">
      <c r="J176" s="2"/>
    </row>
    <row r="177" spans="10:10" ht="12.75">
      <c r="J177" s="2"/>
    </row>
    <row r="178" spans="10:10" ht="12.75">
      <c r="J178" s="2"/>
    </row>
    <row r="179" spans="10:10" ht="12.75">
      <c r="J179" s="2"/>
    </row>
    <row r="180" spans="10:10" ht="12.75">
      <c r="J180" s="2"/>
    </row>
    <row r="181" spans="10:10" ht="12.75">
      <c r="J181" s="2"/>
    </row>
    <row r="182" spans="10:10" ht="12.75">
      <c r="J182" s="2"/>
    </row>
    <row r="183" spans="10:10" ht="12.75">
      <c r="J183" s="2"/>
    </row>
    <row r="184" spans="10:10" ht="12.75">
      <c r="J184" s="2"/>
    </row>
    <row r="185" spans="10:10" ht="12.75">
      <c r="J185" s="2"/>
    </row>
    <row r="186" spans="10:10" ht="12.75">
      <c r="J186" s="2"/>
    </row>
    <row r="187" spans="10:10" ht="12.75">
      <c r="J187" s="2"/>
    </row>
    <row r="188" spans="10:10" ht="12.75">
      <c r="J188" s="2"/>
    </row>
    <row r="189" spans="10:10" ht="12.75">
      <c r="J189" s="2"/>
    </row>
    <row r="190" spans="10:10" ht="12.75">
      <c r="J190" s="2"/>
    </row>
    <row r="191" spans="10:10" ht="12.75">
      <c r="J191" s="2"/>
    </row>
    <row r="192" spans="10:10" ht="12.75">
      <c r="J192" s="2"/>
    </row>
    <row r="193" spans="10:10" ht="12.75">
      <c r="J193" s="2"/>
    </row>
    <row r="194" spans="10:10" ht="12.75">
      <c r="J194" s="2"/>
    </row>
    <row r="195" spans="10:10" ht="12.75">
      <c r="J195" s="2"/>
    </row>
    <row r="196" spans="10:10" ht="12.75">
      <c r="J196" s="2"/>
    </row>
    <row r="197" spans="10:10" ht="12.75">
      <c r="J197" s="2"/>
    </row>
    <row r="198" spans="10:10" ht="12.75">
      <c r="J198" s="2"/>
    </row>
    <row r="199" spans="10:10" ht="12.75">
      <c r="J199" s="2"/>
    </row>
    <row r="200" spans="10:10" ht="12.75">
      <c r="J200" s="2"/>
    </row>
    <row r="201" spans="10:10" ht="12.75">
      <c r="J201" s="2"/>
    </row>
    <row r="202" spans="10:10" ht="12.75">
      <c r="J202" s="2"/>
    </row>
    <row r="203" spans="10:10" ht="12.75">
      <c r="J203" s="2"/>
    </row>
    <row r="204" spans="10:10" ht="12.75">
      <c r="J204" s="2"/>
    </row>
    <row r="205" spans="10:10" ht="12.75">
      <c r="J205" s="2"/>
    </row>
    <row r="206" spans="10:10" ht="12.75">
      <c r="J206" s="2"/>
    </row>
    <row r="207" spans="10:10" ht="12.75">
      <c r="J207" s="2"/>
    </row>
    <row r="208" spans="10:10" ht="12.75">
      <c r="J208" s="2"/>
    </row>
    <row r="209" spans="10:10" ht="12.75">
      <c r="J209" s="2"/>
    </row>
    <row r="210" spans="10:10" ht="12.75">
      <c r="J210" s="2"/>
    </row>
    <row r="211" spans="10:10" ht="12.75">
      <c r="J211" s="2"/>
    </row>
    <row r="212" spans="10:10" ht="12.75">
      <c r="J212" s="2"/>
    </row>
    <row r="213" spans="10:10" ht="12.75">
      <c r="J213" s="2"/>
    </row>
    <row r="214" spans="10:10" ht="12.75">
      <c r="J214" s="2"/>
    </row>
    <row r="215" spans="10:10" ht="12.75">
      <c r="J215" s="2"/>
    </row>
    <row r="216" spans="10:10" ht="12.75">
      <c r="J216" s="2"/>
    </row>
    <row r="217" spans="10:10" ht="12.75">
      <c r="J217" s="2"/>
    </row>
    <row r="218" spans="10:10" ht="12.75">
      <c r="J218" s="2"/>
    </row>
    <row r="219" spans="10:10" ht="12.75">
      <c r="J219" s="2"/>
    </row>
    <row r="220" spans="10:10" ht="12.75">
      <c r="J220" s="2"/>
    </row>
    <row r="221" spans="10:10" ht="12.75">
      <c r="J221" s="2"/>
    </row>
    <row r="222" spans="10:10" ht="12.75">
      <c r="J222" s="2"/>
    </row>
    <row r="223" spans="10:10" ht="12.75">
      <c r="J223" s="2"/>
    </row>
    <row r="224" spans="10:10" ht="12.75">
      <c r="J224" s="2"/>
    </row>
    <row r="225" spans="10:10" ht="12.75">
      <c r="J225" s="2"/>
    </row>
    <row r="226" spans="10:10" ht="12.75">
      <c r="J226" s="2"/>
    </row>
    <row r="227" spans="10:10" ht="12.75">
      <c r="J227" s="2"/>
    </row>
    <row r="228" spans="10:10" ht="12.75">
      <c r="J228" s="2"/>
    </row>
    <row r="229" spans="10:10" ht="12.75">
      <c r="J229" s="2"/>
    </row>
    <row r="230" spans="10:10" ht="12.75">
      <c r="J230" s="2"/>
    </row>
    <row r="231" spans="10:10" ht="12.75">
      <c r="J231" s="2"/>
    </row>
    <row r="232" spans="10:10" ht="12.75">
      <c r="J232" s="2"/>
    </row>
    <row r="233" spans="10:10" ht="12.75">
      <c r="J233" s="2"/>
    </row>
    <row r="234" spans="10:10" ht="12.75">
      <c r="J234" s="2"/>
    </row>
    <row r="235" spans="10:10" ht="12.75">
      <c r="J235" s="2"/>
    </row>
    <row r="236" spans="10:10" ht="12.75">
      <c r="J236" s="2"/>
    </row>
    <row r="237" spans="10:10" ht="12.75">
      <c r="J237" s="2"/>
    </row>
    <row r="238" spans="10:10" ht="12.75">
      <c r="J238" s="2"/>
    </row>
    <row r="239" spans="10:10" ht="12.75">
      <c r="J239" s="2"/>
    </row>
    <row r="240" spans="10:10" ht="12.75">
      <c r="J240" s="2"/>
    </row>
    <row r="241" spans="10:10" ht="12.75">
      <c r="J241" s="2"/>
    </row>
    <row r="242" spans="10:10" ht="12.75">
      <c r="J242" s="2"/>
    </row>
    <row r="243" spans="10:10" ht="12.75">
      <c r="J243" s="2"/>
    </row>
    <row r="244" spans="10:10" ht="12.75">
      <c r="J244" s="2"/>
    </row>
    <row r="245" spans="10:10" ht="12.75">
      <c r="J245" s="2"/>
    </row>
    <row r="246" spans="10:10" ht="12.75">
      <c r="J246" s="2"/>
    </row>
    <row r="247" spans="10:10" ht="12.75">
      <c r="J247" s="2"/>
    </row>
    <row r="248" spans="10:10" ht="12.75">
      <c r="J248" s="2"/>
    </row>
    <row r="249" spans="10:10" ht="12.75">
      <c r="J249" s="2"/>
    </row>
    <row r="250" spans="10:10" ht="12.75">
      <c r="J250" s="2"/>
    </row>
    <row r="251" spans="10:10" ht="12.75">
      <c r="J251" s="2"/>
    </row>
    <row r="252" spans="10:10" ht="12.75">
      <c r="J252" s="2"/>
    </row>
    <row r="253" spans="10:10" ht="12.75">
      <c r="J253" s="2"/>
    </row>
    <row r="254" spans="10:10" ht="12.75">
      <c r="J254" s="2"/>
    </row>
    <row r="255" spans="10:10" ht="12.75">
      <c r="J255" s="2"/>
    </row>
    <row r="256" spans="10:10" ht="12.75">
      <c r="J256" s="2"/>
    </row>
    <row r="257" spans="10:10" ht="12.75">
      <c r="J257" s="2"/>
    </row>
    <row r="258" spans="10:10" ht="12.75">
      <c r="J258" s="2"/>
    </row>
    <row r="259" spans="10:10" ht="12.75">
      <c r="J259" s="2"/>
    </row>
    <row r="260" spans="10:10" ht="12.75">
      <c r="J260" s="2"/>
    </row>
    <row r="261" spans="10:10" ht="12.75">
      <c r="J261" s="2"/>
    </row>
    <row r="262" spans="10:10" ht="12.75">
      <c r="J262" s="2"/>
    </row>
    <row r="263" spans="10:10" ht="12.75">
      <c r="J263" s="2"/>
    </row>
    <row r="264" spans="10:10" ht="12.75">
      <c r="J264" s="2"/>
    </row>
    <row r="265" spans="10:10" ht="12.75">
      <c r="J265" s="2"/>
    </row>
    <row r="266" spans="10:10" ht="12.75">
      <c r="J266" s="2"/>
    </row>
    <row r="267" spans="10:10" ht="12.75">
      <c r="J267" s="2"/>
    </row>
    <row r="268" spans="10:10" ht="12.75">
      <c r="J268" s="2"/>
    </row>
    <row r="269" spans="10:10" ht="12.75">
      <c r="J269" s="2"/>
    </row>
    <row r="270" spans="10:10" ht="12.75">
      <c r="J270" s="2"/>
    </row>
    <row r="271" spans="10:10" ht="12.75">
      <c r="J271" s="2"/>
    </row>
    <row r="272" spans="10:10" ht="12.75">
      <c r="J272" s="2"/>
    </row>
    <row r="273" spans="10:10" ht="12.75">
      <c r="J273" s="2"/>
    </row>
    <row r="274" spans="10:10" ht="12.75">
      <c r="J274" s="2"/>
    </row>
    <row r="275" spans="10:10" ht="12.75">
      <c r="J275" s="2"/>
    </row>
    <row r="276" spans="10:10" ht="12.75">
      <c r="J276" s="2"/>
    </row>
    <row r="277" spans="10:10" ht="12.75">
      <c r="J277" s="2"/>
    </row>
    <row r="278" spans="10:10" ht="12.75">
      <c r="J278" s="2"/>
    </row>
    <row r="279" spans="10:10" ht="12.75">
      <c r="J279" s="2"/>
    </row>
    <row r="280" spans="10:10" ht="12.75">
      <c r="J280" s="2"/>
    </row>
    <row r="281" spans="10:10" ht="12.75">
      <c r="J281" s="2"/>
    </row>
    <row r="282" spans="10:10" ht="12.75">
      <c r="J282" s="2"/>
    </row>
    <row r="283" spans="10:10" ht="12.75">
      <c r="J283" s="2"/>
    </row>
    <row r="284" spans="10:10" ht="12.75">
      <c r="J284" s="2"/>
    </row>
    <row r="285" spans="10:10" ht="12.75">
      <c r="J285" s="2"/>
    </row>
    <row r="286" spans="10:10" ht="12.75">
      <c r="J286" s="2"/>
    </row>
    <row r="287" spans="10:10" ht="12.75">
      <c r="J287" s="2"/>
    </row>
    <row r="288" spans="10:10" ht="12.75">
      <c r="J288" s="2"/>
    </row>
    <row r="289" spans="10:10" ht="12.75">
      <c r="J289" s="2"/>
    </row>
    <row r="290" spans="10:10" ht="12.75">
      <c r="J290" s="2"/>
    </row>
    <row r="291" spans="10:10" ht="12.75">
      <c r="J291" s="2"/>
    </row>
    <row r="292" spans="10:10" ht="12.75">
      <c r="J292" s="2"/>
    </row>
    <row r="293" spans="10:10" ht="12.75">
      <c r="J293" s="2"/>
    </row>
    <row r="294" spans="10:10" ht="12.75">
      <c r="J294" s="2"/>
    </row>
    <row r="295" spans="10:10" ht="12.75">
      <c r="J295" s="2"/>
    </row>
    <row r="296" spans="10:10" ht="12.75">
      <c r="J296" s="2"/>
    </row>
    <row r="297" spans="10:10" ht="12.75">
      <c r="J297" s="2"/>
    </row>
    <row r="298" spans="10:10" ht="12.75">
      <c r="J298" s="2"/>
    </row>
    <row r="299" spans="10:10" ht="12.75">
      <c r="J299" s="2"/>
    </row>
    <row r="300" spans="10:10" ht="12.75">
      <c r="J300" s="2"/>
    </row>
    <row r="301" spans="10:10" ht="12.75">
      <c r="J301" s="2"/>
    </row>
    <row r="302" spans="10:10" ht="12.75">
      <c r="J302" s="2"/>
    </row>
    <row r="303" spans="10:10" ht="12.75">
      <c r="J303" s="2"/>
    </row>
    <row r="304" spans="10:10" ht="12.75">
      <c r="J304" s="2"/>
    </row>
    <row r="305" spans="10:10" ht="12.75">
      <c r="J305" s="2"/>
    </row>
    <row r="306" spans="10:10" ht="12.75">
      <c r="J306" s="2"/>
    </row>
    <row r="307" spans="10:10" ht="12.75">
      <c r="J307" s="2"/>
    </row>
    <row r="308" spans="10:10" ht="12.75">
      <c r="J308" s="2"/>
    </row>
    <row r="309" spans="10:10" ht="12.75">
      <c r="J309" s="2"/>
    </row>
    <row r="310" spans="10:10" ht="12.75">
      <c r="J310" s="2"/>
    </row>
    <row r="311" spans="10:10" ht="12.75">
      <c r="J311" s="2"/>
    </row>
    <row r="312" spans="10:10" ht="12.75">
      <c r="J312" s="2"/>
    </row>
    <row r="313" spans="10:10" ht="12.75">
      <c r="J313" s="2"/>
    </row>
    <row r="314" spans="10:10" ht="12.75">
      <c r="J314" s="2"/>
    </row>
    <row r="315" spans="10:10" ht="12.75">
      <c r="J315" s="2"/>
    </row>
    <row r="316" spans="10:10" ht="12.75">
      <c r="J316" s="2"/>
    </row>
    <row r="317" spans="10:10" ht="12.75">
      <c r="J317" s="2"/>
    </row>
    <row r="318" spans="10:10" ht="12.75">
      <c r="J318" s="2"/>
    </row>
    <row r="319" spans="10:10" ht="12.75">
      <c r="J319" s="2"/>
    </row>
    <row r="320" spans="10:10" ht="12.75">
      <c r="J320" s="2"/>
    </row>
    <row r="321" spans="10:10" ht="12.75">
      <c r="J321" s="2"/>
    </row>
    <row r="322" spans="10:10" ht="12.75">
      <c r="J322" s="2"/>
    </row>
    <row r="323" spans="10:10" ht="12.75">
      <c r="J323" s="2"/>
    </row>
    <row r="324" spans="10:10" ht="12.75">
      <c r="J324" s="2"/>
    </row>
    <row r="325" spans="10:10" ht="12.75">
      <c r="J325" s="2"/>
    </row>
    <row r="326" spans="10:10" ht="12.75">
      <c r="J326" s="2"/>
    </row>
    <row r="327" spans="10:10" ht="12.75">
      <c r="J327" s="2"/>
    </row>
    <row r="328" spans="10:10" ht="12.75">
      <c r="J328" s="2"/>
    </row>
    <row r="329" spans="10:10" ht="12.75">
      <c r="J329" s="2"/>
    </row>
    <row r="330" spans="10:10" ht="12.75">
      <c r="J330" s="2"/>
    </row>
    <row r="331" spans="10:10" ht="12.75">
      <c r="J331" s="2"/>
    </row>
    <row r="332" spans="10:10" ht="12.75">
      <c r="J332" s="2"/>
    </row>
    <row r="333" spans="10:10" ht="12.75">
      <c r="J333" s="2"/>
    </row>
    <row r="334" spans="10:10" ht="12.75">
      <c r="J334" s="2"/>
    </row>
    <row r="335" spans="10:10" ht="12.75">
      <c r="J335" s="2"/>
    </row>
    <row r="336" spans="10:10" ht="12.75">
      <c r="J336" s="2"/>
    </row>
    <row r="337" spans="10:10" ht="12.75">
      <c r="J337" s="2"/>
    </row>
    <row r="338" spans="10:10" ht="12.75">
      <c r="J338" s="2"/>
    </row>
    <row r="339" spans="10:10" ht="12.75">
      <c r="J339" s="2"/>
    </row>
    <row r="340" spans="10:10" ht="12.75">
      <c r="J340" s="2"/>
    </row>
    <row r="341" spans="10:10" ht="12.75">
      <c r="J341" s="2"/>
    </row>
    <row r="342" spans="10:10" ht="12.75">
      <c r="J342" s="2"/>
    </row>
    <row r="343" spans="10:10" ht="12.75">
      <c r="J343" s="2"/>
    </row>
    <row r="344" spans="10:10" ht="12.75">
      <c r="J344" s="2"/>
    </row>
    <row r="345" spans="10:10" ht="12.75">
      <c r="J345" s="2"/>
    </row>
    <row r="346" spans="10:10" ht="12.75">
      <c r="J346" s="2"/>
    </row>
    <row r="347" spans="10:10" ht="12.75">
      <c r="J347" s="2"/>
    </row>
    <row r="348" spans="10:10" ht="12.75">
      <c r="J348" s="2"/>
    </row>
    <row r="349" spans="10:10" ht="12.75">
      <c r="J349" s="2"/>
    </row>
    <row r="350" spans="10:10" ht="12.75">
      <c r="J350" s="2"/>
    </row>
    <row r="351" spans="10:10" ht="12.75">
      <c r="J351" s="2"/>
    </row>
    <row r="352" spans="10:10" ht="12.75">
      <c r="J352" s="2"/>
    </row>
    <row r="353" spans="10:10" ht="12.75">
      <c r="J353" s="2"/>
    </row>
    <row r="354" spans="10:10" ht="12.75">
      <c r="J354" s="2"/>
    </row>
    <row r="355" spans="10:10" ht="12.75">
      <c r="J355" s="2"/>
    </row>
    <row r="356" spans="10:10" ht="12.75">
      <c r="J356" s="2"/>
    </row>
    <row r="357" spans="10:10" ht="12.75">
      <c r="J357" s="2"/>
    </row>
    <row r="358" spans="10:10" ht="12.75">
      <c r="J358" s="2"/>
    </row>
    <row r="359" spans="10:10" ht="12.75">
      <c r="J359" s="2"/>
    </row>
    <row r="360" spans="10:10" ht="12.75">
      <c r="J360" s="2"/>
    </row>
    <row r="361" spans="10:10" ht="12.75">
      <c r="J361" s="2"/>
    </row>
    <row r="362" spans="10:10" ht="12.75">
      <c r="J362" s="2"/>
    </row>
    <row r="363" spans="10:10" ht="12.75">
      <c r="J363" s="2"/>
    </row>
    <row r="364" spans="10:10" ht="12.75">
      <c r="J364" s="2"/>
    </row>
    <row r="365" spans="10:10" ht="12.75">
      <c r="J365" s="2"/>
    </row>
    <row r="366" spans="10:10" ht="12.75">
      <c r="J366" s="2"/>
    </row>
    <row r="367" spans="10:10" ht="12.75">
      <c r="J367" s="2"/>
    </row>
    <row r="368" spans="10:10" ht="12.75">
      <c r="J368" s="2"/>
    </row>
    <row r="369" spans="10:10" ht="12.75">
      <c r="J369" s="2"/>
    </row>
    <row r="370" spans="10:10" ht="12.75">
      <c r="J370" s="2"/>
    </row>
    <row r="371" spans="10:10" ht="12.75">
      <c r="J371" s="2"/>
    </row>
    <row r="372" spans="10:10" ht="12.75">
      <c r="J372" s="2"/>
    </row>
    <row r="373" spans="10:10" ht="12.75">
      <c r="J373" s="2"/>
    </row>
    <row r="374" spans="10:10" ht="12.75">
      <c r="J374" s="2"/>
    </row>
    <row r="375" spans="10:10" ht="12.75">
      <c r="J375" s="2"/>
    </row>
    <row r="376" spans="10:10" ht="12.75">
      <c r="J376" s="2"/>
    </row>
    <row r="377" spans="10:10" ht="12.75">
      <c r="J377" s="2"/>
    </row>
    <row r="378" spans="10:10" ht="12.75">
      <c r="J378" s="2"/>
    </row>
    <row r="379" spans="10:10" ht="12.75">
      <c r="J379" s="2"/>
    </row>
    <row r="380" spans="10:10" ht="12.75">
      <c r="J380" s="2"/>
    </row>
    <row r="381" spans="10:10" ht="12.75">
      <c r="J381" s="2"/>
    </row>
    <row r="382" spans="10:10" ht="12.75">
      <c r="J382" s="2"/>
    </row>
    <row r="383" spans="10:10" ht="12.75">
      <c r="J383" s="2"/>
    </row>
    <row r="384" spans="10:10" ht="12.75">
      <c r="J384" s="2"/>
    </row>
    <row r="385" spans="10:10" ht="12.75">
      <c r="J385" s="2"/>
    </row>
    <row r="386" spans="10:10" ht="12.75">
      <c r="J386" s="2"/>
    </row>
    <row r="387" spans="10:10" ht="12.75">
      <c r="J387" s="2"/>
    </row>
    <row r="388" spans="10:10" ht="12.75">
      <c r="J388" s="2"/>
    </row>
    <row r="389" spans="10:10" ht="12.75">
      <c r="J389" s="2"/>
    </row>
    <row r="390" spans="10:10" ht="12.75">
      <c r="J390" s="2"/>
    </row>
    <row r="391" spans="10:10" ht="12.75">
      <c r="J391" s="2"/>
    </row>
    <row r="392" spans="10:10" ht="12.75">
      <c r="J392" s="2"/>
    </row>
    <row r="393" spans="10:10" ht="12.75">
      <c r="J393" s="2"/>
    </row>
    <row r="394" spans="10:10" ht="12.75">
      <c r="J394" s="2"/>
    </row>
    <row r="395" spans="10:10" ht="12.75">
      <c r="J395" s="2"/>
    </row>
    <row r="396" spans="10:10" ht="12.75">
      <c r="J396" s="2"/>
    </row>
    <row r="397" spans="10:10" ht="12.75">
      <c r="J397" s="2"/>
    </row>
    <row r="398" spans="10:10" ht="12.75">
      <c r="J398" s="2"/>
    </row>
    <row r="399" spans="10:10" ht="12.75">
      <c r="J399" s="2"/>
    </row>
    <row r="400" spans="10:10" ht="12.75">
      <c r="J400" s="2"/>
    </row>
    <row r="401" spans="10:10" ht="12.75">
      <c r="J401" s="2"/>
    </row>
    <row r="402" spans="10:10" ht="12.75">
      <c r="J402" s="2"/>
    </row>
    <row r="403" spans="10:10" ht="12.75">
      <c r="J403" s="2"/>
    </row>
    <row r="404" spans="10:10" ht="12.75">
      <c r="J404" s="2"/>
    </row>
    <row r="405" spans="10:10" ht="12.75">
      <c r="J405" s="2"/>
    </row>
    <row r="406" spans="10:10" ht="12.75">
      <c r="J406" s="2"/>
    </row>
    <row r="407" spans="10:10" ht="12.75">
      <c r="J407" s="2"/>
    </row>
    <row r="408" spans="10:10" ht="12.75">
      <c r="J408" s="2"/>
    </row>
    <row r="409" spans="10:10" ht="12.75">
      <c r="J409" s="2"/>
    </row>
    <row r="410" spans="10:10" ht="12.75">
      <c r="J410" s="2"/>
    </row>
    <row r="411" spans="10:10" ht="12.75">
      <c r="J411" s="2"/>
    </row>
    <row r="412" spans="10:10" ht="12.75">
      <c r="J412" s="2"/>
    </row>
    <row r="413" spans="10:10" ht="12.75">
      <c r="J413" s="2"/>
    </row>
    <row r="414" spans="10:10" ht="12.75">
      <c r="J414" s="2"/>
    </row>
    <row r="415" spans="10:10" ht="12.75">
      <c r="J415" s="2"/>
    </row>
    <row r="416" spans="10:10" ht="12.75">
      <c r="J416" s="2"/>
    </row>
    <row r="417" spans="10:10" ht="12.75">
      <c r="J417" s="2"/>
    </row>
    <row r="418" spans="10:10" ht="12.75">
      <c r="J418" s="2"/>
    </row>
    <row r="419" spans="10:10" ht="12.75">
      <c r="J419" s="2"/>
    </row>
    <row r="420" spans="10:10" ht="12.75">
      <c r="J420" s="2"/>
    </row>
    <row r="421" spans="10:10" ht="12.75">
      <c r="J421" s="2"/>
    </row>
    <row r="422" spans="10:10" ht="12.75">
      <c r="J422" s="2"/>
    </row>
    <row r="423" spans="10:10" ht="12.75">
      <c r="J423" s="2"/>
    </row>
    <row r="424" spans="10:10" ht="12.75">
      <c r="J424" s="2"/>
    </row>
    <row r="425" spans="10:10" ht="12.75">
      <c r="J425" s="2"/>
    </row>
    <row r="426" spans="10:10" ht="12.75">
      <c r="J426" s="2"/>
    </row>
    <row r="427" spans="10:10" ht="12.75">
      <c r="J427" s="2"/>
    </row>
    <row r="428" spans="10:10" ht="12.75">
      <c r="J428" s="2"/>
    </row>
    <row r="429" spans="10:10" ht="12.75">
      <c r="J429" s="2"/>
    </row>
    <row r="430" spans="10:10" ht="12.75">
      <c r="J430" s="2"/>
    </row>
    <row r="431" spans="10:10" ht="12.75">
      <c r="J431" s="2"/>
    </row>
    <row r="432" spans="10:10" ht="12.75">
      <c r="J432" s="2"/>
    </row>
    <row r="433" spans="10:10" ht="12.75">
      <c r="J433" s="2"/>
    </row>
    <row r="434" spans="10:10" ht="12.75">
      <c r="J434" s="2"/>
    </row>
    <row r="435" spans="10:10" ht="12.75">
      <c r="J435" s="2"/>
    </row>
    <row r="436" spans="10:10" ht="12.75">
      <c r="J436" s="2"/>
    </row>
    <row r="437" spans="10:10" ht="12.75">
      <c r="J437" s="2"/>
    </row>
    <row r="438" spans="10:10" ht="12.75">
      <c r="J438" s="2"/>
    </row>
    <row r="439" spans="10:10" ht="12.75">
      <c r="J439" s="2"/>
    </row>
    <row r="440" spans="10:10" ht="12.75">
      <c r="J440" s="2"/>
    </row>
    <row r="441" spans="10:10" ht="12.75">
      <c r="J441" s="2"/>
    </row>
    <row r="442" spans="10:10" ht="12.75">
      <c r="J442" s="2"/>
    </row>
    <row r="443" spans="10:10" ht="12.75">
      <c r="J443" s="2"/>
    </row>
    <row r="444" spans="10:10" ht="12.75">
      <c r="J444" s="2"/>
    </row>
    <row r="445" spans="10:10" ht="12.75">
      <c r="J445" s="2"/>
    </row>
    <row r="446" spans="10:10" ht="12.75">
      <c r="J446" s="2"/>
    </row>
    <row r="447" spans="10:10" ht="12.75">
      <c r="J447" s="2"/>
    </row>
    <row r="448" spans="10:10" ht="12.75">
      <c r="J448" s="2"/>
    </row>
    <row r="449" spans="10:10" ht="12.75">
      <c r="J449" s="2"/>
    </row>
    <row r="450" spans="10:10" ht="12.75">
      <c r="J450" s="2"/>
    </row>
    <row r="451" spans="10:10" ht="12.75">
      <c r="J451" s="2"/>
    </row>
    <row r="452" spans="10:10" ht="12.75">
      <c r="J452" s="2"/>
    </row>
    <row r="453" spans="10:10" ht="12.75">
      <c r="J453" s="2"/>
    </row>
    <row r="454" spans="10:10" ht="12.75">
      <c r="J454" s="2"/>
    </row>
    <row r="455" spans="10:10" ht="12.75">
      <c r="J455" s="2"/>
    </row>
    <row r="456" spans="10:10" ht="12.75">
      <c r="J456" s="2"/>
    </row>
    <row r="457" spans="10:10" ht="12.75">
      <c r="J457" s="2"/>
    </row>
    <row r="458" spans="10:10" ht="12.75">
      <c r="J458" s="2"/>
    </row>
    <row r="459" spans="10:10" ht="12.75">
      <c r="J459" s="2"/>
    </row>
    <row r="460" spans="10:10" ht="12.75">
      <c r="J460" s="2"/>
    </row>
    <row r="461" spans="10:10" ht="12.75">
      <c r="J461" s="2"/>
    </row>
    <row r="462" spans="10:10" ht="12.75">
      <c r="J462" s="2"/>
    </row>
    <row r="463" spans="10:10" ht="12.75">
      <c r="J463" s="2"/>
    </row>
    <row r="464" spans="10:10" ht="12.75">
      <c r="J464" s="2"/>
    </row>
    <row r="465" spans="10:10" ht="12.75">
      <c r="J465" s="2"/>
    </row>
    <row r="466" spans="10:10" ht="12.75">
      <c r="J466" s="2"/>
    </row>
    <row r="467" spans="10:10" ht="12.75">
      <c r="J467" s="2"/>
    </row>
    <row r="468" spans="10:10" ht="12.75">
      <c r="J468" s="2"/>
    </row>
    <row r="469" spans="10:10" ht="12.75">
      <c r="J469" s="2"/>
    </row>
    <row r="470" spans="10:10" ht="12.75">
      <c r="J470" s="2"/>
    </row>
    <row r="471" spans="10:10" ht="12.75">
      <c r="J471" s="2"/>
    </row>
    <row r="472" spans="10:10" ht="12.75">
      <c r="J472" s="2"/>
    </row>
    <row r="473" spans="10:10" ht="12.75">
      <c r="J473" s="2"/>
    </row>
    <row r="474" spans="10:10" ht="12.75">
      <c r="J474" s="2"/>
    </row>
    <row r="475" spans="10:10" ht="12.75">
      <c r="J475" s="2"/>
    </row>
    <row r="476" spans="10:10" ht="12.75">
      <c r="J476" s="2"/>
    </row>
    <row r="477" spans="10:10" ht="12.75">
      <c r="J477" s="2"/>
    </row>
    <row r="478" spans="10:10" ht="12.75">
      <c r="J478" s="2"/>
    </row>
    <row r="479" spans="10:10" ht="12.75">
      <c r="J479" s="2"/>
    </row>
    <row r="480" spans="10:10" ht="12.75">
      <c r="J480" s="2"/>
    </row>
    <row r="481" spans="10:10" ht="12.75">
      <c r="J481" s="2"/>
    </row>
    <row r="482" spans="10:10" ht="12.75">
      <c r="J482" s="2"/>
    </row>
    <row r="483" spans="10:10" ht="12.75">
      <c r="J483" s="2"/>
    </row>
    <row r="484" spans="10:10" ht="12.75">
      <c r="J484" s="2"/>
    </row>
    <row r="485" spans="10:10" ht="12.75">
      <c r="J485" s="2"/>
    </row>
    <row r="486" spans="10:10" ht="12.75">
      <c r="J486" s="2"/>
    </row>
    <row r="487" spans="10:10" ht="12.75">
      <c r="J487" s="2"/>
    </row>
    <row r="488" spans="10:10" ht="12.75">
      <c r="J488" s="2"/>
    </row>
    <row r="489" spans="10:10" ht="12.75">
      <c r="J489" s="2"/>
    </row>
    <row r="490" spans="10:10" ht="12.75">
      <c r="J490" s="2"/>
    </row>
    <row r="491" spans="10:10" ht="12.75">
      <c r="J491" s="2"/>
    </row>
    <row r="492" spans="10:10" ht="12.75">
      <c r="J492" s="2"/>
    </row>
    <row r="493" spans="10:10" ht="12.75">
      <c r="J493" s="2"/>
    </row>
    <row r="494" spans="10:10" ht="12.75">
      <c r="J494" s="2"/>
    </row>
    <row r="495" spans="10:10" ht="12.75">
      <c r="J495" s="2"/>
    </row>
    <row r="496" spans="10:10" ht="12.75">
      <c r="J496" s="2"/>
    </row>
    <row r="497" spans="10:10" ht="12.75">
      <c r="J497" s="2"/>
    </row>
    <row r="498" spans="10:10" ht="12.75">
      <c r="J498" s="2"/>
    </row>
    <row r="499" spans="10:10" ht="12.75">
      <c r="J499" s="2"/>
    </row>
    <row r="500" spans="10:10" ht="12.75">
      <c r="J500" s="2"/>
    </row>
    <row r="501" spans="10:10" ht="12.75">
      <c r="J501" s="2"/>
    </row>
    <row r="502" spans="10:10" ht="12.75">
      <c r="J502" s="2"/>
    </row>
    <row r="503" spans="10:10" ht="12.75">
      <c r="J503" s="2"/>
    </row>
    <row r="504" spans="10:10" ht="12.75">
      <c r="J504" s="2"/>
    </row>
    <row r="505" spans="10:10" ht="12.75">
      <c r="J505" s="2"/>
    </row>
    <row r="506" spans="10:10" ht="12.75">
      <c r="J506" s="2"/>
    </row>
    <row r="507" spans="10:10" ht="12.75">
      <c r="J507" s="2"/>
    </row>
    <row r="508" spans="10:10" ht="12.75">
      <c r="J508" s="2"/>
    </row>
    <row r="509" spans="10:10" ht="12.75">
      <c r="J509" s="2"/>
    </row>
    <row r="510" spans="10:10" ht="12.75">
      <c r="J510" s="2"/>
    </row>
    <row r="511" spans="10:10" ht="12.75">
      <c r="J511" s="2"/>
    </row>
    <row r="512" spans="10:10" ht="12.75">
      <c r="J512" s="2"/>
    </row>
    <row r="513" spans="10:10" ht="12.75">
      <c r="J513" s="2"/>
    </row>
    <row r="514" spans="10:10" ht="12.75">
      <c r="J514" s="2"/>
    </row>
    <row r="515" spans="10:10" ht="12.75">
      <c r="J515" s="2"/>
    </row>
    <row r="516" spans="10:10" ht="12.75">
      <c r="J516" s="2"/>
    </row>
    <row r="517" spans="10:10" ht="12.75">
      <c r="J517" s="2"/>
    </row>
    <row r="518" spans="10:10" ht="12.75">
      <c r="J518" s="2"/>
    </row>
    <row r="519" spans="10:10" ht="12.75">
      <c r="J519" s="2"/>
    </row>
    <row r="520" spans="10:10" ht="12.75">
      <c r="J520" s="2"/>
    </row>
    <row r="521" spans="10:10" ht="12.75">
      <c r="J521" s="2"/>
    </row>
    <row r="522" spans="10:10" ht="12.75">
      <c r="J522" s="2"/>
    </row>
    <row r="523" spans="10:10" ht="12.75">
      <c r="J523" s="2"/>
    </row>
    <row r="524" spans="10:10" ht="12.75">
      <c r="J524" s="2"/>
    </row>
    <row r="525" spans="10:10" ht="12.75">
      <c r="J525" s="2"/>
    </row>
    <row r="526" spans="10:10" ht="12.75">
      <c r="J526" s="2"/>
    </row>
    <row r="527" spans="10:10" ht="12.75">
      <c r="J527" s="2"/>
    </row>
    <row r="528" spans="10:10" ht="12.75">
      <c r="J528" s="2"/>
    </row>
    <row r="529" spans="10:10" ht="12.75">
      <c r="J529" s="2"/>
    </row>
    <row r="530" spans="10:10" ht="12.75">
      <c r="J530" s="2"/>
    </row>
    <row r="531" spans="10:10" ht="12.75">
      <c r="J531" s="2"/>
    </row>
    <row r="532" spans="10:10" ht="12.75">
      <c r="J532" s="2"/>
    </row>
    <row r="533" spans="10:10" ht="12.75">
      <c r="J533" s="2"/>
    </row>
    <row r="534" spans="10:10" ht="12.75">
      <c r="J534" s="2"/>
    </row>
    <row r="535" spans="10:10" ht="12.75">
      <c r="J535" s="2"/>
    </row>
    <row r="536" spans="10:10" ht="12.75">
      <c r="J536" s="2"/>
    </row>
    <row r="537" spans="10:10" ht="12.75">
      <c r="J537" s="2"/>
    </row>
    <row r="538" spans="10:10" ht="12.75">
      <c r="J538" s="2"/>
    </row>
    <row r="539" spans="10:10" ht="12.75">
      <c r="J539" s="2"/>
    </row>
    <row r="540" spans="10:10" ht="12.75">
      <c r="J540" s="2"/>
    </row>
    <row r="541" spans="10:10" ht="12.75">
      <c r="J541" s="2"/>
    </row>
    <row r="542" spans="10:10" ht="12.75">
      <c r="J542" s="2"/>
    </row>
    <row r="543" spans="10:10" ht="12.75">
      <c r="J543" s="2"/>
    </row>
    <row r="544" spans="10:10" ht="12.75">
      <c r="J544" s="2"/>
    </row>
    <row r="545" spans="10:10" ht="12.75">
      <c r="J545" s="2"/>
    </row>
    <row r="546" spans="10:10" ht="12.75">
      <c r="J546" s="2"/>
    </row>
    <row r="547" spans="10:10" ht="12.75">
      <c r="J547" s="2"/>
    </row>
    <row r="548" spans="10:10" ht="12.75">
      <c r="J548" s="2"/>
    </row>
    <row r="549" spans="10:10" ht="12.75">
      <c r="J549" s="2"/>
    </row>
    <row r="550" spans="10:10" ht="12.75">
      <c r="J550" s="2"/>
    </row>
    <row r="551" spans="10:10" ht="12.75">
      <c r="J551" s="2"/>
    </row>
    <row r="552" spans="10:10" ht="12.75">
      <c r="J552" s="2"/>
    </row>
    <row r="553" spans="10:10" ht="12.75">
      <c r="J553" s="2"/>
    </row>
    <row r="554" spans="10:10" ht="12.75">
      <c r="J554" s="2"/>
    </row>
    <row r="555" spans="10:10" ht="12.75">
      <c r="J555" s="2"/>
    </row>
    <row r="556" spans="10:10" ht="12.75">
      <c r="J556" s="2"/>
    </row>
    <row r="557" spans="10:10" ht="12.75">
      <c r="J557" s="2"/>
    </row>
    <row r="558" spans="10:10" ht="12.75">
      <c r="J558" s="2"/>
    </row>
    <row r="559" spans="10:10" ht="12.75">
      <c r="J559" s="2"/>
    </row>
    <row r="560" spans="10:10" ht="12.75">
      <c r="J560" s="2"/>
    </row>
    <row r="561" spans="10:10" ht="12.75">
      <c r="J561" s="2"/>
    </row>
    <row r="562" spans="10:10" ht="12.75">
      <c r="J562" s="2"/>
    </row>
    <row r="563" spans="10:10" ht="12.75">
      <c r="J563" s="2"/>
    </row>
    <row r="564" spans="10:10" ht="12.75">
      <c r="J564" s="2"/>
    </row>
    <row r="565" spans="10:10" ht="12.75">
      <c r="J565" s="2"/>
    </row>
    <row r="566" spans="10:10" ht="12.75">
      <c r="J566" s="2"/>
    </row>
    <row r="567" spans="10:10" ht="12.75">
      <c r="J567" s="2"/>
    </row>
    <row r="568" spans="10:10" ht="12.75">
      <c r="J568" s="2"/>
    </row>
    <row r="569" spans="10:10" ht="12.75">
      <c r="J569" s="2"/>
    </row>
    <row r="570" spans="10:10" ht="12.75">
      <c r="J570" s="2"/>
    </row>
    <row r="571" spans="10:10" ht="12.75">
      <c r="J571" s="2"/>
    </row>
    <row r="572" spans="10:10" ht="12.75">
      <c r="J572" s="2"/>
    </row>
    <row r="573" spans="10:10" ht="12.75">
      <c r="J573" s="2"/>
    </row>
    <row r="574" spans="10:10" ht="12.75">
      <c r="J574" s="2"/>
    </row>
    <row r="575" spans="10:10" ht="12.75">
      <c r="J575" s="2"/>
    </row>
    <row r="576" spans="10:10" ht="12.75">
      <c r="J576" s="2"/>
    </row>
    <row r="577" spans="10:10" ht="12.75">
      <c r="J577" s="2"/>
    </row>
    <row r="578" spans="10:10" ht="12.75">
      <c r="J578" s="2"/>
    </row>
    <row r="579" spans="10:10" ht="12.75">
      <c r="J579" s="2"/>
    </row>
    <row r="580" spans="10:10" ht="12.75">
      <c r="J580" s="2"/>
    </row>
    <row r="581" spans="10:10" ht="12.75">
      <c r="J581" s="2"/>
    </row>
    <row r="582" spans="10:10" ht="12.75">
      <c r="J582" s="2"/>
    </row>
    <row r="583" spans="10:10" ht="12.75">
      <c r="J583" s="2"/>
    </row>
    <row r="584" spans="10:10" ht="12.75">
      <c r="J584" s="2"/>
    </row>
    <row r="585" spans="10:10" ht="12.75">
      <c r="J585" s="2"/>
    </row>
    <row r="586" spans="10:10" ht="12.75">
      <c r="J586" s="2"/>
    </row>
    <row r="587" spans="10:10" ht="12.75">
      <c r="J587" s="2"/>
    </row>
    <row r="588" spans="10:10" ht="12.75">
      <c r="J588" s="2"/>
    </row>
    <row r="589" spans="10:10" ht="12.75">
      <c r="J589" s="2"/>
    </row>
    <row r="590" spans="10:10" ht="12.75">
      <c r="J590" s="2"/>
    </row>
    <row r="591" spans="10:10" ht="12.75">
      <c r="J591" s="2"/>
    </row>
    <row r="592" spans="10:10" ht="12.75">
      <c r="J592" s="2"/>
    </row>
    <row r="593" spans="10:10" ht="12.75">
      <c r="J593" s="2"/>
    </row>
    <row r="594" spans="10:10" ht="12.75">
      <c r="J594" s="2"/>
    </row>
    <row r="595" spans="10:10" ht="12.75">
      <c r="J595" s="2"/>
    </row>
    <row r="596" spans="10:10" ht="12.75">
      <c r="J596" s="2"/>
    </row>
    <row r="597" spans="10:10" ht="12.75">
      <c r="J597" s="2"/>
    </row>
    <row r="598" spans="10:10" ht="12.75">
      <c r="J598" s="2"/>
    </row>
    <row r="599" spans="10:10" ht="12.75">
      <c r="J599" s="2"/>
    </row>
    <row r="600" spans="10:10" ht="12.75">
      <c r="J600" s="2"/>
    </row>
    <row r="601" spans="10:10" ht="12.75">
      <c r="J601" s="2"/>
    </row>
    <row r="602" spans="10:10" ht="12.75">
      <c r="J602" s="2"/>
    </row>
    <row r="603" spans="10:10" ht="12.75">
      <c r="J603" s="2"/>
    </row>
    <row r="604" spans="10:10" ht="12.75">
      <c r="J604" s="2"/>
    </row>
    <row r="605" spans="10:10" ht="12.75">
      <c r="J605" s="2"/>
    </row>
    <row r="606" spans="10:10" ht="12.75">
      <c r="J606" s="2"/>
    </row>
    <row r="607" spans="10:10" ht="12.75">
      <c r="J607" s="2"/>
    </row>
    <row r="608" spans="10:10" ht="12.75">
      <c r="J608" s="2"/>
    </row>
    <row r="609" spans="10:10" ht="12.75">
      <c r="J609" s="2"/>
    </row>
    <row r="610" spans="10:10" ht="12.75">
      <c r="J610" s="2"/>
    </row>
    <row r="611" spans="10:10" ht="12.75">
      <c r="J611" s="2"/>
    </row>
    <row r="612" spans="10:10" ht="12.75">
      <c r="J612" s="2"/>
    </row>
    <row r="613" spans="10:10" ht="12.75">
      <c r="J613" s="2"/>
    </row>
    <row r="614" spans="10:10" ht="12.75">
      <c r="J614" s="2"/>
    </row>
    <row r="615" spans="10:10" ht="12.75">
      <c r="J615" s="2"/>
    </row>
    <row r="616" spans="10:10" ht="12.75">
      <c r="J616" s="2"/>
    </row>
    <row r="617" spans="10:10" ht="12.75">
      <c r="J617" s="2"/>
    </row>
    <row r="618" spans="10:10" ht="12.75">
      <c r="J618" s="2"/>
    </row>
    <row r="619" spans="10:10" ht="12.75">
      <c r="J619" s="2"/>
    </row>
    <row r="620" spans="10:10" ht="12.75">
      <c r="J620" s="2"/>
    </row>
    <row r="621" spans="10:10" ht="12.75">
      <c r="J621" s="2"/>
    </row>
    <row r="622" spans="10:10" ht="12.75">
      <c r="J622" s="2"/>
    </row>
    <row r="623" spans="10:10" ht="12.75">
      <c r="J623" s="2"/>
    </row>
    <row r="624" spans="10:10" ht="12.75">
      <c r="J624" s="2"/>
    </row>
    <row r="625" spans="10:10" ht="12.75">
      <c r="J625" s="2"/>
    </row>
    <row r="626" spans="10:10" ht="12.75">
      <c r="J626" s="2"/>
    </row>
    <row r="627" spans="10:10" ht="12.75">
      <c r="J627" s="2"/>
    </row>
    <row r="628" spans="10:10" ht="12.75">
      <c r="J628" s="2"/>
    </row>
    <row r="629" spans="10:10" ht="12.75">
      <c r="J629" s="2"/>
    </row>
    <row r="630" spans="10:10" ht="12.75">
      <c r="J630" s="2"/>
    </row>
    <row r="631" spans="10:10" ht="12.75">
      <c r="J631" s="2"/>
    </row>
    <row r="632" spans="10:10" ht="12.75">
      <c r="J632" s="2"/>
    </row>
    <row r="633" spans="10:10" ht="12.75">
      <c r="J633" s="2"/>
    </row>
    <row r="634" spans="10:10" ht="12.75">
      <c r="J634" s="2"/>
    </row>
    <row r="635" spans="10:10" ht="12.75">
      <c r="J635" s="2"/>
    </row>
    <row r="636" spans="10:10" ht="12.75">
      <c r="J636" s="2"/>
    </row>
    <row r="637" spans="10:10" ht="12.75">
      <c r="J637" s="2"/>
    </row>
    <row r="638" spans="10:10" ht="12.75">
      <c r="J638" s="2"/>
    </row>
    <row r="639" spans="10:10" ht="12.75">
      <c r="J639" s="2"/>
    </row>
    <row r="640" spans="10:10" ht="12.75">
      <c r="J640" s="2"/>
    </row>
    <row r="641" spans="10:10" ht="12.75">
      <c r="J641" s="2"/>
    </row>
    <row r="642" spans="10:10" ht="12.75">
      <c r="J642" s="2"/>
    </row>
    <row r="643" spans="10:10" ht="12.75">
      <c r="J643" s="2"/>
    </row>
    <row r="644" spans="10:10" ht="12.75">
      <c r="J644" s="2"/>
    </row>
    <row r="645" spans="10:10" ht="12.75">
      <c r="J645" s="2"/>
    </row>
    <row r="646" spans="10:10" ht="12.75">
      <c r="J646" s="2"/>
    </row>
    <row r="647" spans="10:10" ht="12.75">
      <c r="J647" s="2"/>
    </row>
    <row r="648" spans="10:10" ht="12.75">
      <c r="J648" s="2"/>
    </row>
    <row r="649" spans="10:10" ht="12.75">
      <c r="J649" s="2"/>
    </row>
    <row r="650" spans="10:10" ht="12.75">
      <c r="J650" s="2"/>
    </row>
    <row r="651" spans="10:10" ht="12.75">
      <c r="J651" s="2"/>
    </row>
    <row r="652" spans="10:10" ht="12.75">
      <c r="J652" s="2"/>
    </row>
    <row r="653" spans="10:10" ht="12.75">
      <c r="J653" s="2"/>
    </row>
    <row r="654" spans="10:10" ht="12.75">
      <c r="J654" s="2"/>
    </row>
    <row r="655" spans="10:10" ht="12.75">
      <c r="J655" s="2"/>
    </row>
    <row r="656" spans="10:10" ht="12.75">
      <c r="J656" s="2"/>
    </row>
    <row r="657" spans="10:10" ht="12.75">
      <c r="J657" s="2"/>
    </row>
    <row r="658" spans="10:10" ht="12.75">
      <c r="J658" s="2"/>
    </row>
    <row r="659" spans="10:10" ht="12.75">
      <c r="J659" s="2"/>
    </row>
    <row r="660" spans="10:10" ht="12.75">
      <c r="J660" s="2"/>
    </row>
    <row r="661" spans="10:10" ht="12.75">
      <c r="J661" s="2"/>
    </row>
    <row r="662" spans="10:10" ht="12.75">
      <c r="J662" s="2"/>
    </row>
    <row r="663" spans="10:10" ht="12.75">
      <c r="J663" s="2"/>
    </row>
    <row r="664" spans="10:10" ht="12.75">
      <c r="J664" s="2"/>
    </row>
    <row r="665" spans="10:10" ht="12.75">
      <c r="J665" s="2"/>
    </row>
    <row r="666" spans="10:10" ht="12.75">
      <c r="J666" s="2"/>
    </row>
    <row r="667" spans="10:10" ht="12.75">
      <c r="J667" s="2"/>
    </row>
    <row r="668" spans="10:10" ht="12.75">
      <c r="J668" s="2"/>
    </row>
    <row r="669" spans="10:10" ht="12.75">
      <c r="J669" s="2"/>
    </row>
    <row r="670" spans="10:10" ht="12.75">
      <c r="J670" s="2"/>
    </row>
    <row r="671" spans="10:10" ht="12.75">
      <c r="J671" s="2"/>
    </row>
    <row r="672" spans="10:10" ht="12.75">
      <c r="J672" s="2"/>
    </row>
    <row r="673" spans="10:10" ht="12.75">
      <c r="J673" s="2"/>
    </row>
    <row r="674" spans="10:10" ht="12.75">
      <c r="J674" s="2"/>
    </row>
    <row r="675" spans="10:10" ht="12.75">
      <c r="J675" s="2"/>
    </row>
    <row r="676" spans="10:10" ht="12.75">
      <c r="J676" s="2"/>
    </row>
    <row r="677" spans="10:10" ht="12.75">
      <c r="J677" s="2"/>
    </row>
    <row r="678" spans="10:10" ht="12.75">
      <c r="J678" s="2"/>
    </row>
    <row r="679" spans="10:10" ht="12.75">
      <c r="J679" s="2"/>
    </row>
    <row r="680" spans="10:10" ht="12.75">
      <c r="J680" s="2"/>
    </row>
    <row r="681" spans="10:10" ht="12.75">
      <c r="J681" s="2"/>
    </row>
    <row r="682" spans="10:10" ht="12.75">
      <c r="J682" s="2"/>
    </row>
    <row r="683" spans="10:10" ht="12.75">
      <c r="J683" s="2"/>
    </row>
    <row r="684" spans="10:10" ht="12.75">
      <c r="J684" s="2"/>
    </row>
    <row r="685" spans="10:10" ht="12.75">
      <c r="J685" s="2"/>
    </row>
    <row r="686" spans="10:10" ht="12.75">
      <c r="J686" s="2"/>
    </row>
    <row r="687" spans="10:10" ht="12.75">
      <c r="J687" s="2"/>
    </row>
    <row r="688" spans="10:10" ht="12.75">
      <c r="J688" s="2"/>
    </row>
    <row r="689" spans="10:10" ht="12.75">
      <c r="J689" s="2"/>
    </row>
    <row r="690" spans="10:10" ht="12.75">
      <c r="J690" s="2"/>
    </row>
    <row r="691" spans="10:10" ht="12.75">
      <c r="J691" s="2"/>
    </row>
    <row r="692" spans="10:10" ht="12.75">
      <c r="J692" s="2"/>
    </row>
    <row r="693" spans="10:10" ht="12.75">
      <c r="J693" s="2"/>
    </row>
    <row r="694" spans="10:10" ht="12.75">
      <c r="J694" s="2"/>
    </row>
    <row r="695" spans="10:10" ht="12.75">
      <c r="J695" s="2"/>
    </row>
    <row r="696" spans="10:10" ht="12.75">
      <c r="J696" s="2"/>
    </row>
    <row r="697" spans="10:10" ht="12.75">
      <c r="J697" s="2"/>
    </row>
    <row r="698" spans="10:10" ht="12.75">
      <c r="J698" s="2"/>
    </row>
    <row r="699" spans="10:10" ht="12.75">
      <c r="J699" s="2"/>
    </row>
    <row r="700" spans="10:10" ht="12.75">
      <c r="J700" s="2"/>
    </row>
    <row r="701" spans="10:10" ht="12.75">
      <c r="J701" s="2"/>
    </row>
    <row r="702" spans="10:10" ht="12.75">
      <c r="J702" s="2"/>
    </row>
    <row r="703" spans="10:10" ht="12.75">
      <c r="J703" s="2"/>
    </row>
    <row r="704" spans="10:10" ht="12.75">
      <c r="J704" s="2"/>
    </row>
    <row r="705" spans="10:10" ht="12.75">
      <c r="J705" s="2"/>
    </row>
    <row r="706" spans="10:10" ht="12.75">
      <c r="J706" s="2"/>
    </row>
    <row r="707" spans="10:10" ht="12.75">
      <c r="J707" s="2"/>
    </row>
    <row r="708" spans="10:10" ht="12.75">
      <c r="J708" s="2"/>
    </row>
    <row r="709" spans="10:10" ht="12.75">
      <c r="J709" s="2"/>
    </row>
    <row r="710" spans="10:10" ht="12.75">
      <c r="J710" s="2"/>
    </row>
    <row r="711" spans="10:10" ht="12.75">
      <c r="J711" s="2"/>
    </row>
    <row r="712" spans="10:10" ht="12.75">
      <c r="J712" s="2"/>
    </row>
    <row r="713" spans="10:10" ht="12.75">
      <c r="J713" s="2"/>
    </row>
    <row r="714" spans="10:10" ht="12.75">
      <c r="J714" s="2"/>
    </row>
    <row r="715" spans="10:10" ht="12.75">
      <c r="J715" s="2"/>
    </row>
    <row r="716" spans="10:10" ht="12.75">
      <c r="J716" s="2"/>
    </row>
    <row r="717" spans="10:10" ht="12.75">
      <c r="J717" s="2"/>
    </row>
    <row r="718" spans="10:10" ht="12.75">
      <c r="J718" s="2"/>
    </row>
    <row r="719" spans="10:10" ht="12.75">
      <c r="J719" s="2"/>
    </row>
    <row r="720" spans="10:10" ht="12.75">
      <c r="J720" s="2"/>
    </row>
    <row r="721" spans="10:10" ht="12.75">
      <c r="J721" s="2"/>
    </row>
    <row r="722" spans="10:10" ht="12.75">
      <c r="J722" s="2"/>
    </row>
    <row r="723" spans="10:10" ht="12.75">
      <c r="J723" s="2"/>
    </row>
    <row r="724" spans="10:10" ht="12.75">
      <c r="J724" s="2"/>
    </row>
    <row r="725" spans="10:10" ht="12.75">
      <c r="J725" s="2"/>
    </row>
    <row r="726" spans="10:10" ht="12.75">
      <c r="J726" s="2"/>
    </row>
    <row r="727" spans="10:10" ht="12.75">
      <c r="J727" s="2"/>
    </row>
    <row r="728" spans="10:10" ht="12.75">
      <c r="J728" s="2"/>
    </row>
    <row r="729" spans="10:10" ht="12.75">
      <c r="J729" s="2"/>
    </row>
    <row r="730" spans="10:10" ht="12.75">
      <c r="J730" s="2"/>
    </row>
    <row r="731" spans="10:10" ht="12.75">
      <c r="J731" s="2"/>
    </row>
    <row r="732" spans="10:10" ht="12.75">
      <c r="J732" s="2"/>
    </row>
    <row r="733" spans="10:10" ht="12.75">
      <c r="J733" s="2"/>
    </row>
    <row r="734" spans="10:10" ht="12.75">
      <c r="J734" s="2"/>
    </row>
    <row r="735" spans="10:10" ht="12.75">
      <c r="J735" s="2"/>
    </row>
    <row r="736" spans="10:10" ht="12.75">
      <c r="J736" s="2"/>
    </row>
    <row r="737" spans="10:10" ht="12.75">
      <c r="J737" s="2"/>
    </row>
    <row r="738" spans="10:10" ht="12.75">
      <c r="J738" s="2"/>
    </row>
    <row r="739" spans="10:10" ht="12.75">
      <c r="J739" s="2"/>
    </row>
    <row r="740" spans="10:10" ht="12.75">
      <c r="J740" s="2"/>
    </row>
    <row r="741" spans="10:10" ht="12.75">
      <c r="J741" s="2"/>
    </row>
    <row r="742" spans="10:10" ht="12.75">
      <c r="J742" s="2"/>
    </row>
    <row r="743" spans="10:10" ht="12.75">
      <c r="J743" s="2"/>
    </row>
    <row r="744" spans="10:10" ht="12.75">
      <c r="J744" s="2"/>
    </row>
    <row r="745" spans="10:10" ht="12.75">
      <c r="J745" s="2"/>
    </row>
    <row r="746" spans="10:10" ht="12.75">
      <c r="J746" s="2"/>
    </row>
    <row r="747" spans="10:10" ht="12.75">
      <c r="J747" s="2"/>
    </row>
    <row r="748" spans="10:10" ht="12.75">
      <c r="J748" s="2"/>
    </row>
    <row r="749" spans="10:10" ht="12.75">
      <c r="J749" s="2"/>
    </row>
    <row r="750" spans="10:10" ht="12.75">
      <c r="J750" s="2"/>
    </row>
    <row r="751" spans="10:10" ht="12.75">
      <c r="J751" s="2"/>
    </row>
    <row r="752" spans="10:10" ht="12.75">
      <c r="J752" s="2"/>
    </row>
    <row r="753" spans="10:10" ht="12.75">
      <c r="J753" s="2"/>
    </row>
    <row r="754" spans="10:10" ht="12.75">
      <c r="J754" s="2"/>
    </row>
    <row r="755" spans="10:10" ht="12.75">
      <c r="J755" s="2"/>
    </row>
    <row r="756" spans="10:10" ht="12.75">
      <c r="J756" s="2"/>
    </row>
    <row r="757" spans="10:10" ht="12.75">
      <c r="J757" s="2"/>
    </row>
    <row r="758" spans="10:10" ht="12.75">
      <c r="J758" s="2"/>
    </row>
    <row r="759" spans="10:10" ht="12.75">
      <c r="J759" s="2"/>
    </row>
    <row r="760" spans="10:10" ht="12.75">
      <c r="J760" s="2"/>
    </row>
    <row r="761" spans="10:10" ht="12.75">
      <c r="J761" s="2"/>
    </row>
    <row r="762" spans="10:10" ht="12.75">
      <c r="J762" s="2"/>
    </row>
    <row r="763" spans="10:10" ht="12.75">
      <c r="J763" s="2"/>
    </row>
    <row r="764" spans="10:10" ht="12.75">
      <c r="J764" s="2"/>
    </row>
    <row r="765" spans="10:10" ht="12.75">
      <c r="J765" s="2"/>
    </row>
    <row r="766" spans="10:10" ht="12.75">
      <c r="J766" s="2"/>
    </row>
    <row r="767" spans="10:10" ht="12.75">
      <c r="J767" s="2"/>
    </row>
    <row r="768" spans="10:10" ht="12.75">
      <c r="J768" s="2"/>
    </row>
    <row r="769" spans="10:10" ht="12.75">
      <c r="J769" s="2"/>
    </row>
    <row r="770" spans="10:10" ht="12.75">
      <c r="J770" s="2"/>
    </row>
    <row r="771" spans="10:10" ht="12.75">
      <c r="J771" s="2"/>
    </row>
    <row r="772" spans="10:10" ht="12.75">
      <c r="J772" s="2"/>
    </row>
    <row r="773" spans="10:10" ht="12.75">
      <c r="J773" s="2"/>
    </row>
    <row r="774" spans="10:10" ht="12.75">
      <c r="J774" s="2"/>
    </row>
    <row r="775" spans="10:10" ht="12.75">
      <c r="J775" s="2"/>
    </row>
    <row r="776" spans="10:10" ht="12.75">
      <c r="J776" s="2"/>
    </row>
    <row r="777" spans="10:10" ht="12.75">
      <c r="J777" s="2"/>
    </row>
    <row r="778" spans="10:10" ht="12.75">
      <c r="J778" s="2"/>
    </row>
    <row r="779" spans="10:10" ht="12.75">
      <c r="J779" s="2"/>
    </row>
    <row r="780" spans="10:10" ht="12.75">
      <c r="J780" s="2"/>
    </row>
    <row r="781" spans="10:10" ht="12.75">
      <c r="J781" s="2"/>
    </row>
    <row r="782" spans="10:10" ht="12.75">
      <c r="J782" s="2"/>
    </row>
    <row r="783" spans="10:10" ht="12.75">
      <c r="J783" s="2"/>
    </row>
    <row r="784" spans="10:10" ht="12.75">
      <c r="J784" s="2"/>
    </row>
    <row r="785" spans="10:10" ht="12.75">
      <c r="J785" s="2"/>
    </row>
    <row r="786" spans="10:10" ht="12.75">
      <c r="J786" s="2"/>
    </row>
    <row r="787" spans="10:10" ht="12.75">
      <c r="J787" s="2"/>
    </row>
    <row r="788" spans="10:10" ht="12.75">
      <c r="J788" s="2"/>
    </row>
    <row r="789" spans="10:10" ht="12.75">
      <c r="J789" s="2"/>
    </row>
    <row r="790" spans="10:10" ht="12.75">
      <c r="J790" s="2"/>
    </row>
    <row r="791" spans="10:10" ht="12.75">
      <c r="J791" s="2"/>
    </row>
    <row r="792" spans="10:10" ht="12.75">
      <c r="J792" s="2"/>
    </row>
    <row r="793" spans="10:10" ht="12.75">
      <c r="J793" s="2"/>
    </row>
    <row r="794" spans="10:10" ht="12.75">
      <c r="J794" s="2"/>
    </row>
    <row r="795" spans="10:10" ht="12.75">
      <c r="J795" s="2"/>
    </row>
    <row r="796" spans="10:10" ht="12.75">
      <c r="J796" s="2"/>
    </row>
    <row r="797" spans="10:10" ht="12.75">
      <c r="J797" s="2"/>
    </row>
    <row r="798" spans="10:10" ht="12.75">
      <c r="J798" s="2"/>
    </row>
    <row r="799" spans="10:10" ht="12.75">
      <c r="J799" s="2"/>
    </row>
    <row r="800" spans="10:10" ht="12.75">
      <c r="J800" s="2"/>
    </row>
    <row r="801" spans="10:10" ht="12.75">
      <c r="J801" s="2"/>
    </row>
    <row r="802" spans="10:10" ht="12.75">
      <c r="J802" s="2"/>
    </row>
    <row r="803" spans="10:10" ht="12.75">
      <c r="J803" s="2"/>
    </row>
    <row r="804" spans="10:10" ht="12.75">
      <c r="J804" s="2"/>
    </row>
    <row r="805" spans="10:10" ht="12.75">
      <c r="J805" s="2"/>
    </row>
    <row r="806" spans="10:10" ht="12.75">
      <c r="J806" s="2"/>
    </row>
    <row r="807" spans="10:10" ht="12.75">
      <c r="J807" s="2"/>
    </row>
    <row r="808" spans="10:10" ht="12.75">
      <c r="J808" s="2"/>
    </row>
    <row r="809" spans="10:10" ht="12.75">
      <c r="J809" s="2"/>
    </row>
    <row r="810" spans="10:10" ht="12.75">
      <c r="J810" s="2"/>
    </row>
    <row r="811" spans="10:10" ht="12.75">
      <c r="J811" s="2"/>
    </row>
    <row r="812" spans="10:10" ht="12.75">
      <c r="J812" s="2"/>
    </row>
    <row r="813" spans="10:10" ht="12.75">
      <c r="J813" s="2"/>
    </row>
    <row r="814" spans="10:10" ht="12.75">
      <c r="J814" s="2"/>
    </row>
    <row r="815" spans="10:10" ht="12.75">
      <c r="J815" s="2"/>
    </row>
    <row r="816" spans="10:10" ht="12.75">
      <c r="J816" s="2"/>
    </row>
    <row r="817" spans="10:10" ht="12.75">
      <c r="J817" s="2"/>
    </row>
    <row r="818" spans="10:10" ht="12.75">
      <c r="J818" s="2"/>
    </row>
    <row r="819" spans="10:10" ht="12.75">
      <c r="J819" s="2"/>
    </row>
    <row r="820" spans="10:10" ht="12.75">
      <c r="J820" s="2"/>
    </row>
    <row r="821" spans="10:10" ht="12.75">
      <c r="J821" s="2"/>
    </row>
    <row r="822" spans="10:10" ht="12.75">
      <c r="J822" s="2"/>
    </row>
    <row r="823" spans="10:10" ht="12.75">
      <c r="J823" s="2"/>
    </row>
    <row r="824" spans="10:10" ht="12.75">
      <c r="J824" s="2"/>
    </row>
    <row r="825" spans="10:10" ht="12.75">
      <c r="J825" s="2"/>
    </row>
    <row r="826" spans="10:10" ht="12.75">
      <c r="J826" s="2"/>
    </row>
    <row r="827" spans="10:10" ht="12.75">
      <c r="J827" s="2"/>
    </row>
    <row r="828" spans="10:10" ht="12.75">
      <c r="J828" s="2"/>
    </row>
    <row r="829" spans="10:10" ht="12.75">
      <c r="J829" s="2"/>
    </row>
    <row r="830" spans="10:10" ht="12.75">
      <c r="J830" s="2"/>
    </row>
    <row r="831" spans="10:10" ht="12.75">
      <c r="J831" s="2"/>
    </row>
    <row r="832" spans="10:10" ht="12.75">
      <c r="J832" s="2"/>
    </row>
    <row r="833" spans="10:10" ht="12.75">
      <c r="J833" s="2"/>
    </row>
    <row r="834" spans="10:10" ht="12.75">
      <c r="J834" s="2"/>
    </row>
    <row r="835" spans="10:10" ht="12.75">
      <c r="J835" s="2"/>
    </row>
    <row r="836" spans="10:10" ht="12.75">
      <c r="J836" s="2"/>
    </row>
    <row r="837" spans="10:10" ht="12.75">
      <c r="J837" s="2"/>
    </row>
    <row r="838" spans="10:10" ht="12.75">
      <c r="J838" s="2"/>
    </row>
    <row r="839" spans="10:10" ht="12.75">
      <c r="J839" s="2"/>
    </row>
    <row r="840" spans="10:10" ht="12.75">
      <c r="J840" s="2"/>
    </row>
    <row r="841" spans="10:10" ht="12.75">
      <c r="J841" s="2"/>
    </row>
    <row r="842" spans="10:10" ht="12.75">
      <c r="J842" s="2"/>
    </row>
    <row r="843" spans="10:10" ht="12.75">
      <c r="J843" s="2"/>
    </row>
    <row r="844" spans="10:10" ht="12.75">
      <c r="J844" s="2"/>
    </row>
    <row r="845" spans="10:10" ht="12.75">
      <c r="J845" s="2"/>
    </row>
    <row r="846" spans="10:10" ht="12.75">
      <c r="J846" s="2"/>
    </row>
    <row r="847" spans="10:10" ht="12.75">
      <c r="J847" s="2"/>
    </row>
    <row r="848" spans="10:10" ht="12.75">
      <c r="J848" s="2"/>
    </row>
    <row r="849" spans="10:10" ht="12.75">
      <c r="J849" s="2"/>
    </row>
    <row r="850" spans="10:10" ht="12.75">
      <c r="J850" s="2"/>
    </row>
    <row r="851" spans="10:10" ht="12.75">
      <c r="J851" s="2"/>
    </row>
    <row r="852" spans="10:10" ht="12.75">
      <c r="J852" s="2"/>
    </row>
    <row r="853" spans="10:10" ht="12.75">
      <c r="J853" s="2"/>
    </row>
    <row r="854" spans="10:10" ht="12.75">
      <c r="J854" s="2"/>
    </row>
    <row r="855" spans="10:10" ht="12.75">
      <c r="J855" s="2"/>
    </row>
    <row r="856" spans="10:10" ht="12.75">
      <c r="J856" s="2"/>
    </row>
    <row r="857" spans="10:10" ht="12.75">
      <c r="J857" s="2"/>
    </row>
    <row r="858" spans="10:10" ht="12.75">
      <c r="J858" s="2"/>
    </row>
    <row r="859" spans="10:10" ht="12.75">
      <c r="J859" s="2"/>
    </row>
    <row r="860" spans="10:10" ht="12.75">
      <c r="J860" s="2"/>
    </row>
    <row r="861" spans="10:10" ht="12.75">
      <c r="J861" s="2"/>
    </row>
    <row r="862" spans="10:10" ht="12.75">
      <c r="J862" s="2"/>
    </row>
    <row r="863" spans="10:10" ht="12.75">
      <c r="J863" s="2"/>
    </row>
    <row r="864" spans="10:10" ht="12.75">
      <c r="J864" s="2"/>
    </row>
    <row r="865" spans="10:10" ht="12.75">
      <c r="J865" s="2"/>
    </row>
    <row r="866" spans="10:10" ht="12.75">
      <c r="J866" s="2"/>
    </row>
    <row r="867" spans="10:10" ht="12.75">
      <c r="J867" s="2"/>
    </row>
    <row r="868" spans="10:10" ht="12.75">
      <c r="J868" s="2"/>
    </row>
    <row r="869" spans="10:10" ht="12.75">
      <c r="J869" s="2"/>
    </row>
    <row r="870" spans="10:10" ht="12.75">
      <c r="J870" s="2"/>
    </row>
    <row r="871" spans="10:10" ht="12.75">
      <c r="J871" s="2"/>
    </row>
    <row r="872" spans="10:10" ht="12.75">
      <c r="J872" s="2"/>
    </row>
    <row r="873" spans="10:10" ht="12.75">
      <c r="J873" s="2"/>
    </row>
    <row r="874" spans="10:10" ht="12.75">
      <c r="J874" s="2"/>
    </row>
    <row r="875" spans="10:10" ht="12.75">
      <c r="J875" s="2"/>
    </row>
    <row r="876" spans="10:10" ht="12.75">
      <c r="J876" s="2"/>
    </row>
    <row r="877" spans="10:10" ht="12.75">
      <c r="J877" s="2"/>
    </row>
    <row r="878" spans="10:10" ht="12.75">
      <c r="J878" s="2"/>
    </row>
    <row r="879" spans="10:10" ht="12.75">
      <c r="J879" s="2"/>
    </row>
    <row r="880" spans="10:10" ht="12.75">
      <c r="J880" s="2"/>
    </row>
    <row r="881" spans="10:10" ht="12.75">
      <c r="J881" s="2"/>
    </row>
    <row r="882" spans="10:10" ht="12.75">
      <c r="J882" s="2"/>
    </row>
    <row r="883" spans="10:10" ht="12.75">
      <c r="J883" s="2"/>
    </row>
    <row r="884" spans="10:10" ht="12.75">
      <c r="J884" s="2"/>
    </row>
    <row r="885" spans="10:10" ht="12.75">
      <c r="J885" s="2"/>
    </row>
    <row r="886" spans="10:10" ht="12.75">
      <c r="J886" s="2"/>
    </row>
    <row r="887" spans="10:10" ht="12.75">
      <c r="J887" s="2"/>
    </row>
    <row r="888" spans="10:10" ht="12.75">
      <c r="J888" s="2"/>
    </row>
    <row r="889" spans="10:10" ht="12.75">
      <c r="J889" s="2"/>
    </row>
    <row r="890" spans="10:10" ht="12.75">
      <c r="J890" s="2"/>
    </row>
    <row r="891" spans="10:10" ht="12.75">
      <c r="J891" s="2"/>
    </row>
    <row r="892" spans="10:10" ht="12.75">
      <c r="J892" s="2"/>
    </row>
    <row r="893" spans="10:10" ht="12.75">
      <c r="J893" s="2"/>
    </row>
    <row r="894" spans="10:10" ht="12.75">
      <c r="J894" s="2"/>
    </row>
    <row r="895" spans="10:10" ht="12.75">
      <c r="J895" s="2"/>
    </row>
    <row r="896" spans="10:10" ht="12.75">
      <c r="J896" s="2"/>
    </row>
    <row r="897" spans="10:10" ht="12.75">
      <c r="J897" s="2"/>
    </row>
    <row r="898" spans="10:10" ht="12.75">
      <c r="J898" s="2"/>
    </row>
    <row r="899" spans="10:10" ht="12.75">
      <c r="J899" s="2"/>
    </row>
    <row r="900" spans="10:10" ht="12.75">
      <c r="J900" s="2"/>
    </row>
    <row r="901" spans="10:10" ht="12.75">
      <c r="J901" s="2"/>
    </row>
    <row r="902" spans="10:10" ht="12.75">
      <c r="J902" s="2"/>
    </row>
    <row r="903" spans="10:10" ht="12.75">
      <c r="J903" s="2"/>
    </row>
    <row r="904" spans="10:10" ht="12.75">
      <c r="J904" s="2"/>
    </row>
    <row r="905" spans="10:10" ht="12.75">
      <c r="J905" s="2"/>
    </row>
    <row r="906" spans="10:10" ht="12.75">
      <c r="J906" s="2"/>
    </row>
    <row r="907" spans="10:10" ht="12.75">
      <c r="J907" s="2"/>
    </row>
    <row r="908" spans="10:10" ht="12.75">
      <c r="J908" s="2"/>
    </row>
    <row r="909" spans="10:10" ht="12.75">
      <c r="J909" s="2"/>
    </row>
    <row r="910" spans="10:10" ht="12.75">
      <c r="J910" s="2"/>
    </row>
    <row r="911" spans="10:10" ht="12.75">
      <c r="J911" s="2"/>
    </row>
    <row r="912" spans="10:10" ht="12.75">
      <c r="J912" s="2"/>
    </row>
    <row r="913" spans="10:10" ht="12.75">
      <c r="J913" s="2"/>
    </row>
    <row r="914" spans="10:10" ht="12.75">
      <c r="J914" s="2"/>
    </row>
    <row r="915" spans="10:10" ht="12.75">
      <c r="J915" s="2"/>
    </row>
    <row r="916" spans="10:10" ht="12.75">
      <c r="J916" s="2"/>
    </row>
    <row r="917" spans="10:10" ht="12.75">
      <c r="J917" s="2"/>
    </row>
    <row r="918" spans="10:10" ht="12.75">
      <c r="J918" s="2"/>
    </row>
    <row r="919" spans="10:10" ht="12.75">
      <c r="J919" s="2"/>
    </row>
    <row r="920" spans="10:10" ht="12.75">
      <c r="J920" s="2"/>
    </row>
    <row r="921" spans="10:10" ht="12.75">
      <c r="J921" s="2"/>
    </row>
    <row r="922" spans="10:10" ht="12.75">
      <c r="J922" s="2"/>
    </row>
    <row r="923" spans="10:10" ht="12.75">
      <c r="J923" s="2"/>
    </row>
    <row r="924" spans="10:10" ht="12.75">
      <c r="J924" s="2"/>
    </row>
    <row r="925" spans="10:10" ht="12.75">
      <c r="J925" s="2"/>
    </row>
    <row r="926" spans="10:10" ht="12.75">
      <c r="J926" s="2"/>
    </row>
    <row r="927" spans="10:10" ht="12.75">
      <c r="J927" s="2"/>
    </row>
    <row r="928" spans="10:10" ht="12.75">
      <c r="J928" s="2"/>
    </row>
    <row r="929" spans="10:10" ht="12.75">
      <c r="J929" s="2"/>
    </row>
    <row r="930" spans="10:10" ht="12.75">
      <c r="J930" s="2"/>
    </row>
    <row r="931" spans="10:10" ht="12.75">
      <c r="J931" s="2"/>
    </row>
    <row r="932" spans="10:10" ht="12.75">
      <c r="J932" s="2"/>
    </row>
    <row r="933" spans="10:10" ht="12.75">
      <c r="J933" s="2"/>
    </row>
    <row r="934" spans="10:10" ht="12.75">
      <c r="J934" s="2"/>
    </row>
    <row r="935" spans="10:10" ht="12.75">
      <c r="J935" s="2"/>
    </row>
    <row r="936" spans="10:10" ht="12.75">
      <c r="J936" s="2"/>
    </row>
    <row r="937" spans="10:10" ht="12.75">
      <c r="J937" s="2"/>
    </row>
    <row r="938" spans="10:10" ht="12.75">
      <c r="J938" s="2"/>
    </row>
    <row r="939" spans="10:10" ht="12.75">
      <c r="J939" s="2"/>
    </row>
    <row r="940" spans="10:10" ht="12.75">
      <c r="J940" s="2"/>
    </row>
    <row r="941" spans="10:10" ht="12.75">
      <c r="J941" s="2"/>
    </row>
    <row r="942" spans="10:10" ht="12.75">
      <c r="J942" s="2"/>
    </row>
    <row r="943" spans="10:10" ht="12.75">
      <c r="J943" s="2"/>
    </row>
    <row r="944" spans="10:10" ht="12.75">
      <c r="J944" s="2"/>
    </row>
    <row r="945" spans="10:10" ht="12.75">
      <c r="J945" s="2"/>
    </row>
    <row r="946" spans="10:10" ht="12.75">
      <c r="J946" s="2"/>
    </row>
    <row r="947" spans="10:10" ht="12.75">
      <c r="J947" s="2"/>
    </row>
    <row r="948" spans="10:10" ht="12.75">
      <c r="J948" s="2"/>
    </row>
    <row r="949" spans="10:10" ht="12.75">
      <c r="J949" s="2"/>
    </row>
    <row r="950" spans="10:10" ht="12.75">
      <c r="J950" s="2"/>
    </row>
    <row r="951" spans="10:10" ht="12.75">
      <c r="J951" s="2"/>
    </row>
    <row r="952" spans="10:10" ht="12.75">
      <c r="J952" s="2"/>
    </row>
    <row r="953" spans="10:10" ht="12.75">
      <c r="J953" s="2"/>
    </row>
    <row r="954" spans="10:10" ht="12.75">
      <c r="J954" s="2"/>
    </row>
    <row r="955" spans="10:10" ht="12.75">
      <c r="J955" s="2"/>
    </row>
    <row r="956" spans="10:10" ht="12.75">
      <c r="J956" s="2"/>
    </row>
    <row r="957" spans="10:10" ht="12.75">
      <c r="J957" s="2"/>
    </row>
    <row r="958" spans="10:10" ht="12.75">
      <c r="J958" s="2"/>
    </row>
    <row r="959" spans="10:10" ht="12.75">
      <c r="J959" s="2"/>
    </row>
    <row r="960" spans="10:10" ht="12.75">
      <c r="J960" s="2"/>
    </row>
    <row r="961" spans="10:10" ht="12.75">
      <c r="J961" s="2"/>
    </row>
    <row r="962" spans="10:10" ht="12.75">
      <c r="J962" s="2"/>
    </row>
    <row r="963" spans="10:10" ht="12.75">
      <c r="J963" s="2"/>
    </row>
    <row r="964" spans="10:10" ht="12.75">
      <c r="J964" s="2"/>
    </row>
    <row r="965" spans="10:10" ht="12.75">
      <c r="J965" s="2"/>
    </row>
    <row r="966" spans="10:10" ht="12.75">
      <c r="J966" s="2"/>
    </row>
    <row r="967" spans="10:10" ht="12.75">
      <c r="J967" s="2"/>
    </row>
    <row r="968" spans="10:10" ht="12.75">
      <c r="J968" s="2"/>
    </row>
    <row r="969" spans="10:10" ht="12.75">
      <c r="J969" s="2"/>
    </row>
    <row r="970" spans="10:10" ht="12.75">
      <c r="J970" s="2"/>
    </row>
    <row r="971" spans="10:10" ht="12.75">
      <c r="J971" s="2"/>
    </row>
    <row r="972" spans="10:10" ht="12.75">
      <c r="J972" s="2"/>
    </row>
    <row r="973" spans="10:10" ht="12.75">
      <c r="J973" s="2"/>
    </row>
    <row r="974" spans="10:10" ht="12.75">
      <c r="J974" s="2"/>
    </row>
    <row r="975" spans="10:10" ht="12.75">
      <c r="J975" s="2"/>
    </row>
    <row r="976" spans="10:10" ht="12.75">
      <c r="J976" s="2"/>
    </row>
    <row r="977" spans="10:10" ht="12.75">
      <c r="J977" s="2"/>
    </row>
    <row r="978" spans="10:10" ht="12.75">
      <c r="J978" s="2"/>
    </row>
    <row r="979" spans="10:10" ht="12.75">
      <c r="J979" s="2"/>
    </row>
    <row r="980" spans="10:10" ht="12.75">
      <c r="J980" s="2"/>
    </row>
    <row r="981" spans="10:10" ht="12.75">
      <c r="J981" s="2"/>
    </row>
    <row r="982" spans="10:10" ht="12.75">
      <c r="J982" s="2"/>
    </row>
    <row r="983" spans="10:10" ht="12.75">
      <c r="J983" s="2"/>
    </row>
    <row r="984" spans="10:10" ht="12.75">
      <c r="J984" s="2"/>
    </row>
    <row r="985" spans="10:10" ht="12.75">
      <c r="J985" s="2"/>
    </row>
    <row r="986" spans="10:10" ht="12.75">
      <c r="J986" s="2"/>
    </row>
    <row r="987" spans="10:10" ht="12.75">
      <c r="J987" s="2"/>
    </row>
    <row r="988" spans="10:10" ht="12.75">
      <c r="J988" s="2"/>
    </row>
    <row r="989" spans="10:10" ht="12.75">
      <c r="J989" s="2"/>
    </row>
    <row r="990" spans="10:10" ht="12.75">
      <c r="J990" s="2"/>
    </row>
    <row r="991" spans="10:10" ht="12.75">
      <c r="J991" s="2"/>
    </row>
    <row r="992" spans="10:10" ht="12.75">
      <c r="J992" s="2"/>
    </row>
    <row r="993" spans="10:10" ht="12.75">
      <c r="J993" s="2"/>
    </row>
    <row r="994" spans="10:10" ht="12.75">
      <c r="J994" s="2"/>
    </row>
    <row r="995" spans="10:10" ht="12.75">
      <c r="J995" s="2"/>
    </row>
    <row r="996" spans="10:10" ht="12.75">
      <c r="J996" s="2"/>
    </row>
    <row r="997" spans="10:10" ht="12.75">
      <c r="J997" s="2"/>
    </row>
    <row r="998" spans="10:10" ht="12.75">
      <c r="J998" s="2"/>
    </row>
    <row r="999" spans="10:10" ht="12.75">
      <c r="J999" s="2"/>
    </row>
    <row r="1000" spans="10:10" ht="12.75">
      <c r="J1000" s="2"/>
    </row>
    <row r="1001" spans="10:10" ht="12.75">
      <c r="J1001" s="2"/>
    </row>
    <row r="1002" spans="10:10" ht="12.75">
      <c r="J1002" s="2"/>
    </row>
  </sheetData>
  <mergeCells count="4">
    <mergeCell ref="P4:S4"/>
    <mergeCell ref="P7:Q7"/>
    <mergeCell ref="R27:S27"/>
    <mergeCell ref="P56:S56"/>
  </mergeCells>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outlinePr summaryBelow="0" summaryRight="0"/>
  </sheetPr>
  <dimension ref="A1:AC475"/>
  <sheetViews>
    <sheetView workbookViewId="0">
      <pane ySplit="1" topLeftCell="A2" activePane="bottomLeft" state="frozen"/>
      <selection pane="bottomLeft" activeCell="B3" sqref="B3"/>
    </sheetView>
  </sheetViews>
  <sheetFormatPr defaultColWidth="12.5703125" defaultRowHeight="15.75" customHeight="1"/>
  <cols>
    <col min="3" max="3" width="14.85546875" customWidth="1"/>
    <col min="6" max="6" width="13.5703125" customWidth="1"/>
  </cols>
  <sheetData>
    <row r="1" spans="1:11" ht="15.75" customHeight="1">
      <c r="A1" s="363" t="s">
        <v>3105</v>
      </c>
      <c r="B1" s="363" t="s">
        <v>3106</v>
      </c>
      <c r="C1" s="363" t="s">
        <v>3107</v>
      </c>
      <c r="D1" s="363" t="s">
        <v>3108</v>
      </c>
      <c r="E1" s="363" t="s">
        <v>3109</v>
      </c>
      <c r="F1" s="363" t="s">
        <v>3110</v>
      </c>
      <c r="G1" s="363" t="s">
        <v>3111</v>
      </c>
      <c r="H1" s="363" t="s">
        <v>3112</v>
      </c>
      <c r="I1" s="363" t="s">
        <v>3113</v>
      </c>
      <c r="J1" s="363" t="s">
        <v>3114</v>
      </c>
      <c r="K1" s="363" t="s">
        <v>2711</v>
      </c>
    </row>
    <row r="2" spans="1:11" ht="15.75" customHeight="1">
      <c r="A2" s="116">
        <v>1</v>
      </c>
      <c r="B2" s="116">
        <v>0</v>
      </c>
      <c r="C2" s="116">
        <v>0</v>
      </c>
      <c r="D2" s="116" t="s">
        <v>3458</v>
      </c>
      <c r="E2" s="314">
        <v>44007</v>
      </c>
      <c r="F2" s="116">
        <v>0</v>
      </c>
      <c r="G2" s="116">
        <v>0</v>
      </c>
      <c r="H2" s="116" t="s">
        <v>15</v>
      </c>
      <c r="I2" s="314">
        <v>44236</v>
      </c>
      <c r="J2" s="116">
        <v>0</v>
      </c>
    </row>
    <row r="5" spans="1:11" ht="15.75" customHeight="1">
      <c r="A5" s="116">
        <v>2</v>
      </c>
      <c r="B5" s="116">
        <v>12</v>
      </c>
      <c r="C5" s="116">
        <v>12</v>
      </c>
      <c r="D5" s="116" t="s">
        <v>3458</v>
      </c>
      <c r="E5" s="314">
        <v>44007</v>
      </c>
      <c r="F5" s="583" t="s">
        <v>3123</v>
      </c>
      <c r="G5" s="116">
        <v>12</v>
      </c>
      <c r="H5" s="116" t="s">
        <v>15</v>
      </c>
      <c r="I5" s="314">
        <v>44246</v>
      </c>
      <c r="J5" s="116" t="s">
        <v>3200</v>
      </c>
    </row>
    <row r="8" spans="1:11" ht="15.75" customHeight="1">
      <c r="A8" s="116">
        <v>3</v>
      </c>
      <c r="B8" s="116">
        <v>109</v>
      </c>
      <c r="C8" s="116">
        <v>109</v>
      </c>
      <c r="D8" s="116" t="s">
        <v>3458</v>
      </c>
      <c r="E8" s="314">
        <v>44007</v>
      </c>
      <c r="F8" s="116">
        <v>1.5</v>
      </c>
      <c r="G8" s="116">
        <v>109</v>
      </c>
      <c r="H8" s="116" t="s">
        <v>15</v>
      </c>
      <c r="I8" s="314">
        <v>44246</v>
      </c>
      <c r="J8" s="116">
        <v>0.75</v>
      </c>
    </row>
    <row r="11" spans="1:11" ht="15.75" customHeight="1">
      <c r="A11" s="116">
        <v>4</v>
      </c>
      <c r="B11" s="116">
        <v>0</v>
      </c>
      <c r="C11" s="116">
        <v>0</v>
      </c>
      <c r="D11" s="116" t="s">
        <v>3458</v>
      </c>
      <c r="E11" s="314">
        <v>44007</v>
      </c>
      <c r="F11" s="116">
        <v>0</v>
      </c>
      <c r="G11" s="116">
        <v>0</v>
      </c>
      <c r="H11" s="116" t="s">
        <v>15</v>
      </c>
      <c r="I11" s="314">
        <v>44236</v>
      </c>
      <c r="J11" s="116">
        <v>0</v>
      </c>
    </row>
    <row r="14" spans="1:11" ht="15.75" customHeight="1">
      <c r="A14" s="116">
        <v>5</v>
      </c>
      <c r="B14" s="116">
        <v>51</v>
      </c>
      <c r="C14" s="116">
        <v>51</v>
      </c>
      <c r="D14" s="116" t="s">
        <v>3458</v>
      </c>
      <c r="E14" s="314">
        <v>44007</v>
      </c>
      <c r="F14" s="116">
        <v>1</v>
      </c>
      <c r="G14" s="116">
        <v>51</v>
      </c>
      <c r="H14" s="116" t="s">
        <v>15</v>
      </c>
      <c r="I14" s="314">
        <v>44236</v>
      </c>
      <c r="J14" s="116">
        <v>0.25</v>
      </c>
    </row>
    <row r="17" spans="1:10" ht="15.75" customHeight="1">
      <c r="A17" s="116">
        <v>6</v>
      </c>
      <c r="B17" s="116">
        <v>128</v>
      </c>
      <c r="C17" s="116">
        <v>128</v>
      </c>
      <c r="D17" s="116" t="s">
        <v>3458</v>
      </c>
      <c r="E17" s="314">
        <v>44007</v>
      </c>
      <c r="F17" s="116">
        <v>1.5</v>
      </c>
      <c r="G17" s="116">
        <v>128</v>
      </c>
      <c r="H17" s="116" t="s">
        <v>15</v>
      </c>
      <c r="I17" s="314">
        <v>44249</v>
      </c>
      <c r="J17" s="116">
        <v>0.75</v>
      </c>
    </row>
    <row r="20" spans="1:10" ht="15.75" customHeight="1">
      <c r="A20" s="116">
        <v>7</v>
      </c>
      <c r="B20" s="116">
        <v>6</v>
      </c>
      <c r="C20" s="116">
        <v>6</v>
      </c>
      <c r="D20" s="116" t="s">
        <v>3458</v>
      </c>
      <c r="E20" s="314">
        <v>44007</v>
      </c>
      <c r="F20" s="583" t="s">
        <v>3117</v>
      </c>
      <c r="G20" s="116">
        <v>6</v>
      </c>
      <c r="H20" s="116" t="s">
        <v>15</v>
      </c>
      <c r="I20" s="314">
        <v>44236</v>
      </c>
      <c r="J20" s="116" t="s">
        <v>3120</v>
      </c>
    </row>
    <row r="23" spans="1:10" ht="15.75" customHeight="1">
      <c r="A23" s="116">
        <v>8</v>
      </c>
      <c r="B23" s="116">
        <v>0</v>
      </c>
      <c r="C23" s="116">
        <v>0</v>
      </c>
      <c r="D23" s="116" t="s">
        <v>3458</v>
      </c>
      <c r="E23" s="314">
        <v>44007</v>
      </c>
      <c r="F23" s="116">
        <v>0</v>
      </c>
      <c r="G23" s="116">
        <v>0</v>
      </c>
      <c r="H23" s="116" t="s">
        <v>15</v>
      </c>
      <c r="I23" s="314">
        <v>44236</v>
      </c>
      <c r="J23" s="116">
        <v>0</v>
      </c>
    </row>
    <row r="26" spans="1:10" ht="15.75" customHeight="1">
      <c r="A26" s="116">
        <v>9</v>
      </c>
      <c r="B26" s="116">
        <v>84</v>
      </c>
      <c r="C26" s="116">
        <v>84</v>
      </c>
      <c r="D26" s="116" t="s">
        <v>3458</v>
      </c>
      <c r="E26" s="314">
        <v>44008</v>
      </c>
      <c r="F26" s="116">
        <v>1</v>
      </c>
      <c r="G26" s="116">
        <v>84</v>
      </c>
      <c r="H26" s="116" t="s">
        <v>15</v>
      </c>
      <c r="I26" s="314">
        <v>44250</v>
      </c>
      <c r="J26" s="116">
        <v>0.75</v>
      </c>
    </row>
    <row r="29" spans="1:10" ht="15.75" customHeight="1">
      <c r="A29" s="116">
        <v>10</v>
      </c>
      <c r="B29" s="116">
        <v>55</v>
      </c>
      <c r="C29" s="116">
        <v>55</v>
      </c>
      <c r="D29" s="116" t="s">
        <v>3458</v>
      </c>
      <c r="E29" s="314">
        <v>44008</v>
      </c>
      <c r="F29" s="116">
        <v>0.8</v>
      </c>
      <c r="G29" s="116">
        <v>55</v>
      </c>
      <c r="H29" s="116" t="s">
        <v>15</v>
      </c>
      <c r="I29" s="314">
        <v>44249</v>
      </c>
      <c r="J29" s="116">
        <v>0.5</v>
      </c>
    </row>
    <row r="32" spans="1:10" ht="12.75">
      <c r="A32" s="116">
        <v>11</v>
      </c>
      <c r="B32" s="116">
        <v>45</v>
      </c>
      <c r="C32" s="116">
        <v>45</v>
      </c>
      <c r="D32" s="116" t="s">
        <v>3458</v>
      </c>
      <c r="E32" s="314">
        <v>44008</v>
      </c>
      <c r="F32" s="116">
        <v>0.5</v>
      </c>
      <c r="G32" s="116">
        <v>45</v>
      </c>
      <c r="H32" s="116" t="s">
        <v>15</v>
      </c>
      <c r="I32" s="314">
        <v>44237</v>
      </c>
      <c r="J32" s="116">
        <v>0.75</v>
      </c>
    </row>
    <row r="35" spans="1:10" ht="12.75">
      <c r="A35" s="116">
        <v>12</v>
      </c>
      <c r="B35" s="116">
        <v>1</v>
      </c>
      <c r="C35" s="116">
        <v>1</v>
      </c>
      <c r="D35" s="116" t="s">
        <v>3458</v>
      </c>
      <c r="E35" s="314">
        <v>44008</v>
      </c>
      <c r="F35" s="116" t="s">
        <v>3120</v>
      </c>
      <c r="G35" s="116">
        <v>1</v>
      </c>
      <c r="H35" s="116" t="s">
        <v>15</v>
      </c>
      <c r="I35" s="314">
        <v>44236</v>
      </c>
      <c r="J35" s="116" t="s">
        <v>3120</v>
      </c>
    </row>
    <row r="38" spans="1:10" ht="12.75">
      <c r="A38" s="116">
        <v>13</v>
      </c>
      <c r="B38" s="116">
        <v>0</v>
      </c>
      <c r="C38" s="116">
        <v>0</v>
      </c>
      <c r="D38" s="116" t="s">
        <v>3458</v>
      </c>
      <c r="E38" s="314">
        <v>44008</v>
      </c>
      <c r="F38" s="116">
        <v>0</v>
      </c>
      <c r="G38" s="116">
        <v>0</v>
      </c>
      <c r="H38" s="116" t="s">
        <v>15</v>
      </c>
      <c r="I38" s="314">
        <v>44236</v>
      </c>
      <c r="J38" s="116">
        <v>0</v>
      </c>
    </row>
    <row r="41" spans="1:10" ht="12.75">
      <c r="A41" s="116">
        <v>14</v>
      </c>
      <c r="B41" s="116">
        <v>14</v>
      </c>
      <c r="C41" s="116">
        <v>14</v>
      </c>
      <c r="D41" s="116" t="s">
        <v>3458</v>
      </c>
      <c r="E41" s="314">
        <v>44008</v>
      </c>
      <c r="F41" s="116">
        <v>0.3</v>
      </c>
      <c r="G41" s="116">
        <v>14</v>
      </c>
      <c r="H41" s="116" t="s">
        <v>15</v>
      </c>
      <c r="I41" s="314">
        <v>44250</v>
      </c>
      <c r="J41" s="116" t="s">
        <v>3300</v>
      </c>
    </row>
    <row r="44" spans="1:10" ht="12.75">
      <c r="A44" s="116">
        <v>15</v>
      </c>
      <c r="B44" s="116">
        <v>0</v>
      </c>
      <c r="C44" s="116">
        <v>0</v>
      </c>
      <c r="D44" s="116" t="s">
        <v>3458</v>
      </c>
      <c r="E44" s="314">
        <v>44008</v>
      </c>
      <c r="F44" s="116">
        <v>0</v>
      </c>
      <c r="G44" s="116">
        <v>0</v>
      </c>
      <c r="H44" s="116" t="s">
        <v>15</v>
      </c>
      <c r="I44" s="314">
        <v>44236</v>
      </c>
      <c r="J44" s="116">
        <v>0</v>
      </c>
    </row>
    <row r="47" spans="1:10" ht="12.75">
      <c r="A47" s="116">
        <v>16</v>
      </c>
      <c r="B47" s="116">
        <v>10</v>
      </c>
      <c r="C47" s="116">
        <v>10</v>
      </c>
      <c r="D47" s="116" t="s">
        <v>3458</v>
      </c>
      <c r="E47" s="314">
        <v>44008</v>
      </c>
      <c r="F47" s="116">
        <v>0.3</v>
      </c>
      <c r="G47" s="116">
        <v>10</v>
      </c>
      <c r="H47" s="116" t="s">
        <v>15</v>
      </c>
      <c r="I47" s="314">
        <v>44236</v>
      </c>
      <c r="J47" s="116" t="s">
        <v>3300</v>
      </c>
    </row>
    <row r="50" spans="1:10" ht="12.75">
      <c r="A50" s="116">
        <v>17</v>
      </c>
      <c r="B50" s="116">
        <v>1</v>
      </c>
      <c r="C50" s="116">
        <v>1</v>
      </c>
      <c r="D50" s="116" t="s">
        <v>3458</v>
      </c>
      <c r="E50" s="314">
        <v>44008</v>
      </c>
      <c r="F50" s="583" t="s">
        <v>3120</v>
      </c>
      <c r="G50" s="116">
        <v>1</v>
      </c>
      <c r="H50" s="116" t="s">
        <v>15</v>
      </c>
      <c r="I50" s="314">
        <v>44236</v>
      </c>
      <c r="J50" s="116" t="s">
        <v>3120</v>
      </c>
    </row>
    <row r="53" spans="1:10" ht="12.75">
      <c r="A53" s="116">
        <v>18</v>
      </c>
      <c r="B53" s="116">
        <v>25</v>
      </c>
      <c r="C53" s="116">
        <v>25</v>
      </c>
      <c r="D53" s="116" t="s">
        <v>3458</v>
      </c>
      <c r="E53" s="314">
        <v>44008</v>
      </c>
      <c r="F53" s="116">
        <v>0.3</v>
      </c>
      <c r="G53" s="116">
        <v>25</v>
      </c>
      <c r="H53" s="116" t="s">
        <v>15</v>
      </c>
      <c r="I53" s="314">
        <v>44251</v>
      </c>
      <c r="J53" s="116" t="s">
        <v>3237</v>
      </c>
    </row>
    <row r="56" spans="1:10" ht="12.75">
      <c r="A56" s="116">
        <v>19</v>
      </c>
      <c r="B56" s="116">
        <v>80</v>
      </c>
      <c r="C56" s="116">
        <v>80</v>
      </c>
      <c r="D56" s="116" t="s">
        <v>3458</v>
      </c>
      <c r="E56" s="314">
        <v>44008</v>
      </c>
      <c r="F56" s="116">
        <v>1</v>
      </c>
      <c r="G56" s="116">
        <v>80</v>
      </c>
      <c r="H56" s="116" t="s">
        <v>15</v>
      </c>
      <c r="I56" s="314">
        <v>44251</v>
      </c>
      <c r="J56" s="116">
        <v>1</v>
      </c>
    </row>
    <row r="59" spans="1:10" ht="12.75">
      <c r="A59" s="116">
        <v>20</v>
      </c>
      <c r="B59" s="116">
        <v>368</v>
      </c>
      <c r="C59" s="116">
        <v>368</v>
      </c>
      <c r="D59" s="116" t="s">
        <v>3458</v>
      </c>
      <c r="E59" s="314">
        <v>44009</v>
      </c>
      <c r="F59" s="116">
        <v>3.5</v>
      </c>
      <c r="G59" s="116">
        <v>368</v>
      </c>
      <c r="H59" s="116" t="s">
        <v>15</v>
      </c>
      <c r="I59" s="314">
        <v>44268</v>
      </c>
      <c r="J59" s="116">
        <v>2.25</v>
      </c>
    </row>
    <row r="62" spans="1:10" ht="12.75">
      <c r="A62" s="116">
        <v>21</v>
      </c>
      <c r="B62" s="116">
        <v>46</v>
      </c>
      <c r="C62" s="116">
        <v>46</v>
      </c>
      <c r="D62" s="116" t="s">
        <v>3458</v>
      </c>
      <c r="E62" s="314">
        <v>44010</v>
      </c>
      <c r="F62" s="116">
        <v>0.5</v>
      </c>
      <c r="G62" s="116">
        <v>46</v>
      </c>
      <c r="H62" s="116" t="s">
        <v>15</v>
      </c>
      <c r="I62" s="314">
        <v>44251</v>
      </c>
      <c r="J62" s="116">
        <v>0.5</v>
      </c>
    </row>
    <row r="65" spans="1:10" ht="12.75">
      <c r="A65" s="116">
        <v>22</v>
      </c>
      <c r="B65" s="116">
        <v>24</v>
      </c>
      <c r="C65" s="116">
        <v>24</v>
      </c>
      <c r="D65" s="116" t="s">
        <v>3458</v>
      </c>
      <c r="E65" s="314">
        <v>44010</v>
      </c>
      <c r="F65" s="116">
        <v>0.4</v>
      </c>
      <c r="G65" s="116">
        <v>24</v>
      </c>
      <c r="H65" s="116" t="s">
        <v>15</v>
      </c>
      <c r="I65" s="314">
        <v>44252</v>
      </c>
      <c r="J65" s="116">
        <v>0.25</v>
      </c>
    </row>
    <row r="68" spans="1:10" ht="12.75">
      <c r="A68" s="116">
        <v>23</v>
      </c>
      <c r="B68" s="116">
        <v>0</v>
      </c>
      <c r="C68" s="116">
        <v>0</v>
      </c>
      <c r="D68" s="116" t="s">
        <v>3458</v>
      </c>
      <c r="E68" s="314">
        <v>44008</v>
      </c>
      <c r="F68" s="116">
        <v>0</v>
      </c>
      <c r="G68" s="116">
        <v>0</v>
      </c>
      <c r="H68" s="116" t="s">
        <v>15</v>
      </c>
      <c r="I68" s="314">
        <v>44236</v>
      </c>
      <c r="J68" s="116">
        <v>0</v>
      </c>
    </row>
    <row r="71" spans="1:10" ht="12.75">
      <c r="A71" s="116">
        <v>24</v>
      </c>
      <c r="B71" s="116">
        <v>18</v>
      </c>
      <c r="C71" s="116">
        <v>18</v>
      </c>
      <c r="D71" s="116" t="s">
        <v>3458</v>
      </c>
      <c r="E71" s="314">
        <v>44009</v>
      </c>
      <c r="F71" s="116">
        <v>0.3</v>
      </c>
      <c r="G71" s="116">
        <v>18</v>
      </c>
      <c r="H71" s="116" t="s">
        <v>15</v>
      </c>
      <c r="I71" s="314">
        <v>44253</v>
      </c>
      <c r="J71" s="116" t="s">
        <v>3200</v>
      </c>
    </row>
    <row r="74" spans="1:10" ht="12.75">
      <c r="A74" s="116">
        <v>25</v>
      </c>
      <c r="B74" s="116">
        <v>12</v>
      </c>
      <c r="C74" s="116">
        <v>12</v>
      </c>
      <c r="D74" s="116" t="s">
        <v>3458</v>
      </c>
      <c r="E74" s="314">
        <v>44009</v>
      </c>
      <c r="F74" s="116">
        <v>0.3</v>
      </c>
      <c r="G74" s="116">
        <v>12</v>
      </c>
      <c r="H74" s="116" t="s">
        <v>15</v>
      </c>
      <c r="I74" s="314">
        <v>44259</v>
      </c>
      <c r="J74" s="116" t="s">
        <v>3120</v>
      </c>
    </row>
    <row r="77" spans="1:10" ht="12.75">
      <c r="A77" s="116">
        <v>26</v>
      </c>
      <c r="B77" s="116">
        <v>111</v>
      </c>
      <c r="C77" s="116">
        <v>111</v>
      </c>
      <c r="D77" s="116" t="s">
        <v>3458</v>
      </c>
      <c r="E77" s="314">
        <v>44011</v>
      </c>
      <c r="F77" s="116">
        <v>2</v>
      </c>
      <c r="G77" s="116">
        <v>111</v>
      </c>
      <c r="H77" s="116" t="s">
        <v>15</v>
      </c>
      <c r="I77" s="314">
        <v>44253</v>
      </c>
      <c r="J77" s="116">
        <v>1</v>
      </c>
    </row>
    <row r="80" spans="1:10" ht="12.75">
      <c r="A80" s="116">
        <v>27</v>
      </c>
      <c r="B80" s="116">
        <v>18</v>
      </c>
      <c r="C80" s="116">
        <v>18</v>
      </c>
      <c r="D80" s="116" t="s">
        <v>3458</v>
      </c>
      <c r="E80" s="314">
        <v>44011</v>
      </c>
      <c r="F80" s="116">
        <v>0.2</v>
      </c>
      <c r="G80" s="116">
        <v>18</v>
      </c>
      <c r="H80" s="116" t="s">
        <v>15</v>
      </c>
      <c r="I80" s="314">
        <v>44259</v>
      </c>
      <c r="J80" s="116" t="s">
        <v>3237</v>
      </c>
    </row>
    <row r="83" spans="1:10" ht="12.75">
      <c r="A83" s="116">
        <v>28</v>
      </c>
      <c r="B83" s="116">
        <v>42</v>
      </c>
      <c r="C83" s="116">
        <v>42</v>
      </c>
      <c r="D83" s="116" t="s">
        <v>3458</v>
      </c>
      <c r="E83" s="314">
        <v>44011</v>
      </c>
      <c r="F83" s="116">
        <v>0.5</v>
      </c>
      <c r="G83" s="116">
        <v>42</v>
      </c>
      <c r="H83" s="116" t="s">
        <v>15</v>
      </c>
      <c r="I83" s="314">
        <v>44252</v>
      </c>
      <c r="J83" s="116">
        <v>0.5</v>
      </c>
    </row>
    <row r="86" spans="1:10" ht="12.75">
      <c r="A86" s="116">
        <v>29</v>
      </c>
      <c r="B86" s="116">
        <v>0</v>
      </c>
      <c r="C86" s="116">
        <v>0</v>
      </c>
      <c r="D86" s="116" t="s">
        <v>3458</v>
      </c>
      <c r="E86" s="314">
        <v>44011</v>
      </c>
      <c r="F86" s="116">
        <v>0</v>
      </c>
      <c r="G86" s="116">
        <v>0</v>
      </c>
      <c r="H86" s="116" t="s">
        <v>15</v>
      </c>
      <c r="I86" s="314">
        <v>44236</v>
      </c>
      <c r="J86" s="116">
        <v>0</v>
      </c>
    </row>
    <row r="89" spans="1:10" ht="12.75">
      <c r="A89" s="116">
        <v>30</v>
      </c>
      <c r="B89" s="116">
        <v>3</v>
      </c>
      <c r="C89" s="116">
        <v>3</v>
      </c>
      <c r="D89" s="116" t="s">
        <v>3458</v>
      </c>
      <c r="E89" s="314">
        <v>44011</v>
      </c>
      <c r="F89" s="116">
        <v>0.1</v>
      </c>
      <c r="G89" s="116">
        <v>3</v>
      </c>
      <c r="H89" s="116" t="s">
        <v>15</v>
      </c>
      <c r="I89" s="314">
        <v>44236</v>
      </c>
      <c r="J89" s="116" t="s">
        <v>3238</v>
      </c>
    </row>
    <row r="92" spans="1:10" ht="12.75">
      <c r="A92" s="116">
        <v>31</v>
      </c>
      <c r="B92" s="116">
        <v>83</v>
      </c>
      <c r="C92" s="116">
        <v>83</v>
      </c>
      <c r="D92" s="116" t="s">
        <v>3458</v>
      </c>
      <c r="E92" s="314">
        <v>44011</v>
      </c>
      <c r="F92" s="116">
        <v>0.9</v>
      </c>
      <c r="G92" s="116">
        <v>83</v>
      </c>
      <c r="H92" s="116" t="s">
        <v>15</v>
      </c>
      <c r="I92" s="314">
        <v>44263</v>
      </c>
      <c r="J92" s="116">
        <v>0.5</v>
      </c>
    </row>
    <row r="95" spans="1:10" ht="12.75">
      <c r="A95" s="116">
        <v>32</v>
      </c>
      <c r="B95" s="116">
        <v>0</v>
      </c>
      <c r="C95" s="116">
        <v>0</v>
      </c>
      <c r="D95" s="116" t="s">
        <v>3458</v>
      </c>
      <c r="E95" s="314">
        <v>44011</v>
      </c>
      <c r="F95" s="116">
        <v>0</v>
      </c>
      <c r="G95" s="116">
        <v>0</v>
      </c>
      <c r="H95" s="116" t="s">
        <v>15</v>
      </c>
      <c r="I95" s="314">
        <v>44236</v>
      </c>
      <c r="J95" s="116">
        <v>0</v>
      </c>
    </row>
    <row r="98" spans="1:29" ht="12.75">
      <c r="A98" s="116">
        <v>33</v>
      </c>
      <c r="B98" s="116">
        <v>120</v>
      </c>
      <c r="C98" s="116">
        <v>120</v>
      </c>
      <c r="D98" s="116" t="s">
        <v>3458</v>
      </c>
      <c r="E98" s="314">
        <v>44011</v>
      </c>
      <c r="F98" s="116">
        <v>1.7</v>
      </c>
      <c r="G98" s="116">
        <v>120</v>
      </c>
      <c r="H98" s="116" t="s">
        <v>15</v>
      </c>
      <c r="I98" s="314">
        <v>44268</v>
      </c>
      <c r="J98" s="116">
        <v>0.75</v>
      </c>
    </row>
    <row r="101" spans="1:29" ht="12.75">
      <c r="A101" s="116">
        <v>34</v>
      </c>
      <c r="B101" s="116">
        <v>216</v>
      </c>
      <c r="C101" s="116">
        <v>216</v>
      </c>
      <c r="D101" s="116" t="s">
        <v>3458</v>
      </c>
      <c r="E101" s="314">
        <v>44011</v>
      </c>
      <c r="F101" s="116">
        <v>2.7</v>
      </c>
      <c r="G101" s="116">
        <v>216</v>
      </c>
      <c r="H101" s="116" t="s">
        <v>15</v>
      </c>
      <c r="I101" s="314">
        <v>44268</v>
      </c>
      <c r="J101" s="116">
        <v>0.75</v>
      </c>
    </row>
    <row r="104" spans="1:29" ht="12.75">
      <c r="A104" s="116">
        <v>35</v>
      </c>
      <c r="B104" s="116">
        <v>910</v>
      </c>
      <c r="C104" s="116">
        <v>709</v>
      </c>
      <c r="D104" s="116" t="s">
        <v>3458</v>
      </c>
      <c r="E104" s="314">
        <v>44012</v>
      </c>
      <c r="F104" s="116">
        <v>8.5</v>
      </c>
      <c r="G104" s="116">
        <v>910</v>
      </c>
      <c r="H104" s="116" t="s">
        <v>15</v>
      </c>
      <c r="I104" s="314">
        <v>44267</v>
      </c>
      <c r="J104" s="116">
        <v>6</v>
      </c>
      <c r="K104" s="116" t="s">
        <v>3459</v>
      </c>
    </row>
    <row r="105" spans="1:29" ht="12.75">
      <c r="C105" s="116">
        <v>100</v>
      </c>
      <c r="D105" s="116" t="s">
        <v>3458</v>
      </c>
      <c r="E105" s="314">
        <v>44022</v>
      </c>
      <c r="F105" s="116">
        <v>2</v>
      </c>
    </row>
    <row r="106" spans="1:29" ht="12.75">
      <c r="C106" s="116">
        <v>34</v>
      </c>
      <c r="D106" s="116" t="s">
        <v>3458</v>
      </c>
      <c r="E106" s="314">
        <v>44023</v>
      </c>
      <c r="F106" s="116">
        <v>1</v>
      </c>
    </row>
    <row r="107" spans="1:29" ht="12.75">
      <c r="C107" s="116">
        <v>67</v>
      </c>
      <c r="D107" s="116" t="s">
        <v>3458</v>
      </c>
      <c r="E107" s="314">
        <v>44025</v>
      </c>
      <c r="F107" s="116">
        <v>2</v>
      </c>
    </row>
    <row r="108" spans="1:29" ht="12.75">
      <c r="C108" s="116"/>
      <c r="D108" s="116"/>
      <c r="E108" s="314"/>
      <c r="F108" s="116"/>
    </row>
    <row r="109" spans="1:29" ht="12.75">
      <c r="A109" s="116">
        <v>36</v>
      </c>
      <c r="B109" s="116">
        <v>59</v>
      </c>
      <c r="C109" s="116">
        <v>59</v>
      </c>
      <c r="D109" s="116" t="s">
        <v>3458</v>
      </c>
      <c r="E109" s="314">
        <v>44046</v>
      </c>
      <c r="F109" s="116">
        <v>0.75</v>
      </c>
      <c r="G109" s="116">
        <v>59</v>
      </c>
      <c r="H109" s="116" t="s">
        <v>15</v>
      </c>
      <c r="I109" s="314">
        <v>44268</v>
      </c>
      <c r="J109" s="116">
        <v>0.5</v>
      </c>
    </row>
    <row r="112" spans="1:29" ht="12.75">
      <c r="A112" s="667">
        <v>37</v>
      </c>
      <c r="B112" s="667">
        <v>300</v>
      </c>
      <c r="C112" s="667">
        <v>300</v>
      </c>
      <c r="D112" s="667" t="s">
        <v>3458</v>
      </c>
      <c r="E112" s="880">
        <v>44046</v>
      </c>
      <c r="F112" s="667">
        <v>5.5</v>
      </c>
      <c r="G112" s="667">
        <v>300</v>
      </c>
      <c r="H112" s="667" t="s">
        <v>7</v>
      </c>
      <c r="I112" s="669">
        <v>44270</v>
      </c>
      <c r="J112" s="667">
        <v>3.25</v>
      </c>
      <c r="K112" s="671"/>
      <c r="L112" s="671"/>
      <c r="M112" s="671"/>
      <c r="N112" s="671"/>
      <c r="O112" s="671"/>
      <c r="P112" s="671"/>
      <c r="Q112" s="671"/>
      <c r="R112" s="671"/>
      <c r="S112" s="671"/>
      <c r="T112" s="671"/>
      <c r="U112" s="671"/>
      <c r="V112" s="671"/>
      <c r="W112" s="671"/>
      <c r="X112" s="671"/>
      <c r="Y112" s="671"/>
      <c r="Z112" s="671"/>
      <c r="AA112" s="671"/>
      <c r="AB112" s="671"/>
      <c r="AC112" s="671"/>
    </row>
    <row r="115" spans="1:29" ht="12.75">
      <c r="E115" s="314"/>
      <c r="I115" s="315"/>
    </row>
    <row r="116" spans="1:29" ht="12.75">
      <c r="A116" s="270">
        <v>38</v>
      </c>
      <c r="B116" s="270">
        <v>93</v>
      </c>
      <c r="C116" s="270">
        <v>93</v>
      </c>
      <c r="D116" s="270" t="s">
        <v>3458</v>
      </c>
      <c r="E116" s="385">
        <v>44047</v>
      </c>
      <c r="F116" s="270">
        <v>2.5</v>
      </c>
      <c r="G116" s="270">
        <v>93</v>
      </c>
      <c r="H116" s="270" t="s">
        <v>7</v>
      </c>
      <c r="I116" s="606">
        <v>44257</v>
      </c>
      <c r="J116" s="270">
        <v>2</v>
      </c>
      <c r="K116" s="188"/>
      <c r="L116" s="188"/>
      <c r="M116" s="188"/>
      <c r="N116" s="188"/>
      <c r="O116" s="188"/>
      <c r="P116" s="188"/>
      <c r="Q116" s="188"/>
      <c r="R116" s="188"/>
      <c r="S116" s="188"/>
      <c r="T116" s="188"/>
      <c r="U116" s="188"/>
      <c r="V116" s="188"/>
      <c r="W116" s="188"/>
      <c r="X116" s="188"/>
      <c r="Y116" s="188"/>
      <c r="Z116" s="188"/>
      <c r="AA116" s="188"/>
      <c r="AB116" s="188"/>
      <c r="AC116" s="188"/>
    </row>
    <row r="117" spans="1:29" ht="12.75">
      <c r="G117" s="881"/>
      <c r="H117" s="882" t="s">
        <v>12</v>
      </c>
      <c r="I117" s="883">
        <v>44252</v>
      </c>
      <c r="J117" s="881"/>
    </row>
    <row r="120" spans="1:29" ht="12.75">
      <c r="A120" s="270">
        <v>39</v>
      </c>
      <c r="B120" s="270">
        <v>22</v>
      </c>
      <c r="C120" s="270">
        <v>22</v>
      </c>
      <c r="D120" s="270" t="s">
        <v>3458</v>
      </c>
      <c r="E120" s="385">
        <v>44047</v>
      </c>
      <c r="F120" s="270">
        <v>0.5</v>
      </c>
      <c r="G120" s="270">
        <v>22</v>
      </c>
      <c r="H120" s="270" t="s">
        <v>7</v>
      </c>
      <c r="I120" s="606">
        <v>44257</v>
      </c>
      <c r="J120" s="270">
        <v>0.25</v>
      </c>
      <c r="K120" s="188"/>
      <c r="L120" s="188"/>
      <c r="M120" s="188"/>
      <c r="N120" s="188"/>
      <c r="O120" s="188"/>
      <c r="P120" s="188"/>
      <c r="Q120" s="188"/>
      <c r="R120" s="188"/>
      <c r="S120" s="188"/>
      <c r="T120" s="188"/>
      <c r="U120" s="188"/>
      <c r="V120" s="188"/>
      <c r="W120" s="188"/>
      <c r="X120" s="188"/>
      <c r="Y120" s="188"/>
      <c r="Z120" s="188"/>
      <c r="AA120" s="188"/>
      <c r="AB120" s="188"/>
      <c r="AC120" s="188"/>
    </row>
    <row r="123" spans="1:29" ht="12.75">
      <c r="A123" s="270">
        <v>40</v>
      </c>
      <c r="B123" s="270">
        <v>19</v>
      </c>
      <c r="C123" s="270">
        <v>19</v>
      </c>
      <c r="D123" s="270" t="s">
        <v>3458</v>
      </c>
      <c r="E123" s="385">
        <v>44047</v>
      </c>
      <c r="F123" s="270">
        <v>0.4</v>
      </c>
      <c r="G123" s="270">
        <v>19</v>
      </c>
      <c r="H123" s="270" t="s">
        <v>7</v>
      </c>
      <c r="I123" s="606">
        <v>44257</v>
      </c>
      <c r="J123" s="270">
        <v>0.25</v>
      </c>
      <c r="K123" s="188"/>
      <c r="L123" s="188"/>
      <c r="M123" s="188"/>
      <c r="N123" s="188"/>
      <c r="O123" s="188"/>
      <c r="P123" s="188"/>
      <c r="Q123" s="188"/>
      <c r="R123" s="188"/>
      <c r="S123" s="188"/>
      <c r="T123" s="188"/>
      <c r="U123" s="188"/>
      <c r="V123" s="188"/>
      <c r="W123" s="188"/>
      <c r="X123" s="188"/>
      <c r="Y123" s="188"/>
      <c r="Z123" s="188"/>
      <c r="AA123" s="188"/>
      <c r="AB123" s="188"/>
      <c r="AC123" s="188"/>
    </row>
    <row r="126" spans="1:29" ht="12.75">
      <c r="A126" s="270">
        <v>41</v>
      </c>
      <c r="B126" s="270">
        <v>216</v>
      </c>
      <c r="C126" s="270">
        <v>216</v>
      </c>
      <c r="D126" s="270" t="s">
        <v>3458</v>
      </c>
      <c r="E126" s="385">
        <v>44048</v>
      </c>
      <c r="F126" s="270">
        <v>4</v>
      </c>
      <c r="G126" s="270">
        <v>31</v>
      </c>
      <c r="H126" s="270" t="s">
        <v>7</v>
      </c>
      <c r="I126" s="606">
        <v>44257</v>
      </c>
      <c r="J126" s="270">
        <v>0.5</v>
      </c>
      <c r="K126" s="188"/>
      <c r="L126" s="188"/>
      <c r="M126" s="188"/>
      <c r="N126" s="188"/>
      <c r="O126" s="188"/>
      <c r="P126" s="188"/>
      <c r="Q126" s="188"/>
      <c r="R126" s="188"/>
      <c r="S126" s="188"/>
      <c r="T126" s="188"/>
      <c r="U126" s="188"/>
      <c r="V126" s="188"/>
      <c r="W126" s="188"/>
      <c r="X126" s="188"/>
      <c r="Y126" s="188"/>
      <c r="Z126" s="188"/>
      <c r="AA126" s="188"/>
      <c r="AB126" s="188"/>
      <c r="AC126" s="188"/>
    </row>
    <row r="127" spans="1:29" ht="12.75">
      <c r="G127" s="116">
        <v>185</v>
      </c>
      <c r="H127" s="116" t="s">
        <v>7</v>
      </c>
      <c r="I127" s="315">
        <v>44258</v>
      </c>
      <c r="J127" s="116">
        <v>2.5</v>
      </c>
    </row>
    <row r="129" spans="1:29" ht="12.75">
      <c r="A129" s="270">
        <v>42</v>
      </c>
      <c r="B129" s="270">
        <v>0</v>
      </c>
      <c r="C129" s="270">
        <v>0</v>
      </c>
      <c r="D129" s="270" t="s">
        <v>3458</v>
      </c>
      <c r="E129" s="385">
        <v>44047</v>
      </c>
      <c r="F129" s="270">
        <v>0</v>
      </c>
      <c r="G129" s="270">
        <v>0</v>
      </c>
      <c r="H129" s="270" t="s">
        <v>7</v>
      </c>
      <c r="I129" s="606">
        <v>44257</v>
      </c>
      <c r="J129" s="387" t="s">
        <v>3120</v>
      </c>
      <c r="K129" s="606"/>
      <c r="L129" s="188"/>
      <c r="M129" s="188"/>
      <c r="N129" s="188"/>
      <c r="O129" s="188"/>
      <c r="P129" s="188"/>
      <c r="Q129" s="188"/>
      <c r="R129" s="188"/>
      <c r="S129" s="188"/>
      <c r="T129" s="188"/>
      <c r="U129" s="188"/>
      <c r="V129" s="188"/>
      <c r="W129" s="188"/>
      <c r="X129" s="188"/>
      <c r="Y129" s="188"/>
      <c r="Z129" s="188"/>
      <c r="AA129" s="188"/>
      <c r="AB129" s="188"/>
      <c r="AC129" s="188"/>
    </row>
    <row r="131" spans="1:29" ht="12.75">
      <c r="G131" s="116"/>
    </row>
    <row r="132" spans="1:29" ht="12.75">
      <c r="A132" s="270">
        <v>43</v>
      </c>
      <c r="B132" s="270">
        <v>0</v>
      </c>
      <c r="C132" s="270">
        <v>0</v>
      </c>
      <c r="D132" s="270" t="s">
        <v>3458</v>
      </c>
      <c r="E132" s="385">
        <v>44047</v>
      </c>
      <c r="F132" s="270">
        <v>0</v>
      </c>
      <c r="G132" s="270">
        <v>0</v>
      </c>
      <c r="H132" s="270" t="s">
        <v>7</v>
      </c>
      <c r="I132" s="606">
        <v>44257</v>
      </c>
      <c r="J132" s="387" t="s">
        <v>3120</v>
      </c>
      <c r="K132" s="188"/>
      <c r="L132" s="188"/>
      <c r="M132" s="188"/>
      <c r="N132" s="188"/>
      <c r="O132" s="188"/>
      <c r="P132" s="188"/>
      <c r="Q132" s="188"/>
      <c r="R132" s="188"/>
      <c r="S132" s="188"/>
      <c r="T132" s="188"/>
      <c r="U132" s="188"/>
      <c r="V132" s="188"/>
      <c r="W132" s="188"/>
      <c r="X132" s="188"/>
      <c r="Y132" s="188"/>
      <c r="Z132" s="188"/>
      <c r="AA132" s="188"/>
      <c r="AB132" s="188"/>
      <c r="AC132" s="188"/>
    </row>
    <row r="133" spans="1:29" ht="12.75">
      <c r="E133" s="116" t="s">
        <v>654</v>
      </c>
    </row>
    <row r="135" spans="1:29" ht="12.75">
      <c r="A135" s="270">
        <v>44</v>
      </c>
      <c r="B135" s="270">
        <v>0</v>
      </c>
      <c r="C135" s="270">
        <v>0</v>
      </c>
      <c r="D135" s="270" t="s">
        <v>3458</v>
      </c>
      <c r="E135" s="385">
        <v>44047</v>
      </c>
      <c r="F135" s="270">
        <v>0</v>
      </c>
      <c r="G135" s="270">
        <v>0</v>
      </c>
      <c r="H135" s="270" t="s">
        <v>7</v>
      </c>
      <c r="I135" s="606">
        <v>44257</v>
      </c>
      <c r="J135" s="387" t="s">
        <v>3120</v>
      </c>
      <c r="K135" s="188"/>
      <c r="L135" s="188"/>
      <c r="M135" s="188"/>
      <c r="N135" s="188"/>
      <c r="O135" s="188"/>
      <c r="P135" s="188"/>
      <c r="Q135" s="188"/>
      <c r="R135" s="188"/>
      <c r="S135" s="188"/>
      <c r="T135" s="188"/>
      <c r="U135" s="188"/>
      <c r="V135" s="188"/>
      <c r="W135" s="188"/>
      <c r="X135" s="188"/>
      <c r="Y135" s="188"/>
      <c r="Z135" s="188"/>
      <c r="AA135" s="188"/>
      <c r="AB135" s="188"/>
      <c r="AC135" s="188"/>
    </row>
    <row r="138" spans="1:29" ht="12.75">
      <c r="A138" s="270">
        <v>45</v>
      </c>
      <c r="B138" s="270">
        <v>1</v>
      </c>
      <c r="C138" s="270">
        <v>1</v>
      </c>
      <c r="D138" s="270" t="s">
        <v>3458</v>
      </c>
      <c r="E138" s="385">
        <v>44047</v>
      </c>
      <c r="F138" s="387" t="s">
        <v>3122</v>
      </c>
      <c r="G138" s="270">
        <v>1</v>
      </c>
      <c r="H138" s="270" t="s">
        <v>7</v>
      </c>
      <c r="I138" s="606">
        <v>44257</v>
      </c>
      <c r="J138" s="387" t="s">
        <v>3120</v>
      </c>
      <c r="K138" s="188"/>
      <c r="L138" s="188"/>
      <c r="M138" s="188"/>
      <c r="N138" s="188"/>
      <c r="O138" s="188"/>
      <c r="P138" s="188"/>
      <c r="Q138" s="188"/>
      <c r="R138" s="188"/>
      <c r="S138" s="188"/>
      <c r="T138" s="188"/>
      <c r="U138" s="188"/>
      <c r="V138" s="188"/>
      <c r="W138" s="188"/>
      <c r="X138" s="188"/>
      <c r="Y138" s="188"/>
      <c r="Z138" s="188"/>
      <c r="AA138" s="188"/>
      <c r="AB138" s="188"/>
      <c r="AC138" s="188"/>
    </row>
    <row r="141" spans="1:29" ht="12.75">
      <c r="A141" s="270">
        <v>46</v>
      </c>
      <c r="B141" s="270">
        <v>0</v>
      </c>
      <c r="C141" s="270">
        <v>0</v>
      </c>
      <c r="D141" s="270" t="s">
        <v>3458</v>
      </c>
      <c r="E141" s="385">
        <v>44047</v>
      </c>
      <c r="F141" s="270">
        <v>0</v>
      </c>
      <c r="G141" s="270">
        <v>0</v>
      </c>
      <c r="H141" s="270" t="s">
        <v>7</v>
      </c>
      <c r="I141" s="606">
        <v>44257</v>
      </c>
      <c r="J141" s="387" t="s">
        <v>3120</v>
      </c>
      <c r="K141" s="188"/>
      <c r="L141" s="188"/>
      <c r="M141" s="188"/>
      <c r="N141" s="188"/>
      <c r="O141" s="188"/>
      <c r="P141" s="188"/>
      <c r="Q141" s="188"/>
      <c r="R141" s="188"/>
      <c r="S141" s="188"/>
      <c r="T141" s="188"/>
      <c r="U141" s="188"/>
      <c r="V141" s="188"/>
      <c r="W141" s="188"/>
      <c r="X141" s="188"/>
      <c r="Y141" s="188"/>
      <c r="Z141" s="188"/>
      <c r="AA141" s="188"/>
      <c r="AB141" s="188"/>
      <c r="AC141" s="188"/>
    </row>
    <row r="144" spans="1:29" ht="12.75">
      <c r="A144" s="270">
        <v>47</v>
      </c>
      <c r="B144" s="270">
        <v>3</v>
      </c>
      <c r="C144" s="270">
        <v>3</v>
      </c>
      <c r="D144" s="270" t="s">
        <v>3458</v>
      </c>
      <c r="E144" s="385">
        <v>44047</v>
      </c>
      <c r="F144" s="387" t="s">
        <v>3119</v>
      </c>
      <c r="G144" s="270">
        <v>3</v>
      </c>
      <c r="H144" s="270" t="s">
        <v>7</v>
      </c>
      <c r="I144" s="606">
        <v>44257</v>
      </c>
      <c r="J144" s="387" t="s">
        <v>3120</v>
      </c>
      <c r="K144" s="188"/>
      <c r="L144" s="188"/>
      <c r="M144" s="188"/>
      <c r="N144" s="188"/>
      <c r="O144" s="188"/>
      <c r="P144" s="188"/>
      <c r="Q144" s="188"/>
      <c r="R144" s="188"/>
      <c r="S144" s="188"/>
      <c r="T144" s="188"/>
      <c r="U144" s="188"/>
      <c r="V144" s="188"/>
      <c r="W144" s="188"/>
      <c r="X144" s="188"/>
      <c r="Y144" s="188"/>
      <c r="Z144" s="188"/>
      <c r="AA144" s="188"/>
      <c r="AB144" s="188"/>
      <c r="AC144" s="188"/>
    </row>
    <row r="147" spans="1:29" ht="12.75">
      <c r="A147" s="270">
        <v>48</v>
      </c>
      <c r="B147" s="270">
        <v>67</v>
      </c>
      <c r="C147" s="270">
        <v>67</v>
      </c>
      <c r="D147" s="270" t="s">
        <v>3458</v>
      </c>
      <c r="E147" s="385">
        <v>44047</v>
      </c>
      <c r="F147" s="270">
        <v>1</v>
      </c>
      <c r="G147" s="270">
        <v>67</v>
      </c>
      <c r="H147" s="270" t="s">
        <v>7</v>
      </c>
      <c r="I147" s="606">
        <v>44257</v>
      </c>
      <c r="J147" s="270">
        <v>0.75</v>
      </c>
      <c r="K147" s="188"/>
      <c r="L147" s="188"/>
      <c r="M147" s="188"/>
      <c r="N147" s="188"/>
      <c r="O147" s="188"/>
      <c r="P147" s="188"/>
      <c r="Q147" s="188"/>
      <c r="R147" s="188"/>
      <c r="S147" s="188"/>
      <c r="T147" s="188"/>
      <c r="U147" s="188"/>
      <c r="V147" s="188"/>
      <c r="W147" s="188"/>
      <c r="X147" s="188"/>
      <c r="Y147" s="188"/>
      <c r="Z147" s="188"/>
      <c r="AA147" s="188"/>
      <c r="AB147" s="188"/>
      <c r="AC147" s="188"/>
    </row>
    <row r="150" spans="1:29" ht="12.75">
      <c r="A150" s="270">
        <v>49</v>
      </c>
      <c r="B150" s="270">
        <v>39</v>
      </c>
      <c r="C150" s="270">
        <v>39</v>
      </c>
      <c r="D150" s="270" t="s">
        <v>3458</v>
      </c>
      <c r="E150" s="385">
        <v>44048</v>
      </c>
      <c r="F150" s="270">
        <v>0.5</v>
      </c>
      <c r="G150" s="270">
        <v>39</v>
      </c>
      <c r="H150" s="270" t="s">
        <v>7</v>
      </c>
      <c r="I150" s="606">
        <v>44257</v>
      </c>
      <c r="J150" s="270">
        <v>0.25</v>
      </c>
      <c r="K150" s="188"/>
      <c r="L150" s="188"/>
      <c r="M150" s="188"/>
      <c r="N150" s="188"/>
      <c r="O150" s="188"/>
      <c r="P150" s="188"/>
      <c r="Q150" s="188"/>
      <c r="R150" s="188"/>
      <c r="S150" s="188"/>
      <c r="T150" s="188"/>
      <c r="U150" s="188"/>
      <c r="V150" s="188"/>
      <c r="W150" s="188"/>
      <c r="X150" s="188"/>
      <c r="Y150" s="188"/>
      <c r="Z150" s="188"/>
      <c r="AA150" s="188"/>
      <c r="AB150" s="188"/>
      <c r="AC150" s="188"/>
    </row>
    <row r="153" spans="1:29" ht="12.75">
      <c r="A153" s="270">
        <v>50</v>
      </c>
      <c r="B153" s="270">
        <v>50</v>
      </c>
      <c r="C153" s="270">
        <v>50</v>
      </c>
      <c r="D153" s="270" t="s">
        <v>3458</v>
      </c>
      <c r="E153" s="385">
        <v>44048</v>
      </c>
      <c r="F153" s="270">
        <v>0.5</v>
      </c>
      <c r="G153" s="270">
        <v>50</v>
      </c>
      <c r="H153" s="270" t="s">
        <v>7</v>
      </c>
      <c r="I153" s="606">
        <v>44257</v>
      </c>
      <c r="J153" s="270">
        <v>0.5</v>
      </c>
      <c r="K153" s="188"/>
      <c r="L153" s="188"/>
      <c r="M153" s="188"/>
      <c r="N153" s="188"/>
      <c r="O153" s="188"/>
      <c r="P153" s="188"/>
      <c r="Q153" s="188"/>
      <c r="R153" s="188"/>
      <c r="S153" s="188"/>
      <c r="T153" s="188"/>
      <c r="U153" s="188"/>
      <c r="V153" s="188"/>
      <c r="W153" s="188"/>
      <c r="X153" s="188"/>
      <c r="Y153" s="188"/>
      <c r="Z153" s="188"/>
      <c r="AA153" s="188"/>
      <c r="AB153" s="188"/>
      <c r="AC153" s="188"/>
    </row>
    <row r="156" spans="1:29" ht="12.75">
      <c r="A156" s="270">
        <v>51</v>
      </c>
      <c r="B156" s="270">
        <v>0</v>
      </c>
      <c r="C156" s="270">
        <v>0</v>
      </c>
      <c r="D156" s="270" t="s">
        <v>3458</v>
      </c>
      <c r="E156" s="385">
        <v>44048</v>
      </c>
      <c r="F156" s="270">
        <v>0</v>
      </c>
      <c r="G156" s="270">
        <v>0</v>
      </c>
      <c r="H156" s="270" t="s">
        <v>7</v>
      </c>
      <c r="I156" s="606">
        <v>44257</v>
      </c>
      <c r="J156" s="387" t="s">
        <v>3120</v>
      </c>
      <c r="K156" s="188"/>
      <c r="L156" s="188"/>
      <c r="M156" s="188"/>
      <c r="N156" s="188"/>
      <c r="O156" s="188"/>
      <c r="P156" s="188"/>
      <c r="Q156" s="188"/>
      <c r="R156" s="188"/>
      <c r="S156" s="188"/>
      <c r="T156" s="188"/>
      <c r="U156" s="188"/>
      <c r="V156" s="188"/>
      <c r="W156" s="188"/>
      <c r="X156" s="188"/>
      <c r="Y156" s="188"/>
      <c r="Z156" s="188"/>
      <c r="AA156" s="188"/>
      <c r="AB156" s="188"/>
      <c r="AC156" s="188"/>
    </row>
    <row r="159" spans="1:29" ht="12.75">
      <c r="A159" s="270">
        <v>52</v>
      </c>
      <c r="B159" s="270">
        <v>5</v>
      </c>
      <c r="C159" s="270">
        <v>5</v>
      </c>
      <c r="D159" s="270" t="s">
        <v>3458</v>
      </c>
      <c r="E159" s="385">
        <v>44048</v>
      </c>
      <c r="F159" s="387" t="s">
        <v>3119</v>
      </c>
      <c r="G159" s="270">
        <v>5</v>
      </c>
      <c r="H159" s="270" t="s">
        <v>7</v>
      </c>
      <c r="I159" s="606">
        <v>44257</v>
      </c>
      <c r="J159" s="387" t="s">
        <v>3122</v>
      </c>
      <c r="K159" s="188"/>
      <c r="L159" s="188"/>
      <c r="M159" s="188"/>
      <c r="N159" s="188"/>
      <c r="O159" s="188"/>
      <c r="P159" s="188"/>
      <c r="Q159" s="188"/>
      <c r="R159" s="188"/>
      <c r="S159" s="188"/>
      <c r="T159" s="188"/>
      <c r="U159" s="188"/>
      <c r="V159" s="188"/>
      <c r="W159" s="188"/>
      <c r="X159" s="188"/>
      <c r="Y159" s="188"/>
      <c r="Z159" s="188"/>
      <c r="AA159" s="188"/>
      <c r="AB159" s="188"/>
      <c r="AC159" s="188"/>
    </row>
    <row r="160" spans="1:29" ht="12.75">
      <c r="F160" s="17"/>
    </row>
    <row r="161" spans="1:29" ht="12.75">
      <c r="F161" s="17"/>
    </row>
    <row r="162" spans="1:29" ht="12.75">
      <c r="A162" s="270">
        <v>53</v>
      </c>
      <c r="B162" s="270">
        <v>2</v>
      </c>
      <c r="C162" s="270">
        <v>2</v>
      </c>
      <c r="D162" s="270" t="s">
        <v>3458</v>
      </c>
      <c r="E162" s="385">
        <v>44048</v>
      </c>
      <c r="F162" s="387" t="s">
        <v>3119</v>
      </c>
      <c r="G162" s="270">
        <v>2</v>
      </c>
      <c r="H162" s="270" t="s">
        <v>7</v>
      </c>
      <c r="I162" s="606">
        <v>44257</v>
      </c>
      <c r="J162" s="387" t="s">
        <v>3119</v>
      </c>
      <c r="K162" s="188"/>
      <c r="L162" s="188"/>
      <c r="M162" s="188"/>
      <c r="N162" s="188"/>
      <c r="O162" s="188"/>
      <c r="P162" s="188"/>
      <c r="Q162" s="188"/>
      <c r="R162" s="188"/>
      <c r="S162" s="188"/>
      <c r="T162" s="188"/>
      <c r="U162" s="188"/>
      <c r="V162" s="188"/>
      <c r="W162" s="188"/>
      <c r="X162" s="188"/>
      <c r="Y162" s="188"/>
      <c r="Z162" s="188"/>
      <c r="AA162" s="188"/>
      <c r="AB162" s="188"/>
      <c r="AC162" s="188"/>
    </row>
    <row r="165" spans="1:29" ht="12.75">
      <c r="A165" s="270">
        <v>54</v>
      </c>
      <c r="B165" s="270">
        <v>33</v>
      </c>
      <c r="C165" s="270">
        <v>33</v>
      </c>
      <c r="D165" s="270" t="s">
        <v>3458</v>
      </c>
      <c r="E165" s="385">
        <v>44049</v>
      </c>
      <c r="F165" s="270">
        <v>0.5</v>
      </c>
      <c r="G165" s="270">
        <v>33</v>
      </c>
      <c r="H165" s="270" t="s">
        <v>7</v>
      </c>
      <c r="I165" s="606">
        <v>44257</v>
      </c>
      <c r="J165" s="270">
        <v>0.5</v>
      </c>
      <c r="K165" s="188"/>
      <c r="L165" s="188"/>
      <c r="M165" s="188"/>
      <c r="N165" s="188"/>
      <c r="O165" s="188"/>
      <c r="P165" s="188"/>
      <c r="Q165" s="188"/>
      <c r="R165" s="188"/>
      <c r="S165" s="188"/>
      <c r="T165" s="188"/>
      <c r="U165" s="188"/>
      <c r="V165" s="188"/>
      <c r="W165" s="188"/>
      <c r="X165" s="188"/>
      <c r="Y165" s="188"/>
      <c r="Z165" s="188"/>
      <c r="AA165" s="188"/>
      <c r="AB165" s="188"/>
      <c r="AC165" s="188"/>
    </row>
    <row r="168" spans="1:29" ht="12.75">
      <c r="A168" s="270">
        <v>55</v>
      </c>
      <c r="B168" s="270">
        <v>156</v>
      </c>
      <c r="C168" s="270">
        <v>156</v>
      </c>
      <c r="D168" s="270" t="s">
        <v>3458</v>
      </c>
      <c r="E168" s="385">
        <v>44049</v>
      </c>
      <c r="F168" s="270">
        <v>2</v>
      </c>
      <c r="G168" s="270">
        <v>156</v>
      </c>
      <c r="H168" s="270" t="s">
        <v>7</v>
      </c>
      <c r="I168" s="606">
        <v>44263</v>
      </c>
      <c r="J168" s="270">
        <v>1.5</v>
      </c>
      <c r="K168" s="188"/>
      <c r="L168" s="188"/>
      <c r="M168" s="188"/>
      <c r="N168" s="188"/>
      <c r="O168" s="188"/>
      <c r="P168" s="188"/>
      <c r="Q168" s="188"/>
      <c r="R168" s="188"/>
      <c r="S168" s="188"/>
      <c r="T168" s="188"/>
      <c r="U168" s="188"/>
      <c r="V168" s="188"/>
      <c r="W168" s="188"/>
      <c r="X168" s="188"/>
      <c r="Y168" s="188"/>
      <c r="Z168" s="188"/>
      <c r="AA168" s="188"/>
      <c r="AB168" s="188"/>
      <c r="AC168" s="188"/>
    </row>
    <row r="171" spans="1:29" ht="12.75">
      <c r="A171" s="270">
        <v>56</v>
      </c>
      <c r="B171" s="270">
        <v>0</v>
      </c>
      <c r="C171" s="270">
        <v>0</v>
      </c>
      <c r="D171" s="270" t="s">
        <v>3458</v>
      </c>
      <c r="E171" s="385">
        <v>44049</v>
      </c>
      <c r="F171" s="270">
        <v>0</v>
      </c>
      <c r="G171" s="270">
        <v>0</v>
      </c>
      <c r="H171" s="270" t="s">
        <v>7</v>
      </c>
      <c r="I171" s="606">
        <v>44263</v>
      </c>
      <c r="J171" s="270">
        <v>0</v>
      </c>
      <c r="K171" s="188"/>
      <c r="L171" s="188"/>
      <c r="M171" s="188"/>
      <c r="N171" s="188"/>
      <c r="O171" s="188"/>
      <c r="P171" s="188"/>
      <c r="Q171" s="188"/>
      <c r="R171" s="188"/>
      <c r="S171" s="188"/>
      <c r="T171" s="188"/>
      <c r="U171" s="188"/>
      <c r="V171" s="188"/>
      <c r="W171" s="188"/>
      <c r="X171" s="188"/>
      <c r="Y171" s="188"/>
      <c r="Z171" s="188"/>
      <c r="AA171" s="188"/>
      <c r="AB171" s="188"/>
      <c r="AC171" s="188"/>
    </row>
    <row r="174" spans="1:29" ht="12.75">
      <c r="A174" s="270">
        <v>57</v>
      </c>
      <c r="B174" s="270">
        <v>0</v>
      </c>
      <c r="C174" s="270">
        <v>0</v>
      </c>
      <c r="D174" s="270" t="s">
        <v>3458</v>
      </c>
      <c r="E174" s="385">
        <v>44049</v>
      </c>
      <c r="F174" s="270">
        <v>0</v>
      </c>
      <c r="G174" s="270">
        <v>0</v>
      </c>
      <c r="H174" s="270" t="s">
        <v>7</v>
      </c>
      <c r="I174" s="606">
        <v>44263</v>
      </c>
      <c r="J174" s="270">
        <v>0</v>
      </c>
      <c r="K174" s="188"/>
      <c r="L174" s="188"/>
      <c r="M174" s="188"/>
      <c r="N174" s="188"/>
      <c r="O174" s="188"/>
      <c r="P174" s="188"/>
      <c r="Q174" s="188"/>
      <c r="R174" s="188"/>
      <c r="S174" s="188"/>
      <c r="T174" s="188"/>
      <c r="U174" s="188"/>
      <c r="V174" s="188"/>
      <c r="W174" s="188"/>
      <c r="X174" s="188"/>
      <c r="Y174" s="188"/>
      <c r="Z174" s="188"/>
      <c r="AA174" s="188"/>
      <c r="AB174" s="188"/>
      <c r="AC174" s="188"/>
    </row>
    <row r="177" spans="1:29" ht="12.75">
      <c r="A177" s="270">
        <v>58</v>
      </c>
      <c r="B177" s="270">
        <v>0</v>
      </c>
      <c r="C177" s="270">
        <v>0</v>
      </c>
      <c r="D177" s="270" t="s">
        <v>3458</v>
      </c>
      <c r="E177" s="385">
        <v>44049</v>
      </c>
      <c r="F177" s="270">
        <v>0</v>
      </c>
      <c r="G177" s="270">
        <v>0</v>
      </c>
      <c r="H177" s="270" t="s">
        <v>7</v>
      </c>
      <c r="I177" s="606">
        <v>44263</v>
      </c>
      <c r="J177" s="270">
        <v>0</v>
      </c>
      <c r="K177" s="188"/>
      <c r="L177" s="188"/>
      <c r="M177" s="188"/>
      <c r="N177" s="188"/>
      <c r="O177" s="188"/>
      <c r="P177" s="188"/>
      <c r="Q177" s="188"/>
      <c r="R177" s="188"/>
      <c r="S177" s="188"/>
      <c r="T177" s="188"/>
      <c r="U177" s="188"/>
      <c r="V177" s="188"/>
      <c r="W177" s="188"/>
      <c r="X177" s="188"/>
      <c r="Y177" s="188"/>
      <c r="Z177" s="188"/>
      <c r="AA177" s="188"/>
      <c r="AB177" s="188"/>
      <c r="AC177" s="188"/>
    </row>
    <row r="180" spans="1:29" ht="12.75">
      <c r="A180" s="270">
        <v>59</v>
      </c>
      <c r="B180" s="270">
        <v>0</v>
      </c>
      <c r="C180" s="270">
        <v>0</v>
      </c>
      <c r="D180" s="270" t="s">
        <v>3458</v>
      </c>
      <c r="E180" s="385">
        <v>44049</v>
      </c>
      <c r="F180" s="270">
        <v>0</v>
      </c>
      <c r="G180" s="270">
        <v>0</v>
      </c>
      <c r="H180" s="270" t="s">
        <v>7</v>
      </c>
      <c r="I180" s="606">
        <v>44263</v>
      </c>
      <c r="J180" s="270">
        <v>0</v>
      </c>
      <c r="K180" s="188"/>
      <c r="L180" s="188"/>
      <c r="M180" s="188"/>
      <c r="N180" s="188"/>
      <c r="O180" s="188"/>
      <c r="P180" s="188"/>
      <c r="Q180" s="188"/>
      <c r="R180" s="188"/>
      <c r="S180" s="188"/>
      <c r="T180" s="188"/>
      <c r="U180" s="188"/>
      <c r="V180" s="188"/>
      <c r="W180" s="188"/>
      <c r="X180" s="188"/>
      <c r="Y180" s="188"/>
      <c r="Z180" s="188"/>
      <c r="AA180" s="188"/>
      <c r="AB180" s="188"/>
      <c r="AC180" s="188"/>
    </row>
    <row r="183" spans="1:29" ht="12.75">
      <c r="A183" s="270">
        <v>60</v>
      </c>
      <c r="B183" s="270">
        <v>0</v>
      </c>
      <c r="C183" s="270">
        <v>0</v>
      </c>
      <c r="D183" s="270" t="s">
        <v>3458</v>
      </c>
      <c r="E183" s="385">
        <v>44049</v>
      </c>
      <c r="F183" s="270">
        <v>0</v>
      </c>
      <c r="G183" s="270">
        <v>0</v>
      </c>
      <c r="H183" s="270" t="s">
        <v>7</v>
      </c>
      <c r="I183" s="606">
        <v>44263</v>
      </c>
      <c r="J183" s="270">
        <v>0</v>
      </c>
      <c r="K183" s="188"/>
      <c r="L183" s="188"/>
      <c r="M183" s="188"/>
      <c r="N183" s="188"/>
      <c r="O183" s="188"/>
      <c r="P183" s="188"/>
      <c r="Q183" s="188"/>
      <c r="R183" s="188"/>
      <c r="S183" s="188"/>
      <c r="T183" s="188"/>
      <c r="U183" s="188"/>
      <c r="V183" s="188"/>
      <c r="W183" s="188"/>
      <c r="X183" s="188"/>
      <c r="Y183" s="188"/>
      <c r="Z183" s="188"/>
      <c r="AA183" s="188"/>
      <c r="AB183" s="188"/>
      <c r="AC183" s="188"/>
    </row>
    <row r="186" spans="1:29" ht="12.75">
      <c r="A186" s="270">
        <v>61</v>
      </c>
      <c r="B186" s="270">
        <v>0</v>
      </c>
      <c r="C186" s="270">
        <v>0</v>
      </c>
      <c r="D186" s="270" t="s">
        <v>3458</v>
      </c>
      <c r="E186" s="385">
        <v>44049</v>
      </c>
      <c r="F186" s="270">
        <v>0</v>
      </c>
      <c r="G186" s="270">
        <v>0</v>
      </c>
      <c r="H186" s="270" t="s">
        <v>7</v>
      </c>
      <c r="I186" s="606">
        <v>44263</v>
      </c>
      <c r="J186" s="270">
        <v>0</v>
      </c>
      <c r="K186" s="188"/>
      <c r="L186" s="188"/>
      <c r="M186" s="188"/>
      <c r="N186" s="188"/>
      <c r="O186" s="188"/>
      <c r="P186" s="188"/>
      <c r="Q186" s="188"/>
      <c r="R186" s="188"/>
      <c r="S186" s="188"/>
      <c r="T186" s="188"/>
      <c r="U186" s="188"/>
      <c r="V186" s="188"/>
      <c r="W186" s="188"/>
      <c r="X186" s="188"/>
      <c r="Y186" s="188"/>
      <c r="Z186" s="188"/>
      <c r="AA186" s="188"/>
      <c r="AB186" s="188"/>
      <c r="AC186" s="188"/>
    </row>
    <row r="189" spans="1:29" ht="12.75">
      <c r="A189" s="270">
        <v>62</v>
      </c>
      <c r="B189" s="270">
        <v>40</v>
      </c>
      <c r="C189" s="270">
        <v>40</v>
      </c>
      <c r="D189" s="270" t="s">
        <v>3458</v>
      </c>
      <c r="E189" s="385">
        <v>44049</v>
      </c>
      <c r="F189" s="270">
        <v>0.5</v>
      </c>
      <c r="G189" s="270">
        <v>52</v>
      </c>
      <c r="H189" s="270" t="s">
        <v>7</v>
      </c>
      <c r="I189" s="606">
        <v>44263</v>
      </c>
      <c r="J189" s="270">
        <v>1</v>
      </c>
      <c r="K189" s="270" t="s">
        <v>3460</v>
      </c>
      <c r="L189" s="188"/>
      <c r="M189" s="188"/>
      <c r="N189" s="188"/>
      <c r="O189" s="188"/>
      <c r="P189" s="188"/>
      <c r="Q189" s="188"/>
      <c r="R189" s="188"/>
      <c r="S189" s="188"/>
      <c r="T189" s="188"/>
      <c r="U189" s="188"/>
      <c r="V189" s="188"/>
      <c r="W189" s="188"/>
      <c r="X189" s="188"/>
      <c r="Y189" s="188"/>
      <c r="Z189" s="188"/>
      <c r="AA189" s="188"/>
      <c r="AB189" s="188"/>
      <c r="AC189" s="188"/>
    </row>
    <row r="192" spans="1:29" ht="12.75">
      <c r="A192" s="270">
        <v>63</v>
      </c>
      <c r="B192" s="270">
        <v>222</v>
      </c>
      <c r="C192" s="270">
        <v>222</v>
      </c>
      <c r="D192" s="270" t="s">
        <v>3458</v>
      </c>
      <c r="E192" s="385">
        <v>44049</v>
      </c>
      <c r="F192" s="403">
        <v>2.5</v>
      </c>
      <c r="G192" s="270">
        <v>304</v>
      </c>
      <c r="H192" s="270" t="s">
        <v>7</v>
      </c>
      <c r="I192" s="606">
        <v>44263</v>
      </c>
      <c r="J192" s="270">
        <v>2.75</v>
      </c>
      <c r="K192" s="270" t="s">
        <v>3461</v>
      </c>
      <c r="L192" s="188"/>
      <c r="M192" s="188"/>
      <c r="N192" s="188"/>
      <c r="O192" s="188"/>
      <c r="P192" s="188"/>
      <c r="Q192" s="188"/>
      <c r="R192" s="188"/>
      <c r="S192" s="188"/>
      <c r="T192" s="188"/>
      <c r="U192" s="188"/>
      <c r="V192" s="188"/>
      <c r="W192" s="188"/>
      <c r="X192" s="188"/>
      <c r="Y192" s="188"/>
      <c r="Z192" s="188"/>
      <c r="AA192" s="188"/>
      <c r="AB192" s="188"/>
      <c r="AC192" s="188"/>
    </row>
    <row r="195" spans="1:29" ht="12.75">
      <c r="A195" s="270">
        <v>64</v>
      </c>
      <c r="B195" s="270">
        <v>0</v>
      </c>
      <c r="C195" s="270">
        <v>0</v>
      </c>
      <c r="D195" s="270" t="s">
        <v>3458</v>
      </c>
      <c r="E195" s="385">
        <v>44049</v>
      </c>
      <c r="F195" s="270">
        <v>0</v>
      </c>
      <c r="G195" s="270">
        <v>0</v>
      </c>
      <c r="H195" s="270" t="s">
        <v>7</v>
      </c>
      <c r="I195" s="606">
        <v>44263</v>
      </c>
      <c r="J195" s="270">
        <v>0</v>
      </c>
      <c r="K195" s="188"/>
      <c r="L195" s="188"/>
      <c r="M195" s="188"/>
      <c r="N195" s="188"/>
      <c r="O195" s="188"/>
      <c r="P195" s="188"/>
      <c r="Q195" s="188"/>
      <c r="R195" s="188"/>
      <c r="S195" s="188"/>
      <c r="T195" s="188"/>
      <c r="U195" s="188"/>
      <c r="V195" s="188"/>
      <c r="W195" s="188"/>
      <c r="X195" s="188"/>
      <c r="Y195" s="188"/>
      <c r="Z195" s="188"/>
      <c r="AA195" s="188"/>
      <c r="AB195" s="188"/>
      <c r="AC195" s="188"/>
    </row>
    <row r="198" spans="1:29" ht="12.75">
      <c r="A198" s="270">
        <v>65</v>
      </c>
      <c r="B198" s="270">
        <v>202</v>
      </c>
      <c r="C198" s="270">
        <v>202</v>
      </c>
      <c r="D198" s="270" t="s">
        <v>3458</v>
      </c>
      <c r="E198" s="385">
        <v>44053</v>
      </c>
      <c r="F198" s="270">
        <v>4</v>
      </c>
      <c r="G198" s="270">
        <v>202</v>
      </c>
      <c r="H198" s="270" t="s">
        <v>7</v>
      </c>
      <c r="I198" s="606">
        <v>44263</v>
      </c>
      <c r="J198" s="270">
        <v>2</v>
      </c>
      <c r="K198" s="188"/>
      <c r="L198" s="188"/>
      <c r="M198" s="188"/>
      <c r="N198" s="188"/>
      <c r="O198" s="188"/>
      <c r="P198" s="188"/>
      <c r="Q198" s="188"/>
      <c r="R198" s="188"/>
      <c r="S198" s="188"/>
      <c r="T198" s="188"/>
      <c r="U198" s="188"/>
      <c r="V198" s="188"/>
      <c r="W198" s="188"/>
      <c r="X198" s="188"/>
      <c r="Y198" s="188"/>
      <c r="Z198" s="188"/>
      <c r="AA198" s="188"/>
      <c r="AB198" s="188"/>
      <c r="AC198" s="188"/>
    </row>
    <row r="201" spans="1:29" ht="12.75">
      <c r="A201" s="270">
        <v>66</v>
      </c>
      <c r="B201" s="270">
        <v>28</v>
      </c>
      <c r="C201" s="270">
        <v>28</v>
      </c>
      <c r="D201" s="270" t="s">
        <v>3458</v>
      </c>
      <c r="E201" s="385">
        <v>44049</v>
      </c>
      <c r="F201" s="270">
        <v>0.5</v>
      </c>
      <c r="G201" s="270">
        <v>28</v>
      </c>
      <c r="H201" s="270" t="s">
        <v>7</v>
      </c>
      <c r="I201" s="606">
        <v>44263</v>
      </c>
      <c r="J201" s="270">
        <v>0.25</v>
      </c>
      <c r="K201" s="188"/>
      <c r="L201" s="188"/>
      <c r="M201" s="188"/>
      <c r="N201" s="188"/>
      <c r="O201" s="188"/>
      <c r="P201" s="188"/>
      <c r="Q201" s="188"/>
      <c r="R201" s="188"/>
      <c r="S201" s="188"/>
      <c r="T201" s="188"/>
      <c r="U201" s="188"/>
      <c r="V201" s="188"/>
      <c r="W201" s="188"/>
      <c r="X201" s="188"/>
      <c r="Y201" s="188"/>
      <c r="Z201" s="188"/>
      <c r="AA201" s="188"/>
      <c r="AB201" s="188"/>
      <c r="AC201" s="188"/>
    </row>
    <row r="204" spans="1:29" ht="12.75">
      <c r="A204" s="270">
        <v>67</v>
      </c>
      <c r="B204" s="270">
        <v>0</v>
      </c>
      <c r="C204" s="270">
        <v>0</v>
      </c>
      <c r="D204" s="270" t="s">
        <v>3458</v>
      </c>
      <c r="E204" s="385">
        <v>44049</v>
      </c>
      <c r="F204" s="270">
        <v>0</v>
      </c>
      <c r="G204" s="270">
        <v>0</v>
      </c>
      <c r="H204" s="270" t="s">
        <v>7</v>
      </c>
      <c r="I204" s="606">
        <v>44263</v>
      </c>
      <c r="J204" s="270">
        <v>0</v>
      </c>
      <c r="K204" s="188"/>
      <c r="L204" s="188"/>
      <c r="M204" s="188"/>
      <c r="N204" s="188"/>
      <c r="O204" s="188"/>
      <c r="P204" s="188"/>
      <c r="Q204" s="188"/>
      <c r="R204" s="188"/>
      <c r="S204" s="188"/>
      <c r="T204" s="188"/>
      <c r="U204" s="188"/>
      <c r="V204" s="188"/>
      <c r="W204" s="188"/>
      <c r="X204" s="188"/>
      <c r="Y204" s="188"/>
      <c r="Z204" s="188"/>
      <c r="AA204" s="188"/>
      <c r="AB204" s="188"/>
      <c r="AC204" s="188"/>
    </row>
    <row r="207" spans="1:29" ht="12.75">
      <c r="A207" s="270">
        <v>68</v>
      </c>
      <c r="B207" s="270">
        <v>213</v>
      </c>
      <c r="C207" s="270">
        <v>150</v>
      </c>
      <c r="D207" s="270" t="s">
        <v>3458</v>
      </c>
      <c r="E207" s="385">
        <v>44050</v>
      </c>
      <c r="F207" s="270">
        <v>6</v>
      </c>
      <c r="G207" s="270">
        <v>213</v>
      </c>
      <c r="H207" s="270" t="s">
        <v>7</v>
      </c>
      <c r="I207" s="606">
        <v>44264</v>
      </c>
      <c r="J207" s="270">
        <v>4</v>
      </c>
      <c r="K207" s="188"/>
      <c r="L207" s="188"/>
      <c r="M207" s="188"/>
      <c r="N207" s="188"/>
      <c r="O207" s="188"/>
      <c r="P207" s="188"/>
      <c r="Q207" s="188"/>
      <c r="R207" s="188"/>
      <c r="S207" s="188"/>
      <c r="T207" s="188"/>
      <c r="U207" s="188"/>
      <c r="V207" s="188"/>
      <c r="W207" s="188"/>
      <c r="X207" s="188"/>
      <c r="Y207" s="188"/>
      <c r="Z207" s="188"/>
      <c r="AA207" s="188"/>
      <c r="AB207" s="188"/>
      <c r="AC207" s="188"/>
    </row>
    <row r="208" spans="1:29" ht="12.75">
      <c r="C208" s="116">
        <v>63</v>
      </c>
      <c r="D208" s="116" t="s">
        <v>3458</v>
      </c>
      <c r="E208" s="314">
        <v>44051</v>
      </c>
      <c r="F208" s="116">
        <v>0.5</v>
      </c>
    </row>
    <row r="210" spans="1:29" ht="12.75">
      <c r="A210" s="270">
        <v>69</v>
      </c>
      <c r="B210" s="270">
        <v>41</v>
      </c>
      <c r="C210" s="581">
        <v>41</v>
      </c>
      <c r="D210" s="270" t="s">
        <v>3458</v>
      </c>
      <c r="E210" s="385">
        <v>44051</v>
      </c>
      <c r="F210" s="581">
        <v>0.5</v>
      </c>
      <c r="G210" s="270">
        <v>41</v>
      </c>
      <c r="H210" s="270" t="s">
        <v>7</v>
      </c>
      <c r="I210" s="606">
        <v>44263</v>
      </c>
      <c r="J210" s="270">
        <v>0.5</v>
      </c>
      <c r="K210" s="188"/>
      <c r="L210" s="188"/>
      <c r="M210" s="188"/>
      <c r="N210" s="188"/>
      <c r="O210" s="188"/>
      <c r="P210" s="188"/>
      <c r="Q210" s="188"/>
      <c r="R210" s="188"/>
      <c r="S210" s="188"/>
      <c r="T210" s="188"/>
      <c r="U210" s="188"/>
      <c r="V210" s="188"/>
      <c r="W210" s="188"/>
      <c r="X210" s="188"/>
      <c r="Y210" s="188"/>
      <c r="Z210" s="188"/>
      <c r="AA210" s="188"/>
      <c r="AB210" s="188"/>
      <c r="AC210" s="188"/>
    </row>
    <row r="213" spans="1:29" ht="12.75">
      <c r="A213" s="270">
        <v>70</v>
      </c>
      <c r="B213" s="270">
        <v>0</v>
      </c>
      <c r="C213" s="270">
        <v>0</v>
      </c>
      <c r="D213" s="270" t="s">
        <v>3458</v>
      </c>
      <c r="E213" s="385">
        <v>44049</v>
      </c>
      <c r="F213" s="270">
        <v>0</v>
      </c>
      <c r="G213" s="270">
        <v>0</v>
      </c>
      <c r="H213" s="270" t="s">
        <v>7</v>
      </c>
      <c r="I213" s="606">
        <v>44264</v>
      </c>
      <c r="J213" s="270">
        <v>0</v>
      </c>
      <c r="K213" s="188"/>
      <c r="L213" s="188"/>
      <c r="M213" s="188"/>
      <c r="N213" s="188"/>
      <c r="O213" s="188"/>
      <c r="P213" s="188"/>
      <c r="Q213" s="188"/>
      <c r="R213" s="188"/>
      <c r="S213" s="188"/>
      <c r="T213" s="188"/>
      <c r="U213" s="188"/>
      <c r="V213" s="188"/>
      <c r="W213" s="188"/>
      <c r="X213" s="188"/>
      <c r="Y213" s="188"/>
      <c r="Z213" s="188"/>
      <c r="AA213" s="188"/>
      <c r="AB213" s="188"/>
      <c r="AC213" s="188"/>
    </row>
    <row r="216" spans="1:29" ht="12.75">
      <c r="A216" s="270">
        <v>71</v>
      </c>
      <c r="B216" s="270">
        <v>0</v>
      </c>
      <c r="C216" s="270">
        <v>0</v>
      </c>
      <c r="D216" s="270" t="s">
        <v>3458</v>
      </c>
      <c r="E216" s="385">
        <v>44049</v>
      </c>
      <c r="F216" s="270">
        <v>0</v>
      </c>
      <c r="G216" s="270">
        <v>0</v>
      </c>
      <c r="H216" s="270" t="s">
        <v>7</v>
      </c>
      <c r="I216" s="606">
        <v>44264</v>
      </c>
      <c r="J216" s="270">
        <v>0</v>
      </c>
      <c r="K216" s="188"/>
      <c r="L216" s="188"/>
      <c r="M216" s="188"/>
      <c r="N216" s="188"/>
      <c r="O216" s="188"/>
      <c r="P216" s="188"/>
      <c r="Q216" s="188"/>
      <c r="R216" s="188"/>
      <c r="S216" s="188"/>
      <c r="T216" s="188"/>
      <c r="U216" s="188"/>
      <c r="V216" s="188"/>
      <c r="W216" s="188"/>
      <c r="X216" s="188"/>
      <c r="Y216" s="188"/>
      <c r="Z216" s="188"/>
      <c r="AA216" s="188"/>
      <c r="AB216" s="188"/>
      <c r="AC216" s="188"/>
    </row>
    <row r="219" spans="1:29" ht="12.75">
      <c r="A219" s="270">
        <v>72</v>
      </c>
      <c r="B219" s="270">
        <v>0</v>
      </c>
      <c r="C219" s="270">
        <v>0</v>
      </c>
      <c r="D219" s="270" t="s">
        <v>3458</v>
      </c>
      <c r="E219" s="385">
        <v>44049</v>
      </c>
      <c r="F219" s="270">
        <v>0</v>
      </c>
      <c r="G219" s="270">
        <v>0</v>
      </c>
      <c r="H219" s="270" t="s">
        <v>7</v>
      </c>
      <c r="I219" s="606">
        <v>44264</v>
      </c>
      <c r="J219" s="270">
        <v>0</v>
      </c>
      <c r="K219" s="188"/>
      <c r="L219" s="188"/>
      <c r="M219" s="188"/>
      <c r="N219" s="188"/>
      <c r="O219" s="188"/>
      <c r="P219" s="188"/>
      <c r="Q219" s="188"/>
      <c r="R219" s="188"/>
      <c r="S219" s="188"/>
      <c r="T219" s="188"/>
      <c r="U219" s="188"/>
      <c r="V219" s="188"/>
      <c r="W219" s="188"/>
      <c r="X219" s="188"/>
      <c r="Y219" s="188"/>
      <c r="Z219" s="188"/>
      <c r="AA219" s="188"/>
      <c r="AB219" s="188"/>
      <c r="AC219" s="188"/>
    </row>
    <row r="222" spans="1:29" ht="12.75">
      <c r="A222" s="270">
        <v>73</v>
      </c>
      <c r="B222" s="270">
        <v>10</v>
      </c>
      <c r="C222" s="270">
        <v>10</v>
      </c>
      <c r="D222" s="270" t="s">
        <v>3458</v>
      </c>
      <c r="E222" s="385">
        <v>44049</v>
      </c>
      <c r="F222" s="387" t="s">
        <v>3123</v>
      </c>
      <c r="G222" s="270">
        <v>10</v>
      </c>
      <c r="H222" s="270" t="s">
        <v>7</v>
      </c>
      <c r="I222" s="606">
        <v>44264</v>
      </c>
      <c r="J222" s="387" t="s">
        <v>3117</v>
      </c>
      <c r="K222" s="188"/>
      <c r="L222" s="188"/>
      <c r="M222" s="188"/>
      <c r="N222" s="188"/>
      <c r="O222" s="188"/>
      <c r="P222" s="188"/>
      <c r="Q222" s="188"/>
      <c r="R222" s="188"/>
      <c r="S222" s="188"/>
      <c r="T222" s="188"/>
      <c r="U222" s="188"/>
      <c r="V222" s="188"/>
      <c r="W222" s="188"/>
      <c r="X222" s="188"/>
      <c r="Y222" s="188"/>
      <c r="Z222" s="188"/>
      <c r="AA222" s="188"/>
      <c r="AB222" s="188"/>
      <c r="AC222" s="188"/>
    </row>
    <row r="225" spans="1:29" ht="12.75">
      <c r="A225" s="270">
        <v>74</v>
      </c>
      <c r="B225" s="270">
        <v>82</v>
      </c>
      <c r="C225" s="270">
        <v>82</v>
      </c>
      <c r="D225" s="270" t="s">
        <v>3458</v>
      </c>
      <c r="E225" s="385">
        <v>44053</v>
      </c>
      <c r="F225" s="270">
        <v>1.5</v>
      </c>
      <c r="G225" s="270">
        <v>82</v>
      </c>
      <c r="H225" s="270" t="s">
        <v>7</v>
      </c>
      <c r="I225" s="606">
        <v>44264</v>
      </c>
      <c r="J225" s="270">
        <v>1</v>
      </c>
      <c r="K225" s="188"/>
      <c r="L225" s="188"/>
      <c r="M225" s="188"/>
      <c r="N225" s="188"/>
      <c r="O225" s="188"/>
      <c r="P225" s="188"/>
      <c r="Q225" s="188"/>
      <c r="R225" s="188"/>
      <c r="S225" s="188"/>
      <c r="T225" s="188"/>
      <c r="U225" s="188"/>
      <c r="V225" s="188"/>
      <c r="W225" s="188"/>
      <c r="X225" s="188"/>
      <c r="Y225" s="188"/>
      <c r="Z225" s="188"/>
      <c r="AA225" s="188"/>
      <c r="AB225" s="188"/>
      <c r="AC225" s="188"/>
    </row>
    <row r="228" spans="1:29" ht="12.75">
      <c r="A228" s="270">
        <v>75</v>
      </c>
      <c r="B228" s="270">
        <v>1</v>
      </c>
      <c r="C228" s="270">
        <v>1</v>
      </c>
      <c r="D228" s="270" t="s">
        <v>3458</v>
      </c>
      <c r="E228" s="385">
        <v>44053</v>
      </c>
      <c r="F228" s="387" t="s">
        <v>3120</v>
      </c>
      <c r="G228" s="270">
        <v>1</v>
      </c>
      <c r="H228" s="270" t="s">
        <v>7</v>
      </c>
      <c r="I228" s="606">
        <v>44264</v>
      </c>
      <c r="J228" s="387" t="s">
        <v>3120</v>
      </c>
      <c r="K228" s="188"/>
      <c r="L228" s="188"/>
      <c r="M228" s="188"/>
      <c r="N228" s="188"/>
      <c r="O228" s="188"/>
      <c r="P228" s="188"/>
      <c r="Q228" s="188"/>
      <c r="R228" s="188"/>
      <c r="S228" s="188"/>
      <c r="T228" s="188"/>
      <c r="U228" s="188"/>
      <c r="V228" s="188"/>
      <c r="W228" s="188"/>
      <c r="X228" s="188"/>
      <c r="Y228" s="188"/>
      <c r="Z228" s="188"/>
      <c r="AA228" s="188"/>
      <c r="AB228" s="188"/>
      <c r="AC228" s="188"/>
    </row>
    <row r="229" spans="1:29" ht="12.75">
      <c r="F229" s="17"/>
      <c r="J229" s="17"/>
    </row>
    <row r="230" spans="1:29" ht="12.75">
      <c r="F230" s="17"/>
      <c r="J230" s="17"/>
    </row>
    <row r="231" spans="1:29" ht="12.75">
      <c r="A231" s="270">
        <v>76</v>
      </c>
      <c r="B231" s="270">
        <v>1</v>
      </c>
      <c r="C231" s="270">
        <v>1</v>
      </c>
      <c r="D231" s="270" t="s">
        <v>3458</v>
      </c>
      <c r="E231" s="385">
        <v>44050</v>
      </c>
      <c r="F231" s="387" t="s">
        <v>3120</v>
      </c>
      <c r="G231" s="270">
        <v>1</v>
      </c>
      <c r="H231" s="270" t="s">
        <v>7</v>
      </c>
      <c r="I231" s="606">
        <v>44264</v>
      </c>
      <c r="J231" s="387" t="s">
        <v>3120</v>
      </c>
      <c r="K231" s="188"/>
      <c r="L231" s="188"/>
      <c r="M231" s="188"/>
      <c r="N231" s="188"/>
      <c r="O231" s="188"/>
      <c r="P231" s="188"/>
      <c r="Q231" s="188"/>
      <c r="R231" s="188"/>
      <c r="S231" s="188"/>
      <c r="T231" s="188"/>
      <c r="U231" s="188"/>
      <c r="V231" s="188"/>
      <c r="W231" s="188"/>
      <c r="X231" s="188"/>
      <c r="Y231" s="188"/>
      <c r="Z231" s="188"/>
      <c r="AA231" s="188"/>
      <c r="AB231" s="188"/>
      <c r="AC231" s="188"/>
    </row>
    <row r="234" spans="1:29" ht="12.75">
      <c r="A234" s="270">
        <v>77</v>
      </c>
      <c r="B234" s="270">
        <v>148</v>
      </c>
      <c r="C234" s="270">
        <v>148</v>
      </c>
      <c r="D234" s="270" t="s">
        <v>3458</v>
      </c>
      <c r="E234" s="385">
        <v>44053</v>
      </c>
      <c r="F234" s="270">
        <v>2</v>
      </c>
      <c r="G234" s="270">
        <v>148</v>
      </c>
      <c r="H234" s="270" t="s">
        <v>7</v>
      </c>
      <c r="I234" s="606">
        <v>44264</v>
      </c>
      <c r="J234" s="270">
        <v>1.5</v>
      </c>
      <c r="K234" s="188"/>
      <c r="L234" s="188"/>
      <c r="M234" s="188"/>
      <c r="N234" s="188"/>
      <c r="O234" s="188"/>
      <c r="P234" s="188"/>
      <c r="Q234" s="188"/>
      <c r="R234" s="188"/>
      <c r="S234" s="188"/>
      <c r="T234" s="188"/>
      <c r="U234" s="188"/>
      <c r="V234" s="188"/>
      <c r="W234" s="188"/>
      <c r="X234" s="188"/>
      <c r="Y234" s="188"/>
      <c r="Z234" s="188"/>
      <c r="AA234" s="188"/>
      <c r="AB234" s="188"/>
      <c r="AC234" s="188"/>
    </row>
    <row r="237" spans="1:29" ht="12.75">
      <c r="A237" s="270">
        <v>78</v>
      </c>
      <c r="B237" s="270">
        <v>20</v>
      </c>
      <c r="C237" s="270">
        <v>20</v>
      </c>
      <c r="D237" s="270" t="s">
        <v>3458</v>
      </c>
      <c r="E237" s="385">
        <v>44054</v>
      </c>
      <c r="F237" s="387" t="s">
        <v>3118</v>
      </c>
      <c r="G237" s="270">
        <v>20</v>
      </c>
      <c r="H237" s="270" t="s">
        <v>7</v>
      </c>
      <c r="I237" s="606">
        <v>44264</v>
      </c>
      <c r="J237" s="387">
        <v>0.33</v>
      </c>
      <c r="K237" s="188"/>
      <c r="L237" s="188"/>
      <c r="M237" s="188"/>
      <c r="N237" s="188"/>
      <c r="O237" s="188"/>
      <c r="P237" s="188"/>
      <c r="Q237" s="188"/>
      <c r="R237" s="188"/>
      <c r="S237" s="188"/>
      <c r="T237" s="188"/>
      <c r="U237" s="188"/>
      <c r="V237" s="188"/>
      <c r="W237" s="188"/>
      <c r="X237" s="188"/>
      <c r="Y237" s="188"/>
      <c r="Z237" s="188"/>
      <c r="AA237" s="188"/>
      <c r="AB237" s="188"/>
      <c r="AC237" s="188"/>
    </row>
    <row r="238" spans="1:29" ht="12.75">
      <c r="F238" s="17"/>
      <c r="J238" s="17"/>
    </row>
    <row r="239" spans="1:29" ht="12.75">
      <c r="F239" s="17"/>
      <c r="J239" s="17"/>
    </row>
    <row r="240" spans="1:29" ht="12.75">
      <c r="A240" s="270">
        <v>79</v>
      </c>
      <c r="B240" s="270">
        <v>2</v>
      </c>
      <c r="C240" s="270">
        <v>2</v>
      </c>
      <c r="D240" s="270" t="s">
        <v>3458</v>
      </c>
      <c r="E240" s="385">
        <v>44053</v>
      </c>
      <c r="F240" s="387" t="s">
        <v>3122</v>
      </c>
      <c r="G240" s="270">
        <v>2</v>
      </c>
      <c r="H240" s="270" t="s">
        <v>7</v>
      </c>
      <c r="I240" s="606">
        <v>44264</v>
      </c>
      <c r="J240" s="387" t="s">
        <v>3120</v>
      </c>
      <c r="K240" s="188"/>
      <c r="L240" s="188"/>
      <c r="M240" s="188"/>
      <c r="N240" s="188"/>
      <c r="O240" s="188"/>
      <c r="P240" s="188"/>
      <c r="Q240" s="188"/>
      <c r="R240" s="188"/>
      <c r="S240" s="188"/>
      <c r="T240" s="188"/>
      <c r="U240" s="188"/>
      <c r="V240" s="188"/>
      <c r="W240" s="188"/>
      <c r="X240" s="188"/>
      <c r="Y240" s="188"/>
      <c r="Z240" s="188"/>
      <c r="AA240" s="188"/>
      <c r="AB240" s="188"/>
      <c r="AC240" s="188"/>
    </row>
    <row r="241" spans="1:29" ht="12.75">
      <c r="F241" s="17"/>
      <c r="J241" s="17"/>
    </row>
    <row r="242" spans="1:29" ht="12.75">
      <c r="F242" s="17"/>
      <c r="J242" s="17"/>
    </row>
    <row r="243" spans="1:29" ht="12.75">
      <c r="A243" s="270">
        <v>80</v>
      </c>
      <c r="B243" s="270">
        <v>29</v>
      </c>
      <c r="C243" s="270">
        <v>29</v>
      </c>
      <c r="D243" s="270" t="s">
        <v>3458</v>
      </c>
      <c r="E243" s="385">
        <v>44054</v>
      </c>
      <c r="F243" s="387" t="s">
        <v>3118</v>
      </c>
      <c r="G243" s="270">
        <v>29</v>
      </c>
      <c r="H243" s="270" t="s">
        <v>7</v>
      </c>
      <c r="I243" s="606">
        <v>44264</v>
      </c>
      <c r="J243" s="387">
        <v>0.33</v>
      </c>
      <c r="K243" s="188"/>
      <c r="L243" s="188"/>
      <c r="M243" s="188"/>
      <c r="N243" s="188"/>
      <c r="O243" s="188"/>
      <c r="P243" s="188"/>
      <c r="Q243" s="188"/>
      <c r="R243" s="188"/>
      <c r="S243" s="188"/>
      <c r="T243" s="188"/>
      <c r="U243" s="188"/>
      <c r="V243" s="188"/>
      <c r="W243" s="188"/>
      <c r="X243" s="188"/>
      <c r="Y243" s="188"/>
      <c r="Z243" s="188"/>
      <c r="AA243" s="188"/>
      <c r="AB243" s="188"/>
      <c r="AC243" s="188"/>
    </row>
    <row r="244" spans="1:29" ht="12.75">
      <c r="F244" s="17"/>
      <c r="J244" s="17"/>
    </row>
    <row r="245" spans="1:29" ht="12.75">
      <c r="F245" s="17"/>
      <c r="J245" s="17"/>
    </row>
    <row r="246" spans="1:29" ht="12.75">
      <c r="A246" s="270">
        <v>81</v>
      </c>
      <c r="B246" s="270">
        <v>17</v>
      </c>
      <c r="C246" s="270">
        <v>17</v>
      </c>
      <c r="D246" s="270" t="s">
        <v>3458</v>
      </c>
      <c r="E246" s="385">
        <v>44054</v>
      </c>
      <c r="F246" s="387" t="s">
        <v>3118</v>
      </c>
      <c r="G246" s="270">
        <v>17</v>
      </c>
      <c r="H246" s="270" t="s">
        <v>7</v>
      </c>
      <c r="I246" s="606">
        <v>44264</v>
      </c>
      <c r="J246" s="387">
        <v>0.25</v>
      </c>
      <c r="K246" s="188"/>
      <c r="L246" s="188"/>
      <c r="M246" s="188"/>
      <c r="N246" s="188"/>
      <c r="O246" s="188"/>
      <c r="P246" s="188"/>
      <c r="Q246" s="188"/>
      <c r="R246" s="188"/>
      <c r="S246" s="188"/>
      <c r="T246" s="188"/>
      <c r="U246" s="188"/>
      <c r="V246" s="188"/>
      <c r="W246" s="188"/>
      <c r="X246" s="188"/>
      <c r="Y246" s="188"/>
      <c r="Z246" s="188"/>
      <c r="AA246" s="188"/>
      <c r="AB246" s="188"/>
      <c r="AC246" s="188"/>
    </row>
    <row r="247" spans="1:29" ht="12.75">
      <c r="F247" s="17"/>
      <c r="J247" s="17"/>
    </row>
    <row r="248" spans="1:29" ht="12.75">
      <c r="F248" s="17"/>
      <c r="J248" s="17"/>
    </row>
    <row r="249" spans="1:29" ht="12.75">
      <c r="A249" s="270">
        <v>82</v>
      </c>
      <c r="B249" s="270">
        <v>16</v>
      </c>
      <c r="C249" s="270">
        <v>16</v>
      </c>
      <c r="D249" s="270" t="s">
        <v>3458</v>
      </c>
      <c r="E249" s="385">
        <v>44053</v>
      </c>
      <c r="F249" s="387" t="s">
        <v>3118</v>
      </c>
      <c r="G249" s="270">
        <v>16</v>
      </c>
      <c r="H249" s="270" t="s">
        <v>7</v>
      </c>
      <c r="I249" s="606">
        <v>44264</v>
      </c>
      <c r="J249" s="387">
        <v>0.25</v>
      </c>
      <c r="K249" s="188"/>
      <c r="L249" s="188"/>
      <c r="M249" s="188"/>
      <c r="N249" s="188"/>
      <c r="O249" s="188"/>
      <c r="P249" s="188"/>
      <c r="Q249" s="188"/>
      <c r="R249" s="188"/>
      <c r="S249" s="188"/>
      <c r="T249" s="188"/>
      <c r="U249" s="188"/>
      <c r="V249" s="188"/>
      <c r="W249" s="188"/>
      <c r="X249" s="188"/>
      <c r="Y249" s="188"/>
      <c r="Z249" s="188"/>
      <c r="AA249" s="188"/>
      <c r="AB249" s="188"/>
      <c r="AC249" s="188"/>
    </row>
    <row r="250" spans="1:29" ht="12.75">
      <c r="F250" s="17"/>
      <c r="J250" s="17"/>
    </row>
    <row r="251" spans="1:29" ht="12.75">
      <c r="F251" s="17"/>
      <c r="J251" s="17"/>
    </row>
    <row r="252" spans="1:29" ht="12.75">
      <c r="A252" s="270">
        <v>83</v>
      </c>
      <c r="B252" s="270">
        <v>29</v>
      </c>
      <c r="C252" s="270">
        <v>29</v>
      </c>
      <c r="D252" s="270" t="s">
        <v>3458</v>
      </c>
      <c r="E252" s="385">
        <v>44054</v>
      </c>
      <c r="F252" s="387" t="s">
        <v>3118</v>
      </c>
      <c r="G252" s="270">
        <v>29</v>
      </c>
      <c r="H252" s="270" t="s">
        <v>7</v>
      </c>
      <c r="I252" s="606">
        <v>44264</v>
      </c>
      <c r="J252" s="387">
        <v>0.33</v>
      </c>
      <c r="K252" s="188"/>
      <c r="L252" s="188"/>
      <c r="M252" s="188"/>
      <c r="N252" s="188"/>
      <c r="O252" s="188"/>
      <c r="P252" s="188"/>
      <c r="Q252" s="188"/>
      <c r="R252" s="188"/>
      <c r="S252" s="188"/>
      <c r="T252" s="188"/>
      <c r="U252" s="188"/>
      <c r="V252" s="188"/>
      <c r="W252" s="188"/>
      <c r="X252" s="188"/>
      <c r="Y252" s="188"/>
      <c r="Z252" s="188"/>
      <c r="AA252" s="188"/>
      <c r="AB252" s="188"/>
      <c r="AC252" s="188"/>
    </row>
    <row r="255" spans="1:29" ht="12.75">
      <c r="A255" s="270">
        <v>84</v>
      </c>
      <c r="B255" s="270">
        <v>0</v>
      </c>
      <c r="C255" s="270">
        <v>0</v>
      </c>
      <c r="D255" s="270" t="s">
        <v>3458</v>
      </c>
      <c r="E255" s="385">
        <v>44050</v>
      </c>
      <c r="F255" s="270">
        <v>0</v>
      </c>
      <c r="G255" s="270">
        <v>0</v>
      </c>
      <c r="H255" s="270" t="s">
        <v>7</v>
      </c>
      <c r="I255" s="606">
        <v>44264</v>
      </c>
      <c r="J255" s="387" t="s">
        <v>3120</v>
      </c>
      <c r="K255" s="188"/>
      <c r="L255" s="188"/>
      <c r="M255" s="188"/>
      <c r="N255" s="188"/>
      <c r="O255" s="188"/>
      <c r="P255" s="188"/>
      <c r="Q255" s="188"/>
      <c r="R255" s="188"/>
      <c r="S255" s="188"/>
      <c r="T255" s="188"/>
      <c r="U255" s="188"/>
      <c r="V255" s="188"/>
      <c r="W255" s="188"/>
      <c r="X255" s="188"/>
      <c r="Y255" s="188"/>
      <c r="Z255" s="188"/>
      <c r="AA255" s="188"/>
      <c r="AB255" s="188"/>
      <c r="AC255" s="188"/>
    </row>
    <row r="256" spans="1:29" ht="12.75">
      <c r="J256" s="17"/>
    </row>
    <row r="257" spans="1:29" ht="12.75">
      <c r="J257" s="17"/>
    </row>
    <row r="258" spans="1:29" ht="12.75">
      <c r="A258" s="270">
        <v>85</v>
      </c>
      <c r="B258" s="270">
        <v>0</v>
      </c>
      <c r="C258" s="270">
        <v>0</v>
      </c>
      <c r="D258" s="270" t="s">
        <v>3458</v>
      </c>
      <c r="E258" s="385">
        <v>44050</v>
      </c>
      <c r="F258" s="270">
        <v>0</v>
      </c>
      <c r="G258" s="270">
        <v>0</v>
      </c>
      <c r="H258" s="270" t="s">
        <v>7</v>
      </c>
      <c r="I258" s="606">
        <v>44264</v>
      </c>
      <c r="J258" s="387" t="s">
        <v>3120</v>
      </c>
      <c r="K258" s="188"/>
      <c r="L258" s="188"/>
      <c r="M258" s="188"/>
      <c r="N258" s="188"/>
      <c r="O258" s="188"/>
      <c r="P258" s="188"/>
      <c r="Q258" s="188"/>
      <c r="R258" s="188"/>
      <c r="S258" s="188"/>
      <c r="T258" s="188"/>
      <c r="U258" s="188"/>
      <c r="V258" s="188"/>
      <c r="W258" s="188"/>
      <c r="X258" s="188"/>
      <c r="Y258" s="188"/>
      <c r="Z258" s="188"/>
      <c r="AA258" s="188"/>
      <c r="AB258" s="188"/>
      <c r="AC258" s="188"/>
    </row>
    <row r="259" spans="1:29" ht="12.75">
      <c r="J259" s="17"/>
    </row>
    <row r="260" spans="1:29" ht="12.75">
      <c r="J260" s="17"/>
    </row>
    <row r="261" spans="1:29" ht="12.75">
      <c r="A261" s="270">
        <v>86</v>
      </c>
      <c r="B261" s="270">
        <v>0</v>
      </c>
      <c r="C261" s="270">
        <v>0</v>
      </c>
      <c r="D261" s="270" t="s">
        <v>3458</v>
      </c>
      <c r="E261" s="385">
        <v>44050</v>
      </c>
      <c r="F261" s="270">
        <v>0</v>
      </c>
      <c r="G261" s="270">
        <v>0</v>
      </c>
      <c r="H261" s="270" t="s">
        <v>7</v>
      </c>
      <c r="I261" s="606">
        <v>44264</v>
      </c>
      <c r="J261" s="387" t="s">
        <v>3120</v>
      </c>
      <c r="K261" s="188"/>
      <c r="L261" s="188"/>
      <c r="M261" s="188"/>
      <c r="N261" s="188"/>
      <c r="O261" s="188"/>
      <c r="P261" s="188"/>
      <c r="Q261" s="188"/>
      <c r="R261" s="188"/>
      <c r="S261" s="188"/>
      <c r="T261" s="188"/>
      <c r="U261" s="188"/>
      <c r="V261" s="188"/>
      <c r="W261" s="188"/>
      <c r="X261" s="188"/>
      <c r="Y261" s="188"/>
      <c r="Z261" s="188"/>
      <c r="AA261" s="188"/>
      <c r="AB261" s="188"/>
      <c r="AC261" s="188"/>
    </row>
    <row r="264" spans="1:29" ht="12.75">
      <c r="A264" s="270">
        <v>87</v>
      </c>
      <c r="B264" s="270">
        <v>111</v>
      </c>
      <c r="C264" s="270">
        <v>111</v>
      </c>
      <c r="D264" s="270" t="s">
        <v>3458</v>
      </c>
      <c r="E264" s="385">
        <v>44054</v>
      </c>
      <c r="F264" s="270">
        <v>1.5</v>
      </c>
      <c r="G264" s="270">
        <v>111</v>
      </c>
      <c r="H264" s="270" t="s">
        <v>7</v>
      </c>
      <c r="I264" s="606">
        <v>44265</v>
      </c>
      <c r="J264" s="270">
        <v>1</v>
      </c>
      <c r="K264" s="188"/>
      <c r="L264" s="188"/>
      <c r="M264" s="188"/>
      <c r="N264" s="188"/>
      <c r="O264" s="188"/>
      <c r="P264" s="188"/>
      <c r="Q264" s="188"/>
      <c r="R264" s="188"/>
      <c r="S264" s="188"/>
      <c r="T264" s="188"/>
      <c r="U264" s="188"/>
      <c r="V264" s="188"/>
      <c r="W264" s="188"/>
      <c r="X264" s="188"/>
      <c r="Y264" s="188"/>
      <c r="Z264" s="188"/>
      <c r="AA264" s="188"/>
      <c r="AB264" s="188"/>
      <c r="AC264" s="188"/>
    </row>
    <row r="267" spans="1:29" ht="12.75">
      <c r="A267" s="270">
        <v>88</v>
      </c>
      <c r="B267" s="270">
        <v>10</v>
      </c>
      <c r="C267" s="270">
        <v>10</v>
      </c>
      <c r="D267" s="270" t="s">
        <v>3458</v>
      </c>
      <c r="E267" s="385">
        <v>44054</v>
      </c>
      <c r="F267" s="387" t="s">
        <v>3117</v>
      </c>
      <c r="G267" s="270">
        <v>10</v>
      </c>
      <c r="H267" s="270" t="s">
        <v>7</v>
      </c>
      <c r="I267" s="606">
        <v>44265</v>
      </c>
      <c r="J267" s="387" t="s">
        <v>3117</v>
      </c>
      <c r="K267" s="188"/>
      <c r="L267" s="188"/>
      <c r="M267" s="188"/>
      <c r="N267" s="188"/>
      <c r="O267" s="188"/>
      <c r="P267" s="188"/>
      <c r="Q267" s="188"/>
      <c r="R267" s="188"/>
      <c r="S267" s="188"/>
      <c r="T267" s="188"/>
      <c r="U267" s="188"/>
      <c r="V267" s="188"/>
      <c r="W267" s="188"/>
      <c r="X267" s="188"/>
      <c r="Y267" s="188"/>
      <c r="Z267" s="188"/>
      <c r="AA267" s="188"/>
      <c r="AB267" s="188"/>
      <c r="AC267" s="188"/>
    </row>
    <row r="268" spans="1:29" ht="12.75">
      <c r="F268" s="17"/>
      <c r="J268" s="17"/>
    </row>
    <row r="269" spans="1:29" ht="12.75">
      <c r="F269" s="17"/>
      <c r="J269" s="17"/>
    </row>
    <row r="270" spans="1:29" ht="12.75">
      <c r="A270" s="270">
        <v>89</v>
      </c>
      <c r="B270" s="270">
        <v>0</v>
      </c>
      <c r="C270" s="270">
        <v>0</v>
      </c>
      <c r="D270" s="270" t="s">
        <v>3458</v>
      </c>
      <c r="E270" s="385">
        <v>44050</v>
      </c>
      <c r="F270" s="387">
        <v>0</v>
      </c>
      <c r="G270" s="270">
        <v>0</v>
      </c>
      <c r="H270" s="270" t="s">
        <v>7</v>
      </c>
      <c r="I270" s="606">
        <v>44265</v>
      </c>
      <c r="J270" s="387">
        <v>0</v>
      </c>
      <c r="K270" s="188"/>
      <c r="L270" s="188"/>
      <c r="M270" s="188"/>
      <c r="N270" s="188"/>
      <c r="O270" s="188"/>
      <c r="P270" s="188"/>
      <c r="Q270" s="188"/>
      <c r="R270" s="188"/>
      <c r="S270" s="188"/>
      <c r="T270" s="188"/>
      <c r="U270" s="188"/>
      <c r="V270" s="188"/>
      <c r="W270" s="188"/>
      <c r="X270" s="188"/>
      <c r="Y270" s="188"/>
      <c r="Z270" s="188"/>
      <c r="AA270" s="188"/>
      <c r="AB270" s="188"/>
      <c r="AC270" s="188"/>
    </row>
    <row r="271" spans="1:29" ht="12.75">
      <c r="F271" s="17"/>
      <c r="J271" s="17"/>
    </row>
    <row r="272" spans="1:29" ht="12.75">
      <c r="F272" s="17"/>
      <c r="J272" s="17"/>
    </row>
    <row r="273" spans="1:29" ht="12.75">
      <c r="A273" s="270">
        <v>90</v>
      </c>
      <c r="B273" s="270">
        <v>2</v>
      </c>
      <c r="C273" s="270">
        <v>2</v>
      </c>
      <c r="D273" s="270" t="s">
        <v>3458</v>
      </c>
      <c r="E273" s="385">
        <v>44050</v>
      </c>
      <c r="F273" s="387" t="s">
        <v>3120</v>
      </c>
      <c r="G273" s="270">
        <v>2</v>
      </c>
      <c r="H273" s="270" t="s">
        <v>7</v>
      </c>
      <c r="I273" s="606">
        <v>44265</v>
      </c>
      <c r="J273" s="387" t="s">
        <v>3120</v>
      </c>
      <c r="K273" s="188"/>
      <c r="L273" s="188"/>
      <c r="M273" s="188"/>
      <c r="N273" s="188"/>
      <c r="O273" s="188"/>
      <c r="P273" s="188"/>
      <c r="Q273" s="188"/>
      <c r="R273" s="188"/>
      <c r="S273" s="188"/>
      <c r="T273" s="188"/>
      <c r="U273" s="188"/>
      <c r="V273" s="188"/>
      <c r="W273" s="188"/>
      <c r="X273" s="188"/>
      <c r="Y273" s="188"/>
      <c r="Z273" s="188"/>
      <c r="AA273" s="188"/>
      <c r="AB273" s="188"/>
      <c r="AC273" s="188"/>
    </row>
    <row r="274" spans="1:29" ht="12.75">
      <c r="F274" s="17"/>
      <c r="J274" s="17"/>
    </row>
    <row r="275" spans="1:29" ht="12.75">
      <c r="F275" s="17"/>
      <c r="J275" s="17"/>
    </row>
    <row r="276" spans="1:29" ht="12.75">
      <c r="A276" s="270">
        <v>91</v>
      </c>
      <c r="B276" s="270">
        <v>25</v>
      </c>
      <c r="C276" s="270">
        <v>25</v>
      </c>
      <c r="D276" s="270" t="s">
        <v>3458</v>
      </c>
      <c r="E276" s="385">
        <v>44054</v>
      </c>
      <c r="F276" s="387" t="s">
        <v>3123</v>
      </c>
      <c r="G276" s="270">
        <v>25</v>
      </c>
      <c r="H276" s="270" t="s">
        <v>7</v>
      </c>
      <c r="I276" s="606">
        <v>44265</v>
      </c>
      <c r="J276" s="387">
        <v>0.17</v>
      </c>
      <c r="K276" s="188"/>
      <c r="L276" s="188"/>
      <c r="M276" s="188"/>
      <c r="N276" s="188"/>
      <c r="O276" s="188"/>
      <c r="P276" s="188"/>
      <c r="Q276" s="188"/>
      <c r="R276" s="188"/>
      <c r="S276" s="188"/>
      <c r="T276" s="188"/>
      <c r="U276" s="188"/>
      <c r="V276" s="188"/>
      <c r="W276" s="188"/>
      <c r="X276" s="188"/>
      <c r="Y276" s="188"/>
      <c r="Z276" s="188"/>
      <c r="AA276" s="188"/>
      <c r="AB276" s="188"/>
      <c r="AC276" s="188"/>
    </row>
    <row r="277" spans="1:29" ht="12.75">
      <c r="F277" s="17"/>
      <c r="J277" s="17"/>
    </row>
    <row r="278" spans="1:29" ht="12.75">
      <c r="F278" s="17"/>
      <c r="J278" s="17"/>
    </row>
    <row r="279" spans="1:29" ht="12.75">
      <c r="A279" s="270">
        <v>92</v>
      </c>
      <c r="B279" s="270">
        <v>9</v>
      </c>
      <c r="C279" s="270">
        <v>9</v>
      </c>
      <c r="D279" s="270" t="s">
        <v>3458</v>
      </c>
      <c r="E279" s="385">
        <v>44054</v>
      </c>
      <c r="F279" s="387" t="s">
        <v>3123</v>
      </c>
      <c r="G279" s="270">
        <v>9</v>
      </c>
      <c r="H279" s="270" t="s">
        <v>7</v>
      </c>
      <c r="I279" s="606">
        <v>44265</v>
      </c>
      <c r="J279" s="387" t="s">
        <v>3117</v>
      </c>
      <c r="K279" s="188"/>
      <c r="L279" s="188"/>
      <c r="M279" s="188"/>
      <c r="N279" s="188"/>
      <c r="O279" s="188"/>
      <c r="P279" s="188"/>
      <c r="Q279" s="188"/>
      <c r="R279" s="188"/>
      <c r="S279" s="188"/>
      <c r="T279" s="188"/>
      <c r="U279" s="188"/>
      <c r="V279" s="188"/>
      <c r="W279" s="188"/>
      <c r="X279" s="188"/>
      <c r="Y279" s="188"/>
      <c r="Z279" s="188"/>
      <c r="AA279" s="188"/>
      <c r="AB279" s="188"/>
      <c r="AC279" s="188"/>
    </row>
    <row r="280" spans="1:29" ht="12.75">
      <c r="F280" s="17"/>
      <c r="J280" s="17"/>
    </row>
    <row r="281" spans="1:29" ht="12.75">
      <c r="F281" s="17"/>
      <c r="J281" s="17"/>
    </row>
    <row r="282" spans="1:29" ht="12.75">
      <c r="A282" s="270">
        <v>93</v>
      </c>
      <c r="B282" s="270">
        <v>22</v>
      </c>
      <c r="C282" s="270">
        <v>22</v>
      </c>
      <c r="D282" s="270" t="s">
        <v>3458</v>
      </c>
      <c r="E282" s="385">
        <v>44054</v>
      </c>
      <c r="F282" s="387" t="s">
        <v>3123</v>
      </c>
      <c r="G282" s="270">
        <v>22</v>
      </c>
      <c r="H282" s="270" t="s">
        <v>7</v>
      </c>
      <c r="I282" s="606">
        <v>44265</v>
      </c>
      <c r="J282" s="387">
        <v>0.17</v>
      </c>
      <c r="K282" s="188"/>
      <c r="L282" s="188"/>
      <c r="M282" s="188"/>
      <c r="N282" s="188"/>
      <c r="O282" s="188"/>
      <c r="P282" s="188"/>
      <c r="Q282" s="188"/>
      <c r="R282" s="188"/>
      <c r="S282" s="188"/>
      <c r="T282" s="188"/>
      <c r="U282" s="188"/>
      <c r="V282" s="188"/>
      <c r="W282" s="188"/>
      <c r="X282" s="188"/>
      <c r="Y282" s="188"/>
      <c r="Z282" s="188"/>
      <c r="AA282" s="188"/>
      <c r="AB282" s="188"/>
      <c r="AC282" s="188"/>
    </row>
    <row r="283" spans="1:29" ht="12.75">
      <c r="F283" s="17"/>
      <c r="J283" s="17"/>
    </row>
    <row r="284" spans="1:29" ht="12.75">
      <c r="F284" s="17"/>
      <c r="J284" s="17"/>
    </row>
    <row r="285" spans="1:29" ht="12.75">
      <c r="A285" s="270">
        <v>94</v>
      </c>
      <c r="B285" s="270">
        <v>0</v>
      </c>
      <c r="C285" s="270">
        <v>0</v>
      </c>
      <c r="D285" s="270" t="s">
        <v>3458</v>
      </c>
      <c r="E285" s="385">
        <v>44050</v>
      </c>
      <c r="F285" s="387">
        <v>0</v>
      </c>
      <c r="G285" s="270">
        <v>0</v>
      </c>
      <c r="H285" s="270" t="s">
        <v>7</v>
      </c>
      <c r="I285" s="606">
        <v>44265</v>
      </c>
      <c r="J285" s="387">
        <v>0</v>
      </c>
      <c r="K285" s="188"/>
      <c r="L285" s="188"/>
      <c r="M285" s="188"/>
      <c r="N285" s="188"/>
      <c r="O285" s="188"/>
      <c r="P285" s="188"/>
      <c r="Q285" s="188"/>
      <c r="R285" s="188"/>
      <c r="S285" s="188"/>
      <c r="T285" s="188"/>
      <c r="U285" s="188"/>
      <c r="V285" s="188"/>
      <c r="W285" s="188"/>
      <c r="X285" s="188"/>
      <c r="Y285" s="188"/>
      <c r="Z285" s="188"/>
      <c r="AA285" s="188"/>
      <c r="AB285" s="188"/>
      <c r="AC285" s="188"/>
    </row>
    <row r="286" spans="1:29" ht="12.75">
      <c r="F286" s="17"/>
      <c r="J286" s="17"/>
    </row>
    <row r="287" spans="1:29" ht="12.75">
      <c r="F287" s="17"/>
      <c r="J287" s="17"/>
    </row>
    <row r="288" spans="1:29" ht="12.75">
      <c r="A288" s="270">
        <v>95</v>
      </c>
      <c r="B288" s="270">
        <v>0</v>
      </c>
      <c r="C288" s="270">
        <v>0</v>
      </c>
      <c r="D288" s="270" t="s">
        <v>3458</v>
      </c>
      <c r="E288" s="385">
        <v>44050</v>
      </c>
      <c r="F288" s="387">
        <v>0</v>
      </c>
      <c r="G288" s="270">
        <v>0</v>
      </c>
      <c r="H288" s="270" t="s">
        <v>7</v>
      </c>
      <c r="I288" s="606">
        <v>44265</v>
      </c>
      <c r="J288" s="387">
        <v>0</v>
      </c>
      <c r="K288" s="188"/>
      <c r="L288" s="188"/>
      <c r="M288" s="188"/>
      <c r="N288" s="188"/>
      <c r="O288" s="188"/>
      <c r="P288" s="188"/>
      <c r="Q288" s="188"/>
      <c r="R288" s="188"/>
      <c r="S288" s="188"/>
      <c r="T288" s="188"/>
      <c r="U288" s="188"/>
      <c r="V288" s="188"/>
      <c r="W288" s="188"/>
      <c r="X288" s="188"/>
      <c r="Y288" s="188"/>
      <c r="Z288" s="188"/>
      <c r="AA288" s="188"/>
      <c r="AB288" s="188"/>
      <c r="AC288" s="188"/>
    </row>
    <row r="289" spans="1:29" ht="12.75">
      <c r="F289" s="17"/>
      <c r="J289" s="17"/>
    </row>
    <row r="290" spans="1:29" ht="12.75">
      <c r="F290" s="17"/>
      <c r="J290" s="17"/>
    </row>
    <row r="291" spans="1:29" ht="12.75">
      <c r="A291" s="270">
        <v>96</v>
      </c>
      <c r="B291" s="270">
        <v>0</v>
      </c>
      <c r="C291" s="270">
        <v>0</v>
      </c>
      <c r="D291" s="270" t="s">
        <v>3458</v>
      </c>
      <c r="E291" s="385">
        <v>44050</v>
      </c>
      <c r="F291" s="387">
        <v>0</v>
      </c>
      <c r="G291" s="270">
        <v>0</v>
      </c>
      <c r="H291" s="270" t="s">
        <v>7</v>
      </c>
      <c r="I291" s="606">
        <v>44265</v>
      </c>
      <c r="J291" s="387">
        <v>0</v>
      </c>
      <c r="K291" s="188"/>
      <c r="L291" s="188"/>
      <c r="M291" s="188"/>
      <c r="N291" s="188"/>
      <c r="O291" s="188"/>
      <c r="P291" s="188"/>
      <c r="Q291" s="188"/>
      <c r="R291" s="188"/>
      <c r="S291" s="188"/>
      <c r="T291" s="188"/>
      <c r="U291" s="188"/>
      <c r="V291" s="188"/>
      <c r="W291" s="188"/>
      <c r="X291" s="188"/>
      <c r="Y291" s="188"/>
      <c r="Z291" s="188"/>
      <c r="AA291" s="188"/>
      <c r="AB291" s="188"/>
      <c r="AC291" s="188"/>
    </row>
    <row r="292" spans="1:29" ht="12.75">
      <c r="F292" s="17"/>
      <c r="J292" s="17"/>
    </row>
    <row r="293" spans="1:29" ht="12.75">
      <c r="F293" s="17"/>
      <c r="J293" s="17"/>
    </row>
    <row r="294" spans="1:29" ht="12.75">
      <c r="A294" s="270">
        <v>97</v>
      </c>
      <c r="B294" s="270">
        <v>37</v>
      </c>
      <c r="C294" s="270">
        <v>37</v>
      </c>
      <c r="D294" s="270" t="s">
        <v>3458</v>
      </c>
      <c r="E294" s="385">
        <v>44054</v>
      </c>
      <c r="F294" s="387" t="s">
        <v>3118</v>
      </c>
      <c r="G294" s="270">
        <v>37</v>
      </c>
      <c r="H294" s="270" t="s">
        <v>7</v>
      </c>
      <c r="I294" s="606">
        <v>44265</v>
      </c>
      <c r="J294" s="387">
        <v>0.25</v>
      </c>
      <c r="K294" s="188"/>
      <c r="L294" s="188"/>
      <c r="M294" s="188"/>
      <c r="N294" s="188"/>
      <c r="O294" s="188"/>
      <c r="P294" s="188"/>
      <c r="Q294" s="188"/>
      <c r="R294" s="188"/>
      <c r="S294" s="188"/>
      <c r="T294" s="188"/>
      <c r="U294" s="188"/>
      <c r="V294" s="188"/>
      <c r="W294" s="188"/>
      <c r="X294" s="188"/>
      <c r="Y294" s="188"/>
      <c r="Z294" s="188"/>
      <c r="AA294" s="188"/>
      <c r="AB294" s="188"/>
      <c r="AC294" s="188"/>
    </row>
    <row r="295" spans="1:29" ht="12.75">
      <c r="F295" s="17"/>
      <c r="J295" s="17"/>
    </row>
    <row r="296" spans="1:29" ht="12.75">
      <c r="F296" s="17"/>
      <c r="J296" s="17"/>
    </row>
    <row r="297" spans="1:29" ht="12.75">
      <c r="A297" s="270">
        <v>98</v>
      </c>
      <c r="B297" s="270">
        <v>0</v>
      </c>
      <c r="C297" s="270">
        <v>0</v>
      </c>
      <c r="D297" s="270" t="s">
        <v>3458</v>
      </c>
      <c r="E297" s="385">
        <v>44054</v>
      </c>
      <c r="F297" s="387">
        <v>0</v>
      </c>
      <c r="G297" s="270">
        <v>0</v>
      </c>
      <c r="H297" s="270" t="s">
        <v>7</v>
      </c>
      <c r="I297" s="606">
        <v>44265</v>
      </c>
      <c r="J297" s="387">
        <v>0</v>
      </c>
      <c r="K297" s="188"/>
      <c r="L297" s="188"/>
      <c r="M297" s="188"/>
      <c r="N297" s="188"/>
      <c r="O297" s="188"/>
      <c r="P297" s="188"/>
      <c r="Q297" s="188"/>
      <c r="R297" s="188"/>
      <c r="S297" s="188"/>
      <c r="T297" s="188"/>
      <c r="U297" s="188"/>
      <c r="V297" s="188"/>
      <c r="W297" s="188"/>
      <c r="X297" s="188"/>
      <c r="Y297" s="188"/>
      <c r="Z297" s="188"/>
      <c r="AA297" s="188"/>
      <c r="AB297" s="188"/>
      <c r="AC297" s="188"/>
    </row>
    <row r="298" spans="1:29" ht="12.75">
      <c r="F298" s="17"/>
      <c r="J298" s="17"/>
    </row>
    <row r="299" spans="1:29" ht="12.75">
      <c r="F299" s="17"/>
      <c r="J299" s="17"/>
    </row>
    <row r="300" spans="1:29" ht="12.75">
      <c r="A300" s="270">
        <v>99</v>
      </c>
      <c r="B300" s="270">
        <v>7</v>
      </c>
      <c r="C300" s="270">
        <v>7</v>
      </c>
      <c r="D300" s="270" t="s">
        <v>3458</v>
      </c>
      <c r="E300" s="385">
        <v>44054</v>
      </c>
      <c r="F300" s="387" t="s">
        <v>3119</v>
      </c>
      <c r="G300" s="270">
        <v>7</v>
      </c>
      <c r="H300" s="270" t="s">
        <v>7</v>
      </c>
      <c r="I300" s="606">
        <v>44265</v>
      </c>
      <c r="J300" s="387" t="s">
        <v>3119</v>
      </c>
      <c r="K300" s="188"/>
      <c r="L300" s="188"/>
      <c r="M300" s="188"/>
      <c r="N300" s="188"/>
      <c r="O300" s="188"/>
      <c r="P300" s="188"/>
      <c r="Q300" s="188"/>
      <c r="R300" s="188"/>
      <c r="S300" s="188"/>
      <c r="T300" s="188"/>
      <c r="U300" s="188"/>
      <c r="V300" s="188"/>
      <c r="W300" s="188"/>
      <c r="X300" s="188"/>
      <c r="Y300" s="188"/>
      <c r="Z300" s="188"/>
      <c r="AA300" s="188"/>
      <c r="AB300" s="188"/>
      <c r="AC300" s="188"/>
    </row>
    <row r="301" spans="1:29" ht="12.75">
      <c r="F301" s="17"/>
      <c r="J301" s="17"/>
    </row>
    <row r="302" spans="1:29" ht="12.75">
      <c r="F302" s="17"/>
      <c r="J302" s="17"/>
    </row>
    <row r="303" spans="1:29" ht="12.75">
      <c r="A303" s="270">
        <v>100</v>
      </c>
      <c r="B303" s="270">
        <v>0</v>
      </c>
      <c r="C303" s="270">
        <v>0</v>
      </c>
      <c r="D303" s="270" t="s">
        <v>3458</v>
      </c>
      <c r="E303" s="385">
        <v>44054</v>
      </c>
      <c r="F303" s="387">
        <v>0</v>
      </c>
      <c r="G303" s="270">
        <v>0</v>
      </c>
      <c r="H303" s="270" t="s">
        <v>7</v>
      </c>
      <c r="I303" s="606">
        <v>44265</v>
      </c>
      <c r="J303" s="387">
        <v>0</v>
      </c>
      <c r="K303" s="188"/>
      <c r="L303" s="188"/>
      <c r="M303" s="188"/>
      <c r="N303" s="188"/>
      <c r="O303" s="188"/>
      <c r="P303" s="188"/>
      <c r="Q303" s="188"/>
      <c r="R303" s="188"/>
      <c r="S303" s="188"/>
      <c r="T303" s="188"/>
      <c r="U303" s="188"/>
      <c r="V303" s="188"/>
      <c r="W303" s="188"/>
      <c r="X303" s="188"/>
      <c r="Y303" s="188"/>
      <c r="Z303" s="188"/>
      <c r="AA303" s="188"/>
      <c r="AB303" s="188"/>
      <c r="AC303" s="188"/>
    </row>
    <row r="304" spans="1:29" ht="12.75">
      <c r="F304" s="17"/>
      <c r="J304" s="17"/>
    </row>
    <row r="305" spans="1:29" ht="12.75">
      <c r="F305" s="17"/>
      <c r="J305" s="17"/>
    </row>
    <row r="306" spans="1:29" ht="12.75">
      <c r="A306" s="270">
        <v>101</v>
      </c>
      <c r="B306" s="270">
        <v>29</v>
      </c>
      <c r="C306" s="270">
        <v>29</v>
      </c>
      <c r="D306" s="270" t="s">
        <v>3458</v>
      </c>
      <c r="E306" s="385">
        <v>44054</v>
      </c>
      <c r="F306" s="387" t="s">
        <v>3196</v>
      </c>
      <c r="G306" s="270">
        <v>29</v>
      </c>
      <c r="H306" s="270" t="s">
        <v>7</v>
      </c>
      <c r="I306" s="606">
        <v>44265</v>
      </c>
      <c r="J306" s="387">
        <v>0.25</v>
      </c>
      <c r="K306" s="188"/>
      <c r="L306" s="188"/>
      <c r="M306" s="188"/>
      <c r="N306" s="188"/>
      <c r="O306" s="188"/>
      <c r="P306" s="188"/>
      <c r="Q306" s="188"/>
      <c r="R306" s="188"/>
      <c r="S306" s="188"/>
      <c r="T306" s="188"/>
      <c r="U306" s="188"/>
      <c r="V306" s="188"/>
      <c r="W306" s="188"/>
      <c r="X306" s="188"/>
      <c r="Y306" s="188"/>
      <c r="Z306" s="188"/>
      <c r="AA306" s="188"/>
      <c r="AB306" s="188"/>
      <c r="AC306" s="188"/>
    </row>
    <row r="307" spans="1:29" ht="12.75">
      <c r="F307" s="17"/>
    </row>
    <row r="308" spans="1:29" ht="12.75">
      <c r="F308" s="17"/>
    </row>
    <row r="309" spans="1:29" ht="12.75">
      <c r="A309" s="270">
        <v>102</v>
      </c>
      <c r="B309" s="270">
        <v>72</v>
      </c>
      <c r="C309" s="270">
        <v>72</v>
      </c>
      <c r="D309" s="270" t="s">
        <v>3458</v>
      </c>
      <c r="E309" s="385">
        <v>44054</v>
      </c>
      <c r="F309" s="387">
        <v>1</v>
      </c>
      <c r="G309" s="270">
        <v>72</v>
      </c>
      <c r="H309" s="270" t="s">
        <v>7</v>
      </c>
      <c r="I309" s="606">
        <v>44265</v>
      </c>
      <c r="J309" s="270">
        <v>0.65</v>
      </c>
      <c r="K309" s="188"/>
      <c r="L309" s="188"/>
      <c r="M309" s="188"/>
      <c r="N309" s="188"/>
      <c r="O309" s="188"/>
      <c r="P309" s="188"/>
      <c r="Q309" s="188"/>
      <c r="R309" s="188"/>
      <c r="S309" s="188"/>
      <c r="T309" s="188"/>
      <c r="U309" s="188"/>
      <c r="V309" s="188"/>
      <c r="W309" s="188"/>
      <c r="X309" s="188"/>
      <c r="Y309" s="188"/>
      <c r="Z309" s="188"/>
      <c r="AA309" s="188"/>
      <c r="AB309" s="188"/>
      <c r="AC309" s="188"/>
    </row>
    <row r="310" spans="1:29" ht="12.75">
      <c r="F310" s="17"/>
    </row>
    <row r="311" spans="1:29" ht="12.75">
      <c r="F311" s="17"/>
    </row>
    <row r="312" spans="1:29" ht="12.75">
      <c r="A312" s="270">
        <v>103</v>
      </c>
      <c r="B312" s="270">
        <v>0</v>
      </c>
      <c r="C312" s="270">
        <v>0</v>
      </c>
      <c r="D312" s="270" t="s">
        <v>3458</v>
      </c>
      <c r="E312" s="385">
        <v>44054</v>
      </c>
      <c r="F312" s="387">
        <v>0</v>
      </c>
      <c r="G312" s="270">
        <v>0</v>
      </c>
      <c r="H312" s="270" t="s">
        <v>7</v>
      </c>
      <c r="I312" s="606">
        <v>44265</v>
      </c>
      <c r="J312" s="270">
        <v>0</v>
      </c>
      <c r="K312" s="188"/>
      <c r="L312" s="188"/>
      <c r="M312" s="188"/>
      <c r="N312" s="188"/>
      <c r="O312" s="188"/>
      <c r="P312" s="188"/>
      <c r="Q312" s="188"/>
      <c r="R312" s="188"/>
      <c r="S312" s="188"/>
      <c r="T312" s="188"/>
      <c r="U312" s="188"/>
      <c r="V312" s="188"/>
      <c r="W312" s="188"/>
      <c r="X312" s="188"/>
      <c r="Y312" s="188"/>
      <c r="Z312" s="188"/>
      <c r="AA312" s="188"/>
      <c r="AB312" s="188"/>
      <c r="AC312" s="188"/>
    </row>
    <row r="313" spans="1:29" ht="12.75">
      <c r="F313" s="17"/>
      <c r="J313" s="17"/>
    </row>
    <row r="314" spans="1:29" ht="12.75">
      <c r="F314" s="17"/>
      <c r="J314" s="17"/>
    </row>
    <row r="315" spans="1:29" ht="12.75">
      <c r="A315" s="270">
        <v>104</v>
      </c>
      <c r="B315" s="270">
        <v>3</v>
      </c>
      <c r="C315" s="270">
        <v>3</v>
      </c>
      <c r="D315" s="270" t="s">
        <v>3458</v>
      </c>
      <c r="E315" s="385">
        <v>44054</v>
      </c>
      <c r="F315" s="387" t="s">
        <v>3120</v>
      </c>
      <c r="G315" s="270">
        <v>3</v>
      </c>
      <c r="H315" s="270" t="s">
        <v>7</v>
      </c>
      <c r="I315" s="606">
        <v>44265</v>
      </c>
      <c r="J315" s="387" t="s">
        <v>3120</v>
      </c>
      <c r="K315" s="188"/>
      <c r="L315" s="188"/>
      <c r="M315" s="188"/>
      <c r="N315" s="188"/>
      <c r="O315" s="188"/>
      <c r="P315" s="188"/>
      <c r="Q315" s="188"/>
      <c r="R315" s="188"/>
      <c r="S315" s="188"/>
      <c r="T315" s="188"/>
      <c r="U315" s="188"/>
      <c r="V315" s="188"/>
      <c r="W315" s="188"/>
      <c r="X315" s="188"/>
      <c r="Y315" s="188"/>
      <c r="Z315" s="188"/>
      <c r="AA315" s="188"/>
      <c r="AB315" s="188"/>
      <c r="AC315" s="188"/>
    </row>
    <row r="316" spans="1:29" ht="12.75">
      <c r="F316" s="17"/>
      <c r="J316" s="17"/>
    </row>
    <row r="317" spans="1:29" ht="12.75">
      <c r="F317" s="17"/>
      <c r="J317" s="17"/>
    </row>
    <row r="318" spans="1:29" ht="12.75">
      <c r="A318" s="270">
        <v>105</v>
      </c>
      <c r="B318" s="270">
        <v>1</v>
      </c>
      <c r="C318" s="270">
        <v>1</v>
      </c>
      <c r="D318" s="270" t="s">
        <v>3458</v>
      </c>
      <c r="E318" s="385">
        <v>44054</v>
      </c>
      <c r="F318" s="387" t="s">
        <v>3120</v>
      </c>
      <c r="G318" s="270">
        <v>1</v>
      </c>
      <c r="H318" s="270" t="s">
        <v>7</v>
      </c>
      <c r="I318" s="606">
        <v>44265</v>
      </c>
      <c r="J318" s="387" t="s">
        <v>3120</v>
      </c>
      <c r="K318" s="188"/>
      <c r="L318" s="188"/>
      <c r="M318" s="188"/>
      <c r="N318" s="188"/>
      <c r="O318" s="188"/>
      <c r="P318" s="188"/>
      <c r="Q318" s="188"/>
      <c r="R318" s="188"/>
      <c r="S318" s="188"/>
      <c r="T318" s="188"/>
      <c r="U318" s="188"/>
      <c r="V318" s="188"/>
      <c r="W318" s="188"/>
      <c r="X318" s="188"/>
      <c r="Y318" s="188"/>
      <c r="Z318" s="188"/>
      <c r="AA318" s="188"/>
      <c r="AB318" s="188"/>
      <c r="AC318" s="188"/>
    </row>
    <row r="319" spans="1:29" ht="12.75">
      <c r="F319" s="17"/>
      <c r="J319" s="17"/>
    </row>
    <row r="320" spans="1:29" ht="12.75">
      <c r="D320" s="116" t="s">
        <v>654</v>
      </c>
      <c r="F320" s="17"/>
      <c r="J320" s="17"/>
    </row>
    <row r="321" spans="1:29" ht="12.75">
      <c r="A321" s="270">
        <v>106</v>
      </c>
      <c r="B321" s="270">
        <v>0</v>
      </c>
      <c r="C321" s="270">
        <v>0</v>
      </c>
      <c r="D321" s="270" t="s">
        <v>3458</v>
      </c>
      <c r="E321" s="385">
        <v>44054</v>
      </c>
      <c r="F321" s="387">
        <v>0</v>
      </c>
      <c r="G321" s="270">
        <v>0</v>
      </c>
      <c r="H321" s="270" t="s">
        <v>7</v>
      </c>
      <c r="I321" s="606">
        <v>44265</v>
      </c>
      <c r="J321" s="387">
        <v>0</v>
      </c>
      <c r="K321" s="188"/>
      <c r="L321" s="188"/>
      <c r="M321" s="188"/>
      <c r="N321" s="188"/>
      <c r="O321" s="188"/>
      <c r="P321" s="188"/>
      <c r="Q321" s="188"/>
      <c r="R321" s="188"/>
      <c r="S321" s="188"/>
      <c r="T321" s="188"/>
      <c r="U321" s="188"/>
      <c r="V321" s="188"/>
      <c r="W321" s="188"/>
      <c r="X321" s="188"/>
      <c r="Y321" s="188"/>
      <c r="Z321" s="188"/>
      <c r="AA321" s="188"/>
      <c r="AB321" s="188"/>
      <c r="AC321" s="188"/>
    </row>
    <row r="322" spans="1:29" ht="12.75">
      <c r="F322" s="17"/>
      <c r="J322" s="17"/>
    </row>
    <row r="323" spans="1:29" ht="12.75">
      <c r="F323" s="17"/>
      <c r="J323" s="17"/>
    </row>
    <row r="324" spans="1:29" ht="12.75">
      <c r="A324" s="270">
        <v>107</v>
      </c>
      <c r="B324" s="270">
        <v>5</v>
      </c>
      <c r="C324" s="270">
        <v>5</v>
      </c>
      <c r="D324" s="270" t="s">
        <v>3458</v>
      </c>
      <c r="E324" s="385">
        <v>44054</v>
      </c>
      <c r="F324" s="387" t="s">
        <v>3120</v>
      </c>
      <c r="G324" s="270">
        <v>5</v>
      </c>
      <c r="H324" s="270" t="s">
        <v>7</v>
      </c>
      <c r="I324" s="606">
        <v>44265</v>
      </c>
      <c r="J324" s="387" t="s">
        <v>3120</v>
      </c>
      <c r="K324" s="188"/>
      <c r="L324" s="188"/>
      <c r="M324" s="188"/>
      <c r="N324" s="188"/>
      <c r="O324" s="188"/>
      <c r="P324" s="188"/>
      <c r="Q324" s="188"/>
      <c r="R324" s="188"/>
      <c r="S324" s="188"/>
      <c r="T324" s="188"/>
      <c r="U324" s="188"/>
      <c r="V324" s="188"/>
      <c r="W324" s="188"/>
      <c r="X324" s="188"/>
      <c r="Y324" s="188"/>
      <c r="Z324" s="188"/>
      <c r="AA324" s="188"/>
      <c r="AB324" s="188"/>
      <c r="AC324" s="188"/>
    </row>
    <row r="325" spans="1:29" ht="12.75">
      <c r="F325" s="17"/>
      <c r="J325" s="17"/>
    </row>
    <row r="326" spans="1:29" ht="12.75">
      <c r="F326" s="17"/>
      <c r="J326" s="17"/>
    </row>
    <row r="327" spans="1:29" ht="12.75">
      <c r="A327" s="270">
        <v>108</v>
      </c>
      <c r="B327" s="270">
        <v>18</v>
      </c>
      <c r="C327" s="270">
        <v>18</v>
      </c>
      <c r="D327" s="270" t="s">
        <v>3458</v>
      </c>
      <c r="E327" s="385">
        <v>44054</v>
      </c>
      <c r="F327" s="387" t="s">
        <v>3117</v>
      </c>
      <c r="G327" s="270">
        <v>18</v>
      </c>
      <c r="H327" s="270" t="s">
        <v>7</v>
      </c>
      <c r="I327" s="606">
        <v>44265</v>
      </c>
      <c r="J327" s="387">
        <v>0.17</v>
      </c>
      <c r="K327" s="188"/>
      <c r="L327" s="188"/>
      <c r="M327" s="188"/>
      <c r="N327" s="188"/>
      <c r="O327" s="188"/>
      <c r="P327" s="188"/>
      <c r="Q327" s="188"/>
      <c r="R327" s="188"/>
      <c r="S327" s="188"/>
      <c r="T327" s="188"/>
      <c r="U327" s="188"/>
      <c r="V327" s="188"/>
      <c r="W327" s="188"/>
      <c r="X327" s="188"/>
      <c r="Y327" s="188"/>
      <c r="Z327" s="188"/>
      <c r="AA327" s="188"/>
      <c r="AB327" s="188"/>
      <c r="AC327" s="188"/>
    </row>
    <row r="328" spans="1:29" ht="12.75">
      <c r="F328" s="17"/>
      <c r="J328" s="17"/>
    </row>
    <row r="329" spans="1:29" ht="12.75">
      <c r="F329" s="17"/>
      <c r="J329" s="17"/>
    </row>
    <row r="330" spans="1:29" ht="12.75">
      <c r="A330" s="270">
        <v>109</v>
      </c>
      <c r="B330" s="270">
        <v>0</v>
      </c>
      <c r="C330" s="270">
        <v>0</v>
      </c>
      <c r="D330" s="270" t="s">
        <v>3458</v>
      </c>
      <c r="E330" s="385">
        <v>44054</v>
      </c>
      <c r="F330" s="387">
        <v>0</v>
      </c>
      <c r="G330" s="270">
        <v>0</v>
      </c>
      <c r="H330" s="270" t="s">
        <v>7</v>
      </c>
      <c r="I330" s="606">
        <v>44265</v>
      </c>
      <c r="J330" s="387">
        <v>0</v>
      </c>
      <c r="K330" s="188"/>
      <c r="L330" s="188"/>
      <c r="M330" s="188"/>
      <c r="N330" s="188"/>
      <c r="O330" s="188"/>
      <c r="P330" s="188"/>
      <c r="Q330" s="188"/>
      <c r="R330" s="188"/>
      <c r="S330" s="188"/>
      <c r="T330" s="188"/>
      <c r="U330" s="188"/>
      <c r="V330" s="188"/>
      <c r="W330" s="188"/>
      <c r="X330" s="188"/>
      <c r="Y330" s="188"/>
      <c r="Z330" s="188"/>
      <c r="AA330" s="188"/>
      <c r="AB330" s="188"/>
      <c r="AC330" s="188"/>
    </row>
    <row r="331" spans="1:29" ht="12.75">
      <c r="F331" s="17"/>
      <c r="J331" s="17"/>
    </row>
    <row r="332" spans="1:29" ht="12.75">
      <c r="F332" s="17"/>
      <c r="J332" s="17"/>
    </row>
    <row r="333" spans="1:29" ht="12.75">
      <c r="A333" s="270">
        <v>110</v>
      </c>
      <c r="B333" s="270">
        <v>0</v>
      </c>
      <c r="C333" s="270">
        <v>0</v>
      </c>
      <c r="D333" s="270" t="s">
        <v>3458</v>
      </c>
      <c r="E333" s="385">
        <v>44054</v>
      </c>
      <c r="F333" s="387">
        <v>0</v>
      </c>
      <c r="G333" s="270">
        <v>0</v>
      </c>
      <c r="H333" s="270" t="s">
        <v>7</v>
      </c>
      <c r="I333" s="606">
        <v>44265</v>
      </c>
      <c r="J333" s="387">
        <v>0</v>
      </c>
      <c r="K333" s="188"/>
      <c r="L333" s="188"/>
      <c r="M333" s="188"/>
      <c r="N333" s="188"/>
      <c r="O333" s="188"/>
      <c r="P333" s="188"/>
      <c r="Q333" s="188"/>
      <c r="R333" s="188"/>
      <c r="S333" s="188"/>
      <c r="T333" s="188"/>
      <c r="U333" s="188"/>
      <c r="V333" s="188"/>
      <c r="W333" s="188"/>
      <c r="X333" s="188"/>
      <c r="Y333" s="188"/>
      <c r="Z333" s="188"/>
      <c r="AA333" s="188"/>
      <c r="AB333" s="188"/>
      <c r="AC333" s="188"/>
    </row>
    <row r="334" spans="1:29" ht="12.75">
      <c r="F334" s="17"/>
      <c r="J334" s="17"/>
    </row>
    <row r="335" spans="1:29" ht="12.75">
      <c r="F335" s="17"/>
      <c r="J335" s="17"/>
    </row>
    <row r="336" spans="1:29" ht="12.75">
      <c r="A336" s="270">
        <v>111</v>
      </c>
      <c r="B336" s="270">
        <v>0</v>
      </c>
      <c r="C336" s="270">
        <v>0</v>
      </c>
      <c r="D336" s="270" t="s">
        <v>3458</v>
      </c>
      <c r="E336" s="385">
        <v>44054</v>
      </c>
      <c r="F336" s="387">
        <v>0</v>
      </c>
      <c r="G336" s="270">
        <v>0</v>
      </c>
      <c r="H336" s="270" t="s">
        <v>7</v>
      </c>
      <c r="I336" s="606">
        <v>44265</v>
      </c>
      <c r="J336" s="387">
        <v>0</v>
      </c>
      <c r="K336" s="188"/>
      <c r="L336" s="188"/>
      <c r="M336" s="188"/>
      <c r="N336" s="188"/>
      <c r="O336" s="188"/>
      <c r="P336" s="188"/>
      <c r="Q336" s="188"/>
      <c r="R336" s="188"/>
      <c r="S336" s="188"/>
      <c r="T336" s="188"/>
      <c r="U336" s="188"/>
      <c r="V336" s="188"/>
      <c r="W336" s="188"/>
      <c r="X336" s="188"/>
      <c r="Y336" s="188"/>
      <c r="Z336" s="188"/>
      <c r="AA336" s="188"/>
      <c r="AB336" s="188"/>
      <c r="AC336" s="188"/>
    </row>
    <row r="337" spans="1:29" ht="12.75">
      <c r="F337" s="17"/>
      <c r="J337" s="17"/>
    </row>
    <row r="338" spans="1:29" ht="12.75">
      <c r="F338" s="17"/>
      <c r="J338" s="17"/>
    </row>
    <row r="339" spans="1:29" ht="12.75">
      <c r="A339" s="270">
        <v>112</v>
      </c>
      <c r="B339" s="270">
        <v>0</v>
      </c>
      <c r="C339" s="270">
        <v>0</v>
      </c>
      <c r="D339" s="270" t="s">
        <v>3458</v>
      </c>
      <c r="E339" s="385">
        <v>44054</v>
      </c>
      <c r="F339" s="387">
        <v>0</v>
      </c>
      <c r="G339" s="270">
        <v>0</v>
      </c>
      <c r="H339" s="270" t="s">
        <v>7</v>
      </c>
      <c r="I339" s="606">
        <v>44265</v>
      </c>
      <c r="J339" s="387">
        <v>0</v>
      </c>
      <c r="K339" s="188"/>
      <c r="L339" s="188"/>
      <c r="M339" s="188"/>
      <c r="N339" s="188"/>
      <c r="O339" s="188"/>
      <c r="P339" s="188"/>
      <c r="Q339" s="188"/>
      <c r="R339" s="188"/>
      <c r="S339" s="188"/>
      <c r="T339" s="188"/>
      <c r="U339" s="188"/>
      <c r="V339" s="188"/>
      <c r="W339" s="188"/>
      <c r="X339" s="188"/>
      <c r="Y339" s="188"/>
      <c r="Z339" s="188"/>
      <c r="AA339" s="188"/>
      <c r="AB339" s="188"/>
      <c r="AC339" s="188"/>
    </row>
    <row r="340" spans="1:29" ht="12.75">
      <c r="F340" s="17"/>
      <c r="J340" s="17"/>
    </row>
    <row r="341" spans="1:29" ht="12.75">
      <c r="F341" s="17"/>
      <c r="J341" s="17"/>
    </row>
    <row r="342" spans="1:29" ht="12.75">
      <c r="A342" s="270">
        <v>113</v>
      </c>
      <c r="B342" s="270">
        <v>2</v>
      </c>
      <c r="C342" s="270">
        <v>2</v>
      </c>
      <c r="D342" s="270" t="s">
        <v>3458</v>
      </c>
      <c r="E342" s="385">
        <v>44054</v>
      </c>
      <c r="F342" s="387" t="s">
        <v>3120</v>
      </c>
      <c r="G342" s="270">
        <v>2</v>
      </c>
      <c r="H342" s="270" t="s">
        <v>7</v>
      </c>
      <c r="I342" s="606">
        <v>44265</v>
      </c>
      <c r="J342" s="387" t="s">
        <v>3120</v>
      </c>
      <c r="K342" s="188"/>
      <c r="L342" s="188"/>
      <c r="M342" s="188"/>
      <c r="N342" s="188"/>
      <c r="O342" s="188"/>
      <c r="P342" s="188"/>
      <c r="Q342" s="188"/>
      <c r="R342" s="188"/>
      <c r="S342" s="188"/>
      <c r="T342" s="188"/>
      <c r="U342" s="188"/>
      <c r="V342" s="188"/>
      <c r="W342" s="188"/>
      <c r="X342" s="188"/>
      <c r="Y342" s="188"/>
      <c r="Z342" s="188"/>
      <c r="AA342" s="188"/>
      <c r="AB342" s="188"/>
      <c r="AC342" s="188"/>
    </row>
    <row r="343" spans="1:29" ht="12.75">
      <c r="F343" s="17"/>
      <c r="J343" s="17"/>
    </row>
    <row r="344" spans="1:29" ht="12.75">
      <c r="F344" s="17"/>
      <c r="J344" s="17"/>
    </row>
    <row r="345" spans="1:29" ht="12.75">
      <c r="A345" s="270">
        <v>114</v>
      </c>
      <c r="B345" s="270">
        <v>0</v>
      </c>
      <c r="C345" s="270">
        <v>0</v>
      </c>
      <c r="D345" s="270" t="s">
        <v>3458</v>
      </c>
      <c r="E345" s="385">
        <v>44054</v>
      </c>
      <c r="F345" s="387">
        <v>0</v>
      </c>
      <c r="G345" s="270">
        <v>0</v>
      </c>
      <c r="H345" s="270" t="s">
        <v>7</v>
      </c>
      <c r="I345" s="606">
        <v>44265</v>
      </c>
      <c r="J345" s="387">
        <v>0</v>
      </c>
      <c r="K345" s="188"/>
      <c r="L345" s="188"/>
      <c r="M345" s="188"/>
      <c r="N345" s="188"/>
      <c r="O345" s="188"/>
      <c r="P345" s="188"/>
      <c r="Q345" s="188"/>
      <c r="R345" s="188"/>
      <c r="S345" s="188"/>
      <c r="T345" s="188"/>
      <c r="U345" s="188"/>
      <c r="V345" s="188"/>
      <c r="W345" s="188"/>
      <c r="X345" s="188"/>
      <c r="Y345" s="188"/>
      <c r="Z345" s="188"/>
      <c r="AA345" s="188"/>
      <c r="AB345" s="188"/>
      <c r="AC345" s="188"/>
    </row>
    <row r="346" spans="1:29" ht="12.75">
      <c r="F346" s="17"/>
      <c r="J346" s="17"/>
    </row>
    <row r="347" spans="1:29" ht="12.75">
      <c r="F347" s="17"/>
      <c r="J347" s="17"/>
    </row>
    <row r="348" spans="1:29" ht="12.75">
      <c r="A348" s="270">
        <v>115</v>
      </c>
      <c r="B348" s="270">
        <v>79</v>
      </c>
      <c r="C348" s="270">
        <v>79</v>
      </c>
      <c r="D348" s="270" t="s">
        <v>3458</v>
      </c>
      <c r="E348" s="385">
        <v>44054</v>
      </c>
      <c r="F348" s="387">
        <v>1</v>
      </c>
      <c r="G348" s="270">
        <v>79</v>
      </c>
      <c r="H348" s="270" t="s">
        <v>7</v>
      </c>
      <c r="I348" s="606">
        <v>44270</v>
      </c>
      <c r="J348" s="387">
        <v>0.75</v>
      </c>
      <c r="K348" s="188"/>
      <c r="L348" s="188"/>
      <c r="M348" s="188"/>
      <c r="N348" s="188"/>
      <c r="O348" s="188"/>
      <c r="P348" s="188"/>
      <c r="Q348" s="188"/>
      <c r="R348" s="188"/>
      <c r="S348" s="188"/>
      <c r="T348" s="188"/>
      <c r="U348" s="188"/>
      <c r="V348" s="188"/>
      <c r="W348" s="188"/>
      <c r="X348" s="188"/>
      <c r="Y348" s="188"/>
      <c r="Z348" s="188"/>
      <c r="AA348" s="188"/>
      <c r="AB348" s="188"/>
      <c r="AC348" s="188"/>
    </row>
    <row r="349" spans="1:29" ht="12.75">
      <c r="F349" s="17"/>
      <c r="J349" s="17"/>
    </row>
    <row r="350" spans="1:29" ht="12.75">
      <c r="F350" s="17"/>
      <c r="J350" s="17"/>
    </row>
    <row r="351" spans="1:29" ht="12.75">
      <c r="A351" s="270">
        <v>116</v>
      </c>
      <c r="B351" s="270">
        <v>57</v>
      </c>
      <c r="C351" s="270">
        <v>57</v>
      </c>
      <c r="D351" s="270" t="s">
        <v>3458</v>
      </c>
      <c r="E351" s="385">
        <v>44054</v>
      </c>
      <c r="F351" s="387">
        <v>0.5</v>
      </c>
      <c r="G351" s="270">
        <v>57</v>
      </c>
      <c r="H351" s="270" t="s">
        <v>7</v>
      </c>
      <c r="I351" s="606">
        <v>44270</v>
      </c>
      <c r="J351" s="387">
        <v>0.5</v>
      </c>
      <c r="K351" s="188"/>
      <c r="L351" s="188"/>
      <c r="M351" s="188"/>
      <c r="N351" s="188"/>
      <c r="O351" s="188"/>
      <c r="P351" s="188"/>
      <c r="Q351" s="188"/>
      <c r="R351" s="188"/>
      <c r="S351" s="188"/>
      <c r="T351" s="188"/>
      <c r="U351" s="188"/>
      <c r="V351" s="188"/>
      <c r="W351" s="188"/>
      <c r="X351" s="188"/>
      <c r="Y351" s="188"/>
      <c r="Z351" s="188"/>
      <c r="AA351" s="188"/>
      <c r="AB351" s="188"/>
      <c r="AC351" s="188"/>
    </row>
    <row r="352" spans="1:29" ht="12.75">
      <c r="F352" s="17"/>
      <c r="J352" s="17"/>
    </row>
    <row r="353" spans="1:29" ht="12.75">
      <c r="F353" s="17"/>
      <c r="J353" s="17"/>
    </row>
    <row r="354" spans="1:29" ht="12.75">
      <c r="A354" s="270">
        <v>117</v>
      </c>
      <c r="B354" s="270">
        <v>0</v>
      </c>
      <c r="C354" s="270">
        <v>0</v>
      </c>
      <c r="D354" s="270" t="s">
        <v>3458</v>
      </c>
      <c r="E354" s="385">
        <v>44054</v>
      </c>
      <c r="F354" s="387">
        <v>0</v>
      </c>
      <c r="G354" s="270">
        <v>0</v>
      </c>
      <c r="H354" s="270" t="s">
        <v>7</v>
      </c>
      <c r="I354" s="606">
        <v>44270</v>
      </c>
      <c r="J354" s="387">
        <v>0</v>
      </c>
      <c r="K354" s="188"/>
      <c r="L354" s="188"/>
      <c r="M354" s="188"/>
      <c r="N354" s="188"/>
      <c r="O354" s="188"/>
      <c r="P354" s="188"/>
      <c r="Q354" s="188"/>
      <c r="R354" s="188"/>
      <c r="S354" s="188"/>
      <c r="T354" s="188"/>
      <c r="U354" s="188"/>
      <c r="V354" s="188"/>
      <c r="W354" s="188"/>
      <c r="X354" s="188"/>
      <c r="Y354" s="188"/>
      <c r="Z354" s="188"/>
      <c r="AA354" s="188"/>
      <c r="AB354" s="188"/>
      <c r="AC354" s="188"/>
    </row>
    <row r="355" spans="1:29" ht="12.75">
      <c r="F355" s="17"/>
      <c r="J355" s="17"/>
    </row>
    <row r="356" spans="1:29" ht="12.75">
      <c r="F356" s="17"/>
      <c r="J356" s="17"/>
    </row>
    <row r="357" spans="1:29" ht="12.75">
      <c r="A357" s="270">
        <v>118</v>
      </c>
      <c r="B357" s="270">
        <v>1</v>
      </c>
      <c r="C357" s="270">
        <v>1</v>
      </c>
      <c r="D357" s="270" t="s">
        <v>3458</v>
      </c>
      <c r="E357" s="385">
        <v>44054</v>
      </c>
      <c r="F357" s="387" t="s">
        <v>3120</v>
      </c>
      <c r="G357" s="270">
        <v>1</v>
      </c>
      <c r="H357" s="270" t="s">
        <v>7</v>
      </c>
      <c r="I357" s="606">
        <v>44270</v>
      </c>
      <c r="J357" s="387" t="s">
        <v>3120</v>
      </c>
      <c r="K357" s="188"/>
      <c r="L357" s="188"/>
      <c r="M357" s="188"/>
      <c r="N357" s="188"/>
      <c r="O357" s="188"/>
      <c r="P357" s="188"/>
      <c r="Q357" s="188"/>
      <c r="R357" s="188"/>
      <c r="S357" s="188"/>
      <c r="T357" s="188"/>
      <c r="U357" s="188"/>
      <c r="V357" s="188"/>
      <c r="W357" s="188"/>
      <c r="X357" s="188"/>
      <c r="Y357" s="188"/>
      <c r="Z357" s="188"/>
      <c r="AA357" s="188"/>
      <c r="AB357" s="188"/>
      <c r="AC357" s="188"/>
    </row>
    <row r="358" spans="1:29" ht="12.75">
      <c r="F358" s="17"/>
      <c r="J358" s="17"/>
    </row>
    <row r="359" spans="1:29" ht="12.75">
      <c r="F359" s="17"/>
      <c r="J359" s="17"/>
    </row>
    <row r="360" spans="1:29" ht="12.75">
      <c r="A360" s="270">
        <v>119</v>
      </c>
      <c r="B360" s="270">
        <v>0</v>
      </c>
      <c r="C360" s="270">
        <v>0</v>
      </c>
      <c r="D360" s="270" t="s">
        <v>3458</v>
      </c>
      <c r="E360" s="385">
        <v>44054</v>
      </c>
      <c r="F360" s="387">
        <v>0</v>
      </c>
      <c r="G360" s="270">
        <v>0</v>
      </c>
      <c r="H360" s="270" t="s">
        <v>7</v>
      </c>
      <c r="I360" s="606">
        <v>44270</v>
      </c>
      <c r="J360" s="387">
        <v>0</v>
      </c>
      <c r="K360" s="188"/>
      <c r="L360" s="188"/>
      <c r="M360" s="188"/>
      <c r="N360" s="188"/>
      <c r="O360" s="188"/>
      <c r="P360" s="188"/>
      <c r="Q360" s="188"/>
      <c r="R360" s="188"/>
      <c r="S360" s="188"/>
      <c r="T360" s="188"/>
      <c r="U360" s="188"/>
      <c r="V360" s="188"/>
      <c r="W360" s="188"/>
      <c r="X360" s="188"/>
      <c r="Y360" s="188"/>
      <c r="Z360" s="188"/>
      <c r="AA360" s="188"/>
      <c r="AB360" s="188"/>
      <c r="AC360" s="188"/>
    </row>
    <row r="361" spans="1:29" ht="12.75">
      <c r="F361" s="17"/>
      <c r="J361" s="17"/>
    </row>
    <row r="362" spans="1:29" ht="12.75">
      <c r="F362" s="17"/>
      <c r="J362" s="17"/>
    </row>
    <row r="363" spans="1:29" ht="12.75">
      <c r="A363" s="270">
        <v>120</v>
      </c>
      <c r="B363" s="270">
        <v>0</v>
      </c>
      <c r="C363" s="270">
        <v>0</v>
      </c>
      <c r="D363" s="270" t="s">
        <v>3458</v>
      </c>
      <c r="E363" s="385">
        <v>44054</v>
      </c>
      <c r="F363" s="387">
        <v>0</v>
      </c>
      <c r="G363" s="270">
        <v>0</v>
      </c>
      <c r="H363" s="270" t="s">
        <v>7</v>
      </c>
      <c r="I363" s="606">
        <v>44270</v>
      </c>
      <c r="J363" s="387">
        <v>0</v>
      </c>
      <c r="K363" s="188"/>
      <c r="L363" s="188"/>
      <c r="M363" s="188"/>
      <c r="N363" s="188"/>
      <c r="O363" s="188"/>
      <c r="P363" s="188"/>
      <c r="Q363" s="188"/>
      <c r="R363" s="188"/>
      <c r="S363" s="188"/>
      <c r="T363" s="188"/>
      <c r="U363" s="188"/>
      <c r="V363" s="188"/>
      <c r="W363" s="188"/>
      <c r="X363" s="188"/>
      <c r="Y363" s="188"/>
      <c r="Z363" s="188"/>
      <c r="AA363" s="188"/>
      <c r="AB363" s="188"/>
      <c r="AC363" s="188"/>
    </row>
    <row r="364" spans="1:29" ht="12.75">
      <c r="F364" s="17"/>
      <c r="J364" s="17"/>
    </row>
    <row r="365" spans="1:29" ht="12.75">
      <c r="F365" s="17"/>
      <c r="J365" s="17"/>
    </row>
    <row r="366" spans="1:29" ht="12.75">
      <c r="A366" s="270">
        <v>121</v>
      </c>
      <c r="B366" s="270">
        <v>1</v>
      </c>
      <c r="C366" s="270">
        <v>1</v>
      </c>
      <c r="D366" s="270" t="s">
        <v>3458</v>
      </c>
      <c r="E366" s="385">
        <v>44054</v>
      </c>
      <c r="F366" s="387" t="s">
        <v>3120</v>
      </c>
      <c r="G366" s="270">
        <v>1</v>
      </c>
      <c r="H366" s="270" t="s">
        <v>7</v>
      </c>
      <c r="I366" s="606">
        <v>44270</v>
      </c>
      <c r="J366" s="387" t="s">
        <v>3120</v>
      </c>
      <c r="K366" s="188"/>
      <c r="L366" s="188"/>
      <c r="M366" s="188"/>
      <c r="N366" s="188"/>
      <c r="O366" s="188"/>
      <c r="P366" s="188"/>
      <c r="Q366" s="188"/>
      <c r="R366" s="188"/>
      <c r="S366" s="188"/>
      <c r="T366" s="188"/>
      <c r="U366" s="188"/>
      <c r="V366" s="188"/>
      <c r="W366" s="188"/>
      <c r="X366" s="188"/>
      <c r="Y366" s="188"/>
      <c r="Z366" s="188"/>
      <c r="AA366" s="188"/>
      <c r="AB366" s="188"/>
      <c r="AC366" s="188"/>
    </row>
    <row r="367" spans="1:29" ht="12.75">
      <c r="F367" s="17"/>
      <c r="J367" s="17"/>
    </row>
    <row r="368" spans="1:29" ht="12.75">
      <c r="F368" s="17"/>
      <c r="J368" s="17"/>
    </row>
    <row r="369" spans="1:29" ht="12.75">
      <c r="A369" s="270">
        <v>122</v>
      </c>
      <c r="B369" s="270">
        <v>0</v>
      </c>
      <c r="C369" s="270">
        <v>0</v>
      </c>
      <c r="D369" s="270" t="s">
        <v>3458</v>
      </c>
      <c r="E369" s="385">
        <v>44054</v>
      </c>
      <c r="F369" s="387">
        <v>0</v>
      </c>
      <c r="G369" s="270">
        <v>0</v>
      </c>
      <c r="H369" s="270" t="s">
        <v>7</v>
      </c>
      <c r="I369" s="606">
        <v>44270</v>
      </c>
      <c r="J369" s="387">
        <v>0</v>
      </c>
      <c r="K369" s="188"/>
      <c r="L369" s="188"/>
      <c r="M369" s="188"/>
      <c r="N369" s="188"/>
      <c r="O369" s="188"/>
      <c r="P369" s="188"/>
      <c r="Q369" s="188"/>
      <c r="R369" s="188"/>
      <c r="S369" s="188"/>
      <c r="T369" s="188"/>
      <c r="U369" s="188"/>
      <c r="V369" s="188"/>
      <c r="W369" s="188"/>
      <c r="X369" s="188"/>
      <c r="Y369" s="188"/>
      <c r="Z369" s="188"/>
      <c r="AA369" s="188"/>
      <c r="AB369" s="188"/>
      <c r="AC369" s="188"/>
    </row>
    <row r="370" spans="1:29" ht="12.75">
      <c r="F370" s="17"/>
      <c r="J370" s="17"/>
    </row>
    <row r="371" spans="1:29" ht="12.75">
      <c r="F371" s="17"/>
      <c r="J371" s="17"/>
    </row>
    <row r="372" spans="1:29" ht="12.75">
      <c r="A372" s="270">
        <v>123</v>
      </c>
      <c r="B372" s="270">
        <v>1</v>
      </c>
      <c r="C372" s="270">
        <v>1</v>
      </c>
      <c r="D372" s="270" t="s">
        <v>3458</v>
      </c>
      <c r="E372" s="385">
        <v>44054</v>
      </c>
      <c r="F372" s="387" t="s">
        <v>3120</v>
      </c>
      <c r="G372" s="270">
        <v>1</v>
      </c>
      <c r="H372" s="270" t="s">
        <v>7</v>
      </c>
      <c r="I372" s="606">
        <v>44270</v>
      </c>
      <c r="J372" s="387" t="s">
        <v>3120</v>
      </c>
      <c r="K372" s="188"/>
      <c r="L372" s="188"/>
      <c r="M372" s="188"/>
      <c r="N372" s="188"/>
      <c r="O372" s="188"/>
      <c r="P372" s="188"/>
      <c r="Q372" s="188"/>
      <c r="R372" s="188"/>
      <c r="S372" s="188"/>
      <c r="T372" s="188"/>
      <c r="U372" s="188"/>
      <c r="V372" s="188"/>
      <c r="W372" s="188"/>
      <c r="X372" s="188"/>
      <c r="Y372" s="188"/>
      <c r="Z372" s="188"/>
      <c r="AA372" s="188"/>
      <c r="AB372" s="188"/>
      <c r="AC372" s="188"/>
    </row>
    <row r="373" spans="1:29" ht="12.75">
      <c r="F373" s="17"/>
      <c r="J373" s="17"/>
    </row>
    <row r="374" spans="1:29" ht="12.75">
      <c r="F374" s="17"/>
      <c r="J374" s="17"/>
    </row>
    <row r="375" spans="1:29" ht="12.75">
      <c r="A375" s="270">
        <v>124</v>
      </c>
      <c r="B375" s="270">
        <v>2</v>
      </c>
      <c r="C375" s="270">
        <v>2</v>
      </c>
      <c r="D375" s="270" t="s">
        <v>3458</v>
      </c>
      <c r="E375" s="385">
        <v>44054</v>
      </c>
      <c r="F375" s="387" t="s">
        <v>3120</v>
      </c>
      <c r="G375" s="270">
        <v>2</v>
      </c>
      <c r="H375" s="270" t="s">
        <v>7</v>
      </c>
      <c r="I375" s="606">
        <v>44270</v>
      </c>
      <c r="J375" s="387" t="s">
        <v>3120</v>
      </c>
      <c r="K375" s="188"/>
      <c r="L375" s="188"/>
      <c r="M375" s="188"/>
      <c r="N375" s="188"/>
      <c r="O375" s="188"/>
      <c r="P375" s="188"/>
      <c r="Q375" s="188"/>
      <c r="R375" s="188"/>
      <c r="S375" s="188"/>
      <c r="T375" s="188"/>
      <c r="U375" s="188"/>
      <c r="V375" s="188"/>
      <c r="W375" s="188"/>
      <c r="X375" s="188"/>
      <c r="Y375" s="188"/>
      <c r="Z375" s="188"/>
      <c r="AA375" s="188"/>
      <c r="AB375" s="188"/>
      <c r="AC375" s="188"/>
    </row>
    <row r="376" spans="1:29" ht="12.75">
      <c r="F376" s="17"/>
      <c r="J376" s="17"/>
    </row>
    <row r="377" spans="1:29" ht="12.75">
      <c r="F377" s="17"/>
      <c r="J377" s="17"/>
    </row>
    <row r="378" spans="1:29" ht="12.75">
      <c r="A378" s="270">
        <v>125</v>
      </c>
      <c r="B378" s="270">
        <v>0</v>
      </c>
      <c r="C378" s="270">
        <v>0</v>
      </c>
      <c r="D378" s="270" t="s">
        <v>3458</v>
      </c>
      <c r="E378" s="385">
        <v>44054</v>
      </c>
      <c r="F378" s="387">
        <v>0</v>
      </c>
      <c r="G378" s="270">
        <v>0</v>
      </c>
      <c r="H378" s="270" t="s">
        <v>7</v>
      </c>
      <c r="I378" s="606">
        <v>44270</v>
      </c>
      <c r="J378" s="387">
        <v>0</v>
      </c>
      <c r="K378" s="188"/>
      <c r="L378" s="188"/>
      <c r="M378" s="188"/>
      <c r="N378" s="188"/>
      <c r="O378" s="188"/>
      <c r="P378" s="188"/>
      <c r="Q378" s="188"/>
      <c r="R378" s="188"/>
      <c r="S378" s="188"/>
      <c r="T378" s="188"/>
      <c r="U378" s="188"/>
      <c r="V378" s="188"/>
      <c r="W378" s="188"/>
      <c r="X378" s="188"/>
      <c r="Y378" s="188"/>
      <c r="Z378" s="188"/>
      <c r="AA378" s="188"/>
      <c r="AB378" s="188"/>
      <c r="AC378" s="188"/>
    </row>
    <row r="379" spans="1:29" ht="12.75">
      <c r="F379" s="17"/>
      <c r="J379" s="17"/>
    </row>
    <row r="380" spans="1:29" ht="12.75">
      <c r="F380" s="17"/>
      <c r="J380" s="17"/>
    </row>
    <row r="381" spans="1:29" ht="12.75">
      <c r="A381" s="270">
        <v>126</v>
      </c>
      <c r="B381" s="270">
        <v>0</v>
      </c>
      <c r="C381" s="270">
        <v>0</v>
      </c>
      <c r="D381" s="270" t="s">
        <v>3458</v>
      </c>
      <c r="E381" s="385">
        <v>44055</v>
      </c>
      <c r="F381" s="387">
        <v>0</v>
      </c>
      <c r="G381" s="270">
        <v>0</v>
      </c>
      <c r="H381" s="270" t="s">
        <v>7</v>
      </c>
      <c r="I381" s="606">
        <v>44270</v>
      </c>
      <c r="J381" s="387">
        <v>0</v>
      </c>
      <c r="K381" s="188"/>
      <c r="L381" s="188"/>
      <c r="M381" s="188"/>
      <c r="N381" s="188"/>
      <c r="O381" s="188"/>
      <c r="P381" s="188"/>
      <c r="Q381" s="188"/>
      <c r="R381" s="188"/>
      <c r="S381" s="188"/>
      <c r="T381" s="188"/>
      <c r="U381" s="188"/>
      <c r="V381" s="188"/>
      <c r="W381" s="188"/>
      <c r="X381" s="188"/>
      <c r="Y381" s="188"/>
      <c r="Z381" s="188"/>
      <c r="AA381" s="188"/>
      <c r="AB381" s="188"/>
      <c r="AC381" s="188"/>
    </row>
    <row r="382" spans="1:29" ht="12.75">
      <c r="F382" s="17"/>
      <c r="J382" s="17"/>
    </row>
    <row r="383" spans="1:29" ht="12.75">
      <c r="F383" s="17"/>
      <c r="J383" s="17"/>
    </row>
    <row r="384" spans="1:29" ht="12.75">
      <c r="A384" s="270">
        <v>127</v>
      </c>
      <c r="B384" s="270">
        <v>63</v>
      </c>
      <c r="C384" s="270">
        <v>63</v>
      </c>
      <c r="D384" s="270" t="s">
        <v>3458</v>
      </c>
      <c r="E384" s="385">
        <v>44055</v>
      </c>
      <c r="F384" s="387">
        <v>1</v>
      </c>
      <c r="G384" s="270">
        <v>63</v>
      </c>
      <c r="H384" s="270" t="s">
        <v>7</v>
      </c>
      <c r="I384" s="606">
        <v>44270</v>
      </c>
      <c r="J384" s="387">
        <v>0.5</v>
      </c>
      <c r="K384" s="188"/>
      <c r="L384" s="188"/>
      <c r="M384" s="188"/>
      <c r="N384" s="188"/>
      <c r="O384" s="188"/>
      <c r="P384" s="188"/>
      <c r="Q384" s="188"/>
      <c r="R384" s="188"/>
      <c r="S384" s="188"/>
      <c r="T384" s="188"/>
      <c r="U384" s="188"/>
      <c r="V384" s="188"/>
      <c r="W384" s="188"/>
      <c r="X384" s="188"/>
      <c r="Y384" s="188"/>
      <c r="Z384" s="188"/>
      <c r="AA384" s="188"/>
      <c r="AB384" s="188"/>
      <c r="AC384" s="188"/>
    </row>
    <row r="385" spans="1:29" ht="12.75">
      <c r="F385" s="17"/>
      <c r="J385" s="17"/>
    </row>
    <row r="386" spans="1:29" ht="12.75">
      <c r="F386" s="17"/>
      <c r="J386" s="17"/>
    </row>
    <row r="387" spans="1:29" ht="12.75">
      <c r="A387" s="270">
        <v>128</v>
      </c>
      <c r="B387" s="270">
        <v>12</v>
      </c>
      <c r="C387" s="270">
        <v>12</v>
      </c>
      <c r="D387" s="270" t="s">
        <v>3458</v>
      </c>
      <c r="E387" s="385">
        <v>44055</v>
      </c>
      <c r="F387" s="387" t="s">
        <v>3123</v>
      </c>
      <c r="G387" s="270">
        <v>12</v>
      </c>
      <c r="H387" s="270" t="s">
        <v>7</v>
      </c>
      <c r="I387" s="606">
        <v>44270</v>
      </c>
      <c r="J387" s="387">
        <v>0.17</v>
      </c>
      <c r="K387" s="188"/>
      <c r="L387" s="188"/>
      <c r="M387" s="188"/>
      <c r="N387" s="188"/>
      <c r="O387" s="188"/>
      <c r="P387" s="188"/>
      <c r="Q387" s="188"/>
      <c r="R387" s="188"/>
      <c r="S387" s="188"/>
      <c r="T387" s="188"/>
      <c r="U387" s="188"/>
      <c r="V387" s="188"/>
      <c r="W387" s="188"/>
      <c r="X387" s="188"/>
      <c r="Y387" s="188"/>
      <c r="Z387" s="188"/>
      <c r="AA387" s="188"/>
      <c r="AB387" s="188"/>
      <c r="AC387" s="188"/>
    </row>
    <row r="388" spans="1:29" ht="12.75">
      <c r="F388" s="17"/>
      <c r="J388" s="17"/>
    </row>
    <row r="389" spans="1:29" ht="12.75">
      <c r="F389" s="17"/>
      <c r="J389" s="17"/>
    </row>
    <row r="390" spans="1:29" ht="12.75">
      <c r="A390" s="270">
        <v>129</v>
      </c>
      <c r="B390" s="270">
        <v>21</v>
      </c>
      <c r="C390" s="270">
        <v>21</v>
      </c>
      <c r="D390" s="270" t="s">
        <v>3458</v>
      </c>
      <c r="E390" s="385">
        <v>44055</v>
      </c>
      <c r="F390" s="387">
        <v>0.5</v>
      </c>
      <c r="G390" s="270">
        <v>21</v>
      </c>
      <c r="H390" s="270" t="s">
        <v>7</v>
      </c>
      <c r="I390" s="606">
        <v>44270</v>
      </c>
      <c r="J390" s="387">
        <v>0.25</v>
      </c>
      <c r="K390" s="188"/>
      <c r="L390" s="188"/>
      <c r="M390" s="188"/>
      <c r="N390" s="188"/>
      <c r="O390" s="188"/>
      <c r="P390" s="188"/>
      <c r="Q390" s="188"/>
      <c r="R390" s="188"/>
      <c r="S390" s="188"/>
      <c r="T390" s="188"/>
      <c r="U390" s="188"/>
      <c r="V390" s="188"/>
      <c r="W390" s="188"/>
      <c r="X390" s="188"/>
      <c r="Y390" s="188"/>
      <c r="Z390" s="188"/>
      <c r="AA390" s="188"/>
      <c r="AB390" s="188"/>
      <c r="AC390" s="188"/>
    </row>
    <row r="391" spans="1:29" ht="12.75">
      <c r="F391" s="17"/>
      <c r="J391" s="17"/>
    </row>
    <row r="392" spans="1:29" ht="12.75">
      <c r="F392" s="17"/>
      <c r="J392" s="17"/>
    </row>
    <row r="393" spans="1:29" ht="12.75">
      <c r="A393" s="270">
        <v>130</v>
      </c>
      <c r="B393" s="270">
        <v>11</v>
      </c>
      <c r="C393" s="270">
        <v>11</v>
      </c>
      <c r="D393" s="270" t="s">
        <v>3458</v>
      </c>
      <c r="E393" s="385">
        <v>44055</v>
      </c>
      <c r="F393" s="387" t="s">
        <v>3123</v>
      </c>
      <c r="G393" s="270">
        <v>11</v>
      </c>
      <c r="H393" s="270" t="s">
        <v>7</v>
      </c>
      <c r="I393" s="606">
        <v>44270</v>
      </c>
      <c r="J393" s="387">
        <v>0.17</v>
      </c>
      <c r="K393" s="188"/>
      <c r="L393" s="188"/>
      <c r="M393" s="188"/>
      <c r="N393" s="188"/>
      <c r="O393" s="188"/>
      <c r="P393" s="188"/>
      <c r="Q393" s="188"/>
      <c r="R393" s="188"/>
      <c r="S393" s="188"/>
      <c r="T393" s="188"/>
      <c r="U393" s="188"/>
      <c r="V393" s="188"/>
      <c r="W393" s="188"/>
      <c r="X393" s="188"/>
      <c r="Y393" s="188"/>
      <c r="Z393" s="188"/>
      <c r="AA393" s="188"/>
      <c r="AB393" s="188"/>
      <c r="AC393" s="188"/>
    </row>
    <row r="394" spans="1:29" ht="12.75">
      <c r="F394" s="17"/>
      <c r="J394" s="17"/>
    </row>
    <row r="395" spans="1:29" ht="12.75">
      <c r="F395" s="17"/>
      <c r="J395" s="17"/>
    </row>
    <row r="396" spans="1:29" ht="12.75">
      <c r="A396" s="270">
        <v>131</v>
      </c>
      <c r="B396" s="270">
        <v>0</v>
      </c>
      <c r="C396" s="270">
        <v>0</v>
      </c>
      <c r="D396" s="270" t="s">
        <v>3458</v>
      </c>
      <c r="E396" s="385">
        <v>44056</v>
      </c>
      <c r="F396" s="387">
        <v>0</v>
      </c>
      <c r="G396" s="270">
        <v>0</v>
      </c>
      <c r="H396" s="270" t="s">
        <v>7</v>
      </c>
      <c r="I396" s="606">
        <v>44270</v>
      </c>
      <c r="J396" s="387">
        <v>0</v>
      </c>
      <c r="K396" s="188"/>
      <c r="L396" s="188"/>
      <c r="M396" s="188"/>
      <c r="N396" s="188"/>
      <c r="O396" s="188"/>
      <c r="P396" s="188"/>
      <c r="Q396" s="188"/>
      <c r="R396" s="188"/>
      <c r="S396" s="188"/>
      <c r="T396" s="188"/>
      <c r="U396" s="188"/>
      <c r="V396" s="188"/>
      <c r="W396" s="188"/>
      <c r="X396" s="188"/>
      <c r="Y396" s="188"/>
      <c r="Z396" s="188"/>
      <c r="AA396" s="188"/>
      <c r="AB396" s="188"/>
      <c r="AC396" s="188"/>
    </row>
    <row r="397" spans="1:29" ht="12.75">
      <c r="F397" s="17"/>
      <c r="J397" s="17"/>
    </row>
    <row r="398" spans="1:29" ht="12.75">
      <c r="F398" s="17"/>
      <c r="J398" s="17"/>
    </row>
    <row r="399" spans="1:29" ht="12.75">
      <c r="A399" s="270">
        <v>132</v>
      </c>
      <c r="B399" s="270">
        <v>3</v>
      </c>
      <c r="C399" s="270">
        <v>3</v>
      </c>
      <c r="D399" s="270" t="s">
        <v>3458</v>
      </c>
      <c r="E399" s="385">
        <v>44056</v>
      </c>
      <c r="F399" s="387">
        <v>0</v>
      </c>
      <c r="G399" s="270">
        <v>3</v>
      </c>
      <c r="H399" s="270" t="s">
        <v>7</v>
      </c>
      <c r="I399" s="606">
        <v>44270</v>
      </c>
      <c r="J399" s="387" t="s">
        <v>3120</v>
      </c>
      <c r="K399" s="188"/>
      <c r="L399" s="188"/>
      <c r="M399" s="188"/>
      <c r="N399" s="188"/>
      <c r="O399" s="188"/>
      <c r="P399" s="188"/>
      <c r="Q399" s="188"/>
      <c r="R399" s="188"/>
      <c r="S399" s="188"/>
      <c r="T399" s="188"/>
      <c r="U399" s="188"/>
      <c r="V399" s="188"/>
      <c r="W399" s="188"/>
      <c r="X399" s="188"/>
      <c r="Y399" s="188"/>
      <c r="Z399" s="188"/>
      <c r="AA399" s="188"/>
      <c r="AB399" s="188"/>
      <c r="AC399" s="188"/>
    </row>
    <row r="400" spans="1:29" ht="12.75">
      <c r="F400" s="17"/>
      <c r="J400" s="17"/>
    </row>
    <row r="401" spans="1:29" ht="12.75">
      <c r="F401" s="17"/>
      <c r="J401" s="17"/>
    </row>
    <row r="402" spans="1:29" ht="12.75">
      <c r="A402" s="270">
        <v>133</v>
      </c>
      <c r="B402" s="270">
        <v>1</v>
      </c>
      <c r="C402" s="270">
        <v>1</v>
      </c>
      <c r="D402" s="270" t="s">
        <v>3458</v>
      </c>
      <c r="E402" s="385">
        <v>44056</v>
      </c>
      <c r="F402" s="387">
        <v>0</v>
      </c>
      <c r="G402" s="270">
        <v>1</v>
      </c>
      <c r="H402" s="270" t="s">
        <v>7</v>
      </c>
      <c r="I402" s="606">
        <v>44270</v>
      </c>
      <c r="J402" s="387" t="s">
        <v>3120</v>
      </c>
      <c r="K402" s="188"/>
      <c r="L402" s="188"/>
      <c r="M402" s="188"/>
      <c r="N402" s="188"/>
      <c r="O402" s="188"/>
      <c r="P402" s="188"/>
      <c r="Q402" s="188"/>
      <c r="R402" s="188"/>
      <c r="S402" s="188"/>
      <c r="T402" s="188"/>
      <c r="U402" s="188"/>
      <c r="V402" s="188"/>
      <c r="W402" s="188"/>
      <c r="X402" s="188"/>
      <c r="Y402" s="188"/>
      <c r="Z402" s="188"/>
      <c r="AA402" s="188"/>
      <c r="AB402" s="188"/>
      <c r="AC402" s="188"/>
    </row>
    <row r="403" spans="1:29" ht="12.75">
      <c r="F403" s="17"/>
      <c r="J403" s="17"/>
    </row>
    <row r="404" spans="1:29" ht="12.75">
      <c r="F404" s="17"/>
      <c r="J404" s="17"/>
    </row>
    <row r="405" spans="1:29" ht="12.75">
      <c r="A405" s="270">
        <v>134</v>
      </c>
      <c r="B405" s="270">
        <v>0</v>
      </c>
      <c r="C405" s="270">
        <v>0</v>
      </c>
      <c r="D405" s="270" t="s">
        <v>3458</v>
      </c>
      <c r="E405" s="385">
        <v>44056</v>
      </c>
      <c r="F405" s="387">
        <v>0</v>
      </c>
      <c r="G405" s="270">
        <v>0</v>
      </c>
      <c r="H405" s="270" t="s">
        <v>7</v>
      </c>
      <c r="I405" s="606">
        <v>44270</v>
      </c>
      <c r="J405" s="387">
        <v>0</v>
      </c>
      <c r="K405" s="188"/>
      <c r="L405" s="188"/>
      <c r="M405" s="188"/>
      <c r="N405" s="188"/>
      <c r="O405" s="188"/>
      <c r="P405" s="188"/>
      <c r="Q405" s="188"/>
      <c r="R405" s="188"/>
      <c r="S405" s="188"/>
      <c r="T405" s="188"/>
      <c r="U405" s="188"/>
      <c r="V405" s="188"/>
      <c r="W405" s="188"/>
      <c r="X405" s="188"/>
      <c r="Y405" s="188"/>
      <c r="Z405" s="188"/>
      <c r="AA405" s="188"/>
      <c r="AB405" s="188"/>
      <c r="AC405" s="188"/>
    </row>
    <row r="406" spans="1:29" ht="12.75">
      <c r="F406" s="17"/>
      <c r="J406" s="17"/>
    </row>
    <row r="407" spans="1:29" ht="12.75">
      <c r="F407" s="17"/>
      <c r="J407" s="17"/>
    </row>
    <row r="408" spans="1:29" ht="12.75">
      <c r="A408" s="270">
        <v>135</v>
      </c>
      <c r="B408" s="270">
        <v>87</v>
      </c>
      <c r="C408" s="270">
        <v>87</v>
      </c>
      <c r="D408" s="270" t="s">
        <v>3458</v>
      </c>
      <c r="E408" s="385">
        <v>44056</v>
      </c>
      <c r="F408" s="387">
        <v>1</v>
      </c>
      <c r="G408" s="270">
        <v>87</v>
      </c>
      <c r="H408" s="270" t="s">
        <v>7</v>
      </c>
      <c r="I408" s="606">
        <v>44270</v>
      </c>
      <c r="J408" s="387">
        <v>0.75</v>
      </c>
      <c r="K408" s="188"/>
      <c r="L408" s="188"/>
      <c r="M408" s="188"/>
      <c r="N408" s="188"/>
      <c r="O408" s="188"/>
      <c r="P408" s="188"/>
      <c r="Q408" s="188"/>
      <c r="R408" s="188"/>
      <c r="S408" s="188"/>
      <c r="T408" s="188"/>
      <c r="U408" s="188"/>
      <c r="V408" s="188"/>
      <c r="W408" s="188"/>
      <c r="X408" s="188"/>
      <c r="Y408" s="188"/>
      <c r="Z408" s="188"/>
      <c r="AA408" s="188"/>
      <c r="AB408" s="188"/>
      <c r="AC408" s="188"/>
    </row>
    <row r="409" spans="1:29" ht="12.75">
      <c r="F409" s="17"/>
      <c r="J409" s="17"/>
    </row>
    <row r="410" spans="1:29" ht="12.75">
      <c r="F410" s="17"/>
      <c r="J410" s="17"/>
    </row>
    <row r="411" spans="1:29" ht="12.75">
      <c r="A411" s="270">
        <v>136</v>
      </c>
      <c r="B411" s="270">
        <v>0</v>
      </c>
      <c r="C411" s="270">
        <v>0</v>
      </c>
      <c r="D411" s="270" t="s">
        <v>3458</v>
      </c>
      <c r="E411" s="385">
        <v>44056</v>
      </c>
      <c r="F411" s="387">
        <v>0</v>
      </c>
      <c r="G411" s="270">
        <v>0</v>
      </c>
      <c r="H411" s="270" t="s">
        <v>7</v>
      </c>
      <c r="I411" s="606">
        <v>44270</v>
      </c>
      <c r="J411" s="387">
        <v>0</v>
      </c>
      <c r="K411" s="188"/>
      <c r="L411" s="188"/>
      <c r="M411" s="188"/>
      <c r="N411" s="188"/>
      <c r="O411" s="188"/>
      <c r="P411" s="188"/>
      <c r="Q411" s="188"/>
      <c r="R411" s="188"/>
      <c r="S411" s="188"/>
      <c r="T411" s="188"/>
      <c r="U411" s="188"/>
      <c r="V411" s="188"/>
      <c r="W411" s="188"/>
      <c r="X411" s="188"/>
      <c r="Y411" s="188"/>
      <c r="Z411" s="188"/>
      <c r="AA411" s="188"/>
      <c r="AB411" s="188"/>
      <c r="AC411" s="188"/>
    </row>
    <row r="412" spans="1:29" ht="12.75">
      <c r="F412" s="17"/>
      <c r="J412" s="17"/>
    </row>
    <row r="413" spans="1:29" ht="12.75">
      <c r="F413" s="17"/>
      <c r="J413" s="17"/>
    </row>
    <row r="414" spans="1:29" ht="12.75">
      <c r="A414" s="270">
        <v>137</v>
      </c>
      <c r="B414" s="270">
        <v>0</v>
      </c>
      <c r="C414" s="270">
        <v>0</v>
      </c>
      <c r="D414" s="270" t="s">
        <v>3458</v>
      </c>
      <c r="E414" s="385">
        <v>44056</v>
      </c>
      <c r="F414" s="387">
        <v>0</v>
      </c>
      <c r="G414" s="270">
        <v>0</v>
      </c>
      <c r="H414" s="270" t="s">
        <v>7</v>
      </c>
      <c r="I414" s="606">
        <v>44270</v>
      </c>
      <c r="J414" s="387">
        <v>0</v>
      </c>
      <c r="K414" s="188"/>
      <c r="L414" s="188"/>
      <c r="M414" s="188"/>
      <c r="N414" s="188"/>
      <c r="O414" s="188"/>
      <c r="P414" s="188"/>
      <c r="Q414" s="188"/>
      <c r="R414" s="188"/>
      <c r="S414" s="188"/>
      <c r="T414" s="188"/>
      <c r="U414" s="188"/>
      <c r="V414" s="188"/>
      <c r="W414" s="188"/>
      <c r="X414" s="188"/>
      <c r="Y414" s="188"/>
      <c r="Z414" s="188"/>
      <c r="AA414" s="188"/>
      <c r="AB414" s="188"/>
      <c r="AC414" s="188"/>
    </row>
    <row r="415" spans="1:29" ht="12.75">
      <c r="F415" s="17"/>
      <c r="J415" s="17"/>
    </row>
    <row r="416" spans="1:29" ht="12.75">
      <c r="F416" s="17"/>
      <c r="J416" s="17"/>
    </row>
    <row r="417" spans="1:29" ht="12.75">
      <c r="A417" s="270">
        <v>138</v>
      </c>
      <c r="B417" s="270">
        <v>0</v>
      </c>
      <c r="C417" s="270">
        <v>0</v>
      </c>
      <c r="D417" s="270" t="s">
        <v>3458</v>
      </c>
      <c r="E417" s="385">
        <v>44056</v>
      </c>
      <c r="F417" s="387">
        <v>0</v>
      </c>
      <c r="G417" s="270">
        <v>0</v>
      </c>
      <c r="H417" s="270" t="s">
        <v>7</v>
      </c>
      <c r="I417" s="606">
        <v>44270</v>
      </c>
      <c r="J417" s="387">
        <v>0</v>
      </c>
      <c r="K417" s="188"/>
      <c r="L417" s="188"/>
      <c r="M417" s="188"/>
      <c r="N417" s="188"/>
      <c r="O417" s="188"/>
      <c r="P417" s="188"/>
      <c r="Q417" s="188"/>
      <c r="R417" s="188"/>
      <c r="S417" s="188"/>
      <c r="T417" s="188"/>
      <c r="U417" s="188"/>
      <c r="V417" s="188"/>
      <c r="W417" s="188"/>
      <c r="X417" s="188"/>
      <c r="Y417" s="188"/>
      <c r="Z417" s="188"/>
      <c r="AA417" s="188"/>
      <c r="AB417" s="188"/>
      <c r="AC417" s="188"/>
    </row>
    <row r="418" spans="1:29" ht="12.75">
      <c r="F418" s="17"/>
      <c r="J418" s="17"/>
    </row>
    <row r="419" spans="1:29" ht="12.75">
      <c r="F419" s="17"/>
      <c r="J419" s="17"/>
    </row>
    <row r="420" spans="1:29" ht="12.75">
      <c r="A420" s="270">
        <v>139</v>
      </c>
      <c r="B420" s="270">
        <v>10</v>
      </c>
      <c r="C420" s="270">
        <v>10</v>
      </c>
      <c r="D420" s="270" t="s">
        <v>3458</v>
      </c>
      <c r="E420" s="385">
        <v>44056</v>
      </c>
      <c r="F420" s="387" t="s">
        <v>3120</v>
      </c>
      <c r="G420" s="270">
        <v>10</v>
      </c>
      <c r="H420" s="270" t="s">
        <v>7</v>
      </c>
      <c r="I420" s="606">
        <v>44270</v>
      </c>
      <c r="J420" s="387" t="s">
        <v>3120</v>
      </c>
      <c r="K420" s="188"/>
      <c r="L420" s="188"/>
      <c r="M420" s="188"/>
      <c r="N420" s="188"/>
      <c r="O420" s="188"/>
      <c r="P420" s="188"/>
      <c r="Q420" s="188"/>
      <c r="R420" s="188"/>
      <c r="S420" s="188"/>
      <c r="T420" s="188"/>
      <c r="U420" s="188"/>
      <c r="V420" s="188"/>
      <c r="W420" s="188"/>
      <c r="X420" s="188"/>
      <c r="Y420" s="188"/>
      <c r="Z420" s="188"/>
      <c r="AA420" s="188"/>
      <c r="AB420" s="188"/>
      <c r="AC420" s="188"/>
    </row>
    <row r="421" spans="1:29" ht="12.75">
      <c r="F421" s="17"/>
      <c r="J421" s="17"/>
    </row>
    <row r="422" spans="1:29" ht="12.75">
      <c r="F422" s="17"/>
      <c r="J422" s="17"/>
    </row>
    <row r="423" spans="1:29" ht="12.75">
      <c r="A423" s="270">
        <v>140</v>
      </c>
      <c r="B423" s="270">
        <v>101</v>
      </c>
      <c r="C423" s="270">
        <v>101</v>
      </c>
      <c r="D423" s="270" t="s">
        <v>3458</v>
      </c>
      <c r="E423" s="385">
        <v>44056</v>
      </c>
      <c r="F423" s="387">
        <v>1</v>
      </c>
      <c r="G423" s="270">
        <v>101</v>
      </c>
      <c r="H423" s="270" t="s">
        <v>7</v>
      </c>
      <c r="I423" s="606">
        <v>44270</v>
      </c>
      <c r="J423" s="387">
        <v>1</v>
      </c>
      <c r="K423" s="188"/>
      <c r="L423" s="188"/>
      <c r="M423" s="188"/>
      <c r="N423" s="188"/>
      <c r="O423" s="188"/>
      <c r="P423" s="188"/>
      <c r="Q423" s="188"/>
      <c r="R423" s="188"/>
      <c r="S423" s="188"/>
      <c r="T423" s="188"/>
      <c r="U423" s="188"/>
      <c r="V423" s="188"/>
      <c r="W423" s="188"/>
      <c r="X423" s="188"/>
      <c r="Y423" s="188"/>
      <c r="Z423" s="188"/>
      <c r="AA423" s="188"/>
      <c r="AB423" s="188"/>
      <c r="AC423" s="188"/>
    </row>
    <row r="424" spans="1:29" ht="12.75">
      <c r="F424" s="17"/>
      <c r="J424" s="17"/>
    </row>
    <row r="425" spans="1:29" ht="12.75">
      <c r="F425" s="17"/>
      <c r="J425" s="17"/>
    </row>
    <row r="426" spans="1:29" ht="12.75">
      <c r="A426" s="270">
        <v>141</v>
      </c>
      <c r="B426" s="270">
        <v>3</v>
      </c>
      <c r="C426" s="270">
        <v>3</v>
      </c>
      <c r="D426" s="270" t="s">
        <v>3458</v>
      </c>
      <c r="E426" s="385">
        <v>44056</v>
      </c>
      <c r="F426" s="387" t="s">
        <v>3119</v>
      </c>
      <c r="G426" s="270">
        <v>3</v>
      </c>
      <c r="H426" s="270" t="s">
        <v>7</v>
      </c>
      <c r="I426" s="606">
        <v>44270</v>
      </c>
      <c r="J426" s="387" t="s">
        <v>3120</v>
      </c>
      <c r="K426" s="188"/>
      <c r="L426" s="188"/>
      <c r="M426" s="188"/>
      <c r="N426" s="188"/>
      <c r="O426" s="188"/>
      <c r="P426" s="188"/>
      <c r="Q426" s="188"/>
      <c r="R426" s="188"/>
      <c r="S426" s="188"/>
      <c r="T426" s="188"/>
      <c r="U426" s="188"/>
      <c r="V426" s="188"/>
      <c r="W426" s="188"/>
      <c r="X426" s="188"/>
      <c r="Y426" s="188"/>
      <c r="Z426" s="188"/>
      <c r="AA426" s="188"/>
      <c r="AB426" s="188"/>
      <c r="AC426" s="188"/>
    </row>
    <row r="427" spans="1:29" ht="12.75">
      <c r="F427" s="583"/>
    </row>
    <row r="428" spans="1:29" ht="12.75">
      <c r="F428" s="583" t="s">
        <v>654</v>
      </c>
    </row>
    <row r="429" spans="1:29" ht="12.75">
      <c r="A429" s="270">
        <v>142</v>
      </c>
      <c r="B429" s="270">
        <v>143</v>
      </c>
      <c r="C429" s="270">
        <v>143</v>
      </c>
      <c r="D429" s="270" t="s">
        <v>3458</v>
      </c>
      <c r="E429" s="385">
        <v>44056</v>
      </c>
      <c r="F429" s="387">
        <v>1.5</v>
      </c>
      <c r="G429" s="270">
        <v>143</v>
      </c>
      <c r="H429" s="270" t="s">
        <v>7</v>
      </c>
      <c r="I429" s="606">
        <v>44270</v>
      </c>
      <c r="J429" s="270">
        <v>1</v>
      </c>
      <c r="K429" s="188"/>
      <c r="L429" s="188"/>
      <c r="M429" s="188"/>
      <c r="N429" s="188"/>
      <c r="O429" s="188"/>
      <c r="P429" s="188"/>
      <c r="Q429" s="188"/>
      <c r="R429" s="188"/>
      <c r="S429" s="188"/>
      <c r="T429" s="188"/>
      <c r="U429" s="188"/>
      <c r="V429" s="188"/>
      <c r="W429" s="188"/>
      <c r="X429" s="188"/>
      <c r="Y429" s="188"/>
      <c r="Z429" s="188"/>
      <c r="AA429" s="188"/>
      <c r="AB429" s="188"/>
      <c r="AC429" s="188"/>
    </row>
    <row r="430" spans="1:29" ht="12.75">
      <c r="F430" s="17"/>
    </row>
    <row r="431" spans="1:29" ht="12.75">
      <c r="F431" s="17"/>
    </row>
    <row r="432" spans="1:29" ht="12.75">
      <c r="A432" s="270">
        <v>143</v>
      </c>
      <c r="B432" s="270">
        <v>0</v>
      </c>
      <c r="C432" s="270">
        <v>0</v>
      </c>
      <c r="D432" s="270" t="s">
        <v>3458</v>
      </c>
      <c r="E432" s="385">
        <v>44056</v>
      </c>
      <c r="F432" s="387">
        <v>0</v>
      </c>
      <c r="G432" s="270">
        <v>0</v>
      </c>
      <c r="H432" s="270" t="s">
        <v>7</v>
      </c>
      <c r="I432" s="606">
        <v>44270</v>
      </c>
      <c r="J432" s="270">
        <v>0</v>
      </c>
      <c r="K432" s="188"/>
      <c r="L432" s="188"/>
      <c r="M432" s="188"/>
      <c r="N432" s="188"/>
      <c r="O432" s="188"/>
      <c r="P432" s="188"/>
      <c r="Q432" s="188"/>
      <c r="R432" s="188"/>
      <c r="S432" s="188"/>
      <c r="T432" s="188"/>
      <c r="U432" s="188"/>
      <c r="V432" s="188"/>
      <c r="W432" s="188"/>
      <c r="X432" s="188"/>
      <c r="Y432" s="188"/>
      <c r="Z432" s="188"/>
      <c r="AA432" s="188"/>
      <c r="AB432" s="188"/>
      <c r="AC432" s="188"/>
    </row>
    <row r="433" spans="1:29" ht="12.75">
      <c r="F433" s="17"/>
    </row>
    <row r="434" spans="1:29" ht="12.75">
      <c r="F434" s="17"/>
    </row>
    <row r="435" spans="1:29" ht="12.75">
      <c r="A435" s="270">
        <v>144</v>
      </c>
      <c r="B435" s="270">
        <v>0</v>
      </c>
      <c r="C435" s="270">
        <v>0</v>
      </c>
      <c r="D435" s="270" t="s">
        <v>3458</v>
      </c>
      <c r="E435" s="385">
        <v>44056</v>
      </c>
      <c r="F435" s="387">
        <v>0</v>
      </c>
      <c r="G435" s="270">
        <v>0</v>
      </c>
      <c r="H435" s="270" t="s">
        <v>7</v>
      </c>
      <c r="I435" s="606">
        <v>44270</v>
      </c>
      <c r="J435" s="270">
        <v>0</v>
      </c>
      <c r="K435" s="188"/>
      <c r="L435" s="188"/>
      <c r="M435" s="188"/>
      <c r="N435" s="188"/>
      <c r="O435" s="188"/>
      <c r="P435" s="188"/>
      <c r="Q435" s="188"/>
      <c r="R435" s="188"/>
      <c r="S435" s="188"/>
      <c r="T435" s="188"/>
      <c r="U435" s="188"/>
      <c r="V435" s="188"/>
      <c r="W435" s="188"/>
      <c r="X435" s="188"/>
      <c r="Y435" s="188"/>
      <c r="Z435" s="188"/>
      <c r="AA435" s="188"/>
      <c r="AB435" s="188"/>
      <c r="AC435" s="188"/>
    </row>
    <row r="436" spans="1:29" ht="12.75">
      <c r="F436" s="17"/>
    </row>
    <row r="437" spans="1:29" ht="12.75">
      <c r="F437" s="17"/>
    </row>
    <row r="438" spans="1:29" ht="12.75">
      <c r="A438" s="270">
        <v>145</v>
      </c>
      <c r="B438" s="270">
        <v>0</v>
      </c>
      <c r="C438" s="270">
        <v>0</v>
      </c>
      <c r="D438" s="270" t="s">
        <v>3458</v>
      </c>
      <c r="E438" s="385">
        <v>44056</v>
      </c>
      <c r="F438" s="387">
        <v>0</v>
      </c>
      <c r="G438" s="270">
        <v>0</v>
      </c>
      <c r="H438" s="270" t="s">
        <v>7</v>
      </c>
      <c r="I438" s="606">
        <v>44270</v>
      </c>
      <c r="J438" s="270">
        <v>0</v>
      </c>
      <c r="K438" s="188"/>
      <c r="L438" s="188"/>
      <c r="M438" s="188"/>
      <c r="N438" s="188"/>
      <c r="O438" s="188"/>
      <c r="P438" s="188"/>
      <c r="Q438" s="188"/>
      <c r="R438" s="188"/>
      <c r="S438" s="188"/>
      <c r="T438" s="188"/>
      <c r="U438" s="188"/>
      <c r="V438" s="188"/>
      <c r="W438" s="188"/>
      <c r="X438" s="188"/>
      <c r="Y438" s="188"/>
      <c r="Z438" s="188"/>
      <c r="AA438" s="188"/>
      <c r="AB438" s="188"/>
      <c r="AC438" s="188"/>
    </row>
    <row r="439" spans="1:29" ht="12.75">
      <c r="F439" s="17"/>
    </row>
    <row r="440" spans="1:29" ht="12.75">
      <c r="F440" s="17"/>
    </row>
    <row r="441" spans="1:29" ht="12.75">
      <c r="A441" s="270">
        <v>146</v>
      </c>
      <c r="B441" s="270">
        <v>0</v>
      </c>
      <c r="C441" s="270">
        <v>0</v>
      </c>
      <c r="D441" s="270" t="s">
        <v>3458</v>
      </c>
      <c r="E441" s="385">
        <v>44056</v>
      </c>
      <c r="F441" s="387">
        <v>0</v>
      </c>
      <c r="G441" s="270">
        <v>0</v>
      </c>
      <c r="H441" s="270" t="s">
        <v>7</v>
      </c>
      <c r="I441" s="606">
        <v>44270</v>
      </c>
      <c r="J441" s="270">
        <v>0</v>
      </c>
      <c r="K441" s="188"/>
      <c r="L441" s="188"/>
      <c r="M441" s="188"/>
      <c r="N441" s="188"/>
      <c r="O441" s="188"/>
      <c r="P441" s="188"/>
      <c r="Q441" s="188"/>
      <c r="R441" s="188"/>
      <c r="S441" s="188"/>
      <c r="T441" s="188"/>
      <c r="U441" s="188"/>
      <c r="V441" s="188"/>
      <c r="W441" s="188"/>
      <c r="X441" s="188"/>
      <c r="Y441" s="188"/>
      <c r="Z441" s="188"/>
      <c r="AA441" s="188"/>
      <c r="AB441" s="188"/>
      <c r="AC441" s="188"/>
    </row>
    <row r="442" spans="1:29" ht="12.75">
      <c r="F442" s="17"/>
    </row>
    <row r="443" spans="1:29" ht="12.75">
      <c r="F443" s="17"/>
    </row>
    <row r="444" spans="1:29" ht="12.75">
      <c r="A444" s="270">
        <v>147</v>
      </c>
      <c r="B444" s="270">
        <v>38</v>
      </c>
      <c r="C444" s="270">
        <v>38</v>
      </c>
      <c r="D444" s="270" t="s">
        <v>3458</v>
      </c>
      <c r="E444" s="385">
        <v>44056</v>
      </c>
      <c r="F444" s="387">
        <v>0.5</v>
      </c>
      <c r="G444" s="270">
        <v>38</v>
      </c>
      <c r="H444" s="270" t="s">
        <v>7</v>
      </c>
      <c r="I444" s="606">
        <v>44270</v>
      </c>
      <c r="J444" s="270">
        <v>0.25</v>
      </c>
      <c r="K444" s="188"/>
      <c r="L444" s="188"/>
      <c r="M444" s="188"/>
      <c r="N444" s="188"/>
      <c r="O444" s="188"/>
      <c r="P444" s="188"/>
      <c r="Q444" s="188"/>
      <c r="R444" s="188"/>
      <c r="S444" s="188"/>
      <c r="T444" s="188"/>
      <c r="U444" s="188"/>
      <c r="V444" s="188"/>
      <c r="W444" s="188"/>
      <c r="X444" s="188"/>
      <c r="Y444" s="188"/>
      <c r="Z444" s="188"/>
      <c r="AA444" s="188"/>
      <c r="AB444" s="188"/>
      <c r="AC444" s="188"/>
    </row>
    <row r="445" spans="1:29" ht="12.75">
      <c r="F445" s="17"/>
    </row>
    <row r="446" spans="1:29" ht="12.75">
      <c r="F446" s="17"/>
    </row>
    <row r="447" spans="1:29" ht="12.75">
      <c r="A447" s="270">
        <v>148</v>
      </c>
      <c r="B447" s="270">
        <v>29</v>
      </c>
      <c r="C447" s="270">
        <v>29</v>
      </c>
      <c r="D447" s="270" t="s">
        <v>3458</v>
      </c>
      <c r="E447" s="385">
        <v>44056</v>
      </c>
      <c r="F447" s="387">
        <v>0.5</v>
      </c>
      <c r="G447" s="270">
        <v>29</v>
      </c>
      <c r="H447" s="270" t="s">
        <v>7</v>
      </c>
      <c r="I447" s="606">
        <v>44270</v>
      </c>
      <c r="J447" s="270">
        <v>0.25</v>
      </c>
      <c r="K447" s="188"/>
      <c r="L447" s="188"/>
      <c r="M447" s="188"/>
      <c r="N447" s="188"/>
      <c r="O447" s="188"/>
      <c r="P447" s="188"/>
      <c r="Q447" s="188"/>
      <c r="R447" s="188"/>
      <c r="S447" s="188"/>
      <c r="T447" s="188"/>
      <c r="U447" s="188"/>
      <c r="V447" s="188"/>
      <c r="W447" s="188"/>
      <c r="X447" s="188"/>
      <c r="Y447" s="188"/>
      <c r="Z447" s="188"/>
      <c r="AA447" s="188"/>
      <c r="AB447" s="188"/>
      <c r="AC447" s="188"/>
    </row>
    <row r="448" spans="1:29" ht="12.75">
      <c r="F448" s="17"/>
    </row>
    <row r="449" spans="1:29" ht="12.75">
      <c r="F449" s="17"/>
    </row>
    <row r="450" spans="1:29" ht="12.75">
      <c r="A450" s="270">
        <v>149</v>
      </c>
      <c r="B450" s="270">
        <v>0</v>
      </c>
      <c r="C450" s="270">
        <v>0</v>
      </c>
      <c r="D450" s="270" t="s">
        <v>3458</v>
      </c>
      <c r="E450" s="385">
        <v>44056</v>
      </c>
      <c r="F450" s="387">
        <v>0</v>
      </c>
      <c r="G450" s="270">
        <v>0</v>
      </c>
      <c r="H450" s="270" t="s">
        <v>7</v>
      </c>
      <c r="I450" s="606">
        <v>44270</v>
      </c>
      <c r="J450" s="270">
        <v>0</v>
      </c>
      <c r="K450" s="188"/>
      <c r="L450" s="188"/>
      <c r="M450" s="188"/>
      <c r="N450" s="188"/>
      <c r="O450" s="188"/>
      <c r="P450" s="188"/>
      <c r="Q450" s="188"/>
      <c r="R450" s="188"/>
      <c r="S450" s="188"/>
      <c r="T450" s="188"/>
      <c r="U450" s="188"/>
      <c r="V450" s="188"/>
      <c r="W450" s="188"/>
      <c r="X450" s="188"/>
      <c r="Y450" s="188"/>
      <c r="Z450" s="188"/>
      <c r="AA450" s="188"/>
      <c r="AB450" s="188"/>
      <c r="AC450" s="188"/>
    </row>
    <row r="451" spans="1:29" ht="12.75">
      <c r="F451" s="17"/>
    </row>
    <row r="452" spans="1:29" ht="12.75">
      <c r="F452" s="17"/>
    </row>
    <row r="453" spans="1:29" ht="12.75">
      <c r="A453" s="270">
        <v>150</v>
      </c>
      <c r="B453" s="270">
        <v>0</v>
      </c>
      <c r="C453" s="270">
        <v>0</v>
      </c>
      <c r="D453" s="270" t="s">
        <v>3458</v>
      </c>
      <c r="E453" s="385">
        <v>44056</v>
      </c>
      <c r="F453" s="387">
        <v>0</v>
      </c>
      <c r="G453" s="270">
        <v>0</v>
      </c>
      <c r="H453" s="270" t="s">
        <v>7</v>
      </c>
      <c r="I453" s="606">
        <v>44270</v>
      </c>
      <c r="J453" s="270">
        <v>0</v>
      </c>
      <c r="K453" s="188"/>
      <c r="L453" s="188"/>
      <c r="M453" s="188"/>
      <c r="N453" s="188"/>
      <c r="O453" s="188"/>
      <c r="P453" s="188"/>
      <c r="Q453" s="188"/>
      <c r="R453" s="188"/>
      <c r="S453" s="188"/>
      <c r="T453" s="188"/>
      <c r="U453" s="188"/>
      <c r="V453" s="188"/>
      <c r="W453" s="188"/>
      <c r="X453" s="188"/>
      <c r="Y453" s="188"/>
      <c r="Z453" s="188"/>
      <c r="AA453" s="188"/>
      <c r="AB453" s="188"/>
      <c r="AC453" s="188"/>
    </row>
    <row r="454" spans="1:29" ht="12.75">
      <c r="F454" s="17"/>
    </row>
    <row r="455" spans="1:29" ht="12.75">
      <c r="F455" s="17"/>
    </row>
    <row r="456" spans="1:29" ht="12.75">
      <c r="A456" s="270">
        <v>151</v>
      </c>
      <c r="B456" s="270">
        <v>0</v>
      </c>
      <c r="C456" s="270">
        <v>0</v>
      </c>
      <c r="D456" s="270" t="s">
        <v>3458</v>
      </c>
      <c r="E456" s="385">
        <v>44056</v>
      </c>
      <c r="F456" s="387">
        <v>0</v>
      </c>
      <c r="G456" s="270">
        <v>0</v>
      </c>
      <c r="H456" s="270" t="s">
        <v>7</v>
      </c>
      <c r="I456" s="606">
        <v>44270</v>
      </c>
      <c r="J456" s="270">
        <v>0</v>
      </c>
      <c r="K456" s="188"/>
      <c r="L456" s="188"/>
      <c r="M456" s="188"/>
      <c r="N456" s="188"/>
      <c r="O456" s="188"/>
      <c r="P456" s="188"/>
      <c r="Q456" s="188"/>
      <c r="R456" s="188"/>
      <c r="S456" s="188"/>
      <c r="T456" s="188"/>
      <c r="U456" s="188"/>
      <c r="V456" s="188"/>
      <c r="W456" s="188"/>
      <c r="X456" s="188"/>
      <c r="Y456" s="188"/>
      <c r="Z456" s="188"/>
      <c r="AA456" s="188"/>
      <c r="AB456" s="188"/>
      <c r="AC456" s="188"/>
    </row>
    <row r="457" spans="1:29" ht="12.75">
      <c r="F457" s="17"/>
    </row>
    <row r="458" spans="1:29" ht="12.75">
      <c r="F458" s="17"/>
    </row>
    <row r="459" spans="1:29" ht="12.75">
      <c r="A459" s="270">
        <v>152</v>
      </c>
      <c r="B459" s="270">
        <v>0</v>
      </c>
      <c r="C459" s="270">
        <v>0</v>
      </c>
      <c r="D459" s="270" t="s">
        <v>3458</v>
      </c>
      <c r="E459" s="385">
        <v>44056</v>
      </c>
      <c r="F459" s="387">
        <v>0</v>
      </c>
      <c r="G459" s="270">
        <v>0</v>
      </c>
      <c r="H459" s="270" t="s">
        <v>7</v>
      </c>
      <c r="I459" s="606">
        <v>44270</v>
      </c>
      <c r="J459" s="270">
        <v>0</v>
      </c>
      <c r="K459" s="188"/>
      <c r="L459" s="188"/>
      <c r="M459" s="188"/>
      <c r="N459" s="188"/>
      <c r="O459" s="188"/>
      <c r="P459" s="188"/>
      <c r="Q459" s="188"/>
      <c r="R459" s="188"/>
      <c r="S459" s="188"/>
      <c r="T459" s="188"/>
      <c r="U459" s="188"/>
      <c r="V459" s="188"/>
      <c r="W459" s="188"/>
      <c r="X459" s="188"/>
      <c r="Y459" s="188"/>
      <c r="Z459" s="188"/>
      <c r="AA459" s="188"/>
      <c r="AB459" s="188"/>
      <c r="AC459" s="188"/>
    </row>
    <row r="460" spans="1:29" ht="12.75">
      <c r="F460" s="17"/>
    </row>
    <row r="461" spans="1:29" ht="12.75">
      <c r="F461" s="17"/>
    </row>
    <row r="462" spans="1:29" ht="12.75">
      <c r="A462" s="270">
        <v>153</v>
      </c>
      <c r="B462" s="270">
        <v>0</v>
      </c>
      <c r="C462" s="270">
        <v>0</v>
      </c>
      <c r="D462" s="270" t="s">
        <v>3458</v>
      </c>
      <c r="E462" s="385">
        <v>44056</v>
      </c>
      <c r="F462" s="387">
        <v>0</v>
      </c>
      <c r="G462" s="270">
        <v>0</v>
      </c>
      <c r="H462" s="270" t="s">
        <v>7</v>
      </c>
      <c r="I462" s="606">
        <v>44270</v>
      </c>
      <c r="J462" s="270">
        <v>0</v>
      </c>
      <c r="K462" s="188"/>
      <c r="L462" s="188"/>
      <c r="M462" s="188"/>
      <c r="N462" s="188"/>
      <c r="O462" s="188"/>
      <c r="P462" s="188"/>
      <c r="Q462" s="188"/>
      <c r="R462" s="188"/>
      <c r="S462" s="188"/>
      <c r="T462" s="188"/>
      <c r="U462" s="188"/>
      <c r="V462" s="188"/>
      <c r="W462" s="188"/>
      <c r="X462" s="188"/>
      <c r="Y462" s="188"/>
      <c r="Z462" s="188"/>
      <c r="AA462" s="188"/>
      <c r="AB462" s="188"/>
      <c r="AC462" s="188"/>
    </row>
    <row r="463" spans="1:29" ht="12.75">
      <c r="F463" s="17"/>
    </row>
    <row r="464" spans="1:29" ht="12.75">
      <c r="F464" s="17"/>
    </row>
    <row r="465" spans="1:29" ht="12.75">
      <c r="A465" s="270">
        <v>154</v>
      </c>
      <c r="B465" s="270">
        <v>0</v>
      </c>
      <c r="C465" s="270">
        <v>0</v>
      </c>
      <c r="D465" s="270" t="s">
        <v>3458</v>
      </c>
      <c r="E465" s="385">
        <v>44056</v>
      </c>
      <c r="F465" s="387">
        <v>0</v>
      </c>
      <c r="G465" s="270">
        <v>0</v>
      </c>
      <c r="H465" s="270" t="s">
        <v>7</v>
      </c>
      <c r="I465" s="606">
        <v>44270</v>
      </c>
      <c r="J465" s="270">
        <v>0</v>
      </c>
      <c r="K465" s="188"/>
      <c r="L465" s="188"/>
      <c r="M465" s="188"/>
      <c r="N465" s="188"/>
      <c r="O465" s="188"/>
      <c r="P465" s="188"/>
      <c r="Q465" s="188"/>
      <c r="R465" s="188"/>
      <c r="S465" s="188"/>
      <c r="T465" s="188"/>
      <c r="U465" s="188"/>
      <c r="V465" s="188"/>
      <c r="W465" s="188"/>
      <c r="X465" s="188"/>
      <c r="Y465" s="188"/>
      <c r="Z465" s="188"/>
      <c r="AA465" s="188"/>
      <c r="AB465" s="188"/>
      <c r="AC465" s="188"/>
    </row>
    <row r="466" spans="1:29" ht="12.75">
      <c r="F466" s="17"/>
    </row>
    <row r="467" spans="1:29" ht="12.75">
      <c r="F467" s="17"/>
    </row>
    <row r="468" spans="1:29" ht="12.75">
      <c r="A468" s="270">
        <v>155</v>
      </c>
      <c r="B468" s="270">
        <v>0</v>
      </c>
      <c r="C468" s="270">
        <v>0</v>
      </c>
      <c r="D468" s="270" t="s">
        <v>3458</v>
      </c>
      <c r="E468" s="385">
        <v>44056</v>
      </c>
      <c r="F468" s="387">
        <v>0</v>
      </c>
      <c r="G468" s="270">
        <v>0</v>
      </c>
      <c r="H468" s="270" t="s">
        <v>7</v>
      </c>
      <c r="I468" s="606">
        <v>44270</v>
      </c>
      <c r="J468" s="270">
        <v>0</v>
      </c>
      <c r="K468" s="188"/>
      <c r="L468" s="188"/>
      <c r="M468" s="188"/>
      <c r="N468" s="188"/>
      <c r="O468" s="188"/>
      <c r="P468" s="188"/>
      <c r="Q468" s="188"/>
      <c r="R468" s="188"/>
      <c r="S468" s="188"/>
      <c r="T468" s="188"/>
      <c r="U468" s="188"/>
      <c r="V468" s="188"/>
      <c r="W468" s="188"/>
      <c r="X468" s="188"/>
      <c r="Y468" s="188"/>
      <c r="Z468" s="188"/>
      <c r="AA468" s="188"/>
      <c r="AB468" s="188"/>
      <c r="AC468" s="188"/>
    </row>
    <row r="469" spans="1:29" ht="12.75">
      <c r="F469" s="17"/>
    </row>
    <row r="470" spans="1:29" ht="12.75">
      <c r="F470" s="17"/>
    </row>
    <row r="471" spans="1:29" ht="12.75">
      <c r="A471" s="270">
        <v>156</v>
      </c>
      <c r="B471" s="270">
        <v>0</v>
      </c>
      <c r="C471" s="270">
        <v>0</v>
      </c>
      <c r="D471" s="270" t="s">
        <v>3458</v>
      </c>
      <c r="E471" s="385">
        <v>44056</v>
      </c>
      <c r="F471" s="387">
        <v>0</v>
      </c>
      <c r="G471" s="270">
        <v>0</v>
      </c>
      <c r="H471" s="270" t="s">
        <v>7</v>
      </c>
      <c r="I471" s="606">
        <v>44270</v>
      </c>
      <c r="J471" s="270">
        <v>0</v>
      </c>
      <c r="K471" s="188"/>
      <c r="L471" s="188"/>
      <c r="M471" s="188"/>
      <c r="N471" s="188"/>
      <c r="O471" s="188"/>
      <c r="P471" s="188"/>
      <c r="Q471" s="188"/>
      <c r="R471" s="188"/>
      <c r="S471" s="188"/>
      <c r="T471" s="188"/>
      <c r="U471" s="188"/>
      <c r="V471" s="188"/>
      <c r="W471" s="188"/>
      <c r="X471" s="188"/>
      <c r="Y471" s="188"/>
      <c r="Z471" s="188"/>
      <c r="AA471" s="188"/>
      <c r="AB471" s="188"/>
      <c r="AC471" s="188"/>
    </row>
    <row r="475" spans="1:29" ht="12.75">
      <c r="B475">
        <f t="shared" ref="B475:C475" si="0">SUM(B2:B471)</f>
        <v>5774</v>
      </c>
      <c r="C475">
        <f t="shared" si="0"/>
        <v>5774</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outlinePr summaryBelow="0" summaryRight="0"/>
  </sheetPr>
  <dimension ref="A1:AA74"/>
  <sheetViews>
    <sheetView workbookViewId="0">
      <pane ySplit="1" topLeftCell="A2" activePane="bottomLeft" state="frozen"/>
      <selection pane="bottomLeft" activeCell="B3" sqref="B3"/>
    </sheetView>
  </sheetViews>
  <sheetFormatPr defaultColWidth="12.5703125" defaultRowHeight="15.75" customHeight="1"/>
  <sheetData>
    <row r="1" spans="1:27" ht="12.75">
      <c r="A1" s="116" t="s">
        <v>3105</v>
      </c>
      <c r="B1" s="116" t="s">
        <v>3106</v>
      </c>
      <c r="C1" s="116" t="s">
        <v>3108</v>
      </c>
      <c r="D1" s="116" t="s">
        <v>3109</v>
      </c>
      <c r="E1" s="116" t="s">
        <v>3111</v>
      </c>
      <c r="F1" s="116" t="s">
        <v>3112</v>
      </c>
      <c r="G1" s="116" t="s">
        <v>3113</v>
      </c>
      <c r="H1" s="116" t="s">
        <v>3462</v>
      </c>
      <c r="I1" s="116" t="s">
        <v>3463</v>
      </c>
      <c r="J1" s="116" t="s">
        <v>3464</v>
      </c>
      <c r="K1" s="116" t="s">
        <v>3465</v>
      </c>
    </row>
    <row r="2" spans="1:27" ht="12.75">
      <c r="A2" s="270">
        <v>1</v>
      </c>
      <c r="B2" s="270">
        <v>0</v>
      </c>
      <c r="C2" s="270" t="s">
        <v>68</v>
      </c>
      <c r="D2" s="385">
        <v>43922</v>
      </c>
      <c r="E2" s="270"/>
      <c r="F2" s="270" t="s">
        <v>203</v>
      </c>
      <c r="G2" s="385">
        <v>43937</v>
      </c>
      <c r="H2" s="188"/>
      <c r="I2" s="188"/>
      <c r="J2" s="188"/>
      <c r="K2" s="188"/>
      <c r="L2" s="188"/>
      <c r="M2" s="188"/>
      <c r="N2" s="188"/>
      <c r="O2" s="188"/>
      <c r="P2" s="188"/>
      <c r="Q2" s="188"/>
      <c r="R2" s="188"/>
      <c r="S2" s="188"/>
      <c r="T2" s="188"/>
      <c r="U2" s="188"/>
      <c r="V2" s="188"/>
      <c r="W2" s="188"/>
      <c r="X2" s="188"/>
      <c r="Y2" s="188"/>
      <c r="Z2" s="188"/>
      <c r="AA2" s="188"/>
    </row>
    <row r="3" spans="1:27" ht="12.75">
      <c r="A3" s="270">
        <v>2</v>
      </c>
      <c r="B3" s="270">
        <v>0</v>
      </c>
      <c r="C3" s="270" t="s">
        <v>68</v>
      </c>
      <c r="D3" s="385">
        <v>43922</v>
      </c>
      <c r="E3" s="270"/>
      <c r="F3" s="270" t="s">
        <v>203</v>
      </c>
      <c r="G3" s="385">
        <v>43937</v>
      </c>
      <c r="H3" s="188"/>
      <c r="I3" s="188"/>
      <c r="J3" s="188"/>
      <c r="K3" s="188"/>
      <c r="L3" s="188"/>
      <c r="M3" s="188"/>
      <c r="N3" s="188"/>
      <c r="O3" s="188"/>
      <c r="P3" s="188"/>
      <c r="Q3" s="188"/>
      <c r="R3" s="188"/>
      <c r="S3" s="188"/>
      <c r="T3" s="188"/>
      <c r="U3" s="188"/>
      <c r="V3" s="188"/>
      <c r="W3" s="188"/>
      <c r="X3" s="188"/>
      <c r="Y3" s="188"/>
      <c r="Z3" s="188"/>
      <c r="AA3" s="188"/>
    </row>
    <row r="4" spans="1:27" ht="12.75">
      <c r="A4" s="270">
        <v>3</v>
      </c>
      <c r="B4" s="270">
        <v>0</v>
      </c>
      <c r="C4" s="270" t="s">
        <v>68</v>
      </c>
      <c r="D4" s="385">
        <v>43922</v>
      </c>
      <c r="E4" s="270"/>
      <c r="F4" s="270" t="s">
        <v>203</v>
      </c>
      <c r="G4" s="385">
        <v>43945</v>
      </c>
      <c r="H4" s="188"/>
      <c r="I4" s="188"/>
      <c r="J4" s="188"/>
      <c r="K4" s="188"/>
      <c r="L4" s="188"/>
      <c r="M4" s="188"/>
      <c r="N4" s="188"/>
      <c r="O4" s="188"/>
      <c r="P4" s="188"/>
      <c r="Q4" s="188"/>
      <c r="R4" s="188"/>
      <c r="S4" s="188"/>
      <c r="T4" s="188"/>
      <c r="U4" s="188"/>
      <c r="V4" s="188"/>
      <c r="W4" s="188"/>
      <c r="X4" s="188"/>
      <c r="Y4" s="188"/>
      <c r="Z4" s="188"/>
      <c r="AA4" s="188"/>
    </row>
    <row r="5" spans="1:27" ht="12.75">
      <c r="A5" s="270">
        <v>4</v>
      </c>
      <c r="B5" s="270">
        <v>0</v>
      </c>
      <c r="C5" s="270" t="s">
        <v>68</v>
      </c>
      <c r="D5" s="385">
        <v>43931</v>
      </c>
      <c r="E5" s="270"/>
      <c r="F5" s="270" t="s">
        <v>3215</v>
      </c>
      <c r="G5" s="385">
        <v>43974</v>
      </c>
      <c r="H5" s="188"/>
      <c r="I5" s="188"/>
      <c r="J5" s="188"/>
      <c r="K5" s="188"/>
      <c r="L5" s="188"/>
      <c r="M5" s="188"/>
      <c r="N5" s="188"/>
      <c r="O5" s="188"/>
      <c r="P5" s="188"/>
      <c r="Q5" s="188"/>
      <c r="R5" s="188"/>
      <c r="S5" s="188"/>
      <c r="T5" s="188"/>
      <c r="U5" s="188"/>
      <c r="V5" s="188"/>
      <c r="W5" s="188"/>
      <c r="X5" s="188"/>
      <c r="Y5" s="188"/>
      <c r="Z5" s="188"/>
      <c r="AA5" s="188"/>
    </row>
    <row r="6" spans="1:27" ht="12.75">
      <c r="A6" s="884">
        <v>5</v>
      </c>
      <c r="B6" s="884">
        <v>61</v>
      </c>
      <c r="C6" s="884" t="s">
        <v>68</v>
      </c>
      <c r="D6" s="885">
        <v>43922</v>
      </c>
      <c r="E6" s="884"/>
      <c r="F6" s="884" t="s">
        <v>3215</v>
      </c>
      <c r="G6" s="885">
        <v>43971</v>
      </c>
      <c r="H6" s="884">
        <v>1</v>
      </c>
      <c r="I6" s="884" t="s">
        <v>68</v>
      </c>
      <c r="J6" s="885">
        <v>44019</v>
      </c>
      <c r="K6" s="884">
        <v>0.1</v>
      </c>
      <c r="L6" s="886"/>
      <c r="M6" s="886"/>
      <c r="N6" s="886"/>
      <c r="O6" s="886"/>
      <c r="P6" s="886"/>
      <c r="Q6" s="886"/>
      <c r="R6" s="886"/>
      <c r="S6" s="886"/>
      <c r="T6" s="886"/>
      <c r="U6" s="886"/>
      <c r="V6" s="886"/>
      <c r="W6" s="886"/>
      <c r="X6" s="886"/>
      <c r="Y6" s="886"/>
      <c r="Z6" s="886"/>
      <c r="AA6" s="886"/>
    </row>
    <row r="7" spans="1:27" ht="12.75">
      <c r="A7" s="270">
        <v>6</v>
      </c>
      <c r="B7" s="270">
        <v>0</v>
      </c>
      <c r="C7" s="270" t="s">
        <v>68</v>
      </c>
      <c r="D7" s="385">
        <v>43922</v>
      </c>
      <c r="E7" s="270"/>
      <c r="F7" s="270" t="s">
        <v>3215</v>
      </c>
      <c r="G7" s="385">
        <v>43974</v>
      </c>
      <c r="H7" s="188"/>
      <c r="I7" s="188"/>
      <c r="J7" s="188"/>
      <c r="K7" s="188"/>
      <c r="L7" s="188"/>
      <c r="M7" s="188"/>
      <c r="N7" s="188"/>
      <c r="O7" s="188"/>
      <c r="P7" s="188"/>
      <c r="Q7" s="188"/>
      <c r="R7" s="188"/>
      <c r="S7" s="188"/>
      <c r="T7" s="188"/>
      <c r="U7" s="188"/>
      <c r="V7" s="188"/>
      <c r="W7" s="188"/>
      <c r="X7" s="188"/>
      <c r="Y7" s="188"/>
      <c r="Z7" s="188"/>
      <c r="AA7" s="188"/>
    </row>
    <row r="8" spans="1:27" ht="12.75">
      <c r="A8" s="270">
        <v>7</v>
      </c>
      <c r="B8" s="270">
        <v>0</v>
      </c>
      <c r="C8" s="270" t="s">
        <v>68</v>
      </c>
      <c r="D8" s="385">
        <v>43922</v>
      </c>
      <c r="E8" s="270"/>
      <c r="F8" s="270" t="s">
        <v>15</v>
      </c>
      <c r="G8" s="385">
        <v>43974</v>
      </c>
      <c r="H8" s="188"/>
      <c r="I8" s="188"/>
      <c r="J8" s="188"/>
      <c r="K8" s="188"/>
      <c r="L8" s="188"/>
      <c r="M8" s="188"/>
      <c r="N8" s="188"/>
      <c r="O8" s="188"/>
      <c r="P8" s="188"/>
      <c r="Q8" s="188"/>
      <c r="R8" s="188"/>
      <c r="S8" s="188"/>
      <c r="T8" s="188"/>
      <c r="U8" s="188"/>
      <c r="V8" s="188"/>
      <c r="W8" s="188"/>
      <c r="X8" s="188"/>
      <c r="Y8" s="188"/>
      <c r="Z8" s="188"/>
      <c r="AA8" s="188"/>
    </row>
    <row r="9" spans="1:27" ht="12.75">
      <c r="A9" s="270">
        <v>8</v>
      </c>
      <c r="B9" s="270">
        <v>2</v>
      </c>
      <c r="C9" s="270" t="s">
        <v>68</v>
      </c>
      <c r="D9" s="385">
        <v>43922</v>
      </c>
      <c r="E9" s="270"/>
      <c r="F9" s="270" t="s">
        <v>3215</v>
      </c>
      <c r="G9" s="385">
        <v>43971</v>
      </c>
      <c r="H9" s="188"/>
      <c r="I9" s="188"/>
      <c r="J9" s="188"/>
      <c r="K9" s="188"/>
      <c r="L9" s="188"/>
      <c r="M9" s="188"/>
      <c r="N9" s="188"/>
      <c r="O9" s="188"/>
      <c r="P9" s="188"/>
      <c r="Q9" s="188"/>
      <c r="R9" s="188"/>
      <c r="S9" s="188"/>
      <c r="T9" s="188"/>
      <c r="U9" s="188"/>
      <c r="V9" s="188"/>
      <c r="W9" s="188"/>
      <c r="X9" s="188"/>
      <c r="Y9" s="188"/>
      <c r="Z9" s="188"/>
      <c r="AA9" s="188"/>
    </row>
    <row r="10" spans="1:27" ht="12.75">
      <c r="A10" s="884">
        <v>9</v>
      </c>
      <c r="B10" s="884">
        <v>77</v>
      </c>
      <c r="C10" s="884" t="s">
        <v>68</v>
      </c>
      <c r="D10" s="885">
        <v>43923</v>
      </c>
      <c r="E10" s="884"/>
      <c r="F10" s="884" t="s">
        <v>15</v>
      </c>
      <c r="G10" s="885">
        <v>43971</v>
      </c>
      <c r="H10" s="884">
        <v>10</v>
      </c>
      <c r="I10" s="884" t="s">
        <v>68</v>
      </c>
      <c r="J10" s="885">
        <v>44019</v>
      </c>
      <c r="K10" s="884">
        <v>0.8</v>
      </c>
      <c r="L10" s="886"/>
      <c r="M10" s="886"/>
      <c r="N10" s="886"/>
      <c r="O10" s="886"/>
      <c r="P10" s="886"/>
      <c r="Q10" s="886"/>
      <c r="R10" s="886"/>
      <c r="S10" s="886"/>
      <c r="T10" s="886"/>
      <c r="U10" s="886"/>
      <c r="V10" s="886"/>
      <c r="W10" s="886"/>
      <c r="X10" s="886"/>
      <c r="Y10" s="886"/>
      <c r="Z10" s="886"/>
      <c r="AA10" s="886"/>
    </row>
    <row r="11" spans="1:27" ht="12.75">
      <c r="A11" s="884">
        <v>10</v>
      </c>
      <c r="B11" s="884">
        <v>60</v>
      </c>
      <c r="C11" s="884" t="s">
        <v>68</v>
      </c>
      <c r="D11" s="885">
        <v>43923</v>
      </c>
      <c r="E11" s="884"/>
      <c r="F11" s="884" t="s">
        <v>15</v>
      </c>
      <c r="G11" s="885">
        <v>43971</v>
      </c>
      <c r="H11" s="884">
        <v>6</v>
      </c>
      <c r="I11" s="884" t="s">
        <v>68</v>
      </c>
      <c r="J11" s="885">
        <v>44023</v>
      </c>
      <c r="K11" s="884">
        <v>0.33</v>
      </c>
      <c r="L11" s="886"/>
      <c r="M11" s="886"/>
      <c r="N11" s="886"/>
      <c r="O11" s="886"/>
      <c r="P11" s="886"/>
      <c r="Q11" s="886"/>
      <c r="R11" s="886"/>
      <c r="S11" s="886"/>
      <c r="T11" s="886"/>
      <c r="U11" s="886"/>
      <c r="V11" s="886"/>
      <c r="W11" s="886"/>
      <c r="X11" s="886"/>
      <c r="Y11" s="886"/>
      <c r="Z11" s="886"/>
      <c r="AA11" s="886"/>
    </row>
    <row r="12" spans="1:27" ht="12.75">
      <c r="A12" s="884">
        <v>11</v>
      </c>
      <c r="B12" s="884">
        <v>45</v>
      </c>
      <c r="C12" s="884" t="s">
        <v>68</v>
      </c>
      <c r="D12" s="885">
        <v>43923</v>
      </c>
      <c r="E12" s="884"/>
      <c r="F12" s="884" t="s">
        <v>15</v>
      </c>
      <c r="G12" s="885">
        <v>43971</v>
      </c>
      <c r="H12" s="884">
        <v>2</v>
      </c>
      <c r="I12" s="884" t="s">
        <v>68</v>
      </c>
      <c r="J12" s="885">
        <v>44019</v>
      </c>
      <c r="K12" s="884">
        <v>0.08</v>
      </c>
      <c r="L12" s="886"/>
      <c r="M12" s="886"/>
      <c r="N12" s="886"/>
      <c r="O12" s="886"/>
      <c r="P12" s="886"/>
      <c r="Q12" s="886"/>
      <c r="R12" s="886"/>
      <c r="S12" s="886"/>
      <c r="T12" s="886"/>
      <c r="U12" s="886"/>
      <c r="V12" s="886"/>
      <c r="W12" s="886"/>
      <c r="X12" s="886"/>
      <c r="Y12" s="886"/>
      <c r="Z12" s="886"/>
      <c r="AA12" s="886"/>
    </row>
    <row r="13" spans="1:27" ht="12.75">
      <c r="A13" s="270">
        <v>12</v>
      </c>
      <c r="B13" s="270">
        <v>38</v>
      </c>
      <c r="C13" s="270" t="s">
        <v>68</v>
      </c>
      <c r="D13" s="385">
        <v>43923</v>
      </c>
      <c r="E13" s="270"/>
      <c r="F13" s="270" t="s">
        <v>3215</v>
      </c>
      <c r="G13" s="385">
        <v>43971</v>
      </c>
      <c r="H13" s="188"/>
      <c r="I13" s="188"/>
      <c r="J13" s="188"/>
      <c r="K13" s="188"/>
      <c r="L13" s="188"/>
      <c r="M13" s="188"/>
      <c r="N13" s="188"/>
      <c r="O13" s="188"/>
      <c r="P13" s="188"/>
      <c r="Q13" s="188"/>
      <c r="R13" s="188"/>
      <c r="S13" s="188"/>
      <c r="T13" s="188"/>
      <c r="U13" s="188"/>
      <c r="V13" s="188"/>
      <c r="W13" s="188"/>
      <c r="X13" s="188"/>
      <c r="Y13" s="188"/>
      <c r="Z13" s="188"/>
      <c r="AA13" s="188"/>
    </row>
    <row r="14" spans="1:27" ht="12.75">
      <c r="A14" s="270">
        <v>13</v>
      </c>
      <c r="B14" s="270">
        <v>0</v>
      </c>
      <c r="C14" s="270" t="s">
        <v>68</v>
      </c>
      <c r="D14" s="385">
        <v>43922</v>
      </c>
      <c r="E14" s="270"/>
      <c r="F14" s="270" t="s">
        <v>15</v>
      </c>
      <c r="G14" s="385">
        <v>43972</v>
      </c>
      <c r="H14" s="188"/>
      <c r="I14" s="188"/>
      <c r="J14" s="188"/>
      <c r="K14" s="188"/>
      <c r="L14" s="188"/>
      <c r="M14" s="188"/>
      <c r="N14" s="188"/>
      <c r="O14" s="188"/>
      <c r="P14" s="188"/>
      <c r="Q14" s="188"/>
      <c r="R14" s="188"/>
      <c r="S14" s="188"/>
      <c r="T14" s="188"/>
      <c r="U14" s="188"/>
      <c r="V14" s="188"/>
      <c r="W14" s="188"/>
      <c r="X14" s="188"/>
      <c r="Y14" s="188"/>
      <c r="Z14" s="188"/>
      <c r="AA14" s="188"/>
    </row>
    <row r="15" spans="1:27" ht="12.75">
      <c r="A15" s="270">
        <v>14</v>
      </c>
      <c r="B15" s="270">
        <v>4</v>
      </c>
      <c r="C15" s="270" t="s">
        <v>68</v>
      </c>
      <c r="D15" s="385">
        <v>43922</v>
      </c>
      <c r="E15" s="270"/>
      <c r="F15" s="270" t="s">
        <v>15</v>
      </c>
      <c r="G15" s="385">
        <v>43974</v>
      </c>
      <c r="H15" s="188"/>
      <c r="I15" s="188"/>
      <c r="J15" s="188"/>
      <c r="K15" s="188"/>
      <c r="L15" s="188"/>
      <c r="M15" s="188"/>
      <c r="N15" s="188"/>
      <c r="O15" s="188"/>
      <c r="P15" s="188"/>
      <c r="Q15" s="188"/>
      <c r="R15" s="188"/>
      <c r="S15" s="188"/>
      <c r="T15" s="188"/>
      <c r="U15" s="188"/>
      <c r="V15" s="188"/>
      <c r="W15" s="188"/>
      <c r="X15" s="188"/>
      <c r="Y15" s="188"/>
      <c r="Z15" s="188"/>
      <c r="AA15" s="188"/>
    </row>
    <row r="16" spans="1:27" ht="12.75">
      <c r="A16" s="884">
        <v>15</v>
      </c>
      <c r="B16" s="884">
        <v>120</v>
      </c>
      <c r="C16" s="884" t="s">
        <v>68</v>
      </c>
      <c r="D16" s="885">
        <v>43924</v>
      </c>
      <c r="E16" s="884"/>
      <c r="F16" s="884" t="s">
        <v>15</v>
      </c>
      <c r="G16" s="885">
        <v>43973</v>
      </c>
      <c r="H16" s="884">
        <v>3</v>
      </c>
      <c r="I16" s="884" t="s">
        <v>68</v>
      </c>
      <c r="J16" s="885">
        <v>44019</v>
      </c>
      <c r="K16" s="884">
        <v>0.35</v>
      </c>
      <c r="L16" s="886"/>
      <c r="M16" s="886"/>
      <c r="N16" s="886"/>
      <c r="O16" s="886"/>
      <c r="P16" s="886"/>
      <c r="Q16" s="886"/>
      <c r="R16" s="886"/>
      <c r="S16" s="886"/>
      <c r="T16" s="886"/>
      <c r="U16" s="886"/>
      <c r="V16" s="886"/>
      <c r="W16" s="886"/>
      <c r="X16" s="886"/>
      <c r="Y16" s="886"/>
      <c r="Z16" s="886"/>
      <c r="AA16" s="886"/>
    </row>
    <row r="17" spans="1:27" ht="12.75">
      <c r="A17" s="884">
        <v>16</v>
      </c>
      <c r="B17" s="884">
        <v>26</v>
      </c>
      <c r="C17" s="884" t="s">
        <v>68</v>
      </c>
      <c r="D17" s="885">
        <v>43924</v>
      </c>
      <c r="E17" s="884"/>
      <c r="F17" s="884" t="s">
        <v>15</v>
      </c>
      <c r="G17" s="885">
        <v>43972</v>
      </c>
      <c r="H17" s="884">
        <v>2</v>
      </c>
      <c r="I17" s="884" t="s">
        <v>68</v>
      </c>
      <c r="J17" s="885">
        <v>44019</v>
      </c>
      <c r="K17" s="884">
        <v>0.17</v>
      </c>
      <c r="L17" s="886"/>
      <c r="M17" s="886"/>
      <c r="N17" s="886"/>
      <c r="O17" s="886"/>
      <c r="P17" s="886"/>
      <c r="Q17" s="886"/>
      <c r="R17" s="886"/>
      <c r="S17" s="886"/>
      <c r="T17" s="886"/>
      <c r="U17" s="886"/>
      <c r="V17" s="886"/>
      <c r="W17" s="886"/>
      <c r="X17" s="886"/>
      <c r="Y17" s="886"/>
      <c r="Z17" s="886"/>
      <c r="AA17" s="886"/>
    </row>
    <row r="18" spans="1:27" ht="12.75">
      <c r="A18" s="884">
        <v>17</v>
      </c>
      <c r="B18" s="884">
        <v>139</v>
      </c>
      <c r="C18" s="884" t="s">
        <v>68</v>
      </c>
      <c r="D18" s="885">
        <v>43924</v>
      </c>
      <c r="E18" s="884"/>
      <c r="F18" s="884" t="s">
        <v>3215</v>
      </c>
      <c r="G18" s="885">
        <v>43971</v>
      </c>
      <c r="H18" s="884">
        <v>3</v>
      </c>
      <c r="I18" s="884" t="s">
        <v>68</v>
      </c>
      <c r="J18" s="885">
        <v>44023</v>
      </c>
      <c r="K18" s="884">
        <v>0.18</v>
      </c>
      <c r="L18" s="886"/>
      <c r="M18" s="886"/>
      <c r="N18" s="886"/>
      <c r="O18" s="886"/>
      <c r="P18" s="886"/>
      <c r="Q18" s="886"/>
      <c r="R18" s="886"/>
      <c r="S18" s="886"/>
      <c r="T18" s="886"/>
      <c r="U18" s="886"/>
      <c r="V18" s="886"/>
      <c r="W18" s="886"/>
      <c r="X18" s="886"/>
      <c r="Y18" s="886"/>
      <c r="Z18" s="886"/>
      <c r="AA18" s="886"/>
    </row>
    <row r="19" spans="1:27" ht="12.75">
      <c r="A19" s="884">
        <v>18</v>
      </c>
      <c r="B19" s="884">
        <v>145</v>
      </c>
      <c r="C19" s="884" t="s">
        <v>68</v>
      </c>
      <c r="D19" s="885">
        <v>43930</v>
      </c>
      <c r="E19" s="884"/>
      <c r="F19" s="884" t="s">
        <v>15</v>
      </c>
      <c r="G19" s="885">
        <v>43971</v>
      </c>
      <c r="H19" s="884">
        <v>20</v>
      </c>
      <c r="I19" s="884" t="s">
        <v>68</v>
      </c>
      <c r="J19" s="885">
        <v>44023</v>
      </c>
      <c r="K19" s="884">
        <v>0.27</v>
      </c>
      <c r="L19" s="886"/>
      <c r="M19" s="886"/>
      <c r="N19" s="886"/>
      <c r="O19" s="886"/>
      <c r="P19" s="886"/>
      <c r="Q19" s="886"/>
      <c r="R19" s="886"/>
      <c r="S19" s="886"/>
      <c r="T19" s="886"/>
      <c r="U19" s="886"/>
      <c r="V19" s="886"/>
      <c r="W19" s="886"/>
      <c r="X19" s="886"/>
      <c r="Y19" s="886"/>
      <c r="Z19" s="886"/>
      <c r="AA19" s="886"/>
    </row>
    <row r="20" spans="1:27" ht="12.75">
      <c r="A20" s="884">
        <v>19</v>
      </c>
      <c r="B20" s="884">
        <v>185</v>
      </c>
      <c r="C20" s="884" t="s">
        <v>68</v>
      </c>
      <c r="D20" s="885">
        <v>43930</v>
      </c>
      <c r="E20" s="884"/>
      <c r="F20" s="884" t="s">
        <v>3215</v>
      </c>
      <c r="G20" s="885">
        <v>43970</v>
      </c>
      <c r="H20" s="884">
        <v>12</v>
      </c>
      <c r="I20" s="884" t="s">
        <v>68</v>
      </c>
      <c r="J20" s="885">
        <v>44023</v>
      </c>
      <c r="K20" s="884">
        <v>0.78</v>
      </c>
      <c r="L20" s="886"/>
      <c r="M20" s="886"/>
      <c r="N20" s="886"/>
      <c r="O20" s="886"/>
      <c r="P20" s="886"/>
      <c r="Q20" s="886"/>
      <c r="R20" s="886"/>
      <c r="S20" s="886"/>
      <c r="T20" s="886"/>
      <c r="U20" s="886"/>
      <c r="V20" s="886"/>
      <c r="W20" s="886"/>
      <c r="X20" s="886"/>
      <c r="Y20" s="886"/>
      <c r="Z20" s="886"/>
      <c r="AA20" s="886"/>
    </row>
    <row r="21" spans="1:27" ht="12.75">
      <c r="A21" s="884">
        <v>20</v>
      </c>
      <c r="B21" s="884">
        <v>69</v>
      </c>
      <c r="C21" s="884" t="s">
        <v>279</v>
      </c>
      <c r="D21" s="885">
        <v>43925</v>
      </c>
      <c r="E21" s="884"/>
      <c r="F21" s="884"/>
      <c r="G21" s="885"/>
      <c r="H21" s="884">
        <v>2</v>
      </c>
      <c r="I21" s="884" t="s">
        <v>68</v>
      </c>
      <c r="J21" s="885">
        <v>44025</v>
      </c>
      <c r="K21" s="884">
        <v>0.15</v>
      </c>
      <c r="L21" s="886"/>
      <c r="M21" s="886"/>
      <c r="N21" s="886"/>
      <c r="O21" s="886"/>
      <c r="P21" s="886"/>
      <c r="Q21" s="886"/>
      <c r="R21" s="886"/>
      <c r="S21" s="886"/>
      <c r="T21" s="886"/>
      <c r="U21" s="886"/>
      <c r="V21" s="886"/>
      <c r="W21" s="886"/>
      <c r="X21" s="886"/>
      <c r="Y21" s="886"/>
      <c r="Z21" s="886"/>
      <c r="AA21" s="886"/>
    </row>
    <row r="22" spans="1:27" ht="12.75">
      <c r="A22" s="270">
        <v>21</v>
      </c>
      <c r="B22" s="270">
        <v>0</v>
      </c>
      <c r="C22" s="270" t="s">
        <v>68</v>
      </c>
      <c r="D22" s="385">
        <v>43922</v>
      </c>
      <c r="E22" s="270"/>
      <c r="F22" s="270" t="s">
        <v>15</v>
      </c>
      <c r="G22" s="385">
        <v>43974</v>
      </c>
      <c r="H22" s="188"/>
      <c r="I22" s="188"/>
      <c r="J22" s="188"/>
      <c r="K22" s="188"/>
      <c r="L22" s="188"/>
      <c r="M22" s="188"/>
      <c r="N22" s="188"/>
      <c r="O22" s="188"/>
      <c r="P22" s="188"/>
      <c r="Q22" s="188"/>
      <c r="R22" s="188"/>
      <c r="S22" s="188"/>
      <c r="T22" s="188"/>
      <c r="U22" s="188"/>
      <c r="V22" s="188"/>
      <c r="W22" s="188"/>
      <c r="X22" s="188"/>
      <c r="Y22" s="188"/>
      <c r="Z22" s="188"/>
      <c r="AA22" s="188"/>
    </row>
    <row r="23" spans="1:27" ht="12.75">
      <c r="A23" s="884">
        <v>22</v>
      </c>
      <c r="B23" s="884">
        <v>118</v>
      </c>
      <c r="C23" s="884" t="s">
        <v>279</v>
      </c>
      <c r="D23" s="885">
        <v>43923</v>
      </c>
      <c r="E23" s="884"/>
      <c r="F23" s="884" t="s">
        <v>15</v>
      </c>
      <c r="G23" s="885">
        <v>43974</v>
      </c>
      <c r="H23" s="884">
        <v>2</v>
      </c>
      <c r="I23" s="884" t="s">
        <v>68</v>
      </c>
      <c r="J23" s="885">
        <v>44026</v>
      </c>
      <c r="K23" s="884">
        <v>0.13</v>
      </c>
      <c r="L23" s="886"/>
      <c r="M23" s="886"/>
      <c r="N23" s="886"/>
      <c r="O23" s="886"/>
      <c r="P23" s="886"/>
      <c r="Q23" s="886"/>
      <c r="R23" s="886"/>
      <c r="S23" s="886"/>
      <c r="T23" s="886"/>
      <c r="U23" s="886"/>
      <c r="V23" s="886"/>
      <c r="W23" s="886"/>
      <c r="X23" s="886"/>
      <c r="Y23" s="886"/>
      <c r="Z23" s="886"/>
      <c r="AA23" s="886"/>
    </row>
    <row r="24" spans="1:27" ht="12.75">
      <c r="A24" s="884">
        <v>23</v>
      </c>
      <c r="B24" s="884">
        <v>92</v>
      </c>
      <c r="C24" s="884" t="s">
        <v>279</v>
      </c>
      <c r="D24" s="885">
        <v>43923</v>
      </c>
      <c r="E24" s="884"/>
      <c r="F24" s="884" t="s">
        <v>3215</v>
      </c>
      <c r="G24" s="885">
        <v>43972</v>
      </c>
      <c r="H24" s="884">
        <v>1</v>
      </c>
      <c r="I24" s="884" t="s">
        <v>68</v>
      </c>
      <c r="J24" s="885">
        <v>44019</v>
      </c>
      <c r="K24" s="884">
        <v>0.08</v>
      </c>
      <c r="L24" s="886"/>
      <c r="M24" s="886"/>
      <c r="N24" s="886"/>
      <c r="O24" s="886"/>
      <c r="P24" s="886"/>
      <c r="Q24" s="886"/>
      <c r="R24" s="886"/>
      <c r="S24" s="886"/>
      <c r="T24" s="886"/>
      <c r="U24" s="886"/>
      <c r="V24" s="886"/>
      <c r="W24" s="886"/>
      <c r="X24" s="886"/>
      <c r="Y24" s="886"/>
      <c r="Z24" s="886"/>
      <c r="AA24" s="886"/>
    </row>
    <row r="25" spans="1:27" ht="12.75">
      <c r="A25" s="884">
        <v>24</v>
      </c>
      <c r="B25" s="884">
        <v>176</v>
      </c>
      <c r="C25" s="884" t="s">
        <v>279</v>
      </c>
      <c r="D25" s="885">
        <v>43925</v>
      </c>
      <c r="E25" s="884"/>
      <c r="F25" s="884" t="s">
        <v>15</v>
      </c>
      <c r="G25" s="885">
        <v>43972</v>
      </c>
      <c r="H25" s="884">
        <v>4</v>
      </c>
      <c r="I25" s="884" t="s">
        <v>68</v>
      </c>
      <c r="J25" s="885">
        <v>44019</v>
      </c>
      <c r="K25" s="884">
        <v>0.5</v>
      </c>
      <c r="L25" s="886"/>
      <c r="M25" s="886"/>
      <c r="N25" s="886"/>
      <c r="O25" s="886"/>
      <c r="P25" s="886"/>
      <c r="Q25" s="886"/>
      <c r="R25" s="886"/>
      <c r="S25" s="886"/>
      <c r="T25" s="886"/>
      <c r="U25" s="886"/>
      <c r="V25" s="886"/>
      <c r="W25" s="886"/>
      <c r="X25" s="886"/>
      <c r="Y25" s="886"/>
      <c r="Z25" s="886"/>
      <c r="AA25" s="886"/>
    </row>
    <row r="26" spans="1:27" ht="12.75">
      <c r="A26" s="884">
        <v>25</v>
      </c>
      <c r="B26" s="884">
        <v>79</v>
      </c>
      <c r="C26" s="884" t="s">
        <v>279</v>
      </c>
      <c r="D26" s="885">
        <v>43925</v>
      </c>
      <c r="E26" s="884"/>
      <c r="F26" s="884" t="s">
        <v>3215</v>
      </c>
      <c r="G26" s="885">
        <v>43971</v>
      </c>
      <c r="H26" s="884">
        <v>1</v>
      </c>
      <c r="I26" s="884" t="s">
        <v>68</v>
      </c>
      <c r="J26" s="885">
        <v>44026</v>
      </c>
      <c r="K26" s="884">
        <v>0.03</v>
      </c>
      <c r="L26" s="886"/>
      <c r="M26" s="886"/>
      <c r="N26" s="886"/>
      <c r="O26" s="886"/>
      <c r="P26" s="886"/>
      <c r="Q26" s="886"/>
      <c r="R26" s="886"/>
      <c r="S26" s="886"/>
      <c r="T26" s="886"/>
      <c r="U26" s="886"/>
      <c r="V26" s="886"/>
      <c r="W26" s="886"/>
      <c r="X26" s="886"/>
      <c r="Y26" s="886"/>
      <c r="Z26" s="886"/>
      <c r="AA26" s="886"/>
    </row>
    <row r="27" spans="1:27" ht="12.75">
      <c r="A27" s="884">
        <v>26</v>
      </c>
      <c r="B27" s="884">
        <v>135</v>
      </c>
      <c r="C27" s="884" t="s">
        <v>68</v>
      </c>
      <c r="D27" s="885">
        <v>43930</v>
      </c>
      <c r="E27" s="884"/>
      <c r="F27" s="884" t="s">
        <v>15</v>
      </c>
      <c r="G27" s="885">
        <v>43971</v>
      </c>
      <c r="H27" s="884">
        <v>1</v>
      </c>
      <c r="I27" s="884" t="s">
        <v>68</v>
      </c>
      <c r="J27" s="885">
        <v>44026</v>
      </c>
      <c r="K27" s="884">
        <v>0.03</v>
      </c>
      <c r="L27" s="886"/>
      <c r="M27" s="886"/>
      <c r="N27" s="886"/>
      <c r="O27" s="886"/>
      <c r="P27" s="886"/>
      <c r="Q27" s="886"/>
      <c r="R27" s="886"/>
      <c r="S27" s="886"/>
      <c r="T27" s="886"/>
      <c r="U27" s="886"/>
      <c r="V27" s="886"/>
      <c r="W27" s="886"/>
      <c r="X27" s="886"/>
      <c r="Y27" s="886"/>
      <c r="Z27" s="886"/>
      <c r="AA27" s="886"/>
    </row>
    <row r="28" spans="1:27" ht="12.75">
      <c r="A28" s="270">
        <v>27</v>
      </c>
      <c r="B28" s="270">
        <v>53</v>
      </c>
      <c r="C28" s="270" t="s">
        <v>279</v>
      </c>
      <c r="D28" s="385">
        <v>43925</v>
      </c>
      <c r="E28" s="270"/>
      <c r="F28" s="270" t="s">
        <v>15</v>
      </c>
      <c r="G28" s="385">
        <v>43971</v>
      </c>
      <c r="H28" s="188"/>
      <c r="I28" s="188"/>
      <c r="J28" s="188"/>
      <c r="K28" s="188"/>
      <c r="L28" s="188"/>
      <c r="M28" s="188"/>
      <c r="N28" s="188"/>
      <c r="O28" s="188"/>
      <c r="P28" s="188"/>
      <c r="Q28" s="188"/>
      <c r="R28" s="188"/>
      <c r="S28" s="188"/>
      <c r="T28" s="188"/>
      <c r="U28" s="188"/>
      <c r="V28" s="188"/>
      <c r="W28" s="188"/>
      <c r="X28" s="188"/>
      <c r="Y28" s="188"/>
      <c r="Z28" s="188"/>
      <c r="AA28" s="188"/>
    </row>
    <row r="29" spans="1:27" ht="12.75">
      <c r="A29" s="270">
        <v>28</v>
      </c>
      <c r="B29" s="270">
        <v>9</v>
      </c>
      <c r="C29" s="270" t="s">
        <v>279</v>
      </c>
      <c r="D29" s="385">
        <v>43928</v>
      </c>
      <c r="E29" s="270"/>
      <c r="F29" s="270" t="s">
        <v>15</v>
      </c>
      <c r="G29" s="385">
        <v>43971</v>
      </c>
      <c r="H29" s="188"/>
      <c r="I29" s="188"/>
      <c r="J29" s="188"/>
      <c r="K29" s="188"/>
      <c r="L29" s="188"/>
      <c r="M29" s="188"/>
      <c r="N29" s="188"/>
      <c r="O29" s="188"/>
      <c r="P29" s="188"/>
      <c r="Q29" s="188"/>
      <c r="R29" s="188"/>
      <c r="S29" s="188"/>
      <c r="T29" s="188"/>
      <c r="U29" s="188"/>
      <c r="V29" s="188"/>
      <c r="W29" s="188"/>
      <c r="X29" s="188"/>
      <c r="Y29" s="188"/>
      <c r="Z29" s="188"/>
      <c r="AA29" s="188"/>
    </row>
    <row r="30" spans="1:27" ht="12.75">
      <c r="A30" s="270">
        <v>29</v>
      </c>
      <c r="B30" s="270">
        <v>0</v>
      </c>
      <c r="C30" s="270" t="s">
        <v>279</v>
      </c>
      <c r="D30" s="385">
        <v>43923</v>
      </c>
      <c r="E30" s="270"/>
      <c r="F30" s="270" t="s">
        <v>15</v>
      </c>
      <c r="G30" s="385">
        <v>43972</v>
      </c>
      <c r="H30" s="188"/>
      <c r="I30" s="188"/>
      <c r="J30" s="188"/>
      <c r="K30" s="188"/>
      <c r="L30" s="188"/>
      <c r="M30" s="188"/>
      <c r="N30" s="188"/>
      <c r="O30" s="188"/>
      <c r="P30" s="188"/>
      <c r="Q30" s="188"/>
      <c r="R30" s="188"/>
      <c r="S30" s="188"/>
      <c r="T30" s="188"/>
      <c r="U30" s="188"/>
      <c r="V30" s="188"/>
      <c r="W30" s="188"/>
      <c r="X30" s="188"/>
      <c r="Y30" s="188"/>
      <c r="Z30" s="188"/>
      <c r="AA30" s="188"/>
    </row>
    <row r="31" spans="1:27" ht="12.75">
      <c r="A31" s="884">
        <v>30</v>
      </c>
      <c r="B31" s="884">
        <v>25</v>
      </c>
      <c r="C31" s="884" t="s">
        <v>279</v>
      </c>
      <c r="D31" s="885">
        <v>43923</v>
      </c>
      <c r="E31" s="884"/>
      <c r="F31" s="884" t="s">
        <v>15</v>
      </c>
      <c r="G31" s="885">
        <v>43974</v>
      </c>
      <c r="H31" s="884">
        <v>1</v>
      </c>
      <c r="I31" s="884" t="s">
        <v>68</v>
      </c>
      <c r="J31" s="885">
        <v>44026</v>
      </c>
      <c r="K31" s="884">
        <v>0.1</v>
      </c>
      <c r="L31" s="886"/>
      <c r="M31" s="886"/>
      <c r="N31" s="886"/>
      <c r="O31" s="886"/>
      <c r="P31" s="886"/>
      <c r="Q31" s="886"/>
      <c r="R31" s="886"/>
      <c r="S31" s="886"/>
      <c r="T31" s="886"/>
      <c r="U31" s="886"/>
      <c r="V31" s="886"/>
      <c r="W31" s="886"/>
      <c r="X31" s="886"/>
      <c r="Y31" s="886"/>
      <c r="Z31" s="886"/>
      <c r="AA31" s="886"/>
    </row>
    <row r="32" spans="1:27" ht="12.75">
      <c r="A32" s="270">
        <v>31</v>
      </c>
      <c r="B32" s="270">
        <v>73</v>
      </c>
      <c r="C32" s="270" t="s">
        <v>279</v>
      </c>
      <c r="D32" s="385">
        <v>43928</v>
      </c>
      <c r="E32" s="270"/>
      <c r="F32" s="270" t="s">
        <v>15</v>
      </c>
      <c r="G32" s="385">
        <v>43974</v>
      </c>
      <c r="H32" s="188"/>
      <c r="I32" s="188"/>
      <c r="J32" s="188"/>
      <c r="K32" s="188"/>
      <c r="L32" s="188"/>
      <c r="M32" s="188"/>
      <c r="N32" s="188"/>
      <c r="O32" s="188"/>
      <c r="P32" s="188"/>
      <c r="Q32" s="188"/>
      <c r="R32" s="188"/>
      <c r="S32" s="188"/>
      <c r="T32" s="188"/>
      <c r="U32" s="188"/>
      <c r="V32" s="188"/>
      <c r="W32" s="188"/>
      <c r="X32" s="188"/>
      <c r="Y32" s="188"/>
      <c r="Z32" s="188"/>
      <c r="AA32" s="188"/>
    </row>
    <row r="33" spans="1:27" ht="12.75">
      <c r="A33" s="884">
        <v>32</v>
      </c>
      <c r="B33" s="884">
        <v>27</v>
      </c>
      <c r="C33" s="884" t="s">
        <v>279</v>
      </c>
      <c r="D33" s="885">
        <v>43928</v>
      </c>
      <c r="E33" s="884"/>
      <c r="F33" s="884" t="s">
        <v>15</v>
      </c>
      <c r="G33" s="885">
        <v>43974</v>
      </c>
      <c r="H33" s="884">
        <v>2</v>
      </c>
      <c r="I33" s="884" t="s">
        <v>68</v>
      </c>
      <c r="J33" s="885">
        <v>44025</v>
      </c>
      <c r="K33" s="884">
        <v>0.15</v>
      </c>
      <c r="L33" s="886"/>
      <c r="M33" s="886"/>
      <c r="N33" s="886"/>
      <c r="O33" s="886"/>
      <c r="P33" s="886"/>
      <c r="Q33" s="886"/>
      <c r="R33" s="886"/>
      <c r="S33" s="886"/>
      <c r="T33" s="886"/>
      <c r="U33" s="886"/>
      <c r="V33" s="886"/>
      <c r="W33" s="886"/>
      <c r="X33" s="886"/>
      <c r="Y33" s="886"/>
      <c r="Z33" s="886"/>
      <c r="AA33" s="886"/>
    </row>
    <row r="34" spans="1:27" ht="12.75">
      <c r="A34" s="884">
        <v>33</v>
      </c>
      <c r="B34" s="884">
        <v>56</v>
      </c>
      <c r="C34" s="884" t="s">
        <v>279</v>
      </c>
      <c r="D34" s="885">
        <v>43928</v>
      </c>
      <c r="E34" s="884"/>
      <c r="F34" s="884" t="s">
        <v>15</v>
      </c>
      <c r="G34" s="885">
        <v>43973</v>
      </c>
      <c r="H34" s="884">
        <v>4</v>
      </c>
      <c r="I34" s="884" t="s">
        <v>68</v>
      </c>
      <c r="J34" s="885">
        <v>44025</v>
      </c>
      <c r="K34" s="884">
        <v>0.1</v>
      </c>
      <c r="L34" s="886"/>
      <c r="M34" s="886"/>
      <c r="N34" s="886"/>
      <c r="O34" s="886"/>
      <c r="P34" s="886"/>
      <c r="Q34" s="886"/>
      <c r="R34" s="886"/>
      <c r="S34" s="886"/>
      <c r="T34" s="886"/>
      <c r="U34" s="886"/>
      <c r="V34" s="886"/>
      <c r="W34" s="886"/>
      <c r="X34" s="886"/>
      <c r="Y34" s="886"/>
      <c r="Z34" s="886"/>
      <c r="AA34" s="886"/>
    </row>
    <row r="35" spans="1:27" ht="12.75">
      <c r="A35" s="270">
        <v>34</v>
      </c>
      <c r="B35" s="270">
        <v>23</v>
      </c>
      <c r="C35" s="270" t="s">
        <v>279</v>
      </c>
      <c r="D35" s="385">
        <v>43925</v>
      </c>
      <c r="E35" s="270"/>
      <c r="F35" s="270" t="s">
        <v>3215</v>
      </c>
      <c r="G35" s="385">
        <v>43971</v>
      </c>
      <c r="H35" s="188"/>
      <c r="I35" s="188"/>
      <c r="J35" s="188"/>
      <c r="K35" s="188"/>
      <c r="L35" s="188"/>
      <c r="M35" s="188"/>
      <c r="N35" s="188"/>
      <c r="O35" s="188"/>
      <c r="P35" s="188"/>
      <c r="Q35" s="188"/>
      <c r="R35" s="188"/>
      <c r="S35" s="188"/>
      <c r="T35" s="188"/>
      <c r="U35" s="188"/>
      <c r="V35" s="188"/>
      <c r="W35" s="188"/>
      <c r="X35" s="188"/>
      <c r="Y35" s="188"/>
      <c r="Z35" s="188"/>
      <c r="AA35" s="188"/>
    </row>
    <row r="36" spans="1:27" ht="12.75">
      <c r="A36" s="884">
        <v>35</v>
      </c>
      <c r="B36" s="884">
        <v>27</v>
      </c>
      <c r="C36" s="884" t="s">
        <v>68</v>
      </c>
      <c r="D36" s="885">
        <v>43930</v>
      </c>
      <c r="E36" s="884"/>
      <c r="F36" s="884" t="s">
        <v>3215</v>
      </c>
      <c r="G36" s="885">
        <v>43971</v>
      </c>
      <c r="H36" s="884">
        <v>3</v>
      </c>
      <c r="I36" s="884" t="s">
        <v>68</v>
      </c>
      <c r="J36" s="885">
        <v>44025</v>
      </c>
      <c r="K36" s="884">
        <v>0.2</v>
      </c>
      <c r="L36" s="886"/>
      <c r="M36" s="886"/>
      <c r="N36" s="886"/>
      <c r="O36" s="886"/>
      <c r="P36" s="886"/>
      <c r="Q36" s="886"/>
      <c r="R36" s="886"/>
      <c r="S36" s="886"/>
      <c r="T36" s="886"/>
      <c r="U36" s="886"/>
      <c r="V36" s="886"/>
      <c r="W36" s="886"/>
      <c r="X36" s="886"/>
      <c r="Y36" s="886"/>
      <c r="Z36" s="886"/>
      <c r="AA36" s="886"/>
    </row>
    <row r="37" spans="1:27" ht="12.75">
      <c r="A37" s="884">
        <v>36</v>
      </c>
      <c r="B37" s="884">
        <v>75</v>
      </c>
      <c r="C37" s="884" t="s">
        <v>68</v>
      </c>
      <c r="D37" s="885">
        <v>43930</v>
      </c>
      <c r="E37" s="884"/>
      <c r="F37" s="884" t="s">
        <v>15</v>
      </c>
      <c r="G37" s="885">
        <v>43971</v>
      </c>
      <c r="H37" s="884">
        <v>1</v>
      </c>
      <c r="I37" s="884" t="s">
        <v>68</v>
      </c>
      <c r="J37" s="885">
        <v>44025</v>
      </c>
      <c r="K37" s="884">
        <v>0.08</v>
      </c>
      <c r="L37" s="886"/>
      <c r="M37" s="886"/>
      <c r="N37" s="886"/>
      <c r="O37" s="886"/>
      <c r="P37" s="886"/>
      <c r="Q37" s="886"/>
      <c r="R37" s="886"/>
      <c r="S37" s="886"/>
      <c r="T37" s="886"/>
      <c r="U37" s="886"/>
      <c r="V37" s="886"/>
      <c r="W37" s="886"/>
      <c r="X37" s="886"/>
      <c r="Y37" s="886"/>
      <c r="Z37" s="886"/>
      <c r="AA37" s="886"/>
    </row>
    <row r="38" spans="1:27" ht="12.75">
      <c r="A38" s="270">
        <v>37</v>
      </c>
      <c r="B38" s="270">
        <v>45</v>
      </c>
      <c r="C38" s="270" t="s">
        <v>68</v>
      </c>
      <c r="D38" s="385">
        <v>43931</v>
      </c>
      <c r="E38" s="270"/>
      <c r="F38" s="270" t="s">
        <v>15</v>
      </c>
      <c r="G38" s="385">
        <v>43972</v>
      </c>
      <c r="H38" s="188"/>
      <c r="I38" s="188"/>
      <c r="J38" s="188"/>
      <c r="K38" s="188"/>
      <c r="L38" s="188"/>
      <c r="M38" s="188"/>
      <c r="N38" s="188"/>
      <c r="O38" s="188"/>
      <c r="P38" s="188"/>
      <c r="Q38" s="188"/>
      <c r="R38" s="188"/>
      <c r="S38" s="188"/>
      <c r="T38" s="188"/>
      <c r="U38" s="188"/>
      <c r="V38" s="188"/>
      <c r="W38" s="188"/>
      <c r="X38" s="188"/>
      <c r="Y38" s="188"/>
      <c r="Z38" s="188"/>
      <c r="AA38" s="188"/>
    </row>
    <row r="39" spans="1:27" ht="12.75">
      <c r="A39" s="270">
        <v>38</v>
      </c>
      <c r="B39" s="270">
        <v>6</v>
      </c>
      <c r="C39" s="270" t="s">
        <v>279</v>
      </c>
      <c r="D39" s="385">
        <v>43923</v>
      </c>
      <c r="E39" s="270"/>
      <c r="F39" s="270" t="s">
        <v>15</v>
      </c>
      <c r="G39" s="385">
        <v>43972</v>
      </c>
      <c r="H39" s="188"/>
      <c r="I39" s="188"/>
      <c r="J39" s="188"/>
      <c r="K39" s="188"/>
      <c r="L39" s="188"/>
      <c r="M39" s="188"/>
      <c r="N39" s="188"/>
      <c r="O39" s="188"/>
      <c r="P39" s="188"/>
      <c r="Q39" s="188"/>
      <c r="R39" s="188"/>
      <c r="S39" s="188"/>
      <c r="T39" s="188"/>
      <c r="U39" s="188"/>
      <c r="V39" s="188"/>
      <c r="W39" s="188"/>
      <c r="X39" s="188"/>
      <c r="Y39" s="188"/>
      <c r="Z39" s="188"/>
      <c r="AA39" s="188"/>
    </row>
    <row r="40" spans="1:27" ht="12.75">
      <c r="A40" s="884">
        <v>39</v>
      </c>
      <c r="B40" s="884">
        <v>93</v>
      </c>
      <c r="C40" s="884" t="s">
        <v>68</v>
      </c>
      <c r="D40" s="885">
        <v>43932</v>
      </c>
      <c r="E40" s="884"/>
      <c r="F40" s="884" t="s">
        <v>15</v>
      </c>
      <c r="G40" s="885">
        <v>43972</v>
      </c>
      <c r="H40" s="884">
        <v>2</v>
      </c>
      <c r="I40" s="884" t="s">
        <v>68</v>
      </c>
      <c r="J40" s="885">
        <v>44030</v>
      </c>
      <c r="K40" s="884">
        <v>0.05</v>
      </c>
      <c r="L40" s="886"/>
      <c r="M40" s="886"/>
      <c r="N40" s="886"/>
      <c r="O40" s="886"/>
      <c r="P40" s="886"/>
      <c r="Q40" s="886"/>
      <c r="R40" s="886"/>
      <c r="S40" s="886"/>
      <c r="T40" s="886"/>
      <c r="U40" s="886"/>
      <c r="V40" s="886"/>
      <c r="W40" s="886"/>
      <c r="X40" s="886"/>
      <c r="Y40" s="886"/>
      <c r="Z40" s="886"/>
      <c r="AA40" s="886"/>
    </row>
    <row r="41" spans="1:27" ht="12.75">
      <c r="A41" s="270">
        <v>40</v>
      </c>
      <c r="B41" s="270">
        <v>103</v>
      </c>
      <c r="C41" s="270" t="s">
        <v>279</v>
      </c>
      <c r="D41" s="385">
        <v>43925</v>
      </c>
      <c r="E41" s="188"/>
      <c r="F41" s="270" t="s">
        <v>15</v>
      </c>
      <c r="G41" s="385">
        <v>43972</v>
      </c>
      <c r="H41" s="188"/>
      <c r="I41" s="188"/>
      <c r="J41" s="188"/>
      <c r="K41" s="188"/>
      <c r="L41" s="188"/>
      <c r="M41" s="188"/>
      <c r="N41" s="188"/>
      <c r="O41" s="188"/>
      <c r="P41" s="188"/>
      <c r="Q41" s="188"/>
      <c r="R41" s="188"/>
      <c r="S41" s="188"/>
      <c r="T41" s="188"/>
      <c r="U41" s="188"/>
      <c r="V41" s="188"/>
      <c r="W41" s="188"/>
      <c r="X41" s="188"/>
      <c r="Y41" s="188"/>
      <c r="Z41" s="188"/>
      <c r="AA41" s="188"/>
    </row>
    <row r="42" spans="1:27" ht="12.75">
      <c r="A42" s="884">
        <v>41</v>
      </c>
      <c r="B42" s="884">
        <v>25</v>
      </c>
      <c r="C42" s="884" t="s">
        <v>279</v>
      </c>
      <c r="D42" s="885">
        <v>43925</v>
      </c>
      <c r="E42" s="884"/>
      <c r="F42" s="884" t="s">
        <v>15</v>
      </c>
      <c r="G42" s="885">
        <v>43973</v>
      </c>
      <c r="H42" s="884">
        <v>1</v>
      </c>
      <c r="I42" s="884" t="s">
        <v>68</v>
      </c>
      <c r="J42" s="885">
        <v>44025</v>
      </c>
      <c r="K42" s="884">
        <v>0.03</v>
      </c>
      <c r="L42" s="886"/>
      <c r="M42" s="886"/>
      <c r="N42" s="886"/>
      <c r="O42" s="886"/>
      <c r="P42" s="886"/>
      <c r="Q42" s="886"/>
      <c r="R42" s="886"/>
      <c r="S42" s="886"/>
      <c r="T42" s="886"/>
      <c r="U42" s="886"/>
      <c r="V42" s="886"/>
      <c r="W42" s="886"/>
      <c r="X42" s="886"/>
      <c r="Y42" s="886"/>
      <c r="Z42" s="886"/>
      <c r="AA42" s="886"/>
    </row>
    <row r="43" spans="1:27" ht="16.5" customHeight="1">
      <c r="A43" s="270">
        <v>42</v>
      </c>
      <c r="B43" s="270">
        <v>17</v>
      </c>
      <c r="C43" s="270" t="s">
        <v>279</v>
      </c>
      <c r="D43" s="385">
        <v>43925</v>
      </c>
      <c r="E43" s="270"/>
      <c r="F43" s="270" t="s">
        <v>15</v>
      </c>
      <c r="G43" s="385">
        <v>43973</v>
      </c>
      <c r="H43" s="188"/>
      <c r="I43" s="188"/>
      <c r="J43" s="188"/>
      <c r="K43" s="188"/>
      <c r="L43" s="188"/>
      <c r="M43" s="188"/>
      <c r="N43" s="188"/>
      <c r="O43" s="188"/>
      <c r="P43" s="188"/>
      <c r="Q43" s="188"/>
      <c r="R43" s="188"/>
      <c r="S43" s="188"/>
      <c r="T43" s="188"/>
      <c r="U43" s="188"/>
      <c r="V43" s="188"/>
      <c r="W43" s="188"/>
      <c r="X43" s="188"/>
      <c r="Y43" s="188"/>
      <c r="Z43" s="188"/>
      <c r="AA43" s="188"/>
    </row>
    <row r="44" spans="1:27" ht="12.75">
      <c r="A44" s="270">
        <v>43</v>
      </c>
      <c r="B44" s="270">
        <v>76</v>
      </c>
      <c r="C44" s="270" t="s">
        <v>68</v>
      </c>
      <c r="D44" s="385">
        <v>43931</v>
      </c>
      <c r="E44" s="270"/>
      <c r="F44" s="270" t="s">
        <v>15</v>
      </c>
      <c r="G44" s="385">
        <v>43972</v>
      </c>
      <c r="H44" s="188"/>
      <c r="I44" s="188"/>
      <c r="J44" s="188"/>
      <c r="K44" s="188"/>
      <c r="L44" s="188"/>
      <c r="M44" s="188"/>
      <c r="N44" s="188"/>
      <c r="O44" s="188"/>
      <c r="P44" s="188"/>
      <c r="Q44" s="188"/>
      <c r="R44" s="188"/>
      <c r="S44" s="188"/>
      <c r="T44" s="188"/>
      <c r="U44" s="188"/>
      <c r="V44" s="188"/>
      <c r="W44" s="188"/>
      <c r="X44" s="188"/>
      <c r="Y44" s="188"/>
      <c r="Z44" s="188"/>
      <c r="AA44" s="188"/>
    </row>
    <row r="45" spans="1:27" ht="12.75">
      <c r="A45" s="270">
        <v>44</v>
      </c>
      <c r="B45" s="270">
        <v>44</v>
      </c>
      <c r="C45" s="270" t="s">
        <v>68</v>
      </c>
      <c r="D45" s="385">
        <v>43930</v>
      </c>
      <c r="E45" s="270"/>
      <c r="F45" s="270" t="s">
        <v>15</v>
      </c>
      <c r="G45" s="385">
        <v>43972</v>
      </c>
      <c r="H45" s="188"/>
      <c r="I45" s="188"/>
      <c r="J45" s="188"/>
      <c r="K45" s="188"/>
      <c r="L45" s="188"/>
      <c r="M45" s="188"/>
      <c r="N45" s="188"/>
      <c r="O45" s="188"/>
      <c r="P45" s="188"/>
      <c r="Q45" s="188"/>
      <c r="R45" s="188"/>
      <c r="S45" s="188"/>
      <c r="T45" s="188"/>
      <c r="U45" s="188"/>
      <c r="V45" s="188"/>
      <c r="W45" s="188"/>
      <c r="X45" s="188"/>
      <c r="Y45" s="188"/>
      <c r="Z45" s="188"/>
      <c r="AA45" s="188"/>
    </row>
    <row r="46" spans="1:27" ht="12.75">
      <c r="A46" s="884">
        <v>45</v>
      </c>
      <c r="B46" s="884">
        <v>69</v>
      </c>
      <c r="C46" s="884" t="s">
        <v>279</v>
      </c>
      <c r="D46" s="885">
        <v>43928</v>
      </c>
      <c r="E46" s="884"/>
      <c r="F46" s="884" t="s">
        <v>15</v>
      </c>
      <c r="G46" s="885">
        <v>43972</v>
      </c>
      <c r="H46" s="884">
        <v>3</v>
      </c>
      <c r="I46" s="884" t="s">
        <v>68</v>
      </c>
      <c r="J46" s="885">
        <v>44025</v>
      </c>
      <c r="K46" s="884">
        <v>0.1</v>
      </c>
      <c r="L46" s="886"/>
      <c r="M46" s="886"/>
      <c r="N46" s="886"/>
      <c r="O46" s="886"/>
      <c r="P46" s="886"/>
      <c r="Q46" s="886"/>
      <c r="R46" s="886"/>
      <c r="S46" s="886"/>
      <c r="T46" s="886"/>
      <c r="U46" s="886"/>
      <c r="V46" s="886"/>
      <c r="W46" s="886"/>
      <c r="X46" s="886"/>
      <c r="Y46" s="886"/>
      <c r="Z46" s="886"/>
      <c r="AA46" s="886"/>
    </row>
    <row r="47" spans="1:27" ht="12.75">
      <c r="A47" s="884">
        <v>46</v>
      </c>
      <c r="B47" s="884">
        <v>83</v>
      </c>
      <c r="C47" s="884" t="s">
        <v>68</v>
      </c>
      <c r="D47" s="885">
        <v>43931</v>
      </c>
      <c r="E47" s="884"/>
      <c r="F47" s="884" t="s">
        <v>15</v>
      </c>
      <c r="G47" s="885">
        <v>43972</v>
      </c>
      <c r="H47" s="884">
        <v>1</v>
      </c>
      <c r="I47" s="884" t="s">
        <v>68</v>
      </c>
      <c r="J47" s="885">
        <v>44025</v>
      </c>
      <c r="K47" s="884">
        <v>0.05</v>
      </c>
      <c r="L47" s="886"/>
      <c r="M47" s="886"/>
      <c r="N47" s="886"/>
      <c r="O47" s="886"/>
      <c r="P47" s="886"/>
      <c r="Q47" s="886"/>
      <c r="R47" s="886"/>
      <c r="S47" s="886"/>
      <c r="T47" s="886"/>
      <c r="U47" s="886"/>
      <c r="V47" s="886"/>
      <c r="W47" s="886"/>
      <c r="X47" s="886"/>
      <c r="Y47" s="886"/>
      <c r="Z47" s="886"/>
      <c r="AA47" s="886"/>
    </row>
    <row r="48" spans="1:27" ht="12.75">
      <c r="A48" s="270">
        <v>47</v>
      </c>
      <c r="B48" s="270">
        <v>36</v>
      </c>
      <c r="C48" s="270" t="s">
        <v>279</v>
      </c>
      <c r="D48" s="385">
        <v>43925</v>
      </c>
      <c r="E48" s="270"/>
      <c r="F48" s="270" t="s">
        <v>15</v>
      </c>
      <c r="G48" s="385">
        <v>43972</v>
      </c>
      <c r="H48" s="188"/>
      <c r="I48" s="188"/>
      <c r="J48" s="188"/>
      <c r="K48" s="188"/>
      <c r="L48" s="188"/>
      <c r="M48" s="188"/>
      <c r="N48" s="188"/>
      <c r="O48" s="188"/>
      <c r="P48" s="188"/>
      <c r="Q48" s="188"/>
      <c r="R48" s="188"/>
      <c r="S48" s="188"/>
      <c r="T48" s="188"/>
      <c r="U48" s="188"/>
      <c r="V48" s="188"/>
      <c r="W48" s="188"/>
      <c r="X48" s="188"/>
      <c r="Y48" s="188"/>
      <c r="Z48" s="188"/>
      <c r="AA48" s="188"/>
    </row>
    <row r="49" spans="1:27" ht="12.75">
      <c r="A49" s="270">
        <v>48</v>
      </c>
      <c r="B49" s="270">
        <v>0</v>
      </c>
      <c r="C49" s="270" t="s">
        <v>68</v>
      </c>
      <c r="D49" s="385">
        <v>43922</v>
      </c>
      <c r="E49" s="270"/>
      <c r="F49" s="270" t="s">
        <v>15</v>
      </c>
      <c r="G49" s="385">
        <v>43972</v>
      </c>
      <c r="H49" s="188"/>
      <c r="I49" s="188"/>
      <c r="J49" s="188"/>
      <c r="K49" s="188"/>
      <c r="L49" s="188"/>
      <c r="M49" s="188"/>
      <c r="N49" s="188"/>
      <c r="O49" s="188"/>
      <c r="P49" s="188"/>
      <c r="Q49" s="188"/>
      <c r="R49" s="188"/>
      <c r="S49" s="188"/>
      <c r="T49" s="188"/>
      <c r="U49" s="188"/>
      <c r="V49" s="188"/>
      <c r="W49" s="188"/>
      <c r="X49" s="188"/>
      <c r="Y49" s="188"/>
      <c r="Z49" s="188"/>
      <c r="AA49" s="188"/>
    </row>
    <row r="50" spans="1:27" ht="12.75">
      <c r="A50" s="349">
        <v>49</v>
      </c>
      <c r="B50" s="349">
        <v>18</v>
      </c>
      <c r="C50" s="349" t="s">
        <v>68</v>
      </c>
      <c r="D50" s="887">
        <v>43930</v>
      </c>
      <c r="E50" s="349"/>
      <c r="F50" s="349" t="s">
        <v>15</v>
      </c>
      <c r="G50" s="887">
        <v>43974</v>
      </c>
      <c r="H50" s="349">
        <v>1</v>
      </c>
      <c r="I50" s="349" t="s">
        <v>68</v>
      </c>
      <c r="J50" s="887">
        <v>44030</v>
      </c>
      <c r="K50" s="349">
        <v>7.0000000000000007E-2</v>
      </c>
      <c r="L50" s="352"/>
      <c r="M50" s="352"/>
      <c r="N50" s="352"/>
      <c r="O50" s="352"/>
      <c r="P50" s="352"/>
      <c r="Q50" s="352"/>
      <c r="R50" s="352"/>
      <c r="S50" s="352"/>
      <c r="T50" s="352"/>
      <c r="U50" s="352"/>
      <c r="V50" s="352"/>
      <c r="W50" s="352"/>
      <c r="X50" s="352"/>
      <c r="Y50" s="352"/>
      <c r="Z50" s="352"/>
      <c r="AA50" s="352"/>
    </row>
    <row r="51" spans="1:27" ht="12.75">
      <c r="A51" s="349">
        <v>50</v>
      </c>
      <c r="B51" s="349">
        <v>108</v>
      </c>
      <c r="C51" s="349" t="s">
        <v>68</v>
      </c>
      <c r="D51" s="887">
        <v>43932</v>
      </c>
      <c r="E51" s="349"/>
      <c r="F51" s="349" t="s">
        <v>15</v>
      </c>
      <c r="G51" s="887">
        <v>43974</v>
      </c>
      <c r="H51" s="349">
        <v>4</v>
      </c>
      <c r="I51" s="349" t="s">
        <v>68</v>
      </c>
      <c r="J51" s="887">
        <v>44030</v>
      </c>
      <c r="K51" s="349">
        <v>0.32</v>
      </c>
      <c r="L51" s="352"/>
      <c r="M51" s="352"/>
      <c r="N51" s="352"/>
      <c r="O51" s="352"/>
      <c r="P51" s="352"/>
      <c r="Q51" s="352"/>
      <c r="R51" s="352"/>
      <c r="S51" s="352"/>
      <c r="T51" s="352"/>
      <c r="U51" s="352"/>
      <c r="V51" s="352"/>
      <c r="W51" s="352"/>
      <c r="X51" s="352"/>
      <c r="Y51" s="352"/>
      <c r="Z51" s="352"/>
      <c r="AA51" s="352"/>
    </row>
    <row r="52" spans="1:27" ht="12.75">
      <c r="A52" s="349">
        <v>51</v>
      </c>
      <c r="B52" s="349">
        <v>144</v>
      </c>
      <c r="C52" s="349" t="s">
        <v>68</v>
      </c>
      <c r="D52" s="887">
        <v>43931</v>
      </c>
      <c r="E52" s="349"/>
      <c r="F52" s="349" t="s">
        <v>15</v>
      </c>
      <c r="G52" s="887">
        <v>43976</v>
      </c>
      <c r="H52" s="349">
        <v>2</v>
      </c>
      <c r="I52" s="349" t="s">
        <v>68</v>
      </c>
      <c r="J52" s="887">
        <v>44030</v>
      </c>
      <c r="K52" s="349">
        <v>0.12</v>
      </c>
      <c r="L52" s="352"/>
      <c r="M52" s="352"/>
      <c r="N52" s="352"/>
      <c r="O52" s="352"/>
      <c r="P52" s="352"/>
      <c r="Q52" s="352"/>
      <c r="R52" s="352"/>
      <c r="S52" s="352"/>
      <c r="T52" s="352"/>
      <c r="U52" s="352"/>
      <c r="V52" s="352"/>
      <c r="W52" s="352"/>
      <c r="X52" s="352"/>
      <c r="Y52" s="352"/>
      <c r="Z52" s="352"/>
      <c r="AA52" s="352"/>
    </row>
    <row r="53" spans="1:27" ht="12.75">
      <c r="A53" s="349">
        <v>52</v>
      </c>
      <c r="B53" s="349">
        <v>132</v>
      </c>
      <c r="C53" s="349" t="s">
        <v>68</v>
      </c>
      <c r="D53" s="887">
        <v>43931</v>
      </c>
      <c r="E53" s="349"/>
      <c r="F53" s="349" t="s">
        <v>15</v>
      </c>
      <c r="G53" s="887">
        <v>43974</v>
      </c>
      <c r="H53" s="349">
        <v>7</v>
      </c>
      <c r="I53" s="349" t="s">
        <v>68</v>
      </c>
      <c r="J53" s="887">
        <v>44030</v>
      </c>
      <c r="K53" s="349">
        <v>0.18</v>
      </c>
      <c r="L53" s="352"/>
      <c r="M53" s="352"/>
      <c r="N53" s="352"/>
      <c r="O53" s="352"/>
      <c r="P53" s="352"/>
      <c r="Q53" s="352"/>
      <c r="R53" s="352"/>
      <c r="S53" s="352"/>
      <c r="T53" s="352"/>
      <c r="U53" s="352"/>
      <c r="V53" s="352"/>
      <c r="W53" s="352"/>
      <c r="X53" s="352"/>
      <c r="Y53" s="352"/>
      <c r="Z53" s="352"/>
      <c r="AA53" s="352"/>
    </row>
    <row r="54" spans="1:27" ht="12.75">
      <c r="A54" s="270">
        <v>53</v>
      </c>
      <c r="B54" s="270">
        <v>82</v>
      </c>
      <c r="C54" s="270" t="s">
        <v>68</v>
      </c>
      <c r="D54" s="385">
        <v>43932</v>
      </c>
      <c r="E54" s="270"/>
      <c r="F54" s="270" t="s">
        <v>15</v>
      </c>
      <c r="G54" s="385">
        <v>43973</v>
      </c>
      <c r="H54" s="188"/>
      <c r="I54" s="188"/>
      <c r="J54" s="188"/>
      <c r="K54" s="188"/>
      <c r="L54" s="188"/>
      <c r="M54" s="188"/>
      <c r="N54" s="188"/>
      <c r="O54" s="188"/>
      <c r="P54" s="188"/>
      <c r="Q54" s="188"/>
      <c r="R54" s="188"/>
      <c r="S54" s="188"/>
      <c r="T54" s="188"/>
      <c r="U54" s="188"/>
      <c r="V54" s="188"/>
      <c r="W54" s="188"/>
      <c r="X54" s="188"/>
      <c r="Y54" s="188"/>
      <c r="Z54" s="188"/>
      <c r="AA54" s="188"/>
    </row>
    <row r="55" spans="1:27" ht="12.75">
      <c r="A55" s="884">
        <v>54</v>
      </c>
      <c r="B55" s="884">
        <v>109</v>
      </c>
      <c r="C55" s="884" t="s">
        <v>68</v>
      </c>
      <c r="D55" s="885">
        <v>43931</v>
      </c>
      <c r="E55" s="884"/>
      <c r="F55" s="884" t="s">
        <v>15</v>
      </c>
      <c r="G55" s="885">
        <v>43973</v>
      </c>
      <c r="H55" s="884">
        <v>2</v>
      </c>
      <c r="I55" s="884" t="s">
        <v>68</v>
      </c>
      <c r="J55" s="885">
        <v>44026</v>
      </c>
      <c r="K55" s="884">
        <v>0.05</v>
      </c>
      <c r="L55" s="886"/>
      <c r="M55" s="886"/>
      <c r="N55" s="886"/>
      <c r="O55" s="886"/>
      <c r="P55" s="886"/>
      <c r="Q55" s="886"/>
      <c r="R55" s="886"/>
      <c r="S55" s="886"/>
      <c r="T55" s="886"/>
      <c r="U55" s="886"/>
      <c r="V55" s="886"/>
      <c r="W55" s="886"/>
      <c r="X55" s="886"/>
      <c r="Y55" s="886"/>
      <c r="Z55" s="886"/>
      <c r="AA55" s="886"/>
    </row>
    <row r="56" spans="1:27" ht="12.75">
      <c r="A56" s="270">
        <v>55</v>
      </c>
      <c r="B56" s="270">
        <v>60</v>
      </c>
      <c r="C56" s="270" t="s">
        <v>279</v>
      </c>
      <c r="D56" s="385">
        <v>43928</v>
      </c>
      <c r="E56" s="270"/>
      <c r="F56" s="270" t="s">
        <v>15</v>
      </c>
      <c r="G56" s="385">
        <v>43973</v>
      </c>
      <c r="H56" s="188"/>
      <c r="I56" s="188"/>
      <c r="J56" s="188"/>
      <c r="K56" s="188"/>
      <c r="L56" s="188"/>
      <c r="M56" s="188"/>
      <c r="N56" s="188"/>
      <c r="O56" s="188"/>
      <c r="P56" s="188"/>
      <c r="Q56" s="188"/>
      <c r="R56" s="188"/>
      <c r="S56" s="188"/>
      <c r="T56" s="188"/>
      <c r="U56" s="188"/>
      <c r="V56" s="188"/>
      <c r="W56" s="188"/>
      <c r="X56" s="188"/>
      <c r="Y56" s="188"/>
      <c r="Z56" s="188"/>
      <c r="AA56" s="188"/>
    </row>
    <row r="57" spans="1:27" ht="12.75">
      <c r="A57" s="884">
        <v>56</v>
      </c>
      <c r="B57" s="884">
        <v>73</v>
      </c>
      <c r="C57" s="884" t="s">
        <v>68</v>
      </c>
      <c r="D57" s="885">
        <v>43936</v>
      </c>
      <c r="E57" s="884"/>
      <c r="F57" s="884" t="s">
        <v>15</v>
      </c>
      <c r="G57" s="885">
        <v>43973</v>
      </c>
      <c r="H57" s="884">
        <v>4</v>
      </c>
      <c r="I57" s="884" t="s">
        <v>68</v>
      </c>
      <c r="J57" s="885">
        <v>44026</v>
      </c>
      <c r="K57" s="884">
        <v>0.37</v>
      </c>
      <c r="L57" s="886"/>
      <c r="M57" s="886"/>
      <c r="N57" s="886"/>
      <c r="O57" s="886"/>
      <c r="P57" s="886"/>
      <c r="Q57" s="886"/>
      <c r="R57" s="886"/>
      <c r="S57" s="886"/>
      <c r="T57" s="886"/>
      <c r="U57" s="886"/>
      <c r="V57" s="886"/>
      <c r="W57" s="886"/>
      <c r="X57" s="886"/>
      <c r="Y57" s="886"/>
      <c r="Z57" s="886"/>
      <c r="AA57" s="886"/>
    </row>
    <row r="58" spans="1:27" ht="12.75">
      <c r="A58" s="884">
        <v>57</v>
      </c>
      <c r="B58" s="884">
        <v>93</v>
      </c>
      <c r="C58" s="884" t="s">
        <v>68</v>
      </c>
      <c r="D58" s="885">
        <v>43932</v>
      </c>
      <c r="E58" s="884"/>
      <c r="F58" s="884" t="s">
        <v>15</v>
      </c>
      <c r="G58" s="885">
        <v>43973</v>
      </c>
      <c r="H58" s="884">
        <v>3</v>
      </c>
      <c r="I58" s="884" t="s">
        <v>68</v>
      </c>
      <c r="J58" s="885">
        <v>44026</v>
      </c>
      <c r="K58" s="884">
        <v>0.08</v>
      </c>
      <c r="L58" s="886"/>
      <c r="M58" s="886"/>
      <c r="N58" s="886"/>
      <c r="O58" s="886"/>
      <c r="P58" s="886"/>
      <c r="Q58" s="886"/>
      <c r="R58" s="886"/>
      <c r="S58" s="886"/>
      <c r="T58" s="886"/>
      <c r="U58" s="886"/>
      <c r="V58" s="886"/>
      <c r="W58" s="886"/>
      <c r="X58" s="886"/>
      <c r="Y58" s="886"/>
      <c r="Z58" s="886"/>
      <c r="AA58" s="886"/>
    </row>
    <row r="59" spans="1:27" ht="12.75">
      <c r="A59" s="270">
        <v>58</v>
      </c>
      <c r="B59" s="270">
        <v>0</v>
      </c>
      <c r="C59" s="270" t="s">
        <v>68</v>
      </c>
      <c r="D59" s="385">
        <v>43922</v>
      </c>
      <c r="E59" s="270"/>
      <c r="F59" s="270" t="s">
        <v>15</v>
      </c>
      <c r="G59" s="385">
        <v>43972</v>
      </c>
      <c r="H59" s="188"/>
      <c r="I59" s="188"/>
      <c r="J59" s="188"/>
      <c r="K59" s="188"/>
      <c r="L59" s="188"/>
      <c r="M59" s="188"/>
      <c r="N59" s="188"/>
      <c r="O59" s="188"/>
      <c r="P59" s="188"/>
      <c r="Q59" s="188"/>
      <c r="R59" s="188"/>
      <c r="S59" s="188"/>
      <c r="T59" s="188"/>
      <c r="U59" s="188"/>
      <c r="V59" s="188"/>
      <c r="W59" s="188"/>
      <c r="X59" s="188"/>
      <c r="Y59" s="188"/>
      <c r="Z59" s="188"/>
      <c r="AA59" s="188"/>
    </row>
    <row r="60" spans="1:27" ht="12.75">
      <c r="A60" s="270">
        <v>59</v>
      </c>
      <c r="B60" s="270">
        <v>0</v>
      </c>
      <c r="C60" s="270" t="s">
        <v>68</v>
      </c>
      <c r="D60" s="385">
        <v>43930</v>
      </c>
      <c r="E60" s="270"/>
      <c r="F60" s="270" t="s">
        <v>15</v>
      </c>
      <c r="G60" s="385">
        <v>43972</v>
      </c>
      <c r="H60" s="188"/>
      <c r="I60" s="188"/>
      <c r="J60" s="188"/>
      <c r="K60" s="188"/>
      <c r="L60" s="188"/>
      <c r="M60" s="188"/>
      <c r="N60" s="188"/>
      <c r="O60" s="188"/>
      <c r="P60" s="188"/>
      <c r="Q60" s="188"/>
      <c r="R60" s="188"/>
      <c r="S60" s="188"/>
      <c r="T60" s="188"/>
      <c r="U60" s="188"/>
      <c r="V60" s="188"/>
      <c r="W60" s="188"/>
      <c r="X60" s="188"/>
      <c r="Y60" s="188"/>
      <c r="Z60" s="188"/>
      <c r="AA60" s="188"/>
    </row>
    <row r="61" spans="1:27" ht="12.75">
      <c r="A61" s="270">
        <v>60</v>
      </c>
      <c r="B61" s="270">
        <v>8</v>
      </c>
      <c r="C61" s="270" t="s">
        <v>68</v>
      </c>
      <c r="D61" s="385">
        <v>43930</v>
      </c>
      <c r="E61" s="270"/>
      <c r="F61" s="270" t="s">
        <v>3215</v>
      </c>
      <c r="G61" s="385">
        <v>43974</v>
      </c>
      <c r="H61" s="188"/>
      <c r="I61" s="188"/>
      <c r="J61" s="188"/>
      <c r="K61" s="188"/>
      <c r="L61" s="188"/>
      <c r="M61" s="188"/>
      <c r="N61" s="188"/>
      <c r="O61" s="188"/>
      <c r="P61" s="188"/>
      <c r="Q61" s="188"/>
      <c r="R61" s="188"/>
      <c r="S61" s="188"/>
      <c r="T61" s="188"/>
      <c r="U61" s="188"/>
      <c r="V61" s="188"/>
      <c r="W61" s="188"/>
      <c r="X61" s="188"/>
      <c r="Y61" s="188"/>
      <c r="Z61" s="188"/>
      <c r="AA61" s="188"/>
    </row>
    <row r="62" spans="1:27" ht="12.75">
      <c r="A62" s="270">
        <v>61</v>
      </c>
      <c r="B62" s="270">
        <v>46</v>
      </c>
      <c r="C62" s="270" t="s">
        <v>68</v>
      </c>
      <c r="D62" s="385">
        <v>43930</v>
      </c>
      <c r="E62" s="270"/>
      <c r="F62" s="270" t="s">
        <v>15</v>
      </c>
      <c r="G62" s="385">
        <v>43974</v>
      </c>
      <c r="H62" s="188"/>
      <c r="I62" s="188"/>
      <c r="J62" s="188"/>
      <c r="K62" s="188"/>
      <c r="L62" s="188"/>
      <c r="M62" s="188"/>
      <c r="N62" s="188"/>
      <c r="O62" s="188"/>
      <c r="P62" s="188"/>
      <c r="Q62" s="188"/>
      <c r="R62" s="188"/>
      <c r="S62" s="188"/>
      <c r="T62" s="188"/>
      <c r="U62" s="188"/>
      <c r="V62" s="188"/>
      <c r="W62" s="188"/>
      <c r="X62" s="188"/>
      <c r="Y62" s="188"/>
      <c r="Z62" s="188"/>
      <c r="AA62" s="188"/>
    </row>
    <row r="63" spans="1:27" ht="12.75">
      <c r="A63" s="270">
        <v>62</v>
      </c>
      <c r="B63" s="270">
        <v>18</v>
      </c>
      <c r="C63" s="270" t="s">
        <v>68</v>
      </c>
      <c r="D63" s="385">
        <v>43930</v>
      </c>
      <c r="E63" s="270"/>
      <c r="F63" s="270" t="s">
        <v>15</v>
      </c>
      <c r="G63" s="385">
        <v>43973</v>
      </c>
      <c r="H63" s="188"/>
      <c r="I63" s="188"/>
      <c r="J63" s="188"/>
      <c r="K63" s="188"/>
      <c r="L63" s="188"/>
      <c r="M63" s="188"/>
      <c r="N63" s="188"/>
      <c r="O63" s="188"/>
      <c r="P63" s="188"/>
      <c r="Q63" s="188"/>
      <c r="R63" s="188"/>
      <c r="S63" s="188"/>
      <c r="T63" s="188"/>
      <c r="U63" s="188"/>
      <c r="V63" s="188"/>
      <c r="W63" s="188"/>
      <c r="X63" s="188"/>
      <c r="Y63" s="188"/>
      <c r="Z63" s="188"/>
      <c r="AA63" s="188"/>
    </row>
    <row r="64" spans="1:27" ht="12.75">
      <c r="A64" s="270">
        <v>63</v>
      </c>
      <c r="B64" s="270">
        <v>87</v>
      </c>
      <c r="C64" s="270" t="s">
        <v>68</v>
      </c>
      <c r="D64" s="385">
        <v>43930</v>
      </c>
      <c r="E64" s="270"/>
      <c r="F64" s="270" t="s">
        <v>15</v>
      </c>
      <c r="G64" s="385">
        <v>43973</v>
      </c>
      <c r="H64" s="188"/>
      <c r="I64" s="188"/>
      <c r="J64" s="188"/>
      <c r="K64" s="188"/>
      <c r="L64" s="188"/>
      <c r="M64" s="188"/>
      <c r="N64" s="188"/>
      <c r="O64" s="188"/>
      <c r="P64" s="188"/>
      <c r="Q64" s="188"/>
      <c r="R64" s="188"/>
      <c r="S64" s="188"/>
      <c r="T64" s="188"/>
      <c r="U64" s="188"/>
      <c r="V64" s="188"/>
      <c r="W64" s="188"/>
      <c r="X64" s="188"/>
      <c r="Y64" s="188"/>
      <c r="Z64" s="188"/>
      <c r="AA64" s="188"/>
    </row>
    <row r="65" spans="1:27" ht="12.75">
      <c r="A65" s="270">
        <v>64</v>
      </c>
      <c r="B65" s="270">
        <v>50</v>
      </c>
      <c r="C65" s="270" t="s">
        <v>68</v>
      </c>
      <c r="D65" s="385">
        <v>43930</v>
      </c>
      <c r="E65" s="270"/>
      <c r="F65" s="270" t="s">
        <v>15</v>
      </c>
      <c r="G65" s="385">
        <v>43973</v>
      </c>
      <c r="H65" s="188"/>
      <c r="I65" s="188"/>
      <c r="J65" s="188"/>
      <c r="K65" s="188"/>
      <c r="L65" s="188"/>
      <c r="M65" s="188"/>
      <c r="N65" s="188"/>
      <c r="O65" s="188"/>
      <c r="P65" s="188"/>
      <c r="Q65" s="188"/>
      <c r="R65" s="188"/>
      <c r="S65" s="188"/>
      <c r="T65" s="188"/>
      <c r="U65" s="188"/>
      <c r="V65" s="188"/>
      <c r="W65" s="188"/>
      <c r="X65" s="188"/>
      <c r="Y65" s="188"/>
      <c r="Z65" s="188"/>
      <c r="AA65" s="188"/>
    </row>
    <row r="66" spans="1:27" ht="12.75">
      <c r="A66" s="884">
        <v>65</v>
      </c>
      <c r="B66" s="884">
        <v>46</v>
      </c>
      <c r="C66" s="884" t="s">
        <v>68</v>
      </c>
      <c r="D66" s="885">
        <v>43930</v>
      </c>
      <c r="E66" s="884"/>
      <c r="F66" s="884" t="s">
        <v>15</v>
      </c>
      <c r="G66" s="885">
        <v>43973</v>
      </c>
      <c r="H66" s="884">
        <v>2</v>
      </c>
      <c r="I66" s="884" t="s">
        <v>68</v>
      </c>
      <c r="J66" s="885">
        <v>44026</v>
      </c>
      <c r="K66" s="884">
        <v>0.05</v>
      </c>
      <c r="L66" s="886"/>
      <c r="M66" s="886"/>
      <c r="N66" s="886"/>
      <c r="O66" s="886"/>
      <c r="P66" s="886"/>
      <c r="Q66" s="886"/>
      <c r="R66" s="886"/>
      <c r="S66" s="886"/>
      <c r="T66" s="886"/>
      <c r="U66" s="886"/>
      <c r="V66" s="886"/>
      <c r="W66" s="886"/>
      <c r="X66" s="886"/>
      <c r="Y66" s="886"/>
      <c r="Z66" s="886"/>
      <c r="AA66" s="886"/>
    </row>
    <row r="67" spans="1:27" ht="12.75">
      <c r="A67" s="270">
        <v>66</v>
      </c>
      <c r="B67" s="270">
        <v>15</v>
      </c>
      <c r="C67" s="270" t="s">
        <v>279</v>
      </c>
      <c r="D67" s="385">
        <v>43925</v>
      </c>
      <c r="E67" s="270"/>
      <c r="F67" s="270" t="s">
        <v>15</v>
      </c>
      <c r="G67" s="385">
        <v>43973</v>
      </c>
      <c r="H67" s="188"/>
      <c r="I67" s="188"/>
      <c r="J67" s="188"/>
      <c r="K67" s="188"/>
      <c r="L67" s="188"/>
      <c r="M67" s="188"/>
      <c r="N67" s="188"/>
      <c r="O67" s="188"/>
      <c r="P67" s="188"/>
      <c r="Q67" s="188"/>
      <c r="R67" s="188"/>
      <c r="S67" s="188"/>
      <c r="T67" s="188"/>
      <c r="U67" s="188"/>
      <c r="V67" s="188"/>
      <c r="W67" s="188"/>
      <c r="X67" s="188"/>
      <c r="Y67" s="188"/>
      <c r="Z67" s="188"/>
      <c r="AA67" s="188"/>
    </row>
    <row r="68" spans="1:27" ht="12.75">
      <c r="A68" s="270">
        <v>67</v>
      </c>
      <c r="B68" s="270">
        <v>0</v>
      </c>
      <c r="C68" s="270" t="s">
        <v>68</v>
      </c>
      <c r="D68" s="385">
        <v>43922</v>
      </c>
      <c r="E68" s="270"/>
      <c r="F68" s="270" t="s">
        <v>15</v>
      </c>
      <c r="G68" s="385">
        <v>43972</v>
      </c>
      <c r="H68" s="188"/>
      <c r="I68" s="188"/>
      <c r="J68" s="188"/>
      <c r="K68" s="188"/>
      <c r="L68" s="188"/>
      <c r="M68" s="188"/>
      <c r="N68" s="188"/>
      <c r="O68" s="188"/>
      <c r="P68" s="188"/>
      <c r="Q68" s="188"/>
      <c r="R68" s="188"/>
      <c r="S68" s="188"/>
      <c r="T68" s="188"/>
      <c r="U68" s="188"/>
      <c r="V68" s="188"/>
      <c r="W68" s="188"/>
      <c r="X68" s="188"/>
      <c r="Y68" s="188"/>
      <c r="Z68" s="188"/>
      <c r="AA68" s="188"/>
    </row>
    <row r="69" spans="1:27" ht="12.75">
      <c r="A69" s="270">
        <v>68</v>
      </c>
      <c r="B69" s="270">
        <v>0</v>
      </c>
      <c r="C69" s="270" t="s">
        <v>68</v>
      </c>
      <c r="D69" s="385">
        <v>43922</v>
      </c>
      <c r="E69" s="270"/>
      <c r="F69" s="270" t="s">
        <v>15</v>
      </c>
      <c r="G69" s="385">
        <v>43972</v>
      </c>
      <c r="H69" s="188"/>
      <c r="I69" s="188"/>
      <c r="J69" s="188"/>
      <c r="K69" s="188"/>
      <c r="L69" s="188"/>
      <c r="M69" s="188"/>
      <c r="N69" s="188"/>
      <c r="O69" s="188"/>
      <c r="P69" s="188"/>
      <c r="Q69" s="188"/>
      <c r="R69" s="188"/>
      <c r="S69" s="188"/>
      <c r="T69" s="188"/>
      <c r="U69" s="188"/>
      <c r="V69" s="188"/>
      <c r="W69" s="188"/>
      <c r="X69" s="188"/>
      <c r="Y69" s="188"/>
      <c r="Z69" s="188"/>
      <c r="AA69" s="188"/>
    </row>
    <row r="70" spans="1:27" ht="12.75">
      <c r="A70" s="270">
        <v>69</v>
      </c>
      <c r="B70" s="270">
        <v>0</v>
      </c>
      <c r="C70" s="270" t="s">
        <v>68</v>
      </c>
      <c r="D70" s="385">
        <v>43922</v>
      </c>
      <c r="E70" s="270"/>
      <c r="F70" s="270" t="s">
        <v>15</v>
      </c>
      <c r="G70" s="385">
        <v>43972</v>
      </c>
      <c r="H70" s="188"/>
      <c r="I70" s="188"/>
      <c r="J70" s="188"/>
      <c r="K70" s="188"/>
      <c r="L70" s="188"/>
      <c r="M70" s="188"/>
      <c r="N70" s="188"/>
      <c r="O70" s="188"/>
      <c r="P70" s="188"/>
      <c r="Q70" s="188"/>
      <c r="R70" s="188"/>
      <c r="S70" s="188"/>
      <c r="T70" s="188"/>
      <c r="U70" s="188"/>
      <c r="V70" s="188"/>
      <c r="W70" s="188"/>
      <c r="X70" s="188"/>
      <c r="Y70" s="188"/>
      <c r="Z70" s="188"/>
      <c r="AA70" s="188"/>
    </row>
    <row r="71" spans="1:27" ht="12.75">
      <c r="A71" s="884">
        <v>70</v>
      </c>
      <c r="B71" s="884">
        <v>8</v>
      </c>
      <c r="C71" s="884" t="s">
        <v>279</v>
      </c>
      <c r="D71" s="885">
        <v>43925</v>
      </c>
      <c r="E71" s="884"/>
      <c r="F71" s="884" t="s">
        <v>15</v>
      </c>
      <c r="G71" s="885">
        <v>43973</v>
      </c>
      <c r="H71" s="884">
        <v>1</v>
      </c>
      <c r="I71" s="884" t="s">
        <v>68</v>
      </c>
      <c r="J71" s="885">
        <v>44026</v>
      </c>
      <c r="K71" s="884">
        <v>0.12</v>
      </c>
      <c r="L71" s="886"/>
      <c r="M71" s="886"/>
      <c r="N71" s="886"/>
      <c r="O71" s="886"/>
      <c r="P71" s="886"/>
      <c r="Q71" s="886"/>
      <c r="R71" s="886"/>
      <c r="S71" s="886"/>
      <c r="T71" s="886"/>
      <c r="U71" s="886"/>
      <c r="V71" s="886"/>
      <c r="W71" s="886"/>
      <c r="X71" s="886"/>
      <c r="Y71" s="886"/>
      <c r="Z71" s="886"/>
      <c r="AA71" s="886"/>
    </row>
    <row r="72" spans="1:27" ht="12.75">
      <c r="A72" s="270">
        <v>71</v>
      </c>
      <c r="B72" s="270">
        <v>0</v>
      </c>
      <c r="C72" s="270" t="s">
        <v>68</v>
      </c>
      <c r="D72" s="385">
        <v>43922</v>
      </c>
      <c r="E72" s="270"/>
      <c r="F72" s="270" t="s">
        <v>15</v>
      </c>
      <c r="G72" s="385">
        <v>43972</v>
      </c>
      <c r="H72" s="188"/>
      <c r="I72" s="188"/>
      <c r="J72" s="188"/>
      <c r="K72" s="188"/>
      <c r="L72" s="188"/>
      <c r="M72" s="188"/>
      <c r="N72" s="188"/>
      <c r="O72" s="188"/>
      <c r="P72" s="188"/>
      <c r="Q72" s="188"/>
      <c r="R72" s="188"/>
      <c r="S72" s="188"/>
      <c r="T72" s="188"/>
      <c r="U72" s="188"/>
      <c r="V72" s="188"/>
      <c r="W72" s="188"/>
      <c r="X72" s="188"/>
      <c r="Y72" s="188"/>
      <c r="Z72" s="188"/>
      <c r="AA72" s="188"/>
    </row>
    <row r="74" spans="1:27" ht="12.75">
      <c r="A74" s="116" t="s">
        <v>3211</v>
      </c>
      <c r="B74" s="116">
        <v>3697</v>
      </c>
      <c r="D74" s="384"/>
    </row>
  </sheetData>
  <autoFilter ref="A1:AA72" xr:uid="{00000000-0009-0000-0000-00003F000000}"/>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outlinePr summaryBelow="0" summaryRight="0"/>
  </sheetPr>
  <dimension ref="A1:AA992"/>
  <sheetViews>
    <sheetView workbookViewId="0"/>
  </sheetViews>
  <sheetFormatPr defaultColWidth="12.5703125" defaultRowHeight="15.75" customHeight="1"/>
  <cols>
    <col min="3" max="3" width="14" customWidth="1"/>
    <col min="6" max="6" width="15.42578125" customWidth="1"/>
  </cols>
  <sheetData>
    <row r="1" spans="1:27" ht="27" customHeight="1">
      <c r="A1" s="888" t="s">
        <v>3105</v>
      </c>
      <c r="B1" s="888" t="s">
        <v>3106</v>
      </c>
      <c r="C1" s="888" t="s">
        <v>3107</v>
      </c>
      <c r="D1" s="888" t="s">
        <v>3108</v>
      </c>
      <c r="E1" s="888" t="s">
        <v>3109</v>
      </c>
      <c r="F1" s="888" t="s">
        <v>3110</v>
      </c>
      <c r="G1" s="888" t="s">
        <v>3466</v>
      </c>
      <c r="H1" s="888" t="s">
        <v>3112</v>
      </c>
      <c r="I1" s="888" t="s">
        <v>3113</v>
      </c>
      <c r="J1" s="888" t="s">
        <v>3114</v>
      </c>
      <c r="K1" s="888" t="s">
        <v>2711</v>
      </c>
      <c r="L1" s="779"/>
      <c r="M1" s="779"/>
      <c r="N1" s="779"/>
      <c r="O1" s="779"/>
      <c r="P1" s="779"/>
      <c r="Q1" s="779"/>
      <c r="R1" s="779"/>
      <c r="S1" s="779"/>
      <c r="T1" s="779"/>
      <c r="U1" s="779"/>
      <c r="V1" s="779"/>
      <c r="W1" s="779"/>
      <c r="X1" s="779"/>
      <c r="Y1" s="779"/>
      <c r="Z1" s="779"/>
      <c r="AA1" s="779"/>
    </row>
    <row r="2" spans="1:27" ht="12.75">
      <c r="A2" s="889">
        <v>157</v>
      </c>
      <c r="B2" s="889">
        <v>0</v>
      </c>
      <c r="C2" s="890">
        <v>0</v>
      </c>
      <c r="D2" s="890" t="s">
        <v>12</v>
      </c>
      <c r="E2" s="822">
        <v>43992</v>
      </c>
      <c r="F2" s="890">
        <v>0</v>
      </c>
      <c r="G2" s="890">
        <v>0</v>
      </c>
      <c r="H2" s="890" t="s">
        <v>216</v>
      </c>
      <c r="I2" s="891">
        <v>43994</v>
      </c>
      <c r="J2" s="890">
        <v>0</v>
      </c>
      <c r="K2" s="892"/>
      <c r="L2" s="779"/>
      <c r="M2" s="779"/>
      <c r="N2" s="779"/>
      <c r="O2" s="779"/>
      <c r="P2" s="779"/>
      <c r="Q2" s="779"/>
      <c r="R2" s="779"/>
      <c r="S2" s="779"/>
      <c r="T2" s="779"/>
      <c r="U2" s="779"/>
      <c r="V2" s="779"/>
      <c r="W2" s="779"/>
      <c r="X2" s="779"/>
      <c r="Y2" s="779"/>
      <c r="Z2" s="779"/>
      <c r="AA2" s="779"/>
    </row>
    <row r="3" spans="1:27" ht="12.75">
      <c r="A3" s="889">
        <v>158</v>
      </c>
      <c r="B3" s="889">
        <v>28</v>
      </c>
      <c r="C3" s="890">
        <v>28</v>
      </c>
      <c r="D3" s="890" t="s">
        <v>12</v>
      </c>
      <c r="E3" s="822">
        <v>43992</v>
      </c>
      <c r="F3" s="890" t="s">
        <v>3255</v>
      </c>
      <c r="G3" s="890">
        <v>28</v>
      </c>
      <c r="H3" s="890" t="s">
        <v>216</v>
      </c>
      <c r="I3" s="891">
        <v>43994</v>
      </c>
      <c r="J3" s="890" t="s">
        <v>3196</v>
      </c>
      <c r="K3" s="892"/>
      <c r="L3" s="779"/>
      <c r="M3" s="779"/>
      <c r="N3" s="779"/>
      <c r="O3" s="779"/>
      <c r="P3" s="779"/>
      <c r="Q3" s="779"/>
      <c r="R3" s="779"/>
      <c r="S3" s="779"/>
      <c r="T3" s="779"/>
      <c r="U3" s="779"/>
      <c r="V3" s="779"/>
      <c r="W3" s="779"/>
      <c r="X3" s="779"/>
      <c r="Y3" s="779"/>
      <c r="Z3" s="779"/>
      <c r="AA3" s="779"/>
    </row>
    <row r="4" spans="1:27" ht="12.75">
      <c r="A4" s="889">
        <v>159</v>
      </c>
      <c r="B4" s="889">
        <v>153</v>
      </c>
      <c r="C4" s="890">
        <v>153</v>
      </c>
      <c r="D4" s="890" t="s">
        <v>12</v>
      </c>
      <c r="E4" s="822">
        <v>43992</v>
      </c>
      <c r="F4" s="893">
        <v>9.375E-2</v>
      </c>
      <c r="G4" s="890">
        <v>153</v>
      </c>
      <c r="H4" s="890" t="s">
        <v>216</v>
      </c>
      <c r="I4" s="891">
        <v>43994</v>
      </c>
      <c r="J4" s="890">
        <v>1</v>
      </c>
      <c r="K4" s="892"/>
      <c r="L4" s="779"/>
      <c r="M4" s="779"/>
      <c r="N4" s="779"/>
      <c r="O4" s="779"/>
      <c r="P4" s="779"/>
      <c r="Q4" s="779"/>
      <c r="R4" s="779"/>
      <c r="S4" s="779"/>
      <c r="T4" s="779"/>
      <c r="U4" s="779"/>
      <c r="V4" s="779"/>
      <c r="W4" s="779"/>
      <c r="X4" s="779"/>
      <c r="Y4" s="779"/>
      <c r="Z4" s="779"/>
      <c r="AA4" s="779"/>
    </row>
    <row r="5" spans="1:27" ht="12.75">
      <c r="A5" s="889">
        <v>160</v>
      </c>
      <c r="B5" s="889">
        <v>1</v>
      </c>
      <c r="C5" s="890">
        <v>1</v>
      </c>
      <c r="D5" s="890" t="s">
        <v>12</v>
      </c>
      <c r="E5" s="822">
        <v>43992</v>
      </c>
      <c r="F5" s="890">
        <v>0</v>
      </c>
      <c r="G5" s="890">
        <v>1</v>
      </c>
      <c r="H5" s="890" t="s">
        <v>216</v>
      </c>
      <c r="I5" s="891">
        <v>43994</v>
      </c>
      <c r="J5" s="890">
        <v>0</v>
      </c>
      <c r="K5" s="892"/>
      <c r="L5" s="779"/>
      <c r="M5" s="779"/>
      <c r="N5" s="779"/>
      <c r="O5" s="779"/>
      <c r="P5" s="779"/>
      <c r="Q5" s="779"/>
      <c r="R5" s="779"/>
      <c r="S5" s="779"/>
      <c r="T5" s="779"/>
      <c r="U5" s="779"/>
      <c r="V5" s="779"/>
      <c r="W5" s="779"/>
      <c r="X5" s="779"/>
      <c r="Y5" s="779"/>
      <c r="Z5" s="779"/>
      <c r="AA5" s="779"/>
    </row>
    <row r="6" spans="1:27" ht="12.75">
      <c r="A6" s="889">
        <v>161</v>
      </c>
      <c r="B6" s="889">
        <v>2</v>
      </c>
      <c r="C6" s="890">
        <v>2</v>
      </c>
      <c r="D6" s="890" t="s">
        <v>12</v>
      </c>
      <c r="E6" s="822">
        <v>43992</v>
      </c>
      <c r="F6" s="890" t="s">
        <v>3196</v>
      </c>
      <c r="G6" s="890">
        <v>2</v>
      </c>
      <c r="H6" s="890" t="s">
        <v>216</v>
      </c>
      <c r="I6" s="891">
        <v>43994</v>
      </c>
      <c r="J6" s="890">
        <v>0</v>
      </c>
      <c r="K6" s="892"/>
      <c r="L6" s="779"/>
      <c r="M6" s="779"/>
      <c r="N6" s="779"/>
      <c r="O6" s="779"/>
      <c r="P6" s="779"/>
      <c r="Q6" s="779"/>
      <c r="R6" s="779"/>
      <c r="S6" s="779"/>
      <c r="T6" s="779"/>
      <c r="U6" s="779"/>
      <c r="V6" s="779"/>
      <c r="W6" s="779"/>
      <c r="X6" s="779"/>
      <c r="Y6" s="779"/>
      <c r="Z6" s="779"/>
      <c r="AA6" s="779"/>
    </row>
    <row r="7" spans="1:27" ht="12.75">
      <c r="A7" s="889">
        <v>162</v>
      </c>
      <c r="B7" s="889">
        <v>12</v>
      </c>
      <c r="C7" s="890">
        <v>20</v>
      </c>
      <c r="D7" s="890" t="s">
        <v>12</v>
      </c>
      <c r="E7" s="822">
        <v>43992</v>
      </c>
      <c r="F7" s="890" t="s">
        <v>3255</v>
      </c>
      <c r="G7" s="890">
        <v>12</v>
      </c>
      <c r="H7" s="890" t="s">
        <v>216</v>
      </c>
      <c r="I7" s="891">
        <v>43994</v>
      </c>
      <c r="J7" s="890" t="s">
        <v>3117</v>
      </c>
      <c r="K7" s="892"/>
      <c r="L7" s="779"/>
      <c r="M7" s="779"/>
      <c r="N7" s="779"/>
      <c r="O7" s="779"/>
      <c r="P7" s="779"/>
      <c r="Q7" s="779"/>
      <c r="R7" s="779"/>
      <c r="S7" s="779"/>
      <c r="T7" s="779"/>
      <c r="U7" s="779"/>
      <c r="V7" s="779"/>
      <c r="W7" s="779"/>
      <c r="X7" s="779"/>
      <c r="Y7" s="779"/>
      <c r="Z7" s="779"/>
      <c r="AA7" s="779"/>
    </row>
    <row r="8" spans="1:27" ht="12.75">
      <c r="A8" s="889">
        <v>163</v>
      </c>
      <c r="B8" s="889">
        <v>122</v>
      </c>
      <c r="C8" s="890">
        <v>122</v>
      </c>
      <c r="D8" s="890" t="s">
        <v>12</v>
      </c>
      <c r="E8" s="822">
        <v>43992</v>
      </c>
      <c r="F8" s="893">
        <v>0.11458333333333333</v>
      </c>
      <c r="G8" s="890">
        <v>122</v>
      </c>
      <c r="H8" s="890" t="s">
        <v>216</v>
      </c>
      <c r="I8" s="891">
        <v>43994</v>
      </c>
      <c r="J8" s="890">
        <v>1</v>
      </c>
      <c r="K8" s="892"/>
      <c r="L8" s="779"/>
      <c r="M8" s="779"/>
      <c r="N8" s="779"/>
      <c r="O8" s="779"/>
      <c r="P8" s="779"/>
      <c r="Q8" s="779"/>
      <c r="R8" s="779"/>
      <c r="S8" s="779"/>
      <c r="T8" s="779"/>
      <c r="U8" s="779"/>
      <c r="V8" s="779"/>
      <c r="W8" s="779"/>
      <c r="X8" s="779"/>
      <c r="Y8" s="779"/>
      <c r="Z8" s="779"/>
      <c r="AA8" s="779"/>
    </row>
    <row r="9" spans="1:27" ht="12.75">
      <c r="A9" s="889">
        <v>164</v>
      </c>
      <c r="B9" s="889">
        <v>259</v>
      </c>
      <c r="C9" s="890">
        <v>259</v>
      </c>
      <c r="D9" s="890" t="s">
        <v>12</v>
      </c>
      <c r="E9" s="822">
        <v>43993</v>
      </c>
      <c r="F9" s="893">
        <v>0.22916666666666666</v>
      </c>
      <c r="G9" s="890">
        <v>259</v>
      </c>
      <c r="H9" s="890" t="s">
        <v>216</v>
      </c>
      <c r="I9" s="891">
        <v>43994</v>
      </c>
      <c r="J9" s="890">
        <v>1</v>
      </c>
      <c r="K9" s="892"/>
      <c r="L9" s="779"/>
      <c r="M9" s="779"/>
      <c r="N9" s="779"/>
      <c r="O9" s="779"/>
      <c r="P9" s="779"/>
      <c r="Q9" s="779"/>
      <c r="R9" s="779"/>
      <c r="S9" s="779"/>
      <c r="T9" s="779"/>
      <c r="U9" s="779"/>
      <c r="V9" s="779"/>
      <c r="W9" s="779"/>
      <c r="X9" s="779"/>
      <c r="Y9" s="779"/>
      <c r="Z9" s="779"/>
      <c r="AA9" s="779"/>
    </row>
    <row r="10" spans="1:27" ht="12.75">
      <c r="A10" s="889">
        <v>165</v>
      </c>
      <c r="B10" s="889">
        <v>84</v>
      </c>
      <c r="C10" s="890">
        <v>84</v>
      </c>
      <c r="D10" s="890" t="s">
        <v>12</v>
      </c>
      <c r="E10" s="822">
        <v>43972</v>
      </c>
      <c r="F10" s="890">
        <v>2.5</v>
      </c>
      <c r="G10" s="890">
        <v>84</v>
      </c>
      <c r="H10" s="890" t="s">
        <v>216</v>
      </c>
      <c r="I10" s="891">
        <v>43994</v>
      </c>
      <c r="J10" s="890">
        <v>0.5</v>
      </c>
      <c r="K10" s="892"/>
      <c r="L10" s="779"/>
      <c r="M10" s="779"/>
      <c r="N10" s="779"/>
      <c r="O10" s="779"/>
      <c r="P10" s="779"/>
      <c r="Q10" s="779"/>
      <c r="R10" s="779"/>
      <c r="S10" s="779"/>
      <c r="T10" s="779"/>
      <c r="U10" s="779"/>
      <c r="V10" s="779"/>
      <c r="W10" s="779"/>
      <c r="X10" s="779"/>
      <c r="Y10" s="779"/>
      <c r="Z10" s="779"/>
      <c r="AA10" s="779"/>
    </row>
    <row r="11" spans="1:27" ht="12.75">
      <c r="A11" s="889">
        <v>166</v>
      </c>
      <c r="B11" s="889">
        <v>21</v>
      </c>
      <c r="C11" s="890">
        <v>21</v>
      </c>
      <c r="D11" s="890" t="s">
        <v>12</v>
      </c>
      <c r="E11" s="822">
        <v>43972</v>
      </c>
      <c r="F11" s="890">
        <v>1.5</v>
      </c>
      <c r="G11" s="890">
        <v>21</v>
      </c>
      <c r="H11" s="894" t="s">
        <v>216</v>
      </c>
      <c r="I11" s="891">
        <v>43994</v>
      </c>
      <c r="J11" s="890" t="s">
        <v>3196</v>
      </c>
      <c r="K11" s="892"/>
      <c r="L11" s="779"/>
      <c r="M11" s="779"/>
      <c r="N11" s="779"/>
      <c r="O11" s="779"/>
      <c r="P11" s="779"/>
      <c r="Q11" s="779"/>
      <c r="R11" s="779"/>
      <c r="S11" s="779"/>
      <c r="T11" s="779"/>
      <c r="U11" s="779"/>
      <c r="V11" s="779"/>
      <c r="W11" s="779"/>
      <c r="X11" s="779"/>
      <c r="Y11" s="779"/>
      <c r="Z11" s="779"/>
      <c r="AA11" s="779"/>
    </row>
    <row r="12" spans="1:27" ht="12.75">
      <c r="A12" s="889">
        <v>167</v>
      </c>
      <c r="B12" s="889">
        <v>19</v>
      </c>
      <c r="C12" s="890">
        <v>19</v>
      </c>
      <c r="D12" s="890" t="s">
        <v>12</v>
      </c>
      <c r="E12" s="822">
        <v>43972</v>
      </c>
      <c r="F12" s="890" t="s">
        <v>3467</v>
      </c>
      <c r="G12" s="890">
        <v>19</v>
      </c>
      <c r="H12" s="894" t="s">
        <v>216</v>
      </c>
      <c r="I12" s="891">
        <v>43994</v>
      </c>
      <c r="J12" s="890" t="s">
        <v>3196</v>
      </c>
      <c r="K12" s="892"/>
      <c r="L12" s="779"/>
      <c r="M12" s="779"/>
      <c r="N12" s="779"/>
      <c r="O12" s="779"/>
      <c r="P12" s="779"/>
      <c r="Q12" s="779"/>
      <c r="R12" s="779"/>
      <c r="S12" s="779"/>
      <c r="T12" s="779"/>
      <c r="U12" s="779"/>
      <c r="V12" s="779"/>
      <c r="W12" s="779"/>
      <c r="X12" s="779"/>
      <c r="Y12" s="779"/>
      <c r="Z12" s="779"/>
      <c r="AA12" s="779"/>
    </row>
    <row r="13" spans="1:27" ht="12.75">
      <c r="A13" s="889">
        <v>168</v>
      </c>
      <c r="B13" s="889">
        <v>3</v>
      </c>
      <c r="C13" s="890">
        <v>3</v>
      </c>
      <c r="D13" s="890" t="s">
        <v>12</v>
      </c>
      <c r="E13" s="822">
        <v>43972</v>
      </c>
      <c r="F13" s="890" t="s">
        <v>3468</v>
      </c>
      <c r="G13" s="890">
        <v>3</v>
      </c>
      <c r="H13" s="894" t="s">
        <v>216</v>
      </c>
      <c r="I13" s="891">
        <v>43994</v>
      </c>
      <c r="J13" s="890">
        <v>0</v>
      </c>
      <c r="K13" s="892"/>
      <c r="L13" s="779"/>
      <c r="M13" s="779"/>
      <c r="N13" s="779"/>
      <c r="O13" s="779"/>
      <c r="P13" s="779"/>
      <c r="Q13" s="779"/>
      <c r="R13" s="779"/>
      <c r="S13" s="779"/>
      <c r="T13" s="779"/>
      <c r="U13" s="779"/>
      <c r="V13" s="779"/>
      <c r="W13" s="779"/>
      <c r="X13" s="779"/>
      <c r="Y13" s="779"/>
      <c r="Z13" s="779"/>
      <c r="AA13" s="779"/>
    </row>
    <row r="14" spans="1:27" ht="12.75">
      <c r="A14" s="889">
        <v>169</v>
      </c>
      <c r="B14" s="889">
        <v>62</v>
      </c>
      <c r="C14" s="890">
        <v>62</v>
      </c>
      <c r="D14" s="890" t="s">
        <v>12</v>
      </c>
      <c r="E14" s="822">
        <v>43972</v>
      </c>
      <c r="F14" s="890">
        <v>2.5</v>
      </c>
      <c r="G14" s="890">
        <v>62</v>
      </c>
      <c r="H14" s="894" t="s">
        <v>216</v>
      </c>
      <c r="I14" s="891">
        <v>43994</v>
      </c>
      <c r="J14" s="890">
        <v>0.5</v>
      </c>
      <c r="K14" s="892"/>
      <c r="L14" s="779"/>
      <c r="M14" s="779"/>
      <c r="N14" s="779"/>
      <c r="O14" s="779"/>
      <c r="P14" s="779"/>
      <c r="Q14" s="779"/>
      <c r="R14" s="779"/>
      <c r="S14" s="779"/>
      <c r="T14" s="779"/>
      <c r="U14" s="779"/>
      <c r="V14" s="779"/>
      <c r="W14" s="779"/>
      <c r="X14" s="779"/>
      <c r="Y14" s="779"/>
      <c r="Z14" s="779"/>
      <c r="AA14" s="779"/>
    </row>
    <row r="15" spans="1:27" ht="12.75">
      <c r="A15" s="889">
        <v>170</v>
      </c>
      <c r="B15" s="889">
        <v>70</v>
      </c>
      <c r="C15" s="890">
        <v>70</v>
      </c>
      <c r="D15" s="890" t="s">
        <v>12</v>
      </c>
      <c r="E15" s="822">
        <v>43973</v>
      </c>
      <c r="F15" s="890">
        <v>2.5</v>
      </c>
      <c r="G15" s="890">
        <v>70</v>
      </c>
      <c r="H15" s="894" t="s">
        <v>216</v>
      </c>
      <c r="I15" s="891">
        <v>43994</v>
      </c>
      <c r="J15" s="890">
        <v>0.5</v>
      </c>
      <c r="K15" s="892"/>
      <c r="L15" s="779"/>
      <c r="M15" s="779"/>
      <c r="N15" s="779"/>
      <c r="O15" s="779"/>
      <c r="P15" s="779"/>
      <c r="Q15" s="779"/>
      <c r="R15" s="779"/>
      <c r="S15" s="779"/>
      <c r="T15" s="779"/>
      <c r="U15" s="779"/>
      <c r="V15" s="779"/>
      <c r="W15" s="779"/>
      <c r="X15" s="779"/>
      <c r="Y15" s="779"/>
      <c r="Z15" s="779"/>
      <c r="AA15" s="779"/>
    </row>
    <row r="16" spans="1:27" ht="12.75">
      <c r="A16" s="889">
        <v>171</v>
      </c>
      <c r="B16" s="889">
        <v>146</v>
      </c>
      <c r="C16" s="890">
        <v>146</v>
      </c>
      <c r="D16" s="890" t="s">
        <v>12</v>
      </c>
      <c r="E16" s="822">
        <v>43973</v>
      </c>
      <c r="F16" s="890">
        <v>4.5</v>
      </c>
      <c r="G16" s="890">
        <v>146</v>
      </c>
      <c r="H16" s="894" t="s">
        <v>216</v>
      </c>
      <c r="I16" s="891">
        <v>43998</v>
      </c>
      <c r="J16" s="890">
        <v>1</v>
      </c>
      <c r="K16" s="892"/>
      <c r="L16" s="779"/>
      <c r="M16" s="779"/>
      <c r="N16" s="779"/>
      <c r="O16" s="779"/>
      <c r="P16" s="779"/>
      <c r="Q16" s="779"/>
      <c r="R16" s="779"/>
      <c r="S16" s="779"/>
      <c r="T16" s="779"/>
      <c r="U16" s="779"/>
      <c r="V16" s="779"/>
      <c r="W16" s="779"/>
      <c r="X16" s="779"/>
      <c r="Y16" s="779"/>
      <c r="Z16" s="779"/>
      <c r="AA16" s="779"/>
    </row>
    <row r="17" spans="1:27" ht="12.75">
      <c r="A17" s="889">
        <v>172</v>
      </c>
      <c r="B17" s="889">
        <v>28</v>
      </c>
      <c r="C17" s="890">
        <v>28</v>
      </c>
      <c r="D17" s="890" t="s">
        <v>12</v>
      </c>
      <c r="E17" s="822">
        <v>43973</v>
      </c>
      <c r="F17" s="890" t="s">
        <v>3123</v>
      </c>
      <c r="G17" s="890">
        <v>28</v>
      </c>
      <c r="H17" s="894" t="s">
        <v>216</v>
      </c>
      <c r="I17" s="891">
        <v>43998</v>
      </c>
      <c r="J17" s="890" t="s">
        <v>3196</v>
      </c>
      <c r="K17" s="892"/>
      <c r="L17" s="779"/>
      <c r="M17" s="779"/>
      <c r="N17" s="779"/>
      <c r="O17" s="779"/>
      <c r="P17" s="779"/>
      <c r="Q17" s="779"/>
      <c r="R17" s="779"/>
      <c r="S17" s="779"/>
      <c r="T17" s="779"/>
      <c r="U17" s="779"/>
      <c r="V17" s="779"/>
      <c r="W17" s="779"/>
      <c r="X17" s="779"/>
      <c r="Y17" s="779"/>
      <c r="Z17" s="779"/>
      <c r="AA17" s="779"/>
    </row>
    <row r="18" spans="1:27" ht="12.75">
      <c r="A18" s="889">
        <v>173</v>
      </c>
      <c r="B18" s="889">
        <v>47</v>
      </c>
      <c r="C18" s="890">
        <v>47</v>
      </c>
      <c r="D18" s="890" t="s">
        <v>12</v>
      </c>
      <c r="E18" s="822">
        <v>43973</v>
      </c>
      <c r="F18" s="890" t="s">
        <v>3118</v>
      </c>
      <c r="G18" s="890">
        <v>47</v>
      </c>
      <c r="H18" s="894" t="s">
        <v>216</v>
      </c>
      <c r="I18" s="891">
        <v>43998</v>
      </c>
      <c r="J18" s="890" t="s">
        <v>3196</v>
      </c>
      <c r="K18" s="892"/>
      <c r="L18" s="779"/>
      <c r="M18" s="779"/>
      <c r="N18" s="779"/>
      <c r="O18" s="779"/>
      <c r="P18" s="779"/>
      <c r="Q18" s="779"/>
      <c r="R18" s="779"/>
      <c r="S18" s="779"/>
      <c r="T18" s="779"/>
      <c r="U18" s="779"/>
      <c r="V18" s="779"/>
      <c r="W18" s="779"/>
      <c r="X18" s="779"/>
      <c r="Y18" s="779"/>
      <c r="Z18" s="779"/>
      <c r="AA18" s="779"/>
    </row>
    <row r="19" spans="1:27" ht="12.75">
      <c r="A19" s="889">
        <v>174</v>
      </c>
      <c r="B19" s="889">
        <v>1</v>
      </c>
      <c r="C19" s="890">
        <v>1</v>
      </c>
      <c r="D19" s="890" t="s">
        <v>12</v>
      </c>
      <c r="E19" s="822">
        <v>43976</v>
      </c>
      <c r="F19" s="890" t="s">
        <v>3120</v>
      </c>
      <c r="G19" s="890">
        <v>1</v>
      </c>
      <c r="H19" s="894" t="s">
        <v>216</v>
      </c>
      <c r="I19" s="891">
        <v>43998</v>
      </c>
      <c r="J19" s="890">
        <v>0</v>
      </c>
      <c r="K19" s="892"/>
      <c r="L19" s="779"/>
      <c r="M19" s="779"/>
      <c r="N19" s="779"/>
      <c r="O19" s="779"/>
      <c r="P19" s="779"/>
      <c r="Q19" s="779"/>
      <c r="R19" s="779"/>
      <c r="S19" s="779"/>
      <c r="T19" s="779"/>
      <c r="U19" s="779"/>
      <c r="V19" s="779"/>
      <c r="W19" s="779"/>
      <c r="X19" s="779"/>
      <c r="Y19" s="779"/>
      <c r="Z19" s="779"/>
      <c r="AA19" s="779"/>
    </row>
    <row r="20" spans="1:27" ht="12.75">
      <c r="A20" s="889">
        <v>175</v>
      </c>
      <c r="B20" s="889">
        <v>132</v>
      </c>
      <c r="C20" s="890">
        <v>132</v>
      </c>
      <c r="D20" s="890" t="s">
        <v>12</v>
      </c>
      <c r="E20" s="822">
        <v>43976</v>
      </c>
      <c r="F20" s="890">
        <v>2.25</v>
      </c>
      <c r="G20" s="890">
        <v>132</v>
      </c>
      <c r="H20" s="894" t="s">
        <v>216</v>
      </c>
      <c r="I20" s="891">
        <v>43998</v>
      </c>
      <c r="J20" s="890">
        <v>0.5</v>
      </c>
      <c r="K20" s="892"/>
      <c r="L20" s="779"/>
      <c r="M20" s="779"/>
      <c r="N20" s="779"/>
      <c r="O20" s="779"/>
      <c r="P20" s="779"/>
      <c r="Q20" s="779"/>
      <c r="R20" s="779"/>
      <c r="S20" s="779"/>
      <c r="T20" s="779"/>
      <c r="U20" s="779"/>
      <c r="V20" s="779"/>
      <c r="W20" s="779"/>
      <c r="X20" s="779"/>
      <c r="Y20" s="779"/>
      <c r="Z20" s="779"/>
      <c r="AA20" s="779"/>
    </row>
    <row r="21" spans="1:27" ht="12.75">
      <c r="A21" s="889">
        <v>176</v>
      </c>
      <c r="B21" s="889">
        <v>21</v>
      </c>
      <c r="C21" s="890">
        <v>21</v>
      </c>
      <c r="D21" s="890" t="s">
        <v>12</v>
      </c>
      <c r="E21" s="822">
        <v>43976</v>
      </c>
      <c r="F21" s="890" t="s">
        <v>3147</v>
      </c>
      <c r="G21" s="890">
        <v>21</v>
      </c>
      <c r="H21" s="894" t="s">
        <v>216</v>
      </c>
      <c r="I21" s="891">
        <v>43998</v>
      </c>
      <c r="J21" s="890" t="s">
        <v>3123</v>
      </c>
      <c r="K21" s="892"/>
      <c r="L21" s="779"/>
      <c r="M21" s="779"/>
      <c r="N21" s="779"/>
      <c r="O21" s="779"/>
      <c r="P21" s="779"/>
      <c r="Q21" s="779"/>
      <c r="R21" s="779"/>
      <c r="S21" s="779"/>
      <c r="T21" s="779"/>
      <c r="U21" s="779"/>
      <c r="V21" s="779"/>
      <c r="W21" s="779"/>
      <c r="X21" s="779"/>
      <c r="Y21" s="779"/>
      <c r="Z21" s="779"/>
      <c r="AA21" s="779"/>
    </row>
    <row r="22" spans="1:27" ht="12.75">
      <c r="A22" s="889">
        <v>177</v>
      </c>
      <c r="B22" s="889">
        <v>686</v>
      </c>
      <c r="C22" s="890">
        <v>437</v>
      </c>
      <c r="D22" s="890" t="s">
        <v>12</v>
      </c>
      <c r="E22" s="822">
        <v>43976</v>
      </c>
      <c r="F22" s="890">
        <v>5</v>
      </c>
      <c r="G22" s="890">
        <v>686</v>
      </c>
      <c r="H22" s="894" t="s">
        <v>216</v>
      </c>
      <c r="I22" s="891">
        <v>43998</v>
      </c>
      <c r="J22" s="890">
        <v>4</v>
      </c>
      <c r="K22" s="892"/>
      <c r="L22" s="779"/>
      <c r="M22" s="779"/>
      <c r="N22" s="779"/>
      <c r="O22" s="779"/>
      <c r="P22" s="779"/>
      <c r="Q22" s="779"/>
      <c r="R22" s="779"/>
      <c r="S22" s="779"/>
      <c r="T22" s="779"/>
      <c r="U22" s="779"/>
      <c r="V22" s="779"/>
      <c r="W22" s="779"/>
      <c r="X22" s="779"/>
      <c r="Y22" s="779"/>
      <c r="Z22" s="779"/>
      <c r="AA22" s="779"/>
    </row>
    <row r="23" spans="1:27" ht="12.75">
      <c r="A23" s="889"/>
      <c r="B23" s="889"/>
      <c r="C23" s="890">
        <v>249</v>
      </c>
      <c r="D23" s="890" t="s">
        <v>12</v>
      </c>
      <c r="E23" s="822">
        <v>43977</v>
      </c>
      <c r="F23" s="890">
        <v>7</v>
      </c>
      <c r="G23" s="892"/>
      <c r="H23" s="895"/>
      <c r="I23" s="892"/>
      <c r="K23" s="892"/>
      <c r="L23" s="779"/>
      <c r="M23" s="779"/>
      <c r="N23" s="779"/>
      <c r="O23" s="779"/>
      <c r="P23" s="779"/>
      <c r="Q23" s="779"/>
      <c r="R23" s="779"/>
      <c r="S23" s="779"/>
      <c r="T23" s="779"/>
      <c r="U23" s="779"/>
      <c r="V23" s="779"/>
      <c r="W23" s="779"/>
      <c r="X23" s="779"/>
      <c r="Y23" s="779"/>
      <c r="Z23" s="779"/>
      <c r="AA23" s="779"/>
    </row>
    <row r="24" spans="1:27" ht="12.75">
      <c r="A24" s="889">
        <v>178</v>
      </c>
      <c r="B24" s="889">
        <v>20</v>
      </c>
      <c r="C24" s="890">
        <v>20</v>
      </c>
      <c r="D24" s="890" t="s">
        <v>12</v>
      </c>
      <c r="E24" s="822">
        <v>43977</v>
      </c>
      <c r="F24" s="890" t="s">
        <v>3167</v>
      </c>
      <c r="G24" s="890">
        <v>20</v>
      </c>
      <c r="H24" s="894" t="s">
        <v>216</v>
      </c>
      <c r="I24" s="891">
        <v>43998</v>
      </c>
      <c r="J24" s="890" t="s">
        <v>3118</v>
      </c>
      <c r="K24" s="892"/>
      <c r="L24" s="779"/>
      <c r="M24" s="779"/>
      <c r="N24" s="779"/>
      <c r="O24" s="779"/>
      <c r="P24" s="779"/>
      <c r="Q24" s="779"/>
      <c r="R24" s="779"/>
      <c r="S24" s="779"/>
      <c r="T24" s="779"/>
      <c r="U24" s="779"/>
      <c r="V24" s="779"/>
      <c r="W24" s="779"/>
      <c r="X24" s="779"/>
      <c r="Y24" s="779"/>
      <c r="Z24" s="779"/>
      <c r="AA24" s="779"/>
    </row>
    <row r="25" spans="1:27" ht="12.75">
      <c r="A25" s="889">
        <v>179</v>
      </c>
      <c r="B25" s="889">
        <v>95</v>
      </c>
      <c r="C25" s="890">
        <v>54</v>
      </c>
      <c r="D25" s="890" t="s">
        <v>12</v>
      </c>
      <c r="E25" s="822">
        <v>43977</v>
      </c>
      <c r="F25" s="890" t="s">
        <v>3209</v>
      </c>
      <c r="G25" s="890">
        <v>95</v>
      </c>
      <c r="H25" s="894" t="s">
        <v>216</v>
      </c>
      <c r="I25" s="891">
        <v>44000</v>
      </c>
      <c r="J25" s="890" t="s">
        <v>3209</v>
      </c>
      <c r="K25" s="892"/>
      <c r="L25" s="779"/>
      <c r="M25" s="779"/>
      <c r="N25" s="779"/>
      <c r="O25" s="779"/>
      <c r="P25" s="779"/>
      <c r="Q25" s="779"/>
      <c r="R25" s="779"/>
      <c r="S25" s="779"/>
      <c r="T25" s="779"/>
      <c r="U25" s="779"/>
      <c r="V25" s="779"/>
      <c r="W25" s="779"/>
      <c r="X25" s="779"/>
      <c r="Y25" s="779"/>
      <c r="Z25" s="779"/>
      <c r="AA25" s="779"/>
    </row>
    <row r="26" spans="1:27" ht="12.75">
      <c r="A26" s="889"/>
      <c r="B26" s="889"/>
      <c r="C26" s="890">
        <v>41</v>
      </c>
      <c r="D26" s="890" t="s">
        <v>12</v>
      </c>
      <c r="E26" s="822">
        <v>43978</v>
      </c>
      <c r="F26" s="890">
        <v>2</v>
      </c>
      <c r="G26" s="892"/>
      <c r="H26" s="895"/>
      <c r="I26" s="892"/>
      <c r="J26" s="892"/>
      <c r="K26" s="892"/>
      <c r="L26" s="779"/>
      <c r="M26" s="779"/>
      <c r="N26" s="779"/>
      <c r="O26" s="779"/>
      <c r="P26" s="779"/>
      <c r="Q26" s="779"/>
      <c r="R26" s="779"/>
      <c r="S26" s="779"/>
      <c r="T26" s="779"/>
      <c r="U26" s="779"/>
      <c r="V26" s="779"/>
      <c r="W26" s="779"/>
      <c r="X26" s="779"/>
      <c r="Y26" s="779"/>
      <c r="Z26" s="779"/>
      <c r="AA26" s="779"/>
    </row>
    <row r="27" spans="1:27" ht="12.75">
      <c r="A27" s="889">
        <v>180</v>
      </c>
      <c r="B27" s="889">
        <v>19</v>
      </c>
      <c r="C27" s="890">
        <v>19</v>
      </c>
      <c r="D27" s="890" t="s">
        <v>12</v>
      </c>
      <c r="E27" s="822">
        <v>43978</v>
      </c>
      <c r="F27" s="890" t="s">
        <v>3216</v>
      </c>
      <c r="G27" s="890">
        <v>19</v>
      </c>
      <c r="H27" s="894" t="s">
        <v>216</v>
      </c>
      <c r="I27" s="891">
        <v>44000</v>
      </c>
      <c r="J27" s="890" t="s">
        <v>3123</v>
      </c>
      <c r="K27" s="892"/>
      <c r="L27" s="779"/>
      <c r="M27" s="779"/>
      <c r="N27" s="779"/>
      <c r="O27" s="779"/>
      <c r="P27" s="779"/>
      <c r="Q27" s="779"/>
      <c r="R27" s="779"/>
      <c r="S27" s="779"/>
      <c r="T27" s="779"/>
      <c r="U27" s="779"/>
      <c r="V27" s="779"/>
      <c r="W27" s="779"/>
      <c r="X27" s="779"/>
      <c r="Y27" s="779"/>
      <c r="Z27" s="779"/>
      <c r="AA27" s="779"/>
    </row>
    <row r="28" spans="1:27" ht="12.75">
      <c r="A28" s="889">
        <v>181</v>
      </c>
      <c r="B28" s="889">
        <v>9</v>
      </c>
      <c r="C28" s="890">
        <v>9</v>
      </c>
      <c r="D28" s="890" t="s">
        <v>12</v>
      </c>
      <c r="E28" s="822">
        <v>43978</v>
      </c>
      <c r="F28" s="890" t="s">
        <v>3123</v>
      </c>
      <c r="G28" s="890">
        <v>9</v>
      </c>
      <c r="H28" s="894" t="s">
        <v>216</v>
      </c>
      <c r="I28" s="891">
        <v>44000</v>
      </c>
      <c r="J28" s="890" t="s">
        <v>3117</v>
      </c>
      <c r="K28" s="892"/>
      <c r="L28" s="779"/>
      <c r="M28" s="779"/>
      <c r="N28" s="779"/>
      <c r="O28" s="779"/>
      <c r="P28" s="779"/>
      <c r="Q28" s="779"/>
      <c r="R28" s="779"/>
      <c r="S28" s="779"/>
      <c r="T28" s="779"/>
      <c r="U28" s="779"/>
      <c r="V28" s="779"/>
      <c r="W28" s="779"/>
      <c r="X28" s="779"/>
      <c r="Y28" s="779"/>
      <c r="Z28" s="779"/>
      <c r="AA28" s="779"/>
    </row>
    <row r="29" spans="1:27" ht="12.75">
      <c r="A29" s="889">
        <v>182</v>
      </c>
      <c r="B29" s="889">
        <v>7</v>
      </c>
      <c r="C29" s="890">
        <v>7</v>
      </c>
      <c r="D29" s="890" t="s">
        <v>12</v>
      </c>
      <c r="E29" s="822">
        <v>43978</v>
      </c>
      <c r="F29" s="890" t="s">
        <v>3123</v>
      </c>
      <c r="G29" s="890">
        <v>7</v>
      </c>
      <c r="H29" s="894" t="s">
        <v>216</v>
      </c>
      <c r="I29" s="891">
        <v>44000</v>
      </c>
      <c r="J29" s="890" t="s">
        <v>3117</v>
      </c>
      <c r="K29" s="892"/>
      <c r="L29" s="779"/>
      <c r="M29" s="779"/>
      <c r="N29" s="779"/>
      <c r="O29" s="779"/>
      <c r="P29" s="779"/>
      <c r="Q29" s="779"/>
      <c r="R29" s="779"/>
      <c r="S29" s="779"/>
      <c r="T29" s="779"/>
      <c r="U29" s="779"/>
      <c r="V29" s="779"/>
      <c r="W29" s="779"/>
      <c r="X29" s="779"/>
      <c r="Y29" s="779"/>
      <c r="Z29" s="779"/>
      <c r="AA29" s="779"/>
    </row>
    <row r="30" spans="1:27" ht="12.75">
      <c r="A30" s="889">
        <v>183</v>
      </c>
      <c r="B30" s="889">
        <v>20</v>
      </c>
      <c r="C30" s="890">
        <v>20</v>
      </c>
      <c r="D30" s="890" t="s">
        <v>12</v>
      </c>
      <c r="E30" s="822">
        <v>43978</v>
      </c>
      <c r="F30" s="890" t="s">
        <v>3196</v>
      </c>
      <c r="G30" s="890">
        <v>20</v>
      </c>
      <c r="H30" s="894" t="s">
        <v>216</v>
      </c>
      <c r="I30" s="891">
        <v>44000</v>
      </c>
      <c r="J30" s="896" t="s">
        <v>3123</v>
      </c>
      <c r="K30" s="892"/>
      <c r="L30" s="779"/>
      <c r="M30" s="779"/>
      <c r="N30" s="779"/>
      <c r="O30" s="779"/>
      <c r="P30" s="779"/>
      <c r="Q30" s="779"/>
      <c r="R30" s="779"/>
      <c r="S30" s="779"/>
      <c r="T30" s="779"/>
      <c r="U30" s="779"/>
      <c r="V30" s="779"/>
      <c r="W30" s="779"/>
      <c r="X30" s="779"/>
      <c r="Y30" s="779"/>
      <c r="Z30" s="779"/>
      <c r="AA30" s="779"/>
    </row>
    <row r="31" spans="1:27" ht="12.75">
      <c r="A31" s="889">
        <v>184</v>
      </c>
      <c r="B31" s="889">
        <v>109</v>
      </c>
      <c r="C31" s="890">
        <v>109</v>
      </c>
      <c r="D31" s="890" t="s">
        <v>12</v>
      </c>
      <c r="E31" s="822">
        <v>43978</v>
      </c>
      <c r="F31" s="890">
        <v>2</v>
      </c>
      <c r="G31" s="890">
        <v>109</v>
      </c>
      <c r="H31" s="894" t="s">
        <v>216</v>
      </c>
      <c r="I31" s="891">
        <v>44000</v>
      </c>
      <c r="J31" s="890" t="s">
        <v>3214</v>
      </c>
      <c r="K31" s="892"/>
      <c r="L31" s="779"/>
      <c r="M31" s="779"/>
      <c r="N31" s="779"/>
      <c r="O31" s="779"/>
      <c r="P31" s="779"/>
      <c r="Q31" s="779"/>
      <c r="R31" s="779"/>
      <c r="S31" s="779"/>
      <c r="T31" s="779"/>
      <c r="U31" s="779"/>
      <c r="V31" s="779"/>
      <c r="W31" s="779"/>
      <c r="X31" s="779"/>
      <c r="Y31" s="779"/>
      <c r="Z31" s="779"/>
      <c r="AA31" s="779"/>
    </row>
    <row r="32" spans="1:27" ht="12.75">
      <c r="A32" s="889">
        <v>185</v>
      </c>
      <c r="B32" s="889">
        <v>95</v>
      </c>
      <c r="C32" s="890">
        <v>95</v>
      </c>
      <c r="D32" s="890" t="s">
        <v>12</v>
      </c>
      <c r="E32" s="822">
        <v>43978</v>
      </c>
      <c r="F32" s="890">
        <v>2.25</v>
      </c>
      <c r="G32" s="890">
        <v>95</v>
      </c>
      <c r="H32" s="894" t="s">
        <v>216</v>
      </c>
      <c r="I32" s="891">
        <v>44000</v>
      </c>
      <c r="J32" s="890" t="s">
        <v>3214</v>
      </c>
      <c r="K32" s="892"/>
      <c r="L32" s="779"/>
      <c r="M32" s="779"/>
      <c r="N32" s="779"/>
      <c r="O32" s="779"/>
      <c r="P32" s="779"/>
      <c r="Q32" s="779"/>
      <c r="R32" s="779"/>
      <c r="S32" s="779"/>
      <c r="T32" s="779"/>
      <c r="U32" s="779"/>
      <c r="V32" s="779"/>
      <c r="W32" s="779"/>
      <c r="X32" s="779"/>
      <c r="Y32" s="779"/>
      <c r="Z32" s="779"/>
      <c r="AA32" s="779"/>
    </row>
    <row r="33" spans="1:27" ht="12.75">
      <c r="A33" s="889">
        <v>186</v>
      </c>
      <c r="B33" s="889">
        <v>91</v>
      </c>
      <c r="C33" s="890">
        <v>35</v>
      </c>
      <c r="D33" s="890" t="s">
        <v>12</v>
      </c>
      <c r="E33" s="822">
        <v>43978</v>
      </c>
      <c r="F33" s="890" t="s">
        <v>3209</v>
      </c>
      <c r="G33" s="890">
        <v>91</v>
      </c>
      <c r="H33" s="894" t="s">
        <v>216</v>
      </c>
      <c r="I33" s="891">
        <v>44000</v>
      </c>
      <c r="J33" s="890" t="s">
        <v>3214</v>
      </c>
      <c r="K33" s="892"/>
      <c r="L33" s="779"/>
      <c r="M33" s="779"/>
      <c r="N33" s="779"/>
      <c r="O33" s="779"/>
      <c r="P33" s="779"/>
      <c r="Q33" s="779"/>
      <c r="R33" s="779"/>
      <c r="S33" s="779"/>
      <c r="T33" s="779"/>
      <c r="U33" s="779"/>
      <c r="V33" s="779"/>
      <c r="W33" s="779"/>
      <c r="X33" s="779"/>
      <c r="Y33" s="779"/>
      <c r="Z33" s="779"/>
      <c r="AA33" s="779"/>
    </row>
    <row r="34" spans="1:27" ht="12.75">
      <c r="A34" s="889"/>
      <c r="B34" s="889"/>
      <c r="C34" s="890">
        <v>56</v>
      </c>
      <c r="D34" s="890" t="s">
        <v>12</v>
      </c>
      <c r="E34" s="822">
        <v>43979</v>
      </c>
      <c r="F34" s="890">
        <v>1</v>
      </c>
      <c r="G34" s="892"/>
      <c r="H34" s="895"/>
      <c r="I34" s="892"/>
      <c r="J34" s="892"/>
      <c r="K34" s="892"/>
      <c r="L34" s="779"/>
      <c r="M34" s="779"/>
      <c r="N34" s="779"/>
      <c r="O34" s="779"/>
      <c r="P34" s="779"/>
      <c r="Q34" s="779"/>
      <c r="R34" s="779"/>
      <c r="S34" s="779"/>
      <c r="T34" s="779"/>
      <c r="U34" s="779"/>
      <c r="V34" s="779"/>
      <c r="W34" s="779"/>
      <c r="X34" s="779"/>
      <c r="Y34" s="779"/>
      <c r="Z34" s="779"/>
      <c r="AA34" s="779"/>
    </row>
    <row r="35" spans="1:27" ht="12.75">
      <c r="A35" s="889">
        <v>187</v>
      </c>
      <c r="B35" s="889">
        <v>20</v>
      </c>
      <c r="C35" s="890">
        <v>20</v>
      </c>
      <c r="D35" s="890" t="s">
        <v>12</v>
      </c>
      <c r="E35" s="822">
        <v>43979</v>
      </c>
      <c r="F35" s="890" t="s">
        <v>3209</v>
      </c>
      <c r="G35" s="890">
        <v>20</v>
      </c>
      <c r="H35" s="894" t="s">
        <v>216</v>
      </c>
      <c r="I35" s="891">
        <v>44000</v>
      </c>
      <c r="J35" s="890" t="s">
        <v>3123</v>
      </c>
      <c r="K35" s="892"/>
      <c r="L35" s="779"/>
      <c r="M35" s="779"/>
      <c r="N35" s="779"/>
      <c r="O35" s="779"/>
      <c r="P35" s="779"/>
      <c r="Q35" s="779"/>
      <c r="R35" s="779"/>
      <c r="S35" s="779"/>
      <c r="T35" s="779"/>
      <c r="U35" s="779"/>
      <c r="V35" s="779"/>
      <c r="W35" s="779"/>
      <c r="X35" s="779"/>
      <c r="Y35" s="779"/>
      <c r="Z35" s="779"/>
      <c r="AA35" s="779"/>
    </row>
    <row r="36" spans="1:27" ht="12.75">
      <c r="A36" s="889">
        <v>188</v>
      </c>
      <c r="B36" s="889">
        <v>0</v>
      </c>
      <c r="C36" s="890">
        <v>0</v>
      </c>
      <c r="D36" s="890" t="s">
        <v>12</v>
      </c>
      <c r="E36" s="822">
        <v>43979</v>
      </c>
      <c r="F36" s="890">
        <v>0</v>
      </c>
      <c r="G36" s="890">
        <v>0</v>
      </c>
      <c r="H36" s="894" t="s">
        <v>216</v>
      </c>
      <c r="I36" s="891">
        <v>44000</v>
      </c>
      <c r="J36" s="890">
        <v>0</v>
      </c>
      <c r="K36" s="892"/>
      <c r="L36" s="779"/>
      <c r="M36" s="779"/>
      <c r="N36" s="779"/>
      <c r="O36" s="779"/>
      <c r="P36" s="779"/>
      <c r="Q36" s="779"/>
      <c r="R36" s="779"/>
      <c r="S36" s="779"/>
      <c r="T36" s="779"/>
      <c r="U36" s="779"/>
      <c r="V36" s="779"/>
      <c r="W36" s="779"/>
      <c r="X36" s="779"/>
      <c r="Y36" s="779"/>
      <c r="Z36" s="779"/>
      <c r="AA36" s="779"/>
    </row>
    <row r="37" spans="1:27" ht="12.75">
      <c r="A37" s="889">
        <v>189</v>
      </c>
      <c r="B37" s="889">
        <v>78</v>
      </c>
      <c r="C37" s="890">
        <v>78</v>
      </c>
      <c r="D37" s="890" t="s">
        <v>12</v>
      </c>
      <c r="E37" s="822">
        <v>43979</v>
      </c>
      <c r="F37" s="890">
        <v>1.25</v>
      </c>
      <c r="G37" s="890">
        <v>78</v>
      </c>
      <c r="H37" s="894" t="s">
        <v>216</v>
      </c>
      <c r="I37" s="891">
        <v>44000</v>
      </c>
      <c r="J37" s="890" t="s">
        <v>3209</v>
      </c>
      <c r="K37" s="892"/>
      <c r="L37" s="779"/>
      <c r="M37" s="779"/>
      <c r="N37" s="779"/>
      <c r="O37" s="779"/>
      <c r="P37" s="779"/>
      <c r="Q37" s="779"/>
      <c r="R37" s="779"/>
      <c r="S37" s="779"/>
      <c r="T37" s="779"/>
      <c r="U37" s="779"/>
      <c r="V37" s="779"/>
      <c r="W37" s="779"/>
      <c r="X37" s="779"/>
      <c r="Y37" s="779"/>
      <c r="Z37" s="779"/>
      <c r="AA37" s="779"/>
    </row>
    <row r="38" spans="1:27" ht="12.75">
      <c r="A38" s="889">
        <v>190</v>
      </c>
      <c r="B38" s="889">
        <v>108</v>
      </c>
      <c r="C38" s="890">
        <v>108</v>
      </c>
      <c r="D38" s="890" t="s">
        <v>12</v>
      </c>
      <c r="E38" s="822">
        <v>43979</v>
      </c>
      <c r="F38" s="890">
        <v>2.25</v>
      </c>
      <c r="G38" s="890">
        <v>108</v>
      </c>
      <c r="H38" s="894" t="s">
        <v>216</v>
      </c>
      <c r="I38" s="891">
        <v>44000</v>
      </c>
      <c r="J38" s="890" t="s">
        <v>3214</v>
      </c>
      <c r="K38" s="892"/>
      <c r="L38" s="779"/>
      <c r="M38" s="779"/>
      <c r="N38" s="779"/>
      <c r="O38" s="779"/>
      <c r="P38" s="779"/>
      <c r="Q38" s="779"/>
      <c r="R38" s="779"/>
      <c r="S38" s="779"/>
      <c r="T38" s="779"/>
      <c r="U38" s="779"/>
      <c r="V38" s="779"/>
      <c r="W38" s="779"/>
      <c r="X38" s="779"/>
      <c r="Y38" s="779"/>
      <c r="Z38" s="779"/>
      <c r="AA38" s="779"/>
    </row>
    <row r="39" spans="1:27" ht="12.75">
      <c r="A39" s="889">
        <v>191</v>
      </c>
      <c r="B39" s="889">
        <v>35</v>
      </c>
      <c r="C39" s="890">
        <v>35</v>
      </c>
      <c r="D39" s="890" t="s">
        <v>12</v>
      </c>
      <c r="E39" s="822">
        <v>43979</v>
      </c>
      <c r="F39" s="890" t="s">
        <v>3469</v>
      </c>
      <c r="G39" s="890">
        <v>35</v>
      </c>
      <c r="H39" s="894" t="s">
        <v>216</v>
      </c>
      <c r="I39" s="891">
        <v>44000</v>
      </c>
      <c r="J39" s="890" t="s">
        <v>3196</v>
      </c>
      <c r="K39" s="892"/>
      <c r="L39" s="779"/>
      <c r="M39" s="779"/>
      <c r="N39" s="779"/>
      <c r="O39" s="779"/>
      <c r="P39" s="779"/>
      <c r="Q39" s="779"/>
      <c r="R39" s="779"/>
      <c r="S39" s="779"/>
      <c r="T39" s="779"/>
      <c r="U39" s="779"/>
      <c r="V39" s="779"/>
      <c r="W39" s="779"/>
      <c r="X39" s="779"/>
      <c r="Y39" s="779"/>
      <c r="Z39" s="779"/>
      <c r="AA39" s="779"/>
    </row>
    <row r="40" spans="1:27" ht="12.75">
      <c r="A40" s="889">
        <v>192</v>
      </c>
      <c r="B40" s="889">
        <v>3</v>
      </c>
      <c r="C40" s="890">
        <v>3</v>
      </c>
      <c r="D40" s="890" t="s">
        <v>12</v>
      </c>
      <c r="E40" s="822">
        <v>43979</v>
      </c>
      <c r="F40" s="890">
        <v>0</v>
      </c>
      <c r="G40" s="890">
        <v>3</v>
      </c>
      <c r="H40" s="894" t="s">
        <v>216</v>
      </c>
      <c r="I40" s="891">
        <v>44000</v>
      </c>
      <c r="J40" s="890">
        <v>0</v>
      </c>
      <c r="K40" s="892"/>
      <c r="L40" s="779"/>
      <c r="M40" s="779"/>
      <c r="N40" s="779"/>
      <c r="O40" s="779"/>
      <c r="P40" s="779"/>
      <c r="Q40" s="779"/>
      <c r="R40" s="779"/>
      <c r="S40" s="779"/>
      <c r="T40" s="779"/>
      <c r="U40" s="779"/>
      <c r="V40" s="779"/>
      <c r="W40" s="779"/>
      <c r="X40" s="779"/>
      <c r="Y40" s="779"/>
      <c r="Z40" s="779"/>
      <c r="AA40" s="779"/>
    </row>
    <row r="41" spans="1:27" ht="12.75">
      <c r="A41" s="889">
        <v>193</v>
      </c>
      <c r="B41" s="889">
        <v>56</v>
      </c>
      <c r="C41" s="890">
        <v>56</v>
      </c>
      <c r="D41" s="890" t="s">
        <v>12</v>
      </c>
      <c r="E41" s="822">
        <v>43979</v>
      </c>
      <c r="F41" s="890">
        <v>1</v>
      </c>
      <c r="G41" s="890">
        <v>56</v>
      </c>
      <c r="H41" s="894" t="s">
        <v>216</v>
      </c>
      <c r="I41" s="891">
        <v>44000</v>
      </c>
      <c r="J41" s="890" t="s">
        <v>3209</v>
      </c>
      <c r="K41" s="892"/>
      <c r="L41" s="779"/>
      <c r="M41" s="779"/>
      <c r="N41" s="779"/>
      <c r="O41" s="779"/>
      <c r="P41" s="779"/>
      <c r="Q41" s="779"/>
      <c r="R41" s="779"/>
      <c r="S41" s="779"/>
      <c r="T41" s="779"/>
      <c r="U41" s="779"/>
      <c r="V41" s="779"/>
      <c r="W41" s="779"/>
      <c r="X41" s="779"/>
      <c r="Y41" s="779"/>
      <c r="Z41" s="779"/>
      <c r="AA41" s="779"/>
    </row>
    <row r="42" spans="1:27" ht="12.75">
      <c r="A42" s="889">
        <v>194</v>
      </c>
      <c r="B42" s="889">
        <v>83</v>
      </c>
      <c r="C42" s="890">
        <v>70</v>
      </c>
      <c r="D42" s="890" t="s">
        <v>12</v>
      </c>
      <c r="E42" s="822">
        <v>43979</v>
      </c>
      <c r="F42" s="890">
        <v>1.75</v>
      </c>
      <c r="G42" s="890">
        <v>83</v>
      </c>
      <c r="H42" s="894" t="s">
        <v>216</v>
      </c>
      <c r="I42" s="891">
        <v>44000</v>
      </c>
      <c r="J42" s="890" t="s">
        <v>3209</v>
      </c>
      <c r="K42" s="892"/>
      <c r="L42" s="779"/>
      <c r="M42" s="779"/>
      <c r="N42" s="779"/>
      <c r="O42" s="779"/>
      <c r="P42" s="779"/>
      <c r="Q42" s="779"/>
      <c r="R42" s="779"/>
      <c r="S42" s="779"/>
      <c r="T42" s="779"/>
      <c r="U42" s="779"/>
      <c r="V42" s="779"/>
      <c r="W42" s="779"/>
      <c r="X42" s="779"/>
      <c r="Y42" s="779"/>
      <c r="Z42" s="779"/>
      <c r="AA42" s="779"/>
    </row>
    <row r="43" spans="1:27" ht="12.75">
      <c r="A43" s="889"/>
      <c r="B43" s="889"/>
      <c r="C43" s="890">
        <v>13</v>
      </c>
      <c r="D43" s="890" t="s">
        <v>12</v>
      </c>
      <c r="E43" s="822">
        <v>43980</v>
      </c>
      <c r="F43" s="890">
        <v>1</v>
      </c>
      <c r="G43" s="892"/>
      <c r="H43" s="895"/>
      <c r="I43" s="892"/>
      <c r="J43" s="892"/>
      <c r="K43" s="892"/>
      <c r="L43" s="779"/>
      <c r="M43" s="779"/>
      <c r="N43" s="779"/>
      <c r="O43" s="779"/>
      <c r="P43" s="779"/>
      <c r="Q43" s="779"/>
      <c r="R43" s="779"/>
      <c r="S43" s="779"/>
      <c r="T43" s="779"/>
      <c r="U43" s="779"/>
      <c r="V43" s="779"/>
      <c r="W43" s="779"/>
      <c r="X43" s="779"/>
      <c r="Y43" s="779"/>
      <c r="Z43" s="779"/>
      <c r="AA43" s="779"/>
    </row>
    <row r="44" spans="1:27" ht="12.75">
      <c r="A44" s="889">
        <v>195</v>
      </c>
      <c r="B44" s="889">
        <v>30</v>
      </c>
      <c r="C44" s="890">
        <v>30</v>
      </c>
      <c r="D44" s="890" t="s">
        <v>12</v>
      </c>
      <c r="E44" s="822">
        <v>43980</v>
      </c>
      <c r="F44" s="890" t="s">
        <v>3118</v>
      </c>
      <c r="G44" s="890">
        <v>30</v>
      </c>
      <c r="H44" s="894" t="s">
        <v>216</v>
      </c>
      <c r="I44" s="891">
        <v>44000</v>
      </c>
      <c r="J44" s="890" t="s">
        <v>3123</v>
      </c>
      <c r="K44" s="892"/>
      <c r="L44" s="779"/>
      <c r="M44" s="779"/>
      <c r="N44" s="779"/>
      <c r="O44" s="779"/>
      <c r="P44" s="779"/>
      <c r="Q44" s="779"/>
      <c r="R44" s="779"/>
      <c r="S44" s="779"/>
      <c r="T44" s="779"/>
      <c r="U44" s="779"/>
      <c r="V44" s="779"/>
      <c r="W44" s="779"/>
      <c r="X44" s="779"/>
      <c r="Y44" s="779"/>
      <c r="Z44" s="779"/>
      <c r="AA44" s="779"/>
    </row>
    <row r="45" spans="1:27" ht="12.75">
      <c r="A45" s="889">
        <v>196</v>
      </c>
      <c r="B45" s="889">
        <v>84</v>
      </c>
      <c r="C45" s="890">
        <v>84</v>
      </c>
      <c r="D45" s="890" t="s">
        <v>12</v>
      </c>
      <c r="E45" s="822">
        <v>43980</v>
      </c>
      <c r="F45" s="890">
        <v>2</v>
      </c>
      <c r="G45" s="890">
        <v>84</v>
      </c>
      <c r="H45" s="894" t="s">
        <v>216</v>
      </c>
      <c r="I45" s="891">
        <v>44004</v>
      </c>
      <c r="J45" s="890" t="s">
        <v>3214</v>
      </c>
      <c r="K45" s="892"/>
      <c r="L45" s="779"/>
      <c r="M45" s="779"/>
      <c r="N45" s="779"/>
      <c r="O45" s="779"/>
      <c r="P45" s="779"/>
      <c r="Q45" s="779"/>
      <c r="R45" s="779"/>
      <c r="S45" s="779"/>
      <c r="T45" s="779"/>
      <c r="U45" s="779"/>
      <c r="V45" s="779"/>
      <c r="W45" s="779"/>
      <c r="X45" s="779"/>
      <c r="Y45" s="779"/>
      <c r="Z45" s="779"/>
      <c r="AA45" s="779"/>
    </row>
    <row r="46" spans="1:27" ht="12.75">
      <c r="A46" s="889">
        <v>197</v>
      </c>
      <c r="B46" s="889">
        <v>227</v>
      </c>
      <c r="C46" s="890">
        <v>227</v>
      </c>
      <c r="D46" s="890" t="s">
        <v>12</v>
      </c>
      <c r="E46" s="822">
        <v>43980</v>
      </c>
      <c r="F46" s="890">
        <v>4.25</v>
      </c>
      <c r="G46" s="890">
        <v>227</v>
      </c>
      <c r="H46" s="894" t="s">
        <v>216</v>
      </c>
      <c r="I46" s="891">
        <v>44004</v>
      </c>
      <c r="J46" s="890">
        <v>1.25</v>
      </c>
      <c r="K46" s="892"/>
      <c r="L46" s="779"/>
      <c r="M46" s="779"/>
      <c r="N46" s="779"/>
      <c r="O46" s="779"/>
      <c r="P46" s="779"/>
      <c r="Q46" s="779"/>
      <c r="R46" s="779"/>
      <c r="S46" s="779"/>
      <c r="T46" s="779"/>
      <c r="U46" s="779"/>
      <c r="V46" s="779"/>
      <c r="W46" s="779"/>
      <c r="X46" s="779"/>
      <c r="Y46" s="779"/>
      <c r="Z46" s="779"/>
      <c r="AA46" s="779"/>
    </row>
    <row r="47" spans="1:27" ht="12.75">
      <c r="A47" s="889">
        <v>198</v>
      </c>
      <c r="B47" s="889">
        <v>77</v>
      </c>
      <c r="C47" s="890">
        <v>30</v>
      </c>
      <c r="D47" s="890" t="s">
        <v>12</v>
      </c>
      <c r="E47" s="822">
        <v>43980</v>
      </c>
      <c r="F47" s="890" t="s">
        <v>3118</v>
      </c>
      <c r="G47" s="890">
        <v>77</v>
      </c>
      <c r="H47" s="894" t="s">
        <v>216</v>
      </c>
      <c r="I47" s="891">
        <v>44004</v>
      </c>
      <c r="J47" s="890" t="s">
        <v>3209</v>
      </c>
      <c r="K47" s="892"/>
      <c r="L47" s="779"/>
      <c r="M47" s="779"/>
      <c r="N47" s="779"/>
      <c r="O47" s="779"/>
      <c r="P47" s="779"/>
      <c r="Q47" s="779"/>
      <c r="R47" s="779"/>
      <c r="S47" s="779"/>
      <c r="T47" s="779"/>
      <c r="U47" s="779"/>
      <c r="V47" s="779"/>
      <c r="W47" s="779"/>
      <c r="X47" s="779"/>
      <c r="Y47" s="779"/>
      <c r="Z47" s="779"/>
      <c r="AA47" s="779"/>
    </row>
    <row r="48" spans="1:27" ht="12.75">
      <c r="A48" s="889"/>
      <c r="B48" s="889"/>
      <c r="C48" s="890">
        <v>47</v>
      </c>
      <c r="D48" s="890" t="s">
        <v>12</v>
      </c>
      <c r="E48" s="822">
        <v>43983</v>
      </c>
      <c r="F48" s="890" t="s">
        <v>3216</v>
      </c>
      <c r="G48" s="892"/>
      <c r="H48" s="895"/>
      <c r="I48" s="892"/>
      <c r="J48" s="892"/>
      <c r="K48" s="892"/>
      <c r="L48" s="779"/>
      <c r="M48" s="779"/>
      <c r="N48" s="779"/>
      <c r="O48" s="779"/>
      <c r="P48" s="779"/>
      <c r="Q48" s="779"/>
      <c r="R48" s="779"/>
      <c r="S48" s="779"/>
      <c r="T48" s="779"/>
      <c r="U48" s="779"/>
      <c r="V48" s="779"/>
      <c r="W48" s="779"/>
      <c r="X48" s="779"/>
      <c r="Y48" s="779"/>
      <c r="Z48" s="779"/>
      <c r="AA48" s="779"/>
    </row>
    <row r="49" spans="1:27" ht="12.75">
      <c r="A49" s="889">
        <v>199</v>
      </c>
      <c r="B49" s="889">
        <v>56</v>
      </c>
      <c r="C49" s="890">
        <v>56</v>
      </c>
      <c r="D49" s="890" t="s">
        <v>12</v>
      </c>
      <c r="E49" s="822">
        <v>43983</v>
      </c>
      <c r="F49" s="890">
        <v>1</v>
      </c>
      <c r="G49" s="890">
        <v>56</v>
      </c>
      <c r="H49" s="894" t="s">
        <v>216</v>
      </c>
      <c r="I49" s="891">
        <v>44004</v>
      </c>
      <c r="J49" s="890" t="s">
        <v>3209</v>
      </c>
      <c r="K49" s="892"/>
      <c r="L49" s="779"/>
      <c r="M49" s="779"/>
      <c r="N49" s="779"/>
      <c r="O49" s="779"/>
      <c r="P49" s="779"/>
      <c r="Q49" s="779"/>
      <c r="R49" s="779"/>
      <c r="S49" s="779"/>
      <c r="T49" s="779"/>
      <c r="U49" s="779"/>
      <c r="V49" s="779"/>
      <c r="W49" s="779"/>
      <c r="X49" s="779"/>
      <c r="Y49" s="779"/>
      <c r="Z49" s="779"/>
      <c r="AA49" s="779"/>
    </row>
    <row r="50" spans="1:27" ht="12.75">
      <c r="A50" s="889">
        <v>200</v>
      </c>
      <c r="B50" s="889">
        <v>0</v>
      </c>
      <c r="C50" s="890">
        <v>0</v>
      </c>
      <c r="D50" s="890" t="s">
        <v>12</v>
      </c>
      <c r="E50" s="822">
        <v>43983</v>
      </c>
      <c r="F50" s="890">
        <v>0</v>
      </c>
      <c r="G50" s="890">
        <v>0</v>
      </c>
      <c r="H50" s="894" t="s">
        <v>216</v>
      </c>
      <c r="I50" s="891">
        <v>44004</v>
      </c>
      <c r="J50" s="890">
        <v>0</v>
      </c>
      <c r="K50" s="892"/>
      <c r="L50" s="779"/>
      <c r="M50" s="779"/>
      <c r="N50" s="779"/>
      <c r="O50" s="779"/>
      <c r="P50" s="779"/>
      <c r="Q50" s="779"/>
      <c r="R50" s="779"/>
      <c r="S50" s="779"/>
      <c r="T50" s="779"/>
      <c r="U50" s="779"/>
      <c r="V50" s="779"/>
      <c r="W50" s="779"/>
      <c r="X50" s="779"/>
      <c r="Y50" s="779"/>
      <c r="Z50" s="779"/>
      <c r="AA50" s="779"/>
    </row>
    <row r="51" spans="1:27" ht="12.75">
      <c r="A51" s="889">
        <v>201</v>
      </c>
      <c r="B51" s="889">
        <v>61</v>
      </c>
      <c r="C51" s="890">
        <v>61</v>
      </c>
      <c r="D51" s="890" t="s">
        <v>12</v>
      </c>
      <c r="E51" s="822">
        <v>43983</v>
      </c>
      <c r="F51" s="893">
        <v>0.10416666666666667</v>
      </c>
      <c r="G51" s="890">
        <v>61</v>
      </c>
      <c r="H51" s="894" t="s">
        <v>216</v>
      </c>
      <c r="I51" s="891">
        <v>44004</v>
      </c>
      <c r="J51" s="890" t="s">
        <v>3209</v>
      </c>
      <c r="K51" s="892"/>
      <c r="L51" s="779"/>
      <c r="M51" s="779"/>
      <c r="N51" s="779"/>
      <c r="O51" s="779"/>
      <c r="P51" s="779"/>
      <c r="Q51" s="779"/>
      <c r="R51" s="779"/>
      <c r="S51" s="779"/>
      <c r="T51" s="779"/>
      <c r="U51" s="779"/>
      <c r="V51" s="779"/>
      <c r="W51" s="779"/>
      <c r="X51" s="779"/>
      <c r="Y51" s="779"/>
      <c r="Z51" s="779"/>
      <c r="AA51" s="779"/>
    </row>
    <row r="52" spans="1:27" ht="12.75">
      <c r="A52" s="889">
        <v>202</v>
      </c>
      <c r="B52" s="889">
        <v>0</v>
      </c>
      <c r="C52" s="890">
        <v>0</v>
      </c>
      <c r="D52" s="890" t="s">
        <v>12</v>
      </c>
      <c r="E52" s="822">
        <v>43983</v>
      </c>
      <c r="F52" s="890">
        <v>0</v>
      </c>
      <c r="G52" s="890">
        <v>0</v>
      </c>
      <c r="H52" s="890" t="s">
        <v>216</v>
      </c>
      <c r="I52" s="891">
        <v>44004</v>
      </c>
      <c r="J52" s="890">
        <v>0</v>
      </c>
      <c r="K52" s="892"/>
      <c r="L52" s="779"/>
      <c r="M52" s="779"/>
      <c r="N52" s="779"/>
      <c r="O52" s="779"/>
      <c r="P52" s="779"/>
      <c r="Q52" s="779"/>
      <c r="R52" s="779"/>
      <c r="S52" s="779"/>
      <c r="T52" s="779"/>
      <c r="U52" s="779"/>
      <c r="V52" s="779"/>
      <c r="W52" s="779"/>
      <c r="X52" s="779"/>
      <c r="Y52" s="779"/>
      <c r="Z52" s="779"/>
      <c r="AA52" s="779"/>
    </row>
    <row r="53" spans="1:27" ht="12.75">
      <c r="A53" s="889">
        <v>203</v>
      </c>
      <c r="B53" s="889">
        <v>63</v>
      </c>
      <c r="C53" s="890">
        <v>63</v>
      </c>
      <c r="D53" s="890" t="s">
        <v>12</v>
      </c>
      <c r="E53" s="822">
        <v>43983</v>
      </c>
      <c r="F53" s="893">
        <v>4.8611111111111112E-2</v>
      </c>
      <c r="G53" s="890">
        <v>63</v>
      </c>
      <c r="H53" s="890" t="s">
        <v>216</v>
      </c>
      <c r="I53" s="891">
        <v>44004</v>
      </c>
      <c r="J53" s="890" t="s">
        <v>3209</v>
      </c>
      <c r="K53" s="892"/>
      <c r="L53" s="779"/>
      <c r="M53" s="779"/>
      <c r="N53" s="779"/>
      <c r="O53" s="779"/>
      <c r="P53" s="779"/>
      <c r="Q53" s="779"/>
      <c r="R53" s="779"/>
      <c r="S53" s="779"/>
      <c r="T53" s="779"/>
      <c r="U53" s="779"/>
      <c r="V53" s="779"/>
      <c r="W53" s="779"/>
      <c r="X53" s="779"/>
      <c r="Y53" s="779"/>
      <c r="Z53" s="779"/>
      <c r="AA53" s="779"/>
    </row>
    <row r="54" spans="1:27" ht="12.75">
      <c r="A54" s="889">
        <v>204</v>
      </c>
      <c r="B54" s="889">
        <v>84</v>
      </c>
      <c r="C54" s="890">
        <v>84</v>
      </c>
      <c r="D54" s="890" t="s">
        <v>12</v>
      </c>
      <c r="E54" s="822">
        <v>43983</v>
      </c>
      <c r="F54" s="890" t="s">
        <v>3255</v>
      </c>
      <c r="G54" s="890">
        <v>84</v>
      </c>
      <c r="H54" s="890" t="s">
        <v>216</v>
      </c>
      <c r="I54" s="891">
        <v>44004</v>
      </c>
      <c r="J54" s="890" t="s">
        <v>3209</v>
      </c>
      <c r="K54" s="892"/>
      <c r="L54" s="779"/>
      <c r="M54" s="779"/>
      <c r="N54" s="779"/>
      <c r="O54" s="779"/>
      <c r="P54" s="779"/>
      <c r="Q54" s="779"/>
      <c r="R54" s="779"/>
      <c r="S54" s="779"/>
      <c r="T54" s="779"/>
      <c r="U54" s="779"/>
      <c r="V54" s="779"/>
      <c r="W54" s="779"/>
      <c r="X54" s="779"/>
      <c r="Y54" s="779"/>
      <c r="Z54" s="779"/>
      <c r="AA54" s="779"/>
    </row>
    <row r="55" spans="1:27" ht="12.75">
      <c r="A55" s="889">
        <v>205</v>
      </c>
      <c r="B55" s="889">
        <v>178</v>
      </c>
      <c r="C55" s="890">
        <v>178</v>
      </c>
      <c r="D55" s="890" t="s">
        <v>12</v>
      </c>
      <c r="E55" s="822">
        <v>43983</v>
      </c>
      <c r="F55" s="893">
        <v>9.375E-2</v>
      </c>
      <c r="G55" s="890">
        <v>178</v>
      </c>
      <c r="H55" s="890" t="s">
        <v>216</v>
      </c>
      <c r="I55" s="891">
        <v>44004</v>
      </c>
      <c r="J55" s="890">
        <v>1</v>
      </c>
      <c r="K55" s="892"/>
      <c r="L55" s="779"/>
      <c r="M55" s="779"/>
      <c r="N55" s="779"/>
      <c r="O55" s="779"/>
      <c r="P55" s="779"/>
      <c r="Q55" s="779"/>
      <c r="R55" s="779"/>
      <c r="S55" s="779"/>
      <c r="T55" s="779"/>
      <c r="U55" s="779"/>
      <c r="V55" s="779"/>
      <c r="W55" s="779"/>
      <c r="X55" s="779"/>
      <c r="Y55" s="779"/>
      <c r="Z55" s="779"/>
      <c r="AA55" s="779"/>
    </row>
    <row r="56" spans="1:27" ht="12.75">
      <c r="A56" s="889">
        <v>206</v>
      </c>
      <c r="B56" s="889">
        <v>20</v>
      </c>
      <c r="C56" s="890">
        <v>20</v>
      </c>
      <c r="D56" s="890" t="s">
        <v>12</v>
      </c>
      <c r="E56" s="822">
        <v>43984</v>
      </c>
      <c r="F56" s="890" t="s">
        <v>3214</v>
      </c>
      <c r="G56" s="890">
        <v>20</v>
      </c>
      <c r="H56" s="890" t="s">
        <v>216</v>
      </c>
      <c r="I56" s="891">
        <v>44004</v>
      </c>
      <c r="J56" s="890" t="s">
        <v>3123</v>
      </c>
      <c r="K56" s="892"/>
      <c r="L56" s="779"/>
      <c r="M56" s="779"/>
      <c r="N56" s="779"/>
      <c r="O56" s="779"/>
      <c r="P56" s="779"/>
      <c r="Q56" s="779"/>
      <c r="R56" s="779"/>
      <c r="S56" s="779"/>
      <c r="T56" s="779"/>
      <c r="U56" s="779"/>
      <c r="V56" s="779"/>
      <c r="W56" s="779"/>
      <c r="X56" s="779"/>
      <c r="Y56" s="779"/>
      <c r="Z56" s="779"/>
      <c r="AA56" s="779"/>
    </row>
    <row r="57" spans="1:27" ht="12.75">
      <c r="A57" s="889">
        <v>207</v>
      </c>
      <c r="B57" s="889">
        <v>34</v>
      </c>
      <c r="C57" s="890">
        <v>35</v>
      </c>
      <c r="D57" s="890" t="s">
        <v>12</v>
      </c>
      <c r="E57" s="897">
        <v>43984</v>
      </c>
      <c r="F57" s="890">
        <v>45</v>
      </c>
      <c r="G57" s="890">
        <v>34</v>
      </c>
      <c r="H57" s="890" t="s">
        <v>216</v>
      </c>
      <c r="I57" s="891">
        <v>44004</v>
      </c>
      <c r="J57" s="890" t="s">
        <v>3196</v>
      </c>
      <c r="K57" s="892"/>
      <c r="L57" s="779"/>
      <c r="M57" s="779"/>
      <c r="N57" s="779"/>
      <c r="O57" s="779"/>
      <c r="P57" s="779"/>
      <c r="Q57" s="779"/>
      <c r="R57" s="779"/>
      <c r="S57" s="779"/>
      <c r="T57" s="779"/>
      <c r="U57" s="779"/>
      <c r="V57" s="779"/>
      <c r="W57" s="779"/>
      <c r="X57" s="779"/>
      <c r="Y57" s="779"/>
      <c r="Z57" s="779"/>
      <c r="AA57" s="779"/>
    </row>
    <row r="58" spans="1:27" ht="12.75">
      <c r="A58" s="889">
        <v>208</v>
      </c>
      <c r="B58" s="889">
        <v>92</v>
      </c>
      <c r="C58" s="890">
        <v>92</v>
      </c>
      <c r="D58" s="890" t="s">
        <v>12</v>
      </c>
      <c r="E58" s="897">
        <v>43984</v>
      </c>
      <c r="F58" s="893">
        <v>0.13541666666666666</v>
      </c>
      <c r="G58" s="890">
        <v>92</v>
      </c>
      <c r="H58" s="890" t="s">
        <v>216</v>
      </c>
      <c r="I58" s="891">
        <v>44004</v>
      </c>
      <c r="J58" s="890" t="s">
        <v>3255</v>
      </c>
      <c r="K58" s="892"/>
      <c r="L58" s="779"/>
      <c r="M58" s="779"/>
      <c r="N58" s="779"/>
      <c r="O58" s="779"/>
      <c r="P58" s="779"/>
      <c r="Q58" s="779"/>
      <c r="R58" s="779"/>
      <c r="S58" s="779"/>
      <c r="T58" s="779"/>
      <c r="U58" s="779"/>
      <c r="V58" s="779"/>
      <c r="W58" s="779"/>
      <c r="X58" s="779"/>
      <c r="Y58" s="779"/>
      <c r="Z58" s="779"/>
      <c r="AA58" s="779"/>
    </row>
    <row r="59" spans="1:27" ht="12.75">
      <c r="A59" s="1019">
        <v>209</v>
      </c>
      <c r="B59" s="889">
        <v>75</v>
      </c>
      <c r="C59" s="890">
        <v>60</v>
      </c>
      <c r="D59" s="890" t="s">
        <v>12</v>
      </c>
      <c r="E59" s="897">
        <v>43984</v>
      </c>
      <c r="F59" s="893">
        <v>0.11458333333333333</v>
      </c>
      <c r="G59" s="890">
        <v>75</v>
      </c>
      <c r="H59" s="890" t="s">
        <v>216</v>
      </c>
      <c r="I59" s="891">
        <v>44004</v>
      </c>
      <c r="J59" s="890" t="s">
        <v>3209</v>
      </c>
      <c r="K59" s="892"/>
      <c r="L59" s="779"/>
      <c r="M59" s="779"/>
      <c r="N59" s="779"/>
      <c r="O59" s="779"/>
      <c r="P59" s="779"/>
      <c r="Q59" s="779"/>
      <c r="R59" s="779"/>
      <c r="S59" s="779"/>
      <c r="T59" s="779"/>
      <c r="U59" s="779"/>
      <c r="V59" s="779"/>
      <c r="W59" s="779"/>
      <c r="X59" s="779"/>
      <c r="Y59" s="779"/>
      <c r="Z59" s="779"/>
      <c r="AA59" s="779"/>
    </row>
    <row r="60" spans="1:27" ht="12.75">
      <c r="A60" s="1009"/>
      <c r="B60" s="889">
        <v>75</v>
      </c>
      <c r="C60" s="890">
        <v>15</v>
      </c>
      <c r="D60" s="890" t="s">
        <v>12</v>
      </c>
      <c r="E60" s="897">
        <v>43985</v>
      </c>
      <c r="F60" s="890" t="s">
        <v>3118</v>
      </c>
      <c r="G60" s="892"/>
      <c r="H60" s="892"/>
      <c r="I60" s="892"/>
      <c r="J60" s="892"/>
      <c r="K60" s="892"/>
      <c r="L60" s="779"/>
      <c r="M60" s="779"/>
      <c r="N60" s="779"/>
      <c r="O60" s="779"/>
      <c r="P60" s="779"/>
      <c r="Q60" s="779"/>
      <c r="R60" s="779"/>
      <c r="S60" s="779"/>
      <c r="T60" s="779"/>
      <c r="U60" s="779"/>
      <c r="V60" s="779"/>
      <c r="W60" s="779"/>
      <c r="X60" s="779"/>
      <c r="Y60" s="779"/>
      <c r="Z60" s="779"/>
      <c r="AA60" s="779"/>
    </row>
    <row r="61" spans="1:27" ht="12.75">
      <c r="A61" s="898">
        <v>210</v>
      </c>
      <c r="B61" s="898">
        <v>80</v>
      </c>
      <c r="C61" s="899">
        <v>80</v>
      </c>
      <c r="D61" s="899" t="s">
        <v>12</v>
      </c>
      <c r="E61" s="900">
        <v>43985</v>
      </c>
      <c r="F61" s="899">
        <v>4</v>
      </c>
      <c r="G61" s="890">
        <v>80</v>
      </c>
      <c r="H61" s="890" t="s">
        <v>216</v>
      </c>
      <c r="I61" s="891">
        <v>44006</v>
      </c>
      <c r="J61" s="890" t="s">
        <v>3214</v>
      </c>
      <c r="K61" s="892"/>
      <c r="L61" s="779"/>
      <c r="M61" s="779"/>
      <c r="N61" s="779"/>
      <c r="O61" s="779"/>
      <c r="P61" s="779"/>
      <c r="Q61" s="779"/>
      <c r="R61" s="779"/>
      <c r="S61" s="779"/>
      <c r="T61" s="779"/>
      <c r="U61" s="779"/>
      <c r="V61" s="779"/>
      <c r="W61" s="779"/>
      <c r="X61" s="779"/>
      <c r="Y61" s="779"/>
      <c r="Z61" s="779"/>
      <c r="AA61" s="779"/>
    </row>
    <row r="62" spans="1:27" ht="12.75">
      <c r="A62" s="898">
        <v>211</v>
      </c>
      <c r="B62" s="898">
        <v>0</v>
      </c>
      <c r="C62" s="899">
        <v>0</v>
      </c>
      <c r="D62" s="899" t="s">
        <v>12</v>
      </c>
      <c r="E62" s="900">
        <v>43985</v>
      </c>
      <c r="F62" s="899">
        <v>0</v>
      </c>
      <c r="G62" s="890">
        <v>0</v>
      </c>
      <c r="H62" s="890" t="s">
        <v>216</v>
      </c>
      <c r="I62" s="891">
        <v>44006</v>
      </c>
      <c r="J62" s="890">
        <v>0</v>
      </c>
      <c r="K62" s="892"/>
      <c r="L62" s="779"/>
      <c r="M62" s="779"/>
      <c r="N62" s="779"/>
      <c r="O62" s="779"/>
      <c r="P62" s="779"/>
      <c r="Q62" s="779"/>
      <c r="R62" s="779"/>
      <c r="S62" s="779"/>
      <c r="T62" s="779"/>
      <c r="U62" s="779"/>
      <c r="V62" s="779"/>
      <c r="W62" s="779"/>
      <c r="X62" s="779"/>
      <c r="Y62" s="779"/>
      <c r="Z62" s="779"/>
      <c r="AA62" s="779"/>
    </row>
    <row r="63" spans="1:27" ht="12.75">
      <c r="A63" s="889">
        <v>212</v>
      </c>
      <c r="B63" s="889">
        <v>13</v>
      </c>
      <c r="C63" s="890">
        <v>13</v>
      </c>
      <c r="D63" s="890" t="s">
        <v>12</v>
      </c>
      <c r="E63" s="822">
        <v>43985</v>
      </c>
      <c r="F63" s="890" t="s">
        <v>3470</v>
      </c>
      <c r="G63" s="890">
        <v>13</v>
      </c>
      <c r="H63" s="890" t="s">
        <v>216</v>
      </c>
      <c r="I63" s="891">
        <v>44006</v>
      </c>
      <c r="J63" s="890" t="s">
        <v>3117</v>
      </c>
      <c r="K63" s="892"/>
      <c r="L63" s="779"/>
      <c r="M63" s="779"/>
      <c r="N63" s="779"/>
      <c r="O63" s="779"/>
      <c r="P63" s="779"/>
      <c r="Q63" s="779"/>
      <c r="R63" s="779"/>
      <c r="S63" s="779"/>
      <c r="T63" s="779"/>
      <c r="U63" s="779"/>
      <c r="V63" s="779"/>
      <c r="W63" s="779"/>
      <c r="X63" s="779"/>
      <c r="Y63" s="779"/>
      <c r="Z63" s="779"/>
      <c r="AA63" s="779"/>
    </row>
    <row r="64" spans="1:27" ht="12.75">
      <c r="A64" s="889">
        <v>213</v>
      </c>
      <c r="B64" s="889">
        <v>48</v>
      </c>
      <c r="C64" s="890">
        <v>48</v>
      </c>
      <c r="D64" s="890" t="s">
        <v>12</v>
      </c>
      <c r="E64" s="822">
        <v>43985</v>
      </c>
      <c r="F64" s="893">
        <v>4.8611111111111112E-2</v>
      </c>
      <c r="G64" s="890">
        <v>48</v>
      </c>
      <c r="H64" s="890" t="s">
        <v>216</v>
      </c>
      <c r="I64" s="891">
        <v>44006</v>
      </c>
      <c r="J64" s="890" t="s">
        <v>3118</v>
      </c>
      <c r="K64" s="892"/>
      <c r="L64" s="779"/>
      <c r="M64" s="779"/>
      <c r="N64" s="779"/>
      <c r="O64" s="779"/>
      <c r="P64" s="779"/>
      <c r="Q64" s="779"/>
      <c r="R64" s="779"/>
      <c r="S64" s="779"/>
      <c r="T64" s="779"/>
      <c r="U64" s="779"/>
      <c r="V64" s="779"/>
      <c r="W64" s="779"/>
      <c r="X64" s="779"/>
      <c r="Y64" s="779"/>
      <c r="Z64" s="779"/>
      <c r="AA64" s="779"/>
    </row>
    <row r="65" spans="1:27" ht="12.75">
      <c r="A65" s="889">
        <v>214</v>
      </c>
      <c r="B65" s="889">
        <v>16</v>
      </c>
      <c r="C65" s="890">
        <v>16</v>
      </c>
      <c r="D65" s="890" t="s">
        <v>12</v>
      </c>
      <c r="E65" s="822">
        <v>43985</v>
      </c>
      <c r="F65" s="890" t="s">
        <v>3196</v>
      </c>
      <c r="G65" s="890">
        <v>16</v>
      </c>
      <c r="H65" s="890" t="s">
        <v>216</v>
      </c>
      <c r="I65" s="891">
        <v>44006</v>
      </c>
      <c r="J65" s="890" t="s">
        <v>3117</v>
      </c>
      <c r="K65" s="892"/>
      <c r="L65" s="779"/>
      <c r="M65" s="779"/>
      <c r="N65" s="779"/>
      <c r="O65" s="779"/>
      <c r="P65" s="779"/>
      <c r="Q65" s="779"/>
      <c r="R65" s="779"/>
      <c r="S65" s="779"/>
      <c r="T65" s="779"/>
      <c r="U65" s="779"/>
      <c r="V65" s="779"/>
      <c r="W65" s="779"/>
      <c r="X65" s="779"/>
      <c r="Y65" s="779"/>
      <c r="Z65" s="779"/>
      <c r="AA65" s="779"/>
    </row>
    <row r="66" spans="1:27" ht="12.75">
      <c r="A66" s="889">
        <v>215</v>
      </c>
      <c r="B66" s="889">
        <v>231</v>
      </c>
      <c r="C66" s="890">
        <v>71</v>
      </c>
      <c r="D66" s="890" t="s">
        <v>12</v>
      </c>
      <c r="E66" s="822">
        <v>43985</v>
      </c>
      <c r="F66" s="890">
        <v>1</v>
      </c>
      <c r="G66" s="890">
        <v>231</v>
      </c>
      <c r="H66" s="890" t="s">
        <v>216</v>
      </c>
      <c r="I66" s="891">
        <v>44006</v>
      </c>
      <c r="J66" s="890">
        <v>2.25</v>
      </c>
      <c r="K66" s="892"/>
      <c r="L66" s="779"/>
      <c r="M66" s="779"/>
      <c r="N66" s="779"/>
      <c r="O66" s="779"/>
      <c r="P66" s="779"/>
      <c r="Q66" s="779"/>
      <c r="R66" s="779"/>
      <c r="S66" s="779"/>
      <c r="T66" s="779"/>
      <c r="U66" s="779"/>
      <c r="V66" s="779"/>
      <c r="W66" s="779"/>
      <c r="X66" s="779"/>
      <c r="Y66" s="779"/>
      <c r="Z66" s="779"/>
      <c r="AA66" s="779"/>
    </row>
    <row r="67" spans="1:27" ht="12.75">
      <c r="A67" s="889"/>
      <c r="B67" s="889"/>
      <c r="C67" s="890">
        <v>120</v>
      </c>
      <c r="D67" s="890" t="s">
        <v>12</v>
      </c>
      <c r="E67" s="822">
        <v>43986</v>
      </c>
      <c r="F67" s="893">
        <v>0.3125</v>
      </c>
      <c r="G67" s="892"/>
      <c r="H67" s="892"/>
      <c r="I67" s="892"/>
      <c r="J67" s="892"/>
      <c r="K67" s="892"/>
      <c r="L67" s="779"/>
      <c r="M67" s="779"/>
      <c r="N67" s="779"/>
      <c r="O67" s="779"/>
      <c r="P67" s="779"/>
      <c r="Q67" s="779"/>
      <c r="R67" s="779"/>
      <c r="S67" s="779"/>
      <c r="T67" s="779"/>
      <c r="U67" s="779"/>
      <c r="V67" s="779"/>
      <c r="W67" s="779"/>
      <c r="X67" s="779"/>
      <c r="Y67" s="779"/>
      <c r="Z67" s="779"/>
      <c r="AA67" s="779"/>
    </row>
    <row r="68" spans="1:27" ht="12.75">
      <c r="A68" s="889"/>
      <c r="B68" s="889"/>
      <c r="C68" s="890">
        <v>40</v>
      </c>
      <c r="D68" s="890" t="s">
        <v>12</v>
      </c>
      <c r="E68" s="822">
        <v>43987</v>
      </c>
      <c r="F68" s="890">
        <v>1</v>
      </c>
      <c r="G68" s="892"/>
      <c r="H68" s="892"/>
      <c r="I68" s="892"/>
      <c r="J68" s="892"/>
      <c r="K68" s="892"/>
      <c r="L68" s="779"/>
      <c r="M68" s="779"/>
      <c r="N68" s="779"/>
      <c r="O68" s="779"/>
      <c r="P68" s="779"/>
      <c r="Q68" s="779"/>
      <c r="R68" s="779"/>
      <c r="S68" s="779"/>
      <c r="T68" s="779"/>
      <c r="U68" s="779"/>
      <c r="V68" s="779"/>
      <c r="W68" s="779"/>
      <c r="X68" s="779"/>
      <c r="Y68" s="779"/>
      <c r="Z68" s="779"/>
      <c r="AA68" s="779"/>
    </row>
    <row r="69" spans="1:27" ht="12.75">
      <c r="A69" s="889">
        <v>216</v>
      </c>
      <c r="B69" s="889">
        <v>115</v>
      </c>
      <c r="C69" s="890">
        <v>115</v>
      </c>
      <c r="D69" s="890" t="s">
        <v>12</v>
      </c>
      <c r="E69" s="822">
        <v>43987</v>
      </c>
      <c r="F69" s="893">
        <v>0.14583333333333334</v>
      </c>
      <c r="G69" s="890">
        <v>115</v>
      </c>
      <c r="H69" s="890" t="s">
        <v>216</v>
      </c>
      <c r="I69" s="891">
        <v>44006</v>
      </c>
      <c r="J69" s="890">
        <v>1</v>
      </c>
      <c r="K69" s="892"/>
      <c r="L69" s="779"/>
      <c r="M69" s="779"/>
      <c r="N69" s="779"/>
      <c r="O69" s="779"/>
      <c r="P69" s="779"/>
      <c r="Q69" s="779"/>
      <c r="R69" s="779"/>
      <c r="S69" s="779"/>
      <c r="T69" s="779"/>
      <c r="U69" s="779"/>
      <c r="V69" s="779"/>
      <c r="W69" s="779"/>
      <c r="X69" s="779"/>
      <c r="Y69" s="779"/>
      <c r="Z69" s="779"/>
      <c r="AA69" s="779"/>
    </row>
    <row r="70" spans="1:27" ht="12.75">
      <c r="A70" s="889">
        <v>217</v>
      </c>
      <c r="B70" s="889">
        <v>202</v>
      </c>
      <c r="C70" s="890">
        <v>140</v>
      </c>
      <c r="D70" s="890" t="s">
        <v>12</v>
      </c>
      <c r="E70" s="822">
        <v>43987</v>
      </c>
      <c r="F70" s="893">
        <v>8.3333333333333329E-2</v>
      </c>
      <c r="G70" s="890">
        <v>202</v>
      </c>
      <c r="H70" s="890" t="s">
        <v>216</v>
      </c>
      <c r="I70" s="891">
        <v>44006</v>
      </c>
      <c r="J70" s="890">
        <v>1.5</v>
      </c>
      <c r="K70" s="892"/>
      <c r="L70" s="779"/>
      <c r="M70" s="779"/>
      <c r="N70" s="779"/>
      <c r="O70" s="779"/>
      <c r="P70" s="779"/>
      <c r="Q70" s="779"/>
      <c r="R70" s="779"/>
      <c r="S70" s="779"/>
      <c r="T70" s="779"/>
      <c r="U70" s="779"/>
      <c r="V70" s="779"/>
      <c r="W70" s="779"/>
      <c r="X70" s="779"/>
      <c r="Y70" s="779"/>
      <c r="Z70" s="779"/>
      <c r="AA70" s="779"/>
    </row>
    <row r="71" spans="1:27" ht="12.75">
      <c r="A71" s="889"/>
      <c r="B71" s="889"/>
      <c r="C71" s="890">
        <v>62</v>
      </c>
      <c r="D71" s="890" t="s">
        <v>12</v>
      </c>
      <c r="E71" s="822">
        <v>43990</v>
      </c>
      <c r="F71" s="893">
        <v>5.2083333333333336E-2</v>
      </c>
      <c r="G71" s="892"/>
      <c r="H71" s="892"/>
      <c r="I71" s="892"/>
      <c r="J71" s="892"/>
      <c r="K71" s="892"/>
      <c r="L71" s="779"/>
      <c r="M71" s="779"/>
      <c r="N71" s="779"/>
      <c r="O71" s="779"/>
      <c r="P71" s="779"/>
      <c r="Q71" s="779"/>
      <c r="R71" s="779"/>
      <c r="S71" s="779"/>
      <c r="T71" s="779"/>
      <c r="U71" s="779"/>
      <c r="V71" s="779"/>
      <c r="W71" s="779"/>
      <c r="X71" s="779"/>
      <c r="Y71" s="779"/>
      <c r="Z71" s="779"/>
      <c r="AA71" s="779"/>
    </row>
    <row r="72" spans="1:27" ht="12.75">
      <c r="A72" s="889">
        <v>218</v>
      </c>
      <c r="B72" s="889">
        <v>212</v>
      </c>
      <c r="C72" s="890">
        <v>212</v>
      </c>
      <c r="D72" s="890" t="s">
        <v>12</v>
      </c>
      <c r="E72" s="822">
        <v>43990</v>
      </c>
      <c r="F72" s="893">
        <v>0.22916666666666666</v>
      </c>
      <c r="G72" s="890">
        <v>212</v>
      </c>
      <c r="H72" s="890" t="s">
        <v>216</v>
      </c>
      <c r="I72" s="891">
        <v>44011</v>
      </c>
      <c r="J72" s="890">
        <v>2</v>
      </c>
      <c r="K72" s="892"/>
      <c r="L72" s="779"/>
      <c r="M72" s="779"/>
      <c r="N72" s="779"/>
      <c r="O72" s="779"/>
      <c r="P72" s="779"/>
      <c r="Q72" s="779"/>
      <c r="R72" s="779"/>
      <c r="S72" s="779"/>
      <c r="T72" s="779"/>
      <c r="U72" s="779"/>
      <c r="V72" s="779"/>
      <c r="W72" s="779"/>
      <c r="X72" s="779"/>
      <c r="Y72" s="779"/>
      <c r="Z72" s="779"/>
      <c r="AA72" s="779"/>
    </row>
    <row r="73" spans="1:27" ht="12.75">
      <c r="A73" s="889">
        <v>219</v>
      </c>
      <c r="B73" s="889">
        <v>21</v>
      </c>
      <c r="C73" s="890">
        <v>21</v>
      </c>
      <c r="D73" s="890" t="s">
        <v>12</v>
      </c>
      <c r="E73" s="822">
        <v>43990</v>
      </c>
      <c r="F73" s="890" t="s">
        <v>3196</v>
      </c>
      <c r="G73" s="890">
        <v>21</v>
      </c>
      <c r="H73" s="890" t="s">
        <v>216</v>
      </c>
      <c r="I73" s="891">
        <v>44011</v>
      </c>
      <c r="J73" s="890" t="s">
        <v>3123</v>
      </c>
      <c r="K73" s="892"/>
      <c r="L73" s="779"/>
      <c r="M73" s="779"/>
      <c r="N73" s="779"/>
      <c r="O73" s="779"/>
      <c r="P73" s="779"/>
      <c r="Q73" s="779"/>
      <c r="R73" s="779"/>
      <c r="S73" s="779"/>
      <c r="T73" s="779"/>
      <c r="U73" s="779"/>
      <c r="V73" s="779"/>
      <c r="W73" s="779"/>
      <c r="X73" s="779"/>
      <c r="Y73" s="779"/>
      <c r="Z73" s="779"/>
      <c r="AA73" s="779"/>
    </row>
    <row r="74" spans="1:27" ht="12.75">
      <c r="A74" s="889">
        <v>220</v>
      </c>
      <c r="B74" s="889">
        <v>0</v>
      </c>
      <c r="C74" s="890">
        <v>0</v>
      </c>
      <c r="D74" s="890" t="s">
        <v>12</v>
      </c>
      <c r="E74" s="822">
        <v>43990</v>
      </c>
      <c r="F74" s="890">
        <v>0</v>
      </c>
      <c r="G74" s="890">
        <v>0</v>
      </c>
      <c r="H74" s="890" t="s">
        <v>216</v>
      </c>
      <c r="I74" s="891">
        <v>44011</v>
      </c>
      <c r="J74" s="890">
        <v>0</v>
      </c>
      <c r="K74" s="892"/>
      <c r="L74" s="779"/>
      <c r="M74" s="779"/>
      <c r="N74" s="779"/>
      <c r="O74" s="779"/>
      <c r="P74" s="779"/>
      <c r="Q74" s="779"/>
      <c r="R74" s="779"/>
      <c r="S74" s="779"/>
      <c r="T74" s="779"/>
      <c r="U74" s="779"/>
      <c r="V74" s="779"/>
      <c r="W74" s="779"/>
      <c r="X74" s="779"/>
      <c r="Y74" s="779"/>
      <c r="Z74" s="779"/>
      <c r="AA74" s="779"/>
    </row>
    <row r="75" spans="1:27" ht="12.75">
      <c r="A75" s="889">
        <v>221</v>
      </c>
      <c r="B75" s="889">
        <v>3</v>
      </c>
      <c r="C75" s="890">
        <v>3</v>
      </c>
      <c r="D75" s="890" t="s">
        <v>12</v>
      </c>
      <c r="E75" s="822">
        <v>43990</v>
      </c>
      <c r="F75" s="890">
        <v>0</v>
      </c>
      <c r="G75" s="890">
        <v>3</v>
      </c>
      <c r="H75" s="890" t="s">
        <v>216</v>
      </c>
      <c r="I75" s="891">
        <v>44011</v>
      </c>
      <c r="J75" s="890">
        <v>0</v>
      </c>
      <c r="K75" s="892"/>
      <c r="L75" s="779"/>
      <c r="M75" s="779"/>
      <c r="N75" s="779"/>
      <c r="O75" s="779"/>
      <c r="P75" s="779"/>
      <c r="Q75" s="779"/>
      <c r="R75" s="779"/>
      <c r="S75" s="779"/>
      <c r="T75" s="779"/>
      <c r="U75" s="779"/>
      <c r="V75" s="779"/>
      <c r="W75" s="779"/>
      <c r="X75" s="779"/>
      <c r="Y75" s="779"/>
      <c r="Z75" s="779"/>
      <c r="AA75" s="779"/>
    </row>
    <row r="76" spans="1:27" ht="12.75">
      <c r="A76" s="889">
        <v>222</v>
      </c>
      <c r="B76" s="889">
        <v>71</v>
      </c>
      <c r="C76" s="890">
        <v>71</v>
      </c>
      <c r="D76" s="890" t="s">
        <v>12</v>
      </c>
      <c r="E76" s="822">
        <v>43987</v>
      </c>
      <c r="F76" s="893">
        <v>5.2083333333333336E-2</v>
      </c>
      <c r="G76" s="890">
        <v>71</v>
      </c>
      <c r="H76" s="890" t="s">
        <v>216</v>
      </c>
      <c r="I76" s="891">
        <v>44011</v>
      </c>
      <c r="J76" s="890" t="s">
        <v>3209</v>
      </c>
      <c r="K76" s="892"/>
      <c r="L76" s="779"/>
      <c r="M76" s="779"/>
      <c r="N76" s="779"/>
      <c r="O76" s="779"/>
      <c r="P76" s="779"/>
      <c r="Q76" s="779"/>
      <c r="R76" s="779"/>
      <c r="S76" s="779"/>
      <c r="T76" s="779"/>
      <c r="U76" s="779"/>
      <c r="V76" s="779"/>
      <c r="W76" s="779"/>
      <c r="X76" s="779"/>
      <c r="Y76" s="779"/>
      <c r="Z76" s="779"/>
      <c r="AA76" s="779"/>
    </row>
    <row r="77" spans="1:27" ht="12.75">
      <c r="A77" s="889">
        <v>223</v>
      </c>
      <c r="B77" s="889">
        <v>82</v>
      </c>
      <c r="C77" s="890">
        <v>74</v>
      </c>
      <c r="D77" s="890" t="s">
        <v>12</v>
      </c>
      <c r="E77" s="822">
        <v>43990</v>
      </c>
      <c r="F77" s="893">
        <v>6.25E-2</v>
      </c>
      <c r="G77" s="890">
        <v>82</v>
      </c>
      <c r="H77" s="890" t="s">
        <v>216</v>
      </c>
      <c r="I77" s="891">
        <v>44011</v>
      </c>
      <c r="J77" s="890" t="s">
        <v>3258</v>
      </c>
      <c r="K77" s="892"/>
      <c r="L77" s="779"/>
      <c r="M77" s="779"/>
      <c r="N77" s="779"/>
      <c r="O77" s="779"/>
      <c r="P77" s="779"/>
      <c r="Q77" s="779"/>
      <c r="R77" s="779"/>
      <c r="S77" s="779"/>
      <c r="T77" s="779"/>
      <c r="U77" s="779"/>
      <c r="V77" s="779"/>
      <c r="W77" s="779"/>
      <c r="X77" s="779"/>
      <c r="Y77" s="779"/>
      <c r="Z77" s="779"/>
      <c r="AA77" s="779"/>
    </row>
    <row r="78" spans="1:27" ht="12.75">
      <c r="A78" s="889"/>
      <c r="B78" s="889"/>
      <c r="C78" s="890">
        <v>8</v>
      </c>
      <c r="D78" s="890" t="s">
        <v>12</v>
      </c>
      <c r="E78" s="822">
        <v>43992</v>
      </c>
      <c r="F78" s="890" t="s">
        <v>3123</v>
      </c>
      <c r="G78" s="892"/>
      <c r="H78" s="892"/>
      <c r="I78" s="892"/>
      <c r="J78" s="892"/>
      <c r="K78" s="892"/>
      <c r="L78" s="779"/>
      <c r="M78" s="779"/>
      <c r="N78" s="779"/>
      <c r="O78" s="779"/>
      <c r="P78" s="779"/>
      <c r="Q78" s="779"/>
      <c r="R78" s="779"/>
      <c r="S78" s="779"/>
      <c r="T78" s="779"/>
      <c r="U78" s="779"/>
      <c r="V78" s="779"/>
      <c r="W78" s="779"/>
      <c r="X78" s="779"/>
      <c r="Y78" s="779"/>
      <c r="Z78" s="779"/>
      <c r="AA78" s="779"/>
    </row>
    <row r="79" spans="1:27" ht="12.75">
      <c r="A79" s="889">
        <v>224</v>
      </c>
      <c r="B79" s="889">
        <v>31</v>
      </c>
      <c r="C79" s="890">
        <v>31</v>
      </c>
      <c r="D79" s="890" t="s">
        <v>12</v>
      </c>
      <c r="E79" s="822">
        <v>43992</v>
      </c>
      <c r="F79" s="890" t="s">
        <v>3118</v>
      </c>
      <c r="G79" s="890">
        <v>31</v>
      </c>
      <c r="H79" s="890" t="s">
        <v>216</v>
      </c>
      <c r="I79" s="891">
        <v>44011</v>
      </c>
      <c r="J79" s="890" t="s">
        <v>3123</v>
      </c>
      <c r="K79" s="892"/>
      <c r="L79" s="779"/>
      <c r="M79" s="779"/>
      <c r="N79" s="779"/>
      <c r="O79" s="779"/>
      <c r="P79" s="779"/>
      <c r="Q79" s="779"/>
      <c r="R79" s="779"/>
      <c r="S79" s="779"/>
      <c r="T79" s="779"/>
      <c r="U79" s="779"/>
      <c r="V79" s="779"/>
      <c r="W79" s="779"/>
      <c r="X79" s="779"/>
      <c r="Y79" s="779"/>
      <c r="Z79" s="779"/>
      <c r="AA79" s="779"/>
    </row>
    <row r="80" spans="1:27" ht="12.75">
      <c r="A80" s="889">
        <v>225</v>
      </c>
      <c r="B80" s="889">
        <v>0</v>
      </c>
      <c r="C80" s="890">
        <v>0</v>
      </c>
      <c r="D80" s="890" t="s">
        <v>12</v>
      </c>
      <c r="E80" s="822">
        <v>43992</v>
      </c>
      <c r="F80" s="890">
        <v>0</v>
      </c>
      <c r="G80" s="890">
        <v>0</v>
      </c>
      <c r="H80" s="890" t="s">
        <v>216</v>
      </c>
      <c r="I80" s="891">
        <v>44011</v>
      </c>
      <c r="J80" s="890">
        <v>0</v>
      </c>
      <c r="K80" s="892"/>
      <c r="L80" s="779"/>
      <c r="M80" s="779"/>
      <c r="N80" s="779"/>
      <c r="O80" s="779"/>
      <c r="P80" s="779"/>
      <c r="Q80" s="779"/>
      <c r="R80" s="779"/>
      <c r="S80" s="779"/>
      <c r="T80" s="779"/>
      <c r="U80" s="779"/>
      <c r="V80" s="779"/>
      <c r="W80" s="779"/>
      <c r="X80" s="779"/>
      <c r="Y80" s="779"/>
      <c r="Z80" s="779"/>
      <c r="AA80" s="779"/>
    </row>
    <row r="81" spans="1:27" ht="12.75">
      <c r="A81" s="1020" t="s">
        <v>3471</v>
      </c>
      <c r="B81" s="989"/>
      <c r="C81" s="990"/>
      <c r="D81" s="890" t="s">
        <v>12</v>
      </c>
      <c r="E81" s="822">
        <v>43993</v>
      </c>
      <c r="F81" s="893">
        <v>6.25E-2</v>
      </c>
      <c r="G81" s="892"/>
      <c r="H81" s="892"/>
      <c r="I81" s="892"/>
      <c r="J81" s="892"/>
      <c r="K81" s="892"/>
      <c r="L81" s="779"/>
      <c r="M81" s="779"/>
      <c r="N81" s="779"/>
      <c r="O81" s="779"/>
      <c r="P81" s="779"/>
      <c r="Q81" s="779"/>
      <c r="R81" s="779"/>
      <c r="S81" s="779"/>
      <c r="T81" s="779"/>
      <c r="U81" s="779"/>
      <c r="V81" s="779"/>
      <c r="W81" s="779"/>
      <c r="X81" s="779"/>
      <c r="Y81" s="779"/>
      <c r="Z81" s="779"/>
      <c r="AA81" s="779"/>
    </row>
    <row r="82" spans="1:27" ht="12.75">
      <c r="A82" s="889"/>
      <c r="B82" s="889"/>
      <c r="C82" s="890"/>
      <c r="D82" s="890"/>
      <c r="E82" s="822"/>
      <c r="F82" s="890"/>
      <c r="G82" s="892"/>
      <c r="H82" s="892"/>
      <c r="I82" s="892"/>
      <c r="J82" s="892"/>
      <c r="K82" s="892"/>
      <c r="L82" s="779"/>
      <c r="M82" s="779"/>
      <c r="N82" s="779"/>
      <c r="O82" s="779"/>
      <c r="P82" s="779"/>
      <c r="Q82" s="779"/>
      <c r="R82" s="779"/>
      <c r="S82" s="779"/>
      <c r="T82" s="779"/>
      <c r="U82" s="779"/>
      <c r="V82" s="779"/>
      <c r="W82" s="779"/>
      <c r="X82" s="779"/>
      <c r="Y82" s="779"/>
      <c r="Z82" s="779"/>
      <c r="AA82" s="779"/>
    </row>
    <row r="83" spans="1:27" ht="12.75">
      <c r="A83" s="889"/>
      <c r="B83" s="889">
        <f t="shared" ref="B83:C83" si="0">SUM(B2:B80)</f>
        <v>5026</v>
      </c>
      <c r="C83" s="890">
        <f t="shared" si="0"/>
        <v>4960</v>
      </c>
      <c r="D83" s="890"/>
      <c r="E83" s="822"/>
      <c r="F83" s="893"/>
      <c r="G83" s="892"/>
      <c r="H83" s="892"/>
      <c r="I83" s="892"/>
      <c r="J83" s="892"/>
      <c r="K83" s="892"/>
      <c r="L83" s="779"/>
      <c r="M83" s="779"/>
      <c r="N83" s="779"/>
      <c r="O83" s="779"/>
      <c r="P83" s="779"/>
      <c r="Q83" s="779"/>
      <c r="R83" s="779"/>
      <c r="S83" s="779"/>
      <c r="T83" s="779"/>
      <c r="U83" s="779"/>
      <c r="V83" s="779"/>
      <c r="W83" s="779"/>
      <c r="X83" s="779"/>
      <c r="Y83" s="779"/>
      <c r="Z83" s="779"/>
      <c r="AA83" s="779"/>
    </row>
    <row r="84" spans="1:27" ht="12.75">
      <c r="A84" s="889"/>
      <c r="B84" s="889"/>
      <c r="C84" s="890"/>
      <c r="D84" s="890"/>
      <c r="E84" s="822"/>
      <c r="F84" s="890"/>
      <c r="G84" s="892"/>
      <c r="H84" s="892"/>
      <c r="I84" s="892"/>
      <c r="J84" s="892"/>
      <c r="K84" s="892"/>
      <c r="L84" s="779"/>
      <c r="M84" s="779"/>
      <c r="N84" s="779"/>
      <c r="O84" s="779"/>
      <c r="P84" s="779"/>
      <c r="Q84" s="779"/>
      <c r="R84" s="779"/>
      <c r="S84" s="779"/>
      <c r="T84" s="779"/>
      <c r="U84" s="779"/>
      <c r="V84" s="779"/>
      <c r="W84" s="779"/>
      <c r="X84" s="779"/>
      <c r="Y84" s="779"/>
      <c r="Z84" s="779"/>
      <c r="AA84" s="779"/>
    </row>
    <row r="85" spans="1:27" ht="12.75">
      <c r="A85" s="889"/>
      <c r="B85" s="889"/>
      <c r="C85" s="890"/>
      <c r="D85" s="890"/>
      <c r="E85" s="822"/>
      <c r="F85" s="890"/>
      <c r="G85" s="892"/>
      <c r="H85" s="892"/>
      <c r="I85" s="892"/>
      <c r="J85" s="892"/>
      <c r="K85" s="892"/>
      <c r="L85" s="779"/>
      <c r="M85" s="779"/>
      <c r="N85" s="779"/>
      <c r="O85" s="779"/>
      <c r="P85" s="779"/>
      <c r="Q85" s="779"/>
      <c r="R85" s="779"/>
      <c r="S85" s="779"/>
      <c r="T85" s="779"/>
      <c r="U85" s="779"/>
      <c r="V85" s="779"/>
      <c r="W85" s="779"/>
      <c r="X85" s="779"/>
      <c r="Y85" s="779"/>
      <c r="Z85" s="779"/>
      <c r="AA85" s="779"/>
    </row>
    <row r="86" spans="1:27" ht="12.75">
      <c r="A86" s="889"/>
      <c r="B86" s="889"/>
      <c r="C86" s="890"/>
      <c r="D86" s="890"/>
      <c r="E86" s="822"/>
      <c r="F86" s="890"/>
      <c r="G86" s="892"/>
      <c r="H86" s="892"/>
      <c r="I86" s="892"/>
      <c r="J86" s="892"/>
      <c r="K86" s="892"/>
      <c r="L86" s="779"/>
      <c r="M86" s="779"/>
      <c r="N86" s="779"/>
      <c r="O86" s="779"/>
      <c r="P86" s="779"/>
      <c r="Q86" s="779"/>
      <c r="R86" s="779"/>
      <c r="S86" s="779"/>
      <c r="T86" s="779"/>
      <c r="U86" s="779"/>
      <c r="V86" s="779"/>
      <c r="W86" s="779"/>
      <c r="X86" s="779"/>
      <c r="Y86" s="779"/>
      <c r="Z86" s="779"/>
      <c r="AA86" s="779"/>
    </row>
    <row r="87" spans="1:27" ht="12.75">
      <c r="A87" s="889"/>
      <c r="B87" s="889"/>
      <c r="C87" s="890"/>
      <c r="D87" s="890"/>
      <c r="E87" s="822"/>
      <c r="F87" s="893"/>
      <c r="G87" s="892"/>
      <c r="H87" s="892"/>
      <c r="I87" s="892"/>
      <c r="J87" s="892"/>
      <c r="K87" s="892"/>
      <c r="L87" s="779"/>
      <c r="M87" s="779"/>
      <c r="N87" s="779"/>
      <c r="O87" s="779"/>
      <c r="P87" s="779"/>
      <c r="Q87" s="779"/>
      <c r="R87" s="779"/>
      <c r="S87" s="779"/>
      <c r="T87" s="779"/>
      <c r="U87" s="779"/>
      <c r="V87" s="779"/>
      <c r="W87" s="779"/>
      <c r="X87" s="779"/>
      <c r="Y87" s="779"/>
      <c r="Z87" s="779"/>
      <c r="AA87" s="779"/>
    </row>
    <row r="88" spans="1:27" ht="12.75">
      <c r="A88" s="889"/>
      <c r="B88" s="889"/>
      <c r="C88" s="890">
        <f>SUM(C2:C9,C71:C75,C77:C79)</f>
        <v>996</v>
      </c>
      <c r="D88" s="890"/>
      <c r="E88" s="822"/>
      <c r="F88" s="893"/>
      <c r="G88" s="892"/>
      <c r="H88" s="892"/>
      <c r="I88" s="892"/>
      <c r="J88" s="892"/>
      <c r="K88" s="892"/>
      <c r="L88" s="779"/>
      <c r="M88" s="779"/>
      <c r="N88" s="779"/>
      <c r="O88" s="779"/>
      <c r="P88" s="779"/>
      <c r="Q88" s="779"/>
      <c r="R88" s="779"/>
      <c r="S88" s="779"/>
      <c r="T88" s="779"/>
      <c r="U88" s="779"/>
      <c r="V88" s="779"/>
      <c r="W88" s="779"/>
      <c r="X88" s="779"/>
      <c r="Y88" s="779"/>
      <c r="Z88" s="779"/>
      <c r="AA88" s="779"/>
    </row>
    <row r="89" spans="1:27" ht="12.75">
      <c r="A89" s="901"/>
      <c r="B89" s="902"/>
      <c r="C89" s="903"/>
      <c r="D89" s="903"/>
      <c r="E89" s="903"/>
      <c r="F89" s="903"/>
      <c r="G89" s="903"/>
      <c r="H89" s="903"/>
      <c r="I89" s="903"/>
      <c r="J89" s="903"/>
      <c r="K89" s="903"/>
      <c r="L89" s="904"/>
      <c r="M89" s="904"/>
      <c r="N89" s="904"/>
      <c r="O89" s="904"/>
      <c r="P89" s="904"/>
      <c r="Q89" s="904"/>
      <c r="R89" s="904"/>
      <c r="S89" s="904"/>
      <c r="T89" s="904"/>
      <c r="U89" s="904"/>
      <c r="V89" s="904"/>
      <c r="W89" s="904"/>
      <c r="X89" s="904"/>
      <c r="Y89" s="904"/>
      <c r="Z89" s="904"/>
      <c r="AA89" s="904"/>
    </row>
    <row r="90" spans="1:27" ht="12.75">
      <c r="A90" s="889"/>
      <c r="B90" s="905"/>
      <c r="C90" s="892"/>
      <c r="D90" s="892"/>
      <c r="E90" s="892"/>
      <c r="F90" s="892"/>
      <c r="G90" s="892"/>
      <c r="H90" s="892"/>
      <c r="I90" s="892"/>
      <c r="J90" s="892"/>
      <c r="K90" s="892"/>
      <c r="L90" s="779"/>
      <c r="M90" s="779"/>
      <c r="N90" s="779"/>
      <c r="O90" s="779"/>
      <c r="P90" s="779"/>
      <c r="Q90" s="779"/>
      <c r="R90" s="779"/>
      <c r="S90" s="779"/>
      <c r="T90" s="779"/>
      <c r="U90" s="779"/>
      <c r="V90" s="779"/>
      <c r="W90" s="779"/>
      <c r="X90" s="779"/>
      <c r="Y90" s="779"/>
      <c r="Z90" s="779"/>
      <c r="AA90" s="779"/>
    </row>
    <row r="91" spans="1:27" ht="12.75">
      <c r="A91" s="905"/>
      <c r="B91" s="905"/>
      <c r="C91" s="892"/>
      <c r="D91" s="892"/>
      <c r="E91" s="892"/>
      <c r="F91" s="892"/>
      <c r="G91" s="892"/>
      <c r="H91" s="892"/>
      <c r="I91" s="892"/>
      <c r="J91" s="892"/>
      <c r="K91" s="892"/>
      <c r="L91" s="779"/>
      <c r="M91" s="779"/>
      <c r="N91" s="779"/>
      <c r="O91" s="779"/>
      <c r="P91" s="779"/>
      <c r="Q91" s="779"/>
      <c r="R91" s="779"/>
      <c r="S91" s="779"/>
      <c r="T91" s="779"/>
      <c r="U91" s="779"/>
      <c r="V91" s="779"/>
      <c r="W91" s="779"/>
      <c r="X91" s="779"/>
      <c r="Y91" s="779"/>
      <c r="Z91" s="779"/>
      <c r="AA91" s="779"/>
    </row>
    <row r="92" spans="1:27" ht="12.75">
      <c r="A92" s="905"/>
      <c r="B92" s="905"/>
      <c r="C92" s="892"/>
      <c r="D92" s="892"/>
      <c r="E92" s="892"/>
      <c r="F92" s="892"/>
      <c r="G92" s="892"/>
      <c r="H92" s="892"/>
      <c r="I92" s="892"/>
      <c r="J92" s="892"/>
      <c r="K92" s="892"/>
      <c r="L92" s="779"/>
      <c r="M92" s="779"/>
      <c r="N92" s="779"/>
      <c r="O92" s="779"/>
      <c r="P92" s="779"/>
      <c r="Q92" s="779"/>
      <c r="R92" s="779"/>
      <c r="S92" s="779"/>
      <c r="T92" s="779"/>
      <c r="U92" s="779"/>
      <c r="V92" s="779"/>
      <c r="W92" s="779"/>
      <c r="X92" s="779"/>
      <c r="Y92" s="779"/>
      <c r="Z92" s="779"/>
      <c r="AA92" s="779"/>
    </row>
    <row r="93" spans="1:27" ht="12.75">
      <c r="A93" s="905"/>
      <c r="B93" s="905"/>
      <c r="C93" s="892"/>
      <c r="D93" s="892"/>
      <c r="E93" s="892"/>
      <c r="F93" s="892"/>
      <c r="G93" s="892"/>
      <c r="H93" s="892"/>
      <c r="I93" s="892"/>
      <c r="J93" s="892"/>
      <c r="K93" s="892"/>
      <c r="L93" s="779"/>
      <c r="M93" s="779"/>
      <c r="N93" s="779"/>
      <c r="O93" s="779"/>
      <c r="P93" s="779"/>
      <c r="Q93" s="779"/>
      <c r="R93" s="779"/>
      <c r="S93" s="779"/>
      <c r="T93" s="779"/>
      <c r="U93" s="779"/>
      <c r="V93" s="779"/>
      <c r="W93" s="779"/>
      <c r="X93" s="779"/>
      <c r="Y93" s="779"/>
      <c r="Z93" s="779"/>
      <c r="AA93" s="779"/>
    </row>
    <row r="94" spans="1:27" ht="12.75">
      <c r="A94" s="889"/>
      <c r="B94" s="905"/>
      <c r="C94" s="892"/>
      <c r="D94" s="892"/>
      <c r="E94" s="892"/>
      <c r="F94" s="892"/>
      <c r="G94" s="892"/>
      <c r="H94" s="892"/>
      <c r="I94" s="892"/>
      <c r="J94" s="892"/>
      <c r="K94" s="892"/>
      <c r="L94" s="779"/>
      <c r="M94" s="779"/>
      <c r="N94" s="779"/>
      <c r="O94" s="779"/>
      <c r="P94" s="779"/>
      <c r="Q94" s="779"/>
      <c r="R94" s="779"/>
      <c r="S94" s="779"/>
      <c r="T94" s="779"/>
      <c r="U94" s="779"/>
      <c r="V94" s="779"/>
      <c r="W94" s="779"/>
      <c r="X94" s="779"/>
      <c r="Y94" s="779"/>
      <c r="Z94" s="779"/>
      <c r="AA94" s="779"/>
    </row>
    <row r="95" spans="1:27" ht="12.75">
      <c r="A95" s="905"/>
      <c r="B95" s="905"/>
      <c r="C95" s="892"/>
      <c r="D95" s="892"/>
      <c r="E95" s="892"/>
      <c r="F95" s="892"/>
      <c r="G95" s="892"/>
      <c r="H95" s="892"/>
      <c r="I95" s="892"/>
      <c r="J95" s="892"/>
      <c r="K95" s="892"/>
      <c r="L95" s="779"/>
      <c r="M95" s="779"/>
      <c r="N95" s="779"/>
      <c r="O95" s="779"/>
      <c r="P95" s="779"/>
      <c r="Q95" s="779"/>
      <c r="R95" s="779"/>
      <c r="S95" s="779"/>
      <c r="T95" s="779"/>
      <c r="U95" s="779"/>
      <c r="V95" s="779"/>
      <c r="W95" s="779"/>
      <c r="X95" s="779"/>
      <c r="Y95" s="779"/>
      <c r="Z95" s="779"/>
      <c r="AA95" s="779"/>
    </row>
    <row r="96" spans="1:27" ht="12.75">
      <c r="A96" s="905"/>
      <c r="B96" s="905"/>
      <c r="C96" s="892"/>
      <c r="D96" s="892"/>
      <c r="E96" s="892"/>
      <c r="F96" s="892"/>
      <c r="G96" s="892"/>
      <c r="H96" s="892"/>
      <c r="I96" s="892"/>
      <c r="J96" s="892"/>
      <c r="K96" s="892"/>
      <c r="L96" s="779"/>
      <c r="M96" s="779"/>
      <c r="N96" s="779"/>
      <c r="O96" s="779"/>
      <c r="P96" s="779"/>
      <c r="Q96" s="779"/>
      <c r="R96" s="779"/>
      <c r="S96" s="779"/>
      <c r="T96" s="779"/>
      <c r="U96" s="779"/>
      <c r="V96" s="779"/>
      <c r="W96" s="779"/>
      <c r="X96" s="779"/>
      <c r="Y96" s="779"/>
      <c r="Z96" s="779"/>
      <c r="AA96" s="779"/>
    </row>
    <row r="97" spans="1:27" ht="12.75">
      <c r="A97" s="905"/>
      <c r="B97" s="905"/>
      <c r="C97" s="892"/>
      <c r="D97" s="892"/>
      <c r="E97" s="892"/>
      <c r="F97" s="892"/>
      <c r="G97" s="892"/>
      <c r="H97" s="892"/>
      <c r="I97" s="892"/>
      <c r="J97" s="892"/>
      <c r="K97" s="892"/>
      <c r="L97" s="779"/>
      <c r="M97" s="779"/>
      <c r="N97" s="779"/>
      <c r="O97" s="779"/>
      <c r="P97" s="779"/>
      <c r="Q97" s="779"/>
      <c r="R97" s="779"/>
      <c r="S97" s="779"/>
      <c r="T97" s="779"/>
      <c r="U97" s="779"/>
      <c r="V97" s="779"/>
      <c r="W97" s="779"/>
      <c r="X97" s="779"/>
      <c r="Y97" s="779"/>
      <c r="Z97" s="779"/>
      <c r="AA97" s="779"/>
    </row>
    <row r="98" spans="1:27" ht="12.75">
      <c r="A98" s="889">
        <v>27</v>
      </c>
      <c r="B98" s="905"/>
      <c r="C98" s="892"/>
      <c r="D98" s="892"/>
      <c r="E98" s="892"/>
      <c r="F98" s="892"/>
      <c r="G98" s="892"/>
      <c r="H98" s="892"/>
      <c r="I98" s="892"/>
      <c r="J98" s="892"/>
      <c r="K98" s="892"/>
      <c r="L98" s="779"/>
      <c r="M98" s="779"/>
      <c r="N98" s="779"/>
      <c r="O98" s="779"/>
      <c r="P98" s="779"/>
      <c r="Q98" s="779"/>
      <c r="R98" s="779"/>
      <c r="S98" s="779"/>
      <c r="T98" s="779"/>
      <c r="U98" s="779"/>
      <c r="V98" s="779"/>
      <c r="W98" s="779"/>
      <c r="X98" s="779"/>
      <c r="Y98" s="779"/>
      <c r="Z98" s="779"/>
      <c r="AA98" s="779"/>
    </row>
    <row r="99" spans="1:27" ht="12.75">
      <c r="A99" s="905"/>
      <c r="B99" s="905"/>
      <c r="C99" s="892"/>
      <c r="D99" s="892"/>
      <c r="E99" s="892"/>
      <c r="F99" s="892"/>
      <c r="G99" s="892"/>
      <c r="H99" s="892"/>
      <c r="I99" s="892"/>
      <c r="J99" s="892"/>
      <c r="K99" s="892"/>
      <c r="L99" s="779"/>
      <c r="M99" s="779"/>
      <c r="N99" s="779"/>
      <c r="O99" s="779"/>
      <c r="P99" s="779"/>
      <c r="Q99" s="779"/>
      <c r="R99" s="779"/>
      <c r="S99" s="779"/>
      <c r="T99" s="779"/>
      <c r="U99" s="779"/>
      <c r="V99" s="779"/>
      <c r="W99" s="779"/>
      <c r="X99" s="779"/>
      <c r="Y99" s="779"/>
      <c r="Z99" s="779"/>
      <c r="AA99" s="779"/>
    </row>
    <row r="100" spans="1:27" ht="12.75">
      <c r="A100" s="905"/>
      <c r="B100" s="905"/>
      <c r="C100" s="892"/>
      <c r="D100" s="892"/>
      <c r="E100" s="892"/>
      <c r="F100" s="892"/>
      <c r="G100" s="892"/>
      <c r="H100" s="892"/>
      <c r="I100" s="892"/>
      <c r="J100" s="892"/>
      <c r="K100" s="892"/>
      <c r="L100" s="779"/>
      <c r="M100" s="779"/>
      <c r="N100" s="779"/>
      <c r="O100" s="779"/>
      <c r="P100" s="779"/>
      <c r="Q100" s="779"/>
      <c r="R100" s="779"/>
      <c r="S100" s="779"/>
      <c r="T100" s="779"/>
      <c r="U100" s="779"/>
      <c r="V100" s="779"/>
      <c r="W100" s="779"/>
      <c r="X100" s="779"/>
      <c r="Y100" s="779"/>
      <c r="Z100" s="779"/>
      <c r="AA100" s="779"/>
    </row>
    <row r="101" spans="1:27" ht="12.75">
      <c r="A101" s="905"/>
      <c r="B101" s="905"/>
      <c r="C101" s="892"/>
      <c r="D101" s="892"/>
      <c r="E101" s="892"/>
      <c r="F101" s="892"/>
      <c r="G101" s="892"/>
      <c r="H101" s="892"/>
      <c r="I101" s="892"/>
      <c r="J101" s="892"/>
      <c r="K101" s="892"/>
      <c r="L101" s="779"/>
      <c r="M101" s="779"/>
      <c r="N101" s="779"/>
      <c r="O101" s="779"/>
      <c r="P101" s="779"/>
      <c r="Q101" s="779"/>
      <c r="R101" s="779"/>
      <c r="S101" s="779"/>
      <c r="T101" s="779"/>
      <c r="U101" s="779"/>
      <c r="V101" s="779"/>
      <c r="W101" s="779"/>
      <c r="X101" s="779"/>
      <c r="Y101" s="779"/>
      <c r="Z101" s="779"/>
      <c r="AA101" s="779"/>
    </row>
    <row r="102" spans="1:27" ht="12.75">
      <c r="A102" s="889">
        <v>28</v>
      </c>
      <c r="B102" s="889">
        <v>25</v>
      </c>
      <c r="C102" s="892"/>
      <c r="D102" s="892"/>
      <c r="E102" s="892"/>
      <c r="F102" s="892"/>
      <c r="G102" s="892"/>
      <c r="H102" s="892"/>
      <c r="I102" s="892"/>
      <c r="J102" s="892"/>
      <c r="K102" s="892"/>
      <c r="L102" s="779"/>
      <c r="M102" s="779"/>
      <c r="N102" s="779"/>
      <c r="O102" s="779"/>
      <c r="P102" s="779"/>
      <c r="Q102" s="779"/>
      <c r="R102" s="779"/>
      <c r="S102" s="779"/>
      <c r="T102" s="779"/>
      <c r="U102" s="779"/>
      <c r="V102" s="779"/>
      <c r="W102" s="779"/>
      <c r="X102" s="779"/>
      <c r="Y102" s="779"/>
      <c r="Z102" s="779"/>
      <c r="AA102" s="779"/>
    </row>
    <row r="103" spans="1:27" ht="12.75">
      <c r="A103" s="905"/>
      <c r="B103" s="905"/>
      <c r="C103" s="892"/>
      <c r="D103" s="892"/>
      <c r="E103" s="892"/>
      <c r="F103" s="892"/>
      <c r="G103" s="892"/>
      <c r="H103" s="892"/>
      <c r="I103" s="892"/>
      <c r="J103" s="892"/>
      <c r="K103" s="892"/>
      <c r="L103" s="779"/>
      <c r="M103" s="779"/>
      <c r="N103" s="779"/>
      <c r="O103" s="779"/>
      <c r="P103" s="779"/>
      <c r="Q103" s="779"/>
      <c r="R103" s="779"/>
      <c r="S103" s="779"/>
      <c r="T103" s="779"/>
      <c r="U103" s="779"/>
      <c r="V103" s="779"/>
      <c r="W103" s="779"/>
      <c r="X103" s="779"/>
      <c r="Y103" s="779"/>
      <c r="Z103" s="779"/>
      <c r="AA103" s="779"/>
    </row>
    <row r="104" spans="1:27" ht="12.75">
      <c r="A104" s="905"/>
      <c r="B104" s="905"/>
      <c r="C104" s="892"/>
      <c r="D104" s="892"/>
      <c r="E104" s="892"/>
      <c r="F104" s="892"/>
      <c r="G104" s="892"/>
      <c r="H104" s="892"/>
      <c r="I104" s="892"/>
      <c r="J104" s="892"/>
      <c r="K104" s="892"/>
      <c r="L104" s="779"/>
      <c r="M104" s="779"/>
      <c r="N104" s="779"/>
      <c r="O104" s="779"/>
      <c r="P104" s="779"/>
      <c r="Q104" s="779"/>
      <c r="R104" s="779"/>
      <c r="S104" s="779"/>
      <c r="T104" s="779"/>
      <c r="U104" s="779"/>
      <c r="V104" s="779"/>
      <c r="W104" s="779"/>
      <c r="X104" s="779"/>
      <c r="Y104" s="779"/>
      <c r="Z104" s="779"/>
      <c r="AA104" s="779"/>
    </row>
    <row r="105" spans="1:27" ht="12.75">
      <c r="A105" s="905"/>
      <c r="B105" s="905"/>
      <c r="C105" s="892"/>
      <c r="D105" s="892"/>
      <c r="E105" s="892"/>
      <c r="F105" s="892"/>
      <c r="G105" s="892"/>
      <c r="H105" s="892"/>
      <c r="I105" s="892"/>
      <c r="J105" s="892"/>
      <c r="K105" s="892"/>
      <c r="L105" s="779"/>
      <c r="M105" s="779"/>
      <c r="N105" s="779"/>
      <c r="O105" s="779"/>
      <c r="P105" s="779"/>
      <c r="Q105" s="779"/>
      <c r="R105" s="779"/>
      <c r="S105" s="779"/>
      <c r="T105" s="779"/>
      <c r="U105" s="779"/>
      <c r="V105" s="779"/>
      <c r="W105" s="779"/>
      <c r="X105" s="779"/>
      <c r="Y105" s="779"/>
      <c r="Z105" s="779"/>
      <c r="AA105" s="779"/>
    </row>
    <row r="106" spans="1:27" ht="12.75">
      <c r="A106" s="905"/>
      <c r="B106" s="905"/>
      <c r="C106" s="892"/>
      <c r="D106" s="892"/>
      <c r="E106" s="892"/>
      <c r="F106" s="892"/>
      <c r="G106" s="892"/>
      <c r="H106" s="892"/>
      <c r="I106" s="892"/>
      <c r="J106" s="892"/>
      <c r="K106" s="892"/>
      <c r="L106" s="779"/>
      <c r="M106" s="779"/>
      <c r="N106" s="779"/>
      <c r="O106" s="779"/>
      <c r="P106" s="779"/>
      <c r="Q106" s="779"/>
      <c r="R106" s="779"/>
      <c r="S106" s="779"/>
      <c r="T106" s="779"/>
      <c r="U106" s="779"/>
      <c r="V106" s="779"/>
      <c r="W106" s="779"/>
      <c r="X106" s="779"/>
      <c r="Y106" s="779"/>
      <c r="Z106" s="779"/>
      <c r="AA106" s="779"/>
    </row>
    <row r="107" spans="1:27" ht="12.75">
      <c r="A107" s="905"/>
      <c r="B107" s="905"/>
      <c r="C107" s="892"/>
      <c r="D107" s="892"/>
      <c r="E107" s="892"/>
      <c r="F107" s="892"/>
      <c r="G107" s="892"/>
      <c r="H107" s="892"/>
      <c r="I107" s="892"/>
      <c r="J107" s="892"/>
      <c r="K107" s="892"/>
      <c r="L107" s="779"/>
      <c r="M107" s="779"/>
      <c r="N107" s="779"/>
      <c r="O107" s="779"/>
      <c r="P107" s="779"/>
      <c r="Q107" s="779"/>
      <c r="R107" s="779"/>
      <c r="S107" s="779"/>
      <c r="T107" s="779"/>
      <c r="U107" s="779"/>
      <c r="V107" s="779"/>
      <c r="W107" s="779"/>
      <c r="X107" s="779"/>
      <c r="Y107" s="779"/>
      <c r="Z107" s="779"/>
      <c r="AA107" s="779"/>
    </row>
    <row r="108" spans="1:27" ht="12.75">
      <c r="A108" s="905"/>
      <c r="B108" s="905"/>
      <c r="C108" s="892"/>
      <c r="D108" s="892"/>
      <c r="E108" s="892"/>
      <c r="F108" s="892"/>
      <c r="G108" s="892"/>
      <c r="H108" s="892"/>
      <c r="I108" s="892"/>
      <c r="J108" s="892"/>
      <c r="K108" s="892"/>
      <c r="L108" s="779"/>
      <c r="M108" s="779"/>
      <c r="N108" s="779"/>
      <c r="O108" s="779"/>
      <c r="P108" s="779"/>
      <c r="Q108" s="779"/>
      <c r="R108" s="779"/>
      <c r="S108" s="779"/>
      <c r="T108" s="779"/>
      <c r="U108" s="779"/>
      <c r="V108" s="779"/>
      <c r="W108" s="779"/>
      <c r="X108" s="779"/>
      <c r="Y108" s="779"/>
      <c r="Z108" s="779"/>
      <c r="AA108" s="779"/>
    </row>
    <row r="109" spans="1:27" ht="12.75">
      <c r="A109" s="905"/>
      <c r="B109" s="905"/>
      <c r="C109" s="892"/>
      <c r="D109" s="892"/>
      <c r="E109" s="892"/>
      <c r="F109" s="892"/>
      <c r="G109" s="892"/>
      <c r="H109" s="892"/>
      <c r="I109" s="892"/>
      <c r="J109" s="892"/>
      <c r="K109" s="892"/>
      <c r="L109" s="779"/>
      <c r="M109" s="779"/>
      <c r="N109" s="779"/>
      <c r="O109" s="779"/>
      <c r="P109" s="779"/>
      <c r="Q109" s="779"/>
      <c r="R109" s="779"/>
      <c r="S109" s="779"/>
      <c r="T109" s="779"/>
      <c r="U109" s="779"/>
      <c r="V109" s="779"/>
      <c r="W109" s="779"/>
      <c r="X109" s="779"/>
      <c r="Y109" s="779"/>
      <c r="Z109" s="779"/>
      <c r="AA109" s="779"/>
    </row>
    <row r="110" spans="1:27" ht="12.75">
      <c r="A110" s="905"/>
      <c r="B110" s="905"/>
      <c r="C110" s="892"/>
      <c r="D110" s="892"/>
      <c r="E110" s="892"/>
      <c r="F110" s="892"/>
      <c r="G110" s="892"/>
      <c r="H110" s="892"/>
      <c r="I110" s="892"/>
      <c r="J110" s="892"/>
      <c r="K110" s="892"/>
      <c r="L110" s="779"/>
      <c r="M110" s="779"/>
      <c r="N110" s="779"/>
      <c r="O110" s="779"/>
      <c r="P110" s="779"/>
      <c r="Q110" s="779"/>
      <c r="R110" s="779"/>
      <c r="S110" s="779"/>
      <c r="T110" s="779"/>
      <c r="U110" s="779"/>
      <c r="V110" s="779"/>
      <c r="W110" s="779"/>
      <c r="X110" s="779"/>
      <c r="Y110" s="779"/>
      <c r="Z110" s="779"/>
      <c r="AA110" s="779"/>
    </row>
    <row r="111" spans="1:27" ht="12.75">
      <c r="A111" s="905"/>
      <c r="B111" s="905"/>
      <c r="C111" s="892"/>
      <c r="D111" s="892"/>
      <c r="E111" s="892"/>
      <c r="F111" s="892"/>
      <c r="G111" s="892"/>
      <c r="H111" s="892"/>
      <c r="I111" s="892"/>
      <c r="J111" s="892"/>
      <c r="K111" s="892"/>
      <c r="L111" s="779"/>
      <c r="M111" s="779"/>
      <c r="N111" s="779"/>
      <c r="O111" s="779"/>
      <c r="P111" s="779"/>
      <c r="Q111" s="779"/>
      <c r="R111" s="779"/>
      <c r="S111" s="779"/>
      <c r="T111" s="779"/>
      <c r="U111" s="779"/>
      <c r="V111" s="779"/>
      <c r="W111" s="779"/>
      <c r="X111" s="779"/>
      <c r="Y111" s="779"/>
      <c r="Z111" s="779"/>
      <c r="AA111" s="779"/>
    </row>
    <row r="112" spans="1:27" ht="12.75">
      <c r="A112" s="905"/>
      <c r="B112" s="905"/>
      <c r="C112" s="892"/>
      <c r="D112" s="892"/>
      <c r="E112" s="892"/>
      <c r="F112" s="892"/>
      <c r="G112" s="892"/>
      <c r="H112" s="892"/>
      <c r="I112" s="892"/>
      <c r="J112" s="892"/>
      <c r="K112" s="892"/>
      <c r="L112" s="779"/>
      <c r="M112" s="779"/>
      <c r="N112" s="779"/>
      <c r="O112" s="779"/>
      <c r="P112" s="779"/>
      <c r="Q112" s="779"/>
      <c r="R112" s="779"/>
      <c r="S112" s="779"/>
      <c r="T112" s="779"/>
      <c r="U112" s="779"/>
      <c r="V112" s="779"/>
      <c r="W112" s="779"/>
      <c r="X112" s="779"/>
      <c r="Y112" s="779"/>
      <c r="Z112" s="779"/>
      <c r="AA112" s="779"/>
    </row>
    <row r="113" spans="1:27" ht="12.75">
      <c r="A113" s="905"/>
      <c r="B113" s="905"/>
      <c r="C113" s="892"/>
      <c r="D113" s="892"/>
      <c r="E113" s="892"/>
      <c r="F113" s="892"/>
      <c r="G113" s="892"/>
      <c r="H113" s="892"/>
      <c r="I113" s="892"/>
      <c r="J113" s="892"/>
      <c r="K113" s="892"/>
      <c r="L113" s="779"/>
      <c r="M113" s="779"/>
      <c r="N113" s="779"/>
      <c r="O113" s="779"/>
      <c r="P113" s="779"/>
      <c r="Q113" s="779"/>
      <c r="R113" s="779"/>
      <c r="S113" s="779"/>
      <c r="T113" s="779"/>
      <c r="U113" s="779"/>
      <c r="V113" s="779"/>
      <c r="W113" s="779"/>
      <c r="X113" s="779"/>
      <c r="Y113" s="779"/>
      <c r="Z113" s="779"/>
      <c r="AA113" s="779"/>
    </row>
    <row r="114" spans="1:27" ht="12.75">
      <c r="A114" s="905"/>
      <c r="B114" s="905"/>
      <c r="C114" s="892"/>
      <c r="D114" s="892"/>
      <c r="E114" s="892"/>
      <c r="F114" s="892"/>
      <c r="G114" s="892"/>
      <c r="H114" s="892"/>
      <c r="I114" s="892"/>
      <c r="J114" s="892"/>
      <c r="K114" s="892"/>
      <c r="L114" s="779"/>
      <c r="M114" s="779"/>
      <c r="N114" s="779"/>
      <c r="O114" s="779"/>
      <c r="P114" s="779"/>
      <c r="Q114" s="779"/>
      <c r="R114" s="779"/>
      <c r="S114" s="779"/>
      <c r="T114" s="779"/>
      <c r="U114" s="779"/>
      <c r="V114" s="779"/>
      <c r="W114" s="779"/>
      <c r="X114" s="779"/>
      <c r="Y114" s="779"/>
      <c r="Z114" s="779"/>
      <c r="AA114" s="779"/>
    </row>
    <row r="115" spans="1:27" ht="12.75">
      <c r="A115" s="905"/>
      <c r="B115" s="905"/>
      <c r="C115" s="892"/>
      <c r="D115" s="892"/>
      <c r="E115" s="892"/>
      <c r="F115" s="892"/>
      <c r="G115" s="892"/>
      <c r="H115" s="892"/>
      <c r="I115" s="892"/>
      <c r="J115" s="892"/>
      <c r="K115" s="892"/>
      <c r="L115" s="779"/>
      <c r="M115" s="779"/>
      <c r="N115" s="779"/>
      <c r="O115" s="779"/>
      <c r="P115" s="779"/>
      <c r="Q115" s="779"/>
      <c r="R115" s="779"/>
      <c r="S115" s="779"/>
      <c r="T115" s="779"/>
      <c r="U115" s="779"/>
      <c r="V115" s="779"/>
      <c r="W115" s="779"/>
      <c r="X115" s="779"/>
      <c r="Y115" s="779"/>
      <c r="Z115" s="779"/>
      <c r="AA115" s="779"/>
    </row>
    <row r="116" spans="1:27" ht="12.75">
      <c r="A116" s="905"/>
      <c r="B116" s="905"/>
      <c r="C116" s="892"/>
      <c r="D116" s="892"/>
      <c r="E116" s="892"/>
      <c r="F116" s="892"/>
      <c r="G116" s="892"/>
      <c r="H116" s="892"/>
      <c r="I116" s="892"/>
      <c r="J116" s="892"/>
      <c r="K116" s="892"/>
      <c r="L116" s="779"/>
      <c r="M116" s="779"/>
      <c r="N116" s="779"/>
      <c r="O116" s="779"/>
      <c r="P116" s="779"/>
      <c r="Q116" s="779"/>
      <c r="R116" s="779"/>
      <c r="S116" s="779"/>
      <c r="T116" s="779"/>
      <c r="U116" s="779"/>
      <c r="V116" s="779"/>
      <c r="W116" s="779"/>
      <c r="X116" s="779"/>
      <c r="Y116" s="779"/>
      <c r="Z116" s="779"/>
      <c r="AA116" s="779"/>
    </row>
    <row r="117" spans="1:27" ht="12.75">
      <c r="A117" s="905"/>
      <c r="B117" s="905"/>
      <c r="C117" s="892"/>
      <c r="D117" s="892"/>
      <c r="E117" s="892"/>
      <c r="F117" s="892"/>
      <c r="G117" s="892"/>
      <c r="H117" s="892"/>
      <c r="I117" s="892"/>
      <c r="J117" s="892"/>
      <c r="K117" s="892"/>
      <c r="L117" s="779"/>
      <c r="M117" s="779"/>
      <c r="N117" s="779"/>
      <c r="O117" s="779"/>
      <c r="P117" s="779"/>
      <c r="Q117" s="779"/>
      <c r="R117" s="779"/>
      <c r="S117" s="779"/>
      <c r="T117" s="779"/>
      <c r="U117" s="779"/>
      <c r="V117" s="779"/>
      <c r="W117" s="779"/>
      <c r="X117" s="779"/>
      <c r="Y117" s="779"/>
      <c r="Z117" s="779"/>
      <c r="AA117" s="779"/>
    </row>
    <row r="118" spans="1:27" ht="12.75">
      <c r="A118" s="905"/>
      <c r="B118" s="905"/>
      <c r="C118" s="892"/>
      <c r="D118" s="892"/>
      <c r="E118" s="892"/>
      <c r="F118" s="892"/>
      <c r="G118" s="892"/>
      <c r="H118" s="892"/>
      <c r="I118" s="892"/>
      <c r="J118" s="892"/>
      <c r="K118" s="892"/>
      <c r="L118" s="779"/>
      <c r="M118" s="779"/>
      <c r="N118" s="779"/>
      <c r="O118" s="779"/>
      <c r="P118" s="779"/>
      <c r="Q118" s="779"/>
      <c r="R118" s="779"/>
      <c r="S118" s="779"/>
      <c r="T118" s="779"/>
      <c r="U118" s="779"/>
      <c r="V118" s="779"/>
      <c r="W118" s="779"/>
      <c r="X118" s="779"/>
      <c r="Y118" s="779"/>
      <c r="Z118" s="779"/>
      <c r="AA118" s="779"/>
    </row>
    <row r="119" spans="1:27" ht="12.75">
      <c r="A119" s="905"/>
      <c r="B119" s="905"/>
      <c r="C119" s="892"/>
      <c r="D119" s="892"/>
      <c r="E119" s="892"/>
      <c r="F119" s="892"/>
      <c r="G119" s="892"/>
      <c r="H119" s="892"/>
      <c r="I119" s="892"/>
      <c r="J119" s="892"/>
      <c r="K119" s="892"/>
      <c r="L119" s="779"/>
      <c r="M119" s="779"/>
      <c r="N119" s="779"/>
      <c r="O119" s="779"/>
      <c r="P119" s="779"/>
      <c r="Q119" s="779"/>
      <c r="R119" s="779"/>
      <c r="S119" s="779"/>
      <c r="T119" s="779"/>
      <c r="U119" s="779"/>
      <c r="V119" s="779"/>
      <c r="W119" s="779"/>
      <c r="X119" s="779"/>
      <c r="Y119" s="779"/>
      <c r="Z119" s="779"/>
      <c r="AA119" s="779"/>
    </row>
    <row r="120" spans="1:27" ht="12.75">
      <c r="A120" s="905"/>
      <c r="B120" s="905"/>
      <c r="C120" s="892"/>
      <c r="D120" s="892"/>
      <c r="E120" s="892"/>
      <c r="F120" s="892"/>
      <c r="G120" s="892"/>
      <c r="H120" s="892"/>
      <c r="I120" s="892"/>
      <c r="J120" s="892"/>
      <c r="K120" s="892"/>
      <c r="L120" s="779"/>
      <c r="M120" s="779"/>
      <c r="N120" s="779"/>
      <c r="O120" s="779"/>
      <c r="P120" s="779"/>
      <c r="Q120" s="779"/>
      <c r="R120" s="779"/>
      <c r="S120" s="779"/>
      <c r="T120" s="779"/>
      <c r="U120" s="779"/>
      <c r="V120" s="779"/>
      <c r="W120" s="779"/>
      <c r="X120" s="779"/>
      <c r="Y120" s="779"/>
      <c r="Z120" s="779"/>
      <c r="AA120" s="779"/>
    </row>
    <row r="121" spans="1:27" ht="12.75">
      <c r="A121" s="905"/>
      <c r="B121" s="905"/>
      <c r="C121" s="892"/>
      <c r="D121" s="892"/>
      <c r="E121" s="892"/>
      <c r="F121" s="892"/>
      <c r="G121" s="892"/>
      <c r="H121" s="892"/>
      <c r="I121" s="892"/>
      <c r="J121" s="892"/>
      <c r="K121" s="892"/>
      <c r="L121" s="779"/>
      <c r="M121" s="779"/>
      <c r="N121" s="779"/>
      <c r="O121" s="779"/>
      <c r="P121" s="779"/>
      <c r="Q121" s="779"/>
      <c r="R121" s="779"/>
      <c r="S121" s="779"/>
      <c r="T121" s="779"/>
      <c r="U121" s="779"/>
      <c r="V121" s="779"/>
      <c r="W121" s="779"/>
      <c r="X121" s="779"/>
      <c r="Y121" s="779"/>
      <c r="Z121" s="779"/>
      <c r="AA121" s="779"/>
    </row>
    <row r="122" spans="1:27" ht="12.75">
      <c r="A122" s="905"/>
      <c r="B122" s="905"/>
      <c r="C122" s="892"/>
      <c r="D122" s="892"/>
      <c r="E122" s="892"/>
      <c r="F122" s="892"/>
      <c r="G122" s="892"/>
      <c r="H122" s="892"/>
      <c r="I122" s="892"/>
      <c r="J122" s="892"/>
      <c r="K122" s="892"/>
      <c r="L122" s="779"/>
      <c r="M122" s="779"/>
      <c r="N122" s="779"/>
      <c r="O122" s="779"/>
      <c r="P122" s="779"/>
      <c r="Q122" s="779"/>
      <c r="R122" s="779"/>
      <c r="S122" s="779"/>
      <c r="T122" s="779"/>
      <c r="U122" s="779"/>
      <c r="V122" s="779"/>
      <c r="W122" s="779"/>
      <c r="X122" s="779"/>
      <c r="Y122" s="779"/>
      <c r="Z122" s="779"/>
      <c r="AA122" s="779"/>
    </row>
    <row r="123" spans="1:27" ht="12.75">
      <c r="A123" s="905"/>
      <c r="B123" s="905"/>
      <c r="C123" s="892"/>
      <c r="D123" s="892"/>
      <c r="E123" s="892"/>
      <c r="F123" s="892"/>
      <c r="G123" s="892"/>
      <c r="H123" s="892"/>
      <c r="I123" s="892"/>
      <c r="J123" s="892"/>
      <c r="K123" s="892"/>
      <c r="L123" s="779"/>
      <c r="M123" s="779"/>
      <c r="N123" s="779"/>
      <c r="O123" s="779"/>
      <c r="P123" s="779"/>
      <c r="Q123" s="779"/>
      <c r="R123" s="779"/>
      <c r="S123" s="779"/>
      <c r="T123" s="779"/>
      <c r="U123" s="779"/>
      <c r="V123" s="779"/>
      <c r="W123" s="779"/>
      <c r="X123" s="779"/>
      <c r="Y123" s="779"/>
      <c r="Z123" s="779"/>
      <c r="AA123" s="779"/>
    </row>
    <row r="124" spans="1:27" ht="12.75">
      <c r="A124" s="905"/>
      <c r="B124" s="905"/>
      <c r="C124" s="892"/>
      <c r="D124" s="892"/>
      <c r="E124" s="892"/>
      <c r="F124" s="892"/>
      <c r="G124" s="892"/>
      <c r="H124" s="892"/>
      <c r="I124" s="892"/>
      <c r="J124" s="892"/>
      <c r="K124" s="892"/>
      <c r="L124" s="779"/>
      <c r="M124" s="779"/>
      <c r="N124" s="779"/>
      <c r="O124" s="779"/>
      <c r="P124" s="779"/>
      <c r="Q124" s="779"/>
      <c r="R124" s="779"/>
      <c r="S124" s="779"/>
      <c r="T124" s="779"/>
      <c r="U124" s="779"/>
      <c r="V124" s="779"/>
      <c r="W124" s="779"/>
      <c r="X124" s="779"/>
      <c r="Y124" s="779"/>
      <c r="Z124" s="779"/>
      <c r="AA124" s="779"/>
    </row>
    <row r="125" spans="1:27" ht="12.75">
      <c r="A125" s="905"/>
      <c r="B125" s="905"/>
      <c r="C125" s="892"/>
      <c r="D125" s="892"/>
      <c r="E125" s="892"/>
      <c r="F125" s="892"/>
      <c r="G125" s="892"/>
      <c r="H125" s="892"/>
      <c r="I125" s="892"/>
      <c r="J125" s="892"/>
      <c r="K125" s="892"/>
      <c r="L125" s="779"/>
      <c r="M125" s="779"/>
      <c r="N125" s="779"/>
      <c r="O125" s="779"/>
      <c r="P125" s="779"/>
      <c r="Q125" s="779"/>
      <c r="R125" s="779"/>
      <c r="S125" s="779"/>
      <c r="T125" s="779"/>
      <c r="U125" s="779"/>
      <c r="V125" s="779"/>
      <c r="W125" s="779"/>
      <c r="X125" s="779"/>
      <c r="Y125" s="779"/>
      <c r="Z125" s="779"/>
      <c r="AA125" s="779"/>
    </row>
    <row r="126" spans="1:27" ht="12.75">
      <c r="A126" s="905"/>
      <c r="B126" s="905"/>
      <c r="C126" s="892"/>
      <c r="D126" s="892"/>
      <c r="E126" s="892"/>
      <c r="F126" s="892"/>
      <c r="G126" s="892"/>
      <c r="H126" s="892"/>
      <c r="I126" s="892"/>
      <c r="J126" s="892"/>
      <c r="K126" s="892"/>
      <c r="L126" s="779"/>
      <c r="M126" s="779"/>
      <c r="N126" s="779"/>
      <c r="O126" s="779"/>
      <c r="P126" s="779"/>
      <c r="Q126" s="779"/>
      <c r="R126" s="779"/>
      <c r="S126" s="779"/>
      <c r="T126" s="779"/>
      <c r="U126" s="779"/>
      <c r="V126" s="779"/>
      <c r="W126" s="779"/>
      <c r="X126" s="779"/>
      <c r="Y126" s="779"/>
      <c r="Z126" s="779"/>
      <c r="AA126" s="779"/>
    </row>
    <row r="127" spans="1:27" ht="12.75">
      <c r="A127" s="905"/>
      <c r="B127" s="905"/>
      <c r="C127" s="892"/>
      <c r="D127" s="892"/>
      <c r="E127" s="892"/>
      <c r="F127" s="892"/>
      <c r="G127" s="892"/>
      <c r="H127" s="892"/>
      <c r="I127" s="892"/>
      <c r="J127" s="892"/>
      <c r="K127" s="892"/>
      <c r="L127" s="779"/>
      <c r="M127" s="779"/>
      <c r="N127" s="779"/>
      <c r="O127" s="779"/>
      <c r="P127" s="779"/>
      <c r="Q127" s="779"/>
      <c r="R127" s="779"/>
      <c r="S127" s="779"/>
      <c r="T127" s="779"/>
      <c r="U127" s="779"/>
      <c r="V127" s="779"/>
      <c r="W127" s="779"/>
      <c r="X127" s="779"/>
      <c r="Y127" s="779"/>
      <c r="Z127" s="779"/>
      <c r="AA127" s="779"/>
    </row>
    <row r="128" spans="1:27" ht="12.75">
      <c r="A128" s="905"/>
      <c r="B128" s="905"/>
      <c r="C128" s="892"/>
      <c r="D128" s="892"/>
      <c r="E128" s="892"/>
      <c r="F128" s="892"/>
      <c r="G128" s="892"/>
      <c r="H128" s="892"/>
      <c r="I128" s="892"/>
      <c r="J128" s="892"/>
      <c r="K128" s="892"/>
      <c r="L128" s="779"/>
      <c r="M128" s="779"/>
      <c r="N128" s="779"/>
      <c r="O128" s="779"/>
      <c r="P128" s="779"/>
      <c r="Q128" s="779"/>
      <c r="R128" s="779"/>
      <c r="S128" s="779"/>
      <c r="T128" s="779"/>
      <c r="U128" s="779"/>
      <c r="V128" s="779"/>
      <c r="W128" s="779"/>
      <c r="X128" s="779"/>
      <c r="Y128" s="779"/>
      <c r="Z128" s="779"/>
      <c r="AA128" s="779"/>
    </row>
    <row r="129" spans="1:27" ht="12.75">
      <c r="A129" s="905"/>
      <c r="B129" s="905"/>
      <c r="C129" s="892"/>
      <c r="D129" s="892"/>
      <c r="E129" s="892"/>
      <c r="F129" s="892"/>
      <c r="G129" s="892"/>
      <c r="H129" s="892"/>
      <c r="I129" s="892"/>
      <c r="J129" s="892"/>
      <c r="K129" s="892"/>
      <c r="L129" s="779"/>
      <c r="M129" s="779"/>
      <c r="N129" s="779"/>
      <c r="O129" s="779"/>
      <c r="P129" s="779"/>
      <c r="Q129" s="779"/>
      <c r="R129" s="779"/>
      <c r="S129" s="779"/>
      <c r="T129" s="779"/>
      <c r="U129" s="779"/>
      <c r="V129" s="779"/>
      <c r="W129" s="779"/>
      <c r="X129" s="779"/>
      <c r="Y129" s="779"/>
      <c r="Z129" s="779"/>
      <c r="AA129" s="779"/>
    </row>
    <row r="130" spans="1:27" ht="12.75">
      <c r="A130" s="905"/>
      <c r="B130" s="905"/>
      <c r="C130" s="892"/>
      <c r="D130" s="892"/>
      <c r="E130" s="892"/>
      <c r="F130" s="892"/>
      <c r="G130" s="892"/>
      <c r="H130" s="892"/>
      <c r="I130" s="892"/>
      <c r="J130" s="892"/>
      <c r="K130" s="892"/>
      <c r="L130" s="779"/>
      <c r="M130" s="779"/>
      <c r="N130" s="779"/>
      <c r="O130" s="779"/>
      <c r="P130" s="779"/>
      <c r="Q130" s="779"/>
      <c r="R130" s="779"/>
      <c r="S130" s="779"/>
      <c r="T130" s="779"/>
      <c r="U130" s="779"/>
      <c r="V130" s="779"/>
      <c r="W130" s="779"/>
      <c r="X130" s="779"/>
      <c r="Y130" s="779"/>
      <c r="Z130" s="779"/>
      <c r="AA130" s="779"/>
    </row>
    <row r="131" spans="1:27" ht="12.75">
      <c r="A131" s="905"/>
      <c r="B131" s="905"/>
      <c r="C131" s="892"/>
      <c r="D131" s="892"/>
      <c r="E131" s="892"/>
      <c r="F131" s="892"/>
      <c r="G131" s="892"/>
      <c r="H131" s="892"/>
      <c r="I131" s="892"/>
      <c r="J131" s="892"/>
      <c r="K131" s="892"/>
      <c r="L131" s="779"/>
      <c r="M131" s="779"/>
      <c r="N131" s="779"/>
      <c r="O131" s="779"/>
      <c r="P131" s="779"/>
      <c r="Q131" s="779"/>
      <c r="R131" s="779"/>
      <c r="S131" s="779"/>
      <c r="T131" s="779"/>
      <c r="U131" s="779"/>
      <c r="V131" s="779"/>
      <c r="W131" s="779"/>
      <c r="X131" s="779"/>
      <c r="Y131" s="779"/>
      <c r="Z131" s="779"/>
      <c r="AA131" s="779"/>
    </row>
    <row r="132" spans="1:27" ht="12.75">
      <c r="A132" s="905"/>
      <c r="B132" s="905"/>
      <c r="C132" s="892"/>
      <c r="D132" s="892"/>
      <c r="E132" s="892"/>
      <c r="F132" s="892"/>
      <c r="G132" s="892"/>
      <c r="H132" s="892"/>
      <c r="I132" s="892"/>
      <c r="J132" s="892"/>
      <c r="K132" s="892"/>
      <c r="L132" s="779"/>
      <c r="M132" s="779"/>
      <c r="N132" s="779"/>
      <c r="O132" s="779"/>
      <c r="P132" s="779"/>
      <c r="Q132" s="779"/>
      <c r="R132" s="779"/>
      <c r="S132" s="779"/>
      <c r="T132" s="779"/>
      <c r="U132" s="779"/>
      <c r="V132" s="779"/>
      <c r="W132" s="779"/>
      <c r="X132" s="779"/>
      <c r="Y132" s="779"/>
      <c r="Z132" s="779"/>
      <c r="AA132" s="779"/>
    </row>
    <row r="133" spans="1:27" ht="12.75">
      <c r="A133" s="905"/>
      <c r="B133" s="905"/>
      <c r="C133" s="892"/>
      <c r="D133" s="892"/>
      <c r="E133" s="892"/>
      <c r="F133" s="892"/>
      <c r="G133" s="892"/>
      <c r="H133" s="892"/>
      <c r="I133" s="892"/>
      <c r="J133" s="892"/>
      <c r="K133" s="892"/>
      <c r="L133" s="779"/>
      <c r="M133" s="779"/>
      <c r="N133" s="779"/>
      <c r="O133" s="779"/>
      <c r="P133" s="779"/>
      <c r="Q133" s="779"/>
      <c r="R133" s="779"/>
      <c r="S133" s="779"/>
      <c r="T133" s="779"/>
      <c r="U133" s="779"/>
      <c r="V133" s="779"/>
      <c r="W133" s="779"/>
      <c r="X133" s="779"/>
      <c r="Y133" s="779"/>
      <c r="Z133" s="779"/>
      <c r="AA133" s="779"/>
    </row>
    <row r="134" spans="1:27" ht="12.75">
      <c r="A134" s="905"/>
      <c r="B134" s="905"/>
      <c r="C134" s="892"/>
      <c r="D134" s="892"/>
      <c r="E134" s="892"/>
      <c r="F134" s="892"/>
      <c r="G134" s="892"/>
      <c r="H134" s="892"/>
      <c r="I134" s="892"/>
      <c r="J134" s="892"/>
      <c r="K134" s="892"/>
      <c r="L134" s="779"/>
      <c r="M134" s="779"/>
      <c r="N134" s="779"/>
      <c r="O134" s="779"/>
      <c r="P134" s="779"/>
      <c r="Q134" s="779"/>
      <c r="R134" s="779"/>
      <c r="S134" s="779"/>
      <c r="T134" s="779"/>
      <c r="U134" s="779"/>
      <c r="V134" s="779"/>
      <c r="W134" s="779"/>
      <c r="X134" s="779"/>
      <c r="Y134" s="779"/>
      <c r="Z134" s="779"/>
      <c r="AA134" s="779"/>
    </row>
    <row r="135" spans="1:27" ht="12.75">
      <c r="A135" s="905"/>
      <c r="B135" s="905"/>
      <c r="C135" s="892"/>
      <c r="D135" s="892"/>
      <c r="E135" s="892"/>
      <c r="F135" s="892"/>
      <c r="G135" s="892"/>
      <c r="H135" s="892"/>
      <c r="I135" s="892"/>
      <c r="J135" s="892"/>
      <c r="K135" s="892"/>
      <c r="L135" s="779"/>
      <c r="M135" s="779"/>
      <c r="N135" s="779"/>
      <c r="O135" s="779"/>
      <c r="P135" s="779"/>
      <c r="Q135" s="779"/>
      <c r="R135" s="779"/>
      <c r="S135" s="779"/>
      <c r="T135" s="779"/>
      <c r="U135" s="779"/>
      <c r="V135" s="779"/>
      <c r="W135" s="779"/>
      <c r="X135" s="779"/>
      <c r="Y135" s="779"/>
      <c r="Z135" s="779"/>
      <c r="AA135" s="779"/>
    </row>
    <row r="136" spans="1:27" ht="12.75">
      <c r="A136" s="905"/>
      <c r="B136" s="905"/>
      <c r="C136" s="892"/>
      <c r="D136" s="892"/>
      <c r="E136" s="892"/>
      <c r="F136" s="892"/>
      <c r="G136" s="892"/>
      <c r="H136" s="892"/>
      <c r="I136" s="892"/>
      <c r="J136" s="892"/>
      <c r="K136" s="892"/>
      <c r="L136" s="779"/>
      <c r="M136" s="779"/>
      <c r="N136" s="779"/>
      <c r="O136" s="779"/>
      <c r="P136" s="779"/>
      <c r="Q136" s="779"/>
      <c r="R136" s="779"/>
      <c r="S136" s="779"/>
      <c r="T136" s="779"/>
      <c r="U136" s="779"/>
      <c r="V136" s="779"/>
      <c r="W136" s="779"/>
      <c r="X136" s="779"/>
      <c r="Y136" s="779"/>
      <c r="Z136" s="779"/>
      <c r="AA136" s="779"/>
    </row>
    <row r="137" spans="1:27" ht="12.75">
      <c r="A137" s="905"/>
      <c r="B137" s="905"/>
      <c r="C137" s="892"/>
      <c r="D137" s="892"/>
      <c r="E137" s="892"/>
      <c r="F137" s="892"/>
      <c r="G137" s="892"/>
      <c r="H137" s="892"/>
      <c r="I137" s="892"/>
      <c r="J137" s="892"/>
      <c r="K137" s="892"/>
      <c r="L137" s="779"/>
      <c r="M137" s="779"/>
      <c r="N137" s="779"/>
      <c r="O137" s="779"/>
      <c r="P137" s="779"/>
      <c r="Q137" s="779"/>
      <c r="R137" s="779"/>
      <c r="S137" s="779"/>
      <c r="T137" s="779"/>
      <c r="U137" s="779"/>
      <c r="V137" s="779"/>
      <c r="W137" s="779"/>
      <c r="X137" s="779"/>
      <c r="Y137" s="779"/>
      <c r="Z137" s="779"/>
      <c r="AA137" s="779"/>
    </row>
    <row r="138" spans="1:27" ht="12.75">
      <c r="A138" s="905"/>
      <c r="B138" s="905"/>
      <c r="C138" s="892"/>
      <c r="D138" s="892"/>
      <c r="E138" s="892"/>
      <c r="F138" s="892"/>
      <c r="G138" s="892"/>
      <c r="H138" s="892"/>
      <c r="I138" s="892"/>
      <c r="J138" s="892"/>
      <c r="K138" s="892"/>
      <c r="L138" s="779"/>
      <c r="M138" s="779"/>
      <c r="N138" s="779"/>
      <c r="O138" s="779"/>
      <c r="P138" s="779"/>
      <c r="Q138" s="779"/>
      <c r="R138" s="779"/>
      <c r="S138" s="779"/>
      <c r="T138" s="779"/>
      <c r="U138" s="779"/>
      <c r="V138" s="779"/>
      <c r="W138" s="779"/>
      <c r="X138" s="779"/>
      <c r="Y138" s="779"/>
      <c r="Z138" s="779"/>
      <c r="AA138" s="779"/>
    </row>
    <row r="139" spans="1:27" ht="12.75">
      <c r="A139" s="905"/>
      <c r="B139" s="905"/>
      <c r="C139" s="892"/>
      <c r="D139" s="892"/>
      <c r="E139" s="892"/>
      <c r="F139" s="892"/>
      <c r="G139" s="892"/>
      <c r="H139" s="892"/>
      <c r="I139" s="892"/>
      <c r="J139" s="892"/>
      <c r="K139" s="892"/>
      <c r="L139" s="779"/>
      <c r="M139" s="779"/>
      <c r="N139" s="779"/>
      <c r="O139" s="779"/>
      <c r="P139" s="779"/>
      <c r="Q139" s="779"/>
      <c r="R139" s="779"/>
      <c r="S139" s="779"/>
      <c r="T139" s="779"/>
      <c r="U139" s="779"/>
      <c r="V139" s="779"/>
      <c r="W139" s="779"/>
      <c r="X139" s="779"/>
      <c r="Y139" s="779"/>
      <c r="Z139" s="779"/>
      <c r="AA139" s="779"/>
    </row>
    <row r="140" spans="1:27" ht="12.75">
      <c r="A140" s="905"/>
      <c r="B140" s="905"/>
      <c r="C140" s="892"/>
      <c r="D140" s="892"/>
      <c r="E140" s="892"/>
      <c r="F140" s="892"/>
      <c r="G140" s="892"/>
      <c r="H140" s="892"/>
      <c r="I140" s="892"/>
      <c r="J140" s="892"/>
      <c r="K140" s="892"/>
      <c r="L140" s="779"/>
      <c r="M140" s="779"/>
      <c r="N140" s="779"/>
      <c r="O140" s="779"/>
      <c r="P140" s="779"/>
      <c r="Q140" s="779"/>
      <c r="R140" s="779"/>
      <c r="S140" s="779"/>
      <c r="T140" s="779"/>
      <c r="U140" s="779"/>
      <c r="V140" s="779"/>
      <c r="W140" s="779"/>
      <c r="X140" s="779"/>
      <c r="Y140" s="779"/>
      <c r="Z140" s="779"/>
      <c r="AA140" s="779"/>
    </row>
    <row r="141" spans="1:27" ht="12.75">
      <c r="A141" s="905"/>
      <c r="B141" s="905"/>
      <c r="C141" s="892"/>
      <c r="D141" s="892"/>
      <c r="E141" s="892"/>
      <c r="F141" s="892"/>
      <c r="G141" s="892"/>
      <c r="H141" s="892"/>
      <c r="I141" s="892"/>
      <c r="J141" s="892"/>
      <c r="K141" s="892"/>
      <c r="L141" s="779"/>
      <c r="M141" s="779"/>
      <c r="N141" s="779"/>
      <c r="O141" s="779"/>
      <c r="P141" s="779"/>
      <c r="Q141" s="779"/>
      <c r="R141" s="779"/>
      <c r="S141" s="779"/>
      <c r="T141" s="779"/>
      <c r="U141" s="779"/>
      <c r="V141" s="779"/>
      <c r="W141" s="779"/>
      <c r="X141" s="779"/>
      <c r="Y141" s="779"/>
      <c r="Z141" s="779"/>
      <c r="AA141" s="779"/>
    </row>
    <row r="142" spans="1:27" ht="12.75">
      <c r="A142" s="905"/>
      <c r="B142" s="905"/>
      <c r="C142" s="892"/>
      <c r="D142" s="892"/>
      <c r="E142" s="892"/>
      <c r="F142" s="892"/>
      <c r="G142" s="892"/>
      <c r="H142" s="892"/>
      <c r="I142" s="892"/>
      <c r="J142" s="892"/>
      <c r="K142" s="892"/>
      <c r="L142" s="779"/>
      <c r="M142" s="779"/>
      <c r="N142" s="779"/>
      <c r="O142" s="779"/>
      <c r="P142" s="779"/>
      <c r="Q142" s="779"/>
      <c r="R142" s="779"/>
      <c r="S142" s="779"/>
      <c r="T142" s="779"/>
      <c r="U142" s="779"/>
      <c r="V142" s="779"/>
      <c r="W142" s="779"/>
      <c r="X142" s="779"/>
      <c r="Y142" s="779"/>
      <c r="Z142" s="779"/>
      <c r="AA142" s="779"/>
    </row>
    <row r="143" spans="1:27" ht="12.75">
      <c r="A143" s="905"/>
      <c r="B143" s="905"/>
      <c r="C143" s="892"/>
      <c r="D143" s="892"/>
      <c r="E143" s="892"/>
      <c r="F143" s="892"/>
      <c r="G143" s="892"/>
      <c r="H143" s="892"/>
      <c r="I143" s="892"/>
      <c r="J143" s="892"/>
      <c r="K143" s="892"/>
      <c r="L143" s="779"/>
      <c r="M143" s="779"/>
      <c r="N143" s="779"/>
      <c r="O143" s="779"/>
      <c r="P143" s="779"/>
      <c r="Q143" s="779"/>
      <c r="R143" s="779"/>
      <c r="S143" s="779"/>
      <c r="T143" s="779"/>
      <c r="U143" s="779"/>
      <c r="V143" s="779"/>
      <c r="W143" s="779"/>
      <c r="X143" s="779"/>
      <c r="Y143" s="779"/>
      <c r="Z143" s="779"/>
      <c r="AA143" s="779"/>
    </row>
    <row r="144" spans="1:27" ht="12.75">
      <c r="A144" s="905"/>
      <c r="B144" s="905"/>
      <c r="C144" s="892"/>
      <c r="D144" s="892"/>
      <c r="E144" s="892"/>
      <c r="F144" s="892"/>
      <c r="G144" s="892"/>
      <c r="H144" s="892"/>
      <c r="I144" s="892"/>
      <c r="J144" s="892"/>
      <c r="K144" s="892"/>
      <c r="L144" s="779"/>
      <c r="M144" s="779"/>
      <c r="N144" s="779"/>
      <c r="O144" s="779"/>
      <c r="P144" s="779"/>
      <c r="Q144" s="779"/>
      <c r="R144" s="779"/>
      <c r="S144" s="779"/>
      <c r="T144" s="779"/>
      <c r="U144" s="779"/>
      <c r="V144" s="779"/>
      <c r="W144" s="779"/>
      <c r="X144" s="779"/>
      <c r="Y144" s="779"/>
      <c r="Z144" s="779"/>
      <c r="AA144" s="779"/>
    </row>
    <row r="145" spans="1:27" ht="12.75">
      <c r="A145" s="905"/>
      <c r="B145" s="905"/>
      <c r="C145" s="892"/>
      <c r="D145" s="892"/>
      <c r="E145" s="892"/>
      <c r="F145" s="892"/>
      <c r="G145" s="892"/>
      <c r="H145" s="892"/>
      <c r="I145" s="892"/>
      <c r="J145" s="892"/>
      <c r="K145" s="892"/>
      <c r="L145" s="779"/>
      <c r="M145" s="779"/>
      <c r="N145" s="779"/>
      <c r="O145" s="779"/>
      <c r="P145" s="779"/>
      <c r="Q145" s="779"/>
      <c r="R145" s="779"/>
      <c r="S145" s="779"/>
      <c r="T145" s="779"/>
      <c r="U145" s="779"/>
      <c r="V145" s="779"/>
      <c r="W145" s="779"/>
      <c r="X145" s="779"/>
      <c r="Y145" s="779"/>
      <c r="Z145" s="779"/>
      <c r="AA145" s="779"/>
    </row>
    <row r="146" spans="1:27" ht="12.75">
      <c r="A146" s="905"/>
      <c r="B146" s="905"/>
      <c r="C146" s="892"/>
      <c r="D146" s="892"/>
      <c r="E146" s="892"/>
      <c r="F146" s="892"/>
      <c r="G146" s="892"/>
      <c r="H146" s="892"/>
      <c r="I146" s="892"/>
      <c r="J146" s="892"/>
      <c r="K146" s="892"/>
      <c r="L146" s="779"/>
      <c r="M146" s="779"/>
      <c r="N146" s="779"/>
      <c r="O146" s="779"/>
      <c r="P146" s="779"/>
      <c r="Q146" s="779"/>
      <c r="R146" s="779"/>
      <c r="S146" s="779"/>
      <c r="T146" s="779"/>
      <c r="U146" s="779"/>
      <c r="V146" s="779"/>
      <c r="W146" s="779"/>
      <c r="X146" s="779"/>
      <c r="Y146" s="779"/>
      <c r="Z146" s="779"/>
      <c r="AA146" s="779"/>
    </row>
    <row r="147" spans="1:27" ht="12.75">
      <c r="A147" s="905"/>
      <c r="B147" s="905"/>
      <c r="C147" s="892"/>
      <c r="D147" s="892"/>
      <c r="E147" s="892"/>
      <c r="F147" s="892"/>
      <c r="G147" s="892"/>
      <c r="H147" s="892"/>
      <c r="I147" s="892"/>
      <c r="J147" s="892"/>
      <c r="K147" s="892"/>
      <c r="L147" s="779"/>
      <c r="M147" s="779"/>
      <c r="N147" s="779"/>
      <c r="O147" s="779"/>
      <c r="P147" s="779"/>
      <c r="Q147" s="779"/>
      <c r="R147" s="779"/>
      <c r="S147" s="779"/>
      <c r="T147" s="779"/>
      <c r="U147" s="779"/>
      <c r="V147" s="779"/>
      <c r="W147" s="779"/>
      <c r="X147" s="779"/>
      <c r="Y147" s="779"/>
      <c r="Z147" s="779"/>
      <c r="AA147" s="779"/>
    </row>
    <row r="148" spans="1:27" ht="12.75">
      <c r="A148" s="905"/>
      <c r="B148" s="905"/>
      <c r="C148" s="892"/>
      <c r="D148" s="892"/>
      <c r="E148" s="892"/>
      <c r="F148" s="892"/>
      <c r="G148" s="892"/>
      <c r="H148" s="892"/>
      <c r="I148" s="892"/>
      <c r="J148" s="892"/>
      <c r="K148" s="892"/>
      <c r="L148" s="779"/>
      <c r="M148" s="779"/>
      <c r="N148" s="779"/>
      <c r="O148" s="779"/>
      <c r="P148" s="779"/>
      <c r="Q148" s="779"/>
      <c r="R148" s="779"/>
      <c r="S148" s="779"/>
      <c r="T148" s="779"/>
      <c r="U148" s="779"/>
      <c r="V148" s="779"/>
      <c r="W148" s="779"/>
      <c r="X148" s="779"/>
      <c r="Y148" s="779"/>
      <c r="Z148" s="779"/>
      <c r="AA148" s="779"/>
    </row>
    <row r="149" spans="1:27" ht="12.75">
      <c r="A149" s="905"/>
      <c r="B149" s="905"/>
      <c r="C149" s="892"/>
      <c r="D149" s="892"/>
      <c r="E149" s="892"/>
      <c r="F149" s="892"/>
      <c r="G149" s="892"/>
      <c r="H149" s="892"/>
      <c r="I149" s="892"/>
      <c r="J149" s="892"/>
      <c r="K149" s="892"/>
      <c r="L149" s="779"/>
      <c r="M149" s="779"/>
      <c r="N149" s="779"/>
      <c r="O149" s="779"/>
      <c r="P149" s="779"/>
      <c r="Q149" s="779"/>
      <c r="R149" s="779"/>
      <c r="S149" s="779"/>
      <c r="T149" s="779"/>
      <c r="U149" s="779"/>
      <c r="V149" s="779"/>
      <c r="W149" s="779"/>
      <c r="X149" s="779"/>
      <c r="Y149" s="779"/>
      <c r="Z149" s="779"/>
      <c r="AA149" s="779"/>
    </row>
    <row r="150" spans="1:27" ht="12.75">
      <c r="A150" s="905"/>
      <c r="B150" s="905"/>
      <c r="C150" s="892"/>
      <c r="D150" s="892"/>
      <c r="E150" s="892"/>
      <c r="F150" s="892"/>
      <c r="G150" s="892"/>
      <c r="H150" s="892"/>
      <c r="I150" s="892"/>
      <c r="J150" s="892"/>
      <c r="K150" s="892"/>
      <c r="L150" s="779"/>
      <c r="M150" s="779"/>
      <c r="N150" s="779"/>
      <c r="O150" s="779"/>
      <c r="P150" s="779"/>
      <c r="Q150" s="779"/>
      <c r="R150" s="779"/>
      <c r="S150" s="779"/>
      <c r="T150" s="779"/>
      <c r="U150" s="779"/>
      <c r="V150" s="779"/>
      <c r="W150" s="779"/>
      <c r="X150" s="779"/>
      <c r="Y150" s="779"/>
      <c r="Z150" s="779"/>
      <c r="AA150" s="779"/>
    </row>
    <row r="151" spans="1:27" ht="12.75">
      <c r="A151" s="905"/>
      <c r="B151" s="905"/>
      <c r="C151" s="892"/>
      <c r="D151" s="892"/>
      <c r="E151" s="892"/>
      <c r="F151" s="892"/>
      <c r="G151" s="892"/>
      <c r="H151" s="892"/>
      <c r="I151" s="892"/>
      <c r="J151" s="892"/>
      <c r="K151" s="892"/>
      <c r="L151" s="779"/>
      <c r="M151" s="779"/>
      <c r="N151" s="779"/>
      <c r="O151" s="779"/>
      <c r="P151" s="779"/>
      <c r="Q151" s="779"/>
      <c r="R151" s="779"/>
      <c r="S151" s="779"/>
      <c r="T151" s="779"/>
      <c r="U151" s="779"/>
      <c r="V151" s="779"/>
      <c r="W151" s="779"/>
      <c r="X151" s="779"/>
      <c r="Y151" s="779"/>
      <c r="Z151" s="779"/>
      <c r="AA151" s="779"/>
    </row>
    <row r="152" spans="1:27" ht="12.75">
      <c r="A152" s="905"/>
      <c r="B152" s="905"/>
      <c r="C152" s="892"/>
      <c r="D152" s="892"/>
      <c r="E152" s="892"/>
      <c r="F152" s="892"/>
      <c r="G152" s="892"/>
      <c r="H152" s="892"/>
      <c r="I152" s="892"/>
      <c r="J152" s="892"/>
      <c r="K152" s="892"/>
      <c r="L152" s="779"/>
      <c r="M152" s="779"/>
      <c r="N152" s="779"/>
      <c r="O152" s="779"/>
      <c r="P152" s="779"/>
      <c r="Q152" s="779"/>
      <c r="R152" s="779"/>
      <c r="S152" s="779"/>
      <c r="T152" s="779"/>
      <c r="U152" s="779"/>
      <c r="V152" s="779"/>
      <c r="W152" s="779"/>
      <c r="X152" s="779"/>
      <c r="Y152" s="779"/>
      <c r="Z152" s="779"/>
      <c r="AA152" s="779"/>
    </row>
    <row r="153" spans="1:27" ht="12.75">
      <c r="A153" s="905"/>
      <c r="B153" s="905"/>
      <c r="C153" s="892"/>
      <c r="D153" s="892"/>
      <c r="E153" s="892"/>
      <c r="F153" s="892"/>
      <c r="G153" s="892"/>
      <c r="H153" s="892"/>
      <c r="I153" s="892"/>
      <c r="J153" s="892"/>
      <c r="K153" s="892"/>
      <c r="L153" s="779"/>
      <c r="M153" s="779"/>
      <c r="N153" s="779"/>
      <c r="O153" s="779"/>
      <c r="P153" s="779"/>
      <c r="Q153" s="779"/>
      <c r="R153" s="779"/>
      <c r="S153" s="779"/>
      <c r="T153" s="779"/>
      <c r="U153" s="779"/>
      <c r="V153" s="779"/>
      <c r="W153" s="779"/>
      <c r="X153" s="779"/>
      <c r="Y153" s="779"/>
      <c r="Z153" s="779"/>
      <c r="AA153" s="779"/>
    </row>
    <row r="154" spans="1:27" ht="12.75">
      <c r="A154" s="905"/>
      <c r="B154" s="905"/>
      <c r="C154" s="892"/>
      <c r="D154" s="892"/>
      <c r="E154" s="892"/>
      <c r="F154" s="892"/>
      <c r="G154" s="892"/>
      <c r="H154" s="892"/>
      <c r="I154" s="892"/>
      <c r="J154" s="892"/>
      <c r="K154" s="892"/>
      <c r="L154" s="779"/>
      <c r="M154" s="779"/>
      <c r="N154" s="779"/>
      <c r="O154" s="779"/>
      <c r="P154" s="779"/>
      <c r="Q154" s="779"/>
      <c r="R154" s="779"/>
      <c r="S154" s="779"/>
      <c r="T154" s="779"/>
      <c r="U154" s="779"/>
      <c r="V154" s="779"/>
      <c r="W154" s="779"/>
      <c r="X154" s="779"/>
      <c r="Y154" s="779"/>
      <c r="Z154" s="779"/>
      <c r="AA154" s="779"/>
    </row>
    <row r="155" spans="1:27" ht="12.75">
      <c r="A155" s="905"/>
      <c r="B155" s="905"/>
      <c r="C155" s="892"/>
      <c r="D155" s="892"/>
      <c r="E155" s="892"/>
      <c r="F155" s="892"/>
      <c r="G155" s="892"/>
      <c r="H155" s="892"/>
      <c r="I155" s="892"/>
      <c r="J155" s="892"/>
      <c r="K155" s="892"/>
      <c r="L155" s="779"/>
      <c r="M155" s="779"/>
      <c r="N155" s="779"/>
      <c r="O155" s="779"/>
      <c r="P155" s="779"/>
      <c r="Q155" s="779"/>
      <c r="R155" s="779"/>
      <c r="S155" s="779"/>
      <c r="T155" s="779"/>
      <c r="U155" s="779"/>
      <c r="V155" s="779"/>
      <c r="W155" s="779"/>
      <c r="X155" s="779"/>
      <c r="Y155" s="779"/>
      <c r="Z155" s="779"/>
      <c r="AA155" s="779"/>
    </row>
    <row r="156" spans="1:27" ht="12.75">
      <c r="A156" s="905"/>
      <c r="B156" s="905"/>
      <c r="C156" s="892"/>
      <c r="D156" s="892"/>
      <c r="E156" s="892"/>
      <c r="F156" s="892"/>
      <c r="G156" s="892"/>
      <c r="H156" s="892"/>
      <c r="I156" s="892"/>
      <c r="J156" s="892"/>
      <c r="K156" s="892"/>
      <c r="L156" s="779"/>
      <c r="M156" s="779"/>
      <c r="N156" s="779"/>
      <c r="O156" s="779"/>
      <c r="P156" s="779"/>
      <c r="Q156" s="779"/>
      <c r="R156" s="779"/>
      <c r="S156" s="779"/>
      <c r="T156" s="779"/>
      <c r="U156" s="779"/>
      <c r="V156" s="779"/>
      <c r="W156" s="779"/>
      <c r="X156" s="779"/>
      <c r="Y156" s="779"/>
      <c r="Z156" s="779"/>
      <c r="AA156" s="779"/>
    </row>
    <row r="157" spans="1:27" ht="12.75">
      <c r="A157" s="905"/>
      <c r="B157" s="905"/>
      <c r="C157" s="892"/>
      <c r="D157" s="892"/>
      <c r="E157" s="892"/>
      <c r="F157" s="892"/>
      <c r="G157" s="892"/>
      <c r="H157" s="892"/>
      <c r="I157" s="892"/>
      <c r="J157" s="892"/>
      <c r="K157" s="892"/>
      <c r="L157" s="779"/>
      <c r="M157" s="779"/>
      <c r="N157" s="779"/>
      <c r="O157" s="779"/>
      <c r="P157" s="779"/>
      <c r="Q157" s="779"/>
      <c r="R157" s="779"/>
      <c r="S157" s="779"/>
      <c r="T157" s="779"/>
      <c r="U157" s="779"/>
      <c r="V157" s="779"/>
      <c r="W157" s="779"/>
      <c r="X157" s="779"/>
      <c r="Y157" s="779"/>
      <c r="Z157" s="779"/>
      <c r="AA157" s="779"/>
    </row>
    <row r="158" spans="1:27" ht="12.75">
      <c r="A158" s="905"/>
      <c r="B158" s="905"/>
      <c r="C158" s="892"/>
      <c r="D158" s="892"/>
      <c r="E158" s="892"/>
      <c r="F158" s="892"/>
      <c r="G158" s="892"/>
      <c r="H158" s="892"/>
      <c r="I158" s="892"/>
      <c r="J158" s="892"/>
      <c r="K158" s="892"/>
      <c r="L158" s="779"/>
      <c r="M158" s="779"/>
      <c r="N158" s="779"/>
      <c r="O158" s="779"/>
      <c r="P158" s="779"/>
      <c r="Q158" s="779"/>
      <c r="R158" s="779"/>
      <c r="S158" s="779"/>
      <c r="T158" s="779"/>
      <c r="U158" s="779"/>
      <c r="V158" s="779"/>
      <c r="W158" s="779"/>
      <c r="X158" s="779"/>
      <c r="Y158" s="779"/>
      <c r="Z158" s="779"/>
      <c r="AA158" s="779"/>
    </row>
    <row r="159" spans="1:27" ht="12.75">
      <c r="A159" s="905"/>
      <c r="B159" s="905"/>
      <c r="C159" s="892"/>
      <c r="D159" s="892"/>
      <c r="E159" s="892"/>
      <c r="F159" s="892"/>
      <c r="G159" s="892"/>
      <c r="H159" s="892"/>
      <c r="I159" s="892"/>
      <c r="J159" s="892"/>
      <c r="K159" s="892"/>
      <c r="L159" s="779"/>
      <c r="M159" s="779"/>
      <c r="N159" s="779"/>
      <c r="O159" s="779"/>
      <c r="P159" s="779"/>
      <c r="Q159" s="779"/>
      <c r="R159" s="779"/>
      <c r="S159" s="779"/>
      <c r="T159" s="779"/>
      <c r="U159" s="779"/>
      <c r="V159" s="779"/>
      <c r="W159" s="779"/>
      <c r="X159" s="779"/>
      <c r="Y159" s="779"/>
      <c r="Z159" s="779"/>
      <c r="AA159" s="779"/>
    </row>
    <row r="160" spans="1:27" ht="12.75">
      <c r="A160" s="905"/>
      <c r="B160" s="905"/>
      <c r="C160" s="892"/>
      <c r="D160" s="892"/>
      <c r="E160" s="892"/>
      <c r="F160" s="892"/>
      <c r="G160" s="892"/>
      <c r="H160" s="892"/>
      <c r="I160" s="892"/>
      <c r="J160" s="892"/>
      <c r="K160" s="892"/>
      <c r="L160" s="779"/>
      <c r="M160" s="779"/>
      <c r="N160" s="779"/>
      <c r="O160" s="779"/>
      <c r="P160" s="779"/>
      <c r="Q160" s="779"/>
      <c r="R160" s="779"/>
      <c r="S160" s="779"/>
      <c r="T160" s="779"/>
      <c r="U160" s="779"/>
      <c r="V160" s="779"/>
      <c r="W160" s="779"/>
      <c r="X160" s="779"/>
      <c r="Y160" s="779"/>
      <c r="Z160" s="779"/>
      <c r="AA160" s="779"/>
    </row>
    <row r="161" spans="1:27" ht="12.75">
      <c r="A161" s="905"/>
      <c r="B161" s="905"/>
      <c r="C161" s="892"/>
      <c r="D161" s="892"/>
      <c r="E161" s="892"/>
      <c r="F161" s="892"/>
      <c r="G161" s="892"/>
      <c r="H161" s="892"/>
      <c r="I161" s="892"/>
      <c r="J161" s="892"/>
      <c r="K161" s="892"/>
      <c r="L161" s="779"/>
      <c r="M161" s="779"/>
      <c r="N161" s="779"/>
      <c r="O161" s="779"/>
      <c r="P161" s="779"/>
      <c r="Q161" s="779"/>
      <c r="R161" s="779"/>
      <c r="S161" s="779"/>
      <c r="T161" s="779"/>
      <c r="U161" s="779"/>
      <c r="V161" s="779"/>
      <c r="W161" s="779"/>
      <c r="X161" s="779"/>
      <c r="Y161" s="779"/>
      <c r="Z161" s="779"/>
      <c r="AA161" s="779"/>
    </row>
    <row r="162" spans="1:27" ht="12.75">
      <c r="A162" s="905"/>
      <c r="B162" s="905"/>
      <c r="C162" s="892"/>
      <c r="D162" s="892"/>
      <c r="E162" s="892"/>
      <c r="F162" s="892"/>
      <c r="G162" s="892"/>
      <c r="H162" s="892"/>
      <c r="I162" s="892"/>
      <c r="J162" s="892"/>
      <c r="K162" s="892"/>
      <c r="L162" s="779"/>
      <c r="M162" s="779"/>
      <c r="N162" s="779"/>
      <c r="O162" s="779"/>
      <c r="P162" s="779"/>
      <c r="Q162" s="779"/>
      <c r="R162" s="779"/>
      <c r="S162" s="779"/>
      <c r="T162" s="779"/>
      <c r="U162" s="779"/>
      <c r="V162" s="779"/>
      <c r="W162" s="779"/>
      <c r="X162" s="779"/>
      <c r="Y162" s="779"/>
      <c r="Z162" s="779"/>
      <c r="AA162" s="779"/>
    </row>
    <row r="163" spans="1:27" ht="12.75">
      <c r="A163" s="905"/>
      <c r="B163" s="905"/>
      <c r="C163" s="892"/>
      <c r="D163" s="892"/>
      <c r="E163" s="892"/>
      <c r="F163" s="892"/>
      <c r="G163" s="892"/>
      <c r="H163" s="892"/>
      <c r="I163" s="892"/>
      <c r="J163" s="892"/>
      <c r="K163" s="892"/>
      <c r="L163" s="779"/>
      <c r="M163" s="779"/>
      <c r="N163" s="779"/>
      <c r="O163" s="779"/>
      <c r="P163" s="779"/>
      <c r="Q163" s="779"/>
      <c r="R163" s="779"/>
      <c r="S163" s="779"/>
      <c r="T163" s="779"/>
      <c r="U163" s="779"/>
      <c r="V163" s="779"/>
      <c r="W163" s="779"/>
      <c r="X163" s="779"/>
      <c r="Y163" s="779"/>
      <c r="Z163" s="779"/>
      <c r="AA163" s="779"/>
    </row>
    <row r="164" spans="1:27" ht="12.75">
      <c r="A164" s="905"/>
      <c r="B164" s="905"/>
      <c r="C164" s="892"/>
      <c r="D164" s="892"/>
      <c r="E164" s="892"/>
      <c r="F164" s="892"/>
      <c r="G164" s="892"/>
      <c r="H164" s="892"/>
      <c r="I164" s="892"/>
      <c r="J164" s="892"/>
      <c r="K164" s="892"/>
      <c r="L164" s="779"/>
      <c r="M164" s="779"/>
      <c r="N164" s="779"/>
      <c r="O164" s="779"/>
      <c r="P164" s="779"/>
      <c r="Q164" s="779"/>
      <c r="R164" s="779"/>
      <c r="S164" s="779"/>
      <c r="T164" s="779"/>
      <c r="U164" s="779"/>
      <c r="V164" s="779"/>
      <c r="W164" s="779"/>
      <c r="X164" s="779"/>
      <c r="Y164" s="779"/>
      <c r="Z164" s="779"/>
      <c r="AA164" s="779"/>
    </row>
    <row r="165" spans="1:27" ht="12.75">
      <c r="A165" s="905"/>
      <c r="B165" s="905"/>
      <c r="C165" s="892"/>
      <c r="D165" s="892"/>
      <c r="E165" s="892"/>
      <c r="F165" s="892"/>
      <c r="G165" s="892"/>
      <c r="H165" s="892"/>
      <c r="I165" s="892"/>
      <c r="J165" s="892"/>
      <c r="K165" s="892"/>
      <c r="L165" s="779"/>
      <c r="M165" s="779"/>
      <c r="N165" s="779"/>
      <c r="O165" s="779"/>
      <c r="P165" s="779"/>
      <c r="Q165" s="779"/>
      <c r="R165" s="779"/>
      <c r="S165" s="779"/>
      <c r="T165" s="779"/>
      <c r="U165" s="779"/>
      <c r="V165" s="779"/>
      <c r="W165" s="779"/>
      <c r="X165" s="779"/>
      <c r="Y165" s="779"/>
      <c r="Z165" s="779"/>
      <c r="AA165" s="779"/>
    </row>
    <row r="166" spans="1:27" ht="12.75">
      <c r="A166" s="905"/>
      <c r="B166" s="905"/>
      <c r="C166" s="892"/>
      <c r="D166" s="892"/>
      <c r="E166" s="892"/>
      <c r="F166" s="892"/>
      <c r="G166" s="892"/>
      <c r="H166" s="892"/>
      <c r="I166" s="892"/>
      <c r="J166" s="892"/>
      <c r="K166" s="892"/>
      <c r="L166" s="779"/>
      <c r="M166" s="779"/>
      <c r="N166" s="779"/>
      <c r="O166" s="779"/>
      <c r="P166" s="779"/>
      <c r="Q166" s="779"/>
      <c r="R166" s="779"/>
      <c r="S166" s="779"/>
      <c r="T166" s="779"/>
      <c r="U166" s="779"/>
      <c r="V166" s="779"/>
      <c r="W166" s="779"/>
      <c r="X166" s="779"/>
      <c r="Y166" s="779"/>
      <c r="Z166" s="779"/>
      <c r="AA166" s="779"/>
    </row>
    <row r="167" spans="1:27" ht="12.75">
      <c r="A167" s="905"/>
      <c r="B167" s="905"/>
      <c r="C167" s="892"/>
      <c r="D167" s="892"/>
      <c r="E167" s="892"/>
      <c r="F167" s="892"/>
      <c r="G167" s="892"/>
      <c r="H167" s="892"/>
      <c r="I167" s="892"/>
      <c r="J167" s="892"/>
      <c r="K167" s="892"/>
      <c r="L167" s="779"/>
      <c r="M167" s="779"/>
      <c r="N167" s="779"/>
      <c r="O167" s="779"/>
      <c r="P167" s="779"/>
      <c r="Q167" s="779"/>
      <c r="R167" s="779"/>
      <c r="S167" s="779"/>
      <c r="T167" s="779"/>
      <c r="U167" s="779"/>
      <c r="V167" s="779"/>
      <c r="W167" s="779"/>
      <c r="X167" s="779"/>
      <c r="Y167" s="779"/>
      <c r="Z167" s="779"/>
      <c r="AA167" s="779"/>
    </row>
    <row r="168" spans="1:27" ht="12.75">
      <c r="A168" s="905"/>
      <c r="B168" s="905"/>
      <c r="C168" s="892"/>
      <c r="D168" s="892"/>
      <c r="E168" s="892"/>
      <c r="F168" s="892"/>
      <c r="G168" s="892"/>
      <c r="H168" s="892"/>
      <c r="I168" s="892"/>
      <c r="J168" s="892"/>
      <c r="K168" s="892"/>
      <c r="L168" s="779"/>
      <c r="M168" s="779"/>
      <c r="N168" s="779"/>
      <c r="O168" s="779"/>
      <c r="P168" s="779"/>
      <c r="Q168" s="779"/>
      <c r="R168" s="779"/>
      <c r="S168" s="779"/>
      <c r="T168" s="779"/>
      <c r="U168" s="779"/>
      <c r="V168" s="779"/>
      <c r="W168" s="779"/>
      <c r="X168" s="779"/>
      <c r="Y168" s="779"/>
      <c r="Z168" s="779"/>
      <c r="AA168" s="779"/>
    </row>
    <row r="169" spans="1:27" ht="12.75">
      <c r="A169" s="905"/>
      <c r="B169" s="905"/>
      <c r="C169" s="892"/>
      <c r="D169" s="892"/>
      <c r="E169" s="892"/>
      <c r="F169" s="892"/>
      <c r="G169" s="892"/>
      <c r="H169" s="892"/>
      <c r="I169" s="892"/>
      <c r="J169" s="892"/>
      <c r="K169" s="892"/>
      <c r="L169" s="779"/>
      <c r="M169" s="779"/>
      <c r="N169" s="779"/>
      <c r="O169" s="779"/>
      <c r="P169" s="779"/>
      <c r="Q169" s="779"/>
      <c r="R169" s="779"/>
      <c r="S169" s="779"/>
      <c r="T169" s="779"/>
      <c r="U169" s="779"/>
      <c r="V169" s="779"/>
      <c r="W169" s="779"/>
      <c r="X169" s="779"/>
      <c r="Y169" s="779"/>
      <c r="Z169" s="779"/>
      <c r="AA169" s="779"/>
    </row>
    <row r="170" spans="1:27" ht="12.75">
      <c r="A170" s="905"/>
      <c r="B170" s="905"/>
      <c r="C170" s="892"/>
      <c r="D170" s="892"/>
      <c r="E170" s="892"/>
      <c r="F170" s="892"/>
      <c r="G170" s="892"/>
      <c r="H170" s="892"/>
      <c r="I170" s="892"/>
      <c r="J170" s="892"/>
      <c r="K170" s="892"/>
      <c r="L170" s="779"/>
      <c r="M170" s="779"/>
      <c r="N170" s="779"/>
      <c r="O170" s="779"/>
      <c r="P170" s="779"/>
      <c r="Q170" s="779"/>
      <c r="R170" s="779"/>
      <c r="S170" s="779"/>
      <c r="T170" s="779"/>
      <c r="U170" s="779"/>
      <c r="V170" s="779"/>
      <c r="W170" s="779"/>
      <c r="X170" s="779"/>
      <c r="Y170" s="779"/>
      <c r="Z170" s="779"/>
      <c r="AA170" s="779"/>
    </row>
    <row r="171" spans="1:27" ht="12.75">
      <c r="A171" s="905"/>
      <c r="B171" s="905"/>
      <c r="C171" s="892"/>
      <c r="D171" s="892"/>
      <c r="E171" s="892"/>
      <c r="F171" s="892"/>
      <c r="G171" s="892"/>
      <c r="H171" s="892"/>
      <c r="I171" s="892"/>
      <c r="J171" s="892"/>
      <c r="K171" s="892"/>
      <c r="L171" s="779"/>
      <c r="M171" s="779"/>
      <c r="N171" s="779"/>
      <c r="O171" s="779"/>
      <c r="P171" s="779"/>
      <c r="Q171" s="779"/>
      <c r="R171" s="779"/>
      <c r="S171" s="779"/>
      <c r="T171" s="779"/>
      <c r="U171" s="779"/>
      <c r="V171" s="779"/>
      <c r="W171" s="779"/>
      <c r="X171" s="779"/>
      <c r="Y171" s="779"/>
      <c r="Z171" s="779"/>
      <c r="AA171" s="779"/>
    </row>
    <row r="172" spans="1:27" ht="12.75">
      <c r="A172" s="905"/>
      <c r="B172" s="905"/>
      <c r="C172" s="892"/>
      <c r="D172" s="892"/>
      <c r="E172" s="892"/>
      <c r="F172" s="892"/>
      <c r="G172" s="892"/>
      <c r="H172" s="892"/>
      <c r="I172" s="892"/>
      <c r="J172" s="892"/>
      <c r="K172" s="892"/>
      <c r="L172" s="779"/>
      <c r="M172" s="779"/>
      <c r="N172" s="779"/>
      <c r="O172" s="779"/>
      <c r="P172" s="779"/>
      <c r="Q172" s="779"/>
      <c r="R172" s="779"/>
      <c r="S172" s="779"/>
      <c r="T172" s="779"/>
      <c r="U172" s="779"/>
      <c r="V172" s="779"/>
      <c r="W172" s="779"/>
      <c r="X172" s="779"/>
      <c r="Y172" s="779"/>
      <c r="Z172" s="779"/>
      <c r="AA172" s="779"/>
    </row>
    <row r="173" spans="1:27" ht="12.75">
      <c r="A173" s="905"/>
      <c r="B173" s="905"/>
      <c r="C173" s="892"/>
      <c r="D173" s="892"/>
      <c r="E173" s="892"/>
      <c r="F173" s="892"/>
      <c r="G173" s="892"/>
      <c r="H173" s="892"/>
      <c r="I173" s="892"/>
      <c r="J173" s="892"/>
      <c r="K173" s="892"/>
      <c r="L173" s="779"/>
      <c r="M173" s="779"/>
      <c r="N173" s="779"/>
      <c r="O173" s="779"/>
      <c r="P173" s="779"/>
      <c r="Q173" s="779"/>
      <c r="R173" s="779"/>
      <c r="S173" s="779"/>
      <c r="T173" s="779"/>
      <c r="U173" s="779"/>
      <c r="V173" s="779"/>
      <c r="W173" s="779"/>
      <c r="X173" s="779"/>
      <c r="Y173" s="779"/>
      <c r="Z173" s="779"/>
      <c r="AA173" s="779"/>
    </row>
    <row r="174" spans="1:27" ht="12.75">
      <c r="A174" s="905"/>
      <c r="B174" s="905"/>
      <c r="C174" s="892"/>
      <c r="D174" s="892"/>
      <c r="E174" s="892"/>
      <c r="F174" s="892"/>
      <c r="G174" s="892"/>
      <c r="H174" s="892"/>
      <c r="I174" s="892"/>
      <c r="J174" s="892"/>
      <c r="K174" s="892"/>
      <c r="L174" s="779"/>
      <c r="M174" s="779"/>
      <c r="N174" s="779"/>
      <c r="O174" s="779"/>
      <c r="P174" s="779"/>
      <c r="Q174" s="779"/>
      <c r="R174" s="779"/>
      <c r="S174" s="779"/>
      <c r="T174" s="779"/>
      <c r="U174" s="779"/>
      <c r="V174" s="779"/>
      <c r="W174" s="779"/>
      <c r="X174" s="779"/>
      <c r="Y174" s="779"/>
      <c r="Z174" s="779"/>
      <c r="AA174" s="779"/>
    </row>
    <row r="175" spans="1:27" ht="12.75">
      <c r="A175" s="905"/>
      <c r="B175" s="905"/>
      <c r="C175" s="892"/>
      <c r="D175" s="892"/>
      <c r="E175" s="892"/>
      <c r="F175" s="892"/>
      <c r="G175" s="892"/>
      <c r="H175" s="892"/>
      <c r="I175" s="892"/>
      <c r="J175" s="892"/>
      <c r="K175" s="892"/>
      <c r="L175" s="779"/>
      <c r="M175" s="779"/>
      <c r="N175" s="779"/>
      <c r="O175" s="779"/>
      <c r="P175" s="779"/>
      <c r="Q175" s="779"/>
      <c r="R175" s="779"/>
      <c r="S175" s="779"/>
      <c r="T175" s="779"/>
      <c r="U175" s="779"/>
      <c r="V175" s="779"/>
      <c r="W175" s="779"/>
      <c r="X175" s="779"/>
      <c r="Y175" s="779"/>
      <c r="Z175" s="779"/>
      <c r="AA175" s="779"/>
    </row>
    <row r="176" spans="1:27" ht="12.75">
      <c r="A176" s="905"/>
      <c r="B176" s="905"/>
      <c r="C176" s="892"/>
      <c r="D176" s="892"/>
      <c r="E176" s="892"/>
      <c r="F176" s="892"/>
      <c r="G176" s="892"/>
      <c r="H176" s="892"/>
      <c r="I176" s="892"/>
      <c r="J176" s="892"/>
      <c r="K176" s="892"/>
      <c r="L176" s="779"/>
      <c r="M176" s="779"/>
      <c r="N176" s="779"/>
      <c r="O176" s="779"/>
      <c r="P176" s="779"/>
      <c r="Q176" s="779"/>
      <c r="R176" s="779"/>
      <c r="S176" s="779"/>
      <c r="T176" s="779"/>
      <c r="U176" s="779"/>
      <c r="V176" s="779"/>
      <c r="W176" s="779"/>
      <c r="X176" s="779"/>
      <c r="Y176" s="779"/>
      <c r="Z176" s="779"/>
      <c r="AA176" s="779"/>
    </row>
    <row r="177" spans="1:27" ht="12.75">
      <c r="A177" s="905"/>
      <c r="B177" s="905"/>
      <c r="C177" s="892"/>
      <c r="D177" s="892"/>
      <c r="E177" s="892"/>
      <c r="F177" s="892"/>
      <c r="G177" s="892"/>
      <c r="H177" s="892"/>
      <c r="I177" s="892"/>
      <c r="J177" s="892"/>
      <c r="K177" s="892"/>
      <c r="L177" s="779"/>
      <c r="M177" s="779"/>
      <c r="N177" s="779"/>
      <c r="O177" s="779"/>
      <c r="P177" s="779"/>
      <c r="Q177" s="779"/>
      <c r="R177" s="779"/>
      <c r="S177" s="779"/>
      <c r="T177" s="779"/>
      <c r="U177" s="779"/>
      <c r="V177" s="779"/>
      <c r="W177" s="779"/>
      <c r="X177" s="779"/>
      <c r="Y177" s="779"/>
      <c r="Z177" s="779"/>
      <c r="AA177" s="779"/>
    </row>
    <row r="178" spans="1:27" ht="12.75">
      <c r="A178" s="905"/>
      <c r="B178" s="905"/>
      <c r="C178" s="892"/>
      <c r="D178" s="892"/>
      <c r="E178" s="892"/>
      <c r="F178" s="892"/>
      <c r="G178" s="892"/>
      <c r="H178" s="892"/>
      <c r="I178" s="892"/>
      <c r="J178" s="892"/>
      <c r="K178" s="892"/>
      <c r="L178" s="779"/>
      <c r="M178" s="779"/>
      <c r="N178" s="779"/>
      <c r="O178" s="779"/>
      <c r="P178" s="779"/>
      <c r="Q178" s="779"/>
      <c r="R178" s="779"/>
      <c r="S178" s="779"/>
      <c r="T178" s="779"/>
      <c r="U178" s="779"/>
      <c r="V178" s="779"/>
      <c r="W178" s="779"/>
      <c r="X178" s="779"/>
      <c r="Y178" s="779"/>
      <c r="Z178" s="779"/>
      <c r="AA178" s="779"/>
    </row>
    <row r="179" spans="1:27" ht="12.75">
      <c r="A179" s="905"/>
      <c r="B179" s="905"/>
      <c r="C179" s="892"/>
      <c r="D179" s="892"/>
      <c r="E179" s="892"/>
      <c r="F179" s="892"/>
      <c r="G179" s="892"/>
      <c r="H179" s="892"/>
      <c r="I179" s="892"/>
      <c r="J179" s="892"/>
      <c r="K179" s="892"/>
      <c r="L179" s="779"/>
      <c r="M179" s="779"/>
      <c r="N179" s="779"/>
      <c r="O179" s="779"/>
      <c r="P179" s="779"/>
      <c r="Q179" s="779"/>
      <c r="R179" s="779"/>
      <c r="S179" s="779"/>
      <c r="T179" s="779"/>
      <c r="U179" s="779"/>
      <c r="V179" s="779"/>
      <c r="W179" s="779"/>
      <c r="X179" s="779"/>
      <c r="Y179" s="779"/>
      <c r="Z179" s="779"/>
      <c r="AA179" s="779"/>
    </row>
    <row r="180" spans="1:27" ht="12.75">
      <c r="A180" s="905"/>
      <c r="B180" s="905"/>
      <c r="C180" s="892"/>
      <c r="D180" s="892"/>
      <c r="E180" s="892"/>
      <c r="F180" s="892"/>
      <c r="G180" s="892"/>
      <c r="H180" s="892"/>
      <c r="I180" s="892"/>
      <c r="J180" s="892"/>
      <c r="K180" s="892"/>
      <c r="L180" s="779"/>
      <c r="M180" s="779"/>
      <c r="N180" s="779"/>
      <c r="O180" s="779"/>
      <c r="P180" s="779"/>
      <c r="Q180" s="779"/>
      <c r="R180" s="779"/>
      <c r="S180" s="779"/>
      <c r="T180" s="779"/>
      <c r="U180" s="779"/>
      <c r="V180" s="779"/>
      <c r="W180" s="779"/>
      <c r="X180" s="779"/>
      <c r="Y180" s="779"/>
      <c r="Z180" s="779"/>
      <c r="AA180" s="779"/>
    </row>
    <row r="181" spans="1:27" ht="12.75">
      <c r="A181" s="905"/>
      <c r="B181" s="905"/>
      <c r="C181" s="892"/>
      <c r="D181" s="892"/>
      <c r="E181" s="892"/>
      <c r="F181" s="892"/>
      <c r="G181" s="892"/>
      <c r="H181" s="892"/>
      <c r="I181" s="892"/>
      <c r="J181" s="892"/>
      <c r="K181" s="892"/>
      <c r="L181" s="779"/>
      <c r="M181" s="779"/>
      <c r="N181" s="779"/>
      <c r="O181" s="779"/>
      <c r="P181" s="779"/>
      <c r="Q181" s="779"/>
      <c r="R181" s="779"/>
      <c r="S181" s="779"/>
      <c r="T181" s="779"/>
      <c r="U181" s="779"/>
      <c r="V181" s="779"/>
      <c r="W181" s="779"/>
      <c r="X181" s="779"/>
      <c r="Y181" s="779"/>
      <c r="Z181" s="779"/>
      <c r="AA181" s="779"/>
    </row>
    <row r="182" spans="1:27" ht="12.75">
      <c r="A182" s="905"/>
      <c r="B182" s="905"/>
      <c r="C182" s="892"/>
      <c r="D182" s="892"/>
      <c r="E182" s="892"/>
      <c r="F182" s="892"/>
      <c r="G182" s="892"/>
      <c r="H182" s="892"/>
      <c r="I182" s="892"/>
      <c r="J182" s="892"/>
      <c r="K182" s="892"/>
      <c r="L182" s="779"/>
      <c r="M182" s="779"/>
      <c r="N182" s="779"/>
      <c r="O182" s="779"/>
      <c r="P182" s="779"/>
      <c r="Q182" s="779"/>
      <c r="R182" s="779"/>
      <c r="S182" s="779"/>
      <c r="T182" s="779"/>
      <c r="U182" s="779"/>
      <c r="V182" s="779"/>
      <c r="W182" s="779"/>
      <c r="X182" s="779"/>
      <c r="Y182" s="779"/>
      <c r="Z182" s="779"/>
      <c r="AA182" s="779"/>
    </row>
    <row r="183" spans="1:27" ht="12.75">
      <c r="A183" s="905"/>
      <c r="B183" s="905"/>
      <c r="C183" s="892"/>
      <c r="D183" s="892"/>
      <c r="E183" s="892"/>
      <c r="F183" s="892"/>
      <c r="G183" s="892"/>
      <c r="H183" s="892"/>
      <c r="I183" s="892"/>
      <c r="J183" s="892"/>
      <c r="K183" s="892"/>
      <c r="L183" s="779"/>
      <c r="M183" s="779"/>
      <c r="N183" s="779"/>
      <c r="O183" s="779"/>
      <c r="P183" s="779"/>
      <c r="Q183" s="779"/>
      <c r="R183" s="779"/>
      <c r="S183" s="779"/>
      <c r="T183" s="779"/>
      <c r="U183" s="779"/>
      <c r="V183" s="779"/>
      <c r="W183" s="779"/>
      <c r="X183" s="779"/>
      <c r="Y183" s="779"/>
      <c r="Z183" s="779"/>
      <c r="AA183" s="779"/>
    </row>
    <row r="184" spans="1:27" ht="12.75">
      <c r="A184" s="905"/>
      <c r="B184" s="905"/>
      <c r="C184" s="892"/>
      <c r="D184" s="892"/>
      <c r="E184" s="892"/>
      <c r="F184" s="892"/>
      <c r="G184" s="892"/>
      <c r="H184" s="892"/>
      <c r="I184" s="892"/>
      <c r="J184" s="892"/>
      <c r="K184" s="892"/>
      <c r="L184" s="779"/>
      <c r="M184" s="779"/>
      <c r="N184" s="779"/>
      <c r="O184" s="779"/>
      <c r="P184" s="779"/>
      <c r="Q184" s="779"/>
      <c r="R184" s="779"/>
      <c r="S184" s="779"/>
      <c r="T184" s="779"/>
      <c r="U184" s="779"/>
      <c r="V184" s="779"/>
      <c r="W184" s="779"/>
      <c r="X184" s="779"/>
      <c r="Y184" s="779"/>
      <c r="Z184" s="779"/>
      <c r="AA184" s="779"/>
    </row>
    <row r="185" spans="1:27" ht="12.75">
      <c r="A185" s="905"/>
      <c r="B185" s="905"/>
      <c r="C185" s="892"/>
      <c r="D185" s="892"/>
      <c r="E185" s="892"/>
      <c r="F185" s="892"/>
      <c r="G185" s="892"/>
      <c r="H185" s="892"/>
      <c r="I185" s="892"/>
      <c r="J185" s="892"/>
      <c r="K185" s="892"/>
      <c r="L185" s="779"/>
      <c r="M185" s="779"/>
      <c r="N185" s="779"/>
      <c r="O185" s="779"/>
      <c r="P185" s="779"/>
      <c r="Q185" s="779"/>
      <c r="R185" s="779"/>
      <c r="S185" s="779"/>
      <c r="T185" s="779"/>
      <c r="U185" s="779"/>
      <c r="V185" s="779"/>
      <c r="W185" s="779"/>
      <c r="X185" s="779"/>
      <c r="Y185" s="779"/>
      <c r="Z185" s="779"/>
      <c r="AA185" s="779"/>
    </row>
    <row r="186" spans="1:27" ht="12.75">
      <c r="A186" s="905"/>
      <c r="B186" s="905"/>
      <c r="C186" s="892"/>
      <c r="D186" s="892"/>
      <c r="E186" s="892"/>
      <c r="F186" s="892"/>
      <c r="G186" s="892"/>
      <c r="H186" s="892"/>
      <c r="I186" s="892"/>
      <c r="J186" s="892"/>
      <c r="K186" s="892"/>
      <c r="L186" s="779"/>
      <c r="M186" s="779"/>
      <c r="N186" s="779"/>
      <c r="O186" s="779"/>
      <c r="P186" s="779"/>
      <c r="Q186" s="779"/>
      <c r="R186" s="779"/>
      <c r="S186" s="779"/>
      <c r="T186" s="779"/>
      <c r="U186" s="779"/>
      <c r="V186" s="779"/>
      <c r="W186" s="779"/>
      <c r="X186" s="779"/>
      <c r="Y186" s="779"/>
      <c r="Z186" s="779"/>
      <c r="AA186" s="779"/>
    </row>
    <row r="187" spans="1:27" ht="12.75">
      <c r="A187" s="905"/>
      <c r="B187" s="905"/>
      <c r="C187" s="892"/>
      <c r="D187" s="892"/>
      <c r="E187" s="892"/>
      <c r="F187" s="892"/>
      <c r="G187" s="892"/>
      <c r="H187" s="892"/>
      <c r="I187" s="892"/>
      <c r="J187" s="892"/>
      <c r="K187" s="892"/>
      <c r="L187" s="779"/>
      <c r="M187" s="779"/>
      <c r="N187" s="779"/>
      <c r="O187" s="779"/>
      <c r="P187" s="779"/>
      <c r="Q187" s="779"/>
      <c r="R187" s="779"/>
      <c r="S187" s="779"/>
      <c r="T187" s="779"/>
      <c r="U187" s="779"/>
      <c r="V187" s="779"/>
      <c r="W187" s="779"/>
      <c r="X187" s="779"/>
      <c r="Y187" s="779"/>
      <c r="Z187" s="779"/>
      <c r="AA187" s="779"/>
    </row>
    <row r="188" spans="1:27" ht="12.75">
      <c r="A188" s="905"/>
      <c r="B188" s="905"/>
      <c r="C188" s="892"/>
      <c r="D188" s="892"/>
      <c r="E188" s="892"/>
      <c r="F188" s="892"/>
      <c r="G188" s="892"/>
      <c r="H188" s="892"/>
      <c r="I188" s="892"/>
      <c r="J188" s="892"/>
      <c r="K188" s="892"/>
      <c r="L188" s="779"/>
      <c r="M188" s="779"/>
      <c r="N188" s="779"/>
      <c r="O188" s="779"/>
      <c r="P188" s="779"/>
      <c r="Q188" s="779"/>
      <c r="R188" s="779"/>
      <c r="S188" s="779"/>
      <c r="T188" s="779"/>
      <c r="U188" s="779"/>
      <c r="V188" s="779"/>
      <c r="W188" s="779"/>
      <c r="X188" s="779"/>
      <c r="Y188" s="779"/>
      <c r="Z188" s="779"/>
      <c r="AA188" s="779"/>
    </row>
    <row r="189" spans="1:27" ht="12.75">
      <c r="A189" s="905"/>
      <c r="B189" s="905"/>
      <c r="C189" s="892"/>
      <c r="D189" s="892"/>
      <c r="E189" s="892"/>
      <c r="F189" s="892"/>
      <c r="G189" s="892"/>
      <c r="H189" s="892"/>
      <c r="I189" s="892"/>
      <c r="J189" s="892"/>
      <c r="K189" s="892"/>
      <c r="L189" s="779"/>
      <c r="M189" s="779"/>
      <c r="N189" s="779"/>
      <c r="O189" s="779"/>
      <c r="P189" s="779"/>
      <c r="Q189" s="779"/>
      <c r="R189" s="779"/>
      <c r="S189" s="779"/>
      <c r="T189" s="779"/>
      <c r="U189" s="779"/>
      <c r="V189" s="779"/>
      <c r="W189" s="779"/>
      <c r="X189" s="779"/>
      <c r="Y189" s="779"/>
      <c r="Z189" s="779"/>
      <c r="AA189" s="779"/>
    </row>
    <row r="190" spans="1:27" ht="12.75">
      <c r="A190" s="905"/>
      <c r="B190" s="905"/>
      <c r="C190" s="892"/>
      <c r="D190" s="892"/>
      <c r="E190" s="892"/>
      <c r="F190" s="892"/>
      <c r="G190" s="892"/>
      <c r="H190" s="892"/>
      <c r="I190" s="892"/>
      <c r="J190" s="892"/>
      <c r="K190" s="892"/>
      <c r="L190" s="779"/>
      <c r="M190" s="779"/>
      <c r="N190" s="779"/>
      <c r="O190" s="779"/>
      <c r="P190" s="779"/>
      <c r="Q190" s="779"/>
      <c r="R190" s="779"/>
      <c r="S190" s="779"/>
      <c r="T190" s="779"/>
      <c r="U190" s="779"/>
      <c r="V190" s="779"/>
      <c r="W190" s="779"/>
      <c r="X190" s="779"/>
      <c r="Y190" s="779"/>
      <c r="Z190" s="779"/>
      <c r="AA190" s="779"/>
    </row>
    <row r="191" spans="1:27" ht="12.75">
      <c r="A191" s="905"/>
      <c r="B191" s="905"/>
      <c r="C191" s="892"/>
      <c r="D191" s="892"/>
      <c r="E191" s="892"/>
      <c r="F191" s="892"/>
      <c r="G191" s="892"/>
      <c r="H191" s="892"/>
      <c r="I191" s="892"/>
      <c r="J191" s="892"/>
      <c r="K191" s="892"/>
      <c r="L191" s="779"/>
      <c r="M191" s="779"/>
      <c r="N191" s="779"/>
      <c r="O191" s="779"/>
      <c r="P191" s="779"/>
      <c r="Q191" s="779"/>
      <c r="R191" s="779"/>
      <c r="S191" s="779"/>
      <c r="T191" s="779"/>
      <c r="U191" s="779"/>
      <c r="V191" s="779"/>
      <c r="W191" s="779"/>
      <c r="X191" s="779"/>
      <c r="Y191" s="779"/>
      <c r="Z191" s="779"/>
      <c r="AA191" s="779"/>
    </row>
    <row r="192" spans="1:27" ht="12.75">
      <c r="A192" s="905"/>
      <c r="B192" s="905"/>
      <c r="C192" s="892"/>
      <c r="D192" s="892"/>
      <c r="E192" s="892"/>
      <c r="F192" s="892"/>
      <c r="G192" s="892"/>
      <c r="H192" s="892"/>
      <c r="I192" s="892"/>
      <c r="J192" s="892"/>
      <c r="K192" s="892"/>
      <c r="L192" s="779"/>
      <c r="M192" s="779"/>
      <c r="N192" s="779"/>
      <c r="O192" s="779"/>
      <c r="P192" s="779"/>
      <c r="Q192" s="779"/>
      <c r="R192" s="779"/>
      <c r="S192" s="779"/>
      <c r="T192" s="779"/>
      <c r="U192" s="779"/>
      <c r="V192" s="779"/>
      <c r="W192" s="779"/>
      <c r="X192" s="779"/>
      <c r="Y192" s="779"/>
      <c r="Z192" s="779"/>
      <c r="AA192" s="779"/>
    </row>
    <row r="193" spans="1:27" ht="12.75">
      <c r="A193" s="905"/>
      <c r="B193" s="905"/>
      <c r="C193" s="892"/>
      <c r="D193" s="892"/>
      <c r="E193" s="892"/>
      <c r="F193" s="892"/>
      <c r="G193" s="892"/>
      <c r="H193" s="892"/>
      <c r="I193" s="892"/>
      <c r="J193" s="892"/>
      <c r="K193" s="892"/>
      <c r="L193" s="779"/>
      <c r="M193" s="779"/>
      <c r="N193" s="779"/>
      <c r="O193" s="779"/>
      <c r="P193" s="779"/>
      <c r="Q193" s="779"/>
      <c r="R193" s="779"/>
      <c r="S193" s="779"/>
      <c r="T193" s="779"/>
      <c r="U193" s="779"/>
      <c r="V193" s="779"/>
      <c r="W193" s="779"/>
      <c r="X193" s="779"/>
      <c r="Y193" s="779"/>
      <c r="Z193" s="779"/>
      <c r="AA193" s="779"/>
    </row>
    <row r="194" spans="1:27" ht="12.75">
      <c r="A194" s="905"/>
      <c r="B194" s="905"/>
      <c r="C194" s="892"/>
      <c r="D194" s="892"/>
      <c r="E194" s="892"/>
      <c r="F194" s="892"/>
      <c r="G194" s="892"/>
      <c r="H194" s="892"/>
      <c r="I194" s="892"/>
      <c r="J194" s="892"/>
      <c r="K194" s="892"/>
      <c r="L194" s="779"/>
      <c r="M194" s="779"/>
      <c r="N194" s="779"/>
      <c r="O194" s="779"/>
      <c r="P194" s="779"/>
      <c r="Q194" s="779"/>
      <c r="R194" s="779"/>
      <c r="S194" s="779"/>
      <c r="T194" s="779"/>
      <c r="U194" s="779"/>
      <c r="V194" s="779"/>
      <c r="W194" s="779"/>
      <c r="X194" s="779"/>
      <c r="Y194" s="779"/>
      <c r="Z194" s="779"/>
      <c r="AA194" s="779"/>
    </row>
    <row r="195" spans="1:27" ht="12.75">
      <c r="A195" s="905"/>
      <c r="B195" s="905"/>
      <c r="C195" s="892"/>
      <c r="D195" s="892"/>
      <c r="E195" s="892"/>
      <c r="F195" s="892"/>
      <c r="G195" s="892"/>
      <c r="H195" s="892"/>
      <c r="I195" s="892"/>
      <c r="J195" s="892"/>
      <c r="K195" s="892"/>
      <c r="L195" s="779"/>
      <c r="M195" s="779"/>
      <c r="N195" s="779"/>
      <c r="O195" s="779"/>
      <c r="P195" s="779"/>
      <c r="Q195" s="779"/>
      <c r="R195" s="779"/>
      <c r="S195" s="779"/>
      <c r="T195" s="779"/>
      <c r="U195" s="779"/>
      <c r="V195" s="779"/>
      <c r="W195" s="779"/>
      <c r="X195" s="779"/>
      <c r="Y195" s="779"/>
      <c r="Z195" s="779"/>
      <c r="AA195" s="779"/>
    </row>
    <row r="196" spans="1:27" ht="12.75">
      <c r="A196" s="905"/>
      <c r="B196" s="905"/>
      <c r="C196" s="892"/>
      <c r="D196" s="892"/>
      <c r="E196" s="892"/>
      <c r="F196" s="892"/>
      <c r="G196" s="892"/>
      <c r="H196" s="892"/>
      <c r="I196" s="892"/>
      <c r="J196" s="892"/>
      <c r="K196" s="892"/>
      <c r="L196" s="779"/>
      <c r="M196" s="779"/>
      <c r="N196" s="779"/>
      <c r="O196" s="779"/>
      <c r="P196" s="779"/>
      <c r="Q196" s="779"/>
      <c r="R196" s="779"/>
      <c r="S196" s="779"/>
      <c r="T196" s="779"/>
      <c r="U196" s="779"/>
      <c r="V196" s="779"/>
      <c r="W196" s="779"/>
      <c r="X196" s="779"/>
      <c r="Y196" s="779"/>
      <c r="Z196" s="779"/>
      <c r="AA196" s="779"/>
    </row>
    <row r="197" spans="1:27" ht="12.75">
      <c r="A197" s="905"/>
      <c r="B197" s="905"/>
      <c r="C197" s="892"/>
      <c r="D197" s="892"/>
      <c r="E197" s="892"/>
      <c r="F197" s="892"/>
      <c r="G197" s="892"/>
      <c r="H197" s="892"/>
      <c r="I197" s="892"/>
      <c r="J197" s="892"/>
      <c r="K197" s="892"/>
      <c r="L197" s="779"/>
      <c r="M197" s="779"/>
      <c r="N197" s="779"/>
      <c r="O197" s="779"/>
      <c r="P197" s="779"/>
      <c r="Q197" s="779"/>
      <c r="R197" s="779"/>
      <c r="S197" s="779"/>
      <c r="T197" s="779"/>
      <c r="U197" s="779"/>
      <c r="V197" s="779"/>
      <c r="W197" s="779"/>
      <c r="X197" s="779"/>
      <c r="Y197" s="779"/>
      <c r="Z197" s="779"/>
      <c r="AA197" s="779"/>
    </row>
    <row r="198" spans="1:27" ht="12.75">
      <c r="A198" s="905"/>
      <c r="B198" s="905"/>
      <c r="C198" s="892"/>
      <c r="D198" s="892"/>
      <c r="E198" s="892"/>
      <c r="F198" s="892"/>
      <c r="G198" s="892"/>
      <c r="H198" s="892"/>
      <c r="I198" s="892"/>
      <c r="J198" s="892"/>
      <c r="K198" s="892"/>
      <c r="L198" s="779"/>
      <c r="M198" s="779"/>
      <c r="N198" s="779"/>
      <c r="O198" s="779"/>
      <c r="P198" s="779"/>
      <c r="Q198" s="779"/>
      <c r="R198" s="779"/>
      <c r="S198" s="779"/>
      <c r="T198" s="779"/>
      <c r="U198" s="779"/>
      <c r="V198" s="779"/>
      <c r="W198" s="779"/>
      <c r="X198" s="779"/>
      <c r="Y198" s="779"/>
      <c r="Z198" s="779"/>
      <c r="AA198" s="779"/>
    </row>
    <row r="199" spans="1:27" ht="12.75">
      <c r="A199" s="905"/>
      <c r="B199" s="905"/>
      <c r="C199" s="892"/>
      <c r="D199" s="892"/>
      <c r="E199" s="892"/>
      <c r="F199" s="892"/>
      <c r="G199" s="892"/>
      <c r="H199" s="892"/>
      <c r="I199" s="892"/>
      <c r="J199" s="892"/>
      <c r="K199" s="892"/>
      <c r="L199" s="779"/>
      <c r="M199" s="779"/>
      <c r="N199" s="779"/>
      <c r="O199" s="779"/>
      <c r="P199" s="779"/>
      <c r="Q199" s="779"/>
      <c r="R199" s="779"/>
      <c r="S199" s="779"/>
      <c r="T199" s="779"/>
      <c r="U199" s="779"/>
      <c r="V199" s="779"/>
      <c r="W199" s="779"/>
      <c r="X199" s="779"/>
      <c r="Y199" s="779"/>
      <c r="Z199" s="779"/>
      <c r="AA199" s="779"/>
    </row>
    <row r="200" spans="1:27" ht="12.75">
      <c r="A200" s="905"/>
      <c r="B200" s="905"/>
      <c r="C200" s="892"/>
      <c r="D200" s="892"/>
      <c r="E200" s="892"/>
      <c r="F200" s="892"/>
      <c r="G200" s="892"/>
      <c r="H200" s="892"/>
      <c r="I200" s="892"/>
      <c r="J200" s="892"/>
      <c r="K200" s="892"/>
      <c r="L200" s="779"/>
      <c r="M200" s="779"/>
      <c r="N200" s="779"/>
      <c r="O200" s="779"/>
      <c r="P200" s="779"/>
      <c r="Q200" s="779"/>
      <c r="R200" s="779"/>
      <c r="S200" s="779"/>
      <c r="T200" s="779"/>
      <c r="U200" s="779"/>
      <c r="V200" s="779"/>
      <c r="W200" s="779"/>
      <c r="X200" s="779"/>
      <c r="Y200" s="779"/>
      <c r="Z200" s="779"/>
      <c r="AA200" s="779"/>
    </row>
    <row r="201" spans="1:27" ht="12.75">
      <c r="A201" s="905"/>
      <c r="B201" s="905"/>
      <c r="C201" s="892"/>
      <c r="D201" s="892"/>
      <c r="E201" s="892"/>
      <c r="F201" s="892"/>
      <c r="G201" s="892"/>
      <c r="H201" s="892"/>
      <c r="I201" s="892"/>
      <c r="J201" s="892"/>
      <c r="K201" s="892"/>
      <c r="L201" s="779"/>
      <c r="M201" s="779"/>
      <c r="N201" s="779"/>
      <c r="O201" s="779"/>
      <c r="P201" s="779"/>
      <c r="Q201" s="779"/>
      <c r="R201" s="779"/>
      <c r="S201" s="779"/>
      <c r="T201" s="779"/>
      <c r="U201" s="779"/>
      <c r="V201" s="779"/>
      <c r="W201" s="779"/>
      <c r="X201" s="779"/>
      <c r="Y201" s="779"/>
      <c r="Z201" s="779"/>
      <c r="AA201" s="779"/>
    </row>
    <row r="202" spans="1:27" ht="12.75">
      <c r="A202" s="905"/>
      <c r="B202" s="905"/>
      <c r="C202" s="892"/>
      <c r="D202" s="892"/>
      <c r="E202" s="892"/>
      <c r="F202" s="892"/>
      <c r="G202" s="892"/>
      <c r="H202" s="892"/>
      <c r="I202" s="892"/>
      <c r="J202" s="892"/>
      <c r="K202" s="892"/>
      <c r="L202" s="779"/>
      <c r="M202" s="779"/>
      <c r="N202" s="779"/>
      <c r="O202" s="779"/>
      <c r="P202" s="779"/>
      <c r="Q202" s="779"/>
      <c r="R202" s="779"/>
      <c r="S202" s="779"/>
      <c r="T202" s="779"/>
      <c r="U202" s="779"/>
      <c r="V202" s="779"/>
      <c r="W202" s="779"/>
      <c r="X202" s="779"/>
      <c r="Y202" s="779"/>
      <c r="Z202" s="779"/>
      <c r="AA202" s="779"/>
    </row>
    <row r="203" spans="1:27" ht="12.75">
      <c r="A203" s="905"/>
      <c r="B203" s="905"/>
      <c r="C203" s="892"/>
      <c r="D203" s="892"/>
      <c r="E203" s="892"/>
      <c r="F203" s="892"/>
      <c r="G203" s="892"/>
      <c r="H203" s="892"/>
      <c r="I203" s="892"/>
      <c r="J203" s="892"/>
      <c r="K203" s="892"/>
      <c r="L203" s="779"/>
      <c r="M203" s="779"/>
      <c r="N203" s="779"/>
      <c r="O203" s="779"/>
      <c r="P203" s="779"/>
      <c r="Q203" s="779"/>
      <c r="R203" s="779"/>
      <c r="S203" s="779"/>
      <c r="T203" s="779"/>
      <c r="U203" s="779"/>
      <c r="V203" s="779"/>
      <c r="W203" s="779"/>
      <c r="X203" s="779"/>
      <c r="Y203" s="779"/>
      <c r="Z203" s="779"/>
      <c r="AA203" s="779"/>
    </row>
    <row r="204" spans="1:27" ht="12.75">
      <c r="A204" s="905"/>
      <c r="B204" s="905"/>
      <c r="C204" s="892"/>
      <c r="D204" s="892"/>
      <c r="E204" s="892"/>
      <c r="F204" s="892"/>
      <c r="G204" s="892"/>
      <c r="H204" s="892"/>
      <c r="I204" s="892"/>
      <c r="J204" s="892"/>
      <c r="K204" s="892"/>
      <c r="L204" s="779"/>
      <c r="M204" s="779"/>
      <c r="N204" s="779"/>
      <c r="O204" s="779"/>
      <c r="P204" s="779"/>
      <c r="Q204" s="779"/>
      <c r="R204" s="779"/>
      <c r="S204" s="779"/>
      <c r="T204" s="779"/>
      <c r="U204" s="779"/>
      <c r="V204" s="779"/>
      <c r="W204" s="779"/>
      <c r="X204" s="779"/>
      <c r="Y204" s="779"/>
      <c r="Z204" s="779"/>
      <c r="AA204" s="779"/>
    </row>
    <row r="205" spans="1:27" ht="12.75">
      <c r="A205" s="905"/>
      <c r="B205" s="905"/>
      <c r="C205" s="892"/>
      <c r="D205" s="892"/>
      <c r="E205" s="892"/>
      <c r="F205" s="892"/>
      <c r="G205" s="892"/>
      <c r="H205" s="892"/>
      <c r="I205" s="892"/>
      <c r="J205" s="892"/>
      <c r="K205" s="892"/>
      <c r="L205" s="779"/>
      <c r="M205" s="779"/>
      <c r="N205" s="779"/>
      <c r="O205" s="779"/>
      <c r="P205" s="779"/>
      <c r="Q205" s="779"/>
      <c r="R205" s="779"/>
      <c r="S205" s="779"/>
      <c r="T205" s="779"/>
      <c r="U205" s="779"/>
      <c r="V205" s="779"/>
      <c r="W205" s="779"/>
      <c r="X205" s="779"/>
      <c r="Y205" s="779"/>
      <c r="Z205" s="779"/>
      <c r="AA205" s="779"/>
    </row>
    <row r="206" spans="1:27" ht="12.75">
      <c r="A206" s="905"/>
      <c r="B206" s="905"/>
      <c r="C206" s="892"/>
      <c r="D206" s="892"/>
      <c r="E206" s="892"/>
      <c r="F206" s="892"/>
      <c r="G206" s="892"/>
      <c r="H206" s="892"/>
      <c r="I206" s="892"/>
      <c r="J206" s="892"/>
      <c r="K206" s="892"/>
      <c r="L206" s="779"/>
      <c r="M206" s="779"/>
      <c r="N206" s="779"/>
      <c r="O206" s="779"/>
      <c r="P206" s="779"/>
      <c r="Q206" s="779"/>
      <c r="R206" s="779"/>
      <c r="S206" s="779"/>
      <c r="T206" s="779"/>
      <c r="U206" s="779"/>
      <c r="V206" s="779"/>
      <c r="W206" s="779"/>
      <c r="X206" s="779"/>
      <c r="Y206" s="779"/>
      <c r="Z206" s="779"/>
      <c r="AA206" s="779"/>
    </row>
    <row r="207" spans="1:27" ht="12.75">
      <c r="A207" s="905"/>
      <c r="B207" s="905"/>
      <c r="C207" s="892"/>
      <c r="D207" s="892"/>
      <c r="E207" s="892"/>
      <c r="F207" s="892"/>
      <c r="G207" s="892"/>
      <c r="H207" s="892"/>
      <c r="I207" s="892"/>
      <c r="J207" s="892"/>
      <c r="K207" s="892"/>
      <c r="L207" s="779"/>
      <c r="M207" s="779"/>
      <c r="N207" s="779"/>
      <c r="O207" s="779"/>
      <c r="P207" s="779"/>
      <c r="Q207" s="779"/>
      <c r="R207" s="779"/>
      <c r="S207" s="779"/>
      <c r="T207" s="779"/>
      <c r="U207" s="779"/>
      <c r="V207" s="779"/>
      <c r="W207" s="779"/>
      <c r="X207" s="779"/>
      <c r="Y207" s="779"/>
      <c r="Z207" s="779"/>
      <c r="AA207" s="779"/>
    </row>
    <row r="208" spans="1:27" ht="12.75">
      <c r="A208" s="905"/>
      <c r="B208" s="905"/>
      <c r="C208" s="892"/>
      <c r="D208" s="892"/>
      <c r="E208" s="892"/>
      <c r="F208" s="892"/>
      <c r="G208" s="892"/>
      <c r="H208" s="892"/>
      <c r="I208" s="892"/>
      <c r="J208" s="892"/>
      <c r="K208" s="892"/>
      <c r="L208" s="779"/>
      <c r="M208" s="779"/>
      <c r="N208" s="779"/>
      <c r="O208" s="779"/>
      <c r="P208" s="779"/>
      <c r="Q208" s="779"/>
      <c r="R208" s="779"/>
      <c r="S208" s="779"/>
      <c r="T208" s="779"/>
      <c r="U208" s="779"/>
      <c r="V208" s="779"/>
      <c r="W208" s="779"/>
      <c r="X208" s="779"/>
      <c r="Y208" s="779"/>
      <c r="Z208" s="779"/>
      <c r="AA208" s="779"/>
    </row>
    <row r="209" spans="1:27" ht="12.75">
      <c r="A209" s="905"/>
      <c r="B209" s="905"/>
      <c r="C209" s="892"/>
      <c r="D209" s="892"/>
      <c r="E209" s="892"/>
      <c r="F209" s="892"/>
      <c r="G209" s="892"/>
      <c r="H209" s="892"/>
      <c r="I209" s="892"/>
      <c r="J209" s="892"/>
      <c r="K209" s="892"/>
      <c r="L209" s="779"/>
      <c r="M209" s="779"/>
      <c r="N209" s="779"/>
      <c r="O209" s="779"/>
      <c r="P209" s="779"/>
      <c r="Q209" s="779"/>
      <c r="R209" s="779"/>
      <c r="S209" s="779"/>
      <c r="T209" s="779"/>
      <c r="U209" s="779"/>
      <c r="V209" s="779"/>
      <c r="W209" s="779"/>
      <c r="X209" s="779"/>
      <c r="Y209" s="779"/>
      <c r="Z209" s="779"/>
      <c r="AA209" s="779"/>
    </row>
    <row r="210" spans="1:27" ht="12.75">
      <c r="A210" s="905"/>
      <c r="B210" s="905"/>
      <c r="C210" s="892"/>
      <c r="D210" s="892"/>
      <c r="E210" s="892"/>
      <c r="F210" s="892"/>
      <c r="G210" s="892"/>
      <c r="H210" s="892"/>
      <c r="I210" s="892"/>
      <c r="J210" s="892"/>
      <c r="K210" s="892"/>
      <c r="L210" s="779"/>
      <c r="M210" s="779"/>
      <c r="N210" s="779"/>
      <c r="O210" s="779"/>
      <c r="P210" s="779"/>
      <c r="Q210" s="779"/>
      <c r="R210" s="779"/>
      <c r="S210" s="779"/>
      <c r="T210" s="779"/>
      <c r="U210" s="779"/>
      <c r="V210" s="779"/>
      <c r="W210" s="779"/>
      <c r="X210" s="779"/>
      <c r="Y210" s="779"/>
      <c r="Z210" s="779"/>
      <c r="AA210" s="779"/>
    </row>
    <row r="211" spans="1:27" ht="12.75">
      <c r="A211" s="905"/>
      <c r="B211" s="905"/>
      <c r="C211" s="892"/>
      <c r="D211" s="892"/>
      <c r="E211" s="892"/>
      <c r="F211" s="892"/>
      <c r="G211" s="892"/>
      <c r="H211" s="892"/>
      <c r="I211" s="892"/>
      <c r="J211" s="892"/>
      <c r="K211" s="892"/>
      <c r="L211" s="779"/>
      <c r="M211" s="779"/>
      <c r="N211" s="779"/>
      <c r="O211" s="779"/>
      <c r="P211" s="779"/>
      <c r="Q211" s="779"/>
      <c r="R211" s="779"/>
      <c r="S211" s="779"/>
      <c r="T211" s="779"/>
      <c r="U211" s="779"/>
      <c r="V211" s="779"/>
      <c r="W211" s="779"/>
      <c r="X211" s="779"/>
      <c r="Y211" s="779"/>
      <c r="Z211" s="779"/>
      <c r="AA211" s="779"/>
    </row>
    <row r="212" spans="1:27" ht="12.75">
      <c r="A212" s="905"/>
      <c r="B212" s="905"/>
      <c r="C212" s="892"/>
      <c r="D212" s="892"/>
      <c r="E212" s="892"/>
      <c r="F212" s="892"/>
      <c r="G212" s="892"/>
      <c r="H212" s="892"/>
      <c r="I212" s="892"/>
      <c r="J212" s="892"/>
      <c r="K212" s="892"/>
      <c r="L212" s="779"/>
      <c r="M212" s="779"/>
      <c r="N212" s="779"/>
      <c r="O212" s="779"/>
      <c r="P212" s="779"/>
      <c r="Q212" s="779"/>
      <c r="R212" s="779"/>
      <c r="S212" s="779"/>
      <c r="T212" s="779"/>
      <c r="U212" s="779"/>
      <c r="V212" s="779"/>
      <c r="W212" s="779"/>
      <c r="X212" s="779"/>
      <c r="Y212" s="779"/>
      <c r="Z212" s="779"/>
      <c r="AA212" s="779"/>
    </row>
    <row r="213" spans="1:27" ht="12.75">
      <c r="A213" s="905"/>
      <c r="B213" s="905"/>
      <c r="C213" s="892"/>
      <c r="D213" s="892"/>
      <c r="E213" s="892"/>
      <c r="F213" s="892"/>
      <c r="G213" s="892"/>
      <c r="H213" s="892"/>
      <c r="I213" s="892"/>
      <c r="J213" s="892"/>
      <c r="K213" s="892"/>
      <c r="L213" s="779"/>
      <c r="M213" s="779"/>
      <c r="N213" s="779"/>
      <c r="O213" s="779"/>
      <c r="P213" s="779"/>
      <c r="Q213" s="779"/>
      <c r="R213" s="779"/>
      <c r="S213" s="779"/>
      <c r="T213" s="779"/>
      <c r="U213" s="779"/>
      <c r="V213" s="779"/>
      <c r="W213" s="779"/>
      <c r="X213" s="779"/>
      <c r="Y213" s="779"/>
      <c r="Z213" s="779"/>
      <c r="AA213" s="779"/>
    </row>
    <row r="214" spans="1:27" ht="12.75">
      <c r="A214" s="905"/>
      <c r="B214" s="905"/>
      <c r="C214" s="892"/>
      <c r="D214" s="892"/>
      <c r="E214" s="892"/>
      <c r="F214" s="892"/>
      <c r="G214" s="892"/>
      <c r="H214" s="892"/>
      <c r="I214" s="892"/>
      <c r="J214" s="892"/>
      <c r="K214" s="892"/>
      <c r="L214" s="779"/>
      <c r="M214" s="779"/>
      <c r="N214" s="779"/>
      <c r="O214" s="779"/>
      <c r="P214" s="779"/>
      <c r="Q214" s="779"/>
      <c r="R214" s="779"/>
      <c r="S214" s="779"/>
      <c r="T214" s="779"/>
      <c r="U214" s="779"/>
      <c r="V214" s="779"/>
      <c r="W214" s="779"/>
      <c r="X214" s="779"/>
      <c r="Y214" s="779"/>
      <c r="Z214" s="779"/>
      <c r="AA214" s="779"/>
    </row>
    <row r="215" spans="1:27" ht="12.75">
      <c r="A215" s="905"/>
      <c r="B215" s="905"/>
      <c r="C215" s="892"/>
      <c r="D215" s="892"/>
      <c r="E215" s="892"/>
      <c r="F215" s="892"/>
      <c r="G215" s="892"/>
      <c r="H215" s="892"/>
      <c r="I215" s="892"/>
      <c r="J215" s="892"/>
      <c r="K215" s="892"/>
      <c r="L215" s="779"/>
      <c r="M215" s="779"/>
      <c r="N215" s="779"/>
      <c r="O215" s="779"/>
      <c r="P215" s="779"/>
      <c r="Q215" s="779"/>
      <c r="R215" s="779"/>
      <c r="S215" s="779"/>
      <c r="T215" s="779"/>
      <c r="U215" s="779"/>
      <c r="V215" s="779"/>
      <c r="W215" s="779"/>
      <c r="X215" s="779"/>
      <c r="Y215" s="779"/>
      <c r="Z215" s="779"/>
      <c r="AA215" s="779"/>
    </row>
    <row r="216" spans="1:27" ht="12.75">
      <c r="A216" s="905"/>
      <c r="B216" s="905"/>
      <c r="C216" s="892"/>
      <c r="D216" s="892"/>
      <c r="E216" s="892"/>
      <c r="F216" s="892"/>
      <c r="G216" s="892"/>
      <c r="H216" s="892"/>
      <c r="I216" s="892"/>
      <c r="J216" s="892"/>
      <c r="K216" s="892"/>
      <c r="L216" s="779"/>
      <c r="M216" s="779"/>
      <c r="N216" s="779"/>
      <c r="O216" s="779"/>
      <c r="P216" s="779"/>
      <c r="Q216" s="779"/>
      <c r="R216" s="779"/>
      <c r="S216" s="779"/>
      <c r="T216" s="779"/>
      <c r="U216" s="779"/>
      <c r="V216" s="779"/>
      <c r="W216" s="779"/>
      <c r="X216" s="779"/>
      <c r="Y216" s="779"/>
      <c r="Z216" s="779"/>
      <c r="AA216" s="779"/>
    </row>
    <row r="217" spans="1:27" ht="12.75">
      <c r="A217" s="905"/>
      <c r="B217" s="905"/>
      <c r="C217" s="892"/>
      <c r="D217" s="892"/>
      <c r="E217" s="892"/>
      <c r="F217" s="892"/>
      <c r="G217" s="892"/>
      <c r="H217" s="892"/>
      <c r="I217" s="892"/>
      <c r="J217" s="892"/>
      <c r="K217" s="892"/>
      <c r="L217" s="779"/>
      <c r="M217" s="779"/>
      <c r="N217" s="779"/>
      <c r="O217" s="779"/>
      <c r="P217" s="779"/>
      <c r="Q217" s="779"/>
      <c r="R217" s="779"/>
      <c r="S217" s="779"/>
      <c r="T217" s="779"/>
      <c r="U217" s="779"/>
      <c r="V217" s="779"/>
      <c r="W217" s="779"/>
      <c r="X217" s="779"/>
      <c r="Y217" s="779"/>
      <c r="Z217" s="779"/>
      <c r="AA217" s="779"/>
    </row>
    <row r="218" spans="1:27" ht="12.75">
      <c r="A218" s="905"/>
      <c r="B218" s="905"/>
      <c r="C218" s="892"/>
      <c r="D218" s="892"/>
      <c r="E218" s="892"/>
      <c r="F218" s="892"/>
      <c r="G218" s="892"/>
      <c r="H218" s="892"/>
      <c r="I218" s="892"/>
      <c r="J218" s="892"/>
      <c r="K218" s="892"/>
      <c r="L218" s="779"/>
      <c r="M218" s="779"/>
      <c r="N218" s="779"/>
      <c r="O218" s="779"/>
      <c r="P218" s="779"/>
      <c r="Q218" s="779"/>
      <c r="R218" s="779"/>
      <c r="S218" s="779"/>
      <c r="T218" s="779"/>
      <c r="U218" s="779"/>
      <c r="V218" s="779"/>
      <c r="W218" s="779"/>
      <c r="X218" s="779"/>
      <c r="Y218" s="779"/>
      <c r="Z218" s="779"/>
      <c r="AA218" s="779"/>
    </row>
    <row r="219" spans="1:27" ht="12.75">
      <c r="A219" s="905"/>
      <c r="B219" s="905"/>
      <c r="C219" s="892"/>
      <c r="D219" s="892"/>
      <c r="E219" s="892"/>
      <c r="F219" s="892"/>
      <c r="G219" s="892"/>
      <c r="H219" s="892"/>
      <c r="I219" s="892"/>
      <c r="J219" s="892"/>
      <c r="K219" s="892"/>
      <c r="L219" s="779"/>
      <c r="M219" s="779"/>
      <c r="N219" s="779"/>
      <c r="O219" s="779"/>
      <c r="P219" s="779"/>
      <c r="Q219" s="779"/>
      <c r="R219" s="779"/>
      <c r="S219" s="779"/>
      <c r="T219" s="779"/>
      <c r="U219" s="779"/>
      <c r="V219" s="779"/>
      <c r="W219" s="779"/>
      <c r="X219" s="779"/>
      <c r="Y219" s="779"/>
      <c r="Z219" s="779"/>
      <c r="AA219" s="779"/>
    </row>
    <row r="220" spans="1:27" ht="12.75">
      <c r="A220" s="905"/>
      <c r="B220" s="905"/>
      <c r="C220" s="892"/>
      <c r="D220" s="892"/>
      <c r="E220" s="892"/>
      <c r="F220" s="892"/>
      <c r="G220" s="892"/>
      <c r="H220" s="892"/>
      <c r="I220" s="892"/>
      <c r="J220" s="892"/>
      <c r="K220" s="892"/>
      <c r="L220" s="779"/>
      <c r="M220" s="779"/>
      <c r="N220" s="779"/>
      <c r="O220" s="779"/>
      <c r="P220" s="779"/>
      <c r="Q220" s="779"/>
      <c r="R220" s="779"/>
      <c r="S220" s="779"/>
      <c r="T220" s="779"/>
      <c r="U220" s="779"/>
      <c r="V220" s="779"/>
      <c r="W220" s="779"/>
      <c r="X220" s="779"/>
      <c r="Y220" s="779"/>
      <c r="Z220" s="779"/>
      <c r="AA220" s="779"/>
    </row>
    <row r="221" spans="1:27" ht="12.75">
      <c r="A221" s="905"/>
      <c r="B221" s="905"/>
      <c r="C221" s="892"/>
      <c r="D221" s="892"/>
      <c r="E221" s="892"/>
      <c r="F221" s="892"/>
      <c r="G221" s="892"/>
      <c r="H221" s="892"/>
      <c r="I221" s="892"/>
      <c r="J221" s="892"/>
      <c r="K221" s="892"/>
      <c r="L221" s="779"/>
      <c r="M221" s="779"/>
      <c r="N221" s="779"/>
      <c r="O221" s="779"/>
      <c r="P221" s="779"/>
      <c r="Q221" s="779"/>
      <c r="R221" s="779"/>
      <c r="S221" s="779"/>
      <c r="T221" s="779"/>
      <c r="U221" s="779"/>
      <c r="V221" s="779"/>
      <c r="W221" s="779"/>
      <c r="X221" s="779"/>
      <c r="Y221" s="779"/>
      <c r="Z221" s="779"/>
      <c r="AA221" s="779"/>
    </row>
    <row r="222" spans="1:27" ht="12.75">
      <c r="A222" s="905"/>
      <c r="B222" s="905"/>
      <c r="C222" s="892"/>
      <c r="D222" s="892"/>
      <c r="E222" s="892"/>
      <c r="F222" s="892"/>
      <c r="G222" s="892"/>
      <c r="H222" s="892"/>
      <c r="I222" s="892"/>
      <c r="J222" s="892"/>
      <c r="K222" s="892"/>
      <c r="L222" s="779"/>
      <c r="M222" s="779"/>
      <c r="N222" s="779"/>
      <c r="O222" s="779"/>
      <c r="P222" s="779"/>
      <c r="Q222" s="779"/>
      <c r="R222" s="779"/>
      <c r="S222" s="779"/>
      <c r="T222" s="779"/>
      <c r="U222" s="779"/>
      <c r="V222" s="779"/>
      <c r="W222" s="779"/>
      <c r="X222" s="779"/>
      <c r="Y222" s="779"/>
      <c r="Z222" s="779"/>
      <c r="AA222" s="779"/>
    </row>
    <row r="223" spans="1:27" ht="12.75">
      <c r="A223" s="905"/>
      <c r="B223" s="905"/>
      <c r="C223" s="892"/>
      <c r="D223" s="892"/>
      <c r="E223" s="892"/>
      <c r="F223" s="892"/>
      <c r="G223" s="892"/>
      <c r="H223" s="892"/>
      <c r="I223" s="892"/>
      <c r="J223" s="892"/>
      <c r="K223" s="892"/>
      <c r="L223" s="779"/>
      <c r="M223" s="779"/>
      <c r="N223" s="779"/>
      <c r="O223" s="779"/>
      <c r="P223" s="779"/>
      <c r="Q223" s="779"/>
      <c r="R223" s="779"/>
      <c r="S223" s="779"/>
      <c r="T223" s="779"/>
      <c r="U223" s="779"/>
      <c r="V223" s="779"/>
      <c r="W223" s="779"/>
      <c r="X223" s="779"/>
      <c r="Y223" s="779"/>
      <c r="Z223" s="779"/>
      <c r="AA223" s="779"/>
    </row>
    <row r="224" spans="1:27" ht="12.75">
      <c r="A224" s="905"/>
      <c r="B224" s="905"/>
      <c r="C224" s="892"/>
      <c r="D224" s="892"/>
      <c r="E224" s="892"/>
      <c r="F224" s="892"/>
      <c r="G224" s="892"/>
      <c r="H224" s="892"/>
      <c r="I224" s="892"/>
      <c r="J224" s="892"/>
      <c r="K224" s="892"/>
      <c r="L224" s="779"/>
      <c r="M224" s="779"/>
      <c r="N224" s="779"/>
      <c r="O224" s="779"/>
      <c r="P224" s="779"/>
      <c r="Q224" s="779"/>
      <c r="R224" s="779"/>
      <c r="S224" s="779"/>
      <c r="T224" s="779"/>
      <c r="U224" s="779"/>
      <c r="V224" s="779"/>
      <c r="W224" s="779"/>
      <c r="X224" s="779"/>
      <c r="Y224" s="779"/>
      <c r="Z224" s="779"/>
      <c r="AA224" s="779"/>
    </row>
    <row r="225" spans="1:27" ht="12.75">
      <c r="A225" s="905"/>
      <c r="B225" s="905"/>
      <c r="C225" s="892"/>
      <c r="D225" s="892"/>
      <c r="E225" s="892"/>
      <c r="F225" s="892"/>
      <c r="G225" s="892"/>
      <c r="H225" s="892"/>
      <c r="I225" s="892"/>
      <c r="J225" s="892"/>
      <c r="K225" s="892"/>
      <c r="L225" s="779"/>
      <c r="M225" s="779"/>
      <c r="N225" s="779"/>
      <c r="O225" s="779"/>
      <c r="P225" s="779"/>
      <c r="Q225" s="779"/>
      <c r="R225" s="779"/>
      <c r="S225" s="779"/>
      <c r="T225" s="779"/>
      <c r="U225" s="779"/>
      <c r="V225" s="779"/>
      <c r="W225" s="779"/>
      <c r="X225" s="779"/>
      <c r="Y225" s="779"/>
      <c r="Z225" s="779"/>
      <c r="AA225" s="779"/>
    </row>
    <row r="226" spans="1:27" ht="12.75">
      <c r="A226" s="905"/>
      <c r="B226" s="905"/>
      <c r="C226" s="892"/>
      <c r="D226" s="892"/>
      <c r="E226" s="892"/>
      <c r="F226" s="892"/>
      <c r="G226" s="892"/>
      <c r="H226" s="892"/>
      <c r="I226" s="892"/>
      <c r="J226" s="892"/>
      <c r="K226" s="892"/>
      <c r="L226" s="779"/>
      <c r="M226" s="779"/>
      <c r="N226" s="779"/>
      <c r="O226" s="779"/>
      <c r="P226" s="779"/>
      <c r="Q226" s="779"/>
      <c r="R226" s="779"/>
      <c r="S226" s="779"/>
      <c r="T226" s="779"/>
      <c r="U226" s="779"/>
      <c r="V226" s="779"/>
      <c r="W226" s="779"/>
      <c r="X226" s="779"/>
      <c r="Y226" s="779"/>
      <c r="Z226" s="779"/>
      <c r="AA226" s="779"/>
    </row>
    <row r="227" spans="1:27" ht="12.75">
      <c r="A227" s="905"/>
      <c r="B227" s="905"/>
      <c r="C227" s="892"/>
      <c r="D227" s="892"/>
      <c r="E227" s="892"/>
      <c r="F227" s="892"/>
      <c r="G227" s="892"/>
      <c r="H227" s="892"/>
      <c r="I227" s="892"/>
      <c r="J227" s="892"/>
      <c r="K227" s="892"/>
      <c r="L227" s="779"/>
      <c r="M227" s="779"/>
      <c r="N227" s="779"/>
      <c r="O227" s="779"/>
      <c r="P227" s="779"/>
      <c r="Q227" s="779"/>
      <c r="R227" s="779"/>
      <c r="S227" s="779"/>
      <c r="T227" s="779"/>
      <c r="U227" s="779"/>
      <c r="V227" s="779"/>
      <c r="W227" s="779"/>
      <c r="X227" s="779"/>
      <c r="Y227" s="779"/>
      <c r="Z227" s="779"/>
      <c r="AA227" s="779"/>
    </row>
    <row r="228" spans="1:27" ht="12.75">
      <c r="A228" s="905"/>
      <c r="B228" s="905"/>
      <c r="C228" s="892"/>
      <c r="D228" s="892"/>
      <c r="E228" s="892"/>
      <c r="F228" s="892"/>
      <c r="G228" s="892"/>
      <c r="H228" s="892"/>
      <c r="I228" s="892"/>
      <c r="J228" s="892"/>
      <c r="K228" s="892"/>
      <c r="L228" s="779"/>
      <c r="M228" s="779"/>
      <c r="N228" s="779"/>
      <c r="O228" s="779"/>
      <c r="P228" s="779"/>
      <c r="Q228" s="779"/>
      <c r="R228" s="779"/>
      <c r="S228" s="779"/>
      <c r="T228" s="779"/>
      <c r="U228" s="779"/>
      <c r="V228" s="779"/>
      <c r="W228" s="779"/>
      <c r="X228" s="779"/>
      <c r="Y228" s="779"/>
      <c r="Z228" s="779"/>
      <c r="AA228" s="779"/>
    </row>
    <row r="229" spans="1:27" ht="12.75">
      <c r="A229" s="905"/>
      <c r="B229" s="905"/>
      <c r="C229" s="892"/>
      <c r="D229" s="892"/>
      <c r="E229" s="892"/>
      <c r="F229" s="892"/>
      <c r="G229" s="892"/>
      <c r="H229" s="892"/>
      <c r="I229" s="892"/>
      <c r="J229" s="892"/>
      <c r="K229" s="892"/>
      <c r="L229" s="779"/>
      <c r="M229" s="779"/>
      <c r="N229" s="779"/>
      <c r="O229" s="779"/>
      <c r="P229" s="779"/>
      <c r="Q229" s="779"/>
      <c r="R229" s="779"/>
      <c r="S229" s="779"/>
      <c r="T229" s="779"/>
      <c r="U229" s="779"/>
      <c r="V229" s="779"/>
      <c r="W229" s="779"/>
      <c r="X229" s="779"/>
      <c r="Y229" s="779"/>
      <c r="Z229" s="779"/>
      <c r="AA229" s="779"/>
    </row>
    <row r="230" spans="1:27" ht="12.75">
      <c r="A230" s="905"/>
      <c r="B230" s="905"/>
      <c r="C230" s="892"/>
      <c r="D230" s="892"/>
      <c r="E230" s="892"/>
      <c r="F230" s="892"/>
      <c r="G230" s="892"/>
      <c r="H230" s="892"/>
      <c r="I230" s="892"/>
      <c r="J230" s="892"/>
      <c r="K230" s="892"/>
      <c r="L230" s="779"/>
      <c r="M230" s="779"/>
      <c r="N230" s="779"/>
      <c r="O230" s="779"/>
      <c r="P230" s="779"/>
      <c r="Q230" s="779"/>
      <c r="R230" s="779"/>
      <c r="S230" s="779"/>
      <c r="T230" s="779"/>
      <c r="U230" s="779"/>
      <c r="V230" s="779"/>
      <c r="W230" s="779"/>
      <c r="X230" s="779"/>
      <c r="Y230" s="779"/>
      <c r="Z230" s="779"/>
      <c r="AA230" s="779"/>
    </row>
    <row r="231" spans="1:27" ht="12.75">
      <c r="A231" s="905"/>
      <c r="B231" s="905"/>
      <c r="C231" s="892"/>
      <c r="D231" s="892"/>
      <c r="E231" s="892"/>
      <c r="F231" s="892"/>
      <c r="G231" s="892"/>
      <c r="H231" s="892"/>
      <c r="I231" s="892"/>
      <c r="J231" s="892"/>
      <c r="K231" s="892"/>
      <c r="L231" s="779"/>
      <c r="M231" s="779"/>
      <c r="N231" s="779"/>
      <c r="O231" s="779"/>
      <c r="P231" s="779"/>
      <c r="Q231" s="779"/>
      <c r="R231" s="779"/>
      <c r="S231" s="779"/>
      <c r="T231" s="779"/>
      <c r="U231" s="779"/>
      <c r="V231" s="779"/>
      <c r="W231" s="779"/>
      <c r="X231" s="779"/>
      <c r="Y231" s="779"/>
      <c r="Z231" s="779"/>
      <c r="AA231" s="779"/>
    </row>
    <row r="232" spans="1:27" ht="12.75">
      <c r="A232" s="905"/>
      <c r="B232" s="905"/>
      <c r="C232" s="892"/>
      <c r="D232" s="892"/>
      <c r="E232" s="892"/>
      <c r="F232" s="892"/>
      <c r="G232" s="892"/>
      <c r="H232" s="892"/>
      <c r="I232" s="892"/>
      <c r="J232" s="892"/>
      <c r="K232" s="892"/>
      <c r="L232" s="779"/>
      <c r="M232" s="779"/>
      <c r="N232" s="779"/>
      <c r="O232" s="779"/>
      <c r="P232" s="779"/>
      <c r="Q232" s="779"/>
      <c r="R232" s="779"/>
      <c r="S232" s="779"/>
      <c r="T232" s="779"/>
      <c r="U232" s="779"/>
      <c r="V232" s="779"/>
      <c r="W232" s="779"/>
      <c r="X232" s="779"/>
      <c r="Y232" s="779"/>
      <c r="Z232" s="779"/>
      <c r="AA232" s="779"/>
    </row>
    <row r="233" spans="1:27" ht="12.75">
      <c r="A233" s="905"/>
      <c r="B233" s="905"/>
      <c r="C233" s="892"/>
      <c r="D233" s="892"/>
      <c r="E233" s="892"/>
      <c r="F233" s="892"/>
      <c r="G233" s="892"/>
      <c r="H233" s="892"/>
      <c r="I233" s="892"/>
      <c r="J233" s="892"/>
      <c r="K233" s="892"/>
      <c r="L233" s="779"/>
      <c r="M233" s="779"/>
      <c r="N233" s="779"/>
      <c r="O233" s="779"/>
      <c r="P233" s="779"/>
      <c r="Q233" s="779"/>
      <c r="R233" s="779"/>
      <c r="S233" s="779"/>
      <c r="T233" s="779"/>
      <c r="U233" s="779"/>
      <c r="V233" s="779"/>
      <c r="W233" s="779"/>
      <c r="X233" s="779"/>
      <c r="Y233" s="779"/>
      <c r="Z233" s="779"/>
      <c r="AA233" s="779"/>
    </row>
    <row r="234" spans="1:27" ht="12.75">
      <c r="A234" s="905"/>
      <c r="B234" s="905"/>
      <c r="C234" s="892"/>
      <c r="D234" s="892"/>
      <c r="E234" s="892"/>
      <c r="F234" s="892"/>
      <c r="G234" s="892"/>
      <c r="H234" s="892"/>
      <c r="I234" s="892"/>
      <c r="J234" s="892"/>
      <c r="K234" s="892"/>
      <c r="L234" s="779"/>
      <c r="M234" s="779"/>
      <c r="N234" s="779"/>
      <c r="O234" s="779"/>
      <c r="P234" s="779"/>
      <c r="Q234" s="779"/>
      <c r="R234" s="779"/>
      <c r="S234" s="779"/>
      <c r="T234" s="779"/>
      <c r="U234" s="779"/>
      <c r="V234" s="779"/>
      <c r="W234" s="779"/>
      <c r="X234" s="779"/>
      <c r="Y234" s="779"/>
      <c r="Z234" s="779"/>
      <c r="AA234" s="779"/>
    </row>
    <row r="235" spans="1:27" ht="12.75">
      <c r="A235" s="905"/>
      <c r="B235" s="905"/>
      <c r="C235" s="892"/>
      <c r="D235" s="892"/>
      <c r="E235" s="892"/>
      <c r="F235" s="892"/>
      <c r="G235" s="892"/>
      <c r="H235" s="892"/>
      <c r="I235" s="892"/>
      <c r="J235" s="892"/>
      <c r="K235" s="892"/>
      <c r="L235" s="779"/>
      <c r="M235" s="779"/>
      <c r="N235" s="779"/>
      <c r="O235" s="779"/>
      <c r="P235" s="779"/>
      <c r="Q235" s="779"/>
      <c r="R235" s="779"/>
      <c r="S235" s="779"/>
      <c r="T235" s="779"/>
      <c r="U235" s="779"/>
      <c r="V235" s="779"/>
      <c r="W235" s="779"/>
      <c r="X235" s="779"/>
      <c r="Y235" s="779"/>
      <c r="Z235" s="779"/>
      <c r="AA235" s="779"/>
    </row>
    <row r="236" spans="1:27" ht="12.75">
      <c r="A236" s="905"/>
      <c r="B236" s="905"/>
      <c r="C236" s="892"/>
      <c r="D236" s="892"/>
      <c r="E236" s="892"/>
      <c r="F236" s="892"/>
      <c r="G236" s="892"/>
      <c r="H236" s="892"/>
      <c r="I236" s="892"/>
      <c r="J236" s="892"/>
      <c r="K236" s="892"/>
      <c r="L236" s="779"/>
      <c r="M236" s="779"/>
      <c r="N236" s="779"/>
      <c r="O236" s="779"/>
      <c r="P236" s="779"/>
      <c r="Q236" s="779"/>
      <c r="R236" s="779"/>
      <c r="S236" s="779"/>
      <c r="T236" s="779"/>
      <c r="U236" s="779"/>
      <c r="V236" s="779"/>
      <c r="W236" s="779"/>
      <c r="X236" s="779"/>
      <c r="Y236" s="779"/>
      <c r="Z236" s="779"/>
      <c r="AA236" s="779"/>
    </row>
    <row r="237" spans="1:27" ht="12.75">
      <c r="A237" s="905"/>
      <c r="B237" s="905"/>
      <c r="C237" s="892"/>
      <c r="D237" s="892"/>
      <c r="E237" s="892"/>
      <c r="F237" s="892"/>
      <c r="G237" s="892"/>
      <c r="H237" s="892"/>
      <c r="I237" s="892"/>
      <c r="J237" s="892"/>
      <c r="K237" s="892"/>
      <c r="L237" s="779"/>
      <c r="M237" s="779"/>
      <c r="N237" s="779"/>
      <c r="O237" s="779"/>
      <c r="P237" s="779"/>
      <c r="Q237" s="779"/>
      <c r="R237" s="779"/>
      <c r="S237" s="779"/>
      <c r="T237" s="779"/>
      <c r="U237" s="779"/>
      <c r="V237" s="779"/>
      <c r="W237" s="779"/>
      <c r="X237" s="779"/>
      <c r="Y237" s="779"/>
      <c r="Z237" s="779"/>
      <c r="AA237" s="779"/>
    </row>
    <row r="238" spans="1:27" ht="12.75">
      <c r="A238" s="905"/>
      <c r="B238" s="905"/>
      <c r="C238" s="892"/>
      <c r="D238" s="892"/>
      <c r="E238" s="892"/>
      <c r="F238" s="892"/>
      <c r="G238" s="892"/>
      <c r="H238" s="892"/>
      <c r="I238" s="892"/>
      <c r="J238" s="892"/>
      <c r="K238" s="892"/>
      <c r="L238" s="779"/>
      <c r="M238" s="779"/>
      <c r="N238" s="779"/>
      <c r="O238" s="779"/>
      <c r="P238" s="779"/>
      <c r="Q238" s="779"/>
      <c r="R238" s="779"/>
      <c r="S238" s="779"/>
      <c r="T238" s="779"/>
      <c r="U238" s="779"/>
      <c r="V238" s="779"/>
      <c r="W238" s="779"/>
      <c r="X238" s="779"/>
      <c r="Y238" s="779"/>
      <c r="Z238" s="779"/>
      <c r="AA238" s="779"/>
    </row>
    <row r="239" spans="1:27" ht="12.75">
      <c r="A239" s="905"/>
      <c r="B239" s="905"/>
      <c r="C239" s="892"/>
      <c r="D239" s="892"/>
      <c r="E239" s="892"/>
      <c r="F239" s="892"/>
      <c r="G239" s="892"/>
      <c r="H239" s="892"/>
      <c r="I239" s="892"/>
      <c r="J239" s="892"/>
      <c r="K239" s="892"/>
      <c r="L239" s="779"/>
      <c r="M239" s="779"/>
      <c r="N239" s="779"/>
      <c r="O239" s="779"/>
      <c r="P239" s="779"/>
      <c r="Q239" s="779"/>
      <c r="R239" s="779"/>
      <c r="S239" s="779"/>
      <c r="T239" s="779"/>
      <c r="U239" s="779"/>
      <c r="V239" s="779"/>
      <c r="W239" s="779"/>
      <c r="X239" s="779"/>
      <c r="Y239" s="779"/>
      <c r="Z239" s="779"/>
      <c r="AA239" s="779"/>
    </row>
    <row r="240" spans="1:27" ht="12.75">
      <c r="A240" s="905"/>
      <c r="B240" s="905"/>
      <c r="C240" s="892"/>
      <c r="D240" s="892"/>
      <c r="E240" s="892"/>
      <c r="F240" s="892"/>
      <c r="G240" s="892"/>
      <c r="H240" s="892"/>
      <c r="I240" s="892"/>
      <c r="J240" s="892"/>
      <c r="K240" s="892"/>
      <c r="L240" s="779"/>
      <c r="M240" s="779"/>
      <c r="N240" s="779"/>
      <c r="O240" s="779"/>
      <c r="P240" s="779"/>
      <c r="Q240" s="779"/>
      <c r="R240" s="779"/>
      <c r="S240" s="779"/>
      <c r="T240" s="779"/>
      <c r="U240" s="779"/>
      <c r="V240" s="779"/>
      <c r="W240" s="779"/>
      <c r="X240" s="779"/>
      <c r="Y240" s="779"/>
      <c r="Z240" s="779"/>
      <c r="AA240" s="779"/>
    </row>
    <row r="241" spans="1:27" ht="12.75">
      <c r="A241" s="905"/>
      <c r="B241" s="905"/>
      <c r="C241" s="892"/>
      <c r="D241" s="892"/>
      <c r="E241" s="892"/>
      <c r="F241" s="892"/>
      <c r="G241" s="892"/>
      <c r="H241" s="892"/>
      <c r="I241" s="892"/>
      <c r="J241" s="892"/>
      <c r="K241" s="892"/>
      <c r="L241" s="779"/>
      <c r="M241" s="779"/>
      <c r="N241" s="779"/>
      <c r="O241" s="779"/>
      <c r="P241" s="779"/>
      <c r="Q241" s="779"/>
      <c r="R241" s="779"/>
      <c r="S241" s="779"/>
      <c r="T241" s="779"/>
      <c r="U241" s="779"/>
      <c r="V241" s="779"/>
      <c r="W241" s="779"/>
      <c r="X241" s="779"/>
      <c r="Y241" s="779"/>
      <c r="Z241" s="779"/>
      <c r="AA241" s="779"/>
    </row>
    <row r="242" spans="1:27" ht="12.75">
      <c r="A242" s="905"/>
      <c r="B242" s="905"/>
      <c r="C242" s="892"/>
      <c r="D242" s="892"/>
      <c r="E242" s="892"/>
      <c r="F242" s="892"/>
      <c r="G242" s="892"/>
      <c r="H242" s="892"/>
      <c r="I242" s="892"/>
      <c r="J242" s="892"/>
      <c r="K242" s="892"/>
      <c r="L242" s="779"/>
      <c r="M242" s="779"/>
      <c r="N242" s="779"/>
      <c r="O242" s="779"/>
      <c r="P242" s="779"/>
      <c r="Q242" s="779"/>
      <c r="R242" s="779"/>
      <c r="S242" s="779"/>
      <c r="T242" s="779"/>
      <c r="U242" s="779"/>
      <c r="V242" s="779"/>
      <c r="W242" s="779"/>
      <c r="X242" s="779"/>
      <c r="Y242" s="779"/>
      <c r="Z242" s="779"/>
      <c r="AA242" s="779"/>
    </row>
    <row r="243" spans="1:27" ht="12.75">
      <c r="A243" s="905"/>
      <c r="B243" s="905"/>
      <c r="C243" s="892"/>
      <c r="D243" s="892"/>
      <c r="E243" s="892"/>
      <c r="F243" s="892"/>
      <c r="G243" s="892"/>
      <c r="H243" s="892"/>
      <c r="I243" s="892"/>
      <c r="J243" s="892"/>
      <c r="K243" s="892"/>
      <c r="L243" s="779"/>
      <c r="M243" s="779"/>
      <c r="N243" s="779"/>
      <c r="O243" s="779"/>
      <c r="P243" s="779"/>
      <c r="Q243" s="779"/>
      <c r="R243" s="779"/>
      <c r="S243" s="779"/>
      <c r="T243" s="779"/>
      <c r="U243" s="779"/>
      <c r="V243" s="779"/>
      <c r="W243" s="779"/>
      <c r="X243" s="779"/>
      <c r="Y243" s="779"/>
      <c r="Z243" s="779"/>
      <c r="AA243" s="779"/>
    </row>
    <row r="244" spans="1:27" ht="12.75">
      <c r="A244" s="905"/>
      <c r="B244" s="905"/>
      <c r="C244" s="892"/>
      <c r="D244" s="892"/>
      <c r="E244" s="892"/>
      <c r="F244" s="892"/>
      <c r="G244" s="892"/>
      <c r="H244" s="892"/>
      <c r="I244" s="892"/>
      <c r="J244" s="892"/>
      <c r="K244" s="892"/>
      <c r="L244" s="779"/>
      <c r="M244" s="779"/>
      <c r="N244" s="779"/>
      <c r="O244" s="779"/>
      <c r="P244" s="779"/>
      <c r="Q244" s="779"/>
      <c r="R244" s="779"/>
      <c r="S244" s="779"/>
      <c r="T244" s="779"/>
      <c r="U244" s="779"/>
      <c r="V244" s="779"/>
      <c r="W244" s="779"/>
      <c r="X244" s="779"/>
      <c r="Y244" s="779"/>
      <c r="Z244" s="779"/>
      <c r="AA244" s="779"/>
    </row>
    <row r="245" spans="1:27" ht="12.75">
      <c r="A245" s="905"/>
      <c r="B245" s="905"/>
      <c r="C245" s="892"/>
      <c r="D245" s="892"/>
      <c r="E245" s="892"/>
      <c r="F245" s="892"/>
      <c r="G245" s="892"/>
      <c r="H245" s="892"/>
      <c r="I245" s="892"/>
      <c r="J245" s="892"/>
      <c r="K245" s="892"/>
      <c r="L245" s="779"/>
      <c r="M245" s="779"/>
      <c r="N245" s="779"/>
      <c r="O245" s="779"/>
      <c r="P245" s="779"/>
      <c r="Q245" s="779"/>
      <c r="R245" s="779"/>
      <c r="S245" s="779"/>
      <c r="T245" s="779"/>
      <c r="U245" s="779"/>
      <c r="V245" s="779"/>
      <c r="W245" s="779"/>
      <c r="X245" s="779"/>
      <c r="Y245" s="779"/>
      <c r="Z245" s="779"/>
      <c r="AA245" s="779"/>
    </row>
    <row r="246" spans="1:27" ht="12.75">
      <c r="A246" s="905"/>
      <c r="B246" s="905"/>
      <c r="C246" s="892"/>
      <c r="D246" s="892"/>
      <c r="E246" s="892"/>
      <c r="F246" s="892"/>
      <c r="G246" s="892"/>
      <c r="H246" s="892"/>
      <c r="I246" s="892"/>
      <c r="J246" s="892"/>
      <c r="K246" s="892"/>
      <c r="L246" s="779"/>
      <c r="M246" s="779"/>
      <c r="N246" s="779"/>
      <c r="O246" s="779"/>
      <c r="P246" s="779"/>
      <c r="Q246" s="779"/>
      <c r="R246" s="779"/>
      <c r="S246" s="779"/>
      <c r="T246" s="779"/>
      <c r="U246" s="779"/>
      <c r="V246" s="779"/>
      <c r="W246" s="779"/>
      <c r="X246" s="779"/>
      <c r="Y246" s="779"/>
      <c r="Z246" s="779"/>
      <c r="AA246" s="779"/>
    </row>
    <row r="247" spans="1:27" ht="12.75">
      <c r="A247" s="905"/>
      <c r="B247" s="905"/>
      <c r="C247" s="892"/>
      <c r="D247" s="892"/>
      <c r="E247" s="892"/>
      <c r="F247" s="892"/>
      <c r="G247" s="892"/>
      <c r="H247" s="892"/>
      <c r="I247" s="892"/>
      <c r="J247" s="892"/>
      <c r="K247" s="892"/>
      <c r="L247" s="779"/>
      <c r="M247" s="779"/>
      <c r="N247" s="779"/>
      <c r="O247" s="779"/>
      <c r="P247" s="779"/>
      <c r="Q247" s="779"/>
      <c r="R247" s="779"/>
      <c r="S247" s="779"/>
      <c r="T247" s="779"/>
      <c r="U247" s="779"/>
      <c r="V247" s="779"/>
      <c r="W247" s="779"/>
      <c r="X247" s="779"/>
      <c r="Y247" s="779"/>
      <c r="Z247" s="779"/>
      <c r="AA247" s="779"/>
    </row>
    <row r="248" spans="1:27" ht="12.75">
      <c r="A248" s="905"/>
      <c r="B248" s="905"/>
      <c r="C248" s="892"/>
      <c r="D248" s="892"/>
      <c r="E248" s="892"/>
      <c r="F248" s="892"/>
      <c r="G248" s="892"/>
      <c r="H248" s="892"/>
      <c r="I248" s="892"/>
      <c r="J248" s="892"/>
      <c r="K248" s="892"/>
      <c r="L248" s="779"/>
      <c r="M248" s="779"/>
      <c r="N248" s="779"/>
      <c r="O248" s="779"/>
      <c r="P248" s="779"/>
      <c r="Q248" s="779"/>
      <c r="R248" s="779"/>
      <c r="S248" s="779"/>
      <c r="T248" s="779"/>
      <c r="U248" s="779"/>
      <c r="V248" s="779"/>
      <c r="W248" s="779"/>
      <c r="X248" s="779"/>
      <c r="Y248" s="779"/>
      <c r="Z248" s="779"/>
      <c r="AA248" s="779"/>
    </row>
    <row r="249" spans="1:27" ht="12.75">
      <c r="A249" s="905"/>
      <c r="B249" s="905"/>
      <c r="C249" s="892"/>
      <c r="D249" s="892"/>
      <c r="E249" s="892"/>
      <c r="F249" s="892"/>
      <c r="G249" s="892"/>
      <c r="H249" s="892"/>
      <c r="I249" s="892"/>
      <c r="J249" s="892"/>
      <c r="K249" s="892"/>
      <c r="L249" s="779"/>
      <c r="M249" s="779"/>
      <c r="N249" s="779"/>
      <c r="O249" s="779"/>
      <c r="P249" s="779"/>
      <c r="Q249" s="779"/>
      <c r="R249" s="779"/>
      <c r="S249" s="779"/>
      <c r="T249" s="779"/>
      <c r="U249" s="779"/>
      <c r="V249" s="779"/>
      <c r="W249" s="779"/>
      <c r="X249" s="779"/>
      <c r="Y249" s="779"/>
      <c r="Z249" s="779"/>
      <c r="AA249" s="779"/>
    </row>
    <row r="250" spans="1:27" ht="12.75">
      <c r="A250" s="905"/>
      <c r="B250" s="905"/>
      <c r="C250" s="892"/>
      <c r="D250" s="892"/>
      <c r="E250" s="892"/>
      <c r="F250" s="892"/>
      <c r="G250" s="892"/>
      <c r="H250" s="892"/>
      <c r="I250" s="892"/>
      <c r="J250" s="892"/>
      <c r="K250" s="892"/>
      <c r="L250" s="779"/>
      <c r="M250" s="779"/>
      <c r="N250" s="779"/>
      <c r="O250" s="779"/>
      <c r="P250" s="779"/>
      <c r="Q250" s="779"/>
      <c r="R250" s="779"/>
      <c r="S250" s="779"/>
      <c r="T250" s="779"/>
      <c r="U250" s="779"/>
      <c r="V250" s="779"/>
      <c r="W250" s="779"/>
      <c r="X250" s="779"/>
      <c r="Y250" s="779"/>
      <c r="Z250" s="779"/>
      <c r="AA250" s="779"/>
    </row>
    <row r="251" spans="1:27" ht="12.75">
      <c r="A251" s="905"/>
      <c r="B251" s="905"/>
      <c r="C251" s="892"/>
      <c r="D251" s="892"/>
      <c r="E251" s="892"/>
      <c r="F251" s="892"/>
      <c r="G251" s="892"/>
      <c r="H251" s="892"/>
      <c r="I251" s="892"/>
      <c r="J251" s="892"/>
      <c r="K251" s="892"/>
      <c r="L251" s="779"/>
      <c r="M251" s="779"/>
      <c r="N251" s="779"/>
      <c r="O251" s="779"/>
      <c r="P251" s="779"/>
      <c r="Q251" s="779"/>
      <c r="R251" s="779"/>
      <c r="S251" s="779"/>
      <c r="T251" s="779"/>
      <c r="U251" s="779"/>
      <c r="V251" s="779"/>
      <c r="W251" s="779"/>
      <c r="X251" s="779"/>
      <c r="Y251" s="779"/>
      <c r="Z251" s="779"/>
      <c r="AA251" s="779"/>
    </row>
    <row r="252" spans="1:27" ht="12.75">
      <c r="A252" s="905"/>
      <c r="B252" s="905"/>
      <c r="C252" s="892"/>
      <c r="D252" s="892"/>
      <c r="E252" s="892"/>
      <c r="F252" s="892"/>
      <c r="G252" s="892"/>
      <c r="H252" s="892"/>
      <c r="I252" s="892"/>
      <c r="J252" s="892"/>
      <c r="K252" s="892"/>
      <c r="L252" s="779"/>
      <c r="M252" s="779"/>
      <c r="N252" s="779"/>
      <c r="O252" s="779"/>
      <c r="P252" s="779"/>
      <c r="Q252" s="779"/>
      <c r="R252" s="779"/>
      <c r="S252" s="779"/>
      <c r="T252" s="779"/>
      <c r="U252" s="779"/>
      <c r="V252" s="779"/>
      <c r="W252" s="779"/>
      <c r="X252" s="779"/>
      <c r="Y252" s="779"/>
      <c r="Z252" s="779"/>
      <c r="AA252" s="779"/>
    </row>
    <row r="253" spans="1:27" ht="12.75">
      <c r="A253" s="905"/>
      <c r="B253" s="905"/>
      <c r="C253" s="892"/>
      <c r="D253" s="892"/>
      <c r="E253" s="892"/>
      <c r="F253" s="892"/>
      <c r="G253" s="892"/>
      <c r="H253" s="892"/>
      <c r="I253" s="892"/>
      <c r="J253" s="892"/>
      <c r="K253" s="892"/>
      <c r="L253" s="779"/>
      <c r="M253" s="779"/>
      <c r="N253" s="779"/>
      <c r="O253" s="779"/>
      <c r="P253" s="779"/>
      <c r="Q253" s="779"/>
      <c r="R253" s="779"/>
      <c r="S253" s="779"/>
      <c r="T253" s="779"/>
      <c r="U253" s="779"/>
      <c r="V253" s="779"/>
      <c r="W253" s="779"/>
      <c r="X253" s="779"/>
      <c r="Y253" s="779"/>
      <c r="Z253" s="779"/>
      <c r="AA253" s="779"/>
    </row>
    <row r="254" spans="1:27" ht="12.75">
      <c r="A254" s="905"/>
      <c r="B254" s="905"/>
      <c r="C254" s="892"/>
      <c r="D254" s="892"/>
      <c r="E254" s="892"/>
      <c r="F254" s="892"/>
      <c r="G254" s="892"/>
      <c r="H254" s="892"/>
      <c r="I254" s="892"/>
      <c r="J254" s="892"/>
      <c r="K254" s="892"/>
      <c r="L254" s="779"/>
      <c r="M254" s="779"/>
      <c r="N254" s="779"/>
      <c r="O254" s="779"/>
      <c r="P254" s="779"/>
      <c r="Q254" s="779"/>
      <c r="R254" s="779"/>
      <c r="S254" s="779"/>
      <c r="T254" s="779"/>
      <c r="U254" s="779"/>
      <c r="V254" s="779"/>
      <c r="W254" s="779"/>
      <c r="X254" s="779"/>
      <c r="Y254" s="779"/>
      <c r="Z254" s="779"/>
      <c r="AA254" s="779"/>
    </row>
    <row r="255" spans="1:27" ht="12.75">
      <c r="A255" s="905"/>
      <c r="B255" s="905"/>
      <c r="C255" s="892"/>
      <c r="D255" s="892"/>
      <c r="E255" s="892"/>
      <c r="F255" s="892"/>
      <c r="G255" s="892"/>
      <c r="H255" s="892"/>
      <c r="I255" s="892"/>
      <c r="J255" s="892"/>
      <c r="K255" s="892"/>
      <c r="L255" s="779"/>
      <c r="M255" s="779"/>
      <c r="N255" s="779"/>
      <c r="O255" s="779"/>
      <c r="P255" s="779"/>
      <c r="Q255" s="779"/>
      <c r="R255" s="779"/>
      <c r="S255" s="779"/>
      <c r="T255" s="779"/>
      <c r="U255" s="779"/>
      <c r="V255" s="779"/>
      <c r="W255" s="779"/>
      <c r="X255" s="779"/>
      <c r="Y255" s="779"/>
      <c r="Z255" s="779"/>
      <c r="AA255" s="779"/>
    </row>
    <row r="256" spans="1:27" ht="12.75">
      <c r="A256" s="905"/>
      <c r="B256" s="905"/>
      <c r="C256" s="892"/>
      <c r="D256" s="892"/>
      <c r="E256" s="892"/>
      <c r="F256" s="892"/>
      <c r="G256" s="892"/>
      <c r="H256" s="892"/>
      <c r="I256" s="892"/>
      <c r="J256" s="892"/>
      <c r="K256" s="892"/>
      <c r="L256" s="779"/>
      <c r="M256" s="779"/>
      <c r="N256" s="779"/>
      <c r="O256" s="779"/>
      <c r="P256" s="779"/>
      <c r="Q256" s="779"/>
      <c r="R256" s="779"/>
      <c r="S256" s="779"/>
      <c r="T256" s="779"/>
      <c r="U256" s="779"/>
      <c r="V256" s="779"/>
      <c r="W256" s="779"/>
      <c r="X256" s="779"/>
      <c r="Y256" s="779"/>
      <c r="Z256" s="779"/>
      <c r="AA256" s="779"/>
    </row>
    <row r="257" spans="1:27" ht="12.75">
      <c r="A257" s="905"/>
      <c r="B257" s="905"/>
      <c r="C257" s="892"/>
      <c r="D257" s="892"/>
      <c r="E257" s="892"/>
      <c r="F257" s="892"/>
      <c r="G257" s="892"/>
      <c r="H257" s="892"/>
      <c r="I257" s="892"/>
      <c r="J257" s="892"/>
      <c r="K257" s="892"/>
      <c r="L257" s="779"/>
      <c r="M257" s="779"/>
      <c r="N257" s="779"/>
      <c r="O257" s="779"/>
      <c r="P257" s="779"/>
      <c r="Q257" s="779"/>
      <c r="R257" s="779"/>
      <c r="S257" s="779"/>
      <c r="T257" s="779"/>
      <c r="U257" s="779"/>
      <c r="V257" s="779"/>
      <c r="W257" s="779"/>
      <c r="X257" s="779"/>
      <c r="Y257" s="779"/>
      <c r="Z257" s="779"/>
      <c r="AA257" s="779"/>
    </row>
    <row r="258" spans="1:27" ht="12.75">
      <c r="A258" s="905"/>
      <c r="B258" s="905"/>
      <c r="C258" s="892"/>
      <c r="D258" s="892"/>
      <c r="E258" s="892"/>
      <c r="F258" s="892"/>
      <c r="G258" s="892"/>
      <c r="H258" s="892"/>
      <c r="I258" s="892"/>
      <c r="J258" s="892"/>
      <c r="K258" s="892"/>
      <c r="L258" s="779"/>
      <c r="M258" s="779"/>
      <c r="N258" s="779"/>
      <c r="O258" s="779"/>
      <c r="P258" s="779"/>
      <c r="Q258" s="779"/>
      <c r="R258" s="779"/>
      <c r="S258" s="779"/>
      <c r="T258" s="779"/>
      <c r="U258" s="779"/>
      <c r="V258" s="779"/>
      <c r="W258" s="779"/>
      <c r="X258" s="779"/>
      <c r="Y258" s="779"/>
      <c r="Z258" s="779"/>
      <c r="AA258" s="779"/>
    </row>
    <row r="259" spans="1:27" ht="12.75">
      <c r="A259" s="905"/>
      <c r="B259" s="905"/>
      <c r="C259" s="892"/>
      <c r="D259" s="892"/>
      <c r="E259" s="892"/>
      <c r="F259" s="892"/>
      <c r="G259" s="892"/>
      <c r="H259" s="892"/>
      <c r="I259" s="892"/>
      <c r="J259" s="892"/>
      <c r="K259" s="892"/>
      <c r="L259" s="779"/>
      <c r="M259" s="779"/>
      <c r="N259" s="779"/>
      <c r="O259" s="779"/>
      <c r="P259" s="779"/>
      <c r="Q259" s="779"/>
      <c r="R259" s="779"/>
      <c r="S259" s="779"/>
      <c r="T259" s="779"/>
      <c r="U259" s="779"/>
      <c r="V259" s="779"/>
      <c r="W259" s="779"/>
      <c r="X259" s="779"/>
      <c r="Y259" s="779"/>
      <c r="Z259" s="779"/>
      <c r="AA259" s="779"/>
    </row>
    <row r="260" spans="1:27" ht="12.75">
      <c r="A260" s="905"/>
      <c r="B260" s="905"/>
      <c r="C260" s="892"/>
      <c r="D260" s="892"/>
      <c r="E260" s="892"/>
      <c r="F260" s="892"/>
      <c r="G260" s="892"/>
      <c r="H260" s="892"/>
      <c r="I260" s="892"/>
      <c r="J260" s="892"/>
      <c r="K260" s="892"/>
      <c r="L260" s="779"/>
      <c r="M260" s="779"/>
      <c r="N260" s="779"/>
      <c r="O260" s="779"/>
      <c r="P260" s="779"/>
      <c r="Q260" s="779"/>
      <c r="R260" s="779"/>
      <c r="S260" s="779"/>
      <c r="T260" s="779"/>
      <c r="U260" s="779"/>
      <c r="V260" s="779"/>
      <c r="W260" s="779"/>
      <c r="X260" s="779"/>
      <c r="Y260" s="779"/>
      <c r="Z260" s="779"/>
      <c r="AA260" s="779"/>
    </row>
    <row r="261" spans="1:27" ht="12.75">
      <c r="A261" s="905"/>
      <c r="B261" s="905"/>
      <c r="C261" s="892"/>
      <c r="D261" s="892"/>
      <c r="E261" s="892"/>
      <c r="F261" s="892"/>
      <c r="G261" s="892"/>
      <c r="H261" s="892"/>
      <c r="I261" s="892"/>
      <c r="J261" s="892"/>
      <c r="K261" s="892"/>
      <c r="L261" s="779"/>
      <c r="M261" s="779"/>
      <c r="N261" s="779"/>
      <c r="O261" s="779"/>
      <c r="P261" s="779"/>
      <c r="Q261" s="779"/>
      <c r="R261" s="779"/>
      <c r="S261" s="779"/>
      <c r="T261" s="779"/>
      <c r="U261" s="779"/>
      <c r="V261" s="779"/>
      <c r="W261" s="779"/>
      <c r="X261" s="779"/>
      <c r="Y261" s="779"/>
      <c r="Z261" s="779"/>
      <c r="AA261" s="779"/>
    </row>
    <row r="262" spans="1:27" ht="12.75">
      <c r="A262" s="905"/>
      <c r="B262" s="905"/>
      <c r="C262" s="892"/>
      <c r="D262" s="892"/>
      <c r="E262" s="892"/>
      <c r="F262" s="892"/>
      <c r="G262" s="892"/>
      <c r="H262" s="892"/>
      <c r="I262" s="892"/>
      <c r="J262" s="892"/>
      <c r="K262" s="892"/>
      <c r="L262" s="779"/>
      <c r="M262" s="779"/>
      <c r="N262" s="779"/>
      <c r="O262" s="779"/>
      <c r="P262" s="779"/>
      <c r="Q262" s="779"/>
      <c r="R262" s="779"/>
      <c r="S262" s="779"/>
      <c r="T262" s="779"/>
      <c r="U262" s="779"/>
      <c r="V262" s="779"/>
      <c r="W262" s="779"/>
      <c r="X262" s="779"/>
      <c r="Y262" s="779"/>
      <c r="Z262" s="779"/>
      <c r="AA262" s="779"/>
    </row>
    <row r="263" spans="1:27" ht="12.75">
      <c r="A263" s="905"/>
      <c r="B263" s="905"/>
      <c r="C263" s="892"/>
      <c r="D263" s="892"/>
      <c r="E263" s="892"/>
      <c r="F263" s="892"/>
      <c r="G263" s="892"/>
      <c r="H263" s="892"/>
      <c r="I263" s="892"/>
      <c r="J263" s="892"/>
      <c r="K263" s="892"/>
      <c r="L263" s="779"/>
      <c r="M263" s="779"/>
      <c r="N263" s="779"/>
      <c r="O263" s="779"/>
      <c r="P263" s="779"/>
      <c r="Q263" s="779"/>
      <c r="R263" s="779"/>
      <c r="S263" s="779"/>
      <c r="T263" s="779"/>
      <c r="U263" s="779"/>
      <c r="V263" s="779"/>
      <c r="W263" s="779"/>
      <c r="X263" s="779"/>
      <c r="Y263" s="779"/>
      <c r="Z263" s="779"/>
      <c r="AA263" s="779"/>
    </row>
    <row r="264" spans="1:27" ht="12.75">
      <c r="A264" s="905"/>
      <c r="B264" s="905"/>
      <c r="C264" s="892"/>
      <c r="D264" s="892"/>
      <c r="E264" s="892"/>
      <c r="F264" s="892"/>
      <c r="G264" s="892"/>
      <c r="H264" s="892"/>
      <c r="I264" s="892"/>
      <c r="J264" s="892"/>
      <c r="K264" s="892"/>
      <c r="L264" s="779"/>
      <c r="M264" s="779"/>
      <c r="N264" s="779"/>
      <c r="O264" s="779"/>
      <c r="P264" s="779"/>
      <c r="Q264" s="779"/>
      <c r="R264" s="779"/>
      <c r="S264" s="779"/>
      <c r="T264" s="779"/>
      <c r="U264" s="779"/>
      <c r="V264" s="779"/>
      <c r="W264" s="779"/>
      <c r="X264" s="779"/>
      <c r="Y264" s="779"/>
      <c r="Z264" s="779"/>
      <c r="AA264" s="779"/>
    </row>
    <row r="265" spans="1:27" ht="12.75">
      <c r="A265" s="905"/>
      <c r="B265" s="905"/>
      <c r="C265" s="892"/>
      <c r="D265" s="892"/>
      <c r="E265" s="892"/>
      <c r="F265" s="892"/>
      <c r="G265" s="892"/>
      <c r="H265" s="892"/>
      <c r="I265" s="892"/>
      <c r="J265" s="892"/>
      <c r="K265" s="892"/>
      <c r="L265" s="779"/>
      <c r="M265" s="779"/>
      <c r="N265" s="779"/>
      <c r="O265" s="779"/>
      <c r="P265" s="779"/>
      <c r="Q265" s="779"/>
      <c r="R265" s="779"/>
      <c r="S265" s="779"/>
      <c r="T265" s="779"/>
      <c r="U265" s="779"/>
      <c r="V265" s="779"/>
      <c r="W265" s="779"/>
      <c r="X265" s="779"/>
      <c r="Y265" s="779"/>
      <c r="Z265" s="779"/>
      <c r="AA265" s="779"/>
    </row>
    <row r="266" spans="1:27" ht="12.75">
      <c r="A266" s="905"/>
      <c r="B266" s="905"/>
      <c r="C266" s="892"/>
      <c r="D266" s="892"/>
      <c r="E266" s="892"/>
      <c r="F266" s="892"/>
      <c r="G266" s="892"/>
      <c r="H266" s="892"/>
      <c r="I266" s="892"/>
      <c r="J266" s="892"/>
      <c r="K266" s="892"/>
      <c r="L266" s="779"/>
      <c r="M266" s="779"/>
      <c r="N266" s="779"/>
      <c r="O266" s="779"/>
      <c r="P266" s="779"/>
      <c r="Q266" s="779"/>
      <c r="R266" s="779"/>
      <c r="S266" s="779"/>
      <c r="T266" s="779"/>
      <c r="U266" s="779"/>
      <c r="V266" s="779"/>
      <c r="W266" s="779"/>
      <c r="X266" s="779"/>
      <c r="Y266" s="779"/>
      <c r="Z266" s="779"/>
      <c r="AA266" s="779"/>
    </row>
    <row r="267" spans="1:27" ht="12.75">
      <c r="A267" s="905"/>
      <c r="B267" s="905"/>
      <c r="C267" s="892"/>
      <c r="D267" s="892"/>
      <c r="E267" s="892"/>
      <c r="F267" s="892"/>
      <c r="G267" s="892"/>
      <c r="H267" s="892"/>
      <c r="I267" s="892"/>
      <c r="J267" s="892"/>
      <c r="K267" s="892"/>
      <c r="L267" s="779"/>
      <c r="M267" s="779"/>
      <c r="N267" s="779"/>
      <c r="O267" s="779"/>
      <c r="P267" s="779"/>
      <c r="Q267" s="779"/>
      <c r="R267" s="779"/>
      <c r="S267" s="779"/>
      <c r="T267" s="779"/>
      <c r="U267" s="779"/>
      <c r="V267" s="779"/>
      <c r="W267" s="779"/>
      <c r="X267" s="779"/>
      <c r="Y267" s="779"/>
      <c r="Z267" s="779"/>
      <c r="AA267" s="779"/>
    </row>
    <row r="268" spans="1:27" ht="12.75">
      <c r="A268" s="905"/>
      <c r="B268" s="905"/>
      <c r="C268" s="892"/>
      <c r="D268" s="892"/>
      <c r="E268" s="892"/>
      <c r="F268" s="892"/>
      <c r="G268" s="892"/>
      <c r="H268" s="892"/>
      <c r="I268" s="892"/>
      <c r="J268" s="892"/>
      <c r="K268" s="892"/>
      <c r="L268" s="779"/>
      <c r="M268" s="779"/>
      <c r="N268" s="779"/>
      <c r="O268" s="779"/>
      <c r="P268" s="779"/>
      <c r="Q268" s="779"/>
      <c r="R268" s="779"/>
      <c r="S268" s="779"/>
      <c r="T268" s="779"/>
      <c r="U268" s="779"/>
      <c r="V268" s="779"/>
      <c r="W268" s="779"/>
      <c r="X268" s="779"/>
      <c r="Y268" s="779"/>
      <c r="Z268" s="779"/>
      <c r="AA268" s="779"/>
    </row>
    <row r="269" spans="1:27" ht="12.75">
      <c r="A269" s="905"/>
      <c r="B269" s="905"/>
      <c r="C269" s="892"/>
      <c r="D269" s="892"/>
      <c r="E269" s="892"/>
      <c r="F269" s="892"/>
      <c r="G269" s="892"/>
      <c r="H269" s="892"/>
      <c r="I269" s="892"/>
      <c r="J269" s="892"/>
      <c r="K269" s="892"/>
      <c r="L269" s="779"/>
      <c r="M269" s="779"/>
      <c r="N269" s="779"/>
      <c r="O269" s="779"/>
      <c r="P269" s="779"/>
      <c r="Q269" s="779"/>
      <c r="R269" s="779"/>
      <c r="S269" s="779"/>
      <c r="T269" s="779"/>
      <c r="U269" s="779"/>
      <c r="V269" s="779"/>
      <c r="W269" s="779"/>
      <c r="X269" s="779"/>
      <c r="Y269" s="779"/>
      <c r="Z269" s="779"/>
      <c r="AA269" s="779"/>
    </row>
    <row r="270" spans="1:27" ht="12.75">
      <c r="A270" s="905"/>
      <c r="B270" s="905"/>
      <c r="C270" s="892"/>
      <c r="D270" s="892"/>
      <c r="E270" s="892"/>
      <c r="F270" s="892"/>
      <c r="G270" s="892"/>
      <c r="H270" s="892"/>
      <c r="I270" s="892"/>
      <c r="J270" s="892"/>
      <c r="K270" s="892"/>
      <c r="L270" s="779"/>
      <c r="M270" s="779"/>
      <c r="N270" s="779"/>
      <c r="O270" s="779"/>
      <c r="P270" s="779"/>
      <c r="Q270" s="779"/>
      <c r="R270" s="779"/>
      <c r="S270" s="779"/>
      <c r="T270" s="779"/>
      <c r="U270" s="779"/>
      <c r="V270" s="779"/>
      <c r="W270" s="779"/>
      <c r="X270" s="779"/>
      <c r="Y270" s="779"/>
      <c r="Z270" s="779"/>
      <c r="AA270" s="779"/>
    </row>
    <row r="271" spans="1:27" ht="12.75">
      <c r="A271" s="905"/>
      <c r="B271" s="905"/>
      <c r="C271" s="892"/>
      <c r="D271" s="892"/>
      <c r="E271" s="892"/>
      <c r="F271" s="892"/>
      <c r="G271" s="892"/>
      <c r="H271" s="892"/>
      <c r="I271" s="892"/>
      <c r="J271" s="892"/>
      <c r="K271" s="892"/>
      <c r="L271" s="779"/>
      <c r="M271" s="779"/>
      <c r="N271" s="779"/>
      <c r="O271" s="779"/>
      <c r="P271" s="779"/>
      <c r="Q271" s="779"/>
      <c r="R271" s="779"/>
      <c r="S271" s="779"/>
      <c r="T271" s="779"/>
      <c r="U271" s="779"/>
      <c r="V271" s="779"/>
      <c r="W271" s="779"/>
      <c r="X271" s="779"/>
      <c r="Y271" s="779"/>
      <c r="Z271" s="779"/>
      <c r="AA271" s="779"/>
    </row>
    <row r="272" spans="1:27" ht="12.75">
      <c r="A272" s="905"/>
      <c r="B272" s="905"/>
      <c r="C272" s="892"/>
      <c r="D272" s="892"/>
      <c r="E272" s="892"/>
      <c r="F272" s="892"/>
      <c r="G272" s="892"/>
      <c r="H272" s="892"/>
      <c r="I272" s="892"/>
      <c r="J272" s="892"/>
      <c r="K272" s="892"/>
      <c r="L272" s="779"/>
      <c r="M272" s="779"/>
      <c r="N272" s="779"/>
      <c r="O272" s="779"/>
      <c r="P272" s="779"/>
      <c r="Q272" s="779"/>
      <c r="R272" s="779"/>
      <c r="S272" s="779"/>
      <c r="T272" s="779"/>
      <c r="U272" s="779"/>
      <c r="V272" s="779"/>
      <c r="W272" s="779"/>
      <c r="X272" s="779"/>
      <c r="Y272" s="779"/>
      <c r="Z272" s="779"/>
      <c r="AA272" s="779"/>
    </row>
    <row r="273" spans="1:27" ht="12.75">
      <c r="A273" s="905"/>
      <c r="B273" s="905"/>
      <c r="C273" s="892"/>
      <c r="D273" s="892"/>
      <c r="E273" s="892"/>
      <c r="F273" s="892"/>
      <c r="G273" s="892"/>
      <c r="H273" s="892"/>
      <c r="I273" s="892"/>
      <c r="J273" s="892"/>
      <c r="K273" s="892"/>
      <c r="L273" s="779"/>
      <c r="M273" s="779"/>
      <c r="N273" s="779"/>
      <c r="O273" s="779"/>
      <c r="P273" s="779"/>
      <c r="Q273" s="779"/>
      <c r="R273" s="779"/>
      <c r="S273" s="779"/>
      <c r="T273" s="779"/>
      <c r="U273" s="779"/>
      <c r="V273" s="779"/>
      <c r="W273" s="779"/>
      <c r="X273" s="779"/>
      <c r="Y273" s="779"/>
      <c r="Z273" s="779"/>
      <c r="AA273" s="779"/>
    </row>
    <row r="274" spans="1:27" ht="12.75">
      <c r="A274" s="905"/>
      <c r="B274" s="905"/>
      <c r="C274" s="892"/>
      <c r="D274" s="892"/>
      <c r="E274" s="892"/>
      <c r="F274" s="892"/>
      <c r="G274" s="892"/>
      <c r="H274" s="892"/>
      <c r="I274" s="892"/>
      <c r="J274" s="892"/>
      <c r="K274" s="892"/>
      <c r="L274" s="779"/>
      <c r="M274" s="779"/>
      <c r="N274" s="779"/>
      <c r="O274" s="779"/>
      <c r="P274" s="779"/>
      <c r="Q274" s="779"/>
      <c r="R274" s="779"/>
      <c r="S274" s="779"/>
      <c r="T274" s="779"/>
      <c r="U274" s="779"/>
      <c r="V274" s="779"/>
      <c r="W274" s="779"/>
      <c r="X274" s="779"/>
      <c r="Y274" s="779"/>
      <c r="Z274" s="779"/>
      <c r="AA274" s="779"/>
    </row>
    <row r="275" spans="1:27" ht="12.75">
      <c r="A275" s="905"/>
      <c r="B275" s="905"/>
      <c r="C275" s="892"/>
      <c r="D275" s="892"/>
      <c r="E275" s="892"/>
      <c r="F275" s="892"/>
      <c r="G275" s="892"/>
      <c r="H275" s="892"/>
      <c r="I275" s="892"/>
      <c r="J275" s="892"/>
      <c r="K275" s="892"/>
      <c r="L275" s="779"/>
      <c r="M275" s="779"/>
      <c r="N275" s="779"/>
      <c r="O275" s="779"/>
      <c r="P275" s="779"/>
      <c r="Q275" s="779"/>
      <c r="R275" s="779"/>
      <c r="S275" s="779"/>
      <c r="T275" s="779"/>
      <c r="U275" s="779"/>
      <c r="V275" s="779"/>
      <c r="W275" s="779"/>
      <c r="X275" s="779"/>
      <c r="Y275" s="779"/>
      <c r="Z275" s="779"/>
      <c r="AA275" s="779"/>
    </row>
    <row r="276" spans="1:27" ht="12.75">
      <c r="A276" s="905"/>
      <c r="B276" s="905"/>
      <c r="C276" s="892"/>
      <c r="D276" s="892"/>
      <c r="E276" s="892"/>
      <c r="F276" s="892"/>
      <c r="G276" s="892"/>
      <c r="H276" s="892"/>
      <c r="I276" s="892"/>
      <c r="J276" s="892"/>
      <c r="K276" s="892"/>
      <c r="L276" s="779"/>
      <c r="M276" s="779"/>
      <c r="N276" s="779"/>
      <c r="O276" s="779"/>
      <c r="P276" s="779"/>
      <c r="Q276" s="779"/>
      <c r="R276" s="779"/>
      <c r="S276" s="779"/>
      <c r="T276" s="779"/>
      <c r="U276" s="779"/>
      <c r="V276" s="779"/>
      <c r="W276" s="779"/>
      <c r="X276" s="779"/>
      <c r="Y276" s="779"/>
      <c r="Z276" s="779"/>
      <c r="AA276" s="779"/>
    </row>
    <row r="277" spans="1:27" ht="12.75">
      <c r="A277" s="905"/>
      <c r="B277" s="905"/>
      <c r="C277" s="892"/>
      <c r="D277" s="892"/>
      <c r="E277" s="892"/>
      <c r="F277" s="892"/>
      <c r="G277" s="892"/>
      <c r="H277" s="892"/>
      <c r="I277" s="892"/>
      <c r="J277" s="892"/>
      <c r="K277" s="892"/>
      <c r="L277" s="779"/>
      <c r="M277" s="779"/>
      <c r="N277" s="779"/>
      <c r="O277" s="779"/>
      <c r="P277" s="779"/>
      <c r="Q277" s="779"/>
      <c r="R277" s="779"/>
      <c r="S277" s="779"/>
      <c r="T277" s="779"/>
      <c r="U277" s="779"/>
      <c r="V277" s="779"/>
      <c r="W277" s="779"/>
      <c r="X277" s="779"/>
      <c r="Y277" s="779"/>
      <c r="Z277" s="779"/>
      <c r="AA277" s="779"/>
    </row>
    <row r="278" spans="1:27" ht="12.75">
      <c r="A278" s="905"/>
      <c r="B278" s="905"/>
      <c r="C278" s="892"/>
      <c r="D278" s="892"/>
      <c r="E278" s="892"/>
      <c r="F278" s="892"/>
      <c r="G278" s="892"/>
      <c r="H278" s="892"/>
      <c r="I278" s="892"/>
      <c r="J278" s="892"/>
      <c r="K278" s="892"/>
      <c r="L278" s="779"/>
      <c r="M278" s="779"/>
      <c r="N278" s="779"/>
      <c r="O278" s="779"/>
      <c r="P278" s="779"/>
      <c r="Q278" s="779"/>
      <c r="R278" s="779"/>
      <c r="S278" s="779"/>
      <c r="T278" s="779"/>
      <c r="U278" s="779"/>
      <c r="V278" s="779"/>
      <c r="W278" s="779"/>
      <c r="X278" s="779"/>
      <c r="Y278" s="779"/>
      <c r="Z278" s="779"/>
      <c r="AA278" s="779"/>
    </row>
    <row r="279" spans="1:27" ht="12.75">
      <c r="A279" s="905"/>
      <c r="B279" s="905"/>
      <c r="C279" s="892"/>
      <c r="D279" s="892"/>
      <c r="E279" s="892"/>
      <c r="F279" s="892"/>
      <c r="G279" s="892"/>
      <c r="H279" s="892"/>
      <c r="I279" s="892"/>
      <c r="J279" s="892"/>
      <c r="K279" s="892"/>
      <c r="L279" s="779"/>
      <c r="M279" s="779"/>
      <c r="N279" s="779"/>
      <c r="O279" s="779"/>
      <c r="P279" s="779"/>
      <c r="Q279" s="779"/>
      <c r="R279" s="779"/>
      <c r="S279" s="779"/>
      <c r="T279" s="779"/>
      <c r="U279" s="779"/>
      <c r="V279" s="779"/>
      <c r="W279" s="779"/>
      <c r="X279" s="779"/>
      <c r="Y279" s="779"/>
      <c r="Z279" s="779"/>
      <c r="AA279" s="779"/>
    </row>
    <row r="280" spans="1:27" ht="12.75">
      <c r="A280" s="905"/>
      <c r="B280" s="905"/>
      <c r="C280" s="892"/>
      <c r="D280" s="892"/>
      <c r="E280" s="892"/>
      <c r="F280" s="892"/>
      <c r="G280" s="892"/>
      <c r="H280" s="892"/>
      <c r="I280" s="892"/>
      <c r="J280" s="892"/>
      <c r="K280" s="892"/>
      <c r="L280" s="779"/>
      <c r="M280" s="779"/>
      <c r="N280" s="779"/>
      <c r="O280" s="779"/>
      <c r="P280" s="779"/>
      <c r="Q280" s="779"/>
      <c r="R280" s="779"/>
      <c r="S280" s="779"/>
      <c r="T280" s="779"/>
      <c r="U280" s="779"/>
      <c r="V280" s="779"/>
      <c r="W280" s="779"/>
      <c r="X280" s="779"/>
      <c r="Y280" s="779"/>
      <c r="Z280" s="779"/>
      <c r="AA280" s="779"/>
    </row>
    <row r="281" spans="1:27" ht="12.75">
      <c r="A281" s="905"/>
      <c r="B281" s="905"/>
      <c r="C281" s="892"/>
      <c r="D281" s="892"/>
      <c r="E281" s="892"/>
      <c r="F281" s="892"/>
      <c r="G281" s="892"/>
      <c r="H281" s="892"/>
      <c r="I281" s="892"/>
      <c r="J281" s="892"/>
      <c r="K281" s="892"/>
      <c r="L281" s="779"/>
      <c r="M281" s="779"/>
      <c r="N281" s="779"/>
      <c r="O281" s="779"/>
      <c r="P281" s="779"/>
      <c r="Q281" s="779"/>
      <c r="R281" s="779"/>
      <c r="S281" s="779"/>
      <c r="T281" s="779"/>
      <c r="U281" s="779"/>
      <c r="V281" s="779"/>
      <c r="W281" s="779"/>
      <c r="X281" s="779"/>
      <c r="Y281" s="779"/>
      <c r="Z281" s="779"/>
      <c r="AA281" s="779"/>
    </row>
    <row r="282" spans="1:27" ht="12.75">
      <c r="A282" s="905"/>
      <c r="B282" s="905"/>
      <c r="C282" s="892"/>
      <c r="D282" s="892"/>
      <c r="E282" s="892"/>
      <c r="F282" s="892"/>
      <c r="G282" s="892"/>
      <c r="H282" s="892"/>
      <c r="I282" s="892"/>
      <c r="J282" s="892"/>
      <c r="K282" s="892"/>
      <c r="L282" s="779"/>
      <c r="M282" s="779"/>
      <c r="N282" s="779"/>
      <c r="O282" s="779"/>
      <c r="P282" s="779"/>
      <c r="Q282" s="779"/>
      <c r="R282" s="779"/>
      <c r="S282" s="779"/>
      <c r="T282" s="779"/>
      <c r="U282" s="779"/>
      <c r="V282" s="779"/>
      <c r="W282" s="779"/>
      <c r="X282" s="779"/>
      <c r="Y282" s="779"/>
      <c r="Z282" s="779"/>
      <c r="AA282" s="779"/>
    </row>
    <row r="283" spans="1:27" ht="12.75">
      <c r="A283" s="905"/>
      <c r="B283" s="905"/>
      <c r="C283" s="892"/>
      <c r="D283" s="892"/>
      <c r="E283" s="892"/>
      <c r="F283" s="892"/>
      <c r="G283" s="892"/>
      <c r="H283" s="892"/>
      <c r="I283" s="892"/>
      <c r="J283" s="892"/>
      <c r="K283" s="892"/>
      <c r="L283" s="779"/>
      <c r="M283" s="779"/>
      <c r="N283" s="779"/>
      <c r="O283" s="779"/>
      <c r="P283" s="779"/>
      <c r="Q283" s="779"/>
      <c r="R283" s="779"/>
      <c r="S283" s="779"/>
      <c r="T283" s="779"/>
      <c r="U283" s="779"/>
      <c r="V283" s="779"/>
      <c r="W283" s="779"/>
      <c r="X283" s="779"/>
      <c r="Y283" s="779"/>
      <c r="Z283" s="779"/>
      <c r="AA283" s="779"/>
    </row>
    <row r="284" spans="1:27" ht="12.75">
      <c r="A284" s="905"/>
      <c r="B284" s="905"/>
      <c r="C284" s="892"/>
      <c r="D284" s="892"/>
      <c r="E284" s="892"/>
      <c r="F284" s="892"/>
      <c r="G284" s="892"/>
      <c r="H284" s="892"/>
      <c r="I284" s="892"/>
      <c r="J284" s="892"/>
      <c r="K284" s="892"/>
      <c r="L284" s="779"/>
      <c r="M284" s="779"/>
      <c r="N284" s="779"/>
      <c r="O284" s="779"/>
      <c r="P284" s="779"/>
      <c r="Q284" s="779"/>
      <c r="R284" s="779"/>
      <c r="S284" s="779"/>
      <c r="T284" s="779"/>
      <c r="U284" s="779"/>
      <c r="V284" s="779"/>
      <c r="W284" s="779"/>
      <c r="X284" s="779"/>
      <c r="Y284" s="779"/>
      <c r="Z284" s="779"/>
      <c r="AA284" s="779"/>
    </row>
    <row r="285" spans="1:27" ht="12.75">
      <c r="A285" s="905"/>
      <c r="B285" s="905"/>
      <c r="C285" s="892"/>
      <c r="D285" s="892"/>
      <c r="E285" s="892"/>
      <c r="F285" s="892"/>
      <c r="G285" s="892"/>
      <c r="H285" s="892"/>
      <c r="I285" s="892"/>
      <c r="J285" s="892"/>
      <c r="K285" s="892"/>
      <c r="L285" s="779"/>
      <c r="M285" s="779"/>
      <c r="N285" s="779"/>
      <c r="O285" s="779"/>
      <c r="P285" s="779"/>
      <c r="Q285" s="779"/>
      <c r="R285" s="779"/>
      <c r="S285" s="779"/>
      <c r="T285" s="779"/>
      <c r="U285" s="779"/>
      <c r="V285" s="779"/>
      <c r="W285" s="779"/>
      <c r="X285" s="779"/>
      <c r="Y285" s="779"/>
      <c r="Z285" s="779"/>
      <c r="AA285" s="779"/>
    </row>
    <row r="286" spans="1:27" ht="12.75">
      <c r="A286" s="905"/>
      <c r="B286" s="905"/>
      <c r="C286" s="892"/>
      <c r="D286" s="892"/>
      <c r="E286" s="892"/>
      <c r="F286" s="892"/>
      <c r="G286" s="892"/>
      <c r="H286" s="892"/>
      <c r="I286" s="892"/>
      <c r="J286" s="892"/>
      <c r="K286" s="892"/>
      <c r="L286" s="779"/>
      <c r="M286" s="779"/>
      <c r="N286" s="779"/>
      <c r="O286" s="779"/>
      <c r="P286" s="779"/>
      <c r="Q286" s="779"/>
      <c r="R286" s="779"/>
      <c r="S286" s="779"/>
      <c r="T286" s="779"/>
      <c r="U286" s="779"/>
      <c r="V286" s="779"/>
      <c r="W286" s="779"/>
      <c r="X286" s="779"/>
      <c r="Y286" s="779"/>
      <c r="Z286" s="779"/>
      <c r="AA286" s="779"/>
    </row>
    <row r="287" spans="1:27" ht="12.75">
      <c r="A287" s="905"/>
      <c r="B287" s="905"/>
      <c r="C287" s="892"/>
      <c r="D287" s="892"/>
      <c r="E287" s="892"/>
      <c r="F287" s="892"/>
      <c r="G287" s="892"/>
      <c r="H287" s="892"/>
      <c r="I287" s="892"/>
      <c r="J287" s="892"/>
      <c r="K287" s="892"/>
      <c r="L287" s="779"/>
      <c r="M287" s="779"/>
      <c r="N287" s="779"/>
      <c r="O287" s="779"/>
      <c r="P287" s="779"/>
      <c r="Q287" s="779"/>
      <c r="R287" s="779"/>
      <c r="S287" s="779"/>
      <c r="T287" s="779"/>
      <c r="U287" s="779"/>
      <c r="V287" s="779"/>
      <c r="W287" s="779"/>
      <c r="X287" s="779"/>
      <c r="Y287" s="779"/>
      <c r="Z287" s="779"/>
      <c r="AA287" s="779"/>
    </row>
    <row r="288" spans="1:27" ht="12.75">
      <c r="A288" s="905"/>
      <c r="B288" s="905"/>
      <c r="C288" s="892"/>
      <c r="D288" s="892"/>
      <c r="E288" s="892"/>
      <c r="F288" s="892"/>
      <c r="G288" s="892"/>
      <c r="H288" s="892"/>
      <c r="I288" s="892"/>
      <c r="J288" s="892"/>
      <c r="K288" s="892"/>
      <c r="L288" s="779"/>
      <c r="M288" s="779"/>
      <c r="N288" s="779"/>
      <c r="O288" s="779"/>
      <c r="P288" s="779"/>
      <c r="Q288" s="779"/>
      <c r="R288" s="779"/>
      <c r="S288" s="779"/>
      <c r="T288" s="779"/>
      <c r="U288" s="779"/>
      <c r="V288" s="779"/>
      <c r="W288" s="779"/>
      <c r="X288" s="779"/>
      <c r="Y288" s="779"/>
      <c r="Z288" s="779"/>
      <c r="AA288" s="779"/>
    </row>
    <row r="289" spans="1:27" ht="12.75">
      <c r="A289" s="905"/>
      <c r="B289" s="905"/>
      <c r="C289" s="892"/>
      <c r="D289" s="892"/>
      <c r="E289" s="892"/>
      <c r="F289" s="892"/>
      <c r="G289" s="892"/>
      <c r="H289" s="892"/>
      <c r="I289" s="892"/>
      <c r="J289" s="892"/>
      <c r="K289" s="892"/>
      <c r="L289" s="779"/>
      <c r="M289" s="779"/>
      <c r="N289" s="779"/>
      <c r="O289" s="779"/>
      <c r="P289" s="779"/>
      <c r="Q289" s="779"/>
      <c r="R289" s="779"/>
      <c r="S289" s="779"/>
      <c r="T289" s="779"/>
      <c r="U289" s="779"/>
      <c r="V289" s="779"/>
      <c r="W289" s="779"/>
      <c r="X289" s="779"/>
      <c r="Y289" s="779"/>
      <c r="Z289" s="779"/>
      <c r="AA289" s="779"/>
    </row>
    <row r="290" spans="1:27" ht="12.75">
      <c r="A290" s="905"/>
      <c r="B290" s="905"/>
      <c r="C290" s="892"/>
      <c r="D290" s="892"/>
      <c r="E290" s="892"/>
      <c r="F290" s="892"/>
      <c r="G290" s="892"/>
      <c r="H290" s="892"/>
      <c r="I290" s="892"/>
      <c r="J290" s="892"/>
      <c r="K290" s="892"/>
      <c r="L290" s="779"/>
      <c r="M290" s="779"/>
      <c r="N290" s="779"/>
      <c r="O290" s="779"/>
      <c r="P290" s="779"/>
      <c r="Q290" s="779"/>
      <c r="R290" s="779"/>
      <c r="S290" s="779"/>
      <c r="T290" s="779"/>
      <c r="U290" s="779"/>
      <c r="V290" s="779"/>
      <c r="W290" s="779"/>
      <c r="X290" s="779"/>
      <c r="Y290" s="779"/>
      <c r="Z290" s="779"/>
      <c r="AA290" s="779"/>
    </row>
    <row r="291" spans="1:27" ht="12.75">
      <c r="A291" s="905"/>
      <c r="B291" s="905"/>
      <c r="C291" s="892"/>
      <c r="D291" s="892"/>
      <c r="E291" s="892"/>
      <c r="F291" s="892"/>
      <c r="G291" s="892"/>
      <c r="H291" s="892"/>
      <c r="I291" s="892"/>
      <c r="J291" s="892"/>
      <c r="K291" s="892"/>
      <c r="L291" s="779"/>
      <c r="M291" s="779"/>
      <c r="N291" s="779"/>
      <c r="O291" s="779"/>
      <c r="P291" s="779"/>
      <c r="Q291" s="779"/>
      <c r="R291" s="779"/>
      <c r="S291" s="779"/>
      <c r="T291" s="779"/>
      <c r="U291" s="779"/>
      <c r="V291" s="779"/>
      <c r="W291" s="779"/>
      <c r="X291" s="779"/>
      <c r="Y291" s="779"/>
      <c r="Z291" s="779"/>
      <c r="AA291" s="779"/>
    </row>
    <row r="292" spans="1:27" ht="12.75">
      <c r="A292" s="905"/>
      <c r="B292" s="905"/>
      <c r="C292" s="892"/>
      <c r="D292" s="892"/>
      <c r="E292" s="892"/>
      <c r="F292" s="892"/>
      <c r="G292" s="892"/>
      <c r="H292" s="892"/>
      <c r="I292" s="892"/>
      <c r="J292" s="892"/>
      <c r="K292" s="892"/>
      <c r="L292" s="779"/>
      <c r="M292" s="779"/>
      <c r="N292" s="779"/>
      <c r="O292" s="779"/>
      <c r="P292" s="779"/>
      <c r="Q292" s="779"/>
      <c r="R292" s="779"/>
      <c r="S292" s="779"/>
      <c r="T292" s="779"/>
      <c r="U292" s="779"/>
      <c r="V292" s="779"/>
      <c r="W292" s="779"/>
      <c r="X292" s="779"/>
      <c r="Y292" s="779"/>
      <c r="Z292" s="779"/>
      <c r="AA292" s="779"/>
    </row>
    <row r="293" spans="1:27" ht="12.75">
      <c r="A293" s="905"/>
      <c r="B293" s="905"/>
      <c r="C293" s="892"/>
      <c r="D293" s="892"/>
      <c r="E293" s="892"/>
      <c r="F293" s="892"/>
      <c r="G293" s="892"/>
      <c r="H293" s="892"/>
      <c r="I293" s="892"/>
      <c r="J293" s="892"/>
      <c r="K293" s="892"/>
      <c r="L293" s="779"/>
      <c r="M293" s="779"/>
      <c r="N293" s="779"/>
      <c r="O293" s="779"/>
      <c r="P293" s="779"/>
      <c r="Q293" s="779"/>
      <c r="R293" s="779"/>
      <c r="S293" s="779"/>
      <c r="T293" s="779"/>
      <c r="U293" s="779"/>
      <c r="V293" s="779"/>
      <c r="W293" s="779"/>
      <c r="X293" s="779"/>
      <c r="Y293" s="779"/>
      <c r="Z293" s="779"/>
      <c r="AA293" s="779"/>
    </row>
    <row r="294" spans="1:27" ht="12.75">
      <c r="A294" s="905"/>
      <c r="B294" s="905"/>
      <c r="C294" s="892"/>
      <c r="D294" s="892"/>
      <c r="E294" s="892"/>
      <c r="F294" s="892"/>
      <c r="G294" s="892"/>
      <c r="H294" s="892"/>
      <c r="I294" s="892"/>
      <c r="J294" s="892"/>
      <c r="K294" s="892"/>
      <c r="L294" s="779"/>
      <c r="M294" s="779"/>
      <c r="N294" s="779"/>
      <c r="O294" s="779"/>
      <c r="P294" s="779"/>
      <c r="Q294" s="779"/>
      <c r="R294" s="779"/>
      <c r="S294" s="779"/>
      <c r="T294" s="779"/>
      <c r="U294" s="779"/>
      <c r="V294" s="779"/>
      <c r="W294" s="779"/>
      <c r="X294" s="779"/>
      <c r="Y294" s="779"/>
      <c r="Z294" s="779"/>
      <c r="AA294" s="779"/>
    </row>
    <row r="295" spans="1:27" ht="12.75">
      <c r="A295" s="905"/>
      <c r="B295" s="905"/>
      <c r="C295" s="892"/>
      <c r="D295" s="892"/>
      <c r="E295" s="892"/>
      <c r="F295" s="892"/>
      <c r="G295" s="892"/>
      <c r="H295" s="892"/>
      <c r="I295" s="892"/>
      <c r="J295" s="892"/>
      <c r="K295" s="892"/>
      <c r="L295" s="779"/>
      <c r="M295" s="779"/>
      <c r="N295" s="779"/>
      <c r="O295" s="779"/>
      <c r="P295" s="779"/>
      <c r="Q295" s="779"/>
      <c r="R295" s="779"/>
      <c r="S295" s="779"/>
      <c r="T295" s="779"/>
      <c r="U295" s="779"/>
      <c r="V295" s="779"/>
      <c r="W295" s="779"/>
      <c r="X295" s="779"/>
      <c r="Y295" s="779"/>
      <c r="Z295" s="779"/>
      <c r="AA295" s="779"/>
    </row>
    <row r="296" spans="1:27" ht="12.75">
      <c r="A296" s="905"/>
      <c r="B296" s="905"/>
      <c r="C296" s="892"/>
      <c r="D296" s="892"/>
      <c r="E296" s="892"/>
      <c r="F296" s="892"/>
      <c r="G296" s="892"/>
      <c r="H296" s="892"/>
      <c r="I296" s="892"/>
      <c r="J296" s="892"/>
      <c r="K296" s="892"/>
      <c r="L296" s="779"/>
      <c r="M296" s="779"/>
      <c r="N296" s="779"/>
      <c r="O296" s="779"/>
      <c r="P296" s="779"/>
      <c r="Q296" s="779"/>
      <c r="R296" s="779"/>
      <c r="S296" s="779"/>
      <c r="T296" s="779"/>
      <c r="U296" s="779"/>
      <c r="V296" s="779"/>
      <c r="W296" s="779"/>
      <c r="X296" s="779"/>
      <c r="Y296" s="779"/>
      <c r="Z296" s="779"/>
      <c r="AA296" s="779"/>
    </row>
    <row r="297" spans="1:27" ht="12.75">
      <c r="A297" s="905"/>
      <c r="B297" s="905"/>
      <c r="C297" s="892"/>
      <c r="D297" s="892"/>
      <c r="E297" s="892"/>
      <c r="F297" s="892"/>
      <c r="G297" s="892"/>
      <c r="H297" s="892"/>
      <c r="I297" s="892"/>
      <c r="J297" s="892"/>
      <c r="K297" s="892"/>
      <c r="L297" s="779"/>
      <c r="M297" s="779"/>
      <c r="N297" s="779"/>
      <c r="O297" s="779"/>
      <c r="P297" s="779"/>
      <c r="Q297" s="779"/>
      <c r="R297" s="779"/>
      <c r="S297" s="779"/>
      <c r="T297" s="779"/>
      <c r="U297" s="779"/>
      <c r="V297" s="779"/>
      <c r="W297" s="779"/>
      <c r="X297" s="779"/>
      <c r="Y297" s="779"/>
      <c r="Z297" s="779"/>
      <c r="AA297" s="779"/>
    </row>
    <row r="298" spans="1:27" ht="12.75">
      <c r="A298" s="905"/>
      <c r="B298" s="905"/>
      <c r="C298" s="892"/>
      <c r="D298" s="892"/>
      <c r="E298" s="892"/>
      <c r="F298" s="892"/>
      <c r="G298" s="892"/>
      <c r="H298" s="892"/>
      <c r="I298" s="892"/>
      <c r="J298" s="892"/>
      <c r="K298" s="892"/>
      <c r="L298" s="779"/>
      <c r="M298" s="779"/>
      <c r="N298" s="779"/>
      <c r="O298" s="779"/>
      <c r="P298" s="779"/>
      <c r="Q298" s="779"/>
      <c r="R298" s="779"/>
      <c r="S298" s="779"/>
      <c r="T298" s="779"/>
      <c r="U298" s="779"/>
      <c r="V298" s="779"/>
      <c r="W298" s="779"/>
      <c r="X298" s="779"/>
      <c r="Y298" s="779"/>
      <c r="Z298" s="779"/>
      <c r="AA298" s="779"/>
    </row>
    <row r="299" spans="1:27" ht="12.75">
      <c r="A299" s="905"/>
      <c r="B299" s="905"/>
      <c r="C299" s="892"/>
      <c r="D299" s="892"/>
      <c r="E299" s="892"/>
      <c r="F299" s="892"/>
      <c r="G299" s="892"/>
      <c r="H299" s="892"/>
      <c r="I299" s="892"/>
      <c r="J299" s="892"/>
      <c r="K299" s="892"/>
      <c r="L299" s="779"/>
      <c r="M299" s="779"/>
      <c r="N299" s="779"/>
      <c r="O299" s="779"/>
      <c r="P299" s="779"/>
      <c r="Q299" s="779"/>
      <c r="R299" s="779"/>
      <c r="S299" s="779"/>
      <c r="T299" s="779"/>
      <c r="U299" s="779"/>
      <c r="V299" s="779"/>
      <c r="W299" s="779"/>
      <c r="X299" s="779"/>
      <c r="Y299" s="779"/>
      <c r="Z299" s="779"/>
      <c r="AA299" s="779"/>
    </row>
    <row r="300" spans="1:27" ht="12.75">
      <c r="A300" s="905"/>
      <c r="B300" s="905"/>
      <c r="C300" s="892"/>
      <c r="D300" s="892"/>
      <c r="E300" s="892"/>
      <c r="F300" s="892"/>
      <c r="G300" s="892"/>
      <c r="H300" s="892"/>
      <c r="I300" s="892"/>
      <c r="J300" s="892"/>
      <c r="K300" s="892"/>
      <c r="L300" s="779"/>
      <c r="M300" s="779"/>
      <c r="N300" s="779"/>
      <c r="O300" s="779"/>
      <c r="P300" s="779"/>
      <c r="Q300" s="779"/>
      <c r="R300" s="779"/>
      <c r="S300" s="779"/>
      <c r="T300" s="779"/>
      <c r="U300" s="779"/>
      <c r="V300" s="779"/>
      <c r="W300" s="779"/>
      <c r="X300" s="779"/>
      <c r="Y300" s="779"/>
      <c r="Z300" s="779"/>
      <c r="AA300" s="779"/>
    </row>
    <row r="301" spans="1:27" ht="12.75">
      <c r="A301" s="905"/>
      <c r="B301" s="905"/>
      <c r="C301" s="892"/>
      <c r="D301" s="892"/>
      <c r="E301" s="892"/>
      <c r="F301" s="892"/>
      <c r="G301" s="892"/>
      <c r="H301" s="892"/>
      <c r="I301" s="892"/>
      <c r="J301" s="892"/>
      <c r="K301" s="892"/>
      <c r="L301" s="779"/>
      <c r="M301" s="779"/>
      <c r="N301" s="779"/>
      <c r="O301" s="779"/>
      <c r="P301" s="779"/>
      <c r="Q301" s="779"/>
      <c r="R301" s="779"/>
      <c r="S301" s="779"/>
      <c r="T301" s="779"/>
      <c r="U301" s="779"/>
      <c r="V301" s="779"/>
      <c r="W301" s="779"/>
      <c r="X301" s="779"/>
      <c r="Y301" s="779"/>
      <c r="Z301" s="779"/>
      <c r="AA301" s="779"/>
    </row>
    <row r="302" spans="1:27" ht="12.75">
      <c r="A302" s="905"/>
      <c r="B302" s="905"/>
      <c r="C302" s="892"/>
      <c r="D302" s="892"/>
      <c r="E302" s="892"/>
      <c r="F302" s="892"/>
      <c r="G302" s="892"/>
      <c r="H302" s="892"/>
      <c r="I302" s="892"/>
      <c r="J302" s="892"/>
      <c r="K302" s="892"/>
      <c r="L302" s="779"/>
      <c r="M302" s="779"/>
      <c r="N302" s="779"/>
      <c r="O302" s="779"/>
      <c r="P302" s="779"/>
      <c r="Q302" s="779"/>
      <c r="R302" s="779"/>
      <c r="S302" s="779"/>
      <c r="T302" s="779"/>
      <c r="U302" s="779"/>
      <c r="V302" s="779"/>
      <c r="W302" s="779"/>
      <c r="X302" s="779"/>
      <c r="Y302" s="779"/>
      <c r="Z302" s="779"/>
      <c r="AA302" s="779"/>
    </row>
    <row r="303" spans="1:27" ht="12.75">
      <c r="A303" s="905"/>
      <c r="B303" s="905"/>
      <c r="C303" s="892"/>
      <c r="D303" s="892"/>
      <c r="E303" s="892"/>
      <c r="F303" s="892"/>
      <c r="G303" s="892"/>
      <c r="H303" s="892"/>
      <c r="I303" s="892"/>
      <c r="J303" s="892"/>
      <c r="K303" s="892"/>
      <c r="L303" s="779"/>
      <c r="M303" s="779"/>
      <c r="N303" s="779"/>
      <c r="O303" s="779"/>
      <c r="P303" s="779"/>
      <c r="Q303" s="779"/>
      <c r="R303" s="779"/>
      <c r="S303" s="779"/>
      <c r="T303" s="779"/>
      <c r="U303" s="779"/>
      <c r="V303" s="779"/>
      <c r="W303" s="779"/>
      <c r="X303" s="779"/>
      <c r="Y303" s="779"/>
      <c r="Z303" s="779"/>
      <c r="AA303" s="779"/>
    </row>
    <row r="304" spans="1:27" ht="12.75">
      <c r="A304" s="905"/>
      <c r="B304" s="905"/>
      <c r="C304" s="892"/>
      <c r="D304" s="892"/>
      <c r="E304" s="892"/>
      <c r="F304" s="892"/>
      <c r="G304" s="892"/>
      <c r="H304" s="892"/>
      <c r="I304" s="892"/>
      <c r="J304" s="892"/>
      <c r="K304" s="892"/>
      <c r="L304" s="779"/>
      <c r="M304" s="779"/>
      <c r="N304" s="779"/>
      <c r="O304" s="779"/>
      <c r="P304" s="779"/>
      <c r="Q304" s="779"/>
      <c r="R304" s="779"/>
      <c r="S304" s="779"/>
      <c r="T304" s="779"/>
      <c r="U304" s="779"/>
      <c r="V304" s="779"/>
      <c r="W304" s="779"/>
      <c r="X304" s="779"/>
      <c r="Y304" s="779"/>
      <c r="Z304" s="779"/>
      <c r="AA304" s="779"/>
    </row>
    <row r="305" spans="1:27" ht="12.75">
      <c r="A305" s="905"/>
      <c r="B305" s="905"/>
      <c r="C305" s="892"/>
      <c r="D305" s="892"/>
      <c r="E305" s="892"/>
      <c r="F305" s="892"/>
      <c r="G305" s="892"/>
      <c r="H305" s="892"/>
      <c r="I305" s="892"/>
      <c r="J305" s="892"/>
      <c r="K305" s="892"/>
      <c r="L305" s="779"/>
      <c r="M305" s="779"/>
      <c r="N305" s="779"/>
      <c r="O305" s="779"/>
      <c r="P305" s="779"/>
      <c r="Q305" s="779"/>
      <c r="R305" s="779"/>
      <c r="S305" s="779"/>
      <c r="T305" s="779"/>
      <c r="U305" s="779"/>
      <c r="V305" s="779"/>
      <c r="W305" s="779"/>
      <c r="X305" s="779"/>
      <c r="Y305" s="779"/>
      <c r="Z305" s="779"/>
      <c r="AA305" s="779"/>
    </row>
    <row r="306" spans="1:27" ht="12.75">
      <c r="A306" s="905"/>
      <c r="B306" s="905"/>
      <c r="C306" s="892"/>
      <c r="D306" s="892"/>
      <c r="E306" s="892"/>
      <c r="F306" s="892"/>
      <c r="G306" s="892"/>
      <c r="H306" s="892"/>
      <c r="I306" s="892"/>
      <c r="J306" s="892"/>
      <c r="K306" s="892"/>
      <c r="L306" s="779"/>
      <c r="M306" s="779"/>
      <c r="N306" s="779"/>
      <c r="O306" s="779"/>
      <c r="P306" s="779"/>
      <c r="Q306" s="779"/>
      <c r="R306" s="779"/>
      <c r="S306" s="779"/>
      <c r="T306" s="779"/>
      <c r="U306" s="779"/>
      <c r="V306" s="779"/>
      <c r="W306" s="779"/>
      <c r="X306" s="779"/>
      <c r="Y306" s="779"/>
      <c r="Z306" s="779"/>
      <c r="AA306" s="779"/>
    </row>
    <row r="307" spans="1:27" ht="12.75">
      <c r="A307" s="905"/>
      <c r="B307" s="905"/>
      <c r="C307" s="892"/>
      <c r="D307" s="892"/>
      <c r="E307" s="892"/>
      <c r="F307" s="892"/>
      <c r="G307" s="892"/>
      <c r="H307" s="892"/>
      <c r="I307" s="892"/>
      <c r="J307" s="892"/>
      <c r="K307" s="892"/>
      <c r="L307" s="779"/>
      <c r="M307" s="779"/>
      <c r="N307" s="779"/>
      <c r="O307" s="779"/>
      <c r="P307" s="779"/>
      <c r="Q307" s="779"/>
      <c r="R307" s="779"/>
      <c r="S307" s="779"/>
      <c r="T307" s="779"/>
      <c r="U307" s="779"/>
      <c r="V307" s="779"/>
      <c r="W307" s="779"/>
      <c r="X307" s="779"/>
      <c r="Y307" s="779"/>
      <c r="Z307" s="779"/>
      <c r="AA307" s="779"/>
    </row>
    <row r="308" spans="1:27" ht="12.75">
      <c r="A308" s="905"/>
      <c r="B308" s="905"/>
      <c r="C308" s="892"/>
      <c r="D308" s="892"/>
      <c r="E308" s="892"/>
      <c r="F308" s="892"/>
      <c r="G308" s="892"/>
      <c r="H308" s="892"/>
      <c r="I308" s="892"/>
      <c r="J308" s="892"/>
      <c r="K308" s="892"/>
      <c r="L308" s="779"/>
      <c r="M308" s="779"/>
      <c r="N308" s="779"/>
      <c r="O308" s="779"/>
      <c r="P308" s="779"/>
      <c r="Q308" s="779"/>
      <c r="R308" s="779"/>
      <c r="S308" s="779"/>
      <c r="T308" s="779"/>
      <c r="U308" s="779"/>
      <c r="V308" s="779"/>
      <c r="W308" s="779"/>
      <c r="X308" s="779"/>
      <c r="Y308" s="779"/>
      <c r="Z308" s="779"/>
      <c r="AA308" s="779"/>
    </row>
    <row r="309" spans="1:27" ht="12.75">
      <c r="A309" s="905"/>
      <c r="B309" s="905"/>
      <c r="C309" s="892"/>
      <c r="D309" s="892"/>
      <c r="E309" s="892"/>
      <c r="F309" s="892"/>
      <c r="G309" s="892"/>
      <c r="H309" s="892"/>
      <c r="I309" s="892"/>
      <c r="J309" s="892"/>
      <c r="K309" s="892"/>
      <c r="L309" s="779"/>
      <c r="M309" s="779"/>
      <c r="N309" s="779"/>
      <c r="O309" s="779"/>
      <c r="P309" s="779"/>
      <c r="Q309" s="779"/>
      <c r="R309" s="779"/>
      <c r="S309" s="779"/>
      <c r="T309" s="779"/>
      <c r="U309" s="779"/>
      <c r="V309" s="779"/>
      <c r="W309" s="779"/>
      <c r="X309" s="779"/>
      <c r="Y309" s="779"/>
      <c r="Z309" s="779"/>
      <c r="AA309" s="779"/>
    </row>
    <row r="310" spans="1:27" ht="12.75">
      <c r="A310" s="905"/>
      <c r="B310" s="905"/>
      <c r="C310" s="892"/>
      <c r="D310" s="892"/>
      <c r="E310" s="892"/>
      <c r="F310" s="892"/>
      <c r="G310" s="892"/>
      <c r="H310" s="892"/>
      <c r="I310" s="892"/>
      <c r="J310" s="892"/>
      <c r="K310" s="892"/>
      <c r="L310" s="779"/>
      <c r="M310" s="779"/>
      <c r="N310" s="779"/>
      <c r="O310" s="779"/>
      <c r="P310" s="779"/>
      <c r="Q310" s="779"/>
      <c r="R310" s="779"/>
      <c r="S310" s="779"/>
      <c r="T310" s="779"/>
      <c r="U310" s="779"/>
      <c r="V310" s="779"/>
      <c r="W310" s="779"/>
      <c r="X310" s="779"/>
      <c r="Y310" s="779"/>
      <c r="Z310" s="779"/>
      <c r="AA310" s="779"/>
    </row>
    <row r="311" spans="1:27" ht="12.75">
      <c r="A311" s="905"/>
      <c r="B311" s="905"/>
      <c r="C311" s="892"/>
      <c r="D311" s="892"/>
      <c r="E311" s="892"/>
      <c r="F311" s="892"/>
      <c r="G311" s="892"/>
      <c r="H311" s="892"/>
      <c r="I311" s="892"/>
      <c r="J311" s="892"/>
      <c r="K311" s="892"/>
      <c r="L311" s="779"/>
      <c r="M311" s="779"/>
      <c r="N311" s="779"/>
      <c r="O311" s="779"/>
      <c r="P311" s="779"/>
      <c r="Q311" s="779"/>
      <c r="R311" s="779"/>
      <c r="S311" s="779"/>
      <c r="T311" s="779"/>
      <c r="U311" s="779"/>
      <c r="V311" s="779"/>
      <c r="W311" s="779"/>
      <c r="X311" s="779"/>
      <c r="Y311" s="779"/>
      <c r="Z311" s="779"/>
      <c r="AA311" s="779"/>
    </row>
    <row r="312" spans="1:27" ht="12.75">
      <c r="A312" s="905"/>
      <c r="B312" s="905"/>
      <c r="C312" s="892"/>
      <c r="D312" s="892"/>
      <c r="E312" s="892"/>
      <c r="F312" s="892"/>
      <c r="G312" s="892"/>
      <c r="H312" s="892"/>
      <c r="I312" s="892"/>
      <c r="J312" s="892"/>
      <c r="K312" s="892"/>
      <c r="L312" s="779"/>
      <c r="M312" s="779"/>
      <c r="N312" s="779"/>
      <c r="O312" s="779"/>
      <c r="P312" s="779"/>
      <c r="Q312" s="779"/>
      <c r="R312" s="779"/>
      <c r="S312" s="779"/>
      <c r="T312" s="779"/>
      <c r="U312" s="779"/>
      <c r="V312" s="779"/>
      <c r="W312" s="779"/>
      <c r="X312" s="779"/>
      <c r="Y312" s="779"/>
      <c r="Z312" s="779"/>
      <c r="AA312" s="779"/>
    </row>
    <row r="313" spans="1:27" ht="12.75">
      <c r="A313" s="905"/>
      <c r="B313" s="905"/>
      <c r="C313" s="892"/>
      <c r="D313" s="892"/>
      <c r="E313" s="892"/>
      <c r="F313" s="892"/>
      <c r="G313" s="892"/>
      <c r="H313" s="892"/>
      <c r="I313" s="892"/>
      <c r="J313" s="892"/>
      <c r="K313" s="892"/>
      <c r="L313" s="779"/>
      <c r="M313" s="779"/>
      <c r="N313" s="779"/>
      <c r="O313" s="779"/>
      <c r="P313" s="779"/>
      <c r="Q313" s="779"/>
      <c r="R313" s="779"/>
      <c r="S313" s="779"/>
      <c r="T313" s="779"/>
      <c r="U313" s="779"/>
      <c r="V313" s="779"/>
      <c r="W313" s="779"/>
      <c r="X313" s="779"/>
      <c r="Y313" s="779"/>
      <c r="Z313" s="779"/>
      <c r="AA313" s="779"/>
    </row>
    <row r="314" spans="1:27" ht="12.75">
      <c r="A314" s="905"/>
      <c r="B314" s="905"/>
      <c r="C314" s="892"/>
      <c r="D314" s="892"/>
      <c r="E314" s="892"/>
      <c r="F314" s="892"/>
      <c r="G314" s="892"/>
      <c r="H314" s="892"/>
      <c r="I314" s="892"/>
      <c r="J314" s="892"/>
      <c r="K314" s="892"/>
      <c r="L314" s="779"/>
      <c r="M314" s="779"/>
      <c r="N314" s="779"/>
      <c r="O314" s="779"/>
      <c r="P314" s="779"/>
      <c r="Q314" s="779"/>
      <c r="R314" s="779"/>
      <c r="S314" s="779"/>
      <c r="T314" s="779"/>
      <c r="U314" s="779"/>
      <c r="V314" s="779"/>
      <c r="W314" s="779"/>
      <c r="X314" s="779"/>
      <c r="Y314" s="779"/>
      <c r="Z314" s="779"/>
      <c r="AA314" s="779"/>
    </row>
    <row r="315" spans="1:27" ht="12.75">
      <c r="A315" s="905"/>
      <c r="B315" s="905"/>
      <c r="C315" s="892"/>
      <c r="D315" s="892"/>
      <c r="E315" s="892"/>
      <c r="F315" s="892"/>
      <c r="G315" s="892"/>
      <c r="H315" s="892"/>
      <c r="I315" s="892"/>
      <c r="J315" s="892"/>
      <c r="K315" s="892"/>
      <c r="L315" s="779"/>
      <c r="M315" s="779"/>
      <c r="N315" s="779"/>
      <c r="O315" s="779"/>
      <c r="P315" s="779"/>
      <c r="Q315" s="779"/>
      <c r="R315" s="779"/>
      <c r="S315" s="779"/>
      <c r="T315" s="779"/>
      <c r="U315" s="779"/>
      <c r="V315" s="779"/>
      <c r="W315" s="779"/>
      <c r="X315" s="779"/>
      <c r="Y315" s="779"/>
      <c r="Z315" s="779"/>
      <c r="AA315" s="779"/>
    </row>
    <row r="316" spans="1:27" ht="12.75">
      <c r="A316" s="905"/>
      <c r="B316" s="905"/>
      <c r="C316" s="892"/>
      <c r="D316" s="892"/>
      <c r="E316" s="892"/>
      <c r="F316" s="892"/>
      <c r="G316" s="892"/>
      <c r="H316" s="892"/>
      <c r="I316" s="892"/>
      <c r="J316" s="892"/>
      <c r="K316" s="892"/>
      <c r="L316" s="779"/>
      <c r="M316" s="779"/>
      <c r="N316" s="779"/>
      <c r="O316" s="779"/>
      <c r="P316" s="779"/>
      <c r="Q316" s="779"/>
      <c r="R316" s="779"/>
      <c r="S316" s="779"/>
      <c r="T316" s="779"/>
      <c r="U316" s="779"/>
      <c r="V316" s="779"/>
      <c r="W316" s="779"/>
      <c r="X316" s="779"/>
      <c r="Y316" s="779"/>
      <c r="Z316" s="779"/>
      <c r="AA316" s="779"/>
    </row>
    <row r="317" spans="1:27" ht="12.75">
      <c r="A317" s="905"/>
      <c r="B317" s="905"/>
      <c r="C317" s="892"/>
      <c r="D317" s="892"/>
      <c r="E317" s="892"/>
      <c r="F317" s="892"/>
      <c r="G317" s="892"/>
      <c r="H317" s="892"/>
      <c r="I317" s="892"/>
      <c r="J317" s="892"/>
      <c r="K317" s="892"/>
      <c r="L317" s="779"/>
      <c r="M317" s="779"/>
      <c r="N317" s="779"/>
      <c r="O317" s="779"/>
      <c r="P317" s="779"/>
      <c r="Q317" s="779"/>
      <c r="R317" s="779"/>
      <c r="S317" s="779"/>
      <c r="T317" s="779"/>
      <c r="U317" s="779"/>
      <c r="V317" s="779"/>
      <c r="W317" s="779"/>
      <c r="X317" s="779"/>
      <c r="Y317" s="779"/>
      <c r="Z317" s="779"/>
      <c r="AA317" s="779"/>
    </row>
    <row r="318" spans="1:27" ht="12.75">
      <c r="A318" s="905"/>
      <c r="B318" s="905"/>
      <c r="C318" s="892"/>
      <c r="D318" s="892"/>
      <c r="E318" s="892"/>
      <c r="F318" s="892"/>
      <c r="G318" s="892"/>
      <c r="H318" s="892"/>
      <c r="I318" s="892"/>
      <c r="J318" s="892"/>
      <c r="K318" s="892"/>
      <c r="L318" s="779"/>
      <c r="M318" s="779"/>
      <c r="N318" s="779"/>
      <c r="O318" s="779"/>
      <c r="P318" s="779"/>
      <c r="Q318" s="779"/>
      <c r="R318" s="779"/>
      <c r="S318" s="779"/>
      <c r="T318" s="779"/>
      <c r="U318" s="779"/>
      <c r="V318" s="779"/>
      <c r="W318" s="779"/>
      <c r="X318" s="779"/>
      <c r="Y318" s="779"/>
      <c r="Z318" s="779"/>
      <c r="AA318" s="779"/>
    </row>
    <row r="319" spans="1:27" ht="12.75">
      <c r="A319" s="905"/>
      <c r="B319" s="905"/>
      <c r="C319" s="892"/>
      <c r="D319" s="892"/>
      <c r="E319" s="892"/>
      <c r="F319" s="892"/>
      <c r="G319" s="892"/>
      <c r="H319" s="892"/>
      <c r="I319" s="892"/>
      <c r="J319" s="892"/>
      <c r="K319" s="892"/>
      <c r="L319" s="779"/>
      <c r="M319" s="779"/>
      <c r="N319" s="779"/>
      <c r="O319" s="779"/>
      <c r="P319" s="779"/>
      <c r="Q319" s="779"/>
      <c r="R319" s="779"/>
      <c r="S319" s="779"/>
      <c r="T319" s="779"/>
      <c r="U319" s="779"/>
      <c r="V319" s="779"/>
      <c r="W319" s="779"/>
      <c r="X319" s="779"/>
      <c r="Y319" s="779"/>
      <c r="Z319" s="779"/>
      <c r="AA319" s="779"/>
    </row>
    <row r="320" spans="1:27" ht="12.75">
      <c r="A320" s="905"/>
      <c r="B320" s="905"/>
      <c r="C320" s="892"/>
      <c r="D320" s="892"/>
      <c r="E320" s="892"/>
      <c r="F320" s="892"/>
      <c r="G320" s="892"/>
      <c r="H320" s="892"/>
      <c r="I320" s="892"/>
      <c r="J320" s="892"/>
      <c r="K320" s="892"/>
      <c r="L320" s="779"/>
      <c r="M320" s="779"/>
      <c r="N320" s="779"/>
      <c r="O320" s="779"/>
      <c r="P320" s="779"/>
      <c r="Q320" s="779"/>
      <c r="R320" s="779"/>
      <c r="S320" s="779"/>
      <c r="T320" s="779"/>
      <c r="U320" s="779"/>
      <c r="V320" s="779"/>
      <c r="W320" s="779"/>
      <c r="X320" s="779"/>
      <c r="Y320" s="779"/>
      <c r="Z320" s="779"/>
      <c r="AA320" s="779"/>
    </row>
    <row r="321" spans="1:27" ht="12.75">
      <c r="A321" s="905"/>
      <c r="B321" s="905"/>
      <c r="C321" s="892"/>
      <c r="D321" s="892"/>
      <c r="E321" s="892"/>
      <c r="F321" s="892"/>
      <c r="G321" s="892"/>
      <c r="H321" s="892"/>
      <c r="I321" s="892"/>
      <c r="J321" s="892"/>
      <c r="K321" s="892"/>
      <c r="L321" s="779"/>
      <c r="M321" s="779"/>
      <c r="N321" s="779"/>
      <c r="O321" s="779"/>
      <c r="P321" s="779"/>
      <c r="Q321" s="779"/>
      <c r="R321" s="779"/>
      <c r="S321" s="779"/>
      <c r="T321" s="779"/>
      <c r="U321" s="779"/>
      <c r="V321" s="779"/>
      <c r="W321" s="779"/>
      <c r="X321" s="779"/>
      <c r="Y321" s="779"/>
      <c r="Z321" s="779"/>
      <c r="AA321" s="779"/>
    </row>
    <row r="322" spans="1:27" ht="12.75">
      <c r="A322" s="905"/>
      <c r="B322" s="905"/>
      <c r="C322" s="892"/>
      <c r="D322" s="892"/>
      <c r="E322" s="892"/>
      <c r="F322" s="892"/>
      <c r="G322" s="892"/>
      <c r="H322" s="892"/>
      <c r="I322" s="892"/>
      <c r="J322" s="892"/>
      <c r="K322" s="892"/>
      <c r="L322" s="779"/>
      <c r="M322" s="779"/>
      <c r="N322" s="779"/>
      <c r="O322" s="779"/>
      <c r="P322" s="779"/>
      <c r="Q322" s="779"/>
      <c r="R322" s="779"/>
      <c r="S322" s="779"/>
      <c r="T322" s="779"/>
      <c r="U322" s="779"/>
      <c r="V322" s="779"/>
      <c r="W322" s="779"/>
      <c r="X322" s="779"/>
      <c r="Y322" s="779"/>
      <c r="Z322" s="779"/>
      <c r="AA322" s="779"/>
    </row>
    <row r="323" spans="1:27" ht="12.75">
      <c r="A323" s="905"/>
      <c r="B323" s="905"/>
      <c r="C323" s="892"/>
      <c r="D323" s="892"/>
      <c r="E323" s="892"/>
      <c r="F323" s="892"/>
      <c r="G323" s="892"/>
      <c r="H323" s="892"/>
      <c r="I323" s="892"/>
      <c r="J323" s="892"/>
      <c r="K323" s="892"/>
      <c r="L323" s="779"/>
      <c r="M323" s="779"/>
      <c r="N323" s="779"/>
      <c r="O323" s="779"/>
      <c r="P323" s="779"/>
      <c r="Q323" s="779"/>
      <c r="R323" s="779"/>
      <c r="S323" s="779"/>
      <c r="T323" s="779"/>
      <c r="U323" s="779"/>
      <c r="V323" s="779"/>
      <c r="W323" s="779"/>
      <c r="X323" s="779"/>
      <c r="Y323" s="779"/>
      <c r="Z323" s="779"/>
      <c r="AA323" s="779"/>
    </row>
    <row r="324" spans="1:27" ht="12.75">
      <c r="A324" s="905"/>
      <c r="B324" s="905"/>
      <c r="C324" s="892"/>
      <c r="D324" s="892"/>
      <c r="E324" s="892"/>
      <c r="F324" s="892"/>
      <c r="G324" s="892"/>
      <c r="H324" s="892"/>
      <c r="I324" s="892"/>
      <c r="J324" s="892"/>
      <c r="K324" s="892"/>
      <c r="L324" s="779"/>
      <c r="M324" s="779"/>
      <c r="N324" s="779"/>
      <c r="O324" s="779"/>
      <c r="P324" s="779"/>
      <c r="Q324" s="779"/>
      <c r="R324" s="779"/>
      <c r="S324" s="779"/>
      <c r="T324" s="779"/>
      <c r="U324" s="779"/>
      <c r="V324" s="779"/>
      <c r="W324" s="779"/>
      <c r="X324" s="779"/>
      <c r="Y324" s="779"/>
      <c r="Z324" s="779"/>
      <c r="AA324" s="779"/>
    </row>
    <row r="325" spans="1:27" ht="12.75">
      <c r="A325" s="905"/>
      <c r="B325" s="905"/>
      <c r="C325" s="892"/>
      <c r="D325" s="892"/>
      <c r="E325" s="892"/>
      <c r="F325" s="892"/>
      <c r="G325" s="892"/>
      <c r="H325" s="892"/>
      <c r="I325" s="892"/>
      <c r="J325" s="892"/>
      <c r="K325" s="892"/>
      <c r="L325" s="779"/>
      <c r="M325" s="779"/>
      <c r="N325" s="779"/>
      <c r="O325" s="779"/>
      <c r="P325" s="779"/>
      <c r="Q325" s="779"/>
      <c r="R325" s="779"/>
      <c r="S325" s="779"/>
      <c r="T325" s="779"/>
      <c r="U325" s="779"/>
      <c r="V325" s="779"/>
      <c r="W325" s="779"/>
      <c r="X325" s="779"/>
      <c r="Y325" s="779"/>
      <c r="Z325" s="779"/>
      <c r="AA325" s="779"/>
    </row>
    <row r="326" spans="1:27" ht="12.75">
      <c r="A326" s="905"/>
      <c r="B326" s="905"/>
      <c r="C326" s="892"/>
      <c r="D326" s="892"/>
      <c r="E326" s="892"/>
      <c r="F326" s="892"/>
      <c r="G326" s="892"/>
      <c r="H326" s="892"/>
      <c r="I326" s="892"/>
      <c r="J326" s="892"/>
      <c r="K326" s="892"/>
      <c r="L326" s="779"/>
      <c r="M326" s="779"/>
      <c r="N326" s="779"/>
      <c r="O326" s="779"/>
      <c r="P326" s="779"/>
      <c r="Q326" s="779"/>
      <c r="R326" s="779"/>
      <c r="S326" s="779"/>
      <c r="T326" s="779"/>
      <c r="U326" s="779"/>
      <c r="V326" s="779"/>
      <c r="W326" s="779"/>
      <c r="X326" s="779"/>
      <c r="Y326" s="779"/>
      <c r="Z326" s="779"/>
      <c r="AA326" s="779"/>
    </row>
    <row r="327" spans="1:27" ht="12.75">
      <c r="A327" s="905"/>
      <c r="B327" s="905"/>
      <c r="C327" s="892"/>
      <c r="D327" s="892"/>
      <c r="E327" s="892"/>
      <c r="F327" s="892"/>
      <c r="G327" s="892"/>
      <c r="H327" s="892"/>
      <c r="I327" s="892"/>
      <c r="J327" s="892"/>
      <c r="K327" s="892"/>
      <c r="L327" s="779"/>
      <c r="M327" s="779"/>
      <c r="N327" s="779"/>
      <c r="O327" s="779"/>
      <c r="P327" s="779"/>
      <c r="Q327" s="779"/>
      <c r="R327" s="779"/>
      <c r="S327" s="779"/>
      <c r="T327" s="779"/>
      <c r="U327" s="779"/>
      <c r="V327" s="779"/>
      <c r="W327" s="779"/>
      <c r="X327" s="779"/>
      <c r="Y327" s="779"/>
      <c r="Z327" s="779"/>
      <c r="AA327" s="779"/>
    </row>
    <row r="328" spans="1:27" ht="12.75">
      <c r="A328" s="905"/>
      <c r="B328" s="905"/>
      <c r="C328" s="892"/>
      <c r="D328" s="892"/>
      <c r="E328" s="892"/>
      <c r="F328" s="892"/>
      <c r="G328" s="892"/>
      <c r="H328" s="892"/>
      <c r="I328" s="892"/>
      <c r="J328" s="892"/>
      <c r="K328" s="892"/>
      <c r="L328" s="779"/>
      <c r="M328" s="779"/>
      <c r="N328" s="779"/>
      <c r="O328" s="779"/>
      <c r="P328" s="779"/>
      <c r="Q328" s="779"/>
      <c r="R328" s="779"/>
      <c r="S328" s="779"/>
      <c r="T328" s="779"/>
      <c r="U328" s="779"/>
      <c r="V328" s="779"/>
      <c r="W328" s="779"/>
      <c r="X328" s="779"/>
      <c r="Y328" s="779"/>
      <c r="Z328" s="779"/>
      <c r="AA328" s="779"/>
    </row>
    <row r="329" spans="1:27" ht="12.75">
      <c r="A329" s="905"/>
      <c r="B329" s="905"/>
      <c r="C329" s="892"/>
      <c r="D329" s="892"/>
      <c r="E329" s="892"/>
      <c r="F329" s="892"/>
      <c r="G329" s="892"/>
      <c r="H329" s="892"/>
      <c r="I329" s="892"/>
      <c r="J329" s="892"/>
      <c r="K329" s="892"/>
      <c r="L329" s="779"/>
      <c r="M329" s="779"/>
      <c r="N329" s="779"/>
      <c r="O329" s="779"/>
      <c r="P329" s="779"/>
      <c r="Q329" s="779"/>
      <c r="R329" s="779"/>
      <c r="S329" s="779"/>
      <c r="T329" s="779"/>
      <c r="U329" s="779"/>
      <c r="V329" s="779"/>
      <c r="W329" s="779"/>
      <c r="X329" s="779"/>
      <c r="Y329" s="779"/>
      <c r="Z329" s="779"/>
      <c r="AA329" s="779"/>
    </row>
    <row r="330" spans="1:27" ht="12.75">
      <c r="A330" s="905"/>
      <c r="B330" s="905"/>
      <c r="C330" s="892"/>
      <c r="D330" s="892"/>
      <c r="E330" s="892"/>
      <c r="F330" s="892"/>
      <c r="G330" s="892"/>
      <c r="H330" s="892"/>
      <c r="I330" s="892"/>
      <c r="J330" s="892"/>
      <c r="K330" s="892"/>
      <c r="L330" s="779"/>
      <c r="M330" s="779"/>
      <c r="N330" s="779"/>
      <c r="O330" s="779"/>
      <c r="P330" s="779"/>
      <c r="Q330" s="779"/>
      <c r="R330" s="779"/>
      <c r="S330" s="779"/>
      <c r="T330" s="779"/>
      <c r="U330" s="779"/>
      <c r="V330" s="779"/>
      <c r="W330" s="779"/>
      <c r="X330" s="779"/>
      <c r="Y330" s="779"/>
      <c r="Z330" s="779"/>
      <c r="AA330" s="779"/>
    </row>
    <row r="331" spans="1:27" ht="12.75">
      <c r="A331" s="905"/>
      <c r="B331" s="905"/>
      <c r="C331" s="892"/>
      <c r="D331" s="892"/>
      <c r="E331" s="892"/>
      <c r="F331" s="892"/>
      <c r="G331" s="892"/>
      <c r="H331" s="892"/>
      <c r="I331" s="892"/>
      <c r="J331" s="892"/>
      <c r="K331" s="892"/>
      <c r="L331" s="779"/>
      <c r="M331" s="779"/>
      <c r="N331" s="779"/>
      <c r="O331" s="779"/>
      <c r="P331" s="779"/>
      <c r="Q331" s="779"/>
      <c r="R331" s="779"/>
      <c r="S331" s="779"/>
      <c r="T331" s="779"/>
      <c r="U331" s="779"/>
      <c r="V331" s="779"/>
      <c r="W331" s="779"/>
      <c r="X331" s="779"/>
      <c r="Y331" s="779"/>
      <c r="Z331" s="779"/>
      <c r="AA331" s="779"/>
    </row>
    <row r="332" spans="1:27" ht="12.75">
      <c r="A332" s="905"/>
      <c r="B332" s="905"/>
      <c r="C332" s="892"/>
      <c r="D332" s="892"/>
      <c r="E332" s="892"/>
      <c r="F332" s="892"/>
      <c r="G332" s="892"/>
      <c r="H332" s="892"/>
      <c r="I332" s="892"/>
      <c r="J332" s="892"/>
      <c r="K332" s="892"/>
      <c r="L332" s="779"/>
      <c r="M332" s="779"/>
      <c r="N332" s="779"/>
      <c r="O332" s="779"/>
      <c r="P332" s="779"/>
      <c r="Q332" s="779"/>
      <c r="R332" s="779"/>
      <c r="S332" s="779"/>
      <c r="T332" s="779"/>
      <c r="U332" s="779"/>
      <c r="V332" s="779"/>
      <c r="W332" s="779"/>
      <c r="X332" s="779"/>
      <c r="Y332" s="779"/>
      <c r="Z332" s="779"/>
      <c r="AA332" s="779"/>
    </row>
    <row r="333" spans="1:27" ht="12.75">
      <c r="A333" s="905"/>
      <c r="B333" s="905"/>
      <c r="C333" s="892"/>
      <c r="D333" s="892"/>
      <c r="E333" s="892"/>
      <c r="F333" s="892"/>
      <c r="G333" s="892"/>
      <c r="H333" s="892"/>
      <c r="I333" s="892"/>
      <c r="J333" s="892"/>
      <c r="K333" s="892"/>
      <c r="L333" s="779"/>
      <c r="M333" s="779"/>
      <c r="N333" s="779"/>
      <c r="O333" s="779"/>
      <c r="P333" s="779"/>
      <c r="Q333" s="779"/>
      <c r="R333" s="779"/>
      <c r="S333" s="779"/>
      <c r="T333" s="779"/>
      <c r="U333" s="779"/>
      <c r="V333" s="779"/>
      <c r="W333" s="779"/>
      <c r="X333" s="779"/>
      <c r="Y333" s="779"/>
      <c r="Z333" s="779"/>
      <c r="AA333" s="779"/>
    </row>
    <row r="334" spans="1:27" ht="12.75">
      <c r="A334" s="905"/>
      <c r="B334" s="905"/>
      <c r="C334" s="892"/>
      <c r="D334" s="892"/>
      <c r="E334" s="892"/>
      <c r="F334" s="892"/>
      <c r="G334" s="892"/>
      <c r="H334" s="892"/>
      <c r="I334" s="892"/>
      <c r="J334" s="892"/>
      <c r="K334" s="892"/>
      <c r="L334" s="779"/>
      <c r="M334" s="779"/>
      <c r="N334" s="779"/>
      <c r="O334" s="779"/>
      <c r="P334" s="779"/>
      <c r="Q334" s="779"/>
      <c r="R334" s="779"/>
      <c r="S334" s="779"/>
      <c r="T334" s="779"/>
      <c r="U334" s="779"/>
      <c r="V334" s="779"/>
      <c r="W334" s="779"/>
      <c r="X334" s="779"/>
      <c r="Y334" s="779"/>
      <c r="Z334" s="779"/>
      <c r="AA334" s="779"/>
    </row>
    <row r="335" spans="1:27" ht="12.75">
      <c r="A335" s="905"/>
      <c r="B335" s="905"/>
      <c r="C335" s="892"/>
      <c r="D335" s="892"/>
      <c r="E335" s="892"/>
      <c r="F335" s="892"/>
      <c r="G335" s="892"/>
      <c r="H335" s="892"/>
      <c r="I335" s="892"/>
      <c r="J335" s="892"/>
      <c r="K335" s="892"/>
      <c r="L335" s="779"/>
      <c r="M335" s="779"/>
      <c r="N335" s="779"/>
      <c r="O335" s="779"/>
      <c r="P335" s="779"/>
      <c r="Q335" s="779"/>
      <c r="R335" s="779"/>
      <c r="S335" s="779"/>
      <c r="T335" s="779"/>
      <c r="U335" s="779"/>
      <c r="V335" s="779"/>
      <c r="W335" s="779"/>
      <c r="X335" s="779"/>
      <c r="Y335" s="779"/>
      <c r="Z335" s="779"/>
      <c r="AA335" s="779"/>
    </row>
    <row r="336" spans="1:27" ht="12.75">
      <c r="A336" s="905"/>
      <c r="B336" s="905"/>
      <c r="C336" s="892"/>
      <c r="D336" s="892"/>
      <c r="E336" s="892"/>
      <c r="F336" s="892"/>
      <c r="G336" s="892"/>
      <c r="H336" s="892"/>
      <c r="I336" s="892"/>
      <c r="J336" s="892"/>
      <c r="K336" s="892"/>
      <c r="L336" s="779"/>
      <c r="M336" s="779"/>
      <c r="N336" s="779"/>
      <c r="O336" s="779"/>
      <c r="P336" s="779"/>
      <c r="Q336" s="779"/>
      <c r="R336" s="779"/>
      <c r="S336" s="779"/>
      <c r="T336" s="779"/>
      <c r="U336" s="779"/>
      <c r="V336" s="779"/>
      <c r="W336" s="779"/>
      <c r="X336" s="779"/>
      <c r="Y336" s="779"/>
      <c r="Z336" s="779"/>
      <c r="AA336" s="779"/>
    </row>
    <row r="337" spans="1:27" ht="12.75">
      <c r="A337" s="905"/>
      <c r="B337" s="905"/>
      <c r="C337" s="892"/>
      <c r="D337" s="892"/>
      <c r="E337" s="892"/>
      <c r="F337" s="892"/>
      <c r="G337" s="892"/>
      <c r="H337" s="892"/>
      <c r="I337" s="892"/>
      <c r="J337" s="892"/>
      <c r="K337" s="892"/>
      <c r="L337" s="779"/>
      <c r="M337" s="779"/>
      <c r="N337" s="779"/>
      <c r="O337" s="779"/>
      <c r="P337" s="779"/>
      <c r="Q337" s="779"/>
      <c r="R337" s="779"/>
      <c r="S337" s="779"/>
      <c r="T337" s="779"/>
      <c r="U337" s="779"/>
      <c r="V337" s="779"/>
      <c r="W337" s="779"/>
      <c r="X337" s="779"/>
      <c r="Y337" s="779"/>
      <c r="Z337" s="779"/>
      <c r="AA337" s="779"/>
    </row>
    <row r="338" spans="1:27" ht="12.75">
      <c r="A338" s="905"/>
      <c r="B338" s="905"/>
      <c r="C338" s="892"/>
      <c r="D338" s="892"/>
      <c r="E338" s="892"/>
      <c r="F338" s="892"/>
      <c r="G338" s="892"/>
      <c r="H338" s="892"/>
      <c r="I338" s="892"/>
      <c r="J338" s="892"/>
      <c r="K338" s="892"/>
      <c r="L338" s="779"/>
      <c r="M338" s="779"/>
      <c r="N338" s="779"/>
      <c r="O338" s="779"/>
      <c r="P338" s="779"/>
      <c r="Q338" s="779"/>
      <c r="R338" s="779"/>
      <c r="S338" s="779"/>
      <c r="T338" s="779"/>
      <c r="U338" s="779"/>
      <c r="V338" s="779"/>
      <c r="W338" s="779"/>
      <c r="X338" s="779"/>
      <c r="Y338" s="779"/>
      <c r="Z338" s="779"/>
      <c r="AA338" s="779"/>
    </row>
    <row r="339" spans="1:27" ht="12.75">
      <c r="A339" s="905"/>
      <c r="B339" s="905"/>
      <c r="C339" s="892"/>
      <c r="D339" s="892"/>
      <c r="E339" s="892"/>
      <c r="F339" s="892"/>
      <c r="G339" s="892"/>
      <c r="H339" s="892"/>
      <c r="I339" s="892"/>
      <c r="J339" s="892"/>
      <c r="K339" s="892"/>
      <c r="L339" s="779"/>
      <c r="M339" s="779"/>
      <c r="N339" s="779"/>
      <c r="O339" s="779"/>
      <c r="P339" s="779"/>
      <c r="Q339" s="779"/>
      <c r="R339" s="779"/>
      <c r="S339" s="779"/>
      <c r="T339" s="779"/>
      <c r="U339" s="779"/>
      <c r="V339" s="779"/>
      <c r="W339" s="779"/>
      <c r="X339" s="779"/>
      <c r="Y339" s="779"/>
      <c r="Z339" s="779"/>
      <c r="AA339" s="779"/>
    </row>
    <row r="340" spans="1:27" ht="12.75">
      <c r="A340" s="905"/>
      <c r="B340" s="905"/>
      <c r="C340" s="892"/>
      <c r="D340" s="892"/>
      <c r="E340" s="892"/>
      <c r="F340" s="892"/>
      <c r="G340" s="892"/>
      <c r="H340" s="892"/>
      <c r="I340" s="892"/>
      <c r="J340" s="892"/>
      <c r="K340" s="892"/>
      <c r="L340" s="779"/>
      <c r="M340" s="779"/>
      <c r="N340" s="779"/>
      <c r="O340" s="779"/>
      <c r="P340" s="779"/>
      <c r="Q340" s="779"/>
      <c r="R340" s="779"/>
      <c r="S340" s="779"/>
      <c r="T340" s="779"/>
      <c r="U340" s="779"/>
      <c r="V340" s="779"/>
      <c r="W340" s="779"/>
      <c r="X340" s="779"/>
      <c r="Y340" s="779"/>
      <c r="Z340" s="779"/>
      <c r="AA340" s="779"/>
    </row>
    <row r="341" spans="1:27" ht="12.75">
      <c r="A341" s="905"/>
      <c r="B341" s="905"/>
      <c r="C341" s="892"/>
      <c r="D341" s="892"/>
      <c r="E341" s="892"/>
      <c r="F341" s="892"/>
      <c r="G341" s="892"/>
      <c r="H341" s="892"/>
      <c r="I341" s="892"/>
      <c r="J341" s="892"/>
      <c r="K341" s="892"/>
      <c r="L341" s="779"/>
      <c r="M341" s="779"/>
      <c r="N341" s="779"/>
      <c r="O341" s="779"/>
      <c r="P341" s="779"/>
      <c r="Q341" s="779"/>
      <c r="R341" s="779"/>
      <c r="S341" s="779"/>
      <c r="T341" s="779"/>
      <c r="U341" s="779"/>
      <c r="V341" s="779"/>
      <c r="W341" s="779"/>
      <c r="X341" s="779"/>
      <c r="Y341" s="779"/>
      <c r="Z341" s="779"/>
      <c r="AA341" s="779"/>
    </row>
    <row r="342" spans="1:27" ht="12.75">
      <c r="A342" s="905"/>
      <c r="B342" s="905"/>
      <c r="C342" s="892"/>
      <c r="D342" s="892"/>
      <c r="E342" s="892"/>
      <c r="F342" s="892"/>
      <c r="G342" s="892"/>
      <c r="H342" s="892"/>
      <c r="I342" s="892"/>
      <c r="J342" s="892"/>
      <c r="K342" s="892"/>
      <c r="L342" s="779"/>
      <c r="M342" s="779"/>
      <c r="N342" s="779"/>
      <c r="O342" s="779"/>
      <c r="P342" s="779"/>
      <c r="Q342" s="779"/>
      <c r="R342" s="779"/>
      <c r="S342" s="779"/>
      <c r="T342" s="779"/>
      <c r="U342" s="779"/>
      <c r="V342" s="779"/>
      <c r="W342" s="779"/>
      <c r="X342" s="779"/>
      <c r="Y342" s="779"/>
      <c r="Z342" s="779"/>
      <c r="AA342" s="779"/>
    </row>
    <row r="343" spans="1:27" ht="12.75">
      <c r="A343" s="905"/>
      <c r="B343" s="905"/>
      <c r="C343" s="892"/>
      <c r="D343" s="892"/>
      <c r="E343" s="892"/>
      <c r="F343" s="892"/>
      <c r="G343" s="892"/>
      <c r="H343" s="892"/>
      <c r="I343" s="892"/>
      <c r="J343" s="892"/>
      <c r="K343" s="892"/>
      <c r="L343" s="779"/>
      <c r="M343" s="779"/>
      <c r="N343" s="779"/>
      <c r="O343" s="779"/>
      <c r="P343" s="779"/>
      <c r="Q343" s="779"/>
      <c r="R343" s="779"/>
      <c r="S343" s="779"/>
      <c r="T343" s="779"/>
      <c r="U343" s="779"/>
      <c r="V343" s="779"/>
      <c r="W343" s="779"/>
      <c r="X343" s="779"/>
      <c r="Y343" s="779"/>
      <c r="Z343" s="779"/>
      <c r="AA343" s="779"/>
    </row>
    <row r="344" spans="1:27" ht="12.75">
      <c r="A344" s="905"/>
      <c r="B344" s="905"/>
      <c r="C344" s="892"/>
      <c r="D344" s="892"/>
      <c r="E344" s="892"/>
      <c r="F344" s="892"/>
      <c r="G344" s="892"/>
      <c r="H344" s="892"/>
      <c r="I344" s="892"/>
      <c r="J344" s="892"/>
      <c r="K344" s="892"/>
      <c r="L344" s="779"/>
      <c r="M344" s="779"/>
      <c r="N344" s="779"/>
      <c r="O344" s="779"/>
      <c r="P344" s="779"/>
      <c r="Q344" s="779"/>
      <c r="R344" s="779"/>
      <c r="S344" s="779"/>
      <c r="T344" s="779"/>
      <c r="U344" s="779"/>
      <c r="V344" s="779"/>
      <c r="W344" s="779"/>
      <c r="X344" s="779"/>
      <c r="Y344" s="779"/>
      <c r="Z344" s="779"/>
      <c r="AA344" s="779"/>
    </row>
    <row r="345" spans="1:27" ht="12.75">
      <c r="A345" s="905"/>
      <c r="B345" s="905"/>
      <c r="C345" s="892"/>
      <c r="D345" s="892"/>
      <c r="E345" s="892"/>
      <c r="F345" s="892"/>
      <c r="G345" s="892"/>
      <c r="H345" s="892"/>
      <c r="I345" s="892"/>
      <c r="J345" s="892"/>
      <c r="K345" s="892"/>
      <c r="L345" s="779"/>
      <c r="M345" s="779"/>
      <c r="N345" s="779"/>
      <c r="O345" s="779"/>
      <c r="P345" s="779"/>
      <c r="Q345" s="779"/>
      <c r="R345" s="779"/>
      <c r="S345" s="779"/>
      <c r="T345" s="779"/>
      <c r="U345" s="779"/>
      <c r="V345" s="779"/>
      <c r="W345" s="779"/>
      <c r="X345" s="779"/>
      <c r="Y345" s="779"/>
      <c r="Z345" s="779"/>
      <c r="AA345" s="779"/>
    </row>
    <row r="346" spans="1:27" ht="12.75">
      <c r="A346" s="905"/>
      <c r="B346" s="905"/>
      <c r="C346" s="892"/>
      <c r="D346" s="892"/>
      <c r="E346" s="892"/>
      <c r="F346" s="892"/>
      <c r="G346" s="892"/>
      <c r="H346" s="892"/>
      <c r="I346" s="892"/>
      <c r="J346" s="892"/>
      <c r="K346" s="892"/>
      <c r="L346" s="779"/>
      <c r="M346" s="779"/>
      <c r="N346" s="779"/>
      <c r="O346" s="779"/>
      <c r="P346" s="779"/>
      <c r="Q346" s="779"/>
      <c r="R346" s="779"/>
      <c r="S346" s="779"/>
      <c r="T346" s="779"/>
      <c r="U346" s="779"/>
      <c r="V346" s="779"/>
      <c r="W346" s="779"/>
      <c r="X346" s="779"/>
      <c r="Y346" s="779"/>
      <c r="Z346" s="779"/>
      <c r="AA346" s="779"/>
    </row>
    <row r="347" spans="1:27" ht="12.75">
      <c r="A347" s="905"/>
      <c r="B347" s="905"/>
      <c r="C347" s="892"/>
      <c r="D347" s="892"/>
      <c r="E347" s="892"/>
      <c r="F347" s="892"/>
      <c r="G347" s="892"/>
      <c r="H347" s="892"/>
      <c r="I347" s="892"/>
      <c r="J347" s="892"/>
      <c r="K347" s="892"/>
      <c r="L347" s="779"/>
      <c r="M347" s="779"/>
      <c r="N347" s="779"/>
      <c r="O347" s="779"/>
      <c r="P347" s="779"/>
      <c r="Q347" s="779"/>
      <c r="R347" s="779"/>
      <c r="S347" s="779"/>
      <c r="T347" s="779"/>
      <c r="U347" s="779"/>
      <c r="V347" s="779"/>
      <c r="W347" s="779"/>
      <c r="X347" s="779"/>
      <c r="Y347" s="779"/>
      <c r="Z347" s="779"/>
      <c r="AA347" s="779"/>
    </row>
    <row r="348" spans="1:27" ht="12.75">
      <c r="A348" s="905"/>
      <c r="B348" s="905"/>
      <c r="C348" s="892"/>
      <c r="D348" s="892"/>
      <c r="E348" s="892"/>
      <c r="F348" s="892"/>
      <c r="G348" s="892"/>
      <c r="H348" s="892"/>
      <c r="I348" s="892"/>
      <c r="J348" s="892"/>
      <c r="K348" s="892"/>
      <c r="L348" s="779"/>
      <c r="M348" s="779"/>
      <c r="N348" s="779"/>
      <c r="O348" s="779"/>
      <c r="P348" s="779"/>
      <c r="Q348" s="779"/>
      <c r="R348" s="779"/>
      <c r="S348" s="779"/>
      <c r="T348" s="779"/>
      <c r="U348" s="779"/>
      <c r="V348" s="779"/>
      <c r="W348" s="779"/>
      <c r="X348" s="779"/>
      <c r="Y348" s="779"/>
      <c r="Z348" s="779"/>
      <c r="AA348" s="779"/>
    </row>
    <row r="349" spans="1:27" ht="12.75">
      <c r="A349" s="905"/>
      <c r="B349" s="905"/>
      <c r="C349" s="892"/>
      <c r="D349" s="892"/>
      <c r="E349" s="892"/>
      <c r="F349" s="892"/>
      <c r="G349" s="892"/>
      <c r="H349" s="892"/>
      <c r="I349" s="892"/>
      <c r="J349" s="892"/>
      <c r="K349" s="892"/>
      <c r="L349" s="779"/>
      <c r="M349" s="779"/>
      <c r="N349" s="779"/>
      <c r="O349" s="779"/>
      <c r="P349" s="779"/>
      <c r="Q349" s="779"/>
      <c r="R349" s="779"/>
      <c r="S349" s="779"/>
      <c r="T349" s="779"/>
      <c r="U349" s="779"/>
      <c r="V349" s="779"/>
      <c r="W349" s="779"/>
      <c r="X349" s="779"/>
      <c r="Y349" s="779"/>
      <c r="Z349" s="779"/>
      <c r="AA349" s="779"/>
    </row>
    <row r="350" spans="1:27" ht="12.75">
      <c r="A350" s="905"/>
      <c r="B350" s="905"/>
      <c r="C350" s="892"/>
      <c r="D350" s="892"/>
      <c r="E350" s="892"/>
      <c r="F350" s="892"/>
      <c r="G350" s="892"/>
      <c r="H350" s="892"/>
      <c r="I350" s="892"/>
      <c r="J350" s="892"/>
      <c r="K350" s="892"/>
      <c r="L350" s="779"/>
      <c r="M350" s="779"/>
      <c r="N350" s="779"/>
      <c r="O350" s="779"/>
      <c r="P350" s="779"/>
      <c r="Q350" s="779"/>
      <c r="R350" s="779"/>
      <c r="S350" s="779"/>
      <c r="T350" s="779"/>
      <c r="U350" s="779"/>
      <c r="V350" s="779"/>
      <c r="W350" s="779"/>
      <c r="X350" s="779"/>
      <c r="Y350" s="779"/>
      <c r="Z350" s="779"/>
      <c r="AA350" s="779"/>
    </row>
    <row r="351" spans="1:27" ht="12.75">
      <c r="A351" s="905"/>
      <c r="B351" s="905"/>
      <c r="C351" s="892"/>
      <c r="D351" s="892"/>
      <c r="E351" s="892"/>
      <c r="F351" s="892"/>
      <c r="G351" s="892"/>
      <c r="H351" s="892"/>
      <c r="I351" s="892"/>
      <c r="J351" s="892"/>
      <c r="K351" s="892"/>
      <c r="L351" s="779"/>
      <c r="M351" s="779"/>
      <c r="N351" s="779"/>
      <c r="O351" s="779"/>
      <c r="P351" s="779"/>
      <c r="Q351" s="779"/>
      <c r="R351" s="779"/>
      <c r="S351" s="779"/>
      <c r="T351" s="779"/>
      <c r="U351" s="779"/>
      <c r="V351" s="779"/>
      <c r="W351" s="779"/>
      <c r="X351" s="779"/>
      <c r="Y351" s="779"/>
      <c r="Z351" s="779"/>
      <c r="AA351" s="779"/>
    </row>
    <row r="352" spans="1:27" ht="12.75">
      <c r="A352" s="905"/>
      <c r="B352" s="905"/>
      <c r="C352" s="892"/>
      <c r="D352" s="892"/>
      <c r="E352" s="892"/>
      <c r="F352" s="892"/>
      <c r="G352" s="892"/>
      <c r="H352" s="892"/>
      <c r="I352" s="892"/>
      <c r="J352" s="892"/>
      <c r="K352" s="892"/>
      <c r="L352" s="779"/>
      <c r="M352" s="779"/>
      <c r="N352" s="779"/>
      <c r="O352" s="779"/>
      <c r="P352" s="779"/>
      <c r="Q352" s="779"/>
      <c r="R352" s="779"/>
      <c r="S352" s="779"/>
      <c r="T352" s="779"/>
      <c r="U352" s="779"/>
      <c r="V352" s="779"/>
      <c r="W352" s="779"/>
      <c r="X352" s="779"/>
      <c r="Y352" s="779"/>
      <c r="Z352" s="779"/>
      <c r="AA352" s="779"/>
    </row>
    <row r="353" spans="1:27" ht="12.75">
      <c r="A353" s="905"/>
      <c r="B353" s="905"/>
      <c r="C353" s="892"/>
      <c r="D353" s="892"/>
      <c r="E353" s="892"/>
      <c r="F353" s="892"/>
      <c r="G353" s="892"/>
      <c r="H353" s="892"/>
      <c r="I353" s="892"/>
      <c r="J353" s="892"/>
      <c r="K353" s="892"/>
      <c r="L353" s="779"/>
      <c r="M353" s="779"/>
      <c r="N353" s="779"/>
      <c r="O353" s="779"/>
      <c r="P353" s="779"/>
      <c r="Q353" s="779"/>
      <c r="R353" s="779"/>
      <c r="S353" s="779"/>
      <c r="T353" s="779"/>
      <c r="U353" s="779"/>
      <c r="V353" s="779"/>
      <c r="W353" s="779"/>
      <c r="X353" s="779"/>
      <c r="Y353" s="779"/>
      <c r="Z353" s="779"/>
      <c r="AA353" s="779"/>
    </row>
    <row r="354" spans="1:27" ht="12.75">
      <c r="A354" s="905"/>
      <c r="B354" s="905"/>
      <c r="C354" s="892"/>
      <c r="D354" s="892"/>
      <c r="E354" s="892"/>
      <c r="F354" s="892"/>
      <c r="G354" s="892"/>
      <c r="H354" s="892"/>
      <c r="I354" s="892"/>
      <c r="J354" s="892"/>
      <c r="K354" s="892"/>
      <c r="L354" s="779"/>
      <c r="M354" s="779"/>
      <c r="N354" s="779"/>
      <c r="O354" s="779"/>
      <c r="P354" s="779"/>
      <c r="Q354" s="779"/>
      <c r="R354" s="779"/>
      <c r="S354" s="779"/>
      <c r="T354" s="779"/>
      <c r="U354" s="779"/>
      <c r="V354" s="779"/>
      <c r="W354" s="779"/>
      <c r="X354" s="779"/>
      <c r="Y354" s="779"/>
      <c r="Z354" s="779"/>
      <c r="AA354" s="779"/>
    </row>
    <row r="355" spans="1:27" ht="12.75">
      <c r="A355" s="905"/>
      <c r="B355" s="905"/>
      <c r="C355" s="892"/>
      <c r="D355" s="892"/>
      <c r="E355" s="892"/>
      <c r="F355" s="892"/>
      <c r="G355" s="892"/>
      <c r="H355" s="892"/>
      <c r="I355" s="892"/>
      <c r="J355" s="892"/>
      <c r="K355" s="892"/>
      <c r="L355" s="779"/>
      <c r="M355" s="779"/>
      <c r="N355" s="779"/>
      <c r="O355" s="779"/>
      <c r="P355" s="779"/>
      <c r="Q355" s="779"/>
      <c r="R355" s="779"/>
      <c r="S355" s="779"/>
      <c r="T355" s="779"/>
      <c r="U355" s="779"/>
      <c r="V355" s="779"/>
      <c r="W355" s="779"/>
      <c r="X355" s="779"/>
      <c r="Y355" s="779"/>
      <c r="Z355" s="779"/>
      <c r="AA355" s="779"/>
    </row>
    <row r="356" spans="1:27" ht="12.75">
      <c r="A356" s="905"/>
      <c r="B356" s="905"/>
      <c r="C356" s="892"/>
      <c r="D356" s="892"/>
      <c r="E356" s="892"/>
      <c r="F356" s="892"/>
      <c r="G356" s="892"/>
      <c r="H356" s="892"/>
      <c r="I356" s="892"/>
      <c r="J356" s="892"/>
      <c r="K356" s="892"/>
      <c r="L356" s="779"/>
      <c r="M356" s="779"/>
      <c r="N356" s="779"/>
      <c r="O356" s="779"/>
      <c r="P356" s="779"/>
      <c r="Q356" s="779"/>
      <c r="R356" s="779"/>
      <c r="S356" s="779"/>
      <c r="T356" s="779"/>
      <c r="U356" s="779"/>
      <c r="V356" s="779"/>
      <c r="W356" s="779"/>
      <c r="X356" s="779"/>
      <c r="Y356" s="779"/>
      <c r="Z356" s="779"/>
      <c r="AA356" s="779"/>
    </row>
    <row r="357" spans="1:27" ht="12.75">
      <c r="A357" s="905"/>
      <c r="B357" s="905"/>
      <c r="C357" s="892"/>
      <c r="D357" s="892"/>
      <c r="E357" s="892"/>
      <c r="F357" s="892"/>
      <c r="G357" s="892"/>
      <c r="H357" s="892"/>
      <c r="I357" s="892"/>
      <c r="J357" s="892"/>
      <c r="K357" s="892"/>
      <c r="L357" s="779"/>
      <c r="M357" s="779"/>
      <c r="N357" s="779"/>
      <c r="O357" s="779"/>
      <c r="P357" s="779"/>
      <c r="Q357" s="779"/>
      <c r="R357" s="779"/>
      <c r="S357" s="779"/>
      <c r="T357" s="779"/>
      <c r="U357" s="779"/>
      <c r="V357" s="779"/>
      <c r="W357" s="779"/>
      <c r="X357" s="779"/>
      <c r="Y357" s="779"/>
      <c r="Z357" s="779"/>
      <c r="AA357" s="779"/>
    </row>
    <row r="358" spans="1:27" ht="12.75">
      <c r="A358" s="905"/>
      <c r="B358" s="905"/>
      <c r="C358" s="892"/>
      <c r="D358" s="892"/>
      <c r="E358" s="892"/>
      <c r="F358" s="892"/>
      <c r="G358" s="892"/>
      <c r="H358" s="892"/>
      <c r="I358" s="892"/>
      <c r="J358" s="892"/>
      <c r="K358" s="892"/>
      <c r="L358" s="779"/>
      <c r="M358" s="779"/>
      <c r="N358" s="779"/>
      <c r="O358" s="779"/>
      <c r="P358" s="779"/>
      <c r="Q358" s="779"/>
      <c r="R358" s="779"/>
      <c r="S358" s="779"/>
      <c r="T358" s="779"/>
      <c r="U358" s="779"/>
      <c r="V358" s="779"/>
      <c r="W358" s="779"/>
      <c r="X358" s="779"/>
      <c r="Y358" s="779"/>
      <c r="Z358" s="779"/>
      <c r="AA358" s="779"/>
    </row>
    <row r="359" spans="1:27" ht="12.75">
      <c r="A359" s="905"/>
      <c r="B359" s="905"/>
      <c r="C359" s="892"/>
      <c r="D359" s="892"/>
      <c r="E359" s="892"/>
      <c r="F359" s="892"/>
      <c r="G359" s="892"/>
      <c r="H359" s="892"/>
      <c r="I359" s="892"/>
      <c r="J359" s="892"/>
      <c r="K359" s="892"/>
      <c r="L359" s="779"/>
      <c r="M359" s="779"/>
      <c r="N359" s="779"/>
      <c r="O359" s="779"/>
      <c r="P359" s="779"/>
      <c r="Q359" s="779"/>
      <c r="R359" s="779"/>
      <c r="S359" s="779"/>
      <c r="T359" s="779"/>
      <c r="U359" s="779"/>
      <c r="V359" s="779"/>
      <c r="W359" s="779"/>
      <c r="X359" s="779"/>
      <c r="Y359" s="779"/>
      <c r="Z359" s="779"/>
      <c r="AA359" s="779"/>
    </row>
    <row r="360" spans="1:27" ht="12.75">
      <c r="A360" s="905"/>
      <c r="B360" s="905"/>
      <c r="C360" s="892"/>
      <c r="D360" s="892"/>
      <c r="E360" s="892"/>
      <c r="F360" s="892"/>
      <c r="G360" s="892"/>
      <c r="H360" s="892"/>
      <c r="I360" s="892"/>
      <c r="J360" s="892"/>
      <c r="K360" s="892"/>
      <c r="L360" s="779"/>
      <c r="M360" s="779"/>
      <c r="N360" s="779"/>
      <c r="O360" s="779"/>
      <c r="P360" s="779"/>
      <c r="Q360" s="779"/>
      <c r="R360" s="779"/>
      <c r="S360" s="779"/>
      <c r="T360" s="779"/>
      <c r="U360" s="779"/>
      <c r="V360" s="779"/>
      <c r="W360" s="779"/>
      <c r="X360" s="779"/>
      <c r="Y360" s="779"/>
      <c r="Z360" s="779"/>
      <c r="AA360" s="779"/>
    </row>
    <row r="361" spans="1:27" ht="12.75">
      <c r="A361" s="905"/>
      <c r="B361" s="905"/>
      <c r="C361" s="892"/>
      <c r="D361" s="892"/>
      <c r="E361" s="892"/>
      <c r="F361" s="892"/>
      <c r="G361" s="892"/>
      <c r="H361" s="892"/>
      <c r="I361" s="892"/>
      <c r="J361" s="892"/>
      <c r="K361" s="892"/>
      <c r="L361" s="779"/>
      <c r="M361" s="779"/>
      <c r="N361" s="779"/>
      <c r="O361" s="779"/>
      <c r="P361" s="779"/>
      <c r="Q361" s="779"/>
      <c r="R361" s="779"/>
      <c r="S361" s="779"/>
      <c r="T361" s="779"/>
      <c r="U361" s="779"/>
      <c r="V361" s="779"/>
      <c r="W361" s="779"/>
      <c r="X361" s="779"/>
      <c r="Y361" s="779"/>
      <c r="Z361" s="779"/>
      <c r="AA361" s="779"/>
    </row>
    <row r="362" spans="1:27" ht="12.75">
      <c r="A362" s="905"/>
      <c r="B362" s="905"/>
      <c r="C362" s="892"/>
      <c r="D362" s="892"/>
      <c r="E362" s="892"/>
      <c r="F362" s="892"/>
      <c r="G362" s="892"/>
      <c r="H362" s="892"/>
      <c r="I362" s="892"/>
      <c r="J362" s="892"/>
      <c r="K362" s="892"/>
      <c r="L362" s="779"/>
      <c r="M362" s="779"/>
      <c r="N362" s="779"/>
      <c r="O362" s="779"/>
      <c r="P362" s="779"/>
      <c r="Q362" s="779"/>
      <c r="R362" s="779"/>
      <c r="S362" s="779"/>
      <c r="T362" s="779"/>
      <c r="U362" s="779"/>
      <c r="V362" s="779"/>
      <c r="W362" s="779"/>
      <c r="X362" s="779"/>
      <c r="Y362" s="779"/>
      <c r="Z362" s="779"/>
      <c r="AA362" s="779"/>
    </row>
    <row r="363" spans="1:27" ht="12.75">
      <c r="A363" s="905"/>
      <c r="B363" s="905"/>
      <c r="C363" s="892"/>
      <c r="D363" s="892"/>
      <c r="E363" s="892"/>
      <c r="F363" s="892"/>
      <c r="G363" s="892"/>
      <c r="H363" s="892"/>
      <c r="I363" s="892"/>
      <c r="J363" s="892"/>
      <c r="K363" s="892"/>
      <c r="L363" s="779"/>
      <c r="M363" s="779"/>
      <c r="N363" s="779"/>
      <c r="O363" s="779"/>
      <c r="P363" s="779"/>
      <c r="Q363" s="779"/>
      <c r="R363" s="779"/>
      <c r="S363" s="779"/>
      <c r="T363" s="779"/>
      <c r="U363" s="779"/>
      <c r="V363" s="779"/>
      <c r="W363" s="779"/>
      <c r="X363" s="779"/>
      <c r="Y363" s="779"/>
      <c r="Z363" s="779"/>
      <c r="AA363" s="779"/>
    </row>
    <row r="364" spans="1:27" ht="12.75">
      <c r="A364" s="905"/>
      <c r="B364" s="905"/>
      <c r="C364" s="892"/>
      <c r="D364" s="892"/>
      <c r="E364" s="892"/>
      <c r="F364" s="892"/>
      <c r="G364" s="892"/>
      <c r="H364" s="892"/>
      <c r="I364" s="892"/>
      <c r="J364" s="892"/>
      <c r="K364" s="892"/>
      <c r="L364" s="779"/>
      <c r="M364" s="779"/>
      <c r="N364" s="779"/>
      <c r="O364" s="779"/>
      <c r="P364" s="779"/>
      <c r="Q364" s="779"/>
      <c r="R364" s="779"/>
      <c r="S364" s="779"/>
      <c r="T364" s="779"/>
      <c r="U364" s="779"/>
      <c r="V364" s="779"/>
      <c r="W364" s="779"/>
      <c r="X364" s="779"/>
      <c r="Y364" s="779"/>
      <c r="Z364" s="779"/>
      <c r="AA364" s="779"/>
    </row>
    <row r="365" spans="1:27" ht="12.75">
      <c r="A365" s="905"/>
      <c r="B365" s="905"/>
      <c r="C365" s="892"/>
      <c r="D365" s="892"/>
      <c r="E365" s="892"/>
      <c r="F365" s="892"/>
      <c r="G365" s="892"/>
      <c r="H365" s="892"/>
      <c r="I365" s="892"/>
      <c r="J365" s="892"/>
      <c r="K365" s="892"/>
      <c r="L365" s="779"/>
      <c r="M365" s="779"/>
      <c r="N365" s="779"/>
      <c r="O365" s="779"/>
      <c r="P365" s="779"/>
      <c r="Q365" s="779"/>
      <c r="R365" s="779"/>
      <c r="S365" s="779"/>
      <c r="T365" s="779"/>
      <c r="U365" s="779"/>
      <c r="V365" s="779"/>
      <c r="W365" s="779"/>
      <c r="X365" s="779"/>
      <c r="Y365" s="779"/>
      <c r="Z365" s="779"/>
      <c r="AA365" s="779"/>
    </row>
    <row r="366" spans="1:27" ht="12.75">
      <c r="A366" s="905"/>
      <c r="B366" s="905"/>
      <c r="C366" s="892"/>
      <c r="D366" s="892"/>
      <c r="E366" s="892"/>
      <c r="F366" s="892"/>
      <c r="G366" s="892"/>
      <c r="H366" s="892"/>
      <c r="I366" s="892"/>
      <c r="J366" s="892"/>
      <c r="K366" s="892"/>
      <c r="L366" s="779"/>
      <c r="M366" s="779"/>
      <c r="N366" s="779"/>
      <c r="O366" s="779"/>
      <c r="P366" s="779"/>
      <c r="Q366" s="779"/>
      <c r="R366" s="779"/>
      <c r="S366" s="779"/>
      <c r="T366" s="779"/>
      <c r="U366" s="779"/>
      <c r="V366" s="779"/>
      <c r="W366" s="779"/>
      <c r="X366" s="779"/>
      <c r="Y366" s="779"/>
      <c r="Z366" s="779"/>
      <c r="AA366" s="779"/>
    </row>
    <row r="367" spans="1:27" ht="12.75">
      <c r="A367" s="905"/>
      <c r="B367" s="905"/>
      <c r="C367" s="892"/>
      <c r="D367" s="892"/>
      <c r="E367" s="892"/>
      <c r="F367" s="892"/>
      <c r="G367" s="892"/>
      <c r="H367" s="892"/>
      <c r="I367" s="892"/>
      <c r="J367" s="892"/>
      <c r="K367" s="892"/>
      <c r="L367" s="779"/>
      <c r="M367" s="779"/>
      <c r="N367" s="779"/>
      <c r="O367" s="779"/>
      <c r="P367" s="779"/>
      <c r="Q367" s="779"/>
      <c r="R367" s="779"/>
      <c r="S367" s="779"/>
      <c r="T367" s="779"/>
      <c r="U367" s="779"/>
      <c r="V367" s="779"/>
      <c r="W367" s="779"/>
      <c r="X367" s="779"/>
      <c r="Y367" s="779"/>
      <c r="Z367" s="779"/>
      <c r="AA367" s="779"/>
    </row>
    <row r="368" spans="1:27" ht="12.75">
      <c r="A368" s="905"/>
      <c r="B368" s="905"/>
      <c r="C368" s="892"/>
      <c r="D368" s="892"/>
      <c r="E368" s="892"/>
      <c r="F368" s="892"/>
      <c r="G368" s="892"/>
      <c r="H368" s="892"/>
      <c r="I368" s="892"/>
      <c r="J368" s="892"/>
      <c r="K368" s="892"/>
      <c r="L368" s="779"/>
      <c r="M368" s="779"/>
      <c r="N368" s="779"/>
      <c r="O368" s="779"/>
      <c r="P368" s="779"/>
      <c r="Q368" s="779"/>
      <c r="R368" s="779"/>
      <c r="S368" s="779"/>
      <c r="T368" s="779"/>
      <c r="U368" s="779"/>
      <c r="V368" s="779"/>
      <c r="W368" s="779"/>
      <c r="X368" s="779"/>
      <c r="Y368" s="779"/>
      <c r="Z368" s="779"/>
      <c r="AA368" s="779"/>
    </row>
    <row r="369" spans="1:27" ht="12.75">
      <c r="A369" s="905"/>
      <c r="B369" s="905"/>
      <c r="C369" s="892"/>
      <c r="D369" s="892"/>
      <c r="E369" s="892"/>
      <c r="F369" s="892"/>
      <c r="G369" s="892"/>
      <c r="H369" s="892"/>
      <c r="I369" s="892"/>
      <c r="J369" s="892"/>
      <c r="K369" s="892"/>
      <c r="L369" s="779"/>
      <c r="M369" s="779"/>
      <c r="N369" s="779"/>
      <c r="O369" s="779"/>
      <c r="P369" s="779"/>
      <c r="Q369" s="779"/>
      <c r="R369" s="779"/>
      <c r="S369" s="779"/>
      <c r="T369" s="779"/>
      <c r="U369" s="779"/>
      <c r="V369" s="779"/>
      <c r="W369" s="779"/>
      <c r="X369" s="779"/>
      <c r="Y369" s="779"/>
      <c r="Z369" s="779"/>
      <c r="AA369" s="779"/>
    </row>
    <row r="370" spans="1:27" ht="12.75">
      <c r="A370" s="905"/>
      <c r="B370" s="905"/>
      <c r="C370" s="892"/>
      <c r="D370" s="892"/>
      <c r="E370" s="892"/>
      <c r="F370" s="892"/>
      <c r="G370" s="892"/>
      <c r="H370" s="892"/>
      <c r="I370" s="892"/>
      <c r="J370" s="892"/>
      <c r="K370" s="892"/>
      <c r="L370" s="779"/>
      <c r="M370" s="779"/>
      <c r="N370" s="779"/>
      <c r="O370" s="779"/>
      <c r="P370" s="779"/>
      <c r="Q370" s="779"/>
      <c r="R370" s="779"/>
      <c r="S370" s="779"/>
      <c r="T370" s="779"/>
      <c r="U370" s="779"/>
      <c r="V370" s="779"/>
      <c r="W370" s="779"/>
      <c r="X370" s="779"/>
      <c r="Y370" s="779"/>
      <c r="Z370" s="779"/>
      <c r="AA370" s="779"/>
    </row>
    <row r="371" spans="1:27" ht="12.75">
      <c r="A371" s="905"/>
      <c r="B371" s="905"/>
      <c r="C371" s="892"/>
      <c r="D371" s="892"/>
      <c r="E371" s="892"/>
      <c r="F371" s="892"/>
      <c r="G371" s="892"/>
      <c r="H371" s="892"/>
      <c r="I371" s="892"/>
      <c r="J371" s="892"/>
      <c r="K371" s="892"/>
      <c r="L371" s="779"/>
      <c r="M371" s="779"/>
      <c r="N371" s="779"/>
      <c r="O371" s="779"/>
      <c r="P371" s="779"/>
      <c r="Q371" s="779"/>
      <c r="R371" s="779"/>
      <c r="S371" s="779"/>
      <c r="T371" s="779"/>
      <c r="U371" s="779"/>
      <c r="V371" s="779"/>
      <c r="W371" s="779"/>
      <c r="X371" s="779"/>
      <c r="Y371" s="779"/>
      <c r="Z371" s="779"/>
      <c r="AA371" s="779"/>
    </row>
    <row r="372" spans="1:27" ht="12.75">
      <c r="A372" s="905"/>
      <c r="B372" s="905"/>
      <c r="C372" s="892"/>
      <c r="D372" s="892"/>
      <c r="E372" s="892"/>
      <c r="F372" s="892"/>
      <c r="G372" s="892"/>
      <c r="H372" s="892"/>
      <c r="I372" s="892"/>
      <c r="J372" s="892"/>
      <c r="K372" s="892"/>
      <c r="L372" s="779"/>
      <c r="M372" s="779"/>
      <c r="N372" s="779"/>
      <c r="O372" s="779"/>
      <c r="P372" s="779"/>
      <c r="Q372" s="779"/>
      <c r="R372" s="779"/>
      <c r="S372" s="779"/>
      <c r="T372" s="779"/>
      <c r="U372" s="779"/>
      <c r="V372" s="779"/>
      <c r="W372" s="779"/>
      <c r="X372" s="779"/>
      <c r="Y372" s="779"/>
      <c r="Z372" s="779"/>
      <c r="AA372" s="779"/>
    </row>
    <row r="373" spans="1:27" ht="12.75">
      <c r="A373" s="905"/>
      <c r="B373" s="905"/>
      <c r="C373" s="892"/>
      <c r="D373" s="892"/>
      <c r="E373" s="892"/>
      <c r="F373" s="892"/>
      <c r="G373" s="892"/>
      <c r="H373" s="892"/>
      <c r="I373" s="892"/>
      <c r="J373" s="892"/>
      <c r="K373" s="892"/>
      <c r="L373" s="779"/>
      <c r="M373" s="779"/>
      <c r="N373" s="779"/>
      <c r="O373" s="779"/>
      <c r="P373" s="779"/>
      <c r="Q373" s="779"/>
      <c r="R373" s="779"/>
      <c r="S373" s="779"/>
      <c r="T373" s="779"/>
      <c r="U373" s="779"/>
      <c r="V373" s="779"/>
      <c r="W373" s="779"/>
      <c r="X373" s="779"/>
      <c r="Y373" s="779"/>
      <c r="Z373" s="779"/>
      <c r="AA373" s="779"/>
    </row>
    <row r="374" spans="1:27" ht="12.75">
      <c r="A374" s="905"/>
      <c r="B374" s="905"/>
      <c r="C374" s="892"/>
      <c r="D374" s="892"/>
      <c r="E374" s="892"/>
      <c r="F374" s="892"/>
      <c r="G374" s="892"/>
      <c r="H374" s="892"/>
      <c r="I374" s="892"/>
      <c r="J374" s="892"/>
      <c r="K374" s="892"/>
      <c r="L374" s="779"/>
      <c r="M374" s="779"/>
      <c r="N374" s="779"/>
      <c r="O374" s="779"/>
      <c r="P374" s="779"/>
      <c r="Q374" s="779"/>
      <c r="R374" s="779"/>
      <c r="S374" s="779"/>
      <c r="T374" s="779"/>
      <c r="U374" s="779"/>
      <c r="V374" s="779"/>
      <c r="W374" s="779"/>
      <c r="X374" s="779"/>
      <c r="Y374" s="779"/>
      <c r="Z374" s="779"/>
      <c r="AA374" s="779"/>
    </row>
    <row r="375" spans="1:27" ht="12.75">
      <c r="A375" s="905"/>
      <c r="B375" s="905"/>
      <c r="C375" s="892"/>
      <c r="D375" s="892"/>
      <c r="E375" s="892"/>
      <c r="F375" s="892"/>
      <c r="G375" s="892"/>
      <c r="H375" s="892"/>
      <c r="I375" s="892"/>
      <c r="J375" s="892"/>
      <c r="K375" s="892"/>
      <c r="L375" s="779"/>
      <c r="M375" s="779"/>
      <c r="N375" s="779"/>
      <c r="O375" s="779"/>
      <c r="P375" s="779"/>
      <c r="Q375" s="779"/>
      <c r="R375" s="779"/>
      <c r="S375" s="779"/>
      <c r="T375" s="779"/>
      <c r="U375" s="779"/>
      <c r="V375" s="779"/>
      <c r="W375" s="779"/>
      <c r="X375" s="779"/>
      <c r="Y375" s="779"/>
      <c r="Z375" s="779"/>
      <c r="AA375" s="779"/>
    </row>
    <row r="376" spans="1:27" ht="12.75">
      <c r="A376" s="905"/>
      <c r="B376" s="905"/>
      <c r="C376" s="892"/>
      <c r="D376" s="892"/>
      <c r="E376" s="892"/>
      <c r="F376" s="892"/>
      <c r="G376" s="892"/>
      <c r="H376" s="892"/>
      <c r="I376" s="892"/>
      <c r="J376" s="892"/>
      <c r="K376" s="892"/>
      <c r="L376" s="779"/>
      <c r="M376" s="779"/>
      <c r="N376" s="779"/>
      <c r="O376" s="779"/>
      <c r="P376" s="779"/>
      <c r="Q376" s="779"/>
      <c r="R376" s="779"/>
      <c r="S376" s="779"/>
      <c r="T376" s="779"/>
      <c r="U376" s="779"/>
      <c r="V376" s="779"/>
      <c r="W376" s="779"/>
      <c r="X376" s="779"/>
      <c r="Y376" s="779"/>
      <c r="Z376" s="779"/>
      <c r="AA376" s="779"/>
    </row>
    <row r="377" spans="1:27" ht="12.75">
      <c r="A377" s="905"/>
      <c r="B377" s="905"/>
      <c r="C377" s="892"/>
      <c r="D377" s="892"/>
      <c r="E377" s="892"/>
      <c r="F377" s="892"/>
      <c r="G377" s="892"/>
      <c r="H377" s="892"/>
      <c r="I377" s="892"/>
      <c r="J377" s="892"/>
      <c r="K377" s="892"/>
      <c r="L377" s="779"/>
      <c r="M377" s="779"/>
      <c r="N377" s="779"/>
      <c r="O377" s="779"/>
      <c r="P377" s="779"/>
      <c r="Q377" s="779"/>
      <c r="R377" s="779"/>
      <c r="S377" s="779"/>
      <c r="T377" s="779"/>
      <c r="U377" s="779"/>
      <c r="V377" s="779"/>
      <c r="W377" s="779"/>
      <c r="X377" s="779"/>
      <c r="Y377" s="779"/>
      <c r="Z377" s="779"/>
      <c r="AA377" s="779"/>
    </row>
    <row r="378" spans="1:27" ht="12.75">
      <c r="A378" s="905"/>
      <c r="B378" s="905"/>
      <c r="C378" s="892"/>
      <c r="D378" s="892"/>
      <c r="E378" s="892"/>
      <c r="F378" s="892"/>
      <c r="G378" s="892"/>
      <c r="H378" s="892"/>
      <c r="I378" s="892"/>
      <c r="J378" s="892"/>
      <c r="K378" s="892"/>
      <c r="L378" s="779"/>
      <c r="M378" s="779"/>
      <c r="N378" s="779"/>
      <c r="O378" s="779"/>
      <c r="P378" s="779"/>
      <c r="Q378" s="779"/>
      <c r="R378" s="779"/>
      <c r="S378" s="779"/>
      <c r="T378" s="779"/>
      <c r="U378" s="779"/>
      <c r="V378" s="779"/>
      <c r="W378" s="779"/>
      <c r="X378" s="779"/>
      <c r="Y378" s="779"/>
      <c r="Z378" s="779"/>
      <c r="AA378" s="779"/>
    </row>
    <row r="379" spans="1:27" ht="12.75">
      <c r="A379" s="905"/>
      <c r="B379" s="905"/>
      <c r="C379" s="892"/>
      <c r="D379" s="892"/>
      <c r="E379" s="892"/>
      <c r="F379" s="892"/>
      <c r="G379" s="892"/>
      <c r="H379" s="892"/>
      <c r="I379" s="892"/>
      <c r="J379" s="892"/>
      <c r="K379" s="892"/>
      <c r="L379" s="779"/>
      <c r="M379" s="779"/>
      <c r="N379" s="779"/>
      <c r="O379" s="779"/>
      <c r="P379" s="779"/>
      <c r="Q379" s="779"/>
      <c r="R379" s="779"/>
      <c r="S379" s="779"/>
      <c r="T379" s="779"/>
      <c r="U379" s="779"/>
      <c r="V379" s="779"/>
      <c r="W379" s="779"/>
      <c r="X379" s="779"/>
      <c r="Y379" s="779"/>
      <c r="Z379" s="779"/>
      <c r="AA379" s="779"/>
    </row>
    <row r="380" spans="1:27" ht="12.75">
      <c r="A380" s="905"/>
      <c r="B380" s="905"/>
      <c r="C380" s="892"/>
      <c r="D380" s="892"/>
      <c r="E380" s="892"/>
      <c r="F380" s="892"/>
      <c r="G380" s="892"/>
      <c r="H380" s="892"/>
      <c r="I380" s="892"/>
      <c r="J380" s="892"/>
      <c r="K380" s="892"/>
      <c r="L380" s="779"/>
      <c r="M380" s="779"/>
      <c r="N380" s="779"/>
      <c r="O380" s="779"/>
      <c r="P380" s="779"/>
      <c r="Q380" s="779"/>
      <c r="R380" s="779"/>
      <c r="S380" s="779"/>
      <c r="T380" s="779"/>
      <c r="U380" s="779"/>
      <c r="V380" s="779"/>
      <c r="W380" s="779"/>
      <c r="X380" s="779"/>
      <c r="Y380" s="779"/>
      <c r="Z380" s="779"/>
      <c r="AA380" s="779"/>
    </row>
    <row r="381" spans="1:27" ht="12.75">
      <c r="A381" s="905"/>
      <c r="B381" s="905"/>
      <c r="C381" s="892"/>
      <c r="D381" s="892"/>
      <c r="E381" s="892"/>
      <c r="F381" s="892"/>
      <c r="G381" s="892"/>
      <c r="H381" s="892"/>
      <c r="I381" s="892"/>
      <c r="J381" s="892"/>
      <c r="K381" s="892"/>
      <c r="L381" s="779"/>
      <c r="M381" s="779"/>
      <c r="N381" s="779"/>
      <c r="O381" s="779"/>
      <c r="P381" s="779"/>
      <c r="Q381" s="779"/>
      <c r="R381" s="779"/>
      <c r="S381" s="779"/>
      <c r="T381" s="779"/>
      <c r="U381" s="779"/>
      <c r="V381" s="779"/>
      <c r="W381" s="779"/>
      <c r="X381" s="779"/>
      <c r="Y381" s="779"/>
      <c r="Z381" s="779"/>
      <c r="AA381" s="779"/>
    </row>
    <row r="382" spans="1:27" ht="12.75">
      <c r="A382" s="905"/>
      <c r="B382" s="905"/>
      <c r="C382" s="892"/>
      <c r="D382" s="892"/>
      <c r="E382" s="892"/>
      <c r="F382" s="892"/>
      <c r="G382" s="892"/>
      <c r="H382" s="892"/>
      <c r="I382" s="892"/>
      <c r="J382" s="892"/>
      <c r="K382" s="892"/>
      <c r="L382" s="779"/>
      <c r="M382" s="779"/>
      <c r="N382" s="779"/>
      <c r="O382" s="779"/>
      <c r="P382" s="779"/>
      <c r="Q382" s="779"/>
      <c r="R382" s="779"/>
      <c r="S382" s="779"/>
      <c r="T382" s="779"/>
      <c r="U382" s="779"/>
      <c r="V382" s="779"/>
      <c r="W382" s="779"/>
      <c r="X382" s="779"/>
      <c r="Y382" s="779"/>
      <c r="Z382" s="779"/>
      <c r="AA382" s="779"/>
    </row>
    <row r="383" spans="1:27" ht="12.75">
      <c r="A383" s="905"/>
      <c r="B383" s="905"/>
      <c r="C383" s="892"/>
      <c r="D383" s="892"/>
      <c r="E383" s="892"/>
      <c r="F383" s="892"/>
      <c r="G383" s="892"/>
      <c r="H383" s="892"/>
      <c r="I383" s="892"/>
      <c r="J383" s="892"/>
      <c r="K383" s="892"/>
      <c r="L383" s="779"/>
      <c r="M383" s="779"/>
      <c r="N383" s="779"/>
      <c r="O383" s="779"/>
      <c r="P383" s="779"/>
      <c r="Q383" s="779"/>
      <c r="R383" s="779"/>
      <c r="S383" s="779"/>
      <c r="T383" s="779"/>
      <c r="U383" s="779"/>
      <c r="V383" s="779"/>
      <c r="W383" s="779"/>
      <c r="X383" s="779"/>
      <c r="Y383" s="779"/>
      <c r="Z383" s="779"/>
      <c r="AA383" s="779"/>
    </row>
    <row r="384" spans="1:27" ht="12.75">
      <c r="A384" s="905"/>
      <c r="B384" s="905"/>
      <c r="C384" s="892"/>
      <c r="D384" s="892"/>
      <c r="E384" s="892"/>
      <c r="F384" s="892"/>
      <c r="G384" s="892"/>
      <c r="H384" s="892"/>
      <c r="I384" s="892"/>
      <c r="J384" s="892"/>
      <c r="K384" s="892"/>
      <c r="L384" s="779"/>
      <c r="M384" s="779"/>
      <c r="N384" s="779"/>
      <c r="O384" s="779"/>
      <c r="P384" s="779"/>
      <c r="Q384" s="779"/>
      <c r="R384" s="779"/>
      <c r="S384" s="779"/>
      <c r="T384" s="779"/>
      <c r="U384" s="779"/>
      <c r="V384" s="779"/>
      <c r="W384" s="779"/>
      <c r="X384" s="779"/>
      <c r="Y384" s="779"/>
      <c r="Z384" s="779"/>
      <c r="AA384" s="779"/>
    </row>
    <row r="385" spans="1:27" ht="12.75">
      <c r="A385" s="905"/>
      <c r="B385" s="905"/>
      <c r="C385" s="892"/>
      <c r="D385" s="892"/>
      <c r="E385" s="892"/>
      <c r="F385" s="892"/>
      <c r="G385" s="892"/>
      <c r="H385" s="892"/>
      <c r="I385" s="892"/>
      <c r="J385" s="892"/>
      <c r="K385" s="892"/>
      <c r="L385" s="779"/>
      <c r="M385" s="779"/>
      <c r="N385" s="779"/>
      <c r="O385" s="779"/>
      <c r="P385" s="779"/>
      <c r="Q385" s="779"/>
      <c r="R385" s="779"/>
      <c r="S385" s="779"/>
      <c r="T385" s="779"/>
      <c r="U385" s="779"/>
      <c r="V385" s="779"/>
      <c r="W385" s="779"/>
      <c r="X385" s="779"/>
      <c r="Y385" s="779"/>
      <c r="Z385" s="779"/>
      <c r="AA385" s="779"/>
    </row>
    <row r="386" spans="1:27" ht="12.75">
      <c r="A386" s="905"/>
      <c r="B386" s="905"/>
      <c r="C386" s="892"/>
      <c r="D386" s="892"/>
      <c r="E386" s="892"/>
      <c r="F386" s="892"/>
      <c r="G386" s="892"/>
      <c r="H386" s="892"/>
      <c r="I386" s="892"/>
      <c r="J386" s="892"/>
      <c r="K386" s="892"/>
      <c r="L386" s="779"/>
      <c r="M386" s="779"/>
      <c r="N386" s="779"/>
      <c r="O386" s="779"/>
      <c r="P386" s="779"/>
      <c r="Q386" s="779"/>
      <c r="R386" s="779"/>
      <c r="S386" s="779"/>
      <c r="T386" s="779"/>
      <c r="U386" s="779"/>
      <c r="V386" s="779"/>
      <c r="W386" s="779"/>
      <c r="X386" s="779"/>
      <c r="Y386" s="779"/>
      <c r="Z386" s="779"/>
      <c r="AA386" s="779"/>
    </row>
    <row r="387" spans="1:27" ht="12.75">
      <c r="A387" s="905"/>
      <c r="B387" s="905"/>
      <c r="C387" s="892"/>
      <c r="D387" s="892"/>
      <c r="E387" s="892"/>
      <c r="F387" s="892"/>
      <c r="G387" s="892"/>
      <c r="H387" s="892"/>
      <c r="I387" s="892"/>
      <c r="J387" s="892"/>
      <c r="K387" s="892"/>
      <c r="L387" s="779"/>
      <c r="M387" s="779"/>
      <c r="N387" s="779"/>
      <c r="O387" s="779"/>
      <c r="P387" s="779"/>
      <c r="Q387" s="779"/>
      <c r="R387" s="779"/>
      <c r="S387" s="779"/>
      <c r="T387" s="779"/>
      <c r="U387" s="779"/>
      <c r="V387" s="779"/>
      <c r="W387" s="779"/>
      <c r="X387" s="779"/>
      <c r="Y387" s="779"/>
      <c r="Z387" s="779"/>
      <c r="AA387" s="779"/>
    </row>
    <row r="388" spans="1:27" ht="12.75">
      <c r="A388" s="905"/>
      <c r="B388" s="905"/>
      <c r="C388" s="892"/>
      <c r="D388" s="892"/>
      <c r="E388" s="892"/>
      <c r="F388" s="892"/>
      <c r="G388" s="892"/>
      <c r="H388" s="892"/>
      <c r="I388" s="892"/>
      <c r="J388" s="892"/>
      <c r="K388" s="892"/>
      <c r="L388" s="779"/>
      <c r="M388" s="779"/>
      <c r="N388" s="779"/>
      <c r="O388" s="779"/>
      <c r="P388" s="779"/>
      <c r="Q388" s="779"/>
      <c r="R388" s="779"/>
      <c r="S388" s="779"/>
      <c r="T388" s="779"/>
      <c r="U388" s="779"/>
      <c r="V388" s="779"/>
      <c r="W388" s="779"/>
      <c r="X388" s="779"/>
      <c r="Y388" s="779"/>
      <c r="Z388" s="779"/>
      <c r="AA388" s="779"/>
    </row>
    <row r="389" spans="1:27" ht="12.75">
      <c r="A389" s="905"/>
      <c r="B389" s="905"/>
      <c r="C389" s="892"/>
      <c r="D389" s="892"/>
      <c r="E389" s="892"/>
      <c r="F389" s="892"/>
      <c r="G389" s="892"/>
      <c r="H389" s="892"/>
      <c r="I389" s="892"/>
      <c r="J389" s="892"/>
      <c r="K389" s="892"/>
      <c r="L389" s="779"/>
      <c r="M389" s="779"/>
      <c r="N389" s="779"/>
      <c r="O389" s="779"/>
      <c r="P389" s="779"/>
      <c r="Q389" s="779"/>
      <c r="R389" s="779"/>
      <c r="S389" s="779"/>
      <c r="T389" s="779"/>
      <c r="U389" s="779"/>
      <c r="V389" s="779"/>
      <c r="W389" s="779"/>
      <c r="X389" s="779"/>
      <c r="Y389" s="779"/>
      <c r="Z389" s="779"/>
      <c r="AA389" s="779"/>
    </row>
    <row r="390" spans="1:27" ht="12.75">
      <c r="A390" s="905"/>
      <c r="B390" s="905"/>
      <c r="C390" s="892"/>
      <c r="D390" s="892"/>
      <c r="E390" s="892"/>
      <c r="F390" s="892"/>
      <c r="G390" s="892"/>
      <c r="H390" s="892"/>
      <c r="I390" s="892"/>
      <c r="J390" s="892"/>
      <c r="K390" s="892"/>
      <c r="L390" s="779"/>
      <c r="M390" s="779"/>
      <c r="N390" s="779"/>
      <c r="O390" s="779"/>
      <c r="P390" s="779"/>
      <c r="Q390" s="779"/>
      <c r="R390" s="779"/>
      <c r="S390" s="779"/>
      <c r="T390" s="779"/>
      <c r="U390" s="779"/>
      <c r="V390" s="779"/>
      <c r="W390" s="779"/>
      <c r="X390" s="779"/>
      <c r="Y390" s="779"/>
      <c r="Z390" s="779"/>
      <c r="AA390" s="779"/>
    </row>
    <row r="391" spans="1:27" ht="12.75">
      <c r="A391" s="905"/>
      <c r="B391" s="905"/>
      <c r="C391" s="892"/>
      <c r="D391" s="892"/>
      <c r="E391" s="892"/>
      <c r="F391" s="892"/>
      <c r="G391" s="892"/>
      <c r="H391" s="892"/>
      <c r="I391" s="892"/>
      <c r="J391" s="892"/>
      <c r="K391" s="892"/>
      <c r="L391" s="779"/>
      <c r="M391" s="779"/>
      <c r="N391" s="779"/>
      <c r="O391" s="779"/>
      <c r="P391" s="779"/>
      <c r="Q391" s="779"/>
      <c r="R391" s="779"/>
      <c r="S391" s="779"/>
      <c r="T391" s="779"/>
      <c r="U391" s="779"/>
      <c r="V391" s="779"/>
      <c r="W391" s="779"/>
      <c r="X391" s="779"/>
      <c r="Y391" s="779"/>
      <c r="Z391" s="779"/>
      <c r="AA391" s="779"/>
    </row>
    <row r="392" spans="1:27" ht="12.75">
      <c r="A392" s="905"/>
      <c r="B392" s="905"/>
      <c r="C392" s="892"/>
      <c r="D392" s="892"/>
      <c r="E392" s="892"/>
      <c r="F392" s="892"/>
      <c r="G392" s="892"/>
      <c r="H392" s="892"/>
      <c r="I392" s="892"/>
      <c r="J392" s="892"/>
      <c r="K392" s="892"/>
      <c r="L392" s="779"/>
      <c r="M392" s="779"/>
      <c r="N392" s="779"/>
      <c r="O392" s="779"/>
      <c r="P392" s="779"/>
      <c r="Q392" s="779"/>
      <c r="R392" s="779"/>
      <c r="S392" s="779"/>
      <c r="T392" s="779"/>
      <c r="U392" s="779"/>
      <c r="V392" s="779"/>
      <c r="W392" s="779"/>
      <c r="X392" s="779"/>
      <c r="Y392" s="779"/>
      <c r="Z392" s="779"/>
      <c r="AA392" s="779"/>
    </row>
    <row r="393" spans="1:27" ht="12.75">
      <c r="A393" s="905"/>
      <c r="B393" s="905"/>
      <c r="C393" s="892"/>
      <c r="D393" s="892"/>
      <c r="E393" s="892"/>
      <c r="F393" s="892"/>
      <c r="G393" s="892"/>
      <c r="H393" s="892"/>
      <c r="I393" s="892"/>
      <c r="J393" s="892"/>
      <c r="K393" s="892"/>
      <c r="L393" s="779"/>
      <c r="M393" s="779"/>
      <c r="N393" s="779"/>
      <c r="O393" s="779"/>
      <c r="P393" s="779"/>
      <c r="Q393" s="779"/>
      <c r="R393" s="779"/>
      <c r="S393" s="779"/>
      <c r="T393" s="779"/>
      <c r="U393" s="779"/>
      <c r="V393" s="779"/>
      <c r="W393" s="779"/>
      <c r="X393" s="779"/>
      <c r="Y393" s="779"/>
      <c r="Z393" s="779"/>
      <c r="AA393" s="779"/>
    </row>
    <row r="394" spans="1:27" ht="12.75">
      <c r="A394" s="905"/>
      <c r="B394" s="905"/>
      <c r="C394" s="892"/>
      <c r="D394" s="892"/>
      <c r="E394" s="892"/>
      <c r="F394" s="892"/>
      <c r="G394" s="892"/>
      <c r="H394" s="892"/>
      <c r="I394" s="892"/>
      <c r="J394" s="892"/>
      <c r="K394" s="892"/>
      <c r="L394" s="779"/>
      <c r="M394" s="779"/>
      <c r="N394" s="779"/>
      <c r="O394" s="779"/>
      <c r="P394" s="779"/>
      <c r="Q394" s="779"/>
      <c r="R394" s="779"/>
      <c r="S394" s="779"/>
      <c r="T394" s="779"/>
      <c r="U394" s="779"/>
      <c r="V394" s="779"/>
      <c r="W394" s="779"/>
      <c r="X394" s="779"/>
      <c r="Y394" s="779"/>
      <c r="Z394" s="779"/>
      <c r="AA394" s="779"/>
    </row>
    <row r="395" spans="1:27" ht="12.75">
      <c r="A395" s="905"/>
      <c r="B395" s="905"/>
      <c r="C395" s="892"/>
      <c r="D395" s="892"/>
      <c r="E395" s="892"/>
      <c r="F395" s="892"/>
      <c r="G395" s="892"/>
      <c r="H395" s="892"/>
      <c r="I395" s="892"/>
      <c r="J395" s="892"/>
      <c r="K395" s="892"/>
      <c r="L395" s="779"/>
      <c r="M395" s="779"/>
      <c r="N395" s="779"/>
      <c r="O395" s="779"/>
      <c r="P395" s="779"/>
      <c r="Q395" s="779"/>
      <c r="R395" s="779"/>
      <c r="S395" s="779"/>
      <c r="T395" s="779"/>
      <c r="U395" s="779"/>
      <c r="V395" s="779"/>
      <c r="W395" s="779"/>
      <c r="X395" s="779"/>
      <c r="Y395" s="779"/>
      <c r="Z395" s="779"/>
      <c r="AA395" s="779"/>
    </row>
    <row r="396" spans="1:27" ht="12.75">
      <c r="A396" s="905"/>
      <c r="B396" s="905"/>
      <c r="C396" s="892"/>
      <c r="D396" s="892"/>
      <c r="E396" s="892"/>
      <c r="F396" s="892"/>
      <c r="G396" s="892"/>
      <c r="H396" s="892"/>
      <c r="I396" s="892"/>
      <c r="J396" s="892"/>
      <c r="K396" s="892"/>
      <c r="L396" s="779"/>
      <c r="M396" s="779"/>
      <c r="N396" s="779"/>
      <c r="O396" s="779"/>
      <c r="P396" s="779"/>
      <c r="Q396" s="779"/>
      <c r="R396" s="779"/>
      <c r="S396" s="779"/>
      <c r="T396" s="779"/>
      <c r="U396" s="779"/>
      <c r="V396" s="779"/>
      <c r="W396" s="779"/>
      <c r="X396" s="779"/>
      <c r="Y396" s="779"/>
      <c r="Z396" s="779"/>
      <c r="AA396" s="779"/>
    </row>
    <row r="397" spans="1:27" ht="12.75">
      <c r="A397" s="905"/>
      <c r="B397" s="905"/>
      <c r="C397" s="892"/>
      <c r="D397" s="892"/>
      <c r="E397" s="892"/>
      <c r="F397" s="892"/>
      <c r="G397" s="892"/>
      <c r="H397" s="892"/>
      <c r="I397" s="892"/>
      <c r="J397" s="892"/>
      <c r="K397" s="892"/>
      <c r="L397" s="779"/>
      <c r="M397" s="779"/>
      <c r="N397" s="779"/>
      <c r="O397" s="779"/>
      <c r="P397" s="779"/>
      <c r="Q397" s="779"/>
      <c r="R397" s="779"/>
      <c r="S397" s="779"/>
      <c r="T397" s="779"/>
      <c r="U397" s="779"/>
      <c r="V397" s="779"/>
      <c r="W397" s="779"/>
      <c r="X397" s="779"/>
      <c r="Y397" s="779"/>
      <c r="Z397" s="779"/>
      <c r="AA397" s="779"/>
    </row>
    <row r="398" spans="1:27" ht="12.75">
      <c r="A398" s="905"/>
      <c r="B398" s="905"/>
      <c r="C398" s="892"/>
      <c r="D398" s="892"/>
      <c r="E398" s="892"/>
      <c r="F398" s="892"/>
      <c r="G398" s="892"/>
      <c r="H398" s="892"/>
      <c r="I398" s="892"/>
      <c r="J398" s="892"/>
      <c r="K398" s="892"/>
      <c r="L398" s="779"/>
      <c r="M398" s="779"/>
      <c r="N398" s="779"/>
      <c r="O398" s="779"/>
      <c r="P398" s="779"/>
      <c r="Q398" s="779"/>
      <c r="R398" s="779"/>
      <c r="S398" s="779"/>
      <c r="T398" s="779"/>
      <c r="U398" s="779"/>
      <c r="V398" s="779"/>
      <c r="W398" s="779"/>
      <c r="X398" s="779"/>
      <c r="Y398" s="779"/>
      <c r="Z398" s="779"/>
      <c r="AA398" s="779"/>
    </row>
    <row r="399" spans="1:27" ht="12.75">
      <c r="A399" s="905"/>
      <c r="B399" s="905"/>
      <c r="C399" s="892"/>
      <c r="D399" s="892"/>
      <c r="E399" s="892"/>
      <c r="F399" s="892"/>
      <c r="G399" s="892"/>
      <c r="H399" s="892"/>
      <c r="I399" s="892"/>
      <c r="J399" s="892"/>
      <c r="K399" s="892"/>
      <c r="L399" s="779"/>
      <c r="M399" s="779"/>
      <c r="N399" s="779"/>
      <c r="O399" s="779"/>
      <c r="P399" s="779"/>
      <c r="Q399" s="779"/>
      <c r="R399" s="779"/>
      <c r="S399" s="779"/>
      <c r="T399" s="779"/>
      <c r="U399" s="779"/>
      <c r="V399" s="779"/>
      <c r="W399" s="779"/>
      <c r="X399" s="779"/>
      <c r="Y399" s="779"/>
      <c r="Z399" s="779"/>
      <c r="AA399" s="779"/>
    </row>
    <row r="400" spans="1:27" ht="12.75">
      <c r="A400" s="905"/>
      <c r="B400" s="905"/>
      <c r="C400" s="892"/>
      <c r="D400" s="892"/>
      <c r="E400" s="892"/>
      <c r="F400" s="892"/>
      <c r="G400" s="892"/>
      <c r="H400" s="892"/>
      <c r="I400" s="892"/>
      <c r="J400" s="892"/>
      <c r="K400" s="892"/>
      <c r="L400" s="779"/>
      <c r="M400" s="779"/>
      <c r="N400" s="779"/>
      <c r="O400" s="779"/>
      <c r="P400" s="779"/>
      <c r="Q400" s="779"/>
      <c r="R400" s="779"/>
      <c r="S400" s="779"/>
      <c r="T400" s="779"/>
      <c r="U400" s="779"/>
      <c r="V400" s="779"/>
      <c r="W400" s="779"/>
      <c r="X400" s="779"/>
      <c r="Y400" s="779"/>
      <c r="Z400" s="779"/>
      <c r="AA400" s="779"/>
    </row>
    <row r="401" spans="1:27" ht="12.75">
      <c r="A401" s="905"/>
      <c r="B401" s="905"/>
      <c r="C401" s="892"/>
      <c r="D401" s="892"/>
      <c r="E401" s="892"/>
      <c r="F401" s="892"/>
      <c r="G401" s="892"/>
      <c r="H401" s="892"/>
      <c r="I401" s="892"/>
      <c r="J401" s="892"/>
      <c r="K401" s="892"/>
      <c r="L401" s="779"/>
      <c r="M401" s="779"/>
      <c r="N401" s="779"/>
      <c r="O401" s="779"/>
      <c r="P401" s="779"/>
      <c r="Q401" s="779"/>
      <c r="R401" s="779"/>
      <c r="S401" s="779"/>
      <c r="T401" s="779"/>
      <c r="U401" s="779"/>
      <c r="V401" s="779"/>
      <c r="W401" s="779"/>
      <c r="X401" s="779"/>
      <c r="Y401" s="779"/>
      <c r="Z401" s="779"/>
      <c r="AA401" s="779"/>
    </row>
    <row r="402" spans="1:27" ht="12.75">
      <c r="A402" s="905"/>
      <c r="B402" s="905"/>
      <c r="C402" s="892"/>
      <c r="D402" s="892"/>
      <c r="E402" s="892"/>
      <c r="F402" s="892"/>
      <c r="G402" s="892"/>
      <c r="H402" s="892"/>
      <c r="I402" s="892"/>
      <c r="J402" s="892"/>
      <c r="K402" s="892"/>
      <c r="L402" s="779"/>
      <c r="M402" s="779"/>
      <c r="N402" s="779"/>
      <c r="O402" s="779"/>
      <c r="P402" s="779"/>
      <c r="Q402" s="779"/>
      <c r="R402" s="779"/>
      <c r="S402" s="779"/>
      <c r="T402" s="779"/>
      <c r="U402" s="779"/>
      <c r="V402" s="779"/>
      <c r="W402" s="779"/>
      <c r="X402" s="779"/>
      <c r="Y402" s="779"/>
      <c r="Z402" s="779"/>
      <c r="AA402" s="779"/>
    </row>
    <row r="403" spans="1:27" ht="12.75">
      <c r="A403" s="905"/>
      <c r="B403" s="905"/>
      <c r="C403" s="892"/>
      <c r="D403" s="892"/>
      <c r="E403" s="892"/>
      <c r="F403" s="892"/>
      <c r="G403" s="892"/>
      <c r="H403" s="892"/>
      <c r="I403" s="892"/>
      <c r="J403" s="892"/>
      <c r="K403" s="892"/>
      <c r="L403" s="779"/>
      <c r="M403" s="779"/>
      <c r="N403" s="779"/>
      <c r="O403" s="779"/>
      <c r="P403" s="779"/>
      <c r="Q403" s="779"/>
      <c r="R403" s="779"/>
      <c r="S403" s="779"/>
      <c r="T403" s="779"/>
      <c r="U403" s="779"/>
      <c r="V403" s="779"/>
      <c r="W403" s="779"/>
      <c r="X403" s="779"/>
      <c r="Y403" s="779"/>
      <c r="Z403" s="779"/>
      <c r="AA403" s="779"/>
    </row>
    <row r="404" spans="1:27" ht="12.75">
      <c r="A404" s="905"/>
      <c r="B404" s="905"/>
      <c r="C404" s="892"/>
      <c r="D404" s="892"/>
      <c r="E404" s="892"/>
      <c r="F404" s="892"/>
      <c r="G404" s="892"/>
      <c r="H404" s="892"/>
      <c r="I404" s="892"/>
      <c r="J404" s="892"/>
      <c r="K404" s="892"/>
      <c r="L404" s="779"/>
      <c r="M404" s="779"/>
      <c r="N404" s="779"/>
      <c r="O404" s="779"/>
      <c r="P404" s="779"/>
      <c r="Q404" s="779"/>
      <c r="R404" s="779"/>
      <c r="S404" s="779"/>
      <c r="T404" s="779"/>
      <c r="U404" s="779"/>
      <c r="V404" s="779"/>
      <c r="W404" s="779"/>
      <c r="X404" s="779"/>
      <c r="Y404" s="779"/>
      <c r="Z404" s="779"/>
      <c r="AA404" s="779"/>
    </row>
    <row r="405" spans="1:27" ht="12.75">
      <c r="A405" s="905"/>
      <c r="B405" s="905"/>
      <c r="C405" s="892"/>
      <c r="D405" s="892"/>
      <c r="E405" s="892"/>
      <c r="F405" s="892"/>
      <c r="G405" s="892"/>
      <c r="H405" s="892"/>
      <c r="I405" s="892"/>
      <c r="J405" s="892"/>
      <c r="K405" s="892"/>
      <c r="L405" s="779"/>
      <c r="M405" s="779"/>
      <c r="N405" s="779"/>
      <c r="O405" s="779"/>
      <c r="P405" s="779"/>
      <c r="Q405" s="779"/>
      <c r="R405" s="779"/>
      <c r="S405" s="779"/>
      <c r="T405" s="779"/>
      <c r="U405" s="779"/>
      <c r="V405" s="779"/>
      <c r="W405" s="779"/>
      <c r="X405" s="779"/>
      <c r="Y405" s="779"/>
      <c r="Z405" s="779"/>
      <c r="AA405" s="779"/>
    </row>
    <row r="406" spans="1:27" ht="12.75">
      <c r="A406" s="905"/>
      <c r="B406" s="905"/>
      <c r="C406" s="892"/>
      <c r="D406" s="892"/>
      <c r="E406" s="892"/>
      <c r="F406" s="892"/>
      <c r="G406" s="892"/>
      <c r="H406" s="892"/>
      <c r="I406" s="892"/>
      <c r="J406" s="892"/>
      <c r="K406" s="892"/>
      <c r="L406" s="779"/>
      <c r="M406" s="779"/>
      <c r="N406" s="779"/>
      <c r="O406" s="779"/>
      <c r="P406" s="779"/>
      <c r="Q406" s="779"/>
      <c r="R406" s="779"/>
      <c r="S406" s="779"/>
      <c r="T406" s="779"/>
      <c r="U406" s="779"/>
      <c r="V406" s="779"/>
      <c r="W406" s="779"/>
      <c r="X406" s="779"/>
      <c r="Y406" s="779"/>
      <c r="Z406" s="779"/>
      <c r="AA406" s="779"/>
    </row>
    <row r="407" spans="1:27" ht="12.75">
      <c r="A407" s="905"/>
      <c r="B407" s="905"/>
      <c r="C407" s="892"/>
      <c r="D407" s="892"/>
      <c r="E407" s="892"/>
      <c r="F407" s="892"/>
      <c r="G407" s="892"/>
      <c r="H407" s="892"/>
      <c r="I407" s="892"/>
      <c r="J407" s="892"/>
      <c r="K407" s="892"/>
      <c r="L407" s="779"/>
      <c r="M407" s="779"/>
      <c r="N407" s="779"/>
      <c r="O407" s="779"/>
      <c r="P407" s="779"/>
      <c r="Q407" s="779"/>
      <c r="R407" s="779"/>
      <c r="S407" s="779"/>
      <c r="T407" s="779"/>
      <c r="U407" s="779"/>
      <c r="V407" s="779"/>
      <c r="W407" s="779"/>
      <c r="X407" s="779"/>
      <c r="Y407" s="779"/>
      <c r="Z407" s="779"/>
      <c r="AA407" s="779"/>
    </row>
    <row r="408" spans="1:27" ht="12.75">
      <c r="A408" s="905"/>
      <c r="B408" s="905"/>
      <c r="C408" s="892"/>
      <c r="D408" s="892"/>
      <c r="E408" s="892"/>
      <c r="F408" s="892"/>
      <c r="G408" s="892"/>
      <c r="H408" s="892"/>
      <c r="I408" s="892"/>
      <c r="J408" s="892"/>
      <c r="K408" s="892"/>
      <c r="L408" s="779"/>
      <c r="M408" s="779"/>
      <c r="N408" s="779"/>
      <c r="O408" s="779"/>
      <c r="P408" s="779"/>
      <c r="Q408" s="779"/>
      <c r="R408" s="779"/>
      <c r="S408" s="779"/>
      <c r="T408" s="779"/>
      <c r="U408" s="779"/>
      <c r="V408" s="779"/>
      <c r="W408" s="779"/>
      <c r="X408" s="779"/>
      <c r="Y408" s="779"/>
      <c r="Z408" s="779"/>
      <c r="AA408" s="779"/>
    </row>
    <row r="409" spans="1:27" ht="12.75">
      <c r="A409" s="905"/>
      <c r="B409" s="905"/>
      <c r="C409" s="892"/>
      <c r="D409" s="892"/>
      <c r="E409" s="892"/>
      <c r="F409" s="892"/>
      <c r="G409" s="892"/>
      <c r="H409" s="892"/>
      <c r="I409" s="892"/>
      <c r="J409" s="892"/>
      <c r="K409" s="892"/>
      <c r="L409" s="779"/>
      <c r="M409" s="779"/>
      <c r="N409" s="779"/>
      <c r="O409" s="779"/>
      <c r="P409" s="779"/>
      <c r="Q409" s="779"/>
      <c r="R409" s="779"/>
      <c r="S409" s="779"/>
      <c r="T409" s="779"/>
      <c r="U409" s="779"/>
      <c r="V409" s="779"/>
      <c r="W409" s="779"/>
      <c r="X409" s="779"/>
      <c r="Y409" s="779"/>
      <c r="Z409" s="779"/>
      <c r="AA409" s="779"/>
    </row>
    <row r="410" spans="1:27" ht="12.75">
      <c r="A410" s="905"/>
      <c r="B410" s="905"/>
      <c r="C410" s="892"/>
      <c r="D410" s="892"/>
      <c r="E410" s="892"/>
      <c r="F410" s="892"/>
      <c r="G410" s="892"/>
      <c r="H410" s="892"/>
      <c r="I410" s="892"/>
      <c r="J410" s="892"/>
      <c r="K410" s="892"/>
      <c r="L410" s="779"/>
      <c r="M410" s="779"/>
      <c r="N410" s="779"/>
      <c r="O410" s="779"/>
      <c r="P410" s="779"/>
      <c r="Q410" s="779"/>
      <c r="R410" s="779"/>
      <c r="S410" s="779"/>
      <c r="T410" s="779"/>
      <c r="U410" s="779"/>
      <c r="V410" s="779"/>
      <c r="W410" s="779"/>
      <c r="X410" s="779"/>
      <c r="Y410" s="779"/>
      <c r="Z410" s="779"/>
      <c r="AA410" s="779"/>
    </row>
    <row r="411" spans="1:27" ht="12.75">
      <c r="A411" s="905"/>
      <c r="B411" s="905"/>
      <c r="C411" s="892"/>
      <c r="D411" s="892"/>
      <c r="E411" s="892"/>
      <c r="F411" s="892"/>
      <c r="G411" s="892"/>
      <c r="H411" s="892"/>
      <c r="I411" s="892"/>
      <c r="J411" s="892"/>
      <c r="K411" s="892"/>
      <c r="L411" s="779"/>
      <c r="M411" s="779"/>
      <c r="N411" s="779"/>
      <c r="O411" s="779"/>
      <c r="P411" s="779"/>
      <c r="Q411" s="779"/>
      <c r="R411" s="779"/>
      <c r="S411" s="779"/>
      <c r="T411" s="779"/>
      <c r="U411" s="779"/>
      <c r="V411" s="779"/>
      <c r="W411" s="779"/>
      <c r="X411" s="779"/>
      <c r="Y411" s="779"/>
      <c r="Z411" s="779"/>
      <c r="AA411" s="779"/>
    </row>
    <row r="412" spans="1:27" ht="12.75">
      <c r="A412" s="905"/>
      <c r="B412" s="905"/>
      <c r="C412" s="892"/>
      <c r="D412" s="892"/>
      <c r="E412" s="892"/>
      <c r="F412" s="892"/>
      <c r="G412" s="892"/>
      <c r="H412" s="892"/>
      <c r="I412" s="892"/>
      <c r="J412" s="892"/>
      <c r="K412" s="892"/>
      <c r="L412" s="779"/>
      <c r="M412" s="779"/>
      <c r="N412" s="779"/>
      <c r="O412" s="779"/>
      <c r="P412" s="779"/>
      <c r="Q412" s="779"/>
      <c r="R412" s="779"/>
      <c r="S412" s="779"/>
      <c r="T412" s="779"/>
      <c r="U412" s="779"/>
      <c r="V412" s="779"/>
      <c r="W412" s="779"/>
      <c r="X412" s="779"/>
      <c r="Y412" s="779"/>
      <c r="Z412" s="779"/>
      <c r="AA412" s="779"/>
    </row>
    <row r="413" spans="1:27" ht="12.75">
      <c r="A413" s="905"/>
      <c r="B413" s="905"/>
      <c r="C413" s="892"/>
      <c r="D413" s="892"/>
      <c r="E413" s="892"/>
      <c r="F413" s="892"/>
      <c r="G413" s="892"/>
      <c r="H413" s="892"/>
      <c r="I413" s="892"/>
      <c r="J413" s="892"/>
      <c r="K413" s="892"/>
      <c r="L413" s="779"/>
      <c r="M413" s="779"/>
      <c r="N413" s="779"/>
      <c r="O413" s="779"/>
      <c r="P413" s="779"/>
      <c r="Q413" s="779"/>
      <c r="R413" s="779"/>
      <c r="S413" s="779"/>
      <c r="T413" s="779"/>
      <c r="U413" s="779"/>
      <c r="V413" s="779"/>
      <c r="W413" s="779"/>
      <c r="X413" s="779"/>
      <c r="Y413" s="779"/>
      <c r="Z413" s="779"/>
      <c r="AA413" s="779"/>
    </row>
    <row r="414" spans="1:27" ht="12.75">
      <c r="A414" s="905"/>
      <c r="B414" s="905"/>
      <c r="C414" s="892"/>
      <c r="D414" s="892"/>
      <c r="E414" s="892"/>
      <c r="F414" s="892"/>
      <c r="G414" s="892"/>
      <c r="H414" s="892"/>
      <c r="I414" s="892"/>
      <c r="J414" s="892"/>
      <c r="K414" s="892"/>
      <c r="L414" s="779"/>
      <c r="M414" s="779"/>
      <c r="N414" s="779"/>
      <c r="O414" s="779"/>
      <c r="P414" s="779"/>
      <c r="Q414" s="779"/>
      <c r="R414" s="779"/>
      <c r="S414" s="779"/>
      <c r="T414" s="779"/>
      <c r="U414" s="779"/>
      <c r="V414" s="779"/>
      <c r="W414" s="779"/>
      <c r="X414" s="779"/>
      <c r="Y414" s="779"/>
      <c r="Z414" s="779"/>
      <c r="AA414" s="779"/>
    </row>
    <row r="415" spans="1:27" ht="12.75">
      <c r="A415" s="905"/>
      <c r="B415" s="905"/>
      <c r="C415" s="892"/>
      <c r="D415" s="892"/>
      <c r="E415" s="892"/>
      <c r="F415" s="892"/>
      <c r="G415" s="892"/>
      <c r="H415" s="892"/>
      <c r="I415" s="892"/>
      <c r="J415" s="892"/>
      <c r="K415" s="892"/>
      <c r="L415" s="779"/>
      <c r="M415" s="779"/>
      <c r="N415" s="779"/>
      <c r="O415" s="779"/>
      <c r="P415" s="779"/>
      <c r="Q415" s="779"/>
      <c r="R415" s="779"/>
      <c r="S415" s="779"/>
      <c r="T415" s="779"/>
      <c r="U415" s="779"/>
      <c r="V415" s="779"/>
      <c r="W415" s="779"/>
      <c r="X415" s="779"/>
      <c r="Y415" s="779"/>
      <c r="Z415" s="779"/>
      <c r="AA415" s="779"/>
    </row>
    <row r="416" spans="1:27" ht="12.75">
      <c r="A416" s="905"/>
      <c r="B416" s="905"/>
      <c r="C416" s="892"/>
      <c r="D416" s="892"/>
      <c r="E416" s="892"/>
      <c r="F416" s="892"/>
      <c r="G416" s="892"/>
      <c r="H416" s="892"/>
      <c r="I416" s="892"/>
      <c r="J416" s="892"/>
      <c r="K416" s="892"/>
      <c r="L416" s="779"/>
      <c r="M416" s="779"/>
      <c r="N416" s="779"/>
      <c r="O416" s="779"/>
      <c r="P416" s="779"/>
      <c r="Q416" s="779"/>
      <c r="R416" s="779"/>
      <c r="S416" s="779"/>
      <c r="T416" s="779"/>
      <c r="U416" s="779"/>
      <c r="V416" s="779"/>
      <c r="W416" s="779"/>
      <c r="X416" s="779"/>
      <c r="Y416" s="779"/>
      <c r="Z416" s="779"/>
      <c r="AA416" s="779"/>
    </row>
    <row r="417" spans="1:27" ht="12.75">
      <c r="A417" s="905"/>
      <c r="B417" s="905"/>
      <c r="C417" s="892"/>
      <c r="D417" s="892"/>
      <c r="E417" s="892"/>
      <c r="F417" s="892"/>
      <c r="G417" s="892"/>
      <c r="H417" s="892"/>
      <c r="I417" s="892"/>
      <c r="J417" s="892"/>
      <c r="K417" s="892"/>
      <c r="L417" s="779"/>
      <c r="M417" s="779"/>
      <c r="N417" s="779"/>
      <c r="O417" s="779"/>
      <c r="P417" s="779"/>
      <c r="Q417" s="779"/>
      <c r="R417" s="779"/>
      <c r="S417" s="779"/>
      <c r="T417" s="779"/>
      <c r="U417" s="779"/>
      <c r="V417" s="779"/>
      <c r="W417" s="779"/>
      <c r="X417" s="779"/>
      <c r="Y417" s="779"/>
      <c r="Z417" s="779"/>
      <c r="AA417" s="779"/>
    </row>
    <row r="418" spans="1:27" ht="12.75">
      <c r="A418" s="905"/>
      <c r="B418" s="905"/>
      <c r="C418" s="892"/>
      <c r="D418" s="892"/>
      <c r="E418" s="892"/>
      <c r="F418" s="892"/>
      <c r="G418" s="892"/>
      <c r="H418" s="892"/>
      <c r="I418" s="892"/>
      <c r="J418" s="892"/>
      <c r="K418" s="892"/>
      <c r="L418" s="779"/>
      <c r="M418" s="779"/>
      <c r="N418" s="779"/>
      <c r="O418" s="779"/>
      <c r="P418" s="779"/>
      <c r="Q418" s="779"/>
      <c r="R418" s="779"/>
      <c r="S418" s="779"/>
      <c r="T418" s="779"/>
      <c r="U418" s="779"/>
      <c r="V418" s="779"/>
      <c r="W418" s="779"/>
      <c r="X418" s="779"/>
      <c r="Y418" s="779"/>
      <c r="Z418" s="779"/>
      <c r="AA418" s="779"/>
    </row>
    <row r="419" spans="1:27" ht="12.75">
      <c r="A419" s="905"/>
      <c r="B419" s="905"/>
      <c r="C419" s="892"/>
      <c r="D419" s="892"/>
      <c r="E419" s="892"/>
      <c r="F419" s="892"/>
      <c r="G419" s="892"/>
      <c r="H419" s="892"/>
      <c r="I419" s="892"/>
      <c r="J419" s="892"/>
      <c r="K419" s="892"/>
      <c r="L419" s="779"/>
      <c r="M419" s="779"/>
      <c r="N419" s="779"/>
      <c r="O419" s="779"/>
      <c r="P419" s="779"/>
      <c r="Q419" s="779"/>
      <c r="R419" s="779"/>
      <c r="S419" s="779"/>
      <c r="T419" s="779"/>
      <c r="U419" s="779"/>
      <c r="V419" s="779"/>
      <c r="W419" s="779"/>
      <c r="X419" s="779"/>
      <c r="Y419" s="779"/>
      <c r="Z419" s="779"/>
      <c r="AA419" s="779"/>
    </row>
    <row r="420" spans="1:27" ht="12.75">
      <c r="A420" s="905"/>
      <c r="B420" s="905"/>
      <c r="C420" s="892"/>
      <c r="D420" s="892"/>
      <c r="E420" s="892"/>
      <c r="F420" s="892"/>
      <c r="G420" s="892"/>
      <c r="H420" s="892"/>
      <c r="I420" s="892"/>
      <c r="J420" s="892"/>
      <c r="K420" s="892"/>
      <c r="L420" s="779"/>
      <c r="M420" s="779"/>
      <c r="N420" s="779"/>
      <c r="O420" s="779"/>
      <c r="P420" s="779"/>
      <c r="Q420" s="779"/>
      <c r="R420" s="779"/>
      <c r="S420" s="779"/>
      <c r="T420" s="779"/>
      <c r="U420" s="779"/>
      <c r="V420" s="779"/>
      <c r="W420" s="779"/>
      <c r="X420" s="779"/>
      <c r="Y420" s="779"/>
      <c r="Z420" s="779"/>
      <c r="AA420" s="779"/>
    </row>
    <row r="421" spans="1:27" ht="12.75">
      <c r="A421" s="905"/>
      <c r="B421" s="905"/>
      <c r="C421" s="892"/>
      <c r="D421" s="892"/>
      <c r="E421" s="892"/>
      <c r="F421" s="892"/>
      <c r="G421" s="892"/>
      <c r="H421" s="892"/>
      <c r="I421" s="892"/>
      <c r="J421" s="892"/>
      <c r="K421" s="892"/>
      <c r="L421" s="779"/>
      <c r="M421" s="779"/>
      <c r="N421" s="779"/>
      <c r="O421" s="779"/>
      <c r="P421" s="779"/>
      <c r="Q421" s="779"/>
      <c r="R421" s="779"/>
      <c r="S421" s="779"/>
      <c r="T421" s="779"/>
      <c r="U421" s="779"/>
      <c r="V421" s="779"/>
      <c r="W421" s="779"/>
      <c r="X421" s="779"/>
      <c r="Y421" s="779"/>
      <c r="Z421" s="779"/>
      <c r="AA421" s="779"/>
    </row>
    <row r="422" spans="1:27" ht="12.75">
      <c r="A422" s="905"/>
      <c r="B422" s="905"/>
      <c r="C422" s="892"/>
      <c r="D422" s="892"/>
      <c r="E422" s="892"/>
      <c r="F422" s="892"/>
      <c r="G422" s="892"/>
      <c r="H422" s="892"/>
      <c r="I422" s="892"/>
      <c r="J422" s="892"/>
      <c r="K422" s="892"/>
      <c r="L422" s="779"/>
      <c r="M422" s="779"/>
      <c r="N422" s="779"/>
      <c r="O422" s="779"/>
      <c r="P422" s="779"/>
      <c r="Q422" s="779"/>
      <c r="R422" s="779"/>
      <c r="S422" s="779"/>
      <c r="T422" s="779"/>
      <c r="U422" s="779"/>
      <c r="V422" s="779"/>
      <c r="W422" s="779"/>
      <c r="X422" s="779"/>
      <c r="Y422" s="779"/>
      <c r="Z422" s="779"/>
      <c r="AA422" s="779"/>
    </row>
    <row r="423" spans="1:27" ht="12.75">
      <c r="A423" s="905"/>
      <c r="B423" s="905"/>
      <c r="C423" s="892"/>
      <c r="D423" s="892"/>
      <c r="E423" s="892"/>
      <c r="F423" s="892"/>
      <c r="G423" s="892"/>
      <c r="H423" s="892"/>
      <c r="I423" s="892"/>
      <c r="J423" s="892"/>
      <c r="K423" s="892"/>
      <c r="L423" s="779"/>
      <c r="M423" s="779"/>
      <c r="N423" s="779"/>
      <c r="O423" s="779"/>
      <c r="P423" s="779"/>
      <c r="Q423" s="779"/>
      <c r="R423" s="779"/>
      <c r="S423" s="779"/>
      <c r="T423" s="779"/>
      <c r="U423" s="779"/>
      <c r="V423" s="779"/>
      <c r="W423" s="779"/>
      <c r="X423" s="779"/>
      <c r="Y423" s="779"/>
      <c r="Z423" s="779"/>
      <c r="AA423" s="779"/>
    </row>
    <row r="424" spans="1:27" ht="12.75">
      <c r="A424" s="905"/>
      <c r="B424" s="905"/>
      <c r="C424" s="892"/>
      <c r="D424" s="892"/>
      <c r="E424" s="892"/>
      <c r="F424" s="892"/>
      <c r="G424" s="892"/>
      <c r="H424" s="892"/>
      <c r="I424" s="892"/>
      <c r="J424" s="892"/>
      <c r="K424" s="892"/>
      <c r="L424" s="779"/>
      <c r="M424" s="779"/>
      <c r="N424" s="779"/>
      <c r="O424" s="779"/>
      <c r="P424" s="779"/>
      <c r="Q424" s="779"/>
      <c r="R424" s="779"/>
      <c r="S424" s="779"/>
      <c r="T424" s="779"/>
      <c r="U424" s="779"/>
      <c r="V424" s="779"/>
      <c r="W424" s="779"/>
      <c r="X424" s="779"/>
      <c r="Y424" s="779"/>
      <c r="Z424" s="779"/>
      <c r="AA424" s="779"/>
    </row>
    <row r="425" spans="1:27" ht="12.75">
      <c r="A425" s="905"/>
      <c r="B425" s="905"/>
      <c r="C425" s="892"/>
      <c r="D425" s="892"/>
      <c r="E425" s="892"/>
      <c r="F425" s="892"/>
      <c r="G425" s="892"/>
      <c r="H425" s="892"/>
      <c r="I425" s="892"/>
      <c r="J425" s="892"/>
      <c r="K425" s="892"/>
      <c r="L425" s="779"/>
      <c r="M425" s="779"/>
      <c r="N425" s="779"/>
      <c r="O425" s="779"/>
      <c r="P425" s="779"/>
      <c r="Q425" s="779"/>
      <c r="R425" s="779"/>
      <c r="S425" s="779"/>
      <c r="T425" s="779"/>
      <c r="U425" s="779"/>
      <c r="V425" s="779"/>
      <c r="W425" s="779"/>
      <c r="X425" s="779"/>
      <c r="Y425" s="779"/>
      <c r="Z425" s="779"/>
      <c r="AA425" s="779"/>
    </row>
    <row r="426" spans="1:27" ht="12.75">
      <c r="A426" s="905"/>
      <c r="B426" s="905"/>
      <c r="C426" s="892"/>
      <c r="D426" s="892"/>
      <c r="E426" s="892"/>
      <c r="F426" s="892"/>
      <c r="G426" s="892"/>
      <c r="H426" s="892"/>
      <c r="I426" s="892"/>
      <c r="J426" s="892"/>
      <c r="K426" s="892"/>
      <c r="L426" s="779"/>
      <c r="M426" s="779"/>
      <c r="N426" s="779"/>
      <c r="O426" s="779"/>
      <c r="P426" s="779"/>
      <c r="Q426" s="779"/>
      <c r="R426" s="779"/>
      <c r="S426" s="779"/>
      <c r="T426" s="779"/>
      <c r="U426" s="779"/>
      <c r="V426" s="779"/>
      <c r="W426" s="779"/>
      <c r="X426" s="779"/>
      <c r="Y426" s="779"/>
      <c r="Z426" s="779"/>
      <c r="AA426" s="779"/>
    </row>
    <row r="427" spans="1:27" ht="12.75">
      <c r="A427" s="905"/>
      <c r="B427" s="905"/>
      <c r="C427" s="892"/>
      <c r="D427" s="892"/>
      <c r="E427" s="892"/>
      <c r="F427" s="892"/>
      <c r="G427" s="892"/>
      <c r="H427" s="892"/>
      <c r="I427" s="892"/>
      <c r="J427" s="892"/>
      <c r="K427" s="892"/>
      <c r="L427" s="779"/>
      <c r="M427" s="779"/>
      <c r="N427" s="779"/>
      <c r="O427" s="779"/>
      <c r="P427" s="779"/>
      <c r="Q427" s="779"/>
      <c r="R427" s="779"/>
      <c r="S427" s="779"/>
      <c r="T427" s="779"/>
      <c r="U427" s="779"/>
      <c r="V427" s="779"/>
      <c r="W427" s="779"/>
      <c r="X427" s="779"/>
      <c r="Y427" s="779"/>
      <c r="Z427" s="779"/>
      <c r="AA427" s="779"/>
    </row>
    <row r="428" spans="1:27" ht="12.75">
      <c r="A428" s="905"/>
      <c r="B428" s="905"/>
      <c r="C428" s="892"/>
      <c r="D428" s="892"/>
      <c r="E428" s="892"/>
      <c r="F428" s="892"/>
      <c r="G428" s="892"/>
      <c r="H428" s="892"/>
      <c r="I428" s="892"/>
      <c r="J428" s="892"/>
      <c r="K428" s="892"/>
      <c r="L428" s="779"/>
      <c r="M428" s="779"/>
      <c r="N428" s="779"/>
      <c r="O428" s="779"/>
      <c r="P428" s="779"/>
      <c r="Q428" s="779"/>
      <c r="R428" s="779"/>
      <c r="S428" s="779"/>
      <c r="T428" s="779"/>
      <c r="U428" s="779"/>
      <c r="V428" s="779"/>
      <c r="W428" s="779"/>
      <c r="X428" s="779"/>
      <c r="Y428" s="779"/>
      <c r="Z428" s="779"/>
      <c r="AA428" s="779"/>
    </row>
    <row r="429" spans="1:27" ht="12.75">
      <c r="A429" s="905"/>
      <c r="B429" s="905"/>
      <c r="C429" s="892"/>
      <c r="D429" s="892"/>
      <c r="E429" s="892"/>
      <c r="F429" s="892"/>
      <c r="G429" s="892"/>
      <c r="H429" s="892"/>
      <c r="I429" s="892"/>
      <c r="J429" s="892"/>
      <c r="K429" s="892"/>
      <c r="L429" s="779"/>
      <c r="M429" s="779"/>
      <c r="N429" s="779"/>
      <c r="O429" s="779"/>
      <c r="P429" s="779"/>
      <c r="Q429" s="779"/>
      <c r="R429" s="779"/>
      <c r="S429" s="779"/>
      <c r="T429" s="779"/>
      <c r="U429" s="779"/>
      <c r="V429" s="779"/>
      <c r="W429" s="779"/>
      <c r="X429" s="779"/>
      <c r="Y429" s="779"/>
      <c r="Z429" s="779"/>
      <c r="AA429" s="779"/>
    </row>
    <row r="430" spans="1:27" ht="12.75">
      <c r="A430" s="905"/>
      <c r="B430" s="905"/>
      <c r="C430" s="892"/>
      <c r="D430" s="892"/>
      <c r="E430" s="892"/>
      <c r="F430" s="892"/>
      <c r="G430" s="892"/>
      <c r="H430" s="892"/>
      <c r="I430" s="892"/>
      <c r="J430" s="892"/>
      <c r="K430" s="892"/>
      <c r="L430" s="779"/>
      <c r="M430" s="779"/>
      <c r="N430" s="779"/>
      <c r="O430" s="779"/>
      <c r="P430" s="779"/>
      <c r="Q430" s="779"/>
      <c r="R430" s="779"/>
      <c r="S430" s="779"/>
      <c r="T430" s="779"/>
      <c r="U430" s="779"/>
      <c r="V430" s="779"/>
      <c r="W430" s="779"/>
      <c r="X430" s="779"/>
      <c r="Y430" s="779"/>
      <c r="Z430" s="779"/>
      <c r="AA430" s="779"/>
    </row>
    <row r="431" spans="1:27" ht="12.75">
      <c r="A431" s="905"/>
      <c r="B431" s="905"/>
      <c r="C431" s="892"/>
      <c r="D431" s="892"/>
      <c r="E431" s="892"/>
      <c r="F431" s="892"/>
      <c r="G431" s="892"/>
      <c r="H431" s="892"/>
      <c r="I431" s="892"/>
      <c r="J431" s="892"/>
      <c r="K431" s="892"/>
      <c r="L431" s="779"/>
      <c r="M431" s="779"/>
      <c r="N431" s="779"/>
      <c r="O431" s="779"/>
      <c r="P431" s="779"/>
      <c r="Q431" s="779"/>
      <c r="R431" s="779"/>
      <c r="S431" s="779"/>
      <c r="T431" s="779"/>
      <c r="U431" s="779"/>
      <c r="V431" s="779"/>
      <c r="W431" s="779"/>
      <c r="X431" s="779"/>
      <c r="Y431" s="779"/>
      <c r="Z431" s="779"/>
      <c r="AA431" s="779"/>
    </row>
    <row r="432" spans="1:27" ht="12.75">
      <c r="A432" s="905"/>
      <c r="B432" s="905"/>
      <c r="C432" s="892"/>
      <c r="D432" s="892"/>
      <c r="E432" s="892"/>
      <c r="F432" s="892"/>
      <c r="G432" s="892"/>
      <c r="H432" s="892"/>
      <c r="I432" s="892"/>
      <c r="J432" s="892"/>
      <c r="K432" s="892"/>
      <c r="L432" s="779"/>
      <c r="M432" s="779"/>
      <c r="N432" s="779"/>
      <c r="O432" s="779"/>
      <c r="P432" s="779"/>
      <c r="Q432" s="779"/>
      <c r="R432" s="779"/>
      <c r="S432" s="779"/>
      <c r="T432" s="779"/>
      <c r="U432" s="779"/>
      <c r="V432" s="779"/>
      <c r="W432" s="779"/>
      <c r="X432" s="779"/>
      <c r="Y432" s="779"/>
      <c r="Z432" s="779"/>
      <c r="AA432" s="779"/>
    </row>
    <row r="433" spans="1:27" ht="12.75">
      <c r="A433" s="905"/>
      <c r="B433" s="905"/>
      <c r="C433" s="892"/>
      <c r="D433" s="892"/>
      <c r="E433" s="892"/>
      <c r="F433" s="892"/>
      <c r="G433" s="892"/>
      <c r="H433" s="892"/>
      <c r="I433" s="892"/>
      <c r="J433" s="892"/>
      <c r="K433" s="892"/>
      <c r="L433" s="779"/>
      <c r="M433" s="779"/>
      <c r="N433" s="779"/>
      <c r="O433" s="779"/>
      <c r="P433" s="779"/>
      <c r="Q433" s="779"/>
      <c r="R433" s="779"/>
      <c r="S433" s="779"/>
      <c r="T433" s="779"/>
      <c r="U433" s="779"/>
      <c r="V433" s="779"/>
      <c r="W433" s="779"/>
      <c r="X433" s="779"/>
      <c r="Y433" s="779"/>
      <c r="Z433" s="779"/>
      <c r="AA433" s="779"/>
    </row>
    <row r="434" spans="1:27" ht="12.75">
      <c r="A434" s="905"/>
      <c r="B434" s="905"/>
      <c r="C434" s="892"/>
      <c r="D434" s="892"/>
      <c r="E434" s="892"/>
      <c r="F434" s="892"/>
      <c r="G434" s="892"/>
      <c r="H434" s="892"/>
      <c r="I434" s="892"/>
      <c r="J434" s="892"/>
      <c r="K434" s="892"/>
      <c r="L434" s="779"/>
      <c r="M434" s="779"/>
      <c r="N434" s="779"/>
      <c r="O434" s="779"/>
      <c r="P434" s="779"/>
      <c r="Q434" s="779"/>
      <c r="R434" s="779"/>
      <c r="S434" s="779"/>
      <c r="T434" s="779"/>
      <c r="U434" s="779"/>
      <c r="V434" s="779"/>
      <c r="W434" s="779"/>
      <c r="X434" s="779"/>
      <c r="Y434" s="779"/>
      <c r="Z434" s="779"/>
      <c r="AA434" s="779"/>
    </row>
    <row r="435" spans="1:27" ht="12.75">
      <c r="A435" s="905"/>
      <c r="B435" s="905"/>
      <c r="C435" s="892"/>
      <c r="D435" s="892"/>
      <c r="E435" s="892"/>
      <c r="F435" s="892"/>
      <c r="G435" s="892"/>
      <c r="H435" s="892"/>
      <c r="I435" s="892"/>
      <c r="J435" s="892"/>
      <c r="K435" s="892"/>
      <c r="L435" s="779"/>
      <c r="M435" s="779"/>
      <c r="N435" s="779"/>
      <c r="O435" s="779"/>
      <c r="P435" s="779"/>
      <c r="Q435" s="779"/>
      <c r="R435" s="779"/>
      <c r="S435" s="779"/>
      <c r="T435" s="779"/>
      <c r="U435" s="779"/>
      <c r="V435" s="779"/>
      <c r="W435" s="779"/>
      <c r="X435" s="779"/>
      <c r="Y435" s="779"/>
      <c r="Z435" s="779"/>
      <c r="AA435" s="779"/>
    </row>
    <row r="436" spans="1:27" ht="12.75">
      <c r="A436" s="905"/>
      <c r="B436" s="905"/>
      <c r="C436" s="892"/>
      <c r="D436" s="892"/>
      <c r="E436" s="892"/>
      <c r="F436" s="892"/>
      <c r="G436" s="892"/>
      <c r="H436" s="892"/>
      <c r="I436" s="892"/>
      <c r="J436" s="892"/>
      <c r="K436" s="892"/>
      <c r="L436" s="779"/>
      <c r="M436" s="779"/>
      <c r="N436" s="779"/>
      <c r="O436" s="779"/>
      <c r="P436" s="779"/>
      <c r="Q436" s="779"/>
      <c r="R436" s="779"/>
      <c r="S436" s="779"/>
      <c r="T436" s="779"/>
      <c r="U436" s="779"/>
      <c r="V436" s="779"/>
      <c r="W436" s="779"/>
      <c r="X436" s="779"/>
      <c r="Y436" s="779"/>
      <c r="Z436" s="779"/>
      <c r="AA436" s="779"/>
    </row>
    <row r="437" spans="1:27" ht="12.75">
      <c r="A437" s="905"/>
      <c r="B437" s="905"/>
      <c r="C437" s="892"/>
      <c r="D437" s="892"/>
      <c r="E437" s="892"/>
      <c r="F437" s="892"/>
      <c r="G437" s="892"/>
      <c r="H437" s="892"/>
      <c r="I437" s="892"/>
      <c r="J437" s="892"/>
      <c r="K437" s="892"/>
      <c r="L437" s="779"/>
      <c r="M437" s="779"/>
      <c r="N437" s="779"/>
      <c r="O437" s="779"/>
      <c r="P437" s="779"/>
      <c r="Q437" s="779"/>
      <c r="R437" s="779"/>
      <c r="S437" s="779"/>
      <c r="T437" s="779"/>
      <c r="U437" s="779"/>
      <c r="V437" s="779"/>
      <c r="W437" s="779"/>
      <c r="X437" s="779"/>
      <c r="Y437" s="779"/>
      <c r="Z437" s="779"/>
      <c r="AA437" s="779"/>
    </row>
    <row r="438" spans="1:27" ht="12.75">
      <c r="A438" s="905"/>
      <c r="B438" s="905"/>
      <c r="C438" s="892"/>
      <c r="D438" s="892"/>
      <c r="E438" s="892"/>
      <c r="F438" s="892"/>
      <c r="G438" s="892"/>
      <c r="H438" s="892"/>
      <c r="I438" s="892"/>
      <c r="J438" s="892"/>
      <c r="K438" s="892"/>
      <c r="L438" s="779"/>
      <c r="M438" s="779"/>
      <c r="N438" s="779"/>
      <c r="O438" s="779"/>
      <c r="P438" s="779"/>
      <c r="Q438" s="779"/>
      <c r="R438" s="779"/>
      <c r="S438" s="779"/>
      <c r="T438" s="779"/>
      <c r="U438" s="779"/>
      <c r="V438" s="779"/>
      <c r="W438" s="779"/>
      <c r="X438" s="779"/>
      <c r="Y438" s="779"/>
      <c r="Z438" s="779"/>
      <c r="AA438" s="779"/>
    </row>
    <row r="439" spans="1:27" ht="12.75">
      <c r="A439" s="905"/>
      <c r="B439" s="905"/>
      <c r="C439" s="892"/>
      <c r="D439" s="892"/>
      <c r="E439" s="892"/>
      <c r="F439" s="892"/>
      <c r="G439" s="892"/>
      <c r="H439" s="892"/>
      <c r="I439" s="892"/>
      <c r="J439" s="892"/>
      <c r="K439" s="892"/>
      <c r="L439" s="779"/>
      <c r="M439" s="779"/>
      <c r="N439" s="779"/>
      <c r="O439" s="779"/>
      <c r="P439" s="779"/>
      <c r="Q439" s="779"/>
      <c r="R439" s="779"/>
      <c r="S439" s="779"/>
      <c r="T439" s="779"/>
      <c r="U439" s="779"/>
      <c r="V439" s="779"/>
      <c r="W439" s="779"/>
      <c r="X439" s="779"/>
      <c r="Y439" s="779"/>
      <c r="Z439" s="779"/>
      <c r="AA439" s="779"/>
    </row>
    <row r="440" spans="1:27" ht="12.75">
      <c r="A440" s="905"/>
      <c r="B440" s="905"/>
      <c r="C440" s="892"/>
      <c r="D440" s="892"/>
      <c r="E440" s="892"/>
      <c r="F440" s="892"/>
      <c r="G440" s="892"/>
      <c r="H440" s="892"/>
      <c r="I440" s="892"/>
      <c r="J440" s="892"/>
      <c r="K440" s="892"/>
      <c r="L440" s="779"/>
      <c r="M440" s="779"/>
      <c r="N440" s="779"/>
      <c r="O440" s="779"/>
      <c r="P440" s="779"/>
      <c r="Q440" s="779"/>
      <c r="R440" s="779"/>
      <c r="S440" s="779"/>
      <c r="T440" s="779"/>
      <c r="U440" s="779"/>
      <c r="V440" s="779"/>
      <c r="W440" s="779"/>
      <c r="X440" s="779"/>
      <c r="Y440" s="779"/>
      <c r="Z440" s="779"/>
      <c r="AA440" s="779"/>
    </row>
    <row r="441" spans="1:27" ht="12.75">
      <c r="A441" s="905"/>
      <c r="B441" s="905"/>
      <c r="C441" s="892"/>
      <c r="D441" s="892"/>
      <c r="E441" s="892"/>
      <c r="F441" s="892"/>
      <c r="G441" s="892"/>
      <c r="H441" s="892"/>
      <c r="I441" s="892"/>
      <c r="J441" s="892"/>
      <c r="K441" s="892"/>
      <c r="L441" s="779"/>
      <c r="M441" s="779"/>
      <c r="N441" s="779"/>
      <c r="O441" s="779"/>
      <c r="P441" s="779"/>
      <c r="Q441" s="779"/>
      <c r="R441" s="779"/>
      <c r="S441" s="779"/>
      <c r="T441" s="779"/>
      <c r="U441" s="779"/>
      <c r="V441" s="779"/>
      <c r="W441" s="779"/>
      <c r="X441" s="779"/>
      <c r="Y441" s="779"/>
      <c r="Z441" s="779"/>
      <c r="AA441" s="779"/>
    </row>
    <row r="442" spans="1:27" ht="12.75">
      <c r="A442" s="905"/>
      <c r="B442" s="905"/>
      <c r="C442" s="892"/>
      <c r="D442" s="892"/>
      <c r="E442" s="892"/>
      <c r="F442" s="892"/>
      <c r="G442" s="892"/>
      <c r="H442" s="892"/>
      <c r="I442" s="892"/>
      <c r="J442" s="892"/>
      <c r="K442" s="892"/>
      <c r="L442" s="779"/>
      <c r="M442" s="779"/>
      <c r="N442" s="779"/>
      <c r="O442" s="779"/>
      <c r="P442" s="779"/>
      <c r="Q442" s="779"/>
      <c r="R442" s="779"/>
      <c r="S442" s="779"/>
      <c r="T442" s="779"/>
      <c r="U442" s="779"/>
      <c r="V442" s="779"/>
      <c r="W442" s="779"/>
      <c r="X442" s="779"/>
      <c r="Y442" s="779"/>
      <c r="Z442" s="779"/>
      <c r="AA442" s="779"/>
    </row>
    <row r="443" spans="1:27" ht="12.75">
      <c r="A443" s="905"/>
      <c r="B443" s="905"/>
      <c r="C443" s="892"/>
      <c r="D443" s="892"/>
      <c r="E443" s="892"/>
      <c r="F443" s="892"/>
      <c r="G443" s="892"/>
      <c r="H443" s="892"/>
      <c r="I443" s="892"/>
      <c r="J443" s="892"/>
      <c r="K443" s="892"/>
      <c r="L443" s="779"/>
      <c r="M443" s="779"/>
      <c r="N443" s="779"/>
      <c r="O443" s="779"/>
      <c r="P443" s="779"/>
      <c r="Q443" s="779"/>
      <c r="R443" s="779"/>
      <c r="S443" s="779"/>
      <c r="T443" s="779"/>
      <c r="U443" s="779"/>
      <c r="V443" s="779"/>
      <c r="W443" s="779"/>
      <c r="X443" s="779"/>
      <c r="Y443" s="779"/>
      <c r="Z443" s="779"/>
      <c r="AA443" s="779"/>
    </row>
    <row r="444" spans="1:27" ht="12.75">
      <c r="A444" s="905"/>
      <c r="B444" s="905"/>
      <c r="C444" s="892"/>
      <c r="D444" s="892"/>
      <c r="E444" s="892"/>
      <c r="F444" s="892"/>
      <c r="G444" s="892"/>
      <c r="H444" s="892"/>
      <c r="I444" s="892"/>
      <c r="J444" s="892"/>
      <c r="K444" s="892"/>
      <c r="L444" s="779"/>
      <c r="M444" s="779"/>
      <c r="N444" s="779"/>
      <c r="O444" s="779"/>
      <c r="P444" s="779"/>
      <c r="Q444" s="779"/>
      <c r="R444" s="779"/>
      <c r="S444" s="779"/>
      <c r="T444" s="779"/>
      <c r="U444" s="779"/>
      <c r="V444" s="779"/>
      <c r="W444" s="779"/>
      <c r="X444" s="779"/>
      <c r="Y444" s="779"/>
      <c r="Z444" s="779"/>
      <c r="AA444" s="779"/>
    </row>
    <row r="445" spans="1:27" ht="12.75">
      <c r="A445" s="905"/>
      <c r="B445" s="905"/>
      <c r="C445" s="892"/>
      <c r="D445" s="892"/>
      <c r="E445" s="892"/>
      <c r="F445" s="892"/>
      <c r="G445" s="892"/>
      <c r="H445" s="892"/>
      <c r="I445" s="892"/>
      <c r="J445" s="892"/>
      <c r="K445" s="892"/>
      <c r="L445" s="779"/>
      <c r="M445" s="779"/>
      <c r="N445" s="779"/>
      <c r="O445" s="779"/>
      <c r="P445" s="779"/>
      <c r="Q445" s="779"/>
      <c r="R445" s="779"/>
      <c r="S445" s="779"/>
      <c r="T445" s="779"/>
      <c r="U445" s="779"/>
      <c r="V445" s="779"/>
      <c r="W445" s="779"/>
      <c r="X445" s="779"/>
      <c r="Y445" s="779"/>
      <c r="Z445" s="779"/>
      <c r="AA445" s="779"/>
    </row>
    <row r="446" spans="1:27" ht="12.75">
      <c r="A446" s="905"/>
      <c r="B446" s="905"/>
      <c r="C446" s="892"/>
      <c r="D446" s="892"/>
      <c r="E446" s="892"/>
      <c r="F446" s="892"/>
      <c r="G446" s="892"/>
      <c r="H446" s="892"/>
      <c r="I446" s="892"/>
      <c r="J446" s="892"/>
      <c r="K446" s="892"/>
      <c r="L446" s="779"/>
      <c r="M446" s="779"/>
      <c r="N446" s="779"/>
      <c r="O446" s="779"/>
      <c r="P446" s="779"/>
      <c r="Q446" s="779"/>
      <c r="R446" s="779"/>
      <c r="S446" s="779"/>
      <c r="T446" s="779"/>
      <c r="U446" s="779"/>
      <c r="V446" s="779"/>
      <c r="W446" s="779"/>
      <c r="X446" s="779"/>
      <c r="Y446" s="779"/>
      <c r="Z446" s="779"/>
      <c r="AA446" s="779"/>
    </row>
    <row r="447" spans="1:27" ht="12.75">
      <c r="A447" s="905"/>
      <c r="B447" s="905"/>
      <c r="C447" s="892"/>
      <c r="D447" s="892"/>
      <c r="E447" s="892"/>
      <c r="F447" s="892"/>
      <c r="G447" s="892"/>
      <c r="H447" s="892"/>
      <c r="I447" s="892"/>
      <c r="J447" s="892"/>
      <c r="K447" s="892"/>
      <c r="L447" s="779"/>
      <c r="M447" s="779"/>
      <c r="N447" s="779"/>
      <c r="O447" s="779"/>
      <c r="P447" s="779"/>
      <c r="Q447" s="779"/>
      <c r="R447" s="779"/>
      <c r="S447" s="779"/>
      <c r="T447" s="779"/>
      <c r="U447" s="779"/>
      <c r="V447" s="779"/>
      <c r="W447" s="779"/>
      <c r="X447" s="779"/>
      <c r="Y447" s="779"/>
      <c r="Z447" s="779"/>
      <c r="AA447" s="779"/>
    </row>
    <row r="448" spans="1:27" ht="12.75">
      <c r="A448" s="905"/>
      <c r="B448" s="905"/>
      <c r="C448" s="892"/>
      <c r="D448" s="892"/>
      <c r="E448" s="892"/>
      <c r="F448" s="892"/>
      <c r="G448" s="892"/>
      <c r="H448" s="892"/>
      <c r="I448" s="892"/>
      <c r="J448" s="892"/>
      <c r="K448" s="892"/>
      <c r="L448" s="779"/>
      <c r="M448" s="779"/>
      <c r="N448" s="779"/>
      <c r="O448" s="779"/>
      <c r="P448" s="779"/>
      <c r="Q448" s="779"/>
      <c r="R448" s="779"/>
      <c r="S448" s="779"/>
      <c r="T448" s="779"/>
      <c r="U448" s="779"/>
      <c r="V448" s="779"/>
      <c r="W448" s="779"/>
      <c r="X448" s="779"/>
      <c r="Y448" s="779"/>
      <c r="Z448" s="779"/>
      <c r="AA448" s="779"/>
    </row>
    <row r="449" spans="1:27" ht="12.75">
      <c r="A449" s="905"/>
      <c r="B449" s="905"/>
      <c r="C449" s="892"/>
      <c r="D449" s="892"/>
      <c r="E449" s="892"/>
      <c r="F449" s="892"/>
      <c r="G449" s="892"/>
      <c r="H449" s="892"/>
      <c r="I449" s="892"/>
      <c r="J449" s="892"/>
      <c r="K449" s="892"/>
      <c r="L449" s="779"/>
      <c r="M449" s="779"/>
      <c r="N449" s="779"/>
      <c r="O449" s="779"/>
      <c r="P449" s="779"/>
      <c r="Q449" s="779"/>
      <c r="R449" s="779"/>
      <c r="S449" s="779"/>
      <c r="T449" s="779"/>
      <c r="U449" s="779"/>
      <c r="V449" s="779"/>
      <c r="W449" s="779"/>
      <c r="X449" s="779"/>
      <c r="Y449" s="779"/>
      <c r="Z449" s="779"/>
      <c r="AA449" s="779"/>
    </row>
    <row r="450" spans="1:27" ht="12.75">
      <c r="A450" s="905"/>
      <c r="B450" s="905"/>
      <c r="C450" s="892"/>
      <c r="D450" s="892"/>
      <c r="E450" s="892"/>
      <c r="F450" s="892"/>
      <c r="G450" s="892"/>
      <c r="H450" s="892"/>
      <c r="I450" s="892"/>
      <c r="J450" s="892"/>
      <c r="K450" s="892"/>
      <c r="L450" s="779"/>
      <c r="M450" s="779"/>
      <c r="N450" s="779"/>
      <c r="O450" s="779"/>
      <c r="P450" s="779"/>
      <c r="Q450" s="779"/>
      <c r="R450" s="779"/>
      <c r="S450" s="779"/>
      <c r="T450" s="779"/>
      <c r="U450" s="779"/>
      <c r="V450" s="779"/>
      <c r="W450" s="779"/>
      <c r="X450" s="779"/>
      <c r="Y450" s="779"/>
      <c r="Z450" s="779"/>
      <c r="AA450" s="779"/>
    </row>
    <row r="451" spans="1:27" ht="12.75">
      <c r="A451" s="905"/>
      <c r="B451" s="905"/>
      <c r="C451" s="892"/>
      <c r="D451" s="892"/>
      <c r="E451" s="892"/>
      <c r="F451" s="892"/>
      <c r="G451" s="892"/>
      <c r="H451" s="892"/>
      <c r="I451" s="892"/>
      <c r="J451" s="892"/>
      <c r="K451" s="892"/>
      <c r="L451" s="779"/>
      <c r="M451" s="779"/>
      <c r="N451" s="779"/>
      <c r="O451" s="779"/>
      <c r="P451" s="779"/>
      <c r="Q451" s="779"/>
      <c r="R451" s="779"/>
      <c r="S451" s="779"/>
      <c r="T451" s="779"/>
      <c r="U451" s="779"/>
      <c r="V451" s="779"/>
      <c r="W451" s="779"/>
      <c r="X451" s="779"/>
      <c r="Y451" s="779"/>
      <c r="Z451" s="779"/>
      <c r="AA451" s="779"/>
    </row>
    <row r="452" spans="1:27" ht="12.75">
      <c r="A452" s="905"/>
      <c r="B452" s="905"/>
      <c r="C452" s="892"/>
      <c r="D452" s="892"/>
      <c r="E452" s="892"/>
      <c r="F452" s="892"/>
      <c r="G452" s="892"/>
      <c r="H452" s="892"/>
      <c r="I452" s="892"/>
      <c r="J452" s="892"/>
      <c r="K452" s="892"/>
      <c r="L452" s="779"/>
      <c r="M452" s="779"/>
      <c r="N452" s="779"/>
      <c r="O452" s="779"/>
      <c r="P452" s="779"/>
      <c r="Q452" s="779"/>
      <c r="R452" s="779"/>
      <c r="S452" s="779"/>
      <c r="T452" s="779"/>
      <c r="U452" s="779"/>
      <c r="V452" s="779"/>
      <c r="W452" s="779"/>
      <c r="X452" s="779"/>
      <c r="Y452" s="779"/>
      <c r="Z452" s="779"/>
      <c r="AA452" s="779"/>
    </row>
    <row r="453" spans="1:27" ht="12.75">
      <c r="A453" s="905"/>
      <c r="B453" s="905"/>
      <c r="C453" s="892"/>
      <c r="D453" s="892"/>
      <c r="E453" s="892"/>
      <c r="F453" s="892"/>
      <c r="G453" s="892"/>
      <c r="H453" s="892"/>
      <c r="I453" s="892"/>
      <c r="J453" s="892"/>
      <c r="K453" s="892"/>
      <c r="L453" s="779"/>
      <c r="M453" s="779"/>
      <c r="N453" s="779"/>
      <c r="O453" s="779"/>
      <c r="P453" s="779"/>
      <c r="Q453" s="779"/>
      <c r="R453" s="779"/>
      <c r="S453" s="779"/>
      <c r="T453" s="779"/>
      <c r="U453" s="779"/>
      <c r="V453" s="779"/>
      <c r="W453" s="779"/>
      <c r="X453" s="779"/>
      <c r="Y453" s="779"/>
      <c r="Z453" s="779"/>
      <c r="AA453" s="779"/>
    </row>
    <row r="454" spans="1:27" ht="12.75">
      <c r="A454" s="905"/>
      <c r="B454" s="905"/>
      <c r="C454" s="892"/>
      <c r="D454" s="892"/>
      <c r="E454" s="892"/>
      <c r="F454" s="892"/>
      <c r="G454" s="892"/>
      <c r="H454" s="892"/>
      <c r="I454" s="892"/>
      <c r="J454" s="892"/>
      <c r="K454" s="892"/>
      <c r="L454" s="779"/>
      <c r="M454" s="779"/>
      <c r="N454" s="779"/>
      <c r="O454" s="779"/>
      <c r="P454" s="779"/>
      <c r="Q454" s="779"/>
      <c r="R454" s="779"/>
      <c r="S454" s="779"/>
      <c r="T454" s="779"/>
      <c r="U454" s="779"/>
      <c r="V454" s="779"/>
      <c r="W454" s="779"/>
      <c r="X454" s="779"/>
      <c r="Y454" s="779"/>
      <c r="Z454" s="779"/>
      <c r="AA454" s="779"/>
    </row>
    <row r="455" spans="1:27" ht="12.75">
      <c r="A455" s="905"/>
      <c r="B455" s="905"/>
      <c r="C455" s="892"/>
      <c r="D455" s="892"/>
      <c r="E455" s="892"/>
      <c r="F455" s="892"/>
      <c r="G455" s="892"/>
      <c r="H455" s="892"/>
      <c r="I455" s="892"/>
      <c r="J455" s="892"/>
      <c r="K455" s="892"/>
      <c r="L455" s="779"/>
      <c r="M455" s="779"/>
      <c r="N455" s="779"/>
      <c r="O455" s="779"/>
      <c r="P455" s="779"/>
      <c r="Q455" s="779"/>
      <c r="R455" s="779"/>
      <c r="S455" s="779"/>
      <c r="T455" s="779"/>
      <c r="U455" s="779"/>
      <c r="V455" s="779"/>
      <c r="W455" s="779"/>
      <c r="X455" s="779"/>
      <c r="Y455" s="779"/>
      <c r="Z455" s="779"/>
      <c r="AA455" s="779"/>
    </row>
    <row r="456" spans="1:27" ht="12.75">
      <c r="A456" s="905"/>
      <c r="B456" s="905"/>
      <c r="C456" s="892"/>
      <c r="D456" s="892"/>
      <c r="E456" s="892"/>
      <c r="F456" s="892"/>
      <c r="G456" s="892"/>
      <c r="H456" s="892"/>
      <c r="I456" s="892"/>
      <c r="J456" s="892"/>
      <c r="K456" s="892"/>
      <c r="L456" s="779"/>
      <c r="M456" s="779"/>
      <c r="N456" s="779"/>
      <c r="O456" s="779"/>
      <c r="P456" s="779"/>
      <c r="Q456" s="779"/>
      <c r="R456" s="779"/>
      <c r="S456" s="779"/>
      <c r="T456" s="779"/>
      <c r="U456" s="779"/>
      <c r="V456" s="779"/>
      <c r="W456" s="779"/>
      <c r="X456" s="779"/>
      <c r="Y456" s="779"/>
      <c r="Z456" s="779"/>
      <c r="AA456" s="779"/>
    </row>
    <row r="457" spans="1:27" ht="12.75">
      <c r="A457" s="905"/>
      <c r="B457" s="905"/>
      <c r="C457" s="892"/>
      <c r="D457" s="892"/>
      <c r="E457" s="892"/>
      <c r="F457" s="892"/>
      <c r="G457" s="892"/>
      <c r="H457" s="892"/>
      <c r="I457" s="892"/>
      <c r="J457" s="892"/>
      <c r="K457" s="892"/>
      <c r="L457" s="779"/>
      <c r="M457" s="779"/>
      <c r="N457" s="779"/>
      <c r="O457" s="779"/>
      <c r="P457" s="779"/>
      <c r="Q457" s="779"/>
      <c r="R457" s="779"/>
      <c r="S457" s="779"/>
      <c r="T457" s="779"/>
      <c r="U457" s="779"/>
      <c r="V457" s="779"/>
      <c r="W457" s="779"/>
      <c r="X457" s="779"/>
      <c r="Y457" s="779"/>
      <c r="Z457" s="779"/>
      <c r="AA457" s="779"/>
    </row>
    <row r="458" spans="1:27" ht="12.75">
      <c r="A458" s="905"/>
      <c r="B458" s="905"/>
      <c r="C458" s="892"/>
      <c r="D458" s="892"/>
      <c r="E458" s="892"/>
      <c r="F458" s="892"/>
      <c r="G458" s="892"/>
      <c r="H458" s="892"/>
      <c r="I458" s="892"/>
      <c r="J458" s="892"/>
      <c r="K458" s="892"/>
      <c r="L458" s="779"/>
      <c r="M458" s="779"/>
      <c r="N458" s="779"/>
      <c r="O458" s="779"/>
      <c r="P458" s="779"/>
      <c r="Q458" s="779"/>
      <c r="R458" s="779"/>
      <c r="S458" s="779"/>
      <c r="T458" s="779"/>
      <c r="U458" s="779"/>
      <c r="V458" s="779"/>
      <c r="W458" s="779"/>
      <c r="X458" s="779"/>
      <c r="Y458" s="779"/>
      <c r="Z458" s="779"/>
      <c r="AA458" s="779"/>
    </row>
    <row r="459" spans="1:27" ht="12.75">
      <c r="A459" s="905"/>
      <c r="B459" s="905"/>
      <c r="C459" s="892"/>
      <c r="D459" s="892"/>
      <c r="E459" s="892"/>
      <c r="F459" s="892"/>
      <c r="G459" s="892"/>
      <c r="H459" s="892"/>
      <c r="I459" s="892"/>
      <c r="J459" s="892"/>
      <c r="K459" s="892"/>
      <c r="L459" s="779"/>
      <c r="M459" s="779"/>
      <c r="N459" s="779"/>
      <c r="O459" s="779"/>
      <c r="P459" s="779"/>
      <c r="Q459" s="779"/>
      <c r="R459" s="779"/>
      <c r="S459" s="779"/>
      <c r="T459" s="779"/>
      <c r="U459" s="779"/>
      <c r="V459" s="779"/>
      <c r="W459" s="779"/>
      <c r="X459" s="779"/>
      <c r="Y459" s="779"/>
      <c r="Z459" s="779"/>
      <c r="AA459" s="779"/>
    </row>
    <row r="460" spans="1:27" ht="12.75">
      <c r="A460" s="905"/>
      <c r="B460" s="905"/>
      <c r="C460" s="892"/>
      <c r="D460" s="892"/>
      <c r="E460" s="892"/>
      <c r="F460" s="892"/>
      <c r="G460" s="892"/>
      <c r="H460" s="892"/>
      <c r="I460" s="892"/>
      <c r="J460" s="892"/>
      <c r="K460" s="892"/>
      <c r="L460" s="779"/>
      <c r="M460" s="779"/>
      <c r="N460" s="779"/>
      <c r="O460" s="779"/>
      <c r="P460" s="779"/>
      <c r="Q460" s="779"/>
      <c r="R460" s="779"/>
      <c r="S460" s="779"/>
      <c r="T460" s="779"/>
      <c r="U460" s="779"/>
      <c r="V460" s="779"/>
      <c r="W460" s="779"/>
      <c r="X460" s="779"/>
      <c r="Y460" s="779"/>
      <c r="Z460" s="779"/>
      <c r="AA460" s="779"/>
    </row>
    <row r="461" spans="1:27" ht="12.75">
      <c r="A461" s="905"/>
      <c r="B461" s="905"/>
      <c r="C461" s="892"/>
      <c r="D461" s="892"/>
      <c r="E461" s="892"/>
      <c r="F461" s="892"/>
      <c r="G461" s="892"/>
      <c r="H461" s="892"/>
      <c r="I461" s="892"/>
      <c r="J461" s="892"/>
      <c r="K461" s="892"/>
      <c r="L461" s="779"/>
      <c r="M461" s="779"/>
      <c r="N461" s="779"/>
      <c r="O461" s="779"/>
      <c r="P461" s="779"/>
      <c r="Q461" s="779"/>
      <c r="R461" s="779"/>
      <c r="S461" s="779"/>
      <c r="T461" s="779"/>
      <c r="U461" s="779"/>
      <c r="V461" s="779"/>
      <c r="W461" s="779"/>
      <c r="X461" s="779"/>
      <c r="Y461" s="779"/>
      <c r="Z461" s="779"/>
      <c r="AA461" s="779"/>
    </row>
    <row r="462" spans="1:27" ht="12.75">
      <c r="A462" s="905"/>
      <c r="B462" s="905"/>
      <c r="C462" s="892"/>
      <c r="D462" s="892"/>
      <c r="E462" s="892"/>
      <c r="F462" s="892"/>
      <c r="G462" s="892"/>
      <c r="H462" s="892"/>
      <c r="I462" s="892"/>
      <c r="J462" s="892"/>
      <c r="K462" s="892"/>
      <c r="L462" s="779"/>
      <c r="M462" s="779"/>
      <c r="N462" s="779"/>
      <c r="O462" s="779"/>
      <c r="P462" s="779"/>
      <c r="Q462" s="779"/>
      <c r="R462" s="779"/>
      <c r="S462" s="779"/>
      <c r="T462" s="779"/>
      <c r="U462" s="779"/>
      <c r="V462" s="779"/>
      <c r="W462" s="779"/>
      <c r="X462" s="779"/>
      <c r="Y462" s="779"/>
      <c r="Z462" s="779"/>
      <c r="AA462" s="779"/>
    </row>
    <row r="463" spans="1:27" ht="12.75">
      <c r="A463" s="905"/>
      <c r="B463" s="905"/>
      <c r="C463" s="892"/>
      <c r="D463" s="892"/>
      <c r="E463" s="892"/>
      <c r="F463" s="892"/>
      <c r="G463" s="892"/>
      <c r="H463" s="892"/>
      <c r="I463" s="892"/>
      <c r="J463" s="892"/>
      <c r="K463" s="892"/>
      <c r="L463" s="779"/>
      <c r="M463" s="779"/>
      <c r="N463" s="779"/>
      <c r="O463" s="779"/>
      <c r="P463" s="779"/>
      <c r="Q463" s="779"/>
      <c r="R463" s="779"/>
      <c r="S463" s="779"/>
      <c r="T463" s="779"/>
      <c r="U463" s="779"/>
      <c r="V463" s="779"/>
      <c r="W463" s="779"/>
      <c r="X463" s="779"/>
      <c r="Y463" s="779"/>
      <c r="Z463" s="779"/>
      <c r="AA463" s="779"/>
    </row>
    <row r="464" spans="1:27" ht="12.75">
      <c r="A464" s="905"/>
      <c r="B464" s="905"/>
      <c r="C464" s="892"/>
      <c r="D464" s="892"/>
      <c r="E464" s="892"/>
      <c r="F464" s="892"/>
      <c r="G464" s="892"/>
      <c r="H464" s="892"/>
      <c r="I464" s="892"/>
      <c r="J464" s="892"/>
      <c r="K464" s="892"/>
      <c r="L464" s="779"/>
      <c r="M464" s="779"/>
      <c r="N464" s="779"/>
      <c r="O464" s="779"/>
      <c r="P464" s="779"/>
      <c r="Q464" s="779"/>
      <c r="R464" s="779"/>
      <c r="S464" s="779"/>
      <c r="T464" s="779"/>
      <c r="U464" s="779"/>
      <c r="V464" s="779"/>
      <c r="W464" s="779"/>
      <c r="X464" s="779"/>
      <c r="Y464" s="779"/>
      <c r="Z464" s="779"/>
      <c r="AA464" s="779"/>
    </row>
    <row r="465" spans="1:27" ht="12.75">
      <c r="A465" s="905"/>
      <c r="B465" s="905"/>
      <c r="C465" s="892"/>
      <c r="D465" s="892"/>
      <c r="E465" s="892"/>
      <c r="F465" s="892"/>
      <c r="G465" s="892"/>
      <c r="H465" s="892"/>
      <c r="I465" s="892"/>
      <c r="J465" s="892"/>
      <c r="K465" s="892"/>
      <c r="L465" s="779"/>
      <c r="M465" s="779"/>
      <c r="N465" s="779"/>
      <c r="O465" s="779"/>
      <c r="P465" s="779"/>
      <c r="Q465" s="779"/>
      <c r="R465" s="779"/>
      <c r="S465" s="779"/>
      <c r="T465" s="779"/>
      <c r="U465" s="779"/>
      <c r="V465" s="779"/>
      <c r="W465" s="779"/>
      <c r="X465" s="779"/>
      <c r="Y465" s="779"/>
      <c r="Z465" s="779"/>
      <c r="AA465" s="779"/>
    </row>
    <row r="466" spans="1:27" ht="12.75">
      <c r="A466" s="905"/>
      <c r="B466" s="905"/>
      <c r="C466" s="892"/>
      <c r="D466" s="892"/>
      <c r="E466" s="892"/>
      <c r="F466" s="892"/>
      <c r="G466" s="892"/>
      <c r="H466" s="892"/>
      <c r="I466" s="892"/>
      <c r="J466" s="892"/>
      <c r="K466" s="892"/>
      <c r="L466" s="779"/>
      <c r="M466" s="779"/>
      <c r="N466" s="779"/>
      <c r="O466" s="779"/>
      <c r="P466" s="779"/>
      <c r="Q466" s="779"/>
      <c r="R466" s="779"/>
      <c r="S466" s="779"/>
      <c r="T466" s="779"/>
      <c r="U466" s="779"/>
      <c r="V466" s="779"/>
      <c r="W466" s="779"/>
      <c r="X466" s="779"/>
      <c r="Y466" s="779"/>
      <c r="Z466" s="779"/>
      <c r="AA466" s="779"/>
    </row>
    <row r="467" spans="1:27" ht="12.75">
      <c r="A467" s="905"/>
      <c r="B467" s="905"/>
      <c r="C467" s="892"/>
      <c r="D467" s="892"/>
      <c r="E467" s="892"/>
      <c r="F467" s="892"/>
      <c r="G467" s="892"/>
      <c r="H467" s="892"/>
      <c r="I467" s="892"/>
      <c r="J467" s="892"/>
      <c r="K467" s="892"/>
      <c r="L467" s="779"/>
      <c r="M467" s="779"/>
      <c r="N467" s="779"/>
      <c r="O467" s="779"/>
      <c r="P467" s="779"/>
      <c r="Q467" s="779"/>
      <c r="R467" s="779"/>
      <c r="S467" s="779"/>
      <c r="T467" s="779"/>
      <c r="U467" s="779"/>
      <c r="V467" s="779"/>
      <c r="W467" s="779"/>
      <c r="X467" s="779"/>
      <c r="Y467" s="779"/>
      <c r="Z467" s="779"/>
      <c r="AA467" s="779"/>
    </row>
    <row r="468" spans="1:27" ht="12.75">
      <c r="A468" s="905"/>
      <c r="B468" s="905"/>
      <c r="C468" s="892"/>
      <c r="D468" s="892"/>
      <c r="E468" s="892"/>
      <c r="F468" s="892"/>
      <c r="G468" s="892"/>
      <c r="H468" s="892"/>
      <c r="I468" s="892"/>
      <c r="J468" s="892"/>
      <c r="K468" s="892"/>
      <c r="L468" s="779"/>
      <c r="M468" s="779"/>
      <c r="N468" s="779"/>
      <c r="O468" s="779"/>
      <c r="P468" s="779"/>
      <c r="Q468" s="779"/>
      <c r="R468" s="779"/>
      <c r="S468" s="779"/>
      <c r="T468" s="779"/>
      <c r="U468" s="779"/>
      <c r="V468" s="779"/>
      <c r="W468" s="779"/>
      <c r="X468" s="779"/>
      <c r="Y468" s="779"/>
      <c r="Z468" s="779"/>
      <c r="AA468" s="779"/>
    </row>
    <row r="469" spans="1:27" ht="12.75">
      <c r="A469" s="905"/>
      <c r="B469" s="905"/>
      <c r="C469" s="892"/>
      <c r="D469" s="892"/>
      <c r="E469" s="892"/>
      <c r="F469" s="892"/>
      <c r="G469" s="892"/>
      <c r="H469" s="892"/>
      <c r="I469" s="892"/>
      <c r="J469" s="892"/>
      <c r="K469" s="892"/>
      <c r="L469" s="779"/>
      <c r="M469" s="779"/>
      <c r="N469" s="779"/>
      <c r="O469" s="779"/>
      <c r="P469" s="779"/>
      <c r="Q469" s="779"/>
      <c r="R469" s="779"/>
      <c r="S469" s="779"/>
      <c r="T469" s="779"/>
      <c r="U469" s="779"/>
      <c r="V469" s="779"/>
      <c r="W469" s="779"/>
      <c r="X469" s="779"/>
      <c r="Y469" s="779"/>
      <c r="Z469" s="779"/>
      <c r="AA469" s="779"/>
    </row>
    <row r="470" spans="1:27" ht="12.75">
      <c r="A470" s="905"/>
      <c r="B470" s="905"/>
      <c r="C470" s="892"/>
      <c r="D470" s="892"/>
      <c r="E470" s="892"/>
      <c r="F470" s="892"/>
      <c r="G470" s="892"/>
      <c r="H470" s="892"/>
      <c r="I470" s="892"/>
      <c r="J470" s="892"/>
      <c r="K470" s="892"/>
      <c r="L470" s="779"/>
      <c r="M470" s="779"/>
      <c r="N470" s="779"/>
      <c r="O470" s="779"/>
      <c r="P470" s="779"/>
      <c r="Q470" s="779"/>
      <c r="R470" s="779"/>
      <c r="S470" s="779"/>
      <c r="T470" s="779"/>
      <c r="U470" s="779"/>
      <c r="V470" s="779"/>
      <c r="W470" s="779"/>
      <c r="X470" s="779"/>
      <c r="Y470" s="779"/>
      <c r="Z470" s="779"/>
      <c r="AA470" s="779"/>
    </row>
    <row r="471" spans="1:27" ht="12.75">
      <c r="A471" s="905"/>
      <c r="B471" s="905"/>
      <c r="C471" s="892"/>
      <c r="D471" s="892"/>
      <c r="E471" s="892"/>
      <c r="F471" s="892"/>
      <c r="G471" s="892"/>
      <c r="H471" s="892"/>
      <c r="I471" s="892"/>
      <c r="J471" s="892"/>
      <c r="K471" s="892"/>
      <c r="L471" s="779"/>
      <c r="M471" s="779"/>
      <c r="N471" s="779"/>
      <c r="O471" s="779"/>
      <c r="P471" s="779"/>
      <c r="Q471" s="779"/>
      <c r="R471" s="779"/>
      <c r="S471" s="779"/>
      <c r="T471" s="779"/>
      <c r="U471" s="779"/>
      <c r="V471" s="779"/>
      <c r="W471" s="779"/>
      <c r="X471" s="779"/>
      <c r="Y471" s="779"/>
      <c r="Z471" s="779"/>
      <c r="AA471" s="779"/>
    </row>
    <row r="472" spans="1:27" ht="12.75">
      <c r="A472" s="905"/>
      <c r="B472" s="905"/>
      <c r="C472" s="892"/>
      <c r="D472" s="892"/>
      <c r="E472" s="892"/>
      <c r="F472" s="892"/>
      <c r="G472" s="892"/>
      <c r="H472" s="892"/>
      <c r="I472" s="892"/>
      <c r="J472" s="892"/>
      <c r="K472" s="892"/>
      <c r="L472" s="779"/>
      <c r="M472" s="779"/>
      <c r="N472" s="779"/>
      <c r="O472" s="779"/>
      <c r="P472" s="779"/>
      <c r="Q472" s="779"/>
      <c r="R472" s="779"/>
      <c r="S472" s="779"/>
      <c r="T472" s="779"/>
      <c r="U472" s="779"/>
      <c r="V472" s="779"/>
      <c r="W472" s="779"/>
      <c r="X472" s="779"/>
      <c r="Y472" s="779"/>
      <c r="Z472" s="779"/>
      <c r="AA472" s="779"/>
    </row>
    <row r="473" spans="1:27" ht="12.75">
      <c r="A473" s="905"/>
      <c r="B473" s="905"/>
      <c r="C473" s="892"/>
      <c r="D473" s="892"/>
      <c r="E473" s="892"/>
      <c r="F473" s="892"/>
      <c r="G473" s="892"/>
      <c r="H473" s="892"/>
      <c r="I473" s="892"/>
      <c r="J473" s="892"/>
      <c r="K473" s="892"/>
      <c r="L473" s="779"/>
      <c r="M473" s="779"/>
      <c r="N473" s="779"/>
      <c r="O473" s="779"/>
      <c r="P473" s="779"/>
      <c r="Q473" s="779"/>
      <c r="R473" s="779"/>
      <c r="S473" s="779"/>
      <c r="T473" s="779"/>
      <c r="U473" s="779"/>
      <c r="V473" s="779"/>
      <c r="W473" s="779"/>
      <c r="X473" s="779"/>
      <c r="Y473" s="779"/>
      <c r="Z473" s="779"/>
      <c r="AA473" s="779"/>
    </row>
    <row r="474" spans="1:27" ht="12.75">
      <c r="A474" s="905"/>
      <c r="B474" s="905"/>
      <c r="C474" s="892"/>
      <c r="D474" s="892"/>
      <c r="E474" s="892"/>
      <c r="F474" s="892"/>
      <c r="G474" s="892"/>
      <c r="H474" s="892"/>
      <c r="I474" s="892"/>
      <c r="J474" s="892"/>
      <c r="K474" s="892"/>
      <c r="L474" s="779"/>
      <c r="M474" s="779"/>
      <c r="N474" s="779"/>
      <c r="O474" s="779"/>
      <c r="P474" s="779"/>
      <c r="Q474" s="779"/>
      <c r="R474" s="779"/>
      <c r="S474" s="779"/>
      <c r="T474" s="779"/>
      <c r="U474" s="779"/>
      <c r="V474" s="779"/>
      <c r="W474" s="779"/>
      <c r="X474" s="779"/>
      <c r="Y474" s="779"/>
      <c r="Z474" s="779"/>
      <c r="AA474" s="779"/>
    </row>
    <row r="475" spans="1:27" ht="12.75">
      <c r="A475" s="905"/>
      <c r="B475" s="905"/>
      <c r="C475" s="892"/>
      <c r="D475" s="892"/>
      <c r="E475" s="892"/>
      <c r="F475" s="892"/>
      <c r="G475" s="892"/>
      <c r="H475" s="892"/>
      <c r="I475" s="892"/>
      <c r="J475" s="892"/>
      <c r="K475" s="892"/>
      <c r="L475" s="779"/>
      <c r="M475" s="779"/>
      <c r="N475" s="779"/>
      <c r="O475" s="779"/>
      <c r="P475" s="779"/>
      <c r="Q475" s="779"/>
      <c r="R475" s="779"/>
      <c r="S475" s="779"/>
      <c r="T475" s="779"/>
      <c r="U475" s="779"/>
      <c r="V475" s="779"/>
      <c r="W475" s="779"/>
      <c r="X475" s="779"/>
      <c r="Y475" s="779"/>
      <c r="Z475" s="779"/>
      <c r="AA475" s="779"/>
    </row>
    <row r="476" spans="1:27" ht="12.75">
      <c r="A476" s="905"/>
      <c r="B476" s="905"/>
      <c r="C476" s="892"/>
      <c r="D476" s="892"/>
      <c r="E476" s="892"/>
      <c r="F476" s="892"/>
      <c r="G476" s="892"/>
      <c r="H476" s="892"/>
      <c r="I476" s="892"/>
      <c r="J476" s="892"/>
      <c r="K476" s="892"/>
      <c r="L476" s="779"/>
      <c r="M476" s="779"/>
      <c r="N476" s="779"/>
      <c r="O476" s="779"/>
      <c r="P476" s="779"/>
      <c r="Q476" s="779"/>
      <c r="R476" s="779"/>
      <c r="S476" s="779"/>
      <c r="T476" s="779"/>
      <c r="U476" s="779"/>
      <c r="V476" s="779"/>
      <c r="W476" s="779"/>
      <c r="X476" s="779"/>
      <c r="Y476" s="779"/>
      <c r="Z476" s="779"/>
      <c r="AA476" s="779"/>
    </row>
    <row r="477" spans="1:27" ht="12.75">
      <c r="A477" s="905"/>
      <c r="B477" s="905"/>
      <c r="C477" s="892"/>
      <c r="D477" s="892"/>
      <c r="E477" s="892"/>
      <c r="F477" s="892"/>
      <c r="G477" s="892"/>
      <c r="H477" s="892"/>
      <c r="I477" s="892"/>
      <c r="J477" s="892"/>
      <c r="K477" s="892"/>
      <c r="L477" s="779"/>
      <c r="M477" s="779"/>
      <c r="N477" s="779"/>
      <c r="O477" s="779"/>
      <c r="P477" s="779"/>
      <c r="Q477" s="779"/>
      <c r="R477" s="779"/>
      <c r="S477" s="779"/>
      <c r="T477" s="779"/>
      <c r="U477" s="779"/>
      <c r="V477" s="779"/>
      <c r="W477" s="779"/>
      <c r="X477" s="779"/>
      <c r="Y477" s="779"/>
      <c r="Z477" s="779"/>
      <c r="AA477" s="779"/>
    </row>
    <row r="478" spans="1:27" ht="12.75">
      <c r="A478" s="905"/>
      <c r="B478" s="905"/>
      <c r="C478" s="892"/>
      <c r="D478" s="892"/>
      <c r="E478" s="892"/>
      <c r="F478" s="892"/>
      <c r="G478" s="892"/>
      <c r="H478" s="892"/>
      <c r="I478" s="892"/>
      <c r="J478" s="892"/>
      <c r="K478" s="892"/>
      <c r="L478" s="779"/>
      <c r="M478" s="779"/>
      <c r="N478" s="779"/>
      <c r="O478" s="779"/>
      <c r="P478" s="779"/>
      <c r="Q478" s="779"/>
      <c r="R478" s="779"/>
      <c r="S478" s="779"/>
      <c r="T478" s="779"/>
      <c r="U478" s="779"/>
      <c r="V478" s="779"/>
      <c r="W478" s="779"/>
      <c r="X478" s="779"/>
      <c r="Y478" s="779"/>
      <c r="Z478" s="779"/>
      <c r="AA478" s="779"/>
    </row>
    <row r="479" spans="1:27" ht="12.75">
      <c r="A479" s="905"/>
      <c r="B479" s="905"/>
      <c r="C479" s="892"/>
      <c r="D479" s="892"/>
      <c r="E479" s="892"/>
      <c r="F479" s="892"/>
      <c r="G479" s="892"/>
      <c r="H479" s="892"/>
      <c r="I479" s="892"/>
      <c r="J479" s="892"/>
      <c r="K479" s="892"/>
      <c r="L479" s="779"/>
      <c r="M479" s="779"/>
      <c r="N479" s="779"/>
      <c r="O479" s="779"/>
      <c r="P479" s="779"/>
      <c r="Q479" s="779"/>
      <c r="R479" s="779"/>
      <c r="S479" s="779"/>
      <c r="T479" s="779"/>
      <c r="U479" s="779"/>
      <c r="V479" s="779"/>
      <c r="W479" s="779"/>
      <c r="X479" s="779"/>
      <c r="Y479" s="779"/>
      <c r="Z479" s="779"/>
      <c r="AA479" s="779"/>
    </row>
    <row r="480" spans="1:27" ht="12.75">
      <c r="A480" s="905"/>
      <c r="B480" s="905"/>
      <c r="C480" s="892"/>
      <c r="D480" s="892"/>
      <c r="E480" s="892"/>
      <c r="F480" s="892"/>
      <c r="G480" s="892"/>
      <c r="H480" s="892"/>
      <c r="I480" s="892"/>
      <c r="J480" s="892"/>
      <c r="K480" s="892"/>
      <c r="L480" s="779"/>
      <c r="M480" s="779"/>
      <c r="N480" s="779"/>
      <c r="O480" s="779"/>
      <c r="P480" s="779"/>
      <c r="Q480" s="779"/>
      <c r="R480" s="779"/>
      <c r="S480" s="779"/>
      <c r="T480" s="779"/>
      <c r="U480" s="779"/>
      <c r="V480" s="779"/>
      <c r="W480" s="779"/>
      <c r="X480" s="779"/>
      <c r="Y480" s="779"/>
      <c r="Z480" s="779"/>
      <c r="AA480" s="779"/>
    </row>
    <row r="481" spans="1:27" ht="12.75">
      <c r="A481" s="905"/>
      <c r="B481" s="905"/>
      <c r="C481" s="892"/>
      <c r="D481" s="892"/>
      <c r="E481" s="892"/>
      <c r="F481" s="892"/>
      <c r="G481" s="892"/>
      <c r="H481" s="892"/>
      <c r="I481" s="892"/>
      <c r="J481" s="892"/>
      <c r="K481" s="892"/>
      <c r="L481" s="779"/>
      <c r="M481" s="779"/>
      <c r="N481" s="779"/>
      <c r="O481" s="779"/>
      <c r="P481" s="779"/>
      <c r="Q481" s="779"/>
      <c r="R481" s="779"/>
      <c r="S481" s="779"/>
      <c r="T481" s="779"/>
      <c r="U481" s="779"/>
      <c r="V481" s="779"/>
      <c r="W481" s="779"/>
      <c r="X481" s="779"/>
      <c r="Y481" s="779"/>
      <c r="Z481" s="779"/>
      <c r="AA481" s="779"/>
    </row>
    <row r="482" spans="1:27" ht="12.75">
      <c r="A482" s="905"/>
      <c r="B482" s="905"/>
      <c r="C482" s="892"/>
      <c r="D482" s="892"/>
      <c r="E482" s="892"/>
      <c r="F482" s="892"/>
      <c r="G482" s="892"/>
      <c r="H482" s="892"/>
      <c r="I482" s="892"/>
      <c r="J482" s="892"/>
      <c r="K482" s="892"/>
      <c r="L482" s="779"/>
      <c r="M482" s="779"/>
      <c r="N482" s="779"/>
      <c r="O482" s="779"/>
      <c r="P482" s="779"/>
      <c r="Q482" s="779"/>
      <c r="R482" s="779"/>
      <c r="S482" s="779"/>
      <c r="T482" s="779"/>
      <c r="U482" s="779"/>
      <c r="V482" s="779"/>
      <c r="W482" s="779"/>
      <c r="X482" s="779"/>
      <c r="Y482" s="779"/>
      <c r="Z482" s="779"/>
      <c r="AA482" s="779"/>
    </row>
    <row r="483" spans="1:27" ht="12.75">
      <c r="A483" s="905"/>
      <c r="B483" s="905"/>
      <c r="C483" s="892"/>
      <c r="D483" s="892"/>
      <c r="E483" s="892"/>
      <c r="F483" s="892"/>
      <c r="G483" s="892"/>
      <c r="H483" s="892"/>
      <c r="I483" s="892"/>
      <c r="J483" s="892"/>
      <c r="K483" s="892"/>
      <c r="L483" s="779"/>
      <c r="M483" s="779"/>
      <c r="N483" s="779"/>
      <c r="O483" s="779"/>
      <c r="P483" s="779"/>
      <c r="Q483" s="779"/>
      <c r="R483" s="779"/>
      <c r="S483" s="779"/>
      <c r="T483" s="779"/>
      <c r="U483" s="779"/>
      <c r="V483" s="779"/>
      <c r="W483" s="779"/>
      <c r="X483" s="779"/>
      <c r="Y483" s="779"/>
      <c r="Z483" s="779"/>
      <c r="AA483" s="779"/>
    </row>
    <row r="484" spans="1:27" ht="12.75">
      <c r="A484" s="905"/>
      <c r="B484" s="905"/>
      <c r="C484" s="892"/>
      <c r="D484" s="892"/>
      <c r="E484" s="892"/>
      <c r="F484" s="892"/>
      <c r="G484" s="892"/>
      <c r="H484" s="892"/>
      <c r="I484" s="892"/>
      <c r="J484" s="892"/>
      <c r="K484" s="892"/>
      <c r="L484" s="779"/>
      <c r="M484" s="779"/>
      <c r="N484" s="779"/>
      <c r="O484" s="779"/>
      <c r="P484" s="779"/>
      <c r="Q484" s="779"/>
      <c r="R484" s="779"/>
      <c r="S484" s="779"/>
      <c r="T484" s="779"/>
      <c r="U484" s="779"/>
      <c r="V484" s="779"/>
      <c r="W484" s="779"/>
      <c r="X484" s="779"/>
      <c r="Y484" s="779"/>
      <c r="Z484" s="779"/>
      <c r="AA484" s="779"/>
    </row>
    <row r="485" spans="1:27" ht="12.75">
      <c r="A485" s="905"/>
      <c r="B485" s="905"/>
      <c r="C485" s="892"/>
      <c r="D485" s="892"/>
      <c r="E485" s="892"/>
      <c r="F485" s="892"/>
      <c r="G485" s="892"/>
      <c r="H485" s="892"/>
      <c r="I485" s="892"/>
      <c r="J485" s="892"/>
      <c r="K485" s="892"/>
      <c r="L485" s="779"/>
      <c r="M485" s="779"/>
      <c r="N485" s="779"/>
      <c r="O485" s="779"/>
      <c r="P485" s="779"/>
      <c r="Q485" s="779"/>
      <c r="R485" s="779"/>
      <c r="S485" s="779"/>
      <c r="T485" s="779"/>
      <c r="U485" s="779"/>
      <c r="V485" s="779"/>
      <c r="W485" s="779"/>
      <c r="X485" s="779"/>
      <c r="Y485" s="779"/>
      <c r="Z485" s="779"/>
      <c r="AA485" s="779"/>
    </row>
    <row r="486" spans="1:27" ht="12.75">
      <c r="A486" s="905"/>
      <c r="B486" s="905"/>
      <c r="C486" s="892"/>
      <c r="D486" s="892"/>
      <c r="E486" s="892"/>
      <c r="F486" s="892"/>
      <c r="G486" s="892"/>
      <c r="H486" s="892"/>
      <c r="I486" s="892"/>
      <c r="J486" s="892"/>
      <c r="K486" s="892"/>
      <c r="L486" s="779"/>
      <c r="M486" s="779"/>
      <c r="N486" s="779"/>
      <c r="O486" s="779"/>
      <c r="P486" s="779"/>
      <c r="Q486" s="779"/>
      <c r="R486" s="779"/>
      <c r="S486" s="779"/>
      <c r="T486" s="779"/>
      <c r="U486" s="779"/>
      <c r="V486" s="779"/>
      <c r="W486" s="779"/>
      <c r="X486" s="779"/>
      <c r="Y486" s="779"/>
      <c r="Z486" s="779"/>
      <c r="AA486" s="779"/>
    </row>
    <row r="487" spans="1:27" ht="12.75">
      <c r="A487" s="905"/>
      <c r="B487" s="905"/>
      <c r="C487" s="892"/>
      <c r="D487" s="892"/>
      <c r="E487" s="892"/>
      <c r="F487" s="892"/>
      <c r="G487" s="892"/>
      <c r="H487" s="892"/>
      <c r="I487" s="892"/>
      <c r="J487" s="892"/>
      <c r="K487" s="892"/>
      <c r="L487" s="779"/>
      <c r="M487" s="779"/>
      <c r="N487" s="779"/>
      <c r="O487" s="779"/>
      <c r="P487" s="779"/>
      <c r="Q487" s="779"/>
      <c r="R487" s="779"/>
      <c r="S487" s="779"/>
      <c r="T487" s="779"/>
      <c r="U487" s="779"/>
      <c r="V487" s="779"/>
      <c r="W487" s="779"/>
      <c r="X487" s="779"/>
      <c r="Y487" s="779"/>
      <c r="Z487" s="779"/>
      <c r="AA487" s="779"/>
    </row>
    <row r="488" spans="1:27" ht="12.75">
      <c r="A488" s="905"/>
      <c r="B488" s="905"/>
      <c r="C488" s="892"/>
      <c r="D488" s="892"/>
      <c r="E488" s="892"/>
      <c r="F488" s="892"/>
      <c r="G488" s="892"/>
      <c r="H488" s="892"/>
      <c r="I488" s="892"/>
      <c r="J488" s="892"/>
      <c r="K488" s="892"/>
      <c r="L488" s="779"/>
      <c r="M488" s="779"/>
      <c r="N488" s="779"/>
      <c r="O488" s="779"/>
      <c r="P488" s="779"/>
      <c r="Q488" s="779"/>
      <c r="R488" s="779"/>
      <c r="S488" s="779"/>
      <c r="T488" s="779"/>
      <c r="U488" s="779"/>
      <c r="V488" s="779"/>
      <c r="W488" s="779"/>
      <c r="X488" s="779"/>
      <c r="Y488" s="779"/>
      <c r="Z488" s="779"/>
      <c r="AA488" s="779"/>
    </row>
    <row r="489" spans="1:27" ht="12.75">
      <c r="A489" s="905"/>
      <c r="B489" s="905"/>
      <c r="C489" s="892"/>
      <c r="D489" s="892"/>
      <c r="E489" s="892"/>
      <c r="F489" s="892"/>
      <c r="G489" s="892"/>
      <c r="H489" s="892"/>
      <c r="I489" s="892"/>
      <c r="J489" s="892"/>
      <c r="K489" s="892"/>
      <c r="L489" s="779"/>
      <c r="M489" s="779"/>
      <c r="N489" s="779"/>
      <c r="O489" s="779"/>
      <c r="P489" s="779"/>
      <c r="Q489" s="779"/>
      <c r="R489" s="779"/>
      <c r="S489" s="779"/>
      <c r="T489" s="779"/>
      <c r="U489" s="779"/>
      <c r="V489" s="779"/>
      <c r="W489" s="779"/>
      <c r="X489" s="779"/>
      <c r="Y489" s="779"/>
      <c r="Z489" s="779"/>
      <c r="AA489" s="779"/>
    </row>
    <row r="490" spans="1:27" ht="12.75">
      <c r="A490" s="905"/>
      <c r="B490" s="905"/>
      <c r="C490" s="892"/>
      <c r="D490" s="892"/>
      <c r="E490" s="892"/>
      <c r="F490" s="892"/>
      <c r="G490" s="892"/>
      <c r="H490" s="892"/>
      <c r="I490" s="892"/>
      <c r="J490" s="892"/>
      <c r="K490" s="892"/>
      <c r="L490" s="779"/>
      <c r="M490" s="779"/>
      <c r="N490" s="779"/>
      <c r="O490" s="779"/>
      <c r="P490" s="779"/>
      <c r="Q490" s="779"/>
      <c r="R490" s="779"/>
      <c r="S490" s="779"/>
      <c r="T490" s="779"/>
      <c r="U490" s="779"/>
      <c r="V490" s="779"/>
      <c r="W490" s="779"/>
      <c r="X490" s="779"/>
      <c r="Y490" s="779"/>
      <c r="Z490" s="779"/>
      <c r="AA490" s="779"/>
    </row>
    <row r="491" spans="1:27" ht="12.75">
      <c r="A491" s="905"/>
      <c r="B491" s="905"/>
      <c r="C491" s="892"/>
      <c r="D491" s="892"/>
      <c r="E491" s="892"/>
      <c r="F491" s="892"/>
      <c r="G491" s="892"/>
      <c r="H491" s="892"/>
      <c r="I491" s="892"/>
      <c r="J491" s="892"/>
      <c r="K491" s="892"/>
      <c r="L491" s="779"/>
      <c r="M491" s="779"/>
      <c r="N491" s="779"/>
      <c r="O491" s="779"/>
      <c r="P491" s="779"/>
      <c r="Q491" s="779"/>
      <c r="R491" s="779"/>
      <c r="S491" s="779"/>
      <c r="T491" s="779"/>
      <c r="U491" s="779"/>
      <c r="V491" s="779"/>
      <c r="W491" s="779"/>
      <c r="X491" s="779"/>
      <c r="Y491" s="779"/>
      <c r="Z491" s="779"/>
      <c r="AA491" s="779"/>
    </row>
    <row r="492" spans="1:27" ht="12.75">
      <c r="A492" s="905"/>
      <c r="B492" s="905"/>
      <c r="C492" s="892"/>
      <c r="D492" s="892"/>
      <c r="E492" s="892"/>
      <c r="F492" s="892"/>
      <c r="G492" s="892"/>
      <c r="H492" s="892"/>
      <c r="I492" s="892"/>
      <c r="J492" s="892"/>
      <c r="K492" s="892"/>
      <c r="L492" s="779"/>
      <c r="M492" s="779"/>
      <c r="N492" s="779"/>
      <c r="O492" s="779"/>
      <c r="P492" s="779"/>
      <c r="Q492" s="779"/>
      <c r="R492" s="779"/>
      <c r="S492" s="779"/>
      <c r="T492" s="779"/>
      <c r="U492" s="779"/>
      <c r="V492" s="779"/>
      <c r="W492" s="779"/>
      <c r="X492" s="779"/>
      <c r="Y492" s="779"/>
      <c r="Z492" s="779"/>
      <c r="AA492" s="779"/>
    </row>
    <row r="493" spans="1:27" ht="12.75">
      <c r="A493" s="905"/>
      <c r="B493" s="905"/>
      <c r="C493" s="892"/>
      <c r="D493" s="892"/>
      <c r="E493" s="892"/>
      <c r="F493" s="892"/>
      <c r="G493" s="892"/>
      <c r="H493" s="892"/>
      <c r="I493" s="892"/>
      <c r="J493" s="892"/>
      <c r="K493" s="892"/>
      <c r="L493" s="779"/>
      <c r="M493" s="779"/>
      <c r="N493" s="779"/>
      <c r="O493" s="779"/>
      <c r="P493" s="779"/>
      <c r="Q493" s="779"/>
      <c r="R493" s="779"/>
      <c r="S493" s="779"/>
      <c r="T493" s="779"/>
      <c r="U493" s="779"/>
      <c r="V493" s="779"/>
      <c r="W493" s="779"/>
      <c r="X493" s="779"/>
      <c r="Y493" s="779"/>
      <c r="Z493" s="779"/>
      <c r="AA493" s="779"/>
    </row>
    <row r="494" spans="1:27" ht="12.75">
      <c r="A494" s="905"/>
      <c r="B494" s="905"/>
      <c r="C494" s="892"/>
      <c r="D494" s="892"/>
      <c r="E494" s="892"/>
      <c r="F494" s="892"/>
      <c r="G494" s="892"/>
      <c r="H494" s="892"/>
      <c r="I494" s="892"/>
      <c r="J494" s="892"/>
      <c r="K494" s="892"/>
      <c r="L494" s="779"/>
      <c r="M494" s="779"/>
      <c r="N494" s="779"/>
      <c r="O494" s="779"/>
      <c r="P494" s="779"/>
      <c r="Q494" s="779"/>
      <c r="R494" s="779"/>
      <c r="S494" s="779"/>
      <c r="T494" s="779"/>
      <c r="U494" s="779"/>
      <c r="V494" s="779"/>
      <c r="W494" s="779"/>
      <c r="X494" s="779"/>
      <c r="Y494" s="779"/>
      <c r="Z494" s="779"/>
      <c r="AA494" s="779"/>
    </row>
    <row r="495" spans="1:27" ht="12.75">
      <c r="A495" s="905"/>
      <c r="B495" s="905"/>
      <c r="C495" s="892"/>
      <c r="D495" s="892"/>
      <c r="E495" s="892"/>
      <c r="F495" s="892"/>
      <c r="G495" s="892"/>
      <c r="H495" s="892"/>
      <c r="I495" s="892"/>
      <c r="J495" s="892"/>
      <c r="K495" s="892"/>
      <c r="L495" s="779"/>
      <c r="M495" s="779"/>
      <c r="N495" s="779"/>
      <c r="O495" s="779"/>
      <c r="P495" s="779"/>
      <c r="Q495" s="779"/>
      <c r="R495" s="779"/>
      <c r="S495" s="779"/>
      <c r="T495" s="779"/>
      <c r="U495" s="779"/>
      <c r="V495" s="779"/>
      <c r="W495" s="779"/>
      <c r="X495" s="779"/>
      <c r="Y495" s="779"/>
      <c r="Z495" s="779"/>
      <c r="AA495" s="779"/>
    </row>
    <row r="496" spans="1:27" ht="12.75">
      <c r="A496" s="905"/>
      <c r="B496" s="905"/>
      <c r="C496" s="892"/>
      <c r="D496" s="892"/>
      <c r="E496" s="892"/>
      <c r="F496" s="892"/>
      <c r="G496" s="892"/>
      <c r="H496" s="892"/>
      <c r="I496" s="892"/>
      <c r="J496" s="892"/>
      <c r="K496" s="892"/>
      <c r="L496" s="779"/>
      <c r="M496" s="779"/>
      <c r="N496" s="779"/>
      <c r="O496" s="779"/>
      <c r="P496" s="779"/>
      <c r="Q496" s="779"/>
      <c r="R496" s="779"/>
      <c r="S496" s="779"/>
      <c r="T496" s="779"/>
      <c r="U496" s="779"/>
      <c r="V496" s="779"/>
      <c r="W496" s="779"/>
      <c r="X496" s="779"/>
      <c r="Y496" s="779"/>
      <c r="Z496" s="779"/>
      <c r="AA496" s="779"/>
    </row>
    <row r="497" spans="1:27" ht="12.75">
      <c r="A497" s="905"/>
      <c r="B497" s="905"/>
      <c r="C497" s="892"/>
      <c r="D497" s="892"/>
      <c r="E497" s="892"/>
      <c r="F497" s="892"/>
      <c r="G497" s="892"/>
      <c r="H497" s="892"/>
      <c r="I497" s="892"/>
      <c r="J497" s="892"/>
      <c r="K497" s="892"/>
      <c r="L497" s="779"/>
      <c r="M497" s="779"/>
      <c r="N497" s="779"/>
      <c r="O497" s="779"/>
      <c r="P497" s="779"/>
      <c r="Q497" s="779"/>
      <c r="R497" s="779"/>
      <c r="S497" s="779"/>
      <c r="T497" s="779"/>
      <c r="U497" s="779"/>
      <c r="V497" s="779"/>
      <c r="W497" s="779"/>
      <c r="X497" s="779"/>
      <c r="Y497" s="779"/>
      <c r="Z497" s="779"/>
      <c r="AA497" s="779"/>
    </row>
    <row r="498" spans="1:27" ht="12.75">
      <c r="A498" s="905"/>
      <c r="B498" s="905"/>
      <c r="C498" s="892"/>
      <c r="D498" s="892"/>
      <c r="E498" s="892"/>
      <c r="F498" s="892"/>
      <c r="G498" s="892"/>
      <c r="H498" s="892"/>
      <c r="I498" s="892"/>
      <c r="J498" s="892"/>
      <c r="K498" s="892"/>
      <c r="L498" s="779"/>
      <c r="M498" s="779"/>
      <c r="N498" s="779"/>
      <c r="O498" s="779"/>
      <c r="P498" s="779"/>
      <c r="Q498" s="779"/>
      <c r="R498" s="779"/>
      <c r="S498" s="779"/>
      <c r="T498" s="779"/>
      <c r="U498" s="779"/>
      <c r="V498" s="779"/>
      <c r="W498" s="779"/>
      <c r="X498" s="779"/>
      <c r="Y498" s="779"/>
      <c r="Z498" s="779"/>
      <c r="AA498" s="779"/>
    </row>
    <row r="499" spans="1:27" ht="12.75">
      <c r="A499" s="905"/>
      <c r="B499" s="905"/>
      <c r="C499" s="892"/>
      <c r="D499" s="892"/>
      <c r="E499" s="892"/>
      <c r="F499" s="892"/>
      <c r="G499" s="892"/>
      <c r="H499" s="892"/>
      <c r="I499" s="892"/>
      <c r="J499" s="892"/>
      <c r="K499" s="892"/>
      <c r="L499" s="779"/>
      <c r="M499" s="779"/>
      <c r="N499" s="779"/>
      <c r="O499" s="779"/>
      <c r="P499" s="779"/>
      <c r="Q499" s="779"/>
      <c r="R499" s="779"/>
      <c r="S499" s="779"/>
      <c r="T499" s="779"/>
      <c r="U499" s="779"/>
      <c r="V499" s="779"/>
      <c r="W499" s="779"/>
      <c r="X499" s="779"/>
      <c r="Y499" s="779"/>
      <c r="Z499" s="779"/>
      <c r="AA499" s="779"/>
    </row>
    <row r="500" spans="1:27" ht="12.75">
      <c r="A500" s="905"/>
      <c r="B500" s="905"/>
      <c r="C500" s="892"/>
      <c r="D500" s="892"/>
      <c r="E500" s="892"/>
      <c r="F500" s="892"/>
      <c r="G500" s="892"/>
      <c r="H500" s="892"/>
      <c r="I500" s="892"/>
      <c r="J500" s="892"/>
      <c r="K500" s="892"/>
      <c r="L500" s="779"/>
      <c r="M500" s="779"/>
      <c r="N500" s="779"/>
      <c r="O500" s="779"/>
      <c r="P500" s="779"/>
      <c r="Q500" s="779"/>
      <c r="R500" s="779"/>
      <c r="S500" s="779"/>
      <c r="T500" s="779"/>
      <c r="U500" s="779"/>
      <c r="V500" s="779"/>
      <c r="W500" s="779"/>
      <c r="X500" s="779"/>
      <c r="Y500" s="779"/>
      <c r="Z500" s="779"/>
      <c r="AA500" s="779"/>
    </row>
    <row r="501" spans="1:27" ht="12.75">
      <c r="A501" s="905"/>
      <c r="B501" s="905"/>
      <c r="C501" s="892"/>
      <c r="D501" s="892"/>
      <c r="E501" s="892"/>
      <c r="F501" s="892"/>
      <c r="G501" s="892"/>
      <c r="H501" s="892"/>
      <c r="I501" s="892"/>
      <c r="J501" s="892"/>
      <c r="K501" s="892"/>
      <c r="L501" s="779"/>
      <c r="M501" s="779"/>
      <c r="N501" s="779"/>
      <c r="O501" s="779"/>
      <c r="P501" s="779"/>
      <c r="Q501" s="779"/>
      <c r="R501" s="779"/>
      <c r="S501" s="779"/>
      <c r="T501" s="779"/>
      <c r="U501" s="779"/>
      <c r="V501" s="779"/>
      <c r="W501" s="779"/>
      <c r="X501" s="779"/>
      <c r="Y501" s="779"/>
      <c r="Z501" s="779"/>
      <c r="AA501" s="779"/>
    </row>
    <row r="502" spans="1:27" ht="12.75">
      <c r="A502" s="905"/>
      <c r="B502" s="905"/>
      <c r="C502" s="892"/>
      <c r="D502" s="892"/>
      <c r="E502" s="892"/>
      <c r="F502" s="892"/>
      <c r="G502" s="892"/>
      <c r="H502" s="892"/>
      <c r="I502" s="892"/>
      <c r="J502" s="892"/>
      <c r="K502" s="892"/>
      <c r="L502" s="779"/>
      <c r="M502" s="779"/>
      <c r="N502" s="779"/>
      <c r="O502" s="779"/>
      <c r="P502" s="779"/>
      <c r="Q502" s="779"/>
      <c r="R502" s="779"/>
      <c r="S502" s="779"/>
      <c r="T502" s="779"/>
      <c r="U502" s="779"/>
      <c r="V502" s="779"/>
      <c r="W502" s="779"/>
      <c r="X502" s="779"/>
      <c r="Y502" s="779"/>
      <c r="Z502" s="779"/>
      <c r="AA502" s="779"/>
    </row>
    <row r="503" spans="1:27" ht="12.75">
      <c r="A503" s="905"/>
      <c r="B503" s="905"/>
      <c r="C503" s="892"/>
      <c r="D503" s="892"/>
      <c r="E503" s="892"/>
      <c r="F503" s="892"/>
      <c r="G503" s="892"/>
      <c r="H503" s="892"/>
      <c r="I503" s="892"/>
      <c r="J503" s="892"/>
      <c r="K503" s="892"/>
      <c r="L503" s="779"/>
      <c r="M503" s="779"/>
      <c r="N503" s="779"/>
      <c r="O503" s="779"/>
      <c r="P503" s="779"/>
      <c r="Q503" s="779"/>
      <c r="R503" s="779"/>
      <c r="S503" s="779"/>
      <c r="T503" s="779"/>
      <c r="U503" s="779"/>
      <c r="V503" s="779"/>
      <c r="W503" s="779"/>
      <c r="X503" s="779"/>
      <c r="Y503" s="779"/>
      <c r="Z503" s="779"/>
      <c r="AA503" s="779"/>
    </row>
    <row r="504" spans="1:27" ht="12.75">
      <c r="A504" s="905"/>
      <c r="B504" s="905"/>
      <c r="C504" s="892"/>
      <c r="D504" s="892"/>
      <c r="E504" s="892"/>
      <c r="F504" s="892"/>
      <c r="G504" s="892"/>
      <c r="H504" s="892"/>
      <c r="I504" s="892"/>
      <c r="J504" s="892"/>
      <c r="K504" s="892"/>
      <c r="L504" s="779"/>
      <c r="M504" s="779"/>
      <c r="N504" s="779"/>
      <c r="O504" s="779"/>
      <c r="P504" s="779"/>
      <c r="Q504" s="779"/>
      <c r="R504" s="779"/>
      <c r="S504" s="779"/>
      <c r="T504" s="779"/>
      <c r="U504" s="779"/>
      <c r="V504" s="779"/>
      <c r="W504" s="779"/>
      <c r="X504" s="779"/>
      <c r="Y504" s="779"/>
      <c r="Z504" s="779"/>
      <c r="AA504" s="779"/>
    </row>
    <row r="505" spans="1:27" ht="12.75">
      <c r="A505" s="905"/>
      <c r="B505" s="905"/>
      <c r="C505" s="892"/>
      <c r="D505" s="892"/>
      <c r="E505" s="892"/>
      <c r="F505" s="892"/>
      <c r="G505" s="892"/>
      <c r="H505" s="892"/>
      <c r="I505" s="892"/>
      <c r="J505" s="892"/>
      <c r="K505" s="892"/>
      <c r="L505" s="779"/>
      <c r="M505" s="779"/>
      <c r="N505" s="779"/>
      <c r="O505" s="779"/>
      <c r="P505" s="779"/>
      <c r="Q505" s="779"/>
      <c r="R505" s="779"/>
      <c r="S505" s="779"/>
      <c r="T505" s="779"/>
      <c r="U505" s="779"/>
      <c r="V505" s="779"/>
      <c r="W505" s="779"/>
      <c r="X505" s="779"/>
      <c r="Y505" s="779"/>
      <c r="Z505" s="779"/>
      <c r="AA505" s="779"/>
    </row>
    <row r="506" spans="1:27" ht="12.75">
      <c r="A506" s="905"/>
      <c r="B506" s="905"/>
      <c r="C506" s="892"/>
      <c r="D506" s="892"/>
      <c r="E506" s="892"/>
      <c r="F506" s="892"/>
      <c r="G506" s="892"/>
      <c r="H506" s="892"/>
      <c r="I506" s="892"/>
      <c r="J506" s="892"/>
      <c r="K506" s="892"/>
      <c r="L506" s="779"/>
      <c r="M506" s="779"/>
      <c r="N506" s="779"/>
      <c r="O506" s="779"/>
      <c r="P506" s="779"/>
      <c r="Q506" s="779"/>
      <c r="R506" s="779"/>
      <c r="S506" s="779"/>
      <c r="T506" s="779"/>
      <c r="U506" s="779"/>
      <c r="V506" s="779"/>
      <c r="W506" s="779"/>
      <c r="X506" s="779"/>
      <c r="Y506" s="779"/>
      <c r="Z506" s="779"/>
      <c r="AA506" s="779"/>
    </row>
    <row r="507" spans="1:27" ht="12.75">
      <c r="A507" s="905"/>
      <c r="B507" s="905"/>
      <c r="C507" s="892"/>
      <c r="D507" s="892"/>
      <c r="E507" s="892"/>
      <c r="F507" s="892"/>
      <c r="G507" s="892"/>
      <c r="H507" s="892"/>
      <c r="I507" s="892"/>
      <c r="J507" s="892"/>
      <c r="K507" s="892"/>
      <c r="L507" s="779"/>
      <c r="M507" s="779"/>
      <c r="N507" s="779"/>
      <c r="O507" s="779"/>
      <c r="P507" s="779"/>
      <c r="Q507" s="779"/>
      <c r="R507" s="779"/>
      <c r="S507" s="779"/>
      <c r="T507" s="779"/>
      <c r="U507" s="779"/>
      <c r="V507" s="779"/>
      <c r="W507" s="779"/>
      <c r="X507" s="779"/>
      <c r="Y507" s="779"/>
      <c r="Z507" s="779"/>
      <c r="AA507" s="779"/>
    </row>
    <row r="508" spans="1:27" ht="12.75">
      <c r="A508" s="905"/>
      <c r="B508" s="905"/>
      <c r="C508" s="892"/>
      <c r="D508" s="892"/>
      <c r="E508" s="892"/>
      <c r="F508" s="892"/>
      <c r="G508" s="892"/>
      <c r="H508" s="892"/>
      <c r="I508" s="892"/>
      <c r="J508" s="892"/>
      <c r="K508" s="892"/>
      <c r="L508" s="779"/>
      <c r="M508" s="779"/>
      <c r="N508" s="779"/>
      <c r="O508" s="779"/>
      <c r="P508" s="779"/>
      <c r="Q508" s="779"/>
      <c r="R508" s="779"/>
      <c r="S508" s="779"/>
      <c r="T508" s="779"/>
      <c r="U508" s="779"/>
      <c r="V508" s="779"/>
      <c r="W508" s="779"/>
      <c r="X508" s="779"/>
      <c r="Y508" s="779"/>
      <c r="Z508" s="779"/>
      <c r="AA508" s="779"/>
    </row>
    <row r="509" spans="1:27" ht="12.75">
      <c r="A509" s="905"/>
      <c r="B509" s="905"/>
      <c r="C509" s="892"/>
      <c r="D509" s="892"/>
      <c r="E509" s="892"/>
      <c r="F509" s="892"/>
      <c r="G509" s="892"/>
      <c r="H509" s="892"/>
      <c r="I509" s="892"/>
      <c r="J509" s="892"/>
      <c r="K509" s="892"/>
      <c r="L509" s="779"/>
      <c r="M509" s="779"/>
      <c r="N509" s="779"/>
      <c r="O509" s="779"/>
      <c r="P509" s="779"/>
      <c r="Q509" s="779"/>
      <c r="R509" s="779"/>
      <c r="S509" s="779"/>
      <c r="T509" s="779"/>
      <c r="U509" s="779"/>
      <c r="V509" s="779"/>
      <c r="W509" s="779"/>
      <c r="X509" s="779"/>
      <c r="Y509" s="779"/>
      <c r="Z509" s="779"/>
      <c r="AA509" s="779"/>
    </row>
    <row r="510" spans="1:27" ht="12.75">
      <c r="A510" s="905"/>
      <c r="B510" s="905"/>
      <c r="C510" s="892"/>
      <c r="D510" s="892"/>
      <c r="E510" s="892"/>
      <c r="F510" s="892"/>
      <c r="G510" s="892"/>
      <c r="H510" s="892"/>
      <c r="I510" s="892"/>
      <c r="J510" s="892"/>
      <c r="K510" s="892"/>
      <c r="L510" s="779"/>
      <c r="M510" s="779"/>
      <c r="N510" s="779"/>
      <c r="O510" s="779"/>
      <c r="P510" s="779"/>
      <c r="Q510" s="779"/>
      <c r="R510" s="779"/>
      <c r="S510" s="779"/>
      <c r="T510" s="779"/>
      <c r="U510" s="779"/>
      <c r="V510" s="779"/>
      <c r="W510" s="779"/>
      <c r="X510" s="779"/>
      <c r="Y510" s="779"/>
      <c r="Z510" s="779"/>
      <c r="AA510" s="779"/>
    </row>
    <row r="511" spans="1:27" ht="12.75">
      <c r="A511" s="905"/>
      <c r="B511" s="905"/>
      <c r="C511" s="892"/>
      <c r="D511" s="892"/>
      <c r="E511" s="892"/>
      <c r="F511" s="892"/>
      <c r="G511" s="892"/>
      <c r="H511" s="892"/>
      <c r="I511" s="892"/>
      <c r="J511" s="892"/>
      <c r="K511" s="892"/>
      <c r="L511" s="779"/>
      <c r="M511" s="779"/>
      <c r="N511" s="779"/>
      <c r="O511" s="779"/>
      <c r="P511" s="779"/>
      <c r="Q511" s="779"/>
      <c r="R511" s="779"/>
      <c r="S511" s="779"/>
      <c r="T511" s="779"/>
      <c r="U511" s="779"/>
      <c r="V511" s="779"/>
      <c r="W511" s="779"/>
      <c r="X511" s="779"/>
      <c r="Y511" s="779"/>
      <c r="Z511" s="779"/>
      <c r="AA511" s="779"/>
    </row>
    <row r="512" spans="1:27" ht="12.75">
      <c r="A512" s="905"/>
      <c r="B512" s="905"/>
      <c r="C512" s="892"/>
      <c r="D512" s="892"/>
      <c r="E512" s="892"/>
      <c r="F512" s="892"/>
      <c r="G512" s="892"/>
      <c r="H512" s="892"/>
      <c r="I512" s="892"/>
      <c r="J512" s="892"/>
      <c r="K512" s="892"/>
      <c r="L512" s="779"/>
      <c r="M512" s="779"/>
      <c r="N512" s="779"/>
      <c r="O512" s="779"/>
      <c r="P512" s="779"/>
      <c r="Q512" s="779"/>
      <c r="R512" s="779"/>
      <c r="S512" s="779"/>
      <c r="T512" s="779"/>
      <c r="U512" s="779"/>
      <c r="V512" s="779"/>
      <c r="W512" s="779"/>
      <c r="X512" s="779"/>
      <c r="Y512" s="779"/>
      <c r="Z512" s="779"/>
      <c r="AA512" s="779"/>
    </row>
    <row r="513" spans="1:27" ht="12.75">
      <c r="A513" s="905"/>
      <c r="B513" s="905"/>
      <c r="C513" s="892"/>
      <c r="D513" s="892"/>
      <c r="E513" s="892"/>
      <c r="F513" s="892"/>
      <c r="G513" s="892"/>
      <c r="H513" s="892"/>
      <c r="I513" s="892"/>
      <c r="J513" s="892"/>
      <c r="K513" s="892"/>
      <c r="L513" s="779"/>
      <c r="M513" s="779"/>
      <c r="N513" s="779"/>
      <c r="O513" s="779"/>
      <c r="P513" s="779"/>
      <c r="Q513" s="779"/>
      <c r="R513" s="779"/>
      <c r="S513" s="779"/>
      <c r="T513" s="779"/>
      <c r="U513" s="779"/>
      <c r="V513" s="779"/>
      <c r="W513" s="779"/>
      <c r="X513" s="779"/>
      <c r="Y513" s="779"/>
      <c r="Z513" s="779"/>
      <c r="AA513" s="779"/>
    </row>
    <row r="514" spans="1:27" ht="12.75">
      <c r="A514" s="905"/>
      <c r="B514" s="905"/>
      <c r="C514" s="892"/>
      <c r="D514" s="892"/>
      <c r="E514" s="892"/>
      <c r="F514" s="892"/>
      <c r="G514" s="892"/>
      <c r="H514" s="892"/>
      <c r="I514" s="892"/>
      <c r="J514" s="892"/>
      <c r="K514" s="892"/>
      <c r="L514" s="779"/>
      <c r="M514" s="779"/>
      <c r="N514" s="779"/>
      <c r="O514" s="779"/>
      <c r="P514" s="779"/>
      <c r="Q514" s="779"/>
      <c r="R514" s="779"/>
      <c r="S514" s="779"/>
      <c r="T514" s="779"/>
      <c r="U514" s="779"/>
      <c r="V514" s="779"/>
      <c r="W514" s="779"/>
      <c r="X514" s="779"/>
      <c r="Y514" s="779"/>
      <c r="Z514" s="779"/>
      <c r="AA514" s="779"/>
    </row>
    <row r="515" spans="1:27" ht="12.75">
      <c r="A515" s="905"/>
      <c r="B515" s="905"/>
      <c r="C515" s="892"/>
      <c r="D515" s="892"/>
      <c r="E515" s="892"/>
      <c r="F515" s="892"/>
      <c r="G515" s="892"/>
      <c r="H515" s="892"/>
      <c r="I515" s="892"/>
      <c r="J515" s="892"/>
      <c r="K515" s="892"/>
      <c r="L515" s="779"/>
      <c r="M515" s="779"/>
      <c r="N515" s="779"/>
      <c r="O515" s="779"/>
      <c r="P515" s="779"/>
      <c r="Q515" s="779"/>
      <c r="R515" s="779"/>
      <c r="S515" s="779"/>
      <c r="T515" s="779"/>
      <c r="U515" s="779"/>
      <c r="V515" s="779"/>
      <c r="W515" s="779"/>
      <c r="X515" s="779"/>
      <c r="Y515" s="779"/>
      <c r="Z515" s="779"/>
      <c r="AA515" s="779"/>
    </row>
    <row r="516" spans="1:27" ht="12.75">
      <c r="A516" s="905"/>
      <c r="B516" s="905"/>
      <c r="C516" s="892"/>
      <c r="D516" s="892"/>
      <c r="E516" s="892"/>
      <c r="F516" s="892"/>
      <c r="G516" s="892"/>
      <c r="H516" s="892"/>
      <c r="I516" s="892"/>
      <c r="J516" s="892"/>
      <c r="K516" s="892"/>
      <c r="L516" s="779"/>
      <c r="M516" s="779"/>
      <c r="N516" s="779"/>
      <c r="O516" s="779"/>
      <c r="P516" s="779"/>
      <c r="Q516" s="779"/>
      <c r="R516" s="779"/>
      <c r="S516" s="779"/>
      <c r="T516" s="779"/>
      <c r="U516" s="779"/>
      <c r="V516" s="779"/>
      <c r="W516" s="779"/>
      <c r="X516" s="779"/>
      <c r="Y516" s="779"/>
      <c r="Z516" s="779"/>
      <c r="AA516" s="779"/>
    </row>
    <row r="517" spans="1:27" ht="12.75">
      <c r="A517" s="905"/>
      <c r="B517" s="905"/>
      <c r="C517" s="892"/>
      <c r="D517" s="892"/>
      <c r="E517" s="892"/>
      <c r="F517" s="892"/>
      <c r="G517" s="892"/>
      <c r="H517" s="892"/>
      <c r="I517" s="892"/>
      <c r="J517" s="892"/>
      <c r="K517" s="892"/>
      <c r="L517" s="779"/>
      <c r="M517" s="779"/>
      <c r="N517" s="779"/>
      <c r="O517" s="779"/>
      <c r="P517" s="779"/>
      <c r="Q517" s="779"/>
      <c r="R517" s="779"/>
      <c r="S517" s="779"/>
      <c r="T517" s="779"/>
      <c r="U517" s="779"/>
      <c r="V517" s="779"/>
      <c r="W517" s="779"/>
      <c r="X517" s="779"/>
      <c r="Y517" s="779"/>
      <c r="Z517" s="779"/>
      <c r="AA517" s="779"/>
    </row>
    <row r="518" spans="1:27" ht="12.75">
      <c r="A518" s="905"/>
      <c r="B518" s="905"/>
      <c r="C518" s="892"/>
      <c r="D518" s="892"/>
      <c r="E518" s="892"/>
      <c r="F518" s="892"/>
      <c r="G518" s="892"/>
      <c r="H518" s="892"/>
      <c r="I518" s="892"/>
      <c r="J518" s="892"/>
      <c r="K518" s="892"/>
      <c r="L518" s="779"/>
      <c r="M518" s="779"/>
      <c r="N518" s="779"/>
      <c r="O518" s="779"/>
      <c r="P518" s="779"/>
      <c r="Q518" s="779"/>
      <c r="R518" s="779"/>
      <c r="S518" s="779"/>
      <c r="T518" s="779"/>
      <c r="U518" s="779"/>
      <c r="V518" s="779"/>
      <c r="W518" s="779"/>
      <c r="X518" s="779"/>
      <c r="Y518" s="779"/>
      <c r="Z518" s="779"/>
      <c r="AA518" s="779"/>
    </row>
    <row r="519" spans="1:27" ht="12.75">
      <c r="A519" s="905"/>
      <c r="B519" s="905"/>
      <c r="C519" s="892"/>
      <c r="D519" s="892"/>
      <c r="E519" s="892"/>
      <c r="F519" s="892"/>
      <c r="G519" s="892"/>
      <c r="H519" s="892"/>
      <c r="I519" s="892"/>
      <c r="J519" s="892"/>
      <c r="K519" s="892"/>
      <c r="L519" s="779"/>
      <c r="M519" s="779"/>
      <c r="N519" s="779"/>
      <c r="O519" s="779"/>
      <c r="P519" s="779"/>
      <c r="Q519" s="779"/>
      <c r="R519" s="779"/>
      <c r="S519" s="779"/>
      <c r="T519" s="779"/>
      <c r="U519" s="779"/>
      <c r="V519" s="779"/>
      <c r="W519" s="779"/>
      <c r="X519" s="779"/>
      <c r="Y519" s="779"/>
      <c r="Z519" s="779"/>
      <c r="AA519" s="779"/>
    </row>
    <row r="520" spans="1:27" ht="12.75">
      <c r="A520" s="905"/>
      <c r="B520" s="905"/>
      <c r="C520" s="892"/>
      <c r="D520" s="892"/>
      <c r="E520" s="892"/>
      <c r="F520" s="892"/>
      <c r="G520" s="892"/>
      <c r="H520" s="892"/>
      <c r="I520" s="892"/>
      <c r="J520" s="892"/>
      <c r="K520" s="892"/>
      <c r="L520" s="779"/>
      <c r="M520" s="779"/>
      <c r="N520" s="779"/>
      <c r="O520" s="779"/>
      <c r="P520" s="779"/>
      <c r="Q520" s="779"/>
      <c r="R520" s="779"/>
      <c r="S520" s="779"/>
      <c r="T520" s="779"/>
      <c r="U520" s="779"/>
      <c r="V520" s="779"/>
      <c r="W520" s="779"/>
      <c r="X520" s="779"/>
      <c r="Y520" s="779"/>
      <c r="Z520" s="779"/>
      <c r="AA520" s="779"/>
    </row>
    <row r="521" spans="1:27" ht="12.75">
      <c r="A521" s="905"/>
      <c r="B521" s="905"/>
      <c r="C521" s="892"/>
      <c r="D521" s="892"/>
      <c r="E521" s="892"/>
      <c r="F521" s="892"/>
      <c r="G521" s="892"/>
      <c r="H521" s="892"/>
      <c r="I521" s="892"/>
      <c r="J521" s="892"/>
      <c r="K521" s="892"/>
      <c r="L521" s="779"/>
      <c r="M521" s="779"/>
      <c r="N521" s="779"/>
      <c r="O521" s="779"/>
      <c r="P521" s="779"/>
      <c r="Q521" s="779"/>
      <c r="R521" s="779"/>
      <c r="S521" s="779"/>
      <c r="T521" s="779"/>
      <c r="U521" s="779"/>
      <c r="V521" s="779"/>
      <c r="W521" s="779"/>
      <c r="X521" s="779"/>
      <c r="Y521" s="779"/>
      <c r="Z521" s="779"/>
      <c r="AA521" s="779"/>
    </row>
    <row r="522" spans="1:27" ht="12.75">
      <c r="A522" s="905"/>
      <c r="B522" s="905"/>
      <c r="C522" s="892"/>
      <c r="D522" s="892"/>
      <c r="E522" s="892"/>
      <c r="F522" s="892"/>
      <c r="G522" s="892"/>
      <c r="H522" s="892"/>
      <c r="I522" s="892"/>
      <c r="J522" s="892"/>
      <c r="K522" s="892"/>
      <c r="L522" s="779"/>
      <c r="M522" s="779"/>
      <c r="N522" s="779"/>
      <c r="O522" s="779"/>
      <c r="P522" s="779"/>
      <c r="Q522" s="779"/>
      <c r="R522" s="779"/>
      <c r="S522" s="779"/>
      <c r="T522" s="779"/>
      <c r="U522" s="779"/>
      <c r="V522" s="779"/>
      <c r="W522" s="779"/>
      <c r="X522" s="779"/>
      <c r="Y522" s="779"/>
      <c r="Z522" s="779"/>
      <c r="AA522" s="779"/>
    </row>
    <row r="523" spans="1:27" ht="12.75">
      <c r="A523" s="905"/>
      <c r="B523" s="905"/>
      <c r="C523" s="892"/>
      <c r="D523" s="892"/>
      <c r="E523" s="892"/>
      <c r="F523" s="892"/>
      <c r="G523" s="892"/>
      <c r="H523" s="892"/>
      <c r="I523" s="892"/>
      <c r="J523" s="892"/>
      <c r="K523" s="892"/>
      <c r="L523" s="779"/>
      <c r="M523" s="779"/>
      <c r="N523" s="779"/>
      <c r="O523" s="779"/>
      <c r="P523" s="779"/>
      <c r="Q523" s="779"/>
      <c r="R523" s="779"/>
      <c r="S523" s="779"/>
      <c r="T523" s="779"/>
      <c r="U523" s="779"/>
      <c r="V523" s="779"/>
      <c r="W523" s="779"/>
      <c r="X523" s="779"/>
      <c r="Y523" s="779"/>
      <c r="Z523" s="779"/>
      <c r="AA523" s="779"/>
    </row>
    <row r="524" spans="1:27" ht="12.75">
      <c r="A524" s="905"/>
      <c r="B524" s="905"/>
      <c r="C524" s="892"/>
      <c r="D524" s="892"/>
      <c r="E524" s="892"/>
      <c r="F524" s="892"/>
      <c r="G524" s="892"/>
      <c r="H524" s="892"/>
      <c r="I524" s="892"/>
      <c r="J524" s="892"/>
      <c r="K524" s="892"/>
      <c r="L524" s="779"/>
      <c r="M524" s="779"/>
      <c r="N524" s="779"/>
      <c r="O524" s="779"/>
      <c r="P524" s="779"/>
      <c r="Q524" s="779"/>
      <c r="R524" s="779"/>
      <c r="S524" s="779"/>
      <c r="T524" s="779"/>
      <c r="U524" s="779"/>
      <c r="V524" s="779"/>
      <c r="W524" s="779"/>
      <c r="X524" s="779"/>
      <c r="Y524" s="779"/>
      <c r="Z524" s="779"/>
      <c r="AA524" s="779"/>
    </row>
    <row r="525" spans="1:27" ht="12.75">
      <c r="A525" s="905"/>
      <c r="B525" s="905"/>
      <c r="C525" s="892"/>
      <c r="D525" s="892"/>
      <c r="E525" s="892"/>
      <c r="F525" s="892"/>
      <c r="G525" s="892"/>
      <c r="H525" s="892"/>
      <c r="I525" s="892"/>
      <c r="J525" s="892"/>
      <c r="K525" s="892"/>
      <c r="L525" s="779"/>
      <c r="M525" s="779"/>
      <c r="N525" s="779"/>
      <c r="O525" s="779"/>
      <c r="P525" s="779"/>
      <c r="Q525" s="779"/>
      <c r="R525" s="779"/>
      <c r="S525" s="779"/>
      <c r="T525" s="779"/>
      <c r="U525" s="779"/>
      <c r="V525" s="779"/>
      <c r="W525" s="779"/>
      <c r="X525" s="779"/>
      <c r="Y525" s="779"/>
      <c r="Z525" s="779"/>
      <c r="AA525" s="779"/>
    </row>
    <row r="526" spans="1:27" ht="12.75">
      <c r="A526" s="905"/>
      <c r="B526" s="905"/>
      <c r="C526" s="892"/>
      <c r="D526" s="892"/>
      <c r="E526" s="892"/>
      <c r="F526" s="892"/>
      <c r="G526" s="892"/>
      <c r="H526" s="892"/>
      <c r="I526" s="892"/>
      <c r="J526" s="892"/>
      <c r="K526" s="892"/>
      <c r="L526" s="779"/>
      <c r="M526" s="779"/>
      <c r="N526" s="779"/>
      <c r="O526" s="779"/>
      <c r="P526" s="779"/>
      <c r="Q526" s="779"/>
      <c r="R526" s="779"/>
      <c r="S526" s="779"/>
      <c r="T526" s="779"/>
      <c r="U526" s="779"/>
      <c r="V526" s="779"/>
      <c r="W526" s="779"/>
      <c r="X526" s="779"/>
      <c r="Y526" s="779"/>
      <c r="Z526" s="779"/>
      <c r="AA526" s="779"/>
    </row>
    <row r="527" spans="1:27" ht="12.75">
      <c r="A527" s="905"/>
      <c r="B527" s="905"/>
      <c r="C527" s="892"/>
      <c r="D527" s="892"/>
      <c r="E527" s="892"/>
      <c r="F527" s="892"/>
      <c r="G527" s="892"/>
      <c r="H527" s="892"/>
      <c r="I527" s="892"/>
      <c r="J527" s="892"/>
      <c r="K527" s="892"/>
      <c r="L527" s="779"/>
      <c r="M527" s="779"/>
      <c r="N527" s="779"/>
      <c r="O527" s="779"/>
      <c r="P527" s="779"/>
      <c r="Q527" s="779"/>
      <c r="R527" s="779"/>
      <c r="S527" s="779"/>
      <c r="T527" s="779"/>
      <c r="U527" s="779"/>
      <c r="V527" s="779"/>
      <c r="W527" s="779"/>
      <c r="X527" s="779"/>
      <c r="Y527" s="779"/>
      <c r="Z527" s="779"/>
      <c r="AA527" s="779"/>
    </row>
    <row r="528" spans="1:27" ht="12.75">
      <c r="A528" s="905"/>
      <c r="B528" s="905"/>
      <c r="C528" s="892"/>
      <c r="D528" s="892"/>
      <c r="E528" s="892"/>
      <c r="F528" s="892"/>
      <c r="G528" s="892"/>
      <c r="H528" s="892"/>
      <c r="I528" s="892"/>
      <c r="J528" s="892"/>
      <c r="K528" s="892"/>
      <c r="L528" s="779"/>
      <c r="M528" s="779"/>
      <c r="N528" s="779"/>
      <c r="O528" s="779"/>
      <c r="P528" s="779"/>
      <c r="Q528" s="779"/>
      <c r="R528" s="779"/>
      <c r="S528" s="779"/>
      <c r="T528" s="779"/>
      <c r="U528" s="779"/>
      <c r="V528" s="779"/>
      <c r="W528" s="779"/>
      <c r="X528" s="779"/>
      <c r="Y528" s="779"/>
      <c r="Z528" s="779"/>
      <c r="AA528" s="779"/>
    </row>
    <row r="529" spans="1:27" ht="12.75">
      <c r="A529" s="905"/>
      <c r="B529" s="905"/>
      <c r="C529" s="892"/>
      <c r="D529" s="892"/>
      <c r="E529" s="892"/>
      <c r="F529" s="892"/>
      <c r="G529" s="892"/>
      <c r="H529" s="892"/>
      <c r="I529" s="892"/>
      <c r="J529" s="892"/>
      <c r="K529" s="892"/>
      <c r="L529" s="779"/>
      <c r="M529" s="779"/>
      <c r="N529" s="779"/>
      <c r="O529" s="779"/>
      <c r="P529" s="779"/>
      <c r="Q529" s="779"/>
      <c r="R529" s="779"/>
      <c r="S529" s="779"/>
      <c r="T529" s="779"/>
      <c r="U529" s="779"/>
      <c r="V529" s="779"/>
      <c r="W529" s="779"/>
      <c r="X529" s="779"/>
      <c r="Y529" s="779"/>
      <c r="Z529" s="779"/>
      <c r="AA529" s="779"/>
    </row>
    <row r="530" spans="1:27" ht="12.75">
      <c r="A530" s="905"/>
      <c r="B530" s="905"/>
      <c r="C530" s="892"/>
      <c r="D530" s="892"/>
      <c r="E530" s="892"/>
      <c r="F530" s="892"/>
      <c r="G530" s="892"/>
      <c r="H530" s="892"/>
      <c r="I530" s="892"/>
      <c r="J530" s="892"/>
      <c r="K530" s="892"/>
      <c r="L530" s="779"/>
      <c r="M530" s="779"/>
      <c r="N530" s="779"/>
      <c r="O530" s="779"/>
      <c r="P530" s="779"/>
      <c r="Q530" s="779"/>
      <c r="R530" s="779"/>
      <c r="S530" s="779"/>
      <c r="T530" s="779"/>
      <c r="U530" s="779"/>
      <c r="V530" s="779"/>
      <c r="W530" s="779"/>
      <c r="X530" s="779"/>
      <c r="Y530" s="779"/>
      <c r="Z530" s="779"/>
      <c r="AA530" s="779"/>
    </row>
    <row r="531" spans="1:27" ht="12.75">
      <c r="A531" s="905"/>
      <c r="B531" s="905"/>
      <c r="C531" s="892"/>
      <c r="D531" s="892"/>
      <c r="E531" s="892"/>
      <c r="F531" s="892"/>
      <c r="G531" s="892"/>
      <c r="H531" s="892"/>
      <c r="I531" s="892"/>
      <c r="J531" s="892"/>
      <c r="K531" s="892"/>
      <c r="L531" s="779"/>
      <c r="M531" s="779"/>
      <c r="N531" s="779"/>
      <c r="O531" s="779"/>
      <c r="P531" s="779"/>
      <c r="Q531" s="779"/>
      <c r="R531" s="779"/>
      <c r="S531" s="779"/>
      <c r="T531" s="779"/>
      <c r="U531" s="779"/>
      <c r="V531" s="779"/>
      <c r="W531" s="779"/>
      <c r="X531" s="779"/>
      <c r="Y531" s="779"/>
      <c r="Z531" s="779"/>
      <c r="AA531" s="779"/>
    </row>
    <row r="532" spans="1:27" ht="12.75">
      <c r="A532" s="905"/>
      <c r="B532" s="905"/>
      <c r="C532" s="892"/>
      <c r="D532" s="892"/>
      <c r="E532" s="892"/>
      <c r="F532" s="892"/>
      <c r="G532" s="892"/>
      <c r="H532" s="892"/>
      <c r="I532" s="892"/>
      <c r="J532" s="892"/>
      <c r="K532" s="892"/>
      <c r="L532" s="779"/>
      <c r="M532" s="779"/>
      <c r="N532" s="779"/>
      <c r="O532" s="779"/>
      <c r="P532" s="779"/>
      <c r="Q532" s="779"/>
      <c r="R532" s="779"/>
      <c r="S532" s="779"/>
      <c r="T532" s="779"/>
      <c r="U532" s="779"/>
      <c r="V532" s="779"/>
      <c r="W532" s="779"/>
      <c r="X532" s="779"/>
      <c r="Y532" s="779"/>
      <c r="Z532" s="779"/>
      <c r="AA532" s="779"/>
    </row>
    <row r="533" spans="1:27" ht="12.75">
      <c r="A533" s="905"/>
      <c r="B533" s="905"/>
      <c r="C533" s="892"/>
      <c r="D533" s="892"/>
      <c r="E533" s="892"/>
      <c r="F533" s="892"/>
      <c r="G533" s="892"/>
      <c r="H533" s="892"/>
      <c r="I533" s="892"/>
      <c r="J533" s="892"/>
      <c r="K533" s="892"/>
      <c r="L533" s="779"/>
      <c r="M533" s="779"/>
      <c r="N533" s="779"/>
      <c r="O533" s="779"/>
      <c r="P533" s="779"/>
      <c r="Q533" s="779"/>
      <c r="R533" s="779"/>
      <c r="S533" s="779"/>
      <c r="T533" s="779"/>
      <c r="U533" s="779"/>
      <c r="V533" s="779"/>
      <c r="W533" s="779"/>
      <c r="X533" s="779"/>
      <c r="Y533" s="779"/>
      <c r="Z533" s="779"/>
      <c r="AA533" s="779"/>
    </row>
    <row r="534" spans="1:27" ht="12.75">
      <c r="A534" s="905"/>
      <c r="B534" s="905"/>
      <c r="C534" s="892"/>
      <c r="D534" s="892"/>
      <c r="E534" s="892"/>
      <c r="F534" s="892"/>
      <c r="G534" s="892"/>
      <c r="H534" s="892"/>
      <c r="I534" s="892"/>
      <c r="J534" s="892"/>
      <c r="K534" s="892"/>
      <c r="L534" s="779"/>
      <c r="M534" s="779"/>
      <c r="N534" s="779"/>
      <c r="O534" s="779"/>
      <c r="P534" s="779"/>
      <c r="Q534" s="779"/>
      <c r="R534" s="779"/>
      <c r="S534" s="779"/>
      <c r="T534" s="779"/>
      <c r="U534" s="779"/>
      <c r="V534" s="779"/>
      <c r="W534" s="779"/>
      <c r="X534" s="779"/>
      <c r="Y534" s="779"/>
      <c r="Z534" s="779"/>
      <c r="AA534" s="779"/>
    </row>
    <row r="535" spans="1:27" ht="12.75">
      <c r="A535" s="905"/>
      <c r="B535" s="905"/>
      <c r="C535" s="892"/>
      <c r="D535" s="892"/>
      <c r="E535" s="892"/>
      <c r="F535" s="892"/>
      <c r="G535" s="892"/>
      <c r="H535" s="892"/>
      <c r="I535" s="892"/>
      <c r="J535" s="892"/>
      <c r="K535" s="892"/>
      <c r="L535" s="779"/>
      <c r="M535" s="779"/>
      <c r="N535" s="779"/>
      <c r="O535" s="779"/>
      <c r="P535" s="779"/>
      <c r="Q535" s="779"/>
      <c r="R535" s="779"/>
      <c r="S535" s="779"/>
      <c r="T535" s="779"/>
      <c r="U535" s="779"/>
      <c r="V535" s="779"/>
      <c r="W535" s="779"/>
      <c r="X535" s="779"/>
      <c r="Y535" s="779"/>
      <c r="Z535" s="779"/>
      <c r="AA535" s="779"/>
    </row>
    <row r="536" spans="1:27" ht="12.75">
      <c r="A536" s="905"/>
      <c r="B536" s="905"/>
      <c r="C536" s="892"/>
      <c r="D536" s="892"/>
      <c r="E536" s="892"/>
      <c r="F536" s="892"/>
      <c r="G536" s="892"/>
      <c r="H536" s="892"/>
      <c r="I536" s="892"/>
      <c r="J536" s="892"/>
      <c r="K536" s="892"/>
      <c r="L536" s="779"/>
      <c r="M536" s="779"/>
      <c r="N536" s="779"/>
      <c r="O536" s="779"/>
      <c r="P536" s="779"/>
      <c r="Q536" s="779"/>
      <c r="R536" s="779"/>
      <c r="S536" s="779"/>
      <c r="T536" s="779"/>
      <c r="U536" s="779"/>
      <c r="V536" s="779"/>
      <c r="W536" s="779"/>
      <c r="X536" s="779"/>
      <c r="Y536" s="779"/>
      <c r="Z536" s="779"/>
      <c r="AA536" s="779"/>
    </row>
    <row r="537" spans="1:27" ht="12.75">
      <c r="A537" s="905"/>
      <c r="B537" s="905"/>
      <c r="C537" s="892"/>
      <c r="D537" s="892"/>
      <c r="E537" s="892"/>
      <c r="F537" s="892"/>
      <c r="G537" s="892"/>
      <c r="H537" s="892"/>
      <c r="I537" s="892"/>
      <c r="J537" s="892"/>
      <c r="K537" s="892"/>
      <c r="L537" s="779"/>
      <c r="M537" s="779"/>
      <c r="N537" s="779"/>
      <c r="O537" s="779"/>
      <c r="P537" s="779"/>
      <c r="Q537" s="779"/>
      <c r="R537" s="779"/>
      <c r="S537" s="779"/>
      <c r="T537" s="779"/>
      <c r="U537" s="779"/>
      <c r="V537" s="779"/>
      <c r="W537" s="779"/>
      <c r="X537" s="779"/>
      <c r="Y537" s="779"/>
      <c r="Z537" s="779"/>
      <c r="AA537" s="779"/>
    </row>
    <row r="538" spans="1:27" ht="12.75">
      <c r="A538" s="905"/>
      <c r="B538" s="905"/>
      <c r="C538" s="892"/>
      <c r="D538" s="892"/>
      <c r="E538" s="892"/>
      <c r="F538" s="892"/>
      <c r="G538" s="892"/>
      <c r="H538" s="892"/>
      <c r="I538" s="892"/>
      <c r="J538" s="892"/>
      <c r="K538" s="892"/>
      <c r="L538" s="779"/>
      <c r="M538" s="779"/>
      <c r="N538" s="779"/>
      <c r="O538" s="779"/>
      <c r="P538" s="779"/>
      <c r="Q538" s="779"/>
      <c r="R538" s="779"/>
      <c r="S538" s="779"/>
      <c r="T538" s="779"/>
      <c r="U538" s="779"/>
      <c r="V538" s="779"/>
      <c r="W538" s="779"/>
      <c r="X538" s="779"/>
      <c r="Y538" s="779"/>
      <c r="Z538" s="779"/>
      <c r="AA538" s="779"/>
    </row>
    <row r="539" spans="1:27" ht="12.75">
      <c r="A539" s="905"/>
      <c r="B539" s="905"/>
      <c r="C539" s="892"/>
      <c r="D539" s="892"/>
      <c r="E539" s="892"/>
      <c r="F539" s="892"/>
      <c r="G539" s="892"/>
      <c r="H539" s="892"/>
      <c r="I539" s="892"/>
      <c r="J539" s="892"/>
      <c r="K539" s="892"/>
      <c r="L539" s="779"/>
      <c r="M539" s="779"/>
      <c r="N539" s="779"/>
      <c r="O539" s="779"/>
      <c r="P539" s="779"/>
      <c r="Q539" s="779"/>
      <c r="R539" s="779"/>
      <c r="S539" s="779"/>
      <c r="T539" s="779"/>
      <c r="U539" s="779"/>
      <c r="V539" s="779"/>
      <c r="W539" s="779"/>
      <c r="X539" s="779"/>
      <c r="Y539" s="779"/>
      <c r="Z539" s="779"/>
      <c r="AA539" s="779"/>
    </row>
    <row r="540" spans="1:27" ht="12.75">
      <c r="A540" s="905"/>
      <c r="B540" s="905"/>
      <c r="C540" s="892"/>
      <c r="D540" s="892"/>
      <c r="E540" s="892"/>
      <c r="F540" s="892"/>
      <c r="G540" s="892"/>
      <c r="H540" s="892"/>
      <c r="I540" s="892"/>
      <c r="J540" s="892"/>
      <c r="K540" s="892"/>
      <c r="L540" s="779"/>
      <c r="M540" s="779"/>
      <c r="N540" s="779"/>
      <c r="O540" s="779"/>
      <c r="P540" s="779"/>
      <c r="Q540" s="779"/>
      <c r="R540" s="779"/>
      <c r="S540" s="779"/>
      <c r="T540" s="779"/>
      <c r="U540" s="779"/>
      <c r="V540" s="779"/>
      <c r="W540" s="779"/>
      <c r="X540" s="779"/>
      <c r="Y540" s="779"/>
      <c r="Z540" s="779"/>
      <c r="AA540" s="779"/>
    </row>
    <row r="541" spans="1:27" ht="12.75">
      <c r="A541" s="905"/>
      <c r="B541" s="905"/>
      <c r="C541" s="892"/>
      <c r="D541" s="892"/>
      <c r="E541" s="892"/>
      <c r="F541" s="892"/>
      <c r="G541" s="892"/>
      <c r="H541" s="892"/>
      <c r="I541" s="892"/>
      <c r="J541" s="892"/>
      <c r="K541" s="892"/>
      <c r="L541" s="779"/>
      <c r="M541" s="779"/>
      <c r="N541" s="779"/>
      <c r="O541" s="779"/>
      <c r="P541" s="779"/>
      <c r="Q541" s="779"/>
      <c r="R541" s="779"/>
      <c r="S541" s="779"/>
      <c r="T541" s="779"/>
      <c r="U541" s="779"/>
      <c r="V541" s="779"/>
      <c r="W541" s="779"/>
      <c r="X541" s="779"/>
      <c r="Y541" s="779"/>
      <c r="Z541" s="779"/>
      <c r="AA541" s="779"/>
    </row>
    <row r="542" spans="1:27" ht="12.75">
      <c r="A542" s="905"/>
      <c r="B542" s="905"/>
      <c r="C542" s="892"/>
      <c r="D542" s="892"/>
      <c r="E542" s="892"/>
      <c r="F542" s="892"/>
      <c r="G542" s="892"/>
      <c r="H542" s="892"/>
      <c r="I542" s="892"/>
      <c r="J542" s="892"/>
      <c r="K542" s="892"/>
      <c r="L542" s="779"/>
      <c r="M542" s="779"/>
      <c r="N542" s="779"/>
      <c r="O542" s="779"/>
      <c r="P542" s="779"/>
      <c r="Q542" s="779"/>
      <c r="R542" s="779"/>
      <c r="S542" s="779"/>
      <c r="T542" s="779"/>
      <c r="U542" s="779"/>
      <c r="V542" s="779"/>
      <c r="W542" s="779"/>
      <c r="X542" s="779"/>
      <c r="Y542" s="779"/>
      <c r="Z542" s="779"/>
      <c r="AA542" s="779"/>
    </row>
    <row r="543" spans="1:27" ht="12.75">
      <c r="A543" s="905"/>
      <c r="B543" s="905"/>
      <c r="C543" s="892"/>
      <c r="D543" s="892"/>
      <c r="E543" s="892"/>
      <c r="F543" s="892"/>
      <c r="G543" s="892"/>
      <c r="H543" s="892"/>
      <c r="I543" s="892"/>
      <c r="J543" s="892"/>
      <c r="K543" s="892"/>
      <c r="L543" s="779"/>
      <c r="M543" s="779"/>
      <c r="N543" s="779"/>
      <c r="O543" s="779"/>
      <c r="P543" s="779"/>
      <c r="Q543" s="779"/>
      <c r="R543" s="779"/>
      <c r="S543" s="779"/>
      <c r="T543" s="779"/>
      <c r="U543" s="779"/>
      <c r="V543" s="779"/>
      <c r="W543" s="779"/>
      <c r="X543" s="779"/>
      <c r="Y543" s="779"/>
      <c r="Z543" s="779"/>
      <c r="AA543" s="779"/>
    </row>
    <row r="544" spans="1:27" ht="12.75">
      <c r="A544" s="905"/>
      <c r="B544" s="905"/>
      <c r="C544" s="892"/>
      <c r="D544" s="892"/>
      <c r="E544" s="892"/>
      <c r="F544" s="892"/>
      <c r="G544" s="892"/>
      <c r="H544" s="892"/>
      <c r="I544" s="892"/>
      <c r="J544" s="892"/>
      <c r="K544" s="892"/>
      <c r="L544" s="779"/>
      <c r="M544" s="779"/>
      <c r="N544" s="779"/>
      <c r="O544" s="779"/>
      <c r="P544" s="779"/>
      <c r="Q544" s="779"/>
      <c r="R544" s="779"/>
      <c r="S544" s="779"/>
      <c r="T544" s="779"/>
      <c r="U544" s="779"/>
      <c r="V544" s="779"/>
      <c r="W544" s="779"/>
      <c r="X544" s="779"/>
      <c r="Y544" s="779"/>
      <c r="Z544" s="779"/>
      <c r="AA544" s="779"/>
    </row>
    <row r="545" spans="1:27" ht="12.75">
      <c r="A545" s="905"/>
      <c r="B545" s="905"/>
      <c r="C545" s="892"/>
      <c r="D545" s="892"/>
      <c r="E545" s="892"/>
      <c r="F545" s="892"/>
      <c r="G545" s="892"/>
      <c r="H545" s="892"/>
      <c r="I545" s="892"/>
      <c r="J545" s="892"/>
      <c r="K545" s="892"/>
      <c r="L545" s="779"/>
      <c r="M545" s="779"/>
      <c r="N545" s="779"/>
      <c r="O545" s="779"/>
      <c r="P545" s="779"/>
      <c r="Q545" s="779"/>
      <c r="R545" s="779"/>
      <c r="S545" s="779"/>
      <c r="T545" s="779"/>
      <c r="U545" s="779"/>
      <c r="V545" s="779"/>
      <c r="W545" s="779"/>
      <c r="X545" s="779"/>
      <c r="Y545" s="779"/>
      <c r="Z545" s="779"/>
      <c r="AA545" s="779"/>
    </row>
    <row r="546" spans="1:27" ht="12.75">
      <c r="A546" s="905"/>
      <c r="B546" s="905"/>
      <c r="C546" s="892"/>
      <c r="D546" s="892"/>
      <c r="E546" s="892"/>
      <c r="F546" s="892"/>
      <c r="G546" s="892"/>
      <c r="H546" s="892"/>
      <c r="I546" s="892"/>
      <c r="J546" s="892"/>
      <c r="K546" s="892"/>
      <c r="L546" s="779"/>
      <c r="M546" s="779"/>
      <c r="N546" s="779"/>
      <c r="O546" s="779"/>
      <c r="P546" s="779"/>
      <c r="Q546" s="779"/>
      <c r="R546" s="779"/>
      <c r="S546" s="779"/>
      <c r="T546" s="779"/>
      <c r="U546" s="779"/>
      <c r="V546" s="779"/>
      <c r="W546" s="779"/>
      <c r="X546" s="779"/>
      <c r="Y546" s="779"/>
      <c r="Z546" s="779"/>
      <c r="AA546" s="779"/>
    </row>
    <row r="547" spans="1:27" ht="12.75">
      <c r="A547" s="905"/>
      <c r="B547" s="905"/>
      <c r="C547" s="892"/>
      <c r="D547" s="892"/>
      <c r="E547" s="892"/>
      <c r="F547" s="892"/>
      <c r="G547" s="892"/>
      <c r="H547" s="892"/>
      <c r="I547" s="892"/>
      <c r="J547" s="892"/>
      <c r="K547" s="892"/>
      <c r="L547" s="779"/>
      <c r="M547" s="779"/>
      <c r="N547" s="779"/>
      <c r="O547" s="779"/>
      <c r="P547" s="779"/>
      <c r="Q547" s="779"/>
      <c r="R547" s="779"/>
      <c r="S547" s="779"/>
      <c r="T547" s="779"/>
      <c r="U547" s="779"/>
      <c r="V547" s="779"/>
      <c r="W547" s="779"/>
      <c r="X547" s="779"/>
      <c r="Y547" s="779"/>
      <c r="Z547" s="779"/>
      <c r="AA547" s="779"/>
    </row>
    <row r="548" spans="1:27" ht="12.75">
      <c r="A548" s="905"/>
      <c r="B548" s="905"/>
      <c r="C548" s="892"/>
      <c r="D548" s="892"/>
      <c r="E548" s="892"/>
      <c r="F548" s="892"/>
      <c r="G548" s="892"/>
      <c r="H548" s="892"/>
      <c r="I548" s="892"/>
      <c r="J548" s="892"/>
      <c r="K548" s="892"/>
      <c r="L548" s="779"/>
      <c r="M548" s="779"/>
      <c r="N548" s="779"/>
      <c r="O548" s="779"/>
      <c r="P548" s="779"/>
      <c r="Q548" s="779"/>
      <c r="R548" s="779"/>
      <c r="S548" s="779"/>
      <c r="T548" s="779"/>
      <c r="U548" s="779"/>
      <c r="V548" s="779"/>
      <c r="W548" s="779"/>
      <c r="X548" s="779"/>
      <c r="Y548" s="779"/>
      <c r="Z548" s="779"/>
      <c r="AA548" s="779"/>
    </row>
    <row r="549" spans="1:27" ht="12.75">
      <c r="A549" s="905"/>
      <c r="B549" s="905"/>
      <c r="C549" s="892"/>
      <c r="D549" s="892"/>
      <c r="E549" s="892"/>
      <c r="F549" s="892"/>
      <c r="G549" s="892"/>
      <c r="H549" s="892"/>
      <c r="I549" s="892"/>
      <c r="J549" s="892"/>
      <c r="K549" s="892"/>
      <c r="L549" s="779"/>
      <c r="M549" s="779"/>
      <c r="N549" s="779"/>
      <c r="O549" s="779"/>
      <c r="P549" s="779"/>
      <c r="Q549" s="779"/>
      <c r="R549" s="779"/>
      <c r="S549" s="779"/>
      <c r="T549" s="779"/>
      <c r="U549" s="779"/>
      <c r="V549" s="779"/>
      <c r="W549" s="779"/>
      <c r="X549" s="779"/>
      <c r="Y549" s="779"/>
      <c r="Z549" s="779"/>
      <c r="AA549" s="779"/>
    </row>
    <row r="550" spans="1:27" ht="12.75">
      <c r="A550" s="905"/>
      <c r="B550" s="905"/>
      <c r="C550" s="892"/>
      <c r="D550" s="892"/>
      <c r="E550" s="892"/>
      <c r="F550" s="892"/>
      <c r="G550" s="892"/>
      <c r="H550" s="892"/>
      <c r="I550" s="892"/>
      <c r="J550" s="892"/>
      <c r="K550" s="892"/>
      <c r="L550" s="779"/>
      <c r="M550" s="779"/>
      <c r="N550" s="779"/>
      <c r="O550" s="779"/>
      <c r="P550" s="779"/>
      <c r="Q550" s="779"/>
      <c r="R550" s="779"/>
      <c r="S550" s="779"/>
      <c r="T550" s="779"/>
      <c r="U550" s="779"/>
      <c r="V550" s="779"/>
      <c r="W550" s="779"/>
      <c r="X550" s="779"/>
      <c r="Y550" s="779"/>
      <c r="Z550" s="779"/>
      <c r="AA550" s="779"/>
    </row>
    <row r="551" spans="1:27" ht="12.75">
      <c r="A551" s="905"/>
      <c r="B551" s="905"/>
      <c r="C551" s="892"/>
      <c r="D551" s="892"/>
      <c r="E551" s="892"/>
      <c r="F551" s="892"/>
      <c r="G551" s="892"/>
      <c r="H551" s="892"/>
      <c r="I551" s="892"/>
      <c r="J551" s="892"/>
      <c r="K551" s="892"/>
      <c r="L551" s="779"/>
      <c r="M551" s="779"/>
      <c r="N551" s="779"/>
      <c r="O551" s="779"/>
      <c r="P551" s="779"/>
      <c r="Q551" s="779"/>
      <c r="R551" s="779"/>
      <c r="S551" s="779"/>
      <c r="T551" s="779"/>
      <c r="U551" s="779"/>
      <c r="V551" s="779"/>
      <c r="W551" s="779"/>
      <c r="X551" s="779"/>
      <c r="Y551" s="779"/>
      <c r="Z551" s="779"/>
      <c r="AA551" s="779"/>
    </row>
    <row r="552" spans="1:27" ht="12.75">
      <c r="A552" s="905"/>
      <c r="B552" s="905"/>
      <c r="C552" s="892"/>
      <c r="D552" s="892"/>
      <c r="E552" s="892"/>
      <c r="F552" s="892"/>
      <c r="G552" s="892"/>
      <c r="H552" s="892"/>
      <c r="I552" s="892"/>
      <c r="J552" s="892"/>
      <c r="K552" s="892"/>
      <c r="L552" s="779"/>
      <c r="M552" s="779"/>
      <c r="N552" s="779"/>
      <c r="O552" s="779"/>
      <c r="P552" s="779"/>
      <c r="Q552" s="779"/>
      <c r="R552" s="779"/>
      <c r="S552" s="779"/>
      <c r="T552" s="779"/>
      <c r="U552" s="779"/>
      <c r="V552" s="779"/>
      <c r="W552" s="779"/>
      <c r="X552" s="779"/>
      <c r="Y552" s="779"/>
      <c r="Z552" s="779"/>
      <c r="AA552" s="779"/>
    </row>
    <row r="553" spans="1:27" ht="12.75">
      <c r="A553" s="905"/>
      <c r="B553" s="905"/>
      <c r="C553" s="892"/>
      <c r="D553" s="892"/>
      <c r="E553" s="892"/>
      <c r="F553" s="892"/>
      <c r="G553" s="892"/>
      <c r="H553" s="892"/>
      <c r="I553" s="892"/>
      <c r="J553" s="892"/>
      <c r="K553" s="892"/>
      <c r="L553" s="779"/>
      <c r="M553" s="779"/>
      <c r="N553" s="779"/>
      <c r="O553" s="779"/>
      <c r="P553" s="779"/>
      <c r="Q553" s="779"/>
      <c r="R553" s="779"/>
      <c r="S553" s="779"/>
      <c r="T553" s="779"/>
      <c r="U553" s="779"/>
      <c r="V553" s="779"/>
      <c r="W553" s="779"/>
      <c r="X553" s="779"/>
      <c r="Y553" s="779"/>
      <c r="Z553" s="779"/>
      <c r="AA553" s="779"/>
    </row>
    <row r="554" spans="1:27" ht="12.75">
      <c r="A554" s="905"/>
      <c r="B554" s="905"/>
      <c r="C554" s="892"/>
      <c r="D554" s="892"/>
      <c r="E554" s="892"/>
      <c r="F554" s="892"/>
      <c r="G554" s="892"/>
      <c r="H554" s="892"/>
      <c r="I554" s="892"/>
      <c r="J554" s="892"/>
      <c r="K554" s="892"/>
      <c r="L554" s="779"/>
      <c r="M554" s="779"/>
      <c r="N554" s="779"/>
      <c r="O554" s="779"/>
      <c r="P554" s="779"/>
      <c r="Q554" s="779"/>
      <c r="R554" s="779"/>
      <c r="S554" s="779"/>
      <c r="T554" s="779"/>
      <c r="U554" s="779"/>
      <c r="V554" s="779"/>
      <c r="W554" s="779"/>
      <c r="X554" s="779"/>
      <c r="Y554" s="779"/>
      <c r="Z554" s="779"/>
      <c r="AA554" s="779"/>
    </row>
    <row r="555" spans="1:27" ht="12.75">
      <c r="A555" s="905"/>
      <c r="B555" s="905"/>
      <c r="C555" s="892"/>
      <c r="D555" s="892"/>
      <c r="E555" s="892"/>
      <c r="F555" s="892"/>
      <c r="G555" s="892"/>
      <c r="H555" s="892"/>
      <c r="I555" s="892"/>
      <c r="J555" s="892"/>
      <c r="K555" s="892"/>
      <c r="L555" s="779"/>
      <c r="M555" s="779"/>
      <c r="N555" s="779"/>
      <c r="O555" s="779"/>
      <c r="P555" s="779"/>
      <c r="Q555" s="779"/>
      <c r="R555" s="779"/>
      <c r="S555" s="779"/>
      <c r="T555" s="779"/>
      <c r="U555" s="779"/>
      <c r="V555" s="779"/>
      <c r="W555" s="779"/>
      <c r="X555" s="779"/>
      <c r="Y555" s="779"/>
      <c r="Z555" s="779"/>
      <c r="AA555" s="779"/>
    </row>
    <row r="556" spans="1:27" ht="12.75">
      <c r="A556" s="905"/>
      <c r="B556" s="905"/>
      <c r="C556" s="892"/>
      <c r="D556" s="892"/>
      <c r="E556" s="892"/>
      <c r="F556" s="892"/>
      <c r="G556" s="892"/>
      <c r="H556" s="892"/>
      <c r="I556" s="892"/>
      <c r="J556" s="892"/>
      <c r="K556" s="892"/>
      <c r="L556" s="779"/>
      <c r="M556" s="779"/>
      <c r="N556" s="779"/>
      <c r="O556" s="779"/>
      <c r="P556" s="779"/>
      <c r="Q556" s="779"/>
      <c r="R556" s="779"/>
      <c r="S556" s="779"/>
      <c r="T556" s="779"/>
      <c r="U556" s="779"/>
      <c r="V556" s="779"/>
      <c r="W556" s="779"/>
      <c r="X556" s="779"/>
      <c r="Y556" s="779"/>
      <c r="Z556" s="779"/>
      <c r="AA556" s="779"/>
    </row>
    <row r="557" spans="1:27" ht="12.75">
      <c r="A557" s="905"/>
      <c r="B557" s="905"/>
      <c r="C557" s="892"/>
      <c r="D557" s="892"/>
      <c r="E557" s="892"/>
      <c r="F557" s="892"/>
      <c r="G557" s="892"/>
      <c r="H557" s="892"/>
      <c r="I557" s="892"/>
      <c r="J557" s="892"/>
      <c r="K557" s="892"/>
      <c r="L557" s="779"/>
      <c r="M557" s="779"/>
      <c r="N557" s="779"/>
      <c r="O557" s="779"/>
      <c r="P557" s="779"/>
      <c r="Q557" s="779"/>
      <c r="R557" s="779"/>
      <c r="S557" s="779"/>
      <c r="T557" s="779"/>
      <c r="U557" s="779"/>
      <c r="V557" s="779"/>
      <c r="W557" s="779"/>
      <c r="X557" s="779"/>
      <c r="Y557" s="779"/>
      <c r="Z557" s="779"/>
      <c r="AA557" s="779"/>
    </row>
    <row r="558" spans="1:27" ht="12.75">
      <c r="A558" s="905"/>
      <c r="B558" s="905"/>
      <c r="C558" s="892"/>
      <c r="D558" s="892"/>
      <c r="E558" s="892"/>
      <c r="F558" s="892"/>
      <c r="G558" s="892"/>
      <c r="H558" s="892"/>
      <c r="I558" s="892"/>
      <c r="J558" s="892"/>
      <c r="K558" s="892"/>
      <c r="L558" s="779"/>
      <c r="M558" s="779"/>
      <c r="N558" s="779"/>
      <c r="O558" s="779"/>
      <c r="P558" s="779"/>
      <c r="Q558" s="779"/>
      <c r="R558" s="779"/>
      <c r="S558" s="779"/>
      <c r="T558" s="779"/>
      <c r="U558" s="779"/>
      <c r="V558" s="779"/>
      <c r="W558" s="779"/>
      <c r="X558" s="779"/>
      <c r="Y558" s="779"/>
      <c r="Z558" s="779"/>
      <c r="AA558" s="779"/>
    </row>
    <row r="559" spans="1:27" ht="12.75">
      <c r="A559" s="905"/>
      <c r="B559" s="905"/>
      <c r="C559" s="892"/>
      <c r="D559" s="892"/>
      <c r="E559" s="892"/>
      <c r="F559" s="892"/>
      <c r="G559" s="892"/>
      <c r="H559" s="892"/>
      <c r="I559" s="892"/>
      <c r="J559" s="892"/>
      <c r="K559" s="892"/>
      <c r="L559" s="779"/>
      <c r="M559" s="779"/>
      <c r="N559" s="779"/>
      <c r="O559" s="779"/>
      <c r="P559" s="779"/>
      <c r="Q559" s="779"/>
      <c r="R559" s="779"/>
      <c r="S559" s="779"/>
      <c r="T559" s="779"/>
      <c r="U559" s="779"/>
      <c r="V559" s="779"/>
      <c r="W559" s="779"/>
      <c r="X559" s="779"/>
      <c r="Y559" s="779"/>
      <c r="Z559" s="779"/>
      <c r="AA559" s="779"/>
    </row>
    <row r="560" spans="1:27" ht="12.75">
      <c r="A560" s="905"/>
      <c r="B560" s="905"/>
      <c r="C560" s="892"/>
      <c r="D560" s="892"/>
      <c r="E560" s="892"/>
      <c r="F560" s="892"/>
      <c r="G560" s="892"/>
      <c r="H560" s="892"/>
      <c r="I560" s="892"/>
      <c r="J560" s="892"/>
      <c r="K560" s="892"/>
      <c r="L560" s="779"/>
      <c r="M560" s="779"/>
      <c r="N560" s="779"/>
      <c r="O560" s="779"/>
      <c r="P560" s="779"/>
      <c r="Q560" s="779"/>
      <c r="R560" s="779"/>
      <c r="S560" s="779"/>
      <c r="T560" s="779"/>
      <c r="U560" s="779"/>
      <c r="V560" s="779"/>
      <c r="W560" s="779"/>
      <c r="X560" s="779"/>
      <c r="Y560" s="779"/>
      <c r="Z560" s="779"/>
      <c r="AA560" s="779"/>
    </row>
    <row r="561" spans="1:27" ht="12.75">
      <c r="A561" s="905"/>
      <c r="B561" s="905"/>
      <c r="C561" s="892"/>
      <c r="D561" s="892"/>
      <c r="E561" s="892"/>
      <c r="F561" s="892"/>
      <c r="G561" s="892"/>
      <c r="H561" s="892"/>
      <c r="I561" s="892"/>
      <c r="J561" s="892"/>
      <c r="K561" s="892"/>
      <c r="L561" s="779"/>
      <c r="M561" s="779"/>
      <c r="N561" s="779"/>
      <c r="O561" s="779"/>
      <c r="P561" s="779"/>
      <c r="Q561" s="779"/>
      <c r="R561" s="779"/>
      <c r="S561" s="779"/>
      <c r="T561" s="779"/>
      <c r="U561" s="779"/>
      <c r="V561" s="779"/>
      <c r="W561" s="779"/>
      <c r="X561" s="779"/>
      <c r="Y561" s="779"/>
      <c r="Z561" s="779"/>
      <c r="AA561" s="779"/>
    </row>
    <row r="562" spans="1:27" ht="12.75">
      <c r="A562" s="905"/>
      <c r="B562" s="905"/>
      <c r="C562" s="892"/>
      <c r="D562" s="892"/>
      <c r="E562" s="892"/>
      <c r="F562" s="892"/>
      <c r="G562" s="892"/>
      <c r="H562" s="892"/>
      <c r="I562" s="892"/>
      <c r="J562" s="892"/>
      <c r="K562" s="892"/>
      <c r="L562" s="779"/>
      <c r="M562" s="779"/>
      <c r="N562" s="779"/>
      <c r="O562" s="779"/>
      <c r="P562" s="779"/>
      <c r="Q562" s="779"/>
      <c r="R562" s="779"/>
      <c r="S562" s="779"/>
      <c r="T562" s="779"/>
      <c r="U562" s="779"/>
      <c r="V562" s="779"/>
      <c r="W562" s="779"/>
      <c r="X562" s="779"/>
      <c r="Y562" s="779"/>
      <c r="Z562" s="779"/>
      <c r="AA562" s="779"/>
    </row>
    <row r="563" spans="1:27" ht="12.75">
      <c r="A563" s="905"/>
      <c r="B563" s="905"/>
      <c r="C563" s="892"/>
      <c r="D563" s="892"/>
      <c r="E563" s="892"/>
      <c r="F563" s="892"/>
      <c r="G563" s="892"/>
      <c r="H563" s="892"/>
      <c r="I563" s="892"/>
      <c r="J563" s="892"/>
      <c r="K563" s="892"/>
      <c r="L563" s="779"/>
      <c r="M563" s="779"/>
      <c r="N563" s="779"/>
      <c r="O563" s="779"/>
      <c r="P563" s="779"/>
      <c r="Q563" s="779"/>
      <c r="R563" s="779"/>
      <c r="S563" s="779"/>
      <c r="T563" s="779"/>
      <c r="U563" s="779"/>
      <c r="V563" s="779"/>
      <c r="W563" s="779"/>
      <c r="X563" s="779"/>
      <c r="Y563" s="779"/>
      <c r="Z563" s="779"/>
      <c r="AA563" s="779"/>
    </row>
    <row r="564" spans="1:27" ht="12.75">
      <c r="A564" s="905"/>
      <c r="B564" s="905"/>
      <c r="C564" s="892"/>
      <c r="D564" s="892"/>
      <c r="E564" s="892"/>
      <c r="F564" s="892"/>
      <c r="G564" s="892"/>
      <c r="H564" s="892"/>
      <c r="I564" s="892"/>
      <c r="J564" s="892"/>
      <c r="K564" s="892"/>
      <c r="L564" s="779"/>
      <c r="M564" s="779"/>
      <c r="N564" s="779"/>
      <c r="O564" s="779"/>
      <c r="P564" s="779"/>
      <c r="Q564" s="779"/>
      <c r="R564" s="779"/>
      <c r="S564" s="779"/>
      <c r="T564" s="779"/>
      <c r="U564" s="779"/>
      <c r="V564" s="779"/>
      <c r="W564" s="779"/>
      <c r="X564" s="779"/>
      <c r="Y564" s="779"/>
      <c r="Z564" s="779"/>
      <c r="AA564" s="779"/>
    </row>
    <row r="565" spans="1:27" ht="12.75">
      <c r="A565" s="905"/>
      <c r="B565" s="905"/>
      <c r="C565" s="892"/>
      <c r="D565" s="892"/>
      <c r="E565" s="892"/>
      <c r="F565" s="892"/>
      <c r="G565" s="892"/>
      <c r="H565" s="892"/>
      <c r="I565" s="892"/>
      <c r="J565" s="892"/>
      <c r="K565" s="892"/>
      <c r="L565" s="779"/>
      <c r="M565" s="779"/>
      <c r="N565" s="779"/>
      <c r="O565" s="779"/>
      <c r="P565" s="779"/>
      <c r="Q565" s="779"/>
      <c r="R565" s="779"/>
      <c r="S565" s="779"/>
      <c r="T565" s="779"/>
      <c r="U565" s="779"/>
      <c r="V565" s="779"/>
      <c r="W565" s="779"/>
      <c r="X565" s="779"/>
      <c r="Y565" s="779"/>
      <c r="Z565" s="779"/>
      <c r="AA565" s="779"/>
    </row>
    <row r="566" spans="1:27" ht="12.75">
      <c r="A566" s="905"/>
      <c r="B566" s="905"/>
      <c r="C566" s="892"/>
      <c r="D566" s="892"/>
      <c r="E566" s="892"/>
      <c r="F566" s="892"/>
      <c r="G566" s="892"/>
      <c r="H566" s="892"/>
      <c r="I566" s="892"/>
      <c r="J566" s="892"/>
      <c r="K566" s="892"/>
      <c r="L566" s="779"/>
      <c r="M566" s="779"/>
      <c r="N566" s="779"/>
      <c r="O566" s="779"/>
      <c r="P566" s="779"/>
      <c r="Q566" s="779"/>
      <c r="R566" s="779"/>
      <c r="S566" s="779"/>
      <c r="T566" s="779"/>
      <c r="U566" s="779"/>
      <c r="V566" s="779"/>
      <c r="W566" s="779"/>
      <c r="X566" s="779"/>
      <c r="Y566" s="779"/>
      <c r="Z566" s="779"/>
      <c r="AA566" s="779"/>
    </row>
    <row r="567" spans="1:27" ht="12.75">
      <c r="A567" s="905"/>
      <c r="B567" s="905"/>
      <c r="C567" s="892"/>
      <c r="D567" s="892"/>
      <c r="E567" s="892"/>
      <c r="F567" s="892"/>
      <c r="G567" s="892"/>
      <c r="H567" s="892"/>
      <c r="I567" s="892"/>
      <c r="J567" s="892"/>
      <c r="K567" s="892"/>
      <c r="L567" s="779"/>
      <c r="M567" s="779"/>
      <c r="N567" s="779"/>
      <c r="O567" s="779"/>
      <c r="P567" s="779"/>
      <c r="Q567" s="779"/>
      <c r="R567" s="779"/>
      <c r="S567" s="779"/>
      <c r="T567" s="779"/>
      <c r="U567" s="779"/>
      <c r="V567" s="779"/>
      <c r="W567" s="779"/>
      <c r="X567" s="779"/>
      <c r="Y567" s="779"/>
      <c r="Z567" s="779"/>
      <c r="AA567" s="779"/>
    </row>
    <row r="568" spans="1:27" ht="12.75">
      <c r="A568" s="905"/>
      <c r="B568" s="905"/>
      <c r="C568" s="892"/>
      <c r="D568" s="892"/>
      <c r="E568" s="892"/>
      <c r="F568" s="892"/>
      <c r="G568" s="892"/>
      <c r="H568" s="892"/>
      <c r="I568" s="892"/>
      <c r="J568" s="892"/>
      <c r="K568" s="892"/>
      <c r="L568" s="779"/>
      <c r="M568" s="779"/>
      <c r="N568" s="779"/>
      <c r="O568" s="779"/>
      <c r="P568" s="779"/>
      <c r="Q568" s="779"/>
      <c r="R568" s="779"/>
      <c r="S568" s="779"/>
      <c r="T568" s="779"/>
      <c r="U568" s="779"/>
      <c r="V568" s="779"/>
      <c r="W568" s="779"/>
      <c r="X568" s="779"/>
      <c r="Y568" s="779"/>
      <c r="Z568" s="779"/>
      <c r="AA568" s="779"/>
    </row>
    <row r="569" spans="1:27" ht="12.75">
      <c r="A569" s="905"/>
      <c r="B569" s="905"/>
      <c r="C569" s="892"/>
      <c r="D569" s="892"/>
      <c r="E569" s="892"/>
      <c r="F569" s="892"/>
      <c r="G569" s="892"/>
      <c r="H569" s="892"/>
      <c r="I569" s="892"/>
      <c r="J569" s="892"/>
      <c r="K569" s="892"/>
      <c r="L569" s="779"/>
      <c r="M569" s="779"/>
      <c r="N569" s="779"/>
      <c r="O569" s="779"/>
      <c r="P569" s="779"/>
      <c r="Q569" s="779"/>
      <c r="R569" s="779"/>
      <c r="S569" s="779"/>
      <c r="T569" s="779"/>
      <c r="U569" s="779"/>
      <c r="V569" s="779"/>
      <c r="W569" s="779"/>
      <c r="X569" s="779"/>
      <c r="Y569" s="779"/>
      <c r="Z569" s="779"/>
      <c r="AA569" s="779"/>
    </row>
    <row r="570" spans="1:27" ht="12.75">
      <c r="A570" s="905"/>
      <c r="B570" s="905"/>
      <c r="C570" s="892"/>
      <c r="D570" s="892"/>
      <c r="E570" s="892"/>
      <c r="F570" s="892"/>
      <c r="G570" s="892"/>
      <c r="H570" s="892"/>
      <c r="I570" s="892"/>
      <c r="J570" s="892"/>
      <c r="K570" s="892"/>
      <c r="L570" s="779"/>
      <c r="M570" s="779"/>
      <c r="N570" s="779"/>
      <c r="O570" s="779"/>
      <c r="P570" s="779"/>
      <c r="Q570" s="779"/>
      <c r="R570" s="779"/>
      <c r="S570" s="779"/>
      <c r="T570" s="779"/>
      <c r="U570" s="779"/>
      <c r="V570" s="779"/>
      <c r="W570" s="779"/>
      <c r="X570" s="779"/>
      <c r="Y570" s="779"/>
      <c r="Z570" s="779"/>
      <c r="AA570" s="779"/>
    </row>
    <row r="571" spans="1:27" ht="12.75">
      <c r="A571" s="905"/>
      <c r="B571" s="905"/>
      <c r="C571" s="892"/>
      <c r="D571" s="892"/>
      <c r="E571" s="892"/>
      <c r="F571" s="892"/>
      <c r="G571" s="892"/>
      <c r="H571" s="892"/>
      <c r="I571" s="892"/>
      <c r="J571" s="892"/>
      <c r="K571" s="892"/>
      <c r="L571" s="779"/>
      <c r="M571" s="779"/>
      <c r="N571" s="779"/>
      <c r="O571" s="779"/>
      <c r="P571" s="779"/>
      <c r="Q571" s="779"/>
      <c r="R571" s="779"/>
      <c r="S571" s="779"/>
      <c r="T571" s="779"/>
      <c r="U571" s="779"/>
      <c r="V571" s="779"/>
      <c r="W571" s="779"/>
      <c r="X571" s="779"/>
      <c r="Y571" s="779"/>
      <c r="Z571" s="779"/>
      <c r="AA571" s="779"/>
    </row>
    <row r="572" spans="1:27" ht="12.75">
      <c r="A572" s="905"/>
      <c r="B572" s="905"/>
      <c r="C572" s="892"/>
      <c r="D572" s="892"/>
      <c r="E572" s="892"/>
      <c r="F572" s="892"/>
      <c r="G572" s="892"/>
      <c r="H572" s="892"/>
      <c r="I572" s="892"/>
      <c r="J572" s="892"/>
      <c r="K572" s="892"/>
      <c r="L572" s="779"/>
      <c r="M572" s="779"/>
      <c r="N572" s="779"/>
      <c r="O572" s="779"/>
      <c r="P572" s="779"/>
      <c r="Q572" s="779"/>
      <c r="R572" s="779"/>
      <c r="S572" s="779"/>
      <c r="T572" s="779"/>
      <c r="U572" s="779"/>
      <c r="V572" s="779"/>
      <c r="W572" s="779"/>
      <c r="X572" s="779"/>
      <c r="Y572" s="779"/>
      <c r="Z572" s="779"/>
      <c r="AA572" s="779"/>
    </row>
    <row r="573" spans="1:27" ht="12.75">
      <c r="A573" s="905"/>
      <c r="B573" s="905"/>
      <c r="C573" s="892"/>
      <c r="D573" s="892"/>
      <c r="E573" s="892"/>
      <c r="F573" s="892"/>
      <c r="G573" s="892"/>
      <c r="H573" s="892"/>
      <c r="I573" s="892"/>
      <c r="J573" s="892"/>
      <c r="K573" s="892"/>
      <c r="L573" s="779"/>
      <c r="M573" s="779"/>
      <c r="N573" s="779"/>
      <c r="O573" s="779"/>
      <c r="P573" s="779"/>
      <c r="Q573" s="779"/>
      <c r="R573" s="779"/>
      <c r="S573" s="779"/>
      <c r="T573" s="779"/>
      <c r="U573" s="779"/>
      <c r="V573" s="779"/>
      <c r="W573" s="779"/>
      <c r="X573" s="779"/>
      <c r="Y573" s="779"/>
      <c r="Z573" s="779"/>
      <c r="AA573" s="779"/>
    </row>
    <row r="574" spans="1:27" ht="12.75">
      <c r="A574" s="905"/>
      <c r="B574" s="905"/>
      <c r="C574" s="892"/>
      <c r="D574" s="892"/>
      <c r="E574" s="892"/>
      <c r="F574" s="892"/>
      <c r="G574" s="892"/>
      <c r="H574" s="892"/>
      <c r="I574" s="892"/>
      <c r="J574" s="892"/>
      <c r="K574" s="892"/>
      <c r="L574" s="779"/>
      <c r="M574" s="779"/>
      <c r="N574" s="779"/>
      <c r="O574" s="779"/>
      <c r="P574" s="779"/>
      <c r="Q574" s="779"/>
      <c r="R574" s="779"/>
      <c r="S574" s="779"/>
      <c r="T574" s="779"/>
      <c r="U574" s="779"/>
      <c r="V574" s="779"/>
      <c r="W574" s="779"/>
      <c r="X574" s="779"/>
      <c r="Y574" s="779"/>
      <c r="Z574" s="779"/>
      <c r="AA574" s="779"/>
    </row>
    <row r="575" spans="1:27" ht="12.75">
      <c r="A575" s="905"/>
      <c r="B575" s="905"/>
      <c r="C575" s="892"/>
      <c r="D575" s="892"/>
      <c r="E575" s="892"/>
      <c r="F575" s="892"/>
      <c r="G575" s="892"/>
      <c r="H575" s="892"/>
      <c r="I575" s="892"/>
      <c r="J575" s="892"/>
      <c r="K575" s="892"/>
      <c r="L575" s="779"/>
      <c r="M575" s="779"/>
      <c r="N575" s="779"/>
      <c r="O575" s="779"/>
      <c r="P575" s="779"/>
      <c r="Q575" s="779"/>
      <c r="R575" s="779"/>
      <c r="S575" s="779"/>
      <c r="T575" s="779"/>
      <c r="U575" s="779"/>
      <c r="V575" s="779"/>
      <c r="W575" s="779"/>
      <c r="X575" s="779"/>
      <c r="Y575" s="779"/>
      <c r="Z575" s="779"/>
      <c r="AA575" s="779"/>
    </row>
    <row r="576" spans="1:27" ht="12.75">
      <c r="A576" s="905"/>
      <c r="B576" s="905"/>
      <c r="C576" s="892"/>
      <c r="D576" s="892"/>
      <c r="E576" s="892"/>
      <c r="F576" s="892"/>
      <c r="G576" s="892"/>
      <c r="H576" s="892"/>
      <c r="I576" s="892"/>
      <c r="J576" s="892"/>
      <c r="K576" s="892"/>
      <c r="L576" s="779"/>
      <c r="M576" s="779"/>
      <c r="N576" s="779"/>
      <c r="O576" s="779"/>
      <c r="P576" s="779"/>
      <c r="Q576" s="779"/>
      <c r="R576" s="779"/>
      <c r="S576" s="779"/>
      <c r="T576" s="779"/>
      <c r="U576" s="779"/>
      <c r="V576" s="779"/>
      <c r="W576" s="779"/>
      <c r="X576" s="779"/>
      <c r="Y576" s="779"/>
      <c r="Z576" s="779"/>
      <c r="AA576" s="779"/>
    </row>
    <row r="577" spans="1:27" ht="12.75">
      <c r="A577" s="905"/>
      <c r="B577" s="905"/>
      <c r="C577" s="892"/>
      <c r="D577" s="892"/>
      <c r="E577" s="892"/>
      <c r="F577" s="892"/>
      <c r="G577" s="892"/>
      <c r="H577" s="892"/>
      <c r="I577" s="892"/>
      <c r="J577" s="892"/>
      <c r="K577" s="892"/>
      <c r="L577" s="779"/>
      <c r="M577" s="779"/>
      <c r="N577" s="779"/>
      <c r="O577" s="779"/>
      <c r="P577" s="779"/>
      <c r="Q577" s="779"/>
      <c r="R577" s="779"/>
      <c r="S577" s="779"/>
      <c r="T577" s="779"/>
      <c r="U577" s="779"/>
      <c r="V577" s="779"/>
      <c r="W577" s="779"/>
      <c r="X577" s="779"/>
      <c r="Y577" s="779"/>
      <c r="Z577" s="779"/>
      <c r="AA577" s="779"/>
    </row>
    <row r="578" spans="1:27" ht="12.75">
      <c r="A578" s="905"/>
      <c r="B578" s="905"/>
      <c r="C578" s="892"/>
      <c r="D578" s="892"/>
      <c r="E578" s="892"/>
      <c r="F578" s="892"/>
      <c r="G578" s="892"/>
      <c r="H578" s="892"/>
      <c r="I578" s="892"/>
      <c r="J578" s="892"/>
      <c r="K578" s="892"/>
      <c r="L578" s="779"/>
      <c r="M578" s="779"/>
      <c r="N578" s="779"/>
      <c r="O578" s="779"/>
      <c r="P578" s="779"/>
      <c r="Q578" s="779"/>
      <c r="R578" s="779"/>
      <c r="S578" s="779"/>
      <c r="T578" s="779"/>
      <c r="U578" s="779"/>
      <c r="V578" s="779"/>
      <c r="W578" s="779"/>
      <c r="X578" s="779"/>
      <c r="Y578" s="779"/>
      <c r="Z578" s="779"/>
      <c r="AA578" s="779"/>
    </row>
    <row r="579" spans="1:27" ht="12.75">
      <c r="A579" s="905"/>
      <c r="B579" s="905"/>
      <c r="C579" s="892"/>
      <c r="D579" s="892"/>
      <c r="E579" s="892"/>
      <c r="F579" s="892"/>
      <c r="G579" s="892"/>
      <c r="H579" s="892"/>
      <c r="I579" s="892"/>
      <c r="J579" s="892"/>
      <c r="K579" s="892"/>
      <c r="L579" s="779"/>
      <c r="M579" s="779"/>
      <c r="N579" s="779"/>
      <c r="O579" s="779"/>
      <c r="P579" s="779"/>
      <c r="Q579" s="779"/>
      <c r="R579" s="779"/>
      <c r="S579" s="779"/>
      <c r="T579" s="779"/>
      <c r="U579" s="779"/>
      <c r="V579" s="779"/>
      <c r="W579" s="779"/>
      <c r="X579" s="779"/>
      <c r="Y579" s="779"/>
      <c r="Z579" s="779"/>
      <c r="AA579" s="779"/>
    </row>
    <row r="580" spans="1:27" ht="12.75">
      <c r="A580" s="905"/>
      <c r="B580" s="905"/>
      <c r="C580" s="892"/>
      <c r="D580" s="892"/>
      <c r="E580" s="892"/>
      <c r="F580" s="892"/>
      <c r="G580" s="892"/>
      <c r="H580" s="892"/>
      <c r="I580" s="892"/>
      <c r="J580" s="892"/>
      <c r="K580" s="892"/>
      <c r="L580" s="779"/>
      <c r="M580" s="779"/>
      <c r="N580" s="779"/>
      <c r="O580" s="779"/>
      <c r="P580" s="779"/>
      <c r="Q580" s="779"/>
      <c r="R580" s="779"/>
      <c r="S580" s="779"/>
      <c r="T580" s="779"/>
      <c r="U580" s="779"/>
      <c r="V580" s="779"/>
      <c r="W580" s="779"/>
      <c r="X580" s="779"/>
      <c r="Y580" s="779"/>
      <c r="Z580" s="779"/>
      <c r="AA580" s="779"/>
    </row>
    <row r="581" spans="1:27" ht="12.75">
      <c r="A581" s="905"/>
      <c r="B581" s="905"/>
      <c r="C581" s="892"/>
      <c r="D581" s="892"/>
      <c r="E581" s="892"/>
      <c r="F581" s="892"/>
      <c r="G581" s="892"/>
      <c r="H581" s="892"/>
      <c r="I581" s="892"/>
      <c r="J581" s="892"/>
      <c r="K581" s="892"/>
      <c r="L581" s="779"/>
      <c r="M581" s="779"/>
      <c r="N581" s="779"/>
      <c r="O581" s="779"/>
      <c r="P581" s="779"/>
      <c r="Q581" s="779"/>
      <c r="R581" s="779"/>
      <c r="S581" s="779"/>
      <c r="T581" s="779"/>
      <c r="U581" s="779"/>
      <c r="V581" s="779"/>
      <c r="W581" s="779"/>
      <c r="X581" s="779"/>
      <c r="Y581" s="779"/>
      <c r="Z581" s="779"/>
      <c r="AA581" s="779"/>
    </row>
    <row r="582" spans="1:27" ht="12.75">
      <c r="A582" s="905"/>
      <c r="B582" s="905"/>
      <c r="C582" s="892"/>
      <c r="D582" s="892"/>
      <c r="E582" s="892"/>
      <c r="F582" s="892"/>
      <c r="G582" s="892"/>
      <c r="H582" s="892"/>
      <c r="I582" s="892"/>
      <c r="J582" s="892"/>
      <c r="K582" s="892"/>
      <c r="L582" s="779"/>
      <c r="M582" s="779"/>
      <c r="N582" s="779"/>
      <c r="O582" s="779"/>
      <c r="P582" s="779"/>
      <c r="Q582" s="779"/>
      <c r="R582" s="779"/>
      <c r="S582" s="779"/>
      <c r="T582" s="779"/>
      <c r="U582" s="779"/>
      <c r="V582" s="779"/>
      <c r="W582" s="779"/>
      <c r="X582" s="779"/>
      <c r="Y582" s="779"/>
      <c r="Z582" s="779"/>
      <c r="AA582" s="779"/>
    </row>
    <row r="583" spans="1:27" ht="12.75">
      <c r="A583" s="905"/>
      <c r="B583" s="905"/>
      <c r="C583" s="892"/>
      <c r="D583" s="892"/>
      <c r="E583" s="892"/>
      <c r="F583" s="892"/>
      <c r="G583" s="892"/>
      <c r="H583" s="892"/>
      <c r="I583" s="892"/>
      <c r="J583" s="892"/>
      <c r="K583" s="892"/>
      <c r="L583" s="779"/>
      <c r="M583" s="779"/>
      <c r="N583" s="779"/>
      <c r="O583" s="779"/>
      <c r="P583" s="779"/>
      <c r="Q583" s="779"/>
      <c r="R583" s="779"/>
      <c r="S583" s="779"/>
      <c r="T583" s="779"/>
      <c r="U583" s="779"/>
      <c r="V583" s="779"/>
      <c r="W583" s="779"/>
      <c r="X583" s="779"/>
      <c r="Y583" s="779"/>
      <c r="Z583" s="779"/>
      <c r="AA583" s="779"/>
    </row>
    <row r="584" spans="1:27" ht="12.75">
      <c r="A584" s="905"/>
      <c r="B584" s="905"/>
      <c r="C584" s="892"/>
      <c r="D584" s="892"/>
      <c r="E584" s="892"/>
      <c r="F584" s="892"/>
      <c r="G584" s="892"/>
      <c r="H584" s="892"/>
      <c r="I584" s="892"/>
      <c r="J584" s="892"/>
      <c r="K584" s="892"/>
      <c r="L584" s="779"/>
      <c r="M584" s="779"/>
      <c r="N584" s="779"/>
      <c r="O584" s="779"/>
      <c r="P584" s="779"/>
      <c r="Q584" s="779"/>
      <c r="R584" s="779"/>
      <c r="S584" s="779"/>
      <c r="T584" s="779"/>
      <c r="U584" s="779"/>
      <c r="V584" s="779"/>
      <c r="W584" s="779"/>
      <c r="X584" s="779"/>
      <c r="Y584" s="779"/>
      <c r="Z584" s="779"/>
      <c r="AA584" s="779"/>
    </row>
    <row r="585" spans="1:27" ht="12.75">
      <c r="A585" s="905"/>
      <c r="B585" s="905"/>
      <c r="C585" s="892"/>
      <c r="D585" s="892"/>
      <c r="E585" s="892"/>
      <c r="F585" s="892"/>
      <c r="G585" s="892"/>
      <c r="H585" s="892"/>
      <c r="I585" s="892"/>
      <c r="J585" s="892"/>
      <c r="K585" s="892"/>
      <c r="L585" s="779"/>
      <c r="M585" s="779"/>
      <c r="N585" s="779"/>
      <c r="O585" s="779"/>
      <c r="P585" s="779"/>
      <c r="Q585" s="779"/>
      <c r="R585" s="779"/>
      <c r="S585" s="779"/>
      <c r="T585" s="779"/>
      <c r="U585" s="779"/>
      <c r="V585" s="779"/>
      <c r="W585" s="779"/>
      <c r="X585" s="779"/>
      <c r="Y585" s="779"/>
      <c r="Z585" s="779"/>
      <c r="AA585" s="779"/>
    </row>
    <row r="586" spans="1:27" ht="12.75">
      <c r="A586" s="905"/>
      <c r="B586" s="905"/>
      <c r="C586" s="892"/>
      <c r="D586" s="892"/>
      <c r="E586" s="892"/>
      <c r="F586" s="892"/>
      <c r="G586" s="892"/>
      <c r="H586" s="892"/>
      <c r="I586" s="892"/>
      <c r="J586" s="892"/>
      <c r="K586" s="892"/>
      <c r="L586" s="779"/>
      <c r="M586" s="779"/>
      <c r="N586" s="779"/>
      <c r="O586" s="779"/>
      <c r="P586" s="779"/>
      <c r="Q586" s="779"/>
      <c r="R586" s="779"/>
      <c r="S586" s="779"/>
      <c r="T586" s="779"/>
      <c r="U586" s="779"/>
      <c r="V586" s="779"/>
      <c r="W586" s="779"/>
      <c r="X586" s="779"/>
      <c r="Y586" s="779"/>
      <c r="Z586" s="779"/>
      <c r="AA586" s="779"/>
    </row>
    <row r="587" spans="1:27" ht="12.75">
      <c r="A587" s="905"/>
      <c r="B587" s="905"/>
      <c r="C587" s="892"/>
      <c r="D587" s="892"/>
      <c r="E587" s="892"/>
      <c r="F587" s="892"/>
      <c r="G587" s="892"/>
      <c r="H587" s="892"/>
      <c r="I587" s="892"/>
      <c r="J587" s="892"/>
      <c r="K587" s="892"/>
      <c r="L587" s="779"/>
      <c r="M587" s="779"/>
      <c r="N587" s="779"/>
      <c r="O587" s="779"/>
      <c r="P587" s="779"/>
      <c r="Q587" s="779"/>
      <c r="R587" s="779"/>
      <c r="S587" s="779"/>
      <c r="T587" s="779"/>
      <c r="U587" s="779"/>
      <c r="V587" s="779"/>
      <c r="W587" s="779"/>
      <c r="X587" s="779"/>
      <c r="Y587" s="779"/>
      <c r="Z587" s="779"/>
      <c r="AA587" s="779"/>
    </row>
    <row r="588" spans="1:27" ht="12.75">
      <c r="A588" s="905"/>
      <c r="B588" s="905"/>
      <c r="C588" s="892"/>
      <c r="D588" s="892"/>
      <c r="E588" s="892"/>
      <c r="F588" s="892"/>
      <c r="G588" s="892"/>
      <c r="H588" s="892"/>
      <c r="I588" s="892"/>
      <c r="J588" s="892"/>
      <c r="K588" s="892"/>
      <c r="L588" s="779"/>
      <c r="M588" s="779"/>
      <c r="N588" s="779"/>
      <c r="O588" s="779"/>
      <c r="P588" s="779"/>
      <c r="Q588" s="779"/>
      <c r="R588" s="779"/>
      <c r="S588" s="779"/>
      <c r="T588" s="779"/>
      <c r="U588" s="779"/>
      <c r="V588" s="779"/>
      <c r="W588" s="779"/>
      <c r="X588" s="779"/>
      <c r="Y588" s="779"/>
      <c r="Z588" s="779"/>
      <c r="AA588" s="779"/>
    </row>
    <row r="589" spans="1:27" ht="12.75">
      <c r="A589" s="905"/>
      <c r="B589" s="905"/>
      <c r="C589" s="892"/>
      <c r="D589" s="892"/>
      <c r="E589" s="892"/>
      <c r="F589" s="892"/>
      <c r="G589" s="892"/>
      <c r="H589" s="892"/>
      <c r="I589" s="892"/>
      <c r="J589" s="892"/>
      <c r="K589" s="892"/>
      <c r="L589" s="779"/>
      <c r="M589" s="779"/>
      <c r="N589" s="779"/>
      <c r="O589" s="779"/>
      <c r="P589" s="779"/>
      <c r="Q589" s="779"/>
      <c r="R589" s="779"/>
      <c r="S589" s="779"/>
      <c r="T589" s="779"/>
      <c r="U589" s="779"/>
      <c r="V589" s="779"/>
      <c r="W589" s="779"/>
      <c r="X589" s="779"/>
      <c r="Y589" s="779"/>
      <c r="Z589" s="779"/>
      <c r="AA589" s="779"/>
    </row>
    <row r="590" spans="1:27" ht="12.75">
      <c r="A590" s="905"/>
      <c r="B590" s="905"/>
      <c r="C590" s="892"/>
      <c r="D590" s="892"/>
      <c r="E590" s="892"/>
      <c r="F590" s="892"/>
      <c r="G590" s="892"/>
      <c r="H590" s="892"/>
      <c r="I590" s="892"/>
      <c r="J590" s="892"/>
      <c r="K590" s="892"/>
      <c r="L590" s="779"/>
      <c r="M590" s="779"/>
      <c r="N590" s="779"/>
      <c r="O590" s="779"/>
      <c r="P590" s="779"/>
      <c r="Q590" s="779"/>
      <c r="R590" s="779"/>
      <c r="S590" s="779"/>
      <c r="T590" s="779"/>
      <c r="U590" s="779"/>
      <c r="V590" s="779"/>
      <c r="W590" s="779"/>
      <c r="X590" s="779"/>
      <c r="Y590" s="779"/>
      <c r="Z590" s="779"/>
      <c r="AA590" s="779"/>
    </row>
    <row r="591" spans="1:27" ht="12.75">
      <c r="A591" s="905"/>
      <c r="B591" s="905"/>
      <c r="C591" s="892"/>
      <c r="D591" s="892"/>
      <c r="E591" s="892"/>
      <c r="F591" s="892"/>
      <c r="G591" s="892"/>
      <c r="H591" s="892"/>
      <c r="I591" s="892"/>
      <c r="J591" s="892"/>
      <c r="K591" s="892"/>
      <c r="L591" s="779"/>
      <c r="M591" s="779"/>
      <c r="N591" s="779"/>
      <c r="O591" s="779"/>
      <c r="P591" s="779"/>
      <c r="Q591" s="779"/>
      <c r="R591" s="779"/>
      <c r="S591" s="779"/>
      <c r="T591" s="779"/>
      <c r="U591" s="779"/>
      <c r="V591" s="779"/>
      <c r="W591" s="779"/>
      <c r="X591" s="779"/>
      <c r="Y591" s="779"/>
      <c r="Z591" s="779"/>
      <c r="AA591" s="779"/>
    </row>
    <row r="592" spans="1:27" ht="12.75">
      <c r="A592" s="905"/>
      <c r="B592" s="905"/>
      <c r="C592" s="892"/>
      <c r="D592" s="892"/>
      <c r="E592" s="892"/>
      <c r="F592" s="892"/>
      <c r="G592" s="892"/>
      <c r="H592" s="892"/>
      <c r="I592" s="892"/>
      <c r="J592" s="892"/>
      <c r="K592" s="892"/>
      <c r="L592" s="779"/>
      <c r="M592" s="779"/>
      <c r="N592" s="779"/>
      <c r="O592" s="779"/>
      <c r="P592" s="779"/>
      <c r="Q592" s="779"/>
      <c r="R592" s="779"/>
      <c r="S592" s="779"/>
      <c r="T592" s="779"/>
      <c r="U592" s="779"/>
      <c r="V592" s="779"/>
      <c r="W592" s="779"/>
      <c r="X592" s="779"/>
      <c r="Y592" s="779"/>
      <c r="Z592" s="779"/>
      <c r="AA592" s="779"/>
    </row>
    <row r="593" spans="1:27" ht="12.75">
      <c r="A593" s="905"/>
      <c r="B593" s="905"/>
      <c r="C593" s="892"/>
      <c r="D593" s="892"/>
      <c r="E593" s="892"/>
      <c r="F593" s="892"/>
      <c r="G593" s="892"/>
      <c r="H593" s="892"/>
      <c r="I593" s="892"/>
      <c r="J593" s="892"/>
      <c r="K593" s="892"/>
      <c r="L593" s="779"/>
      <c r="M593" s="779"/>
      <c r="N593" s="779"/>
      <c r="O593" s="779"/>
      <c r="P593" s="779"/>
      <c r="Q593" s="779"/>
      <c r="R593" s="779"/>
      <c r="S593" s="779"/>
      <c r="T593" s="779"/>
      <c r="U593" s="779"/>
      <c r="V593" s="779"/>
      <c r="W593" s="779"/>
      <c r="X593" s="779"/>
      <c r="Y593" s="779"/>
      <c r="Z593" s="779"/>
      <c r="AA593" s="779"/>
    </row>
    <row r="594" spans="1:27" ht="12.75">
      <c r="A594" s="905"/>
      <c r="B594" s="905"/>
      <c r="C594" s="892"/>
      <c r="D594" s="892"/>
      <c r="E594" s="892"/>
      <c r="F594" s="892"/>
      <c r="G594" s="892"/>
      <c r="H594" s="892"/>
      <c r="I594" s="892"/>
      <c r="J594" s="892"/>
      <c r="K594" s="892"/>
      <c r="L594" s="779"/>
      <c r="M594" s="779"/>
      <c r="N594" s="779"/>
      <c r="O594" s="779"/>
      <c r="P594" s="779"/>
      <c r="Q594" s="779"/>
      <c r="R594" s="779"/>
      <c r="S594" s="779"/>
      <c r="T594" s="779"/>
      <c r="U594" s="779"/>
      <c r="V594" s="779"/>
      <c r="W594" s="779"/>
      <c r="X594" s="779"/>
      <c r="Y594" s="779"/>
      <c r="Z594" s="779"/>
      <c r="AA594" s="779"/>
    </row>
    <row r="595" spans="1:27" ht="12.75">
      <c r="A595" s="905"/>
      <c r="B595" s="905"/>
      <c r="C595" s="892"/>
      <c r="D595" s="892"/>
      <c r="E595" s="892"/>
      <c r="F595" s="892"/>
      <c r="G595" s="892"/>
      <c r="H595" s="892"/>
      <c r="I595" s="892"/>
      <c r="J595" s="892"/>
      <c r="K595" s="892"/>
      <c r="L595" s="779"/>
      <c r="M595" s="779"/>
      <c r="N595" s="779"/>
      <c r="O595" s="779"/>
      <c r="P595" s="779"/>
      <c r="Q595" s="779"/>
      <c r="R595" s="779"/>
      <c r="S595" s="779"/>
      <c r="T595" s="779"/>
      <c r="U595" s="779"/>
      <c r="V595" s="779"/>
      <c r="W595" s="779"/>
      <c r="X595" s="779"/>
      <c r="Y595" s="779"/>
      <c r="Z595" s="779"/>
      <c r="AA595" s="779"/>
    </row>
    <row r="596" spans="1:27" ht="12.75">
      <c r="A596" s="905"/>
      <c r="B596" s="905"/>
      <c r="C596" s="892"/>
      <c r="D596" s="892"/>
      <c r="E596" s="892"/>
      <c r="F596" s="892"/>
      <c r="G596" s="892"/>
      <c r="H596" s="892"/>
      <c r="I596" s="892"/>
      <c r="J596" s="892"/>
      <c r="K596" s="892"/>
      <c r="L596" s="779"/>
      <c r="M596" s="779"/>
      <c r="N596" s="779"/>
      <c r="O596" s="779"/>
      <c r="P596" s="779"/>
      <c r="Q596" s="779"/>
      <c r="R596" s="779"/>
      <c r="S596" s="779"/>
      <c r="T596" s="779"/>
      <c r="U596" s="779"/>
      <c r="V596" s="779"/>
      <c r="W596" s="779"/>
      <c r="X596" s="779"/>
      <c r="Y596" s="779"/>
      <c r="Z596" s="779"/>
      <c r="AA596" s="779"/>
    </row>
    <row r="597" spans="1:27" ht="12.75">
      <c r="A597" s="905"/>
      <c r="B597" s="905"/>
      <c r="C597" s="892"/>
      <c r="D597" s="892"/>
      <c r="E597" s="892"/>
      <c r="F597" s="892"/>
      <c r="G597" s="892"/>
      <c r="H597" s="892"/>
      <c r="I597" s="892"/>
      <c r="J597" s="892"/>
      <c r="K597" s="892"/>
      <c r="L597" s="779"/>
      <c r="M597" s="779"/>
      <c r="N597" s="779"/>
      <c r="O597" s="779"/>
      <c r="P597" s="779"/>
      <c r="Q597" s="779"/>
      <c r="R597" s="779"/>
      <c r="S597" s="779"/>
      <c r="T597" s="779"/>
      <c r="U597" s="779"/>
      <c r="V597" s="779"/>
      <c r="W597" s="779"/>
      <c r="X597" s="779"/>
      <c r="Y597" s="779"/>
      <c r="Z597" s="779"/>
      <c r="AA597" s="779"/>
    </row>
    <row r="598" spans="1:27" ht="12.75">
      <c r="A598" s="905"/>
      <c r="B598" s="905"/>
      <c r="C598" s="892"/>
      <c r="D598" s="892"/>
      <c r="E598" s="892"/>
      <c r="F598" s="892"/>
      <c r="G598" s="892"/>
      <c r="H598" s="892"/>
      <c r="I598" s="892"/>
      <c r="J598" s="892"/>
      <c r="K598" s="892"/>
      <c r="L598" s="779"/>
      <c r="M598" s="779"/>
      <c r="N598" s="779"/>
      <c r="O598" s="779"/>
      <c r="P598" s="779"/>
      <c r="Q598" s="779"/>
      <c r="R598" s="779"/>
      <c r="S598" s="779"/>
      <c r="T598" s="779"/>
      <c r="U598" s="779"/>
      <c r="V598" s="779"/>
      <c r="W598" s="779"/>
      <c r="X598" s="779"/>
      <c r="Y598" s="779"/>
      <c r="Z598" s="779"/>
      <c r="AA598" s="779"/>
    </row>
    <row r="599" spans="1:27" ht="12.75">
      <c r="A599" s="905"/>
      <c r="B599" s="905"/>
      <c r="C599" s="892"/>
      <c r="D599" s="892"/>
      <c r="E599" s="892"/>
      <c r="F599" s="892"/>
      <c r="G599" s="892"/>
      <c r="H599" s="892"/>
      <c r="I599" s="892"/>
      <c r="J599" s="892"/>
      <c r="K599" s="892"/>
      <c r="L599" s="779"/>
      <c r="M599" s="779"/>
      <c r="N599" s="779"/>
      <c r="O599" s="779"/>
      <c r="P599" s="779"/>
      <c r="Q599" s="779"/>
      <c r="R599" s="779"/>
      <c r="S599" s="779"/>
      <c r="T599" s="779"/>
      <c r="U599" s="779"/>
      <c r="V599" s="779"/>
      <c r="W599" s="779"/>
      <c r="X599" s="779"/>
      <c r="Y599" s="779"/>
      <c r="Z599" s="779"/>
      <c r="AA599" s="779"/>
    </row>
    <row r="600" spans="1:27" ht="12.75">
      <c r="A600" s="905"/>
      <c r="B600" s="905"/>
      <c r="C600" s="892"/>
      <c r="D600" s="892"/>
      <c r="E600" s="892"/>
      <c r="F600" s="892"/>
      <c r="G600" s="892"/>
      <c r="H600" s="892"/>
      <c r="I600" s="892"/>
      <c r="J600" s="892"/>
      <c r="K600" s="892"/>
      <c r="L600" s="779"/>
      <c r="M600" s="779"/>
      <c r="N600" s="779"/>
      <c r="O600" s="779"/>
      <c r="P600" s="779"/>
      <c r="Q600" s="779"/>
      <c r="R600" s="779"/>
      <c r="S600" s="779"/>
      <c r="T600" s="779"/>
      <c r="U600" s="779"/>
      <c r="V600" s="779"/>
      <c r="W600" s="779"/>
      <c r="X600" s="779"/>
      <c r="Y600" s="779"/>
      <c r="Z600" s="779"/>
      <c r="AA600" s="779"/>
    </row>
    <row r="601" spans="1:27" ht="12.75">
      <c r="A601" s="905"/>
      <c r="B601" s="905"/>
      <c r="C601" s="892"/>
      <c r="D601" s="892"/>
      <c r="E601" s="892"/>
      <c r="F601" s="892"/>
      <c r="G601" s="892"/>
      <c r="H601" s="892"/>
      <c r="I601" s="892"/>
      <c r="J601" s="892"/>
      <c r="K601" s="892"/>
      <c r="L601" s="779"/>
      <c r="M601" s="779"/>
      <c r="N601" s="779"/>
      <c r="O601" s="779"/>
      <c r="P601" s="779"/>
      <c r="Q601" s="779"/>
      <c r="R601" s="779"/>
      <c r="S601" s="779"/>
      <c r="T601" s="779"/>
      <c r="U601" s="779"/>
      <c r="V601" s="779"/>
      <c r="W601" s="779"/>
      <c r="X601" s="779"/>
      <c r="Y601" s="779"/>
      <c r="Z601" s="779"/>
      <c r="AA601" s="779"/>
    </row>
    <row r="602" spans="1:27" ht="12.75">
      <c r="A602" s="905"/>
      <c r="B602" s="905"/>
      <c r="C602" s="892"/>
      <c r="D602" s="892"/>
      <c r="E602" s="892"/>
      <c r="F602" s="892"/>
      <c r="G602" s="892"/>
      <c r="H602" s="892"/>
      <c r="I602" s="892"/>
      <c r="J602" s="892"/>
      <c r="K602" s="892"/>
      <c r="L602" s="779"/>
      <c r="M602" s="779"/>
      <c r="N602" s="779"/>
      <c r="O602" s="779"/>
      <c r="P602" s="779"/>
      <c r="Q602" s="779"/>
      <c r="R602" s="779"/>
      <c r="S602" s="779"/>
      <c r="T602" s="779"/>
      <c r="U602" s="779"/>
      <c r="V602" s="779"/>
      <c r="W602" s="779"/>
      <c r="X602" s="779"/>
      <c r="Y602" s="779"/>
      <c r="Z602" s="779"/>
      <c r="AA602" s="779"/>
    </row>
    <row r="603" spans="1:27" ht="12.75">
      <c r="A603" s="905"/>
      <c r="B603" s="905"/>
      <c r="C603" s="892"/>
      <c r="D603" s="892"/>
      <c r="E603" s="892"/>
      <c r="F603" s="892"/>
      <c r="G603" s="892"/>
      <c r="H603" s="892"/>
      <c r="I603" s="892"/>
      <c r="J603" s="892"/>
      <c r="K603" s="892"/>
      <c r="L603" s="779"/>
      <c r="M603" s="779"/>
      <c r="N603" s="779"/>
      <c r="O603" s="779"/>
      <c r="P603" s="779"/>
      <c r="Q603" s="779"/>
      <c r="R603" s="779"/>
      <c r="S603" s="779"/>
      <c r="T603" s="779"/>
      <c r="U603" s="779"/>
      <c r="V603" s="779"/>
      <c r="W603" s="779"/>
      <c r="X603" s="779"/>
      <c r="Y603" s="779"/>
      <c r="Z603" s="779"/>
      <c r="AA603" s="779"/>
    </row>
    <row r="604" spans="1:27" ht="12.75">
      <c r="A604" s="905"/>
      <c r="B604" s="905"/>
      <c r="C604" s="892"/>
      <c r="D604" s="892"/>
      <c r="E604" s="892"/>
      <c r="F604" s="892"/>
      <c r="G604" s="892"/>
      <c r="H604" s="892"/>
      <c r="I604" s="892"/>
      <c r="J604" s="892"/>
      <c r="K604" s="892"/>
      <c r="L604" s="779"/>
      <c r="M604" s="779"/>
      <c r="N604" s="779"/>
      <c r="O604" s="779"/>
      <c r="P604" s="779"/>
      <c r="Q604" s="779"/>
      <c r="R604" s="779"/>
      <c r="S604" s="779"/>
      <c r="T604" s="779"/>
      <c r="U604" s="779"/>
      <c r="V604" s="779"/>
      <c r="W604" s="779"/>
      <c r="X604" s="779"/>
      <c r="Y604" s="779"/>
      <c r="Z604" s="779"/>
      <c r="AA604" s="779"/>
    </row>
    <row r="605" spans="1:27" ht="12.75">
      <c r="A605" s="905"/>
      <c r="B605" s="905"/>
      <c r="C605" s="892"/>
      <c r="D605" s="892"/>
      <c r="E605" s="892"/>
      <c r="F605" s="892"/>
      <c r="G605" s="892"/>
      <c r="H605" s="892"/>
      <c r="I605" s="892"/>
      <c r="J605" s="892"/>
      <c r="K605" s="892"/>
      <c r="L605" s="779"/>
      <c r="M605" s="779"/>
      <c r="N605" s="779"/>
      <c r="O605" s="779"/>
      <c r="P605" s="779"/>
      <c r="Q605" s="779"/>
      <c r="R605" s="779"/>
      <c r="S605" s="779"/>
      <c r="T605" s="779"/>
      <c r="U605" s="779"/>
      <c r="V605" s="779"/>
      <c r="W605" s="779"/>
      <c r="X605" s="779"/>
      <c r="Y605" s="779"/>
      <c r="Z605" s="779"/>
      <c r="AA605" s="779"/>
    </row>
    <row r="606" spans="1:27" ht="12.75">
      <c r="A606" s="905"/>
      <c r="B606" s="905"/>
      <c r="C606" s="892"/>
      <c r="D606" s="892"/>
      <c r="E606" s="892"/>
      <c r="F606" s="892"/>
      <c r="G606" s="892"/>
      <c r="H606" s="892"/>
      <c r="I606" s="892"/>
      <c r="J606" s="892"/>
      <c r="K606" s="892"/>
      <c r="L606" s="779"/>
      <c r="M606" s="779"/>
      <c r="N606" s="779"/>
      <c r="O606" s="779"/>
      <c r="P606" s="779"/>
      <c r="Q606" s="779"/>
      <c r="R606" s="779"/>
      <c r="S606" s="779"/>
      <c r="T606" s="779"/>
      <c r="U606" s="779"/>
      <c r="V606" s="779"/>
      <c r="W606" s="779"/>
      <c r="X606" s="779"/>
      <c r="Y606" s="779"/>
      <c r="Z606" s="779"/>
      <c r="AA606" s="779"/>
    </row>
    <row r="607" spans="1:27" ht="12.75">
      <c r="A607" s="905"/>
      <c r="B607" s="905"/>
      <c r="C607" s="892"/>
      <c r="D607" s="892"/>
      <c r="E607" s="892"/>
      <c r="F607" s="892"/>
      <c r="G607" s="892"/>
      <c r="H607" s="892"/>
      <c r="I607" s="892"/>
      <c r="J607" s="892"/>
      <c r="K607" s="892"/>
      <c r="L607" s="779"/>
      <c r="M607" s="779"/>
      <c r="N607" s="779"/>
      <c r="O607" s="779"/>
      <c r="P607" s="779"/>
      <c r="Q607" s="779"/>
      <c r="R607" s="779"/>
      <c r="S607" s="779"/>
      <c r="T607" s="779"/>
      <c r="U607" s="779"/>
      <c r="V607" s="779"/>
      <c r="W607" s="779"/>
      <c r="X607" s="779"/>
      <c r="Y607" s="779"/>
      <c r="Z607" s="779"/>
      <c r="AA607" s="779"/>
    </row>
    <row r="608" spans="1:27" ht="12.75">
      <c r="A608" s="905"/>
      <c r="B608" s="905"/>
      <c r="C608" s="892"/>
      <c r="D608" s="892"/>
      <c r="E608" s="892"/>
      <c r="F608" s="892"/>
      <c r="G608" s="892"/>
      <c r="H608" s="892"/>
      <c r="I608" s="892"/>
      <c r="J608" s="892"/>
      <c r="K608" s="892"/>
      <c r="L608" s="779"/>
      <c r="M608" s="779"/>
      <c r="N608" s="779"/>
      <c r="O608" s="779"/>
      <c r="P608" s="779"/>
      <c r="Q608" s="779"/>
      <c r="R608" s="779"/>
      <c r="S608" s="779"/>
      <c r="T608" s="779"/>
      <c r="U608" s="779"/>
      <c r="V608" s="779"/>
      <c r="W608" s="779"/>
      <c r="X608" s="779"/>
      <c r="Y608" s="779"/>
      <c r="Z608" s="779"/>
      <c r="AA608" s="779"/>
    </row>
    <row r="609" spans="1:27" ht="12.75">
      <c r="A609" s="905"/>
      <c r="B609" s="905"/>
      <c r="C609" s="892"/>
      <c r="D609" s="892"/>
      <c r="E609" s="892"/>
      <c r="F609" s="892"/>
      <c r="G609" s="892"/>
      <c r="H609" s="892"/>
      <c r="I609" s="892"/>
      <c r="J609" s="892"/>
      <c r="K609" s="892"/>
      <c r="L609" s="779"/>
      <c r="M609" s="779"/>
      <c r="N609" s="779"/>
      <c r="O609" s="779"/>
      <c r="P609" s="779"/>
      <c r="Q609" s="779"/>
      <c r="R609" s="779"/>
      <c r="S609" s="779"/>
      <c r="T609" s="779"/>
      <c r="U609" s="779"/>
      <c r="V609" s="779"/>
      <c r="W609" s="779"/>
      <c r="X609" s="779"/>
      <c r="Y609" s="779"/>
      <c r="Z609" s="779"/>
      <c r="AA609" s="779"/>
    </row>
    <row r="610" spans="1:27" ht="12.75">
      <c r="A610" s="905"/>
      <c r="B610" s="905"/>
      <c r="C610" s="892"/>
      <c r="D610" s="892"/>
      <c r="E610" s="892"/>
      <c r="F610" s="892"/>
      <c r="G610" s="892"/>
      <c r="H610" s="892"/>
      <c r="I610" s="892"/>
      <c r="J610" s="892"/>
      <c r="K610" s="892"/>
      <c r="L610" s="779"/>
      <c r="M610" s="779"/>
      <c r="N610" s="779"/>
      <c r="O610" s="779"/>
      <c r="P610" s="779"/>
      <c r="Q610" s="779"/>
      <c r="R610" s="779"/>
      <c r="S610" s="779"/>
      <c r="T610" s="779"/>
      <c r="U610" s="779"/>
      <c r="V610" s="779"/>
      <c r="W610" s="779"/>
      <c r="X610" s="779"/>
      <c r="Y610" s="779"/>
      <c r="Z610" s="779"/>
      <c r="AA610" s="779"/>
    </row>
    <row r="611" spans="1:27" ht="12.75">
      <c r="A611" s="905"/>
      <c r="B611" s="905"/>
      <c r="C611" s="892"/>
      <c r="D611" s="892"/>
      <c r="E611" s="892"/>
      <c r="F611" s="892"/>
      <c r="G611" s="892"/>
      <c r="H611" s="892"/>
      <c r="I611" s="892"/>
      <c r="J611" s="892"/>
      <c r="K611" s="892"/>
      <c r="L611" s="779"/>
      <c r="M611" s="779"/>
      <c r="N611" s="779"/>
      <c r="O611" s="779"/>
      <c r="P611" s="779"/>
      <c r="Q611" s="779"/>
      <c r="R611" s="779"/>
      <c r="S611" s="779"/>
      <c r="T611" s="779"/>
      <c r="U611" s="779"/>
      <c r="V611" s="779"/>
      <c r="W611" s="779"/>
      <c r="X611" s="779"/>
      <c r="Y611" s="779"/>
      <c r="Z611" s="779"/>
      <c r="AA611" s="779"/>
    </row>
    <row r="612" spans="1:27" ht="12.75">
      <c r="A612" s="905"/>
      <c r="B612" s="905"/>
      <c r="C612" s="892"/>
      <c r="D612" s="892"/>
      <c r="E612" s="892"/>
      <c r="F612" s="892"/>
      <c r="G612" s="892"/>
      <c r="H612" s="892"/>
      <c r="I612" s="892"/>
      <c r="J612" s="892"/>
      <c r="K612" s="892"/>
      <c r="L612" s="779"/>
      <c r="M612" s="779"/>
      <c r="N612" s="779"/>
      <c r="O612" s="779"/>
      <c r="P612" s="779"/>
      <c r="Q612" s="779"/>
      <c r="R612" s="779"/>
      <c r="S612" s="779"/>
      <c r="T612" s="779"/>
      <c r="U612" s="779"/>
      <c r="V612" s="779"/>
      <c r="W612" s="779"/>
      <c r="X612" s="779"/>
      <c r="Y612" s="779"/>
      <c r="Z612" s="779"/>
      <c r="AA612" s="779"/>
    </row>
    <row r="613" spans="1:27" ht="12.75">
      <c r="A613" s="905"/>
      <c r="B613" s="905"/>
      <c r="C613" s="892"/>
      <c r="D613" s="892"/>
      <c r="E613" s="892"/>
      <c r="F613" s="892"/>
      <c r="G613" s="892"/>
      <c r="H613" s="892"/>
      <c r="I613" s="892"/>
      <c r="J613" s="892"/>
      <c r="K613" s="892"/>
      <c r="L613" s="779"/>
      <c r="M613" s="779"/>
      <c r="N613" s="779"/>
      <c r="O613" s="779"/>
      <c r="P613" s="779"/>
      <c r="Q613" s="779"/>
      <c r="R613" s="779"/>
      <c r="S613" s="779"/>
      <c r="T613" s="779"/>
      <c r="U613" s="779"/>
      <c r="V613" s="779"/>
      <c r="W613" s="779"/>
      <c r="X613" s="779"/>
      <c r="Y613" s="779"/>
      <c r="Z613" s="779"/>
      <c r="AA613" s="779"/>
    </row>
    <row r="614" spans="1:27" ht="12.75">
      <c r="A614" s="905"/>
      <c r="B614" s="905"/>
      <c r="C614" s="892"/>
      <c r="D614" s="892"/>
      <c r="E614" s="892"/>
      <c r="F614" s="892"/>
      <c r="G614" s="892"/>
      <c r="H614" s="892"/>
      <c r="I614" s="892"/>
      <c r="J614" s="892"/>
      <c r="K614" s="892"/>
      <c r="L614" s="779"/>
      <c r="M614" s="779"/>
      <c r="N614" s="779"/>
      <c r="O614" s="779"/>
      <c r="P614" s="779"/>
      <c r="Q614" s="779"/>
      <c r="R614" s="779"/>
      <c r="S614" s="779"/>
      <c r="T614" s="779"/>
      <c r="U614" s="779"/>
      <c r="V614" s="779"/>
      <c r="W614" s="779"/>
      <c r="X614" s="779"/>
      <c r="Y614" s="779"/>
      <c r="Z614" s="779"/>
      <c r="AA614" s="779"/>
    </row>
    <row r="615" spans="1:27" ht="12.75">
      <c r="A615" s="905"/>
      <c r="B615" s="905"/>
      <c r="C615" s="892"/>
      <c r="D615" s="892"/>
      <c r="E615" s="892"/>
      <c r="F615" s="892"/>
      <c r="G615" s="892"/>
      <c r="H615" s="892"/>
      <c r="I615" s="892"/>
      <c r="J615" s="892"/>
      <c r="K615" s="892"/>
      <c r="L615" s="779"/>
      <c r="M615" s="779"/>
      <c r="N615" s="779"/>
      <c r="O615" s="779"/>
      <c r="P615" s="779"/>
      <c r="Q615" s="779"/>
      <c r="R615" s="779"/>
      <c r="S615" s="779"/>
      <c r="T615" s="779"/>
      <c r="U615" s="779"/>
      <c r="V615" s="779"/>
      <c r="W615" s="779"/>
      <c r="X615" s="779"/>
      <c r="Y615" s="779"/>
      <c r="Z615" s="779"/>
      <c r="AA615" s="779"/>
    </row>
    <row r="616" spans="1:27" ht="12.75">
      <c r="A616" s="905"/>
      <c r="B616" s="905"/>
      <c r="C616" s="892"/>
      <c r="D616" s="892"/>
      <c r="E616" s="892"/>
      <c r="F616" s="892"/>
      <c r="G616" s="892"/>
      <c r="H616" s="892"/>
      <c r="I616" s="892"/>
      <c r="J616" s="892"/>
      <c r="K616" s="892"/>
      <c r="L616" s="779"/>
      <c r="M616" s="779"/>
      <c r="N616" s="779"/>
      <c r="O616" s="779"/>
      <c r="P616" s="779"/>
      <c r="Q616" s="779"/>
      <c r="R616" s="779"/>
      <c r="S616" s="779"/>
      <c r="T616" s="779"/>
      <c r="U616" s="779"/>
      <c r="V616" s="779"/>
      <c r="W616" s="779"/>
      <c r="X616" s="779"/>
      <c r="Y616" s="779"/>
      <c r="Z616" s="779"/>
      <c r="AA616" s="779"/>
    </row>
    <row r="617" spans="1:27" ht="12.75">
      <c r="A617" s="905"/>
      <c r="B617" s="905"/>
      <c r="C617" s="892"/>
      <c r="D617" s="892"/>
      <c r="E617" s="892"/>
      <c r="F617" s="892"/>
      <c r="G617" s="892"/>
      <c r="H617" s="892"/>
      <c r="I617" s="892"/>
      <c r="J617" s="892"/>
      <c r="K617" s="892"/>
      <c r="L617" s="779"/>
      <c r="M617" s="779"/>
      <c r="N617" s="779"/>
      <c r="O617" s="779"/>
      <c r="P617" s="779"/>
      <c r="Q617" s="779"/>
      <c r="R617" s="779"/>
      <c r="S617" s="779"/>
      <c r="T617" s="779"/>
      <c r="U617" s="779"/>
      <c r="V617" s="779"/>
      <c r="W617" s="779"/>
      <c r="X617" s="779"/>
      <c r="Y617" s="779"/>
      <c r="Z617" s="779"/>
      <c r="AA617" s="779"/>
    </row>
    <row r="618" spans="1:27" ht="12.75">
      <c r="A618" s="905"/>
      <c r="B618" s="905"/>
      <c r="C618" s="892"/>
      <c r="D618" s="892"/>
      <c r="E618" s="892"/>
      <c r="F618" s="892"/>
      <c r="G618" s="892"/>
      <c r="H618" s="892"/>
      <c r="I618" s="892"/>
      <c r="J618" s="892"/>
      <c r="K618" s="892"/>
      <c r="L618" s="779"/>
      <c r="M618" s="779"/>
      <c r="N618" s="779"/>
      <c r="O618" s="779"/>
      <c r="P618" s="779"/>
      <c r="Q618" s="779"/>
      <c r="R618" s="779"/>
      <c r="S618" s="779"/>
      <c r="T618" s="779"/>
      <c r="U618" s="779"/>
      <c r="V618" s="779"/>
      <c r="W618" s="779"/>
      <c r="X618" s="779"/>
      <c r="Y618" s="779"/>
      <c r="Z618" s="779"/>
      <c r="AA618" s="779"/>
    </row>
    <row r="619" spans="1:27" ht="12.75">
      <c r="A619" s="905"/>
      <c r="B619" s="905"/>
      <c r="C619" s="892"/>
      <c r="D619" s="892"/>
      <c r="E619" s="892"/>
      <c r="F619" s="892"/>
      <c r="G619" s="892"/>
      <c r="H619" s="892"/>
      <c r="I619" s="892"/>
      <c r="J619" s="892"/>
      <c r="K619" s="892"/>
      <c r="L619" s="779"/>
      <c r="M619" s="779"/>
      <c r="N619" s="779"/>
      <c r="O619" s="779"/>
      <c r="P619" s="779"/>
      <c r="Q619" s="779"/>
      <c r="R619" s="779"/>
      <c r="S619" s="779"/>
      <c r="T619" s="779"/>
      <c r="U619" s="779"/>
      <c r="V619" s="779"/>
      <c r="W619" s="779"/>
      <c r="X619" s="779"/>
      <c r="Y619" s="779"/>
      <c r="Z619" s="779"/>
      <c r="AA619" s="779"/>
    </row>
    <row r="620" spans="1:27" ht="12.75">
      <c r="A620" s="905"/>
      <c r="B620" s="905"/>
      <c r="C620" s="892"/>
      <c r="D620" s="892"/>
      <c r="E620" s="892"/>
      <c r="F620" s="892"/>
      <c r="G620" s="892"/>
      <c r="H620" s="892"/>
      <c r="I620" s="892"/>
      <c r="J620" s="892"/>
      <c r="K620" s="892"/>
      <c r="L620" s="779"/>
      <c r="M620" s="779"/>
      <c r="N620" s="779"/>
      <c r="O620" s="779"/>
      <c r="P620" s="779"/>
      <c r="Q620" s="779"/>
      <c r="R620" s="779"/>
      <c r="S620" s="779"/>
      <c r="T620" s="779"/>
      <c r="U620" s="779"/>
      <c r="V620" s="779"/>
      <c r="W620" s="779"/>
      <c r="X620" s="779"/>
      <c r="Y620" s="779"/>
      <c r="Z620" s="779"/>
      <c r="AA620" s="779"/>
    </row>
    <row r="621" spans="1:27" ht="12.75">
      <c r="A621" s="905"/>
      <c r="B621" s="905"/>
      <c r="C621" s="892"/>
      <c r="D621" s="892"/>
      <c r="E621" s="892"/>
      <c r="F621" s="892"/>
      <c r="G621" s="892"/>
      <c r="H621" s="892"/>
      <c r="I621" s="892"/>
      <c r="J621" s="892"/>
      <c r="K621" s="892"/>
      <c r="L621" s="779"/>
      <c r="M621" s="779"/>
      <c r="N621" s="779"/>
      <c r="O621" s="779"/>
      <c r="P621" s="779"/>
      <c r="Q621" s="779"/>
      <c r="R621" s="779"/>
      <c r="S621" s="779"/>
      <c r="T621" s="779"/>
      <c r="U621" s="779"/>
      <c r="V621" s="779"/>
      <c r="W621" s="779"/>
      <c r="X621" s="779"/>
      <c r="Y621" s="779"/>
      <c r="Z621" s="779"/>
      <c r="AA621" s="779"/>
    </row>
    <row r="622" spans="1:27" ht="12.75">
      <c r="A622" s="905"/>
      <c r="B622" s="905"/>
      <c r="C622" s="892"/>
      <c r="D622" s="892"/>
      <c r="E622" s="892"/>
      <c r="F622" s="892"/>
      <c r="G622" s="892"/>
      <c r="H622" s="892"/>
      <c r="I622" s="892"/>
      <c r="J622" s="892"/>
      <c r="K622" s="892"/>
      <c r="L622" s="779"/>
      <c r="M622" s="779"/>
      <c r="N622" s="779"/>
      <c r="O622" s="779"/>
      <c r="P622" s="779"/>
      <c r="Q622" s="779"/>
      <c r="R622" s="779"/>
      <c r="S622" s="779"/>
      <c r="T622" s="779"/>
      <c r="U622" s="779"/>
      <c r="V622" s="779"/>
      <c r="W622" s="779"/>
      <c r="X622" s="779"/>
      <c r="Y622" s="779"/>
      <c r="Z622" s="779"/>
      <c r="AA622" s="779"/>
    </row>
    <row r="623" spans="1:27" ht="12.75">
      <c r="A623" s="905"/>
      <c r="B623" s="905"/>
      <c r="C623" s="892"/>
      <c r="D623" s="892"/>
      <c r="E623" s="892"/>
      <c r="F623" s="892"/>
      <c r="G623" s="892"/>
      <c r="H623" s="892"/>
      <c r="I623" s="892"/>
      <c r="J623" s="892"/>
      <c r="K623" s="892"/>
      <c r="L623" s="779"/>
      <c r="M623" s="779"/>
      <c r="N623" s="779"/>
      <c r="O623" s="779"/>
      <c r="P623" s="779"/>
      <c r="Q623" s="779"/>
      <c r="R623" s="779"/>
      <c r="S623" s="779"/>
      <c r="T623" s="779"/>
      <c r="U623" s="779"/>
      <c r="V623" s="779"/>
      <c r="W623" s="779"/>
      <c r="X623" s="779"/>
      <c r="Y623" s="779"/>
      <c r="Z623" s="779"/>
      <c r="AA623" s="779"/>
    </row>
    <row r="624" spans="1:27" ht="12.75">
      <c r="A624" s="905"/>
      <c r="B624" s="905"/>
      <c r="C624" s="892"/>
      <c r="D624" s="892"/>
      <c r="E624" s="892"/>
      <c r="F624" s="892"/>
      <c r="G624" s="892"/>
      <c r="H624" s="892"/>
      <c r="I624" s="892"/>
      <c r="J624" s="892"/>
      <c r="K624" s="892"/>
      <c r="L624" s="779"/>
      <c r="M624" s="779"/>
      <c r="N624" s="779"/>
      <c r="O624" s="779"/>
      <c r="P624" s="779"/>
      <c r="Q624" s="779"/>
      <c r="R624" s="779"/>
      <c r="S624" s="779"/>
      <c r="T624" s="779"/>
      <c r="U624" s="779"/>
      <c r="V624" s="779"/>
      <c r="W624" s="779"/>
      <c r="X624" s="779"/>
      <c r="Y624" s="779"/>
      <c r="Z624" s="779"/>
      <c r="AA624" s="779"/>
    </row>
    <row r="625" spans="1:27" ht="12.75">
      <c r="A625" s="905"/>
      <c r="B625" s="905"/>
      <c r="C625" s="892"/>
      <c r="D625" s="892"/>
      <c r="E625" s="892"/>
      <c r="F625" s="892"/>
      <c r="G625" s="892"/>
      <c r="H625" s="892"/>
      <c r="I625" s="892"/>
      <c r="J625" s="892"/>
      <c r="K625" s="892"/>
      <c r="L625" s="779"/>
      <c r="M625" s="779"/>
      <c r="N625" s="779"/>
      <c r="O625" s="779"/>
      <c r="P625" s="779"/>
      <c r="Q625" s="779"/>
      <c r="R625" s="779"/>
      <c r="S625" s="779"/>
      <c r="T625" s="779"/>
      <c r="U625" s="779"/>
      <c r="V625" s="779"/>
      <c r="W625" s="779"/>
      <c r="X625" s="779"/>
      <c r="Y625" s="779"/>
      <c r="Z625" s="779"/>
      <c r="AA625" s="779"/>
    </row>
    <row r="626" spans="1:27" ht="12.75">
      <c r="A626" s="905"/>
      <c r="B626" s="905"/>
      <c r="C626" s="892"/>
      <c r="D626" s="892"/>
      <c r="E626" s="892"/>
      <c r="F626" s="892"/>
      <c r="G626" s="892"/>
      <c r="H626" s="892"/>
      <c r="I626" s="892"/>
      <c r="J626" s="892"/>
      <c r="K626" s="892"/>
      <c r="L626" s="779"/>
      <c r="M626" s="779"/>
      <c r="N626" s="779"/>
      <c r="O626" s="779"/>
      <c r="P626" s="779"/>
      <c r="Q626" s="779"/>
      <c r="R626" s="779"/>
      <c r="S626" s="779"/>
      <c r="T626" s="779"/>
      <c r="U626" s="779"/>
      <c r="V626" s="779"/>
      <c r="W626" s="779"/>
      <c r="X626" s="779"/>
      <c r="Y626" s="779"/>
      <c r="Z626" s="779"/>
      <c r="AA626" s="779"/>
    </row>
    <row r="627" spans="1:27" ht="12.75">
      <c r="A627" s="905"/>
      <c r="B627" s="905"/>
      <c r="C627" s="892"/>
      <c r="D627" s="892"/>
      <c r="E627" s="892"/>
      <c r="F627" s="892"/>
      <c r="G627" s="892"/>
      <c r="H627" s="892"/>
      <c r="I627" s="892"/>
      <c r="J627" s="892"/>
      <c r="K627" s="892"/>
      <c r="L627" s="779"/>
      <c r="M627" s="779"/>
      <c r="N627" s="779"/>
      <c r="O627" s="779"/>
      <c r="P627" s="779"/>
      <c r="Q627" s="779"/>
      <c r="R627" s="779"/>
      <c r="S627" s="779"/>
      <c r="T627" s="779"/>
      <c r="U627" s="779"/>
      <c r="V627" s="779"/>
      <c r="W627" s="779"/>
      <c r="X627" s="779"/>
      <c r="Y627" s="779"/>
      <c r="Z627" s="779"/>
      <c r="AA627" s="779"/>
    </row>
    <row r="628" spans="1:27" ht="12.75">
      <c r="A628" s="905"/>
      <c r="B628" s="905"/>
      <c r="C628" s="892"/>
      <c r="D628" s="892"/>
      <c r="E628" s="892"/>
      <c r="F628" s="892"/>
      <c r="G628" s="892"/>
      <c r="H628" s="892"/>
      <c r="I628" s="892"/>
      <c r="J628" s="892"/>
      <c r="K628" s="892"/>
      <c r="L628" s="779"/>
      <c r="M628" s="779"/>
      <c r="N628" s="779"/>
      <c r="O628" s="779"/>
      <c r="P628" s="779"/>
      <c r="Q628" s="779"/>
      <c r="R628" s="779"/>
      <c r="S628" s="779"/>
      <c r="T628" s="779"/>
      <c r="U628" s="779"/>
      <c r="V628" s="779"/>
      <c r="W628" s="779"/>
      <c r="X628" s="779"/>
      <c r="Y628" s="779"/>
      <c r="Z628" s="779"/>
      <c r="AA628" s="779"/>
    </row>
    <row r="629" spans="1:27" ht="12.75">
      <c r="A629" s="905"/>
      <c r="B629" s="905"/>
      <c r="C629" s="892"/>
      <c r="D629" s="892"/>
      <c r="E629" s="892"/>
      <c r="F629" s="892"/>
      <c r="G629" s="892"/>
      <c r="H629" s="892"/>
      <c r="I629" s="892"/>
      <c r="J629" s="892"/>
      <c r="K629" s="892"/>
      <c r="L629" s="779"/>
      <c r="M629" s="779"/>
      <c r="N629" s="779"/>
      <c r="O629" s="779"/>
      <c r="P629" s="779"/>
      <c r="Q629" s="779"/>
      <c r="R629" s="779"/>
      <c r="S629" s="779"/>
      <c r="T629" s="779"/>
      <c r="U629" s="779"/>
      <c r="V629" s="779"/>
      <c r="W629" s="779"/>
      <c r="X629" s="779"/>
      <c r="Y629" s="779"/>
      <c r="Z629" s="779"/>
      <c r="AA629" s="779"/>
    </row>
    <row r="630" spans="1:27" ht="12.75">
      <c r="A630" s="905"/>
      <c r="B630" s="905"/>
      <c r="C630" s="892"/>
      <c r="D630" s="892"/>
      <c r="E630" s="892"/>
      <c r="F630" s="892"/>
      <c r="G630" s="892"/>
      <c r="H630" s="892"/>
      <c r="I630" s="892"/>
      <c r="J630" s="892"/>
      <c r="K630" s="892"/>
      <c r="L630" s="779"/>
      <c r="M630" s="779"/>
      <c r="N630" s="779"/>
      <c r="O630" s="779"/>
      <c r="P630" s="779"/>
      <c r="Q630" s="779"/>
      <c r="R630" s="779"/>
      <c r="S630" s="779"/>
      <c r="T630" s="779"/>
      <c r="U630" s="779"/>
      <c r="V630" s="779"/>
      <c r="W630" s="779"/>
      <c r="X630" s="779"/>
      <c r="Y630" s="779"/>
      <c r="Z630" s="779"/>
      <c r="AA630" s="779"/>
    </row>
    <row r="631" spans="1:27" ht="12.75">
      <c r="A631" s="905"/>
      <c r="B631" s="905"/>
      <c r="C631" s="892"/>
      <c r="D631" s="892"/>
      <c r="E631" s="892"/>
      <c r="F631" s="892"/>
      <c r="G631" s="892"/>
      <c r="H631" s="892"/>
      <c r="I631" s="892"/>
      <c r="J631" s="892"/>
      <c r="K631" s="892"/>
      <c r="L631" s="779"/>
      <c r="M631" s="779"/>
      <c r="N631" s="779"/>
      <c r="O631" s="779"/>
      <c r="P631" s="779"/>
      <c r="Q631" s="779"/>
      <c r="R631" s="779"/>
      <c r="S631" s="779"/>
      <c r="T631" s="779"/>
      <c r="U631" s="779"/>
      <c r="V631" s="779"/>
      <c r="W631" s="779"/>
      <c r="X631" s="779"/>
      <c r="Y631" s="779"/>
      <c r="Z631" s="779"/>
      <c r="AA631" s="779"/>
    </row>
    <row r="632" spans="1:27" ht="12.75">
      <c r="A632" s="905"/>
      <c r="B632" s="905"/>
      <c r="C632" s="892"/>
      <c r="D632" s="892"/>
      <c r="E632" s="892"/>
      <c r="F632" s="892"/>
      <c r="G632" s="892"/>
      <c r="H632" s="892"/>
      <c r="I632" s="892"/>
      <c r="J632" s="892"/>
      <c r="K632" s="892"/>
      <c r="L632" s="779"/>
      <c r="M632" s="779"/>
      <c r="N632" s="779"/>
      <c r="O632" s="779"/>
      <c r="P632" s="779"/>
      <c r="Q632" s="779"/>
      <c r="R632" s="779"/>
      <c r="S632" s="779"/>
      <c r="T632" s="779"/>
      <c r="U632" s="779"/>
      <c r="V632" s="779"/>
      <c r="W632" s="779"/>
      <c r="X632" s="779"/>
      <c r="Y632" s="779"/>
      <c r="Z632" s="779"/>
      <c r="AA632" s="779"/>
    </row>
    <row r="633" spans="1:27" ht="12.75">
      <c r="A633" s="905"/>
      <c r="B633" s="905"/>
      <c r="C633" s="892"/>
      <c r="D633" s="892"/>
      <c r="E633" s="892"/>
      <c r="F633" s="892"/>
      <c r="G633" s="892"/>
      <c r="H633" s="892"/>
      <c r="I633" s="892"/>
      <c r="J633" s="892"/>
      <c r="K633" s="892"/>
      <c r="L633" s="779"/>
      <c r="M633" s="779"/>
      <c r="N633" s="779"/>
      <c r="O633" s="779"/>
      <c r="P633" s="779"/>
      <c r="Q633" s="779"/>
      <c r="R633" s="779"/>
      <c r="S633" s="779"/>
      <c r="T633" s="779"/>
      <c r="U633" s="779"/>
      <c r="V633" s="779"/>
      <c r="W633" s="779"/>
      <c r="X633" s="779"/>
      <c r="Y633" s="779"/>
      <c r="Z633" s="779"/>
      <c r="AA633" s="779"/>
    </row>
    <row r="634" spans="1:27" ht="12.75">
      <c r="A634" s="905"/>
      <c r="B634" s="905"/>
      <c r="C634" s="892"/>
      <c r="D634" s="892"/>
      <c r="E634" s="892"/>
      <c r="F634" s="892"/>
      <c r="G634" s="892"/>
      <c r="H634" s="892"/>
      <c r="I634" s="892"/>
      <c r="J634" s="892"/>
      <c r="K634" s="892"/>
      <c r="L634" s="779"/>
      <c r="M634" s="779"/>
      <c r="N634" s="779"/>
      <c r="O634" s="779"/>
      <c r="P634" s="779"/>
      <c r="Q634" s="779"/>
      <c r="R634" s="779"/>
      <c r="S634" s="779"/>
      <c r="T634" s="779"/>
      <c r="U634" s="779"/>
      <c r="V634" s="779"/>
      <c r="W634" s="779"/>
      <c r="X634" s="779"/>
      <c r="Y634" s="779"/>
      <c r="Z634" s="779"/>
      <c r="AA634" s="779"/>
    </row>
    <row r="635" spans="1:27" ht="12.75">
      <c r="A635" s="905"/>
      <c r="B635" s="905"/>
      <c r="C635" s="892"/>
      <c r="D635" s="892"/>
      <c r="E635" s="892"/>
      <c r="F635" s="892"/>
      <c r="G635" s="892"/>
      <c r="H635" s="892"/>
      <c r="I635" s="892"/>
      <c r="J635" s="892"/>
      <c r="K635" s="892"/>
      <c r="L635" s="779"/>
      <c r="M635" s="779"/>
      <c r="N635" s="779"/>
      <c r="O635" s="779"/>
      <c r="P635" s="779"/>
      <c r="Q635" s="779"/>
      <c r="R635" s="779"/>
      <c r="S635" s="779"/>
      <c r="T635" s="779"/>
      <c r="U635" s="779"/>
      <c r="V635" s="779"/>
      <c r="W635" s="779"/>
      <c r="X635" s="779"/>
      <c r="Y635" s="779"/>
      <c r="Z635" s="779"/>
      <c r="AA635" s="779"/>
    </row>
    <row r="636" spans="1:27" ht="12.75">
      <c r="A636" s="905"/>
      <c r="B636" s="905"/>
      <c r="C636" s="892"/>
      <c r="D636" s="892"/>
      <c r="E636" s="892"/>
      <c r="F636" s="892"/>
      <c r="G636" s="892"/>
      <c r="H636" s="892"/>
      <c r="I636" s="892"/>
      <c r="J636" s="892"/>
      <c r="K636" s="892"/>
      <c r="L636" s="779"/>
      <c r="M636" s="779"/>
      <c r="N636" s="779"/>
      <c r="O636" s="779"/>
      <c r="P636" s="779"/>
      <c r="Q636" s="779"/>
      <c r="R636" s="779"/>
      <c r="S636" s="779"/>
      <c r="T636" s="779"/>
      <c r="U636" s="779"/>
      <c r="V636" s="779"/>
      <c r="W636" s="779"/>
      <c r="X636" s="779"/>
      <c r="Y636" s="779"/>
      <c r="Z636" s="779"/>
      <c r="AA636" s="779"/>
    </row>
    <row r="637" spans="1:27" ht="12.75">
      <c r="A637" s="905"/>
      <c r="B637" s="905"/>
      <c r="C637" s="892"/>
      <c r="D637" s="892"/>
      <c r="E637" s="892"/>
      <c r="F637" s="892"/>
      <c r="G637" s="892"/>
      <c r="H637" s="892"/>
      <c r="I637" s="892"/>
      <c r="J637" s="892"/>
      <c r="K637" s="892"/>
      <c r="L637" s="779"/>
      <c r="M637" s="779"/>
      <c r="N637" s="779"/>
      <c r="O637" s="779"/>
      <c r="P637" s="779"/>
      <c r="Q637" s="779"/>
      <c r="R637" s="779"/>
      <c r="S637" s="779"/>
      <c r="T637" s="779"/>
      <c r="U637" s="779"/>
      <c r="V637" s="779"/>
      <c r="W637" s="779"/>
      <c r="X637" s="779"/>
      <c r="Y637" s="779"/>
      <c r="Z637" s="779"/>
      <c r="AA637" s="779"/>
    </row>
    <row r="638" spans="1:27" ht="12.75">
      <c r="A638" s="905"/>
      <c r="B638" s="905"/>
      <c r="C638" s="892"/>
      <c r="D638" s="892"/>
      <c r="E638" s="892"/>
      <c r="F638" s="892"/>
      <c r="G638" s="892"/>
      <c r="H638" s="892"/>
      <c r="I638" s="892"/>
      <c r="J638" s="892"/>
      <c r="K638" s="892"/>
      <c r="L638" s="779"/>
      <c r="M638" s="779"/>
      <c r="N638" s="779"/>
      <c r="O638" s="779"/>
      <c r="P638" s="779"/>
      <c r="Q638" s="779"/>
      <c r="R638" s="779"/>
      <c r="S638" s="779"/>
      <c r="T638" s="779"/>
      <c r="U638" s="779"/>
      <c r="V638" s="779"/>
      <c r="W638" s="779"/>
      <c r="X638" s="779"/>
      <c r="Y638" s="779"/>
      <c r="Z638" s="779"/>
      <c r="AA638" s="779"/>
    </row>
    <row r="639" spans="1:27" ht="12.75">
      <c r="A639" s="905"/>
      <c r="B639" s="905"/>
      <c r="C639" s="892"/>
      <c r="D639" s="892"/>
      <c r="E639" s="892"/>
      <c r="F639" s="892"/>
      <c r="G639" s="892"/>
      <c r="H639" s="892"/>
      <c r="I639" s="892"/>
      <c r="J639" s="892"/>
      <c r="K639" s="892"/>
      <c r="L639" s="779"/>
      <c r="M639" s="779"/>
      <c r="N639" s="779"/>
      <c r="O639" s="779"/>
      <c r="P639" s="779"/>
      <c r="Q639" s="779"/>
      <c r="R639" s="779"/>
      <c r="S639" s="779"/>
      <c r="T639" s="779"/>
      <c r="U639" s="779"/>
      <c r="V639" s="779"/>
      <c r="W639" s="779"/>
      <c r="X639" s="779"/>
      <c r="Y639" s="779"/>
      <c r="Z639" s="779"/>
      <c r="AA639" s="779"/>
    </row>
    <row r="640" spans="1:27" ht="12.75">
      <c r="A640" s="905"/>
      <c r="B640" s="905"/>
      <c r="C640" s="892"/>
      <c r="D640" s="892"/>
      <c r="E640" s="892"/>
      <c r="F640" s="892"/>
      <c r="G640" s="892"/>
      <c r="H640" s="892"/>
      <c r="I640" s="892"/>
      <c r="J640" s="892"/>
      <c r="K640" s="892"/>
      <c r="L640" s="779"/>
      <c r="M640" s="779"/>
      <c r="N640" s="779"/>
      <c r="O640" s="779"/>
      <c r="P640" s="779"/>
      <c r="Q640" s="779"/>
      <c r="R640" s="779"/>
      <c r="S640" s="779"/>
      <c r="T640" s="779"/>
      <c r="U640" s="779"/>
      <c r="V640" s="779"/>
      <c r="W640" s="779"/>
      <c r="X640" s="779"/>
      <c r="Y640" s="779"/>
      <c r="Z640" s="779"/>
      <c r="AA640" s="779"/>
    </row>
    <row r="641" spans="1:27" ht="12.75">
      <c r="A641" s="905"/>
      <c r="B641" s="905"/>
      <c r="C641" s="892"/>
      <c r="D641" s="892"/>
      <c r="E641" s="892"/>
      <c r="F641" s="892"/>
      <c r="G641" s="892"/>
      <c r="H641" s="892"/>
      <c r="I641" s="892"/>
      <c r="J641" s="892"/>
      <c r="K641" s="892"/>
      <c r="L641" s="779"/>
      <c r="M641" s="779"/>
      <c r="N641" s="779"/>
      <c r="O641" s="779"/>
      <c r="P641" s="779"/>
      <c r="Q641" s="779"/>
      <c r="R641" s="779"/>
      <c r="S641" s="779"/>
      <c r="T641" s="779"/>
      <c r="U641" s="779"/>
      <c r="V641" s="779"/>
      <c r="W641" s="779"/>
      <c r="X641" s="779"/>
      <c r="Y641" s="779"/>
      <c r="Z641" s="779"/>
      <c r="AA641" s="779"/>
    </row>
    <row r="642" spans="1:27" ht="12.75">
      <c r="A642" s="905"/>
      <c r="B642" s="905"/>
      <c r="C642" s="892"/>
      <c r="D642" s="892"/>
      <c r="E642" s="892"/>
      <c r="F642" s="892"/>
      <c r="G642" s="892"/>
      <c r="H642" s="892"/>
      <c r="I642" s="892"/>
      <c r="J642" s="892"/>
      <c r="K642" s="892"/>
      <c r="L642" s="779"/>
      <c r="M642" s="779"/>
      <c r="N642" s="779"/>
      <c r="O642" s="779"/>
      <c r="P642" s="779"/>
      <c r="Q642" s="779"/>
      <c r="R642" s="779"/>
      <c r="S642" s="779"/>
      <c r="T642" s="779"/>
      <c r="U642" s="779"/>
      <c r="V642" s="779"/>
      <c r="W642" s="779"/>
      <c r="X642" s="779"/>
      <c r="Y642" s="779"/>
      <c r="Z642" s="779"/>
      <c r="AA642" s="779"/>
    </row>
    <row r="643" spans="1:27" ht="12.75">
      <c r="A643" s="905"/>
      <c r="B643" s="905"/>
      <c r="C643" s="892"/>
      <c r="D643" s="892"/>
      <c r="E643" s="892"/>
      <c r="F643" s="892"/>
      <c r="G643" s="892"/>
      <c r="H643" s="892"/>
      <c r="I643" s="892"/>
      <c r="J643" s="892"/>
      <c r="K643" s="892"/>
      <c r="L643" s="779"/>
      <c r="M643" s="779"/>
      <c r="N643" s="779"/>
      <c r="O643" s="779"/>
      <c r="P643" s="779"/>
      <c r="Q643" s="779"/>
      <c r="R643" s="779"/>
      <c r="S643" s="779"/>
      <c r="T643" s="779"/>
      <c r="U643" s="779"/>
      <c r="V643" s="779"/>
      <c r="W643" s="779"/>
      <c r="X643" s="779"/>
      <c r="Y643" s="779"/>
      <c r="Z643" s="779"/>
      <c r="AA643" s="779"/>
    </row>
    <row r="644" spans="1:27" ht="12.75">
      <c r="A644" s="905"/>
      <c r="B644" s="905"/>
      <c r="C644" s="892"/>
      <c r="D644" s="892"/>
      <c r="E644" s="892"/>
      <c r="F644" s="892"/>
      <c r="G644" s="892"/>
      <c r="H644" s="892"/>
      <c r="I644" s="892"/>
      <c r="J644" s="892"/>
      <c r="K644" s="892"/>
      <c r="L644" s="779"/>
      <c r="M644" s="779"/>
      <c r="N644" s="779"/>
      <c r="O644" s="779"/>
      <c r="P644" s="779"/>
      <c r="Q644" s="779"/>
      <c r="R644" s="779"/>
      <c r="S644" s="779"/>
      <c r="T644" s="779"/>
      <c r="U644" s="779"/>
      <c r="V644" s="779"/>
      <c r="W644" s="779"/>
      <c r="X644" s="779"/>
      <c r="Y644" s="779"/>
      <c r="Z644" s="779"/>
      <c r="AA644" s="779"/>
    </row>
    <row r="645" spans="1:27" ht="12.75">
      <c r="A645" s="905"/>
      <c r="B645" s="905"/>
      <c r="C645" s="892"/>
      <c r="D645" s="892"/>
      <c r="E645" s="892"/>
      <c r="F645" s="892"/>
      <c r="G645" s="892"/>
      <c r="H645" s="892"/>
      <c r="I645" s="892"/>
      <c r="J645" s="892"/>
      <c r="K645" s="892"/>
      <c r="L645" s="779"/>
      <c r="M645" s="779"/>
      <c r="N645" s="779"/>
      <c r="O645" s="779"/>
      <c r="P645" s="779"/>
      <c r="Q645" s="779"/>
      <c r="R645" s="779"/>
      <c r="S645" s="779"/>
      <c r="T645" s="779"/>
      <c r="U645" s="779"/>
      <c r="V645" s="779"/>
      <c r="W645" s="779"/>
      <c r="X645" s="779"/>
      <c r="Y645" s="779"/>
      <c r="Z645" s="779"/>
      <c r="AA645" s="779"/>
    </row>
    <row r="646" spans="1:27" ht="12.75">
      <c r="A646" s="905"/>
      <c r="B646" s="905"/>
      <c r="C646" s="892"/>
      <c r="D646" s="892"/>
      <c r="E646" s="892"/>
      <c r="F646" s="892"/>
      <c r="G646" s="892"/>
      <c r="H646" s="892"/>
      <c r="I646" s="892"/>
      <c r="J646" s="892"/>
      <c r="K646" s="892"/>
      <c r="L646" s="779"/>
      <c r="M646" s="779"/>
      <c r="N646" s="779"/>
      <c r="O646" s="779"/>
      <c r="P646" s="779"/>
      <c r="Q646" s="779"/>
      <c r="R646" s="779"/>
      <c r="S646" s="779"/>
      <c r="T646" s="779"/>
      <c r="U646" s="779"/>
      <c r="V646" s="779"/>
      <c r="W646" s="779"/>
      <c r="X646" s="779"/>
      <c r="Y646" s="779"/>
      <c r="Z646" s="779"/>
      <c r="AA646" s="779"/>
    </row>
    <row r="647" spans="1:27" ht="12.75">
      <c r="A647" s="905"/>
      <c r="B647" s="905"/>
      <c r="C647" s="892"/>
      <c r="D647" s="892"/>
      <c r="E647" s="892"/>
      <c r="F647" s="892"/>
      <c r="G647" s="892"/>
      <c r="H647" s="892"/>
      <c r="I647" s="892"/>
      <c r="J647" s="892"/>
      <c r="K647" s="892"/>
      <c r="L647" s="779"/>
      <c r="M647" s="779"/>
      <c r="N647" s="779"/>
      <c r="O647" s="779"/>
      <c r="P647" s="779"/>
      <c r="Q647" s="779"/>
      <c r="R647" s="779"/>
      <c r="S647" s="779"/>
      <c r="T647" s="779"/>
      <c r="U647" s="779"/>
      <c r="V647" s="779"/>
      <c r="W647" s="779"/>
      <c r="X647" s="779"/>
      <c r="Y647" s="779"/>
      <c r="Z647" s="779"/>
      <c r="AA647" s="779"/>
    </row>
    <row r="648" spans="1:27" ht="12.75">
      <c r="A648" s="905"/>
      <c r="B648" s="905"/>
      <c r="C648" s="892"/>
      <c r="D648" s="892"/>
      <c r="E648" s="892"/>
      <c r="F648" s="892"/>
      <c r="G648" s="892"/>
      <c r="H648" s="892"/>
      <c r="I648" s="892"/>
      <c r="J648" s="892"/>
      <c r="K648" s="892"/>
      <c r="L648" s="779"/>
      <c r="M648" s="779"/>
      <c r="N648" s="779"/>
      <c r="O648" s="779"/>
      <c r="P648" s="779"/>
      <c r="Q648" s="779"/>
      <c r="R648" s="779"/>
      <c r="S648" s="779"/>
      <c r="T648" s="779"/>
      <c r="U648" s="779"/>
      <c r="V648" s="779"/>
      <c r="W648" s="779"/>
      <c r="X648" s="779"/>
      <c r="Y648" s="779"/>
      <c r="Z648" s="779"/>
      <c r="AA648" s="779"/>
    </row>
    <row r="649" spans="1:27" ht="12.75">
      <c r="A649" s="905"/>
      <c r="B649" s="905"/>
      <c r="C649" s="892"/>
      <c r="D649" s="892"/>
      <c r="E649" s="892"/>
      <c r="F649" s="892"/>
      <c r="G649" s="892"/>
      <c r="H649" s="892"/>
      <c r="I649" s="892"/>
      <c r="J649" s="892"/>
      <c r="K649" s="892"/>
      <c r="L649" s="779"/>
      <c r="M649" s="779"/>
      <c r="N649" s="779"/>
      <c r="O649" s="779"/>
      <c r="P649" s="779"/>
      <c r="Q649" s="779"/>
      <c r="R649" s="779"/>
      <c r="S649" s="779"/>
      <c r="T649" s="779"/>
      <c r="U649" s="779"/>
      <c r="V649" s="779"/>
      <c r="W649" s="779"/>
      <c r="X649" s="779"/>
      <c r="Y649" s="779"/>
      <c r="Z649" s="779"/>
      <c r="AA649" s="779"/>
    </row>
    <row r="650" spans="1:27" ht="12.75">
      <c r="A650" s="905"/>
      <c r="B650" s="905"/>
      <c r="C650" s="892"/>
      <c r="D650" s="892"/>
      <c r="E650" s="892"/>
      <c r="F650" s="892"/>
      <c r="G650" s="892"/>
      <c r="H650" s="892"/>
      <c r="I650" s="892"/>
      <c r="J650" s="892"/>
      <c r="K650" s="892"/>
      <c r="L650" s="779"/>
      <c r="M650" s="779"/>
      <c r="N650" s="779"/>
      <c r="O650" s="779"/>
      <c r="P650" s="779"/>
      <c r="Q650" s="779"/>
      <c r="R650" s="779"/>
      <c r="S650" s="779"/>
      <c r="T650" s="779"/>
      <c r="U650" s="779"/>
      <c r="V650" s="779"/>
      <c r="W650" s="779"/>
      <c r="X650" s="779"/>
      <c r="Y650" s="779"/>
      <c r="Z650" s="779"/>
      <c r="AA650" s="779"/>
    </row>
    <row r="651" spans="1:27" ht="12.75">
      <c r="A651" s="905"/>
      <c r="B651" s="905"/>
      <c r="C651" s="892"/>
      <c r="D651" s="892"/>
      <c r="E651" s="892"/>
      <c r="F651" s="892"/>
      <c r="G651" s="892"/>
      <c r="H651" s="892"/>
      <c r="I651" s="892"/>
      <c r="J651" s="892"/>
      <c r="K651" s="892"/>
      <c r="L651" s="779"/>
      <c r="M651" s="779"/>
      <c r="N651" s="779"/>
      <c r="O651" s="779"/>
      <c r="P651" s="779"/>
      <c r="Q651" s="779"/>
      <c r="R651" s="779"/>
      <c r="S651" s="779"/>
      <c r="T651" s="779"/>
      <c r="U651" s="779"/>
      <c r="V651" s="779"/>
      <c r="W651" s="779"/>
      <c r="X651" s="779"/>
      <c r="Y651" s="779"/>
      <c r="Z651" s="779"/>
      <c r="AA651" s="779"/>
    </row>
    <row r="652" spans="1:27" ht="12.75">
      <c r="A652" s="905"/>
      <c r="B652" s="905"/>
      <c r="C652" s="892"/>
      <c r="D652" s="892"/>
      <c r="E652" s="892"/>
      <c r="F652" s="892"/>
      <c r="G652" s="892"/>
      <c r="H652" s="892"/>
      <c r="I652" s="892"/>
      <c r="J652" s="892"/>
      <c r="K652" s="892"/>
      <c r="L652" s="779"/>
      <c r="M652" s="779"/>
      <c r="N652" s="779"/>
      <c r="O652" s="779"/>
      <c r="P652" s="779"/>
      <c r="Q652" s="779"/>
      <c r="R652" s="779"/>
      <c r="S652" s="779"/>
      <c r="T652" s="779"/>
      <c r="U652" s="779"/>
      <c r="V652" s="779"/>
      <c r="W652" s="779"/>
      <c r="X652" s="779"/>
      <c r="Y652" s="779"/>
      <c r="Z652" s="779"/>
      <c r="AA652" s="779"/>
    </row>
    <row r="653" spans="1:27" ht="12.75">
      <c r="A653" s="905"/>
      <c r="B653" s="905"/>
      <c r="C653" s="892"/>
      <c r="D653" s="892"/>
      <c r="E653" s="892"/>
      <c r="F653" s="892"/>
      <c r="G653" s="892"/>
      <c r="H653" s="892"/>
      <c r="I653" s="892"/>
      <c r="J653" s="892"/>
      <c r="K653" s="892"/>
      <c r="L653" s="779"/>
      <c r="M653" s="779"/>
      <c r="N653" s="779"/>
      <c r="O653" s="779"/>
      <c r="P653" s="779"/>
      <c r="Q653" s="779"/>
      <c r="R653" s="779"/>
      <c r="S653" s="779"/>
      <c r="T653" s="779"/>
      <c r="U653" s="779"/>
      <c r="V653" s="779"/>
      <c r="W653" s="779"/>
      <c r="X653" s="779"/>
      <c r="Y653" s="779"/>
      <c r="Z653" s="779"/>
      <c r="AA653" s="779"/>
    </row>
    <row r="654" spans="1:27" ht="12.75">
      <c r="A654" s="905"/>
      <c r="B654" s="905"/>
      <c r="C654" s="892"/>
      <c r="D654" s="892"/>
      <c r="E654" s="892"/>
      <c r="F654" s="892"/>
      <c r="G654" s="892"/>
      <c r="H654" s="892"/>
      <c r="I654" s="892"/>
      <c r="J654" s="892"/>
      <c r="K654" s="892"/>
      <c r="L654" s="779"/>
      <c r="M654" s="779"/>
      <c r="N654" s="779"/>
      <c r="O654" s="779"/>
      <c r="P654" s="779"/>
      <c r="Q654" s="779"/>
      <c r="R654" s="779"/>
      <c r="S654" s="779"/>
      <c r="T654" s="779"/>
      <c r="U654" s="779"/>
      <c r="V654" s="779"/>
      <c r="W654" s="779"/>
      <c r="X654" s="779"/>
      <c r="Y654" s="779"/>
      <c r="Z654" s="779"/>
      <c r="AA654" s="779"/>
    </row>
    <row r="655" spans="1:27" ht="12.75">
      <c r="A655" s="905"/>
      <c r="B655" s="905"/>
      <c r="C655" s="892"/>
      <c r="D655" s="892"/>
      <c r="E655" s="892"/>
      <c r="F655" s="892"/>
      <c r="G655" s="892"/>
      <c r="H655" s="892"/>
      <c r="I655" s="892"/>
      <c r="J655" s="892"/>
      <c r="K655" s="892"/>
      <c r="L655" s="779"/>
      <c r="M655" s="779"/>
      <c r="N655" s="779"/>
      <c r="O655" s="779"/>
      <c r="P655" s="779"/>
      <c r="Q655" s="779"/>
      <c r="R655" s="779"/>
      <c r="S655" s="779"/>
      <c r="T655" s="779"/>
      <c r="U655" s="779"/>
      <c r="V655" s="779"/>
      <c r="W655" s="779"/>
      <c r="X655" s="779"/>
      <c r="Y655" s="779"/>
      <c r="Z655" s="779"/>
      <c r="AA655" s="779"/>
    </row>
    <row r="656" spans="1:27" ht="12.75">
      <c r="A656" s="905"/>
      <c r="B656" s="905"/>
      <c r="C656" s="892"/>
      <c r="D656" s="892"/>
      <c r="E656" s="892"/>
      <c r="F656" s="892"/>
      <c r="G656" s="892"/>
      <c r="H656" s="892"/>
      <c r="I656" s="892"/>
      <c r="J656" s="892"/>
      <c r="K656" s="892"/>
      <c r="L656" s="779"/>
      <c r="M656" s="779"/>
      <c r="N656" s="779"/>
      <c r="O656" s="779"/>
      <c r="P656" s="779"/>
      <c r="Q656" s="779"/>
      <c r="R656" s="779"/>
      <c r="S656" s="779"/>
      <c r="T656" s="779"/>
      <c r="U656" s="779"/>
      <c r="V656" s="779"/>
      <c r="W656" s="779"/>
      <c r="X656" s="779"/>
      <c r="Y656" s="779"/>
      <c r="Z656" s="779"/>
      <c r="AA656" s="779"/>
    </row>
    <row r="657" spans="1:27" ht="12.75">
      <c r="A657" s="905"/>
      <c r="B657" s="905"/>
      <c r="C657" s="892"/>
      <c r="D657" s="892"/>
      <c r="E657" s="892"/>
      <c r="F657" s="892"/>
      <c r="G657" s="892"/>
      <c r="H657" s="892"/>
      <c r="I657" s="892"/>
      <c r="J657" s="892"/>
      <c r="K657" s="892"/>
      <c r="L657" s="779"/>
      <c r="M657" s="779"/>
      <c r="N657" s="779"/>
      <c r="O657" s="779"/>
      <c r="P657" s="779"/>
      <c r="Q657" s="779"/>
      <c r="R657" s="779"/>
      <c r="S657" s="779"/>
      <c r="T657" s="779"/>
      <c r="U657" s="779"/>
      <c r="V657" s="779"/>
      <c r="W657" s="779"/>
      <c r="X657" s="779"/>
      <c r="Y657" s="779"/>
      <c r="Z657" s="779"/>
      <c r="AA657" s="779"/>
    </row>
    <row r="658" spans="1:27" ht="12.75">
      <c r="A658" s="905"/>
      <c r="B658" s="905"/>
      <c r="C658" s="892"/>
      <c r="D658" s="892"/>
      <c r="E658" s="892"/>
      <c r="F658" s="892"/>
      <c r="G658" s="892"/>
      <c r="H658" s="892"/>
      <c r="I658" s="892"/>
      <c r="J658" s="892"/>
      <c r="K658" s="892"/>
      <c r="L658" s="779"/>
      <c r="M658" s="779"/>
      <c r="N658" s="779"/>
      <c r="O658" s="779"/>
      <c r="P658" s="779"/>
      <c r="Q658" s="779"/>
      <c r="R658" s="779"/>
      <c r="S658" s="779"/>
      <c r="T658" s="779"/>
      <c r="U658" s="779"/>
      <c r="V658" s="779"/>
      <c r="W658" s="779"/>
      <c r="X658" s="779"/>
      <c r="Y658" s="779"/>
      <c r="Z658" s="779"/>
      <c r="AA658" s="779"/>
    </row>
    <row r="659" spans="1:27" ht="12.75">
      <c r="A659" s="905"/>
      <c r="B659" s="905"/>
      <c r="C659" s="892"/>
      <c r="D659" s="892"/>
      <c r="E659" s="892"/>
      <c r="F659" s="892"/>
      <c r="G659" s="892"/>
      <c r="H659" s="892"/>
      <c r="I659" s="892"/>
      <c r="J659" s="892"/>
      <c r="K659" s="892"/>
      <c r="L659" s="779"/>
      <c r="M659" s="779"/>
      <c r="N659" s="779"/>
      <c r="O659" s="779"/>
      <c r="P659" s="779"/>
      <c r="Q659" s="779"/>
      <c r="R659" s="779"/>
      <c r="S659" s="779"/>
      <c r="T659" s="779"/>
      <c r="U659" s="779"/>
      <c r="V659" s="779"/>
      <c r="W659" s="779"/>
      <c r="X659" s="779"/>
      <c r="Y659" s="779"/>
      <c r="Z659" s="779"/>
      <c r="AA659" s="779"/>
    </row>
    <row r="660" spans="1:27" ht="12.75">
      <c r="A660" s="905"/>
      <c r="B660" s="905"/>
      <c r="C660" s="892"/>
      <c r="D660" s="892"/>
      <c r="E660" s="892"/>
      <c r="F660" s="892"/>
      <c r="G660" s="892"/>
      <c r="H660" s="892"/>
      <c r="I660" s="892"/>
      <c r="J660" s="892"/>
      <c r="K660" s="892"/>
      <c r="L660" s="779"/>
      <c r="M660" s="779"/>
      <c r="N660" s="779"/>
      <c r="O660" s="779"/>
      <c r="P660" s="779"/>
      <c r="Q660" s="779"/>
      <c r="R660" s="779"/>
      <c r="S660" s="779"/>
      <c r="T660" s="779"/>
      <c r="U660" s="779"/>
      <c r="V660" s="779"/>
      <c r="W660" s="779"/>
      <c r="X660" s="779"/>
      <c r="Y660" s="779"/>
      <c r="Z660" s="779"/>
      <c r="AA660" s="779"/>
    </row>
    <row r="661" spans="1:27" ht="12.75">
      <c r="A661" s="905"/>
      <c r="B661" s="905"/>
      <c r="C661" s="892"/>
      <c r="D661" s="892"/>
      <c r="E661" s="892"/>
      <c r="F661" s="892"/>
      <c r="G661" s="892"/>
      <c r="H661" s="892"/>
      <c r="I661" s="892"/>
      <c r="J661" s="892"/>
      <c r="K661" s="892"/>
      <c r="L661" s="779"/>
      <c r="M661" s="779"/>
      <c r="N661" s="779"/>
      <c r="O661" s="779"/>
      <c r="P661" s="779"/>
      <c r="Q661" s="779"/>
      <c r="R661" s="779"/>
      <c r="S661" s="779"/>
      <c r="T661" s="779"/>
      <c r="U661" s="779"/>
      <c r="V661" s="779"/>
      <c r="W661" s="779"/>
      <c r="X661" s="779"/>
      <c r="Y661" s="779"/>
      <c r="Z661" s="779"/>
      <c r="AA661" s="779"/>
    </row>
    <row r="662" spans="1:27" ht="12.75">
      <c r="A662" s="905"/>
      <c r="B662" s="905"/>
      <c r="C662" s="892"/>
      <c r="D662" s="892"/>
      <c r="E662" s="892"/>
      <c r="F662" s="892"/>
      <c r="G662" s="892"/>
      <c r="H662" s="892"/>
      <c r="I662" s="892"/>
      <c r="J662" s="892"/>
      <c r="K662" s="892"/>
      <c r="L662" s="779"/>
      <c r="M662" s="779"/>
      <c r="N662" s="779"/>
      <c r="O662" s="779"/>
      <c r="P662" s="779"/>
      <c r="Q662" s="779"/>
      <c r="R662" s="779"/>
      <c r="S662" s="779"/>
      <c r="T662" s="779"/>
      <c r="U662" s="779"/>
      <c r="V662" s="779"/>
      <c r="W662" s="779"/>
      <c r="X662" s="779"/>
      <c r="Y662" s="779"/>
      <c r="Z662" s="779"/>
      <c r="AA662" s="779"/>
    </row>
    <row r="663" spans="1:27" ht="12.75">
      <c r="A663" s="905"/>
      <c r="B663" s="905"/>
      <c r="C663" s="892"/>
      <c r="D663" s="892"/>
      <c r="E663" s="892"/>
      <c r="F663" s="892"/>
      <c r="G663" s="892"/>
      <c r="H663" s="892"/>
      <c r="I663" s="892"/>
      <c r="J663" s="892"/>
      <c r="K663" s="892"/>
      <c r="L663" s="779"/>
      <c r="M663" s="779"/>
      <c r="N663" s="779"/>
      <c r="O663" s="779"/>
      <c r="P663" s="779"/>
      <c r="Q663" s="779"/>
      <c r="R663" s="779"/>
      <c r="S663" s="779"/>
      <c r="T663" s="779"/>
      <c r="U663" s="779"/>
      <c r="V663" s="779"/>
      <c r="W663" s="779"/>
      <c r="X663" s="779"/>
      <c r="Y663" s="779"/>
      <c r="Z663" s="779"/>
      <c r="AA663" s="779"/>
    </row>
    <row r="664" spans="1:27" ht="12.75">
      <c r="A664" s="905"/>
      <c r="B664" s="905"/>
      <c r="C664" s="892"/>
      <c r="D664" s="892"/>
      <c r="E664" s="892"/>
      <c r="F664" s="892"/>
      <c r="G664" s="892"/>
      <c r="H664" s="892"/>
      <c r="I664" s="892"/>
      <c r="J664" s="892"/>
      <c r="K664" s="892"/>
      <c r="L664" s="779"/>
      <c r="M664" s="779"/>
      <c r="N664" s="779"/>
      <c r="O664" s="779"/>
      <c r="P664" s="779"/>
      <c r="Q664" s="779"/>
      <c r="R664" s="779"/>
      <c r="S664" s="779"/>
      <c r="T664" s="779"/>
      <c r="U664" s="779"/>
      <c r="V664" s="779"/>
      <c r="W664" s="779"/>
      <c r="X664" s="779"/>
      <c r="Y664" s="779"/>
      <c r="Z664" s="779"/>
      <c r="AA664" s="779"/>
    </row>
    <row r="665" spans="1:27" ht="12.75">
      <c r="A665" s="905"/>
      <c r="B665" s="905"/>
      <c r="C665" s="892"/>
      <c r="D665" s="892"/>
      <c r="E665" s="892"/>
      <c r="F665" s="892"/>
      <c r="G665" s="892"/>
      <c r="H665" s="892"/>
      <c r="I665" s="892"/>
      <c r="J665" s="892"/>
      <c r="K665" s="892"/>
      <c r="L665" s="779"/>
      <c r="M665" s="779"/>
      <c r="N665" s="779"/>
      <c r="O665" s="779"/>
      <c r="P665" s="779"/>
      <c r="Q665" s="779"/>
      <c r="R665" s="779"/>
      <c r="S665" s="779"/>
      <c r="T665" s="779"/>
      <c r="U665" s="779"/>
      <c r="V665" s="779"/>
      <c r="W665" s="779"/>
      <c r="X665" s="779"/>
      <c r="Y665" s="779"/>
      <c r="Z665" s="779"/>
      <c r="AA665" s="779"/>
    </row>
    <row r="666" spans="1:27" ht="12.75">
      <c r="A666" s="905"/>
      <c r="B666" s="905"/>
      <c r="C666" s="892"/>
      <c r="D666" s="892"/>
      <c r="E666" s="892"/>
      <c r="F666" s="892"/>
      <c r="G666" s="892"/>
      <c r="H666" s="892"/>
      <c r="I666" s="892"/>
      <c r="J666" s="892"/>
      <c r="K666" s="892"/>
      <c r="L666" s="779"/>
      <c r="M666" s="779"/>
      <c r="N666" s="779"/>
      <c r="O666" s="779"/>
      <c r="P666" s="779"/>
      <c r="Q666" s="779"/>
      <c r="R666" s="779"/>
      <c r="S666" s="779"/>
      <c r="T666" s="779"/>
      <c r="U666" s="779"/>
      <c r="V666" s="779"/>
      <c r="W666" s="779"/>
      <c r="X666" s="779"/>
      <c r="Y666" s="779"/>
      <c r="Z666" s="779"/>
      <c r="AA666" s="779"/>
    </row>
    <row r="667" spans="1:27" ht="12.75">
      <c r="A667" s="905"/>
      <c r="B667" s="905"/>
      <c r="C667" s="892"/>
      <c r="D667" s="892"/>
      <c r="E667" s="892"/>
      <c r="F667" s="892"/>
      <c r="G667" s="892"/>
      <c r="H667" s="892"/>
      <c r="I667" s="892"/>
      <c r="J667" s="892"/>
      <c r="K667" s="892"/>
      <c r="L667" s="779"/>
      <c r="M667" s="779"/>
      <c r="N667" s="779"/>
      <c r="O667" s="779"/>
      <c r="P667" s="779"/>
      <c r="Q667" s="779"/>
      <c r="R667" s="779"/>
      <c r="S667" s="779"/>
      <c r="T667" s="779"/>
      <c r="U667" s="779"/>
      <c r="V667" s="779"/>
      <c r="W667" s="779"/>
      <c r="X667" s="779"/>
      <c r="Y667" s="779"/>
      <c r="Z667" s="779"/>
      <c r="AA667" s="779"/>
    </row>
    <row r="668" spans="1:27" ht="12.75">
      <c r="A668" s="905"/>
      <c r="B668" s="905"/>
      <c r="C668" s="892"/>
      <c r="D668" s="892"/>
      <c r="E668" s="892"/>
      <c r="F668" s="892"/>
      <c r="G668" s="892"/>
      <c r="H668" s="892"/>
      <c r="I668" s="892"/>
      <c r="J668" s="892"/>
      <c r="K668" s="892"/>
      <c r="L668" s="779"/>
      <c r="M668" s="779"/>
      <c r="N668" s="779"/>
      <c r="O668" s="779"/>
      <c r="P668" s="779"/>
      <c r="Q668" s="779"/>
      <c r="R668" s="779"/>
      <c r="S668" s="779"/>
      <c r="T668" s="779"/>
      <c r="U668" s="779"/>
      <c r="V668" s="779"/>
      <c r="W668" s="779"/>
      <c r="X668" s="779"/>
      <c r="Y668" s="779"/>
      <c r="Z668" s="779"/>
      <c r="AA668" s="779"/>
    </row>
    <row r="669" spans="1:27" ht="12.75">
      <c r="A669" s="905"/>
      <c r="B669" s="905"/>
      <c r="C669" s="892"/>
      <c r="D669" s="892"/>
      <c r="E669" s="892"/>
      <c r="F669" s="892"/>
      <c r="G669" s="892"/>
      <c r="H669" s="892"/>
      <c r="I669" s="892"/>
      <c r="J669" s="892"/>
      <c r="K669" s="892"/>
      <c r="L669" s="779"/>
      <c r="M669" s="779"/>
      <c r="N669" s="779"/>
      <c r="O669" s="779"/>
      <c r="P669" s="779"/>
      <c r="Q669" s="779"/>
      <c r="R669" s="779"/>
      <c r="S669" s="779"/>
      <c r="T669" s="779"/>
      <c r="U669" s="779"/>
      <c r="V669" s="779"/>
      <c r="W669" s="779"/>
      <c r="X669" s="779"/>
      <c r="Y669" s="779"/>
      <c r="Z669" s="779"/>
      <c r="AA669" s="779"/>
    </row>
    <row r="670" spans="1:27" ht="12.75">
      <c r="A670" s="905"/>
      <c r="B670" s="905"/>
      <c r="C670" s="892"/>
      <c r="D670" s="892"/>
      <c r="E670" s="892"/>
      <c r="F670" s="892"/>
      <c r="G670" s="892"/>
      <c r="H670" s="892"/>
      <c r="I670" s="892"/>
      <c r="J670" s="892"/>
      <c r="K670" s="892"/>
      <c r="L670" s="779"/>
      <c r="M670" s="779"/>
      <c r="N670" s="779"/>
      <c r="O670" s="779"/>
      <c r="P670" s="779"/>
      <c r="Q670" s="779"/>
      <c r="R670" s="779"/>
      <c r="S670" s="779"/>
      <c r="T670" s="779"/>
      <c r="U670" s="779"/>
      <c r="V670" s="779"/>
      <c r="W670" s="779"/>
      <c r="X670" s="779"/>
      <c r="Y670" s="779"/>
      <c r="Z670" s="779"/>
      <c r="AA670" s="779"/>
    </row>
    <row r="671" spans="1:27" ht="12.75">
      <c r="A671" s="905"/>
      <c r="B671" s="905"/>
      <c r="C671" s="892"/>
      <c r="D671" s="892"/>
      <c r="E671" s="892"/>
      <c r="F671" s="892"/>
      <c r="G671" s="892"/>
      <c r="H671" s="892"/>
      <c r="I671" s="892"/>
      <c r="J671" s="892"/>
      <c r="K671" s="892"/>
      <c r="L671" s="779"/>
      <c r="M671" s="779"/>
      <c r="N671" s="779"/>
      <c r="O671" s="779"/>
      <c r="P671" s="779"/>
      <c r="Q671" s="779"/>
      <c r="R671" s="779"/>
      <c r="S671" s="779"/>
      <c r="T671" s="779"/>
      <c r="U671" s="779"/>
      <c r="V671" s="779"/>
      <c r="W671" s="779"/>
      <c r="X671" s="779"/>
      <c r="Y671" s="779"/>
      <c r="Z671" s="779"/>
      <c r="AA671" s="779"/>
    </row>
    <row r="672" spans="1:27" ht="12.75">
      <c r="A672" s="905"/>
      <c r="B672" s="905"/>
      <c r="C672" s="892"/>
      <c r="D672" s="892"/>
      <c r="E672" s="892"/>
      <c r="F672" s="892"/>
      <c r="G672" s="892"/>
      <c r="H672" s="892"/>
      <c r="I672" s="892"/>
      <c r="J672" s="892"/>
      <c r="K672" s="892"/>
      <c r="L672" s="779"/>
      <c r="M672" s="779"/>
      <c r="N672" s="779"/>
      <c r="O672" s="779"/>
      <c r="P672" s="779"/>
      <c r="Q672" s="779"/>
      <c r="R672" s="779"/>
      <c r="S672" s="779"/>
      <c r="T672" s="779"/>
      <c r="U672" s="779"/>
      <c r="V672" s="779"/>
      <c r="W672" s="779"/>
      <c r="X672" s="779"/>
      <c r="Y672" s="779"/>
      <c r="Z672" s="779"/>
      <c r="AA672" s="779"/>
    </row>
    <row r="673" spans="1:27" ht="12.75">
      <c r="A673" s="905"/>
      <c r="B673" s="905"/>
      <c r="C673" s="892"/>
      <c r="D673" s="892"/>
      <c r="E673" s="892"/>
      <c r="F673" s="892"/>
      <c r="G673" s="892"/>
      <c r="H673" s="892"/>
      <c r="I673" s="892"/>
      <c r="J673" s="892"/>
      <c r="K673" s="892"/>
      <c r="L673" s="779"/>
      <c r="M673" s="779"/>
      <c r="N673" s="779"/>
      <c r="O673" s="779"/>
      <c r="P673" s="779"/>
      <c r="Q673" s="779"/>
      <c r="R673" s="779"/>
      <c r="S673" s="779"/>
      <c r="T673" s="779"/>
      <c r="U673" s="779"/>
      <c r="V673" s="779"/>
      <c r="W673" s="779"/>
      <c r="X673" s="779"/>
      <c r="Y673" s="779"/>
      <c r="Z673" s="779"/>
      <c r="AA673" s="779"/>
    </row>
    <row r="674" spans="1:27" ht="12.75">
      <c r="A674" s="905"/>
      <c r="B674" s="905"/>
      <c r="C674" s="892"/>
      <c r="D674" s="892"/>
      <c r="E674" s="892"/>
      <c r="F674" s="892"/>
      <c r="G674" s="892"/>
      <c r="H674" s="892"/>
      <c r="I674" s="892"/>
      <c r="J674" s="892"/>
      <c r="K674" s="892"/>
      <c r="L674" s="779"/>
      <c r="M674" s="779"/>
      <c r="N674" s="779"/>
      <c r="O674" s="779"/>
      <c r="P674" s="779"/>
      <c r="Q674" s="779"/>
      <c r="R674" s="779"/>
      <c r="S674" s="779"/>
      <c r="T674" s="779"/>
      <c r="U674" s="779"/>
      <c r="V674" s="779"/>
      <c r="W674" s="779"/>
      <c r="X674" s="779"/>
      <c r="Y674" s="779"/>
      <c r="Z674" s="779"/>
      <c r="AA674" s="779"/>
    </row>
    <row r="675" spans="1:27" ht="12.75">
      <c r="A675" s="905"/>
      <c r="B675" s="905"/>
      <c r="C675" s="892"/>
      <c r="D675" s="892"/>
      <c r="E675" s="892"/>
      <c r="F675" s="892"/>
      <c r="G675" s="892"/>
      <c r="H675" s="892"/>
      <c r="I675" s="892"/>
      <c r="J675" s="892"/>
      <c r="K675" s="892"/>
      <c r="L675" s="779"/>
      <c r="M675" s="779"/>
      <c r="N675" s="779"/>
      <c r="O675" s="779"/>
      <c r="P675" s="779"/>
      <c r="Q675" s="779"/>
      <c r="R675" s="779"/>
      <c r="S675" s="779"/>
      <c r="T675" s="779"/>
      <c r="U675" s="779"/>
      <c r="V675" s="779"/>
      <c r="W675" s="779"/>
      <c r="X675" s="779"/>
      <c r="Y675" s="779"/>
      <c r="Z675" s="779"/>
      <c r="AA675" s="779"/>
    </row>
    <row r="676" spans="1:27" ht="12.75">
      <c r="A676" s="905"/>
      <c r="B676" s="905"/>
      <c r="C676" s="892"/>
      <c r="D676" s="892"/>
      <c r="E676" s="892"/>
      <c r="F676" s="892"/>
      <c r="G676" s="892"/>
      <c r="H676" s="892"/>
      <c r="I676" s="892"/>
      <c r="J676" s="892"/>
      <c r="K676" s="892"/>
      <c r="L676" s="779"/>
      <c r="M676" s="779"/>
      <c r="N676" s="779"/>
      <c r="O676" s="779"/>
      <c r="P676" s="779"/>
      <c r="Q676" s="779"/>
      <c r="R676" s="779"/>
      <c r="S676" s="779"/>
      <c r="T676" s="779"/>
      <c r="U676" s="779"/>
      <c r="V676" s="779"/>
      <c r="W676" s="779"/>
      <c r="X676" s="779"/>
      <c r="Y676" s="779"/>
      <c r="Z676" s="779"/>
      <c r="AA676" s="779"/>
    </row>
    <row r="677" spans="1:27" ht="12.75">
      <c r="A677" s="905"/>
      <c r="B677" s="905"/>
      <c r="C677" s="892"/>
      <c r="D677" s="892"/>
      <c r="E677" s="892"/>
      <c r="F677" s="892"/>
      <c r="G677" s="892"/>
      <c r="H677" s="892"/>
      <c r="I677" s="892"/>
      <c r="J677" s="892"/>
      <c r="K677" s="892"/>
      <c r="L677" s="779"/>
      <c r="M677" s="779"/>
      <c r="N677" s="779"/>
      <c r="O677" s="779"/>
      <c r="P677" s="779"/>
      <c r="Q677" s="779"/>
      <c r="R677" s="779"/>
      <c r="S677" s="779"/>
      <c r="T677" s="779"/>
      <c r="U677" s="779"/>
      <c r="V677" s="779"/>
      <c r="W677" s="779"/>
      <c r="X677" s="779"/>
      <c r="Y677" s="779"/>
      <c r="Z677" s="779"/>
      <c r="AA677" s="779"/>
    </row>
    <row r="678" spans="1:27" ht="12.75">
      <c r="A678" s="905"/>
      <c r="B678" s="905"/>
      <c r="C678" s="892"/>
      <c r="D678" s="892"/>
      <c r="E678" s="892"/>
      <c r="F678" s="892"/>
      <c r="G678" s="892"/>
      <c r="H678" s="892"/>
      <c r="I678" s="892"/>
      <c r="J678" s="892"/>
      <c r="K678" s="892"/>
      <c r="L678" s="779"/>
      <c r="M678" s="779"/>
      <c r="N678" s="779"/>
      <c r="O678" s="779"/>
      <c r="P678" s="779"/>
      <c r="Q678" s="779"/>
      <c r="R678" s="779"/>
      <c r="S678" s="779"/>
      <c r="T678" s="779"/>
      <c r="U678" s="779"/>
      <c r="V678" s="779"/>
      <c r="W678" s="779"/>
      <c r="X678" s="779"/>
      <c r="Y678" s="779"/>
      <c r="Z678" s="779"/>
      <c r="AA678" s="779"/>
    </row>
    <row r="679" spans="1:27" ht="12.75">
      <c r="A679" s="905"/>
      <c r="B679" s="905"/>
      <c r="C679" s="892"/>
      <c r="D679" s="892"/>
      <c r="E679" s="892"/>
      <c r="F679" s="892"/>
      <c r="G679" s="892"/>
      <c r="H679" s="892"/>
      <c r="I679" s="892"/>
      <c r="J679" s="892"/>
      <c r="K679" s="892"/>
      <c r="L679" s="779"/>
      <c r="M679" s="779"/>
      <c r="N679" s="779"/>
      <c r="O679" s="779"/>
      <c r="P679" s="779"/>
      <c r="Q679" s="779"/>
      <c r="R679" s="779"/>
      <c r="S679" s="779"/>
      <c r="T679" s="779"/>
      <c r="U679" s="779"/>
      <c r="V679" s="779"/>
      <c r="W679" s="779"/>
      <c r="X679" s="779"/>
      <c r="Y679" s="779"/>
      <c r="Z679" s="779"/>
      <c r="AA679" s="779"/>
    </row>
    <row r="680" spans="1:27" ht="12.75">
      <c r="A680" s="905"/>
      <c r="B680" s="905"/>
      <c r="C680" s="892"/>
      <c r="D680" s="892"/>
      <c r="E680" s="892"/>
      <c r="F680" s="892"/>
      <c r="G680" s="892"/>
      <c r="H680" s="892"/>
      <c r="I680" s="892"/>
      <c r="J680" s="892"/>
      <c r="K680" s="892"/>
      <c r="L680" s="779"/>
      <c r="M680" s="779"/>
      <c r="N680" s="779"/>
      <c r="O680" s="779"/>
      <c r="P680" s="779"/>
      <c r="Q680" s="779"/>
      <c r="R680" s="779"/>
      <c r="S680" s="779"/>
      <c r="T680" s="779"/>
      <c r="U680" s="779"/>
      <c r="V680" s="779"/>
      <c r="W680" s="779"/>
      <c r="X680" s="779"/>
      <c r="Y680" s="779"/>
      <c r="Z680" s="779"/>
      <c r="AA680" s="779"/>
    </row>
    <row r="681" spans="1:27" ht="12.75">
      <c r="A681" s="905"/>
      <c r="B681" s="905"/>
      <c r="C681" s="892"/>
      <c r="D681" s="892"/>
      <c r="E681" s="892"/>
      <c r="F681" s="892"/>
      <c r="G681" s="892"/>
      <c r="H681" s="892"/>
      <c r="I681" s="892"/>
      <c r="J681" s="892"/>
      <c r="K681" s="892"/>
      <c r="L681" s="779"/>
      <c r="M681" s="779"/>
      <c r="N681" s="779"/>
      <c r="O681" s="779"/>
      <c r="P681" s="779"/>
      <c r="Q681" s="779"/>
      <c r="R681" s="779"/>
      <c r="S681" s="779"/>
      <c r="T681" s="779"/>
      <c r="U681" s="779"/>
      <c r="V681" s="779"/>
      <c r="W681" s="779"/>
      <c r="X681" s="779"/>
      <c r="Y681" s="779"/>
      <c r="Z681" s="779"/>
      <c r="AA681" s="779"/>
    </row>
    <row r="682" spans="1:27" ht="12.75">
      <c r="A682" s="905"/>
      <c r="B682" s="905"/>
      <c r="C682" s="892"/>
      <c r="D682" s="892"/>
      <c r="E682" s="892"/>
      <c r="F682" s="892"/>
      <c r="G682" s="892"/>
      <c r="H682" s="892"/>
      <c r="I682" s="892"/>
      <c r="J682" s="892"/>
      <c r="K682" s="892"/>
      <c r="L682" s="779"/>
      <c r="M682" s="779"/>
      <c r="N682" s="779"/>
      <c r="O682" s="779"/>
      <c r="P682" s="779"/>
      <c r="Q682" s="779"/>
      <c r="R682" s="779"/>
      <c r="S682" s="779"/>
      <c r="T682" s="779"/>
      <c r="U682" s="779"/>
      <c r="V682" s="779"/>
      <c r="W682" s="779"/>
      <c r="X682" s="779"/>
      <c r="Y682" s="779"/>
      <c r="Z682" s="779"/>
      <c r="AA682" s="779"/>
    </row>
    <row r="683" spans="1:27" ht="12.75">
      <c r="A683" s="905"/>
      <c r="B683" s="905"/>
      <c r="C683" s="892"/>
      <c r="D683" s="892"/>
      <c r="E683" s="892"/>
      <c r="F683" s="892"/>
      <c r="G683" s="892"/>
      <c r="H683" s="892"/>
      <c r="I683" s="892"/>
      <c r="J683" s="892"/>
      <c r="K683" s="892"/>
      <c r="L683" s="779"/>
      <c r="M683" s="779"/>
      <c r="N683" s="779"/>
      <c r="O683" s="779"/>
      <c r="P683" s="779"/>
      <c r="Q683" s="779"/>
      <c r="R683" s="779"/>
      <c r="S683" s="779"/>
      <c r="T683" s="779"/>
      <c r="U683" s="779"/>
      <c r="V683" s="779"/>
      <c r="W683" s="779"/>
      <c r="X683" s="779"/>
      <c r="Y683" s="779"/>
      <c r="Z683" s="779"/>
      <c r="AA683" s="779"/>
    </row>
    <row r="684" spans="1:27" ht="12.75">
      <c r="A684" s="905"/>
      <c r="B684" s="905"/>
      <c r="C684" s="892"/>
      <c r="D684" s="892"/>
      <c r="E684" s="892"/>
      <c r="F684" s="892"/>
      <c r="G684" s="892"/>
      <c r="H684" s="892"/>
      <c r="I684" s="892"/>
      <c r="J684" s="892"/>
      <c r="K684" s="892"/>
      <c r="L684" s="779"/>
      <c r="M684" s="779"/>
      <c r="N684" s="779"/>
      <c r="O684" s="779"/>
      <c r="P684" s="779"/>
      <c r="Q684" s="779"/>
      <c r="R684" s="779"/>
      <c r="S684" s="779"/>
      <c r="T684" s="779"/>
      <c r="U684" s="779"/>
      <c r="V684" s="779"/>
      <c r="W684" s="779"/>
      <c r="X684" s="779"/>
      <c r="Y684" s="779"/>
      <c r="Z684" s="779"/>
      <c r="AA684" s="779"/>
    </row>
    <row r="685" spans="1:27" ht="12.75">
      <c r="A685" s="905"/>
      <c r="B685" s="905"/>
      <c r="C685" s="892"/>
      <c r="D685" s="892"/>
      <c r="E685" s="892"/>
      <c r="F685" s="892"/>
      <c r="G685" s="892"/>
      <c r="H685" s="892"/>
      <c r="I685" s="892"/>
      <c r="J685" s="892"/>
      <c r="K685" s="892"/>
      <c r="L685" s="779"/>
      <c r="M685" s="779"/>
      <c r="N685" s="779"/>
      <c r="O685" s="779"/>
      <c r="P685" s="779"/>
      <c r="Q685" s="779"/>
      <c r="R685" s="779"/>
      <c r="S685" s="779"/>
      <c r="T685" s="779"/>
      <c r="U685" s="779"/>
      <c r="V685" s="779"/>
      <c r="W685" s="779"/>
      <c r="X685" s="779"/>
      <c r="Y685" s="779"/>
      <c r="Z685" s="779"/>
      <c r="AA685" s="779"/>
    </row>
    <row r="686" spans="1:27" ht="12.75">
      <c r="A686" s="905"/>
      <c r="B686" s="905"/>
      <c r="C686" s="892"/>
      <c r="D686" s="892"/>
      <c r="E686" s="892"/>
      <c r="F686" s="892"/>
      <c r="G686" s="892"/>
      <c r="H686" s="892"/>
      <c r="I686" s="892"/>
      <c r="J686" s="892"/>
      <c r="K686" s="892"/>
      <c r="L686" s="779"/>
      <c r="M686" s="779"/>
      <c r="N686" s="779"/>
      <c r="O686" s="779"/>
      <c r="P686" s="779"/>
      <c r="Q686" s="779"/>
      <c r="R686" s="779"/>
      <c r="S686" s="779"/>
      <c r="T686" s="779"/>
      <c r="U686" s="779"/>
      <c r="V686" s="779"/>
      <c r="W686" s="779"/>
      <c r="X686" s="779"/>
      <c r="Y686" s="779"/>
      <c r="Z686" s="779"/>
      <c r="AA686" s="779"/>
    </row>
    <row r="687" spans="1:27" ht="12.75">
      <c r="A687" s="905"/>
      <c r="B687" s="905"/>
      <c r="C687" s="892"/>
      <c r="D687" s="892"/>
      <c r="E687" s="892"/>
      <c r="F687" s="892"/>
      <c r="G687" s="892"/>
      <c r="H687" s="892"/>
      <c r="I687" s="892"/>
      <c r="J687" s="892"/>
      <c r="K687" s="892"/>
      <c r="L687" s="779"/>
      <c r="M687" s="779"/>
      <c r="N687" s="779"/>
      <c r="O687" s="779"/>
      <c r="P687" s="779"/>
      <c r="Q687" s="779"/>
      <c r="R687" s="779"/>
      <c r="S687" s="779"/>
      <c r="T687" s="779"/>
      <c r="U687" s="779"/>
      <c r="V687" s="779"/>
      <c r="W687" s="779"/>
      <c r="X687" s="779"/>
      <c r="Y687" s="779"/>
      <c r="Z687" s="779"/>
      <c r="AA687" s="779"/>
    </row>
    <row r="688" spans="1:27" ht="12.75">
      <c r="A688" s="905"/>
      <c r="B688" s="905"/>
      <c r="C688" s="892"/>
      <c r="D688" s="892"/>
      <c r="E688" s="892"/>
      <c r="F688" s="892"/>
      <c r="G688" s="892"/>
      <c r="H688" s="892"/>
      <c r="I688" s="892"/>
      <c r="J688" s="892"/>
      <c r="K688" s="892"/>
      <c r="L688" s="779"/>
      <c r="M688" s="779"/>
      <c r="N688" s="779"/>
      <c r="O688" s="779"/>
      <c r="P688" s="779"/>
      <c r="Q688" s="779"/>
      <c r="R688" s="779"/>
      <c r="S688" s="779"/>
      <c r="T688" s="779"/>
      <c r="U688" s="779"/>
      <c r="V688" s="779"/>
      <c r="W688" s="779"/>
      <c r="X688" s="779"/>
      <c r="Y688" s="779"/>
      <c r="Z688" s="779"/>
      <c r="AA688" s="779"/>
    </row>
    <row r="689" spans="1:27" ht="12.75">
      <c r="A689" s="905"/>
      <c r="B689" s="905"/>
      <c r="C689" s="892"/>
      <c r="D689" s="892"/>
      <c r="E689" s="892"/>
      <c r="F689" s="892"/>
      <c r="G689" s="892"/>
      <c r="H689" s="892"/>
      <c r="I689" s="892"/>
      <c r="J689" s="892"/>
      <c r="K689" s="892"/>
      <c r="L689" s="779"/>
      <c r="M689" s="779"/>
      <c r="N689" s="779"/>
      <c r="O689" s="779"/>
      <c r="P689" s="779"/>
      <c r="Q689" s="779"/>
      <c r="R689" s="779"/>
      <c r="S689" s="779"/>
      <c r="T689" s="779"/>
      <c r="U689" s="779"/>
      <c r="V689" s="779"/>
      <c r="W689" s="779"/>
      <c r="X689" s="779"/>
      <c r="Y689" s="779"/>
      <c r="Z689" s="779"/>
      <c r="AA689" s="779"/>
    </row>
    <row r="690" spans="1:27" ht="12.75">
      <c r="A690" s="905"/>
      <c r="B690" s="905"/>
      <c r="C690" s="892"/>
      <c r="D690" s="892"/>
      <c r="E690" s="892"/>
      <c r="F690" s="892"/>
      <c r="G690" s="892"/>
      <c r="H690" s="892"/>
      <c r="I690" s="892"/>
      <c r="J690" s="892"/>
      <c r="K690" s="892"/>
      <c r="L690" s="779"/>
      <c r="M690" s="779"/>
      <c r="N690" s="779"/>
      <c r="O690" s="779"/>
      <c r="P690" s="779"/>
      <c r="Q690" s="779"/>
      <c r="R690" s="779"/>
      <c r="S690" s="779"/>
      <c r="T690" s="779"/>
      <c r="U690" s="779"/>
      <c r="V690" s="779"/>
      <c r="W690" s="779"/>
      <c r="X690" s="779"/>
      <c r="Y690" s="779"/>
      <c r="Z690" s="779"/>
      <c r="AA690" s="779"/>
    </row>
    <row r="691" spans="1:27" ht="12.75">
      <c r="A691" s="905"/>
      <c r="B691" s="905"/>
      <c r="C691" s="892"/>
      <c r="D691" s="892"/>
      <c r="E691" s="892"/>
      <c r="F691" s="892"/>
      <c r="G691" s="892"/>
      <c r="H691" s="892"/>
      <c r="I691" s="892"/>
      <c r="J691" s="892"/>
      <c r="K691" s="892"/>
      <c r="L691" s="779"/>
      <c r="M691" s="779"/>
      <c r="N691" s="779"/>
      <c r="O691" s="779"/>
      <c r="P691" s="779"/>
      <c r="Q691" s="779"/>
      <c r="R691" s="779"/>
      <c r="S691" s="779"/>
      <c r="T691" s="779"/>
      <c r="U691" s="779"/>
      <c r="V691" s="779"/>
      <c r="W691" s="779"/>
      <c r="X691" s="779"/>
      <c r="Y691" s="779"/>
      <c r="Z691" s="779"/>
      <c r="AA691" s="779"/>
    </row>
    <row r="692" spans="1:27" ht="12.75">
      <c r="A692" s="905"/>
      <c r="B692" s="905"/>
      <c r="C692" s="892"/>
      <c r="D692" s="892"/>
      <c r="E692" s="892"/>
      <c r="F692" s="892"/>
      <c r="G692" s="892"/>
      <c r="H692" s="892"/>
      <c r="I692" s="892"/>
      <c r="J692" s="892"/>
      <c r="K692" s="892"/>
      <c r="L692" s="779"/>
      <c r="M692" s="779"/>
      <c r="N692" s="779"/>
      <c r="O692" s="779"/>
      <c r="P692" s="779"/>
      <c r="Q692" s="779"/>
      <c r="R692" s="779"/>
      <c r="S692" s="779"/>
      <c r="T692" s="779"/>
      <c r="U692" s="779"/>
      <c r="V692" s="779"/>
      <c r="W692" s="779"/>
      <c r="X692" s="779"/>
      <c r="Y692" s="779"/>
      <c r="Z692" s="779"/>
      <c r="AA692" s="779"/>
    </row>
    <row r="693" spans="1:27" ht="12.75">
      <c r="A693" s="905"/>
      <c r="B693" s="905"/>
      <c r="C693" s="892"/>
      <c r="D693" s="892"/>
      <c r="E693" s="892"/>
      <c r="F693" s="892"/>
      <c r="G693" s="892"/>
      <c r="H693" s="892"/>
      <c r="I693" s="892"/>
      <c r="J693" s="892"/>
      <c r="K693" s="892"/>
      <c r="L693" s="779"/>
      <c r="M693" s="779"/>
      <c r="N693" s="779"/>
      <c r="O693" s="779"/>
      <c r="P693" s="779"/>
      <c r="Q693" s="779"/>
      <c r="R693" s="779"/>
      <c r="S693" s="779"/>
      <c r="T693" s="779"/>
      <c r="U693" s="779"/>
      <c r="V693" s="779"/>
      <c r="W693" s="779"/>
      <c r="X693" s="779"/>
      <c r="Y693" s="779"/>
      <c r="Z693" s="779"/>
      <c r="AA693" s="779"/>
    </row>
    <row r="694" spans="1:27" ht="12.75">
      <c r="A694" s="905"/>
      <c r="B694" s="905"/>
      <c r="C694" s="892"/>
      <c r="D694" s="892"/>
      <c r="E694" s="892"/>
      <c r="F694" s="892"/>
      <c r="G694" s="892"/>
      <c r="H694" s="892"/>
      <c r="I694" s="892"/>
      <c r="J694" s="892"/>
      <c r="K694" s="892"/>
      <c r="L694" s="779"/>
      <c r="M694" s="779"/>
      <c r="N694" s="779"/>
      <c r="O694" s="779"/>
      <c r="P694" s="779"/>
      <c r="Q694" s="779"/>
      <c r="R694" s="779"/>
      <c r="S694" s="779"/>
      <c r="T694" s="779"/>
      <c r="U694" s="779"/>
      <c r="V694" s="779"/>
      <c r="W694" s="779"/>
      <c r="X694" s="779"/>
      <c r="Y694" s="779"/>
      <c r="Z694" s="779"/>
      <c r="AA694" s="779"/>
    </row>
    <row r="695" spans="1:27" ht="12.75">
      <c r="A695" s="905"/>
      <c r="B695" s="905"/>
      <c r="C695" s="892"/>
      <c r="D695" s="892"/>
      <c r="E695" s="892"/>
      <c r="F695" s="892"/>
      <c r="G695" s="892"/>
      <c r="H695" s="892"/>
      <c r="I695" s="892"/>
      <c r="J695" s="892"/>
      <c r="K695" s="892"/>
      <c r="L695" s="779"/>
      <c r="M695" s="779"/>
      <c r="N695" s="779"/>
      <c r="O695" s="779"/>
      <c r="P695" s="779"/>
      <c r="Q695" s="779"/>
      <c r="R695" s="779"/>
      <c r="S695" s="779"/>
      <c r="T695" s="779"/>
      <c r="U695" s="779"/>
      <c r="V695" s="779"/>
      <c r="W695" s="779"/>
      <c r="X695" s="779"/>
      <c r="Y695" s="779"/>
      <c r="Z695" s="779"/>
      <c r="AA695" s="779"/>
    </row>
    <row r="696" spans="1:27" ht="12.75">
      <c r="A696" s="905"/>
      <c r="B696" s="905"/>
      <c r="C696" s="892"/>
      <c r="D696" s="892"/>
      <c r="E696" s="892"/>
      <c r="F696" s="892"/>
      <c r="G696" s="892"/>
      <c r="H696" s="892"/>
      <c r="I696" s="892"/>
      <c r="J696" s="892"/>
      <c r="K696" s="892"/>
      <c r="L696" s="779"/>
      <c r="M696" s="779"/>
      <c r="N696" s="779"/>
      <c r="O696" s="779"/>
      <c r="P696" s="779"/>
      <c r="Q696" s="779"/>
      <c r="R696" s="779"/>
      <c r="S696" s="779"/>
      <c r="T696" s="779"/>
      <c r="U696" s="779"/>
      <c r="V696" s="779"/>
      <c r="W696" s="779"/>
      <c r="X696" s="779"/>
      <c r="Y696" s="779"/>
      <c r="Z696" s="779"/>
      <c r="AA696" s="779"/>
    </row>
    <row r="697" spans="1:27" ht="12.75">
      <c r="A697" s="905"/>
      <c r="B697" s="905"/>
      <c r="C697" s="892"/>
      <c r="D697" s="892"/>
      <c r="E697" s="892"/>
      <c r="F697" s="892"/>
      <c r="G697" s="892"/>
      <c r="H697" s="892"/>
      <c r="I697" s="892"/>
      <c r="J697" s="892"/>
      <c r="K697" s="892"/>
      <c r="L697" s="779"/>
      <c r="M697" s="779"/>
      <c r="N697" s="779"/>
      <c r="O697" s="779"/>
      <c r="P697" s="779"/>
      <c r="Q697" s="779"/>
      <c r="R697" s="779"/>
      <c r="S697" s="779"/>
      <c r="T697" s="779"/>
      <c r="U697" s="779"/>
      <c r="V697" s="779"/>
      <c r="W697" s="779"/>
      <c r="X697" s="779"/>
      <c r="Y697" s="779"/>
      <c r="Z697" s="779"/>
      <c r="AA697" s="779"/>
    </row>
    <row r="698" spans="1:27" ht="12.75">
      <c r="A698" s="905"/>
      <c r="B698" s="905"/>
      <c r="C698" s="892"/>
      <c r="D698" s="892"/>
      <c r="E698" s="892"/>
      <c r="F698" s="892"/>
      <c r="G698" s="892"/>
      <c r="H698" s="892"/>
      <c r="I698" s="892"/>
      <c r="J698" s="892"/>
      <c r="K698" s="892"/>
      <c r="L698" s="779"/>
      <c r="M698" s="779"/>
      <c r="N698" s="779"/>
      <c r="O698" s="779"/>
      <c r="P698" s="779"/>
      <c r="Q698" s="779"/>
      <c r="R698" s="779"/>
      <c r="S698" s="779"/>
      <c r="T698" s="779"/>
      <c r="U698" s="779"/>
      <c r="V698" s="779"/>
      <c r="W698" s="779"/>
      <c r="X698" s="779"/>
      <c r="Y698" s="779"/>
      <c r="Z698" s="779"/>
      <c r="AA698" s="779"/>
    </row>
    <row r="699" spans="1:27" ht="12.75">
      <c r="A699" s="905"/>
      <c r="B699" s="905"/>
      <c r="C699" s="892"/>
      <c r="D699" s="892"/>
      <c r="E699" s="892"/>
      <c r="F699" s="892"/>
      <c r="G699" s="892"/>
      <c r="H699" s="892"/>
      <c r="I699" s="892"/>
      <c r="J699" s="892"/>
      <c r="K699" s="892"/>
      <c r="L699" s="779"/>
      <c r="M699" s="779"/>
      <c r="N699" s="779"/>
      <c r="O699" s="779"/>
      <c r="P699" s="779"/>
      <c r="Q699" s="779"/>
      <c r="R699" s="779"/>
      <c r="S699" s="779"/>
      <c r="T699" s="779"/>
      <c r="U699" s="779"/>
      <c r="V699" s="779"/>
      <c r="W699" s="779"/>
      <c r="X699" s="779"/>
      <c r="Y699" s="779"/>
      <c r="Z699" s="779"/>
      <c r="AA699" s="779"/>
    </row>
    <row r="700" spans="1:27" ht="12.75">
      <c r="A700" s="905"/>
      <c r="B700" s="905"/>
      <c r="C700" s="892"/>
      <c r="D700" s="892"/>
      <c r="E700" s="892"/>
      <c r="F700" s="892"/>
      <c r="G700" s="892"/>
      <c r="H700" s="892"/>
      <c r="I700" s="892"/>
      <c r="J700" s="892"/>
      <c r="K700" s="892"/>
      <c r="L700" s="779"/>
      <c r="M700" s="779"/>
      <c r="N700" s="779"/>
      <c r="O700" s="779"/>
      <c r="P700" s="779"/>
      <c r="Q700" s="779"/>
      <c r="R700" s="779"/>
      <c r="S700" s="779"/>
      <c r="T700" s="779"/>
      <c r="U700" s="779"/>
      <c r="V700" s="779"/>
      <c r="W700" s="779"/>
      <c r="X700" s="779"/>
      <c r="Y700" s="779"/>
      <c r="Z700" s="779"/>
      <c r="AA700" s="779"/>
    </row>
    <row r="701" spans="1:27" ht="12.75">
      <c r="A701" s="905"/>
      <c r="B701" s="905"/>
      <c r="C701" s="892"/>
      <c r="D701" s="892"/>
      <c r="E701" s="892"/>
      <c r="F701" s="892"/>
      <c r="G701" s="892"/>
      <c r="H701" s="892"/>
      <c r="I701" s="892"/>
      <c r="J701" s="892"/>
      <c r="K701" s="892"/>
      <c r="L701" s="779"/>
      <c r="M701" s="779"/>
      <c r="N701" s="779"/>
      <c r="O701" s="779"/>
      <c r="P701" s="779"/>
      <c r="Q701" s="779"/>
      <c r="R701" s="779"/>
      <c r="S701" s="779"/>
      <c r="T701" s="779"/>
      <c r="U701" s="779"/>
      <c r="V701" s="779"/>
      <c r="W701" s="779"/>
      <c r="X701" s="779"/>
      <c r="Y701" s="779"/>
      <c r="Z701" s="779"/>
      <c r="AA701" s="779"/>
    </row>
    <row r="702" spans="1:27" ht="12.75">
      <c r="A702" s="905"/>
      <c r="B702" s="905"/>
      <c r="C702" s="892"/>
      <c r="D702" s="892"/>
      <c r="E702" s="892"/>
      <c r="F702" s="892"/>
      <c r="G702" s="892"/>
      <c r="H702" s="892"/>
      <c r="I702" s="892"/>
      <c r="J702" s="892"/>
      <c r="K702" s="892"/>
      <c r="L702" s="779"/>
      <c r="M702" s="779"/>
      <c r="N702" s="779"/>
      <c r="O702" s="779"/>
      <c r="P702" s="779"/>
      <c r="Q702" s="779"/>
      <c r="R702" s="779"/>
      <c r="S702" s="779"/>
      <c r="T702" s="779"/>
      <c r="U702" s="779"/>
      <c r="V702" s="779"/>
      <c r="W702" s="779"/>
      <c r="X702" s="779"/>
      <c r="Y702" s="779"/>
      <c r="Z702" s="779"/>
      <c r="AA702" s="779"/>
    </row>
    <row r="703" spans="1:27" ht="12.75">
      <c r="A703" s="905"/>
      <c r="B703" s="905"/>
      <c r="C703" s="892"/>
      <c r="D703" s="892"/>
      <c r="E703" s="892"/>
      <c r="F703" s="892"/>
      <c r="G703" s="892"/>
      <c r="H703" s="892"/>
      <c r="I703" s="892"/>
      <c r="J703" s="892"/>
      <c r="K703" s="892"/>
      <c r="L703" s="779"/>
      <c r="M703" s="779"/>
      <c r="N703" s="779"/>
      <c r="O703" s="779"/>
      <c r="P703" s="779"/>
      <c r="Q703" s="779"/>
      <c r="R703" s="779"/>
      <c r="S703" s="779"/>
      <c r="T703" s="779"/>
      <c r="U703" s="779"/>
      <c r="V703" s="779"/>
      <c r="W703" s="779"/>
      <c r="X703" s="779"/>
      <c r="Y703" s="779"/>
      <c r="Z703" s="779"/>
      <c r="AA703" s="779"/>
    </row>
    <row r="704" spans="1:27" ht="12.75">
      <c r="A704" s="905"/>
      <c r="B704" s="905"/>
      <c r="C704" s="892"/>
      <c r="D704" s="892"/>
      <c r="E704" s="892"/>
      <c r="F704" s="892"/>
      <c r="G704" s="892"/>
      <c r="H704" s="892"/>
      <c r="I704" s="892"/>
      <c r="J704" s="892"/>
      <c r="K704" s="892"/>
      <c r="L704" s="779"/>
      <c r="M704" s="779"/>
      <c r="N704" s="779"/>
      <c r="O704" s="779"/>
      <c r="P704" s="779"/>
      <c r="Q704" s="779"/>
      <c r="R704" s="779"/>
      <c r="S704" s="779"/>
      <c r="T704" s="779"/>
      <c r="U704" s="779"/>
      <c r="V704" s="779"/>
      <c r="W704" s="779"/>
      <c r="X704" s="779"/>
      <c r="Y704" s="779"/>
      <c r="Z704" s="779"/>
      <c r="AA704" s="779"/>
    </row>
    <row r="705" spans="1:27" ht="12.75">
      <c r="A705" s="905"/>
      <c r="B705" s="905"/>
      <c r="C705" s="892"/>
      <c r="D705" s="892"/>
      <c r="E705" s="892"/>
      <c r="F705" s="892"/>
      <c r="G705" s="892"/>
      <c r="H705" s="892"/>
      <c r="I705" s="892"/>
      <c r="J705" s="892"/>
      <c r="K705" s="892"/>
      <c r="L705" s="779"/>
      <c r="M705" s="779"/>
      <c r="N705" s="779"/>
      <c r="O705" s="779"/>
      <c r="P705" s="779"/>
      <c r="Q705" s="779"/>
      <c r="R705" s="779"/>
      <c r="S705" s="779"/>
      <c r="T705" s="779"/>
      <c r="U705" s="779"/>
      <c r="V705" s="779"/>
      <c r="W705" s="779"/>
      <c r="X705" s="779"/>
      <c r="Y705" s="779"/>
      <c r="Z705" s="779"/>
      <c r="AA705" s="779"/>
    </row>
    <row r="706" spans="1:27" ht="12.75">
      <c r="A706" s="905"/>
      <c r="B706" s="905"/>
      <c r="C706" s="892"/>
      <c r="D706" s="892"/>
      <c r="E706" s="892"/>
      <c r="F706" s="892"/>
      <c r="G706" s="892"/>
      <c r="H706" s="892"/>
      <c r="I706" s="892"/>
      <c r="J706" s="892"/>
      <c r="K706" s="892"/>
      <c r="L706" s="779"/>
      <c r="M706" s="779"/>
      <c r="N706" s="779"/>
      <c r="O706" s="779"/>
      <c r="P706" s="779"/>
      <c r="Q706" s="779"/>
      <c r="R706" s="779"/>
      <c r="S706" s="779"/>
      <c r="T706" s="779"/>
      <c r="U706" s="779"/>
      <c r="V706" s="779"/>
      <c r="W706" s="779"/>
      <c r="X706" s="779"/>
      <c r="Y706" s="779"/>
      <c r="Z706" s="779"/>
      <c r="AA706" s="779"/>
    </row>
    <row r="707" spans="1:27" ht="12.75">
      <c r="A707" s="905"/>
      <c r="B707" s="905"/>
      <c r="C707" s="892"/>
      <c r="D707" s="892"/>
      <c r="E707" s="892"/>
      <c r="F707" s="892"/>
      <c r="G707" s="892"/>
      <c r="H707" s="892"/>
      <c r="I707" s="892"/>
      <c r="J707" s="892"/>
      <c r="K707" s="892"/>
      <c r="L707" s="779"/>
      <c r="M707" s="779"/>
      <c r="N707" s="779"/>
      <c r="O707" s="779"/>
      <c r="P707" s="779"/>
      <c r="Q707" s="779"/>
      <c r="R707" s="779"/>
      <c r="S707" s="779"/>
      <c r="T707" s="779"/>
      <c r="U707" s="779"/>
      <c r="V707" s="779"/>
      <c r="W707" s="779"/>
      <c r="X707" s="779"/>
      <c r="Y707" s="779"/>
      <c r="Z707" s="779"/>
      <c r="AA707" s="779"/>
    </row>
    <row r="708" spans="1:27" ht="12.75">
      <c r="A708" s="905"/>
      <c r="B708" s="905"/>
      <c r="C708" s="892"/>
      <c r="D708" s="892"/>
      <c r="E708" s="892"/>
      <c r="F708" s="892"/>
      <c r="G708" s="892"/>
      <c r="H708" s="892"/>
      <c r="I708" s="892"/>
      <c r="J708" s="892"/>
      <c r="K708" s="892"/>
      <c r="L708" s="779"/>
      <c r="M708" s="779"/>
      <c r="N708" s="779"/>
      <c r="O708" s="779"/>
      <c r="P708" s="779"/>
      <c r="Q708" s="779"/>
      <c r="R708" s="779"/>
      <c r="S708" s="779"/>
      <c r="T708" s="779"/>
      <c r="U708" s="779"/>
      <c r="V708" s="779"/>
      <c r="W708" s="779"/>
      <c r="X708" s="779"/>
      <c r="Y708" s="779"/>
      <c r="Z708" s="779"/>
      <c r="AA708" s="779"/>
    </row>
    <row r="709" spans="1:27" ht="12.75">
      <c r="A709" s="905"/>
      <c r="B709" s="905"/>
      <c r="C709" s="892"/>
      <c r="D709" s="892"/>
      <c r="E709" s="892"/>
      <c r="F709" s="892"/>
      <c r="G709" s="892"/>
      <c r="H709" s="892"/>
      <c r="I709" s="892"/>
      <c r="J709" s="892"/>
      <c r="K709" s="892"/>
      <c r="L709" s="779"/>
      <c r="M709" s="779"/>
      <c r="N709" s="779"/>
      <c r="O709" s="779"/>
      <c r="P709" s="779"/>
      <c r="Q709" s="779"/>
      <c r="R709" s="779"/>
      <c r="S709" s="779"/>
      <c r="T709" s="779"/>
      <c r="U709" s="779"/>
      <c r="V709" s="779"/>
      <c r="W709" s="779"/>
      <c r="X709" s="779"/>
      <c r="Y709" s="779"/>
      <c r="Z709" s="779"/>
      <c r="AA709" s="779"/>
    </row>
    <row r="710" spans="1:27" ht="12.75">
      <c r="A710" s="905"/>
      <c r="B710" s="905"/>
      <c r="C710" s="892"/>
      <c r="D710" s="892"/>
      <c r="E710" s="892"/>
      <c r="F710" s="892"/>
      <c r="G710" s="892"/>
      <c r="H710" s="892"/>
      <c r="I710" s="892"/>
      <c r="J710" s="892"/>
      <c r="K710" s="892"/>
      <c r="L710" s="779"/>
      <c r="M710" s="779"/>
      <c r="N710" s="779"/>
      <c r="O710" s="779"/>
      <c r="P710" s="779"/>
      <c r="Q710" s="779"/>
      <c r="R710" s="779"/>
      <c r="S710" s="779"/>
      <c r="T710" s="779"/>
      <c r="U710" s="779"/>
      <c r="V710" s="779"/>
      <c r="W710" s="779"/>
      <c r="X710" s="779"/>
      <c r="Y710" s="779"/>
      <c r="Z710" s="779"/>
      <c r="AA710" s="779"/>
    </row>
    <row r="711" spans="1:27" ht="12.75">
      <c r="A711" s="905"/>
      <c r="B711" s="905"/>
      <c r="C711" s="892"/>
      <c r="D711" s="892"/>
      <c r="E711" s="892"/>
      <c r="F711" s="892"/>
      <c r="G711" s="892"/>
      <c r="H711" s="892"/>
      <c r="I711" s="892"/>
      <c r="J711" s="892"/>
      <c r="K711" s="892"/>
      <c r="L711" s="779"/>
      <c r="M711" s="779"/>
      <c r="N711" s="779"/>
      <c r="O711" s="779"/>
      <c r="P711" s="779"/>
      <c r="Q711" s="779"/>
      <c r="R711" s="779"/>
      <c r="S711" s="779"/>
      <c r="T711" s="779"/>
      <c r="U711" s="779"/>
      <c r="V711" s="779"/>
      <c r="W711" s="779"/>
      <c r="X711" s="779"/>
      <c r="Y711" s="779"/>
      <c r="Z711" s="779"/>
      <c r="AA711" s="779"/>
    </row>
    <row r="712" spans="1:27" ht="12.75">
      <c r="A712" s="905"/>
      <c r="B712" s="905"/>
      <c r="C712" s="892"/>
      <c r="D712" s="892"/>
      <c r="E712" s="892"/>
      <c r="F712" s="892"/>
      <c r="G712" s="892"/>
      <c r="H712" s="892"/>
      <c r="I712" s="892"/>
      <c r="J712" s="892"/>
      <c r="K712" s="892"/>
      <c r="L712" s="779"/>
      <c r="M712" s="779"/>
      <c r="N712" s="779"/>
      <c r="O712" s="779"/>
      <c r="P712" s="779"/>
      <c r="Q712" s="779"/>
      <c r="R712" s="779"/>
      <c r="S712" s="779"/>
      <c r="T712" s="779"/>
      <c r="U712" s="779"/>
      <c r="V712" s="779"/>
      <c r="W712" s="779"/>
      <c r="X712" s="779"/>
      <c r="Y712" s="779"/>
      <c r="Z712" s="779"/>
      <c r="AA712" s="779"/>
    </row>
    <row r="713" spans="1:27" ht="12.75">
      <c r="A713" s="905"/>
      <c r="B713" s="905"/>
      <c r="C713" s="892"/>
      <c r="D713" s="892"/>
      <c r="E713" s="892"/>
      <c r="F713" s="892"/>
      <c r="G713" s="892"/>
      <c r="H713" s="892"/>
      <c r="I713" s="892"/>
      <c r="J713" s="892"/>
      <c r="K713" s="892"/>
      <c r="L713" s="779"/>
      <c r="M713" s="779"/>
      <c r="N713" s="779"/>
      <c r="O713" s="779"/>
      <c r="P713" s="779"/>
      <c r="Q713" s="779"/>
      <c r="R713" s="779"/>
      <c r="S713" s="779"/>
      <c r="T713" s="779"/>
      <c r="U713" s="779"/>
      <c r="V713" s="779"/>
      <c r="W713" s="779"/>
      <c r="X713" s="779"/>
      <c r="Y713" s="779"/>
      <c r="Z713" s="779"/>
      <c r="AA713" s="779"/>
    </row>
    <row r="714" spans="1:27" ht="12.75">
      <c r="A714" s="905"/>
      <c r="B714" s="905"/>
      <c r="C714" s="892"/>
      <c r="D714" s="892"/>
      <c r="E714" s="892"/>
      <c r="F714" s="892"/>
      <c r="G714" s="892"/>
      <c r="H714" s="892"/>
      <c r="I714" s="892"/>
      <c r="J714" s="892"/>
      <c r="K714" s="892"/>
      <c r="L714" s="779"/>
      <c r="M714" s="779"/>
      <c r="N714" s="779"/>
      <c r="O714" s="779"/>
      <c r="P714" s="779"/>
      <c r="Q714" s="779"/>
      <c r="R714" s="779"/>
      <c r="S714" s="779"/>
      <c r="T714" s="779"/>
      <c r="U714" s="779"/>
      <c r="V714" s="779"/>
      <c r="W714" s="779"/>
      <c r="X714" s="779"/>
      <c r="Y714" s="779"/>
      <c r="Z714" s="779"/>
      <c r="AA714" s="779"/>
    </row>
    <row r="715" spans="1:27" ht="12.75">
      <c r="A715" s="905"/>
      <c r="B715" s="905"/>
      <c r="C715" s="892"/>
      <c r="D715" s="892"/>
      <c r="E715" s="892"/>
      <c r="F715" s="892"/>
      <c r="G715" s="892"/>
      <c r="H715" s="892"/>
      <c r="I715" s="892"/>
      <c r="J715" s="892"/>
      <c r="K715" s="892"/>
      <c r="L715" s="779"/>
      <c r="M715" s="779"/>
      <c r="N715" s="779"/>
      <c r="O715" s="779"/>
      <c r="P715" s="779"/>
      <c r="Q715" s="779"/>
      <c r="R715" s="779"/>
      <c r="S715" s="779"/>
      <c r="T715" s="779"/>
      <c r="U715" s="779"/>
      <c r="V715" s="779"/>
      <c r="W715" s="779"/>
      <c r="X715" s="779"/>
      <c r="Y715" s="779"/>
      <c r="Z715" s="779"/>
      <c r="AA715" s="779"/>
    </row>
    <row r="716" spans="1:27" ht="12.75">
      <c r="A716" s="905"/>
      <c r="B716" s="905"/>
      <c r="C716" s="892"/>
      <c r="D716" s="892"/>
      <c r="E716" s="892"/>
      <c r="F716" s="892"/>
      <c r="G716" s="892"/>
      <c r="H716" s="892"/>
      <c r="I716" s="892"/>
      <c r="J716" s="892"/>
      <c r="K716" s="892"/>
      <c r="L716" s="779"/>
      <c r="M716" s="779"/>
      <c r="N716" s="779"/>
      <c r="O716" s="779"/>
      <c r="P716" s="779"/>
      <c r="Q716" s="779"/>
      <c r="R716" s="779"/>
      <c r="S716" s="779"/>
      <c r="T716" s="779"/>
      <c r="U716" s="779"/>
      <c r="V716" s="779"/>
      <c r="W716" s="779"/>
      <c r="X716" s="779"/>
      <c r="Y716" s="779"/>
      <c r="Z716" s="779"/>
      <c r="AA716" s="779"/>
    </row>
    <row r="717" spans="1:27" ht="12.75">
      <c r="A717" s="905"/>
      <c r="B717" s="905"/>
      <c r="C717" s="892"/>
      <c r="D717" s="892"/>
      <c r="E717" s="892"/>
      <c r="F717" s="892"/>
      <c r="G717" s="892"/>
      <c r="H717" s="892"/>
      <c r="I717" s="892"/>
      <c r="J717" s="892"/>
      <c r="K717" s="892"/>
      <c r="L717" s="779"/>
      <c r="M717" s="779"/>
      <c r="N717" s="779"/>
      <c r="O717" s="779"/>
      <c r="P717" s="779"/>
      <c r="Q717" s="779"/>
      <c r="R717" s="779"/>
      <c r="S717" s="779"/>
      <c r="T717" s="779"/>
      <c r="U717" s="779"/>
      <c r="V717" s="779"/>
      <c r="W717" s="779"/>
      <c r="X717" s="779"/>
      <c r="Y717" s="779"/>
      <c r="Z717" s="779"/>
      <c r="AA717" s="779"/>
    </row>
    <row r="718" spans="1:27" ht="12.75">
      <c r="A718" s="905"/>
      <c r="B718" s="905"/>
      <c r="C718" s="892"/>
      <c r="D718" s="892"/>
      <c r="E718" s="892"/>
      <c r="F718" s="892"/>
      <c r="G718" s="892"/>
      <c r="H718" s="892"/>
      <c r="I718" s="892"/>
      <c r="J718" s="892"/>
      <c r="K718" s="892"/>
      <c r="L718" s="779"/>
      <c r="M718" s="779"/>
      <c r="N718" s="779"/>
      <c r="O718" s="779"/>
      <c r="P718" s="779"/>
      <c r="Q718" s="779"/>
      <c r="R718" s="779"/>
      <c r="S718" s="779"/>
      <c r="T718" s="779"/>
      <c r="U718" s="779"/>
      <c r="V718" s="779"/>
      <c r="W718" s="779"/>
      <c r="X718" s="779"/>
      <c r="Y718" s="779"/>
      <c r="Z718" s="779"/>
      <c r="AA718" s="779"/>
    </row>
    <row r="719" spans="1:27" ht="12.75">
      <c r="A719" s="905"/>
      <c r="B719" s="905"/>
      <c r="C719" s="892"/>
      <c r="D719" s="892"/>
      <c r="E719" s="892"/>
      <c r="F719" s="892"/>
      <c r="G719" s="892"/>
      <c r="H719" s="892"/>
      <c r="I719" s="892"/>
      <c r="J719" s="892"/>
      <c r="K719" s="892"/>
      <c r="L719" s="779"/>
      <c r="M719" s="779"/>
      <c r="N719" s="779"/>
      <c r="O719" s="779"/>
      <c r="P719" s="779"/>
      <c r="Q719" s="779"/>
      <c r="R719" s="779"/>
      <c r="S719" s="779"/>
      <c r="T719" s="779"/>
      <c r="U719" s="779"/>
      <c r="V719" s="779"/>
      <c r="W719" s="779"/>
      <c r="X719" s="779"/>
      <c r="Y719" s="779"/>
      <c r="Z719" s="779"/>
      <c r="AA719" s="779"/>
    </row>
    <row r="720" spans="1:27" ht="12.75">
      <c r="A720" s="905"/>
      <c r="B720" s="905"/>
      <c r="C720" s="892"/>
      <c r="D720" s="892"/>
      <c r="E720" s="892"/>
      <c r="F720" s="892"/>
      <c r="G720" s="892"/>
      <c r="H720" s="892"/>
      <c r="I720" s="892"/>
      <c r="J720" s="892"/>
      <c r="K720" s="892"/>
      <c r="L720" s="779"/>
      <c r="M720" s="779"/>
      <c r="N720" s="779"/>
      <c r="O720" s="779"/>
      <c r="P720" s="779"/>
      <c r="Q720" s="779"/>
      <c r="R720" s="779"/>
      <c r="S720" s="779"/>
      <c r="T720" s="779"/>
      <c r="U720" s="779"/>
      <c r="V720" s="779"/>
      <c r="W720" s="779"/>
      <c r="X720" s="779"/>
      <c r="Y720" s="779"/>
      <c r="Z720" s="779"/>
      <c r="AA720" s="779"/>
    </row>
    <row r="721" spans="1:27" ht="12.75">
      <c r="A721" s="905"/>
      <c r="B721" s="905"/>
      <c r="C721" s="892"/>
      <c r="D721" s="892"/>
      <c r="E721" s="892"/>
      <c r="F721" s="892"/>
      <c r="G721" s="892"/>
      <c r="H721" s="892"/>
      <c r="I721" s="892"/>
      <c r="J721" s="892"/>
      <c r="K721" s="892"/>
      <c r="L721" s="779"/>
      <c r="M721" s="779"/>
      <c r="N721" s="779"/>
      <c r="O721" s="779"/>
      <c r="P721" s="779"/>
      <c r="Q721" s="779"/>
      <c r="R721" s="779"/>
      <c r="S721" s="779"/>
      <c r="T721" s="779"/>
      <c r="U721" s="779"/>
      <c r="V721" s="779"/>
      <c r="W721" s="779"/>
      <c r="X721" s="779"/>
      <c r="Y721" s="779"/>
      <c r="Z721" s="779"/>
      <c r="AA721" s="779"/>
    </row>
    <row r="722" spans="1:27" ht="12.75">
      <c r="A722" s="905"/>
      <c r="B722" s="905"/>
      <c r="C722" s="892"/>
      <c r="D722" s="892"/>
      <c r="E722" s="892"/>
      <c r="F722" s="892"/>
      <c r="G722" s="892"/>
      <c r="H722" s="892"/>
      <c r="I722" s="892"/>
      <c r="J722" s="892"/>
      <c r="K722" s="892"/>
      <c r="L722" s="779"/>
      <c r="M722" s="779"/>
      <c r="N722" s="779"/>
      <c r="O722" s="779"/>
      <c r="P722" s="779"/>
      <c r="Q722" s="779"/>
      <c r="R722" s="779"/>
      <c r="S722" s="779"/>
      <c r="T722" s="779"/>
      <c r="U722" s="779"/>
      <c r="V722" s="779"/>
      <c r="W722" s="779"/>
      <c r="X722" s="779"/>
      <c r="Y722" s="779"/>
      <c r="Z722" s="779"/>
      <c r="AA722" s="779"/>
    </row>
    <row r="723" spans="1:27" ht="12.75">
      <c r="A723" s="905"/>
      <c r="B723" s="905"/>
      <c r="C723" s="892"/>
      <c r="D723" s="892"/>
      <c r="E723" s="892"/>
      <c r="F723" s="892"/>
      <c r="G723" s="892"/>
      <c r="H723" s="892"/>
      <c r="I723" s="892"/>
      <c r="J723" s="892"/>
      <c r="K723" s="892"/>
      <c r="L723" s="779"/>
      <c r="M723" s="779"/>
      <c r="N723" s="779"/>
      <c r="O723" s="779"/>
      <c r="P723" s="779"/>
      <c r="Q723" s="779"/>
      <c r="R723" s="779"/>
      <c r="S723" s="779"/>
      <c r="T723" s="779"/>
      <c r="U723" s="779"/>
      <c r="V723" s="779"/>
      <c r="W723" s="779"/>
      <c r="X723" s="779"/>
      <c r="Y723" s="779"/>
      <c r="Z723" s="779"/>
      <c r="AA723" s="779"/>
    </row>
    <row r="724" spans="1:27" ht="12.75">
      <c r="A724" s="905"/>
      <c r="B724" s="905"/>
      <c r="C724" s="892"/>
      <c r="D724" s="892"/>
      <c r="E724" s="892"/>
      <c r="F724" s="892"/>
      <c r="G724" s="892"/>
      <c r="H724" s="892"/>
      <c r="I724" s="892"/>
      <c r="J724" s="892"/>
      <c r="K724" s="892"/>
      <c r="L724" s="779"/>
      <c r="M724" s="779"/>
      <c r="N724" s="779"/>
      <c r="O724" s="779"/>
      <c r="P724" s="779"/>
      <c r="Q724" s="779"/>
      <c r="R724" s="779"/>
      <c r="S724" s="779"/>
      <c r="T724" s="779"/>
      <c r="U724" s="779"/>
      <c r="V724" s="779"/>
      <c r="W724" s="779"/>
      <c r="X724" s="779"/>
      <c r="Y724" s="779"/>
      <c r="Z724" s="779"/>
      <c r="AA724" s="779"/>
    </row>
    <row r="725" spans="1:27" ht="12.75">
      <c r="A725" s="905"/>
      <c r="B725" s="905"/>
      <c r="C725" s="892"/>
      <c r="D725" s="892"/>
      <c r="E725" s="892"/>
      <c r="F725" s="892"/>
      <c r="G725" s="892"/>
      <c r="H725" s="892"/>
      <c r="I725" s="892"/>
      <c r="J725" s="892"/>
      <c r="K725" s="892"/>
      <c r="L725" s="779"/>
      <c r="M725" s="779"/>
      <c r="N725" s="779"/>
      <c r="O725" s="779"/>
      <c r="P725" s="779"/>
      <c r="Q725" s="779"/>
      <c r="R725" s="779"/>
      <c r="S725" s="779"/>
      <c r="T725" s="779"/>
      <c r="U725" s="779"/>
      <c r="V725" s="779"/>
      <c r="W725" s="779"/>
      <c r="X725" s="779"/>
      <c r="Y725" s="779"/>
      <c r="Z725" s="779"/>
      <c r="AA725" s="779"/>
    </row>
    <row r="726" spans="1:27" ht="12.75">
      <c r="A726" s="905"/>
      <c r="B726" s="905"/>
      <c r="C726" s="892"/>
      <c r="D726" s="892"/>
      <c r="E726" s="892"/>
      <c r="F726" s="892"/>
      <c r="G726" s="892"/>
      <c r="H726" s="892"/>
      <c r="I726" s="892"/>
      <c r="J726" s="892"/>
      <c r="K726" s="892"/>
      <c r="L726" s="779"/>
      <c r="M726" s="779"/>
      <c r="N726" s="779"/>
      <c r="O726" s="779"/>
      <c r="P726" s="779"/>
      <c r="Q726" s="779"/>
      <c r="R726" s="779"/>
      <c r="S726" s="779"/>
      <c r="T726" s="779"/>
      <c r="U726" s="779"/>
      <c r="V726" s="779"/>
      <c r="W726" s="779"/>
      <c r="X726" s="779"/>
      <c r="Y726" s="779"/>
      <c r="Z726" s="779"/>
      <c r="AA726" s="779"/>
    </row>
    <row r="727" spans="1:27" ht="12.75">
      <c r="A727" s="905"/>
      <c r="B727" s="905"/>
      <c r="C727" s="892"/>
      <c r="D727" s="892"/>
      <c r="E727" s="892"/>
      <c r="F727" s="892"/>
      <c r="G727" s="892"/>
      <c r="H727" s="892"/>
      <c r="I727" s="892"/>
      <c r="J727" s="892"/>
      <c r="K727" s="892"/>
      <c r="L727" s="779"/>
      <c r="M727" s="779"/>
      <c r="N727" s="779"/>
      <c r="O727" s="779"/>
      <c r="P727" s="779"/>
      <c r="Q727" s="779"/>
      <c r="R727" s="779"/>
      <c r="S727" s="779"/>
      <c r="T727" s="779"/>
      <c r="U727" s="779"/>
      <c r="V727" s="779"/>
      <c r="W727" s="779"/>
      <c r="X727" s="779"/>
      <c r="Y727" s="779"/>
      <c r="Z727" s="779"/>
      <c r="AA727" s="779"/>
    </row>
    <row r="728" spans="1:27" ht="12.75">
      <c r="A728" s="905"/>
      <c r="B728" s="905"/>
      <c r="C728" s="892"/>
      <c r="D728" s="892"/>
      <c r="E728" s="892"/>
      <c r="F728" s="892"/>
      <c r="G728" s="892"/>
      <c r="H728" s="892"/>
      <c r="I728" s="892"/>
      <c r="J728" s="892"/>
      <c r="K728" s="892"/>
      <c r="L728" s="779"/>
      <c r="M728" s="779"/>
      <c r="N728" s="779"/>
      <c r="O728" s="779"/>
      <c r="P728" s="779"/>
      <c r="Q728" s="779"/>
      <c r="R728" s="779"/>
      <c r="S728" s="779"/>
      <c r="T728" s="779"/>
      <c r="U728" s="779"/>
      <c r="V728" s="779"/>
      <c r="W728" s="779"/>
      <c r="X728" s="779"/>
      <c r="Y728" s="779"/>
      <c r="Z728" s="779"/>
      <c r="AA728" s="779"/>
    </row>
    <row r="729" spans="1:27" ht="12.75">
      <c r="A729" s="905"/>
      <c r="B729" s="905"/>
      <c r="C729" s="892"/>
      <c r="D729" s="892"/>
      <c r="E729" s="892"/>
      <c r="F729" s="892"/>
      <c r="G729" s="892"/>
      <c r="H729" s="892"/>
      <c r="I729" s="892"/>
      <c r="J729" s="892"/>
      <c r="K729" s="892"/>
      <c r="L729" s="779"/>
      <c r="M729" s="779"/>
      <c r="N729" s="779"/>
      <c r="O729" s="779"/>
      <c r="P729" s="779"/>
      <c r="Q729" s="779"/>
      <c r="R729" s="779"/>
      <c r="S729" s="779"/>
      <c r="T729" s="779"/>
      <c r="U729" s="779"/>
      <c r="V729" s="779"/>
      <c r="W729" s="779"/>
      <c r="X729" s="779"/>
      <c r="Y729" s="779"/>
      <c r="Z729" s="779"/>
      <c r="AA729" s="779"/>
    </row>
    <row r="730" spans="1:27" ht="12.75">
      <c r="A730" s="905"/>
      <c r="B730" s="905"/>
      <c r="C730" s="892"/>
      <c r="D730" s="892"/>
      <c r="E730" s="892"/>
      <c r="F730" s="892"/>
      <c r="G730" s="892"/>
      <c r="H730" s="892"/>
      <c r="I730" s="892"/>
      <c r="J730" s="892"/>
      <c r="K730" s="892"/>
      <c r="L730" s="779"/>
      <c r="M730" s="779"/>
      <c r="N730" s="779"/>
      <c r="O730" s="779"/>
      <c r="P730" s="779"/>
      <c r="Q730" s="779"/>
      <c r="R730" s="779"/>
      <c r="S730" s="779"/>
      <c r="T730" s="779"/>
      <c r="U730" s="779"/>
      <c r="V730" s="779"/>
      <c r="W730" s="779"/>
      <c r="X730" s="779"/>
      <c r="Y730" s="779"/>
      <c r="Z730" s="779"/>
      <c r="AA730" s="779"/>
    </row>
    <row r="731" spans="1:27" ht="12.75">
      <c r="A731" s="905"/>
      <c r="B731" s="905"/>
      <c r="C731" s="892"/>
      <c r="D731" s="892"/>
      <c r="E731" s="892"/>
      <c r="F731" s="892"/>
      <c r="G731" s="892"/>
      <c r="H731" s="892"/>
      <c r="I731" s="892"/>
      <c r="J731" s="892"/>
      <c r="K731" s="892"/>
      <c r="L731" s="779"/>
      <c r="M731" s="779"/>
      <c r="N731" s="779"/>
      <c r="O731" s="779"/>
      <c r="P731" s="779"/>
      <c r="Q731" s="779"/>
      <c r="R731" s="779"/>
      <c r="S731" s="779"/>
      <c r="T731" s="779"/>
      <c r="U731" s="779"/>
      <c r="V731" s="779"/>
      <c r="W731" s="779"/>
      <c r="X731" s="779"/>
      <c r="Y731" s="779"/>
      <c r="Z731" s="779"/>
      <c r="AA731" s="779"/>
    </row>
    <row r="732" spans="1:27" ht="12.75">
      <c r="A732" s="905"/>
      <c r="B732" s="905"/>
      <c r="C732" s="892"/>
      <c r="D732" s="892"/>
      <c r="E732" s="892"/>
      <c r="F732" s="892"/>
      <c r="G732" s="892"/>
      <c r="H732" s="892"/>
      <c r="I732" s="892"/>
      <c r="J732" s="892"/>
      <c r="K732" s="892"/>
      <c r="L732" s="779"/>
      <c r="M732" s="779"/>
      <c r="N732" s="779"/>
      <c r="O732" s="779"/>
      <c r="P732" s="779"/>
      <c r="Q732" s="779"/>
      <c r="R732" s="779"/>
      <c r="S732" s="779"/>
      <c r="T732" s="779"/>
      <c r="U732" s="779"/>
      <c r="V732" s="779"/>
      <c r="W732" s="779"/>
      <c r="X732" s="779"/>
      <c r="Y732" s="779"/>
      <c r="Z732" s="779"/>
      <c r="AA732" s="779"/>
    </row>
    <row r="733" spans="1:27" ht="12.75">
      <c r="A733" s="905"/>
      <c r="B733" s="905"/>
      <c r="C733" s="892"/>
      <c r="D733" s="892"/>
      <c r="E733" s="892"/>
      <c r="F733" s="892"/>
      <c r="G733" s="892"/>
      <c r="H733" s="892"/>
      <c r="I733" s="892"/>
      <c r="J733" s="892"/>
      <c r="K733" s="892"/>
      <c r="L733" s="779"/>
      <c r="M733" s="779"/>
      <c r="N733" s="779"/>
      <c r="O733" s="779"/>
      <c r="P733" s="779"/>
      <c r="Q733" s="779"/>
      <c r="R733" s="779"/>
      <c r="S733" s="779"/>
      <c r="T733" s="779"/>
      <c r="U733" s="779"/>
      <c r="V733" s="779"/>
      <c r="W733" s="779"/>
      <c r="X733" s="779"/>
      <c r="Y733" s="779"/>
      <c r="Z733" s="779"/>
      <c r="AA733" s="779"/>
    </row>
    <row r="734" spans="1:27" ht="12.75">
      <c r="A734" s="905"/>
      <c r="B734" s="905"/>
      <c r="C734" s="892"/>
      <c r="D734" s="892"/>
      <c r="E734" s="892"/>
      <c r="F734" s="892"/>
      <c r="G734" s="892"/>
      <c r="H734" s="892"/>
      <c r="I734" s="892"/>
      <c r="J734" s="892"/>
      <c r="K734" s="892"/>
      <c r="L734" s="779"/>
      <c r="M734" s="779"/>
      <c r="N734" s="779"/>
      <c r="O734" s="779"/>
      <c r="P734" s="779"/>
      <c r="Q734" s="779"/>
      <c r="R734" s="779"/>
      <c r="S734" s="779"/>
      <c r="T734" s="779"/>
      <c r="U734" s="779"/>
      <c r="V734" s="779"/>
      <c r="W734" s="779"/>
      <c r="X734" s="779"/>
      <c r="Y734" s="779"/>
      <c r="Z734" s="779"/>
      <c r="AA734" s="779"/>
    </row>
    <row r="735" spans="1:27" ht="12.75">
      <c r="A735" s="905"/>
      <c r="B735" s="905"/>
      <c r="C735" s="892"/>
      <c r="D735" s="892"/>
      <c r="E735" s="892"/>
      <c r="F735" s="892"/>
      <c r="G735" s="892"/>
      <c r="H735" s="892"/>
      <c r="I735" s="892"/>
      <c r="J735" s="892"/>
      <c r="K735" s="892"/>
      <c r="L735" s="779"/>
      <c r="M735" s="779"/>
      <c r="N735" s="779"/>
      <c r="O735" s="779"/>
      <c r="P735" s="779"/>
      <c r="Q735" s="779"/>
      <c r="R735" s="779"/>
      <c r="S735" s="779"/>
      <c r="T735" s="779"/>
      <c r="U735" s="779"/>
      <c r="V735" s="779"/>
      <c r="W735" s="779"/>
      <c r="X735" s="779"/>
      <c r="Y735" s="779"/>
      <c r="Z735" s="779"/>
      <c r="AA735" s="779"/>
    </row>
    <row r="736" spans="1:27" ht="12.75">
      <c r="A736" s="905"/>
      <c r="B736" s="905"/>
      <c r="C736" s="892"/>
      <c r="D736" s="892"/>
      <c r="E736" s="892"/>
      <c r="F736" s="892"/>
      <c r="G736" s="892"/>
      <c r="H736" s="892"/>
      <c r="I736" s="892"/>
      <c r="J736" s="892"/>
      <c r="K736" s="892"/>
      <c r="L736" s="779"/>
      <c r="M736" s="779"/>
      <c r="N736" s="779"/>
      <c r="O736" s="779"/>
      <c r="P736" s="779"/>
      <c r="Q736" s="779"/>
      <c r="R736" s="779"/>
      <c r="S736" s="779"/>
      <c r="T736" s="779"/>
      <c r="U736" s="779"/>
      <c r="V736" s="779"/>
      <c r="W736" s="779"/>
      <c r="X736" s="779"/>
      <c r="Y736" s="779"/>
      <c r="Z736" s="779"/>
      <c r="AA736" s="779"/>
    </row>
    <row r="737" spans="1:27" ht="12.75">
      <c r="A737" s="905"/>
      <c r="B737" s="905"/>
      <c r="C737" s="892"/>
      <c r="D737" s="892"/>
      <c r="E737" s="892"/>
      <c r="F737" s="892"/>
      <c r="G737" s="892"/>
      <c r="H737" s="892"/>
      <c r="I737" s="892"/>
      <c r="J737" s="892"/>
      <c r="K737" s="892"/>
      <c r="L737" s="779"/>
      <c r="M737" s="779"/>
      <c r="N737" s="779"/>
      <c r="O737" s="779"/>
      <c r="P737" s="779"/>
      <c r="Q737" s="779"/>
      <c r="R737" s="779"/>
      <c r="S737" s="779"/>
      <c r="T737" s="779"/>
      <c r="U737" s="779"/>
      <c r="V737" s="779"/>
      <c r="W737" s="779"/>
      <c r="X737" s="779"/>
      <c r="Y737" s="779"/>
      <c r="Z737" s="779"/>
      <c r="AA737" s="779"/>
    </row>
    <row r="738" spans="1:27" ht="12.75">
      <c r="A738" s="905"/>
      <c r="B738" s="905"/>
      <c r="C738" s="892"/>
      <c r="D738" s="892"/>
      <c r="E738" s="892"/>
      <c r="F738" s="892"/>
      <c r="G738" s="892"/>
      <c r="H738" s="892"/>
      <c r="I738" s="892"/>
      <c r="J738" s="892"/>
      <c r="K738" s="892"/>
      <c r="L738" s="779"/>
      <c r="M738" s="779"/>
      <c r="N738" s="779"/>
      <c r="O738" s="779"/>
      <c r="P738" s="779"/>
      <c r="Q738" s="779"/>
      <c r="R738" s="779"/>
      <c r="S738" s="779"/>
      <c r="T738" s="779"/>
      <c r="U738" s="779"/>
      <c r="V738" s="779"/>
      <c r="W738" s="779"/>
      <c r="X738" s="779"/>
      <c r="Y738" s="779"/>
      <c r="Z738" s="779"/>
      <c r="AA738" s="779"/>
    </row>
    <row r="739" spans="1:27" ht="12.75">
      <c r="A739" s="905"/>
      <c r="B739" s="905"/>
      <c r="C739" s="892"/>
      <c r="D739" s="892"/>
      <c r="E739" s="892"/>
      <c r="F739" s="892"/>
      <c r="G739" s="892"/>
      <c r="H739" s="892"/>
      <c r="I739" s="892"/>
      <c r="J739" s="892"/>
      <c r="K739" s="892"/>
      <c r="L739" s="779"/>
      <c r="M739" s="779"/>
      <c r="N739" s="779"/>
      <c r="O739" s="779"/>
      <c r="P739" s="779"/>
      <c r="Q739" s="779"/>
      <c r="R739" s="779"/>
      <c r="S739" s="779"/>
      <c r="T739" s="779"/>
      <c r="U739" s="779"/>
      <c r="V739" s="779"/>
      <c r="W739" s="779"/>
      <c r="X739" s="779"/>
      <c r="Y739" s="779"/>
      <c r="Z739" s="779"/>
      <c r="AA739" s="779"/>
    </row>
    <row r="740" spans="1:27" ht="12.75">
      <c r="A740" s="905"/>
      <c r="B740" s="905"/>
      <c r="C740" s="892"/>
      <c r="D740" s="892"/>
      <c r="E740" s="892"/>
      <c r="F740" s="892"/>
      <c r="G740" s="892"/>
      <c r="H740" s="892"/>
      <c r="I740" s="892"/>
      <c r="J740" s="892"/>
      <c r="K740" s="892"/>
      <c r="L740" s="779"/>
      <c r="M740" s="779"/>
      <c r="N740" s="779"/>
      <c r="O740" s="779"/>
      <c r="P740" s="779"/>
      <c r="Q740" s="779"/>
      <c r="R740" s="779"/>
      <c r="S740" s="779"/>
      <c r="T740" s="779"/>
      <c r="U740" s="779"/>
      <c r="V740" s="779"/>
      <c r="W740" s="779"/>
      <c r="X740" s="779"/>
      <c r="Y740" s="779"/>
      <c r="Z740" s="779"/>
      <c r="AA740" s="779"/>
    </row>
    <row r="741" spans="1:27" ht="12.75">
      <c r="A741" s="905"/>
      <c r="B741" s="905"/>
      <c r="C741" s="892"/>
      <c r="D741" s="892"/>
      <c r="E741" s="892"/>
      <c r="F741" s="892"/>
      <c r="G741" s="892"/>
      <c r="H741" s="892"/>
      <c r="I741" s="892"/>
      <c r="J741" s="892"/>
      <c r="K741" s="892"/>
      <c r="L741" s="779"/>
      <c r="M741" s="779"/>
      <c r="N741" s="779"/>
      <c r="O741" s="779"/>
      <c r="P741" s="779"/>
      <c r="Q741" s="779"/>
      <c r="R741" s="779"/>
      <c r="S741" s="779"/>
      <c r="T741" s="779"/>
      <c r="U741" s="779"/>
      <c r="V741" s="779"/>
      <c r="W741" s="779"/>
      <c r="X741" s="779"/>
      <c r="Y741" s="779"/>
      <c r="Z741" s="779"/>
      <c r="AA741" s="779"/>
    </row>
    <row r="742" spans="1:27" ht="12.75">
      <c r="A742" s="905"/>
      <c r="B742" s="905"/>
      <c r="C742" s="892"/>
      <c r="D742" s="892"/>
      <c r="E742" s="892"/>
      <c r="F742" s="892"/>
      <c r="G742" s="892"/>
      <c r="H742" s="892"/>
      <c r="I742" s="892"/>
      <c r="J742" s="892"/>
      <c r="K742" s="892"/>
      <c r="L742" s="779"/>
      <c r="M742" s="779"/>
      <c r="N742" s="779"/>
      <c r="O742" s="779"/>
      <c r="P742" s="779"/>
      <c r="Q742" s="779"/>
      <c r="R742" s="779"/>
      <c r="S742" s="779"/>
      <c r="T742" s="779"/>
      <c r="U742" s="779"/>
      <c r="V742" s="779"/>
      <c r="W742" s="779"/>
      <c r="X742" s="779"/>
      <c r="Y742" s="779"/>
      <c r="Z742" s="779"/>
      <c r="AA742" s="779"/>
    </row>
    <row r="743" spans="1:27" ht="12.75">
      <c r="A743" s="905"/>
      <c r="B743" s="905"/>
      <c r="C743" s="892"/>
      <c r="D743" s="892"/>
      <c r="E743" s="892"/>
      <c r="F743" s="892"/>
      <c r="G743" s="892"/>
      <c r="H743" s="892"/>
      <c r="I743" s="892"/>
      <c r="J743" s="892"/>
      <c r="K743" s="892"/>
      <c r="L743" s="779"/>
      <c r="M743" s="779"/>
      <c r="N743" s="779"/>
      <c r="O743" s="779"/>
      <c r="P743" s="779"/>
      <c r="Q743" s="779"/>
      <c r="R743" s="779"/>
      <c r="S743" s="779"/>
      <c r="T743" s="779"/>
      <c r="U743" s="779"/>
      <c r="V743" s="779"/>
      <c r="W743" s="779"/>
      <c r="X743" s="779"/>
      <c r="Y743" s="779"/>
      <c r="Z743" s="779"/>
      <c r="AA743" s="779"/>
    </row>
    <row r="744" spans="1:27" ht="12.75">
      <c r="A744" s="905"/>
      <c r="B744" s="905"/>
      <c r="C744" s="892"/>
      <c r="D744" s="892"/>
      <c r="E744" s="892"/>
      <c r="F744" s="892"/>
      <c r="G744" s="892"/>
      <c r="H744" s="892"/>
      <c r="I744" s="892"/>
      <c r="J744" s="892"/>
      <c r="K744" s="892"/>
      <c r="L744" s="779"/>
      <c r="M744" s="779"/>
      <c r="N744" s="779"/>
      <c r="O744" s="779"/>
      <c r="P744" s="779"/>
      <c r="Q744" s="779"/>
      <c r="R744" s="779"/>
      <c r="S744" s="779"/>
      <c r="T744" s="779"/>
      <c r="U744" s="779"/>
      <c r="V744" s="779"/>
      <c r="W744" s="779"/>
      <c r="X744" s="779"/>
      <c r="Y744" s="779"/>
      <c r="Z744" s="779"/>
      <c r="AA744" s="779"/>
    </row>
    <row r="745" spans="1:27" ht="12.75">
      <c r="A745" s="905"/>
      <c r="B745" s="905"/>
      <c r="C745" s="892"/>
      <c r="D745" s="892"/>
      <c r="E745" s="892"/>
      <c r="F745" s="892"/>
      <c r="G745" s="892"/>
      <c r="H745" s="892"/>
      <c r="I745" s="892"/>
      <c r="J745" s="892"/>
      <c r="K745" s="892"/>
      <c r="L745" s="779"/>
      <c r="M745" s="779"/>
      <c r="N745" s="779"/>
      <c r="O745" s="779"/>
      <c r="P745" s="779"/>
      <c r="Q745" s="779"/>
      <c r="R745" s="779"/>
      <c r="S745" s="779"/>
      <c r="T745" s="779"/>
      <c r="U745" s="779"/>
      <c r="V745" s="779"/>
      <c r="W745" s="779"/>
      <c r="X745" s="779"/>
      <c r="Y745" s="779"/>
      <c r="Z745" s="779"/>
      <c r="AA745" s="779"/>
    </row>
    <row r="746" spans="1:27" ht="12.75">
      <c r="A746" s="905"/>
      <c r="B746" s="905"/>
      <c r="C746" s="892"/>
      <c r="D746" s="892"/>
      <c r="E746" s="892"/>
      <c r="F746" s="892"/>
      <c r="G746" s="892"/>
      <c r="H746" s="892"/>
      <c r="I746" s="892"/>
      <c r="J746" s="892"/>
      <c r="K746" s="892"/>
      <c r="L746" s="779"/>
      <c r="M746" s="779"/>
      <c r="N746" s="779"/>
      <c r="O746" s="779"/>
      <c r="P746" s="779"/>
      <c r="Q746" s="779"/>
      <c r="R746" s="779"/>
      <c r="S746" s="779"/>
      <c r="T746" s="779"/>
      <c r="U746" s="779"/>
      <c r="V746" s="779"/>
      <c r="W746" s="779"/>
      <c r="X746" s="779"/>
      <c r="Y746" s="779"/>
      <c r="Z746" s="779"/>
      <c r="AA746" s="779"/>
    </row>
    <row r="747" spans="1:27" ht="12.75">
      <c r="A747" s="905"/>
      <c r="B747" s="905"/>
      <c r="C747" s="892"/>
      <c r="D747" s="892"/>
      <c r="E747" s="892"/>
      <c r="F747" s="892"/>
      <c r="G747" s="892"/>
      <c r="H747" s="892"/>
      <c r="I747" s="892"/>
      <c r="J747" s="892"/>
      <c r="K747" s="892"/>
      <c r="L747" s="779"/>
      <c r="M747" s="779"/>
      <c r="N747" s="779"/>
      <c r="O747" s="779"/>
      <c r="P747" s="779"/>
      <c r="Q747" s="779"/>
      <c r="R747" s="779"/>
      <c r="S747" s="779"/>
      <c r="T747" s="779"/>
      <c r="U747" s="779"/>
      <c r="V747" s="779"/>
      <c r="W747" s="779"/>
      <c r="X747" s="779"/>
      <c r="Y747" s="779"/>
      <c r="Z747" s="779"/>
      <c r="AA747" s="779"/>
    </row>
    <row r="748" spans="1:27" ht="12.75">
      <c r="A748" s="905"/>
      <c r="B748" s="905"/>
      <c r="C748" s="892"/>
      <c r="D748" s="892"/>
      <c r="E748" s="892"/>
      <c r="F748" s="892"/>
      <c r="G748" s="892"/>
      <c r="H748" s="892"/>
      <c r="I748" s="892"/>
      <c r="J748" s="892"/>
      <c r="K748" s="892"/>
      <c r="L748" s="779"/>
      <c r="M748" s="779"/>
      <c r="N748" s="779"/>
      <c r="O748" s="779"/>
      <c r="P748" s="779"/>
      <c r="Q748" s="779"/>
      <c r="R748" s="779"/>
      <c r="S748" s="779"/>
      <c r="T748" s="779"/>
      <c r="U748" s="779"/>
      <c r="V748" s="779"/>
      <c r="W748" s="779"/>
      <c r="X748" s="779"/>
      <c r="Y748" s="779"/>
      <c r="Z748" s="779"/>
      <c r="AA748" s="779"/>
    </row>
    <row r="749" spans="1:27" ht="12.75">
      <c r="A749" s="905"/>
      <c r="B749" s="905"/>
      <c r="C749" s="892"/>
      <c r="D749" s="892"/>
      <c r="E749" s="892"/>
      <c r="F749" s="892"/>
      <c r="G749" s="892"/>
      <c r="H749" s="892"/>
      <c r="I749" s="892"/>
      <c r="J749" s="892"/>
      <c r="K749" s="892"/>
      <c r="L749" s="779"/>
      <c r="M749" s="779"/>
      <c r="N749" s="779"/>
      <c r="O749" s="779"/>
      <c r="P749" s="779"/>
      <c r="Q749" s="779"/>
      <c r="R749" s="779"/>
      <c r="S749" s="779"/>
      <c r="T749" s="779"/>
      <c r="U749" s="779"/>
      <c r="V749" s="779"/>
      <c r="W749" s="779"/>
      <c r="X749" s="779"/>
      <c r="Y749" s="779"/>
      <c r="Z749" s="779"/>
      <c r="AA749" s="779"/>
    </row>
    <row r="750" spans="1:27" ht="12.75">
      <c r="A750" s="905"/>
      <c r="B750" s="905"/>
      <c r="C750" s="892"/>
      <c r="D750" s="892"/>
      <c r="E750" s="892"/>
      <c r="F750" s="892"/>
      <c r="G750" s="892"/>
      <c r="H750" s="892"/>
      <c r="I750" s="892"/>
      <c r="J750" s="892"/>
      <c r="K750" s="892"/>
      <c r="L750" s="779"/>
      <c r="M750" s="779"/>
      <c r="N750" s="779"/>
      <c r="O750" s="779"/>
      <c r="P750" s="779"/>
      <c r="Q750" s="779"/>
      <c r="R750" s="779"/>
      <c r="S750" s="779"/>
      <c r="T750" s="779"/>
      <c r="U750" s="779"/>
      <c r="V750" s="779"/>
      <c r="W750" s="779"/>
      <c r="X750" s="779"/>
      <c r="Y750" s="779"/>
      <c r="Z750" s="779"/>
      <c r="AA750" s="779"/>
    </row>
    <row r="751" spans="1:27" ht="12.75">
      <c r="A751" s="905"/>
      <c r="B751" s="905"/>
      <c r="C751" s="892"/>
      <c r="D751" s="892"/>
      <c r="E751" s="892"/>
      <c r="F751" s="892"/>
      <c r="G751" s="892"/>
      <c r="H751" s="892"/>
      <c r="I751" s="892"/>
      <c r="J751" s="892"/>
      <c r="K751" s="892"/>
      <c r="L751" s="779"/>
      <c r="M751" s="779"/>
      <c r="N751" s="779"/>
      <c r="O751" s="779"/>
      <c r="P751" s="779"/>
      <c r="Q751" s="779"/>
      <c r="R751" s="779"/>
      <c r="S751" s="779"/>
      <c r="T751" s="779"/>
      <c r="U751" s="779"/>
      <c r="V751" s="779"/>
      <c r="W751" s="779"/>
      <c r="X751" s="779"/>
      <c r="Y751" s="779"/>
      <c r="Z751" s="779"/>
      <c r="AA751" s="779"/>
    </row>
    <row r="752" spans="1:27" ht="12.75">
      <c r="A752" s="905"/>
      <c r="B752" s="905"/>
      <c r="C752" s="892"/>
      <c r="D752" s="892"/>
      <c r="E752" s="892"/>
      <c r="F752" s="892"/>
      <c r="G752" s="892"/>
      <c r="H752" s="892"/>
      <c r="I752" s="892"/>
      <c r="J752" s="892"/>
      <c r="K752" s="892"/>
      <c r="L752" s="779"/>
      <c r="M752" s="779"/>
      <c r="N752" s="779"/>
      <c r="O752" s="779"/>
      <c r="P752" s="779"/>
      <c r="Q752" s="779"/>
      <c r="R752" s="779"/>
      <c r="S752" s="779"/>
      <c r="T752" s="779"/>
      <c r="U752" s="779"/>
      <c r="V752" s="779"/>
      <c r="W752" s="779"/>
      <c r="X752" s="779"/>
      <c r="Y752" s="779"/>
      <c r="Z752" s="779"/>
      <c r="AA752" s="779"/>
    </row>
    <row r="753" spans="1:27" ht="12.75">
      <c r="A753" s="905"/>
      <c r="B753" s="905"/>
      <c r="C753" s="892"/>
      <c r="D753" s="892"/>
      <c r="E753" s="892"/>
      <c r="F753" s="892"/>
      <c r="G753" s="892"/>
      <c r="H753" s="892"/>
      <c r="I753" s="892"/>
      <c r="J753" s="892"/>
      <c r="K753" s="892"/>
      <c r="L753" s="779"/>
      <c r="M753" s="779"/>
      <c r="N753" s="779"/>
      <c r="O753" s="779"/>
      <c r="P753" s="779"/>
      <c r="Q753" s="779"/>
      <c r="R753" s="779"/>
      <c r="S753" s="779"/>
      <c r="T753" s="779"/>
      <c r="U753" s="779"/>
      <c r="V753" s="779"/>
      <c r="W753" s="779"/>
      <c r="X753" s="779"/>
      <c r="Y753" s="779"/>
      <c r="Z753" s="779"/>
      <c r="AA753" s="779"/>
    </row>
    <row r="754" spans="1:27" ht="12.75">
      <c r="A754" s="905"/>
      <c r="B754" s="905"/>
      <c r="C754" s="892"/>
      <c r="D754" s="892"/>
      <c r="E754" s="892"/>
      <c r="F754" s="892"/>
      <c r="G754" s="892"/>
      <c r="H754" s="892"/>
      <c r="I754" s="892"/>
      <c r="J754" s="892"/>
      <c r="K754" s="892"/>
      <c r="L754" s="779"/>
      <c r="M754" s="779"/>
      <c r="N754" s="779"/>
      <c r="O754" s="779"/>
      <c r="P754" s="779"/>
      <c r="Q754" s="779"/>
      <c r="R754" s="779"/>
      <c r="S754" s="779"/>
      <c r="T754" s="779"/>
      <c r="U754" s="779"/>
      <c r="V754" s="779"/>
      <c r="W754" s="779"/>
      <c r="X754" s="779"/>
      <c r="Y754" s="779"/>
      <c r="Z754" s="779"/>
      <c r="AA754" s="779"/>
    </row>
    <row r="755" spans="1:27" ht="12.75">
      <c r="A755" s="905"/>
      <c r="B755" s="905"/>
      <c r="C755" s="892"/>
      <c r="D755" s="892"/>
      <c r="E755" s="892"/>
      <c r="F755" s="892"/>
      <c r="G755" s="892"/>
      <c r="H755" s="892"/>
      <c r="I755" s="892"/>
      <c r="J755" s="892"/>
      <c r="K755" s="892"/>
      <c r="L755" s="779"/>
      <c r="M755" s="779"/>
      <c r="N755" s="779"/>
      <c r="O755" s="779"/>
      <c r="P755" s="779"/>
      <c r="Q755" s="779"/>
      <c r="R755" s="779"/>
      <c r="S755" s="779"/>
      <c r="T755" s="779"/>
      <c r="U755" s="779"/>
      <c r="V755" s="779"/>
      <c r="W755" s="779"/>
      <c r="X755" s="779"/>
      <c r="Y755" s="779"/>
      <c r="Z755" s="779"/>
      <c r="AA755" s="779"/>
    </row>
    <row r="756" spans="1:27" ht="12.75">
      <c r="A756" s="905"/>
      <c r="B756" s="905"/>
      <c r="C756" s="892"/>
      <c r="D756" s="892"/>
      <c r="E756" s="892"/>
      <c r="F756" s="892"/>
      <c r="G756" s="892"/>
      <c r="H756" s="892"/>
      <c r="I756" s="892"/>
      <c r="J756" s="892"/>
      <c r="K756" s="892"/>
      <c r="L756" s="779"/>
      <c r="M756" s="779"/>
      <c r="N756" s="779"/>
      <c r="O756" s="779"/>
      <c r="P756" s="779"/>
      <c r="Q756" s="779"/>
      <c r="R756" s="779"/>
      <c r="S756" s="779"/>
      <c r="T756" s="779"/>
      <c r="U756" s="779"/>
      <c r="V756" s="779"/>
      <c r="W756" s="779"/>
      <c r="X756" s="779"/>
      <c r="Y756" s="779"/>
      <c r="Z756" s="779"/>
      <c r="AA756" s="779"/>
    </row>
    <row r="757" spans="1:27" ht="12.75">
      <c r="A757" s="905"/>
      <c r="B757" s="905"/>
      <c r="C757" s="892"/>
      <c r="D757" s="892"/>
      <c r="E757" s="892"/>
      <c r="F757" s="892"/>
      <c r="G757" s="892"/>
      <c r="H757" s="892"/>
      <c r="I757" s="892"/>
      <c r="J757" s="892"/>
      <c r="K757" s="892"/>
      <c r="L757" s="779"/>
      <c r="M757" s="779"/>
      <c r="N757" s="779"/>
      <c r="O757" s="779"/>
      <c r="P757" s="779"/>
      <c r="Q757" s="779"/>
      <c r="R757" s="779"/>
      <c r="S757" s="779"/>
      <c r="T757" s="779"/>
      <c r="U757" s="779"/>
      <c r="V757" s="779"/>
      <c r="W757" s="779"/>
      <c r="X757" s="779"/>
      <c r="Y757" s="779"/>
      <c r="Z757" s="779"/>
      <c r="AA757" s="779"/>
    </row>
    <row r="758" spans="1:27" ht="12.75">
      <c r="A758" s="905"/>
      <c r="B758" s="905"/>
      <c r="C758" s="892"/>
      <c r="D758" s="892"/>
      <c r="E758" s="892"/>
      <c r="F758" s="892"/>
      <c r="G758" s="892"/>
      <c r="H758" s="892"/>
      <c r="I758" s="892"/>
      <c r="J758" s="892"/>
      <c r="K758" s="892"/>
      <c r="L758" s="779"/>
      <c r="M758" s="779"/>
      <c r="N758" s="779"/>
      <c r="O758" s="779"/>
      <c r="P758" s="779"/>
      <c r="Q758" s="779"/>
      <c r="R758" s="779"/>
      <c r="S758" s="779"/>
      <c r="T758" s="779"/>
      <c r="U758" s="779"/>
      <c r="V758" s="779"/>
      <c r="W758" s="779"/>
      <c r="X758" s="779"/>
      <c r="Y758" s="779"/>
      <c r="Z758" s="779"/>
      <c r="AA758" s="779"/>
    </row>
    <row r="759" spans="1:27" ht="12.75">
      <c r="A759" s="905"/>
      <c r="B759" s="905"/>
      <c r="C759" s="892"/>
      <c r="D759" s="892"/>
      <c r="E759" s="892"/>
      <c r="F759" s="892"/>
      <c r="G759" s="892"/>
      <c r="H759" s="892"/>
      <c r="I759" s="892"/>
      <c r="J759" s="892"/>
      <c r="K759" s="892"/>
      <c r="L759" s="779"/>
      <c r="M759" s="779"/>
      <c r="N759" s="779"/>
      <c r="O759" s="779"/>
      <c r="P759" s="779"/>
      <c r="Q759" s="779"/>
      <c r="R759" s="779"/>
      <c r="S759" s="779"/>
      <c r="T759" s="779"/>
      <c r="U759" s="779"/>
      <c r="V759" s="779"/>
      <c r="W759" s="779"/>
      <c r="X759" s="779"/>
      <c r="Y759" s="779"/>
      <c r="Z759" s="779"/>
      <c r="AA759" s="779"/>
    </row>
    <row r="760" spans="1:27" ht="12.75">
      <c r="A760" s="905"/>
      <c r="B760" s="905"/>
      <c r="C760" s="892"/>
      <c r="D760" s="892"/>
      <c r="E760" s="892"/>
      <c r="F760" s="892"/>
      <c r="G760" s="892"/>
      <c r="H760" s="892"/>
      <c r="I760" s="892"/>
      <c r="J760" s="892"/>
      <c r="K760" s="892"/>
      <c r="L760" s="779"/>
      <c r="M760" s="779"/>
      <c r="N760" s="779"/>
      <c r="O760" s="779"/>
      <c r="P760" s="779"/>
      <c r="Q760" s="779"/>
      <c r="R760" s="779"/>
      <c r="S760" s="779"/>
      <c r="T760" s="779"/>
      <c r="U760" s="779"/>
      <c r="V760" s="779"/>
      <c r="W760" s="779"/>
      <c r="X760" s="779"/>
      <c r="Y760" s="779"/>
      <c r="Z760" s="779"/>
      <c r="AA760" s="779"/>
    </row>
    <row r="761" spans="1:27" ht="12.75">
      <c r="A761" s="905"/>
      <c r="B761" s="905"/>
      <c r="C761" s="892"/>
      <c r="D761" s="892"/>
      <c r="E761" s="892"/>
      <c r="F761" s="892"/>
      <c r="G761" s="892"/>
      <c r="H761" s="892"/>
      <c r="I761" s="892"/>
      <c r="J761" s="892"/>
      <c r="K761" s="892"/>
      <c r="L761" s="779"/>
      <c r="M761" s="779"/>
      <c r="N761" s="779"/>
      <c r="O761" s="779"/>
      <c r="P761" s="779"/>
      <c r="Q761" s="779"/>
      <c r="R761" s="779"/>
      <c r="S761" s="779"/>
      <c r="T761" s="779"/>
      <c r="U761" s="779"/>
      <c r="V761" s="779"/>
      <c r="W761" s="779"/>
      <c r="X761" s="779"/>
      <c r="Y761" s="779"/>
      <c r="Z761" s="779"/>
      <c r="AA761" s="779"/>
    </row>
    <row r="762" spans="1:27" ht="12.75">
      <c r="A762" s="905"/>
      <c r="B762" s="905"/>
      <c r="C762" s="892"/>
      <c r="D762" s="892"/>
      <c r="E762" s="892"/>
      <c r="F762" s="892"/>
      <c r="G762" s="892"/>
      <c r="H762" s="892"/>
      <c r="I762" s="892"/>
      <c r="J762" s="892"/>
      <c r="K762" s="892"/>
      <c r="L762" s="779"/>
      <c r="M762" s="779"/>
      <c r="N762" s="779"/>
      <c r="O762" s="779"/>
      <c r="P762" s="779"/>
      <c r="Q762" s="779"/>
      <c r="R762" s="779"/>
      <c r="S762" s="779"/>
      <c r="T762" s="779"/>
      <c r="U762" s="779"/>
      <c r="V762" s="779"/>
      <c r="W762" s="779"/>
      <c r="X762" s="779"/>
      <c r="Y762" s="779"/>
      <c r="Z762" s="779"/>
      <c r="AA762" s="779"/>
    </row>
    <row r="763" spans="1:27" ht="12.75">
      <c r="A763" s="905"/>
      <c r="B763" s="905"/>
      <c r="C763" s="892"/>
      <c r="D763" s="892"/>
      <c r="E763" s="892"/>
      <c r="F763" s="892"/>
      <c r="G763" s="892"/>
      <c r="H763" s="892"/>
      <c r="I763" s="892"/>
      <c r="J763" s="892"/>
      <c r="K763" s="892"/>
      <c r="L763" s="779"/>
      <c r="M763" s="779"/>
      <c r="N763" s="779"/>
      <c r="O763" s="779"/>
      <c r="P763" s="779"/>
      <c r="Q763" s="779"/>
      <c r="R763" s="779"/>
      <c r="S763" s="779"/>
      <c r="T763" s="779"/>
      <c r="U763" s="779"/>
      <c r="V763" s="779"/>
      <c r="W763" s="779"/>
      <c r="X763" s="779"/>
      <c r="Y763" s="779"/>
      <c r="Z763" s="779"/>
      <c r="AA763" s="779"/>
    </row>
    <row r="764" spans="1:27" ht="12.75">
      <c r="A764" s="905"/>
      <c r="B764" s="905"/>
      <c r="C764" s="892"/>
      <c r="D764" s="892"/>
      <c r="E764" s="892"/>
      <c r="F764" s="892"/>
      <c r="G764" s="892"/>
      <c r="H764" s="892"/>
      <c r="I764" s="892"/>
      <c r="J764" s="892"/>
      <c r="K764" s="892"/>
      <c r="L764" s="779"/>
      <c r="M764" s="779"/>
      <c r="N764" s="779"/>
      <c r="O764" s="779"/>
      <c r="P764" s="779"/>
      <c r="Q764" s="779"/>
      <c r="R764" s="779"/>
      <c r="S764" s="779"/>
      <c r="T764" s="779"/>
      <c r="U764" s="779"/>
      <c r="V764" s="779"/>
      <c r="W764" s="779"/>
      <c r="X764" s="779"/>
      <c r="Y764" s="779"/>
      <c r="Z764" s="779"/>
      <c r="AA764" s="779"/>
    </row>
    <row r="765" spans="1:27" ht="12.75">
      <c r="A765" s="905"/>
      <c r="B765" s="905"/>
      <c r="C765" s="892"/>
      <c r="D765" s="892"/>
      <c r="E765" s="892"/>
      <c r="F765" s="892"/>
      <c r="G765" s="892"/>
      <c r="H765" s="892"/>
      <c r="I765" s="892"/>
      <c r="J765" s="892"/>
      <c r="K765" s="892"/>
      <c r="L765" s="779"/>
      <c r="M765" s="779"/>
      <c r="N765" s="779"/>
      <c r="O765" s="779"/>
      <c r="P765" s="779"/>
      <c r="Q765" s="779"/>
      <c r="R765" s="779"/>
      <c r="S765" s="779"/>
      <c r="T765" s="779"/>
      <c r="U765" s="779"/>
      <c r="V765" s="779"/>
      <c r="W765" s="779"/>
      <c r="X765" s="779"/>
      <c r="Y765" s="779"/>
      <c r="Z765" s="779"/>
      <c r="AA765" s="779"/>
    </row>
    <row r="766" spans="1:27" ht="12.75">
      <c r="A766" s="905"/>
      <c r="B766" s="905"/>
      <c r="C766" s="892"/>
      <c r="D766" s="892"/>
      <c r="E766" s="892"/>
      <c r="F766" s="892"/>
      <c r="G766" s="892"/>
      <c r="H766" s="892"/>
      <c r="I766" s="892"/>
      <c r="J766" s="892"/>
      <c r="K766" s="892"/>
      <c r="L766" s="779"/>
      <c r="M766" s="779"/>
      <c r="N766" s="779"/>
      <c r="O766" s="779"/>
      <c r="P766" s="779"/>
      <c r="Q766" s="779"/>
      <c r="R766" s="779"/>
      <c r="S766" s="779"/>
      <c r="T766" s="779"/>
      <c r="U766" s="779"/>
      <c r="V766" s="779"/>
      <c r="W766" s="779"/>
      <c r="X766" s="779"/>
      <c r="Y766" s="779"/>
      <c r="Z766" s="779"/>
      <c r="AA766" s="779"/>
    </row>
    <row r="767" spans="1:27" ht="12.75">
      <c r="A767" s="905"/>
      <c r="B767" s="905"/>
      <c r="C767" s="892"/>
      <c r="D767" s="892"/>
      <c r="E767" s="892"/>
      <c r="F767" s="892"/>
      <c r="G767" s="892"/>
      <c r="H767" s="892"/>
      <c r="I767" s="892"/>
      <c r="J767" s="892"/>
      <c r="K767" s="892"/>
      <c r="L767" s="779"/>
      <c r="M767" s="779"/>
      <c r="N767" s="779"/>
      <c r="O767" s="779"/>
      <c r="P767" s="779"/>
      <c r="Q767" s="779"/>
      <c r="R767" s="779"/>
      <c r="S767" s="779"/>
      <c r="T767" s="779"/>
      <c r="U767" s="779"/>
      <c r="V767" s="779"/>
      <c r="W767" s="779"/>
      <c r="X767" s="779"/>
      <c r="Y767" s="779"/>
      <c r="Z767" s="779"/>
      <c r="AA767" s="779"/>
    </row>
    <row r="768" spans="1:27" ht="12.75">
      <c r="A768" s="905"/>
      <c r="B768" s="905"/>
      <c r="C768" s="892"/>
      <c r="D768" s="892"/>
      <c r="E768" s="892"/>
      <c r="F768" s="892"/>
      <c r="G768" s="892"/>
      <c r="H768" s="892"/>
      <c r="I768" s="892"/>
      <c r="J768" s="892"/>
      <c r="K768" s="892"/>
      <c r="L768" s="779"/>
      <c r="M768" s="779"/>
      <c r="N768" s="779"/>
      <c r="O768" s="779"/>
      <c r="P768" s="779"/>
      <c r="Q768" s="779"/>
      <c r="R768" s="779"/>
      <c r="S768" s="779"/>
      <c r="T768" s="779"/>
      <c r="U768" s="779"/>
      <c r="V768" s="779"/>
      <c r="W768" s="779"/>
      <c r="X768" s="779"/>
      <c r="Y768" s="779"/>
      <c r="Z768" s="779"/>
      <c r="AA768" s="779"/>
    </row>
    <row r="769" spans="1:27" ht="12.75">
      <c r="A769" s="905"/>
      <c r="B769" s="905"/>
      <c r="C769" s="892"/>
      <c r="D769" s="892"/>
      <c r="E769" s="892"/>
      <c r="F769" s="892"/>
      <c r="G769" s="892"/>
      <c r="H769" s="892"/>
      <c r="I769" s="892"/>
      <c r="J769" s="892"/>
      <c r="K769" s="892"/>
      <c r="L769" s="779"/>
      <c r="M769" s="779"/>
      <c r="N769" s="779"/>
      <c r="O769" s="779"/>
      <c r="P769" s="779"/>
      <c r="Q769" s="779"/>
      <c r="R769" s="779"/>
      <c r="S769" s="779"/>
      <c r="T769" s="779"/>
      <c r="U769" s="779"/>
      <c r="V769" s="779"/>
      <c r="W769" s="779"/>
      <c r="X769" s="779"/>
      <c r="Y769" s="779"/>
      <c r="Z769" s="779"/>
      <c r="AA769" s="779"/>
    </row>
    <row r="770" spans="1:27" ht="12.75">
      <c r="A770" s="905"/>
      <c r="B770" s="905"/>
      <c r="C770" s="892"/>
      <c r="D770" s="892"/>
      <c r="E770" s="892"/>
      <c r="F770" s="892"/>
      <c r="G770" s="892"/>
      <c r="H770" s="892"/>
      <c r="I770" s="892"/>
      <c r="J770" s="892"/>
      <c r="K770" s="892"/>
      <c r="L770" s="779"/>
      <c r="M770" s="779"/>
      <c r="N770" s="779"/>
      <c r="O770" s="779"/>
      <c r="P770" s="779"/>
      <c r="Q770" s="779"/>
      <c r="R770" s="779"/>
      <c r="S770" s="779"/>
      <c r="T770" s="779"/>
      <c r="U770" s="779"/>
      <c r="V770" s="779"/>
      <c r="W770" s="779"/>
      <c r="X770" s="779"/>
      <c r="Y770" s="779"/>
      <c r="Z770" s="779"/>
      <c r="AA770" s="779"/>
    </row>
    <row r="771" spans="1:27" ht="12.75">
      <c r="A771" s="905"/>
      <c r="B771" s="905"/>
      <c r="C771" s="892"/>
      <c r="D771" s="892"/>
      <c r="E771" s="892"/>
      <c r="F771" s="892"/>
      <c r="G771" s="892"/>
      <c r="H771" s="892"/>
      <c r="I771" s="892"/>
      <c r="J771" s="892"/>
      <c r="K771" s="892"/>
      <c r="L771" s="779"/>
      <c r="M771" s="779"/>
      <c r="N771" s="779"/>
      <c r="O771" s="779"/>
      <c r="P771" s="779"/>
      <c r="Q771" s="779"/>
      <c r="R771" s="779"/>
      <c r="S771" s="779"/>
      <c r="T771" s="779"/>
      <c r="U771" s="779"/>
      <c r="V771" s="779"/>
      <c r="W771" s="779"/>
      <c r="X771" s="779"/>
      <c r="Y771" s="779"/>
      <c r="Z771" s="779"/>
      <c r="AA771" s="779"/>
    </row>
    <row r="772" spans="1:27" ht="12.75">
      <c r="A772" s="905"/>
      <c r="B772" s="905"/>
      <c r="C772" s="892"/>
      <c r="D772" s="892"/>
      <c r="E772" s="892"/>
      <c r="F772" s="892"/>
      <c r="G772" s="892"/>
      <c r="H772" s="892"/>
      <c r="I772" s="892"/>
      <c r="J772" s="892"/>
      <c r="K772" s="892"/>
      <c r="L772" s="779"/>
      <c r="M772" s="779"/>
      <c r="N772" s="779"/>
      <c r="O772" s="779"/>
      <c r="P772" s="779"/>
      <c r="Q772" s="779"/>
      <c r="R772" s="779"/>
      <c r="S772" s="779"/>
      <c r="T772" s="779"/>
      <c r="U772" s="779"/>
      <c r="V772" s="779"/>
      <c r="W772" s="779"/>
      <c r="X772" s="779"/>
      <c r="Y772" s="779"/>
      <c r="Z772" s="779"/>
      <c r="AA772" s="779"/>
    </row>
    <row r="773" spans="1:27" ht="12.75">
      <c r="A773" s="905"/>
      <c r="B773" s="905"/>
      <c r="C773" s="892"/>
      <c r="D773" s="892"/>
      <c r="E773" s="892"/>
      <c r="F773" s="892"/>
      <c r="G773" s="892"/>
      <c r="H773" s="892"/>
      <c r="I773" s="892"/>
      <c r="J773" s="892"/>
      <c r="K773" s="892"/>
      <c r="L773" s="779"/>
      <c r="M773" s="779"/>
      <c r="N773" s="779"/>
      <c r="O773" s="779"/>
      <c r="P773" s="779"/>
      <c r="Q773" s="779"/>
      <c r="R773" s="779"/>
      <c r="S773" s="779"/>
      <c r="T773" s="779"/>
      <c r="U773" s="779"/>
      <c r="V773" s="779"/>
      <c r="W773" s="779"/>
      <c r="X773" s="779"/>
      <c r="Y773" s="779"/>
      <c r="Z773" s="779"/>
      <c r="AA773" s="779"/>
    </row>
    <row r="774" spans="1:27" ht="12.75">
      <c r="A774" s="905"/>
      <c r="B774" s="905"/>
      <c r="C774" s="892"/>
      <c r="D774" s="892"/>
      <c r="E774" s="892"/>
      <c r="F774" s="892"/>
      <c r="G774" s="892"/>
      <c r="H774" s="892"/>
      <c r="I774" s="892"/>
      <c r="J774" s="892"/>
      <c r="K774" s="892"/>
      <c r="L774" s="779"/>
      <c r="M774" s="779"/>
      <c r="N774" s="779"/>
      <c r="O774" s="779"/>
      <c r="P774" s="779"/>
      <c r="Q774" s="779"/>
      <c r="R774" s="779"/>
      <c r="S774" s="779"/>
      <c r="T774" s="779"/>
      <c r="U774" s="779"/>
      <c r="V774" s="779"/>
      <c r="W774" s="779"/>
      <c r="X774" s="779"/>
      <c r="Y774" s="779"/>
      <c r="Z774" s="779"/>
      <c r="AA774" s="779"/>
    </row>
    <row r="775" spans="1:27" ht="12.75">
      <c r="A775" s="905"/>
      <c r="B775" s="905"/>
      <c r="C775" s="892"/>
      <c r="D775" s="892"/>
      <c r="E775" s="892"/>
      <c r="F775" s="892"/>
      <c r="G775" s="892"/>
      <c r="H775" s="892"/>
      <c r="I775" s="892"/>
      <c r="J775" s="892"/>
      <c r="K775" s="892"/>
      <c r="L775" s="779"/>
      <c r="M775" s="779"/>
      <c r="N775" s="779"/>
      <c r="O775" s="779"/>
      <c r="P775" s="779"/>
      <c r="Q775" s="779"/>
      <c r="R775" s="779"/>
      <c r="S775" s="779"/>
      <c r="T775" s="779"/>
      <c r="U775" s="779"/>
      <c r="V775" s="779"/>
      <c r="W775" s="779"/>
      <c r="X775" s="779"/>
      <c r="Y775" s="779"/>
      <c r="Z775" s="779"/>
      <c r="AA775" s="779"/>
    </row>
    <row r="776" spans="1:27" ht="12.75">
      <c r="A776" s="905"/>
      <c r="B776" s="905"/>
      <c r="C776" s="892"/>
      <c r="D776" s="892"/>
      <c r="E776" s="892"/>
      <c r="F776" s="892"/>
      <c r="G776" s="892"/>
      <c r="H776" s="892"/>
      <c r="I776" s="892"/>
      <c r="J776" s="892"/>
      <c r="K776" s="892"/>
      <c r="L776" s="779"/>
      <c r="M776" s="779"/>
      <c r="N776" s="779"/>
      <c r="O776" s="779"/>
      <c r="P776" s="779"/>
      <c r="Q776" s="779"/>
      <c r="R776" s="779"/>
      <c r="S776" s="779"/>
      <c r="T776" s="779"/>
      <c r="U776" s="779"/>
      <c r="V776" s="779"/>
      <c r="W776" s="779"/>
      <c r="X776" s="779"/>
      <c r="Y776" s="779"/>
      <c r="Z776" s="779"/>
      <c r="AA776" s="779"/>
    </row>
    <row r="777" spans="1:27" ht="12.75">
      <c r="A777" s="905"/>
      <c r="B777" s="905"/>
      <c r="C777" s="892"/>
      <c r="D777" s="892"/>
      <c r="E777" s="892"/>
      <c r="F777" s="892"/>
      <c r="G777" s="892"/>
      <c r="H777" s="892"/>
      <c r="I777" s="892"/>
      <c r="J777" s="892"/>
      <c r="K777" s="892"/>
      <c r="L777" s="779"/>
      <c r="M777" s="779"/>
      <c r="N777" s="779"/>
      <c r="O777" s="779"/>
      <c r="P777" s="779"/>
      <c r="Q777" s="779"/>
      <c r="R777" s="779"/>
      <c r="S777" s="779"/>
      <c r="T777" s="779"/>
      <c r="U777" s="779"/>
      <c r="V777" s="779"/>
      <c r="W777" s="779"/>
      <c r="X777" s="779"/>
      <c r="Y777" s="779"/>
      <c r="Z777" s="779"/>
      <c r="AA777" s="779"/>
    </row>
    <row r="778" spans="1:27" ht="12.75">
      <c r="A778" s="905"/>
      <c r="B778" s="905"/>
      <c r="C778" s="892"/>
      <c r="D778" s="892"/>
      <c r="E778" s="892"/>
      <c r="F778" s="892"/>
      <c r="G778" s="892"/>
      <c r="H778" s="892"/>
      <c r="I778" s="892"/>
      <c r="J778" s="892"/>
      <c r="K778" s="892"/>
      <c r="L778" s="779"/>
      <c r="M778" s="779"/>
      <c r="N778" s="779"/>
      <c r="O778" s="779"/>
      <c r="P778" s="779"/>
      <c r="Q778" s="779"/>
      <c r="R778" s="779"/>
      <c r="S778" s="779"/>
      <c r="T778" s="779"/>
      <c r="U778" s="779"/>
      <c r="V778" s="779"/>
      <c r="W778" s="779"/>
      <c r="X778" s="779"/>
      <c r="Y778" s="779"/>
      <c r="Z778" s="779"/>
      <c r="AA778" s="779"/>
    </row>
    <row r="779" spans="1:27" ht="12.75">
      <c r="A779" s="905"/>
      <c r="B779" s="905"/>
      <c r="C779" s="892"/>
      <c r="D779" s="892"/>
      <c r="E779" s="892"/>
      <c r="F779" s="892"/>
      <c r="G779" s="892"/>
      <c r="H779" s="892"/>
      <c r="I779" s="892"/>
      <c r="J779" s="892"/>
      <c r="K779" s="892"/>
      <c r="L779" s="779"/>
      <c r="M779" s="779"/>
      <c r="N779" s="779"/>
      <c r="O779" s="779"/>
      <c r="P779" s="779"/>
      <c r="Q779" s="779"/>
      <c r="R779" s="779"/>
      <c r="S779" s="779"/>
      <c r="T779" s="779"/>
      <c r="U779" s="779"/>
      <c r="V779" s="779"/>
      <c r="W779" s="779"/>
      <c r="X779" s="779"/>
      <c r="Y779" s="779"/>
      <c r="Z779" s="779"/>
      <c r="AA779" s="779"/>
    </row>
    <row r="780" spans="1:27" ht="12.75">
      <c r="A780" s="905"/>
      <c r="B780" s="905"/>
      <c r="C780" s="892"/>
      <c r="D780" s="892"/>
      <c r="E780" s="892"/>
      <c r="F780" s="892"/>
      <c r="G780" s="892"/>
      <c r="H780" s="892"/>
      <c r="I780" s="892"/>
      <c r="J780" s="892"/>
      <c r="K780" s="892"/>
      <c r="L780" s="779"/>
      <c r="M780" s="779"/>
      <c r="N780" s="779"/>
      <c r="O780" s="779"/>
      <c r="P780" s="779"/>
      <c r="Q780" s="779"/>
      <c r="R780" s="779"/>
      <c r="S780" s="779"/>
      <c r="T780" s="779"/>
      <c r="U780" s="779"/>
      <c r="V780" s="779"/>
      <c r="W780" s="779"/>
      <c r="X780" s="779"/>
      <c r="Y780" s="779"/>
      <c r="Z780" s="779"/>
      <c r="AA780" s="779"/>
    </row>
    <row r="781" spans="1:27" ht="12.75">
      <c r="A781" s="905"/>
      <c r="B781" s="905"/>
      <c r="C781" s="892"/>
      <c r="D781" s="892"/>
      <c r="E781" s="892"/>
      <c r="F781" s="892"/>
      <c r="G781" s="892"/>
      <c r="H781" s="892"/>
      <c r="I781" s="892"/>
      <c r="J781" s="892"/>
      <c r="K781" s="892"/>
      <c r="L781" s="779"/>
      <c r="M781" s="779"/>
      <c r="N781" s="779"/>
      <c r="O781" s="779"/>
      <c r="P781" s="779"/>
      <c r="Q781" s="779"/>
      <c r="R781" s="779"/>
      <c r="S781" s="779"/>
      <c r="T781" s="779"/>
      <c r="U781" s="779"/>
      <c r="V781" s="779"/>
      <c r="W781" s="779"/>
      <c r="X781" s="779"/>
      <c r="Y781" s="779"/>
      <c r="Z781" s="779"/>
      <c r="AA781" s="779"/>
    </row>
    <row r="782" spans="1:27" ht="12.75">
      <c r="A782" s="905"/>
      <c r="B782" s="905"/>
      <c r="C782" s="892"/>
      <c r="D782" s="892"/>
      <c r="E782" s="892"/>
      <c r="F782" s="892"/>
      <c r="G782" s="892"/>
      <c r="H782" s="892"/>
      <c r="I782" s="892"/>
      <c r="J782" s="892"/>
      <c r="K782" s="892"/>
      <c r="L782" s="779"/>
      <c r="M782" s="779"/>
      <c r="N782" s="779"/>
      <c r="O782" s="779"/>
      <c r="P782" s="779"/>
      <c r="Q782" s="779"/>
      <c r="R782" s="779"/>
      <c r="S782" s="779"/>
      <c r="T782" s="779"/>
      <c r="U782" s="779"/>
      <c r="V782" s="779"/>
      <c r="W782" s="779"/>
      <c r="X782" s="779"/>
      <c r="Y782" s="779"/>
      <c r="Z782" s="779"/>
      <c r="AA782" s="779"/>
    </row>
    <row r="783" spans="1:27" ht="12.75">
      <c r="A783" s="905"/>
      <c r="B783" s="905"/>
      <c r="C783" s="892"/>
      <c r="D783" s="892"/>
      <c r="E783" s="892"/>
      <c r="F783" s="892"/>
      <c r="G783" s="892"/>
      <c r="H783" s="892"/>
      <c r="I783" s="892"/>
      <c r="J783" s="892"/>
      <c r="K783" s="892"/>
      <c r="L783" s="779"/>
      <c r="M783" s="779"/>
      <c r="N783" s="779"/>
      <c r="O783" s="779"/>
      <c r="P783" s="779"/>
      <c r="Q783" s="779"/>
      <c r="R783" s="779"/>
      <c r="S783" s="779"/>
      <c r="T783" s="779"/>
      <c r="U783" s="779"/>
      <c r="V783" s="779"/>
      <c r="W783" s="779"/>
      <c r="X783" s="779"/>
      <c r="Y783" s="779"/>
      <c r="Z783" s="779"/>
      <c r="AA783" s="779"/>
    </row>
    <row r="784" spans="1:27" ht="12.75">
      <c r="A784" s="905"/>
      <c r="B784" s="905"/>
      <c r="C784" s="892"/>
      <c r="D784" s="892"/>
      <c r="E784" s="892"/>
      <c r="F784" s="892"/>
      <c r="G784" s="892"/>
      <c r="H784" s="892"/>
      <c r="I784" s="892"/>
      <c r="J784" s="892"/>
      <c r="K784" s="892"/>
      <c r="L784" s="779"/>
      <c r="M784" s="779"/>
      <c r="N784" s="779"/>
      <c r="O784" s="779"/>
      <c r="P784" s="779"/>
      <c r="Q784" s="779"/>
      <c r="R784" s="779"/>
      <c r="S784" s="779"/>
      <c r="T784" s="779"/>
      <c r="U784" s="779"/>
      <c r="V784" s="779"/>
      <c r="W784" s="779"/>
      <c r="X784" s="779"/>
      <c r="Y784" s="779"/>
      <c r="Z784" s="779"/>
      <c r="AA784" s="779"/>
    </row>
    <row r="785" spans="1:27" ht="12.75">
      <c r="A785" s="905"/>
      <c r="B785" s="905"/>
      <c r="C785" s="892"/>
      <c r="D785" s="892"/>
      <c r="E785" s="892"/>
      <c r="F785" s="892"/>
      <c r="G785" s="892"/>
      <c r="H785" s="892"/>
      <c r="I785" s="892"/>
      <c r="J785" s="892"/>
      <c r="K785" s="892"/>
      <c r="L785" s="779"/>
      <c r="M785" s="779"/>
      <c r="N785" s="779"/>
      <c r="O785" s="779"/>
      <c r="P785" s="779"/>
      <c r="Q785" s="779"/>
      <c r="R785" s="779"/>
      <c r="S785" s="779"/>
      <c r="T785" s="779"/>
      <c r="U785" s="779"/>
      <c r="V785" s="779"/>
      <c r="W785" s="779"/>
      <c r="X785" s="779"/>
      <c r="Y785" s="779"/>
      <c r="Z785" s="779"/>
      <c r="AA785" s="779"/>
    </row>
    <row r="786" spans="1:27" ht="12.75">
      <c r="A786" s="905"/>
      <c r="B786" s="905"/>
      <c r="C786" s="892"/>
      <c r="D786" s="892"/>
      <c r="E786" s="892"/>
      <c r="F786" s="892"/>
      <c r="G786" s="892"/>
      <c r="H786" s="892"/>
      <c r="I786" s="892"/>
      <c r="J786" s="892"/>
      <c r="K786" s="892"/>
      <c r="L786" s="779"/>
      <c r="M786" s="779"/>
      <c r="N786" s="779"/>
      <c r="O786" s="779"/>
      <c r="P786" s="779"/>
      <c r="Q786" s="779"/>
      <c r="R786" s="779"/>
      <c r="S786" s="779"/>
      <c r="T786" s="779"/>
      <c r="U786" s="779"/>
      <c r="V786" s="779"/>
      <c r="W786" s="779"/>
      <c r="X786" s="779"/>
      <c r="Y786" s="779"/>
      <c r="Z786" s="779"/>
      <c r="AA786" s="779"/>
    </row>
    <row r="787" spans="1:27" ht="12.75">
      <c r="A787" s="905"/>
      <c r="B787" s="905"/>
      <c r="C787" s="892"/>
      <c r="D787" s="892"/>
      <c r="E787" s="892"/>
      <c r="F787" s="892"/>
      <c r="G787" s="892"/>
      <c r="H787" s="892"/>
      <c r="I787" s="892"/>
      <c r="J787" s="892"/>
      <c r="K787" s="892"/>
      <c r="L787" s="779"/>
      <c r="M787" s="779"/>
      <c r="N787" s="779"/>
      <c r="O787" s="779"/>
      <c r="P787" s="779"/>
      <c r="Q787" s="779"/>
      <c r="R787" s="779"/>
      <c r="S787" s="779"/>
      <c r="T787" s="779"/>
      <c r="U787" s="779"/>
      <c r="V787" s="779"/>
      <c r="W787" s="779"/>
      <c r="X787" s="779"/>
      <c r="Y787" s="779"/>
      <c r="Z787" s="779"/>
      <c r="AA787" s="779"/>
    </row>
    <row r="788" spans="1:27" ht="12.75">
      <c r="A788" s="905"/>
      <c r="B788" s="905"/>
      <c r="C788" s="892"/>
      <c r="D788" s="892"/>
      <c r="E788" s="892"/>
      <c r="F788" s="892"/>
      <c r="G788" s="892"/>
      <c r="H788" s="892"/>
      <c r="I788" s="892"/>
      <c r="J788" s="892"/>
      <c r="K788" s="892"/>
      <c r="L788" s="779"/>
      <c r="M788" s="779"/>
      <c r="N788" s="779"/>
      <c r="O788" s="779"/>
      <c r="P788" s="779"/>
      <c r="Q788" s="779"/>
      <c r="R788" s="779"/>
      <c r="S788" s="779"/>
      <c r="T788" s="779"/>
      <c r="U788" s="779"/>
      <c r="V788" s="779"/>
      <c r="W788" s="779"/>
      <c r="X788" s="779"/>
      <c r="Y788" s="779"/>
      <c r="Z788" s="779"/>
      <c r="AA788" s="779"/>
    </row>
    <row r="789" spans="1:27" ht="12.75">
      <c r="A789" s="905"/>
      <c r="B789" s="905"/>
      <c r="C789" s="892"/>
      <c r="D789" s="892"/>
      <c r="E789" s="892"/>
      <c r="F789" s="892"/>
      <c r="G789" s="892"/>
      <c r="H789" s="892"/>
      <c r="I789" s="892"/>
      <c r="J789" s="892"/>
      <c r="K789" s="892"/>
      <c r="L789" s="779"/>
      <c r="M789" s="779"/>
      <c r="N789" s="779"/>
      <c r="O789" s="779"/>
      <c r="P789" s="779"/>
      <c r="Q789" s="779"/>
      <c r="R789" s="779"/>
      <c r="S789" s="779"/>
      <c r="T789" s="779"/>
      <c r="U789" s="779"/>
      <c r="V789" s="779"/>
      <c r="W789" s="779"/>
      <c r="X789" s="779"/>
      <c r="Y789" s="779"/>
      <c r="Z789" s="779"/>
      <c r="AA789" s="779"/>
    </row>
    <row r="790" spans="1:27" ht="12.75">
      <c r="A790" s="905"/>
      <c r="B790" s="905"/>
      <c r="C790" s="892"/>
      <c r="D790" s="892"/>
      <c r="E790" s="892"/>
      <c r="F790" s="892"/>
      <c r="G790" s="892"/>
      <c r="H790" s="892"/>
      <c r="I790" s="892"/>
      <c r="J790" s="892"/>
      <c r="K790" s="892"/>
      <c r="L790" s="779"/>
      <c r="M790" s="779"/>
      <c r="N790" s="779"/>
      <c r="O790" s="779"/>
      <c r="P790" s="779"/>
      <c r="Q790" s="779"/>
      <c r="R790" s="779"/>
      <c r="S790" s="779"/>
      <c r="T790" s="779"/>
      <c r="U790" s="779"/>
      <c r="V790" s="779"/>
      <c r="W790" s="779"/>
      <c r="X790" s="779"/>
      <c r="Y790" s="779"/>
      <c r="Z790" s="779"/>
      <c r="AA790" s="779"/>
    </row>
    <row r="791" spans="1:27" ht="12.75">
      <c r="A791" s="905"/>
      <c r="B791" s="905"/>
      <c r="C791" s="892"/>
      <c r="D791" s="892"/>
      <c r="E791" s="892"/>
      <c r="F791" s="892"/>
      <c r="G791" s="892"/>
      <c r="H791" s="892"/>
      <c r="I791" s="892"/>
      <c r="J791" s="892"/>
      <c r="K791" s="892"/>
      <c r="L791" s="779"/>
      <c r="M791" s="779"/>
      <c r="N791" s="779"/>
      <c r="O791" s="779"/>
      <c r="P791" s="779"/>
      <c r="Q791" s="779"/>
      <c r="R791" s="779"/>
      <c r="S791" s="779"/>
      <c r="T791" s="779"/>
      <c r="U791" s="779"/>
      <c r="V791" s="779"/>
      <c r="W791" s="779"/>
      <c r="X791" s="779"/>
      <c r="Y791" s="779"/>
      <c r="Z791" s="779"/>
      <c r="AA791" s="779"/>
    </row>
    <row r="792" spans="1:27" ht="12.75">
      <c r="A792" s="905"/>
      <c r="B792" s="905"/>
      <c r="C792" s="892"/>
      <c r="D792" s="892"/>
      <c r="E792" s="892"/>
      <c r="F792" s="892"/>
      <c r="G792" s="892"/>
      <c r="H792" s="892"/>
      <c r="I792" s="892"/>
      <c r="J792" s="892"/>
      <c r="K792" s="892"/>
      <c r="L792" s="779"/>
      <c r="M792" s="779"/>
      <c r="N792" s="779"/>
      <c r="O792" s="779"/>
      <c r="P792" s="779"/>
      <c r="Q792" s="779"/>
      <c r="R792" s="779"/>
      <c r="S792" s="779"/>
      <c r="T792" s="779"/>
      <c r="U792" s="779"/>
      <c r="V792" s="779"/>
      <c r="W792" s="779"/>
      <c r="X792" s="779"/>
      <c r="Y792" s="779"/>
      <c r="Z792" s="779"/>
      <c r="AA792" s="779"/>
    </row>
    <row r="793" spans="1:27" ht="12.75">
      <c r="A793" s="905"/>
      <c r="B793" s="905"/>
      <c r="C793" s="892"/>
      <c r="D793" s="892"/>
      <c r="E793" s="892"/>
      <c r="F793" s="892"/>
      <c r="G793" s="892"/>
      <c r="H793" s="892"/>
      <c r="I793" s="892"/>
      <c r="J793" s="892"/>
      <c r="K793" s="892"/>
      <c r="L793" s="779"/>
      <c r="M793" s="779"/>
      <c r="N793" s="779"/>
      <c r="O793" s="779"/>
      <c r="P793" s="779"/>
      <c r="Q793" s="779"/>
      <c r="R793" s="779"/>
      <c r="S793" s="779"/>
      <c r="T793" s="779"/>
      <c r="U793" s="779"/>
      <c r="V793" s="779"/>
      <c r="W793" s="779"/>
      <c r="X793" s="779"/>
      <c r="Y793" s="779"/>
      <c r="Z793" s="779"/>
      <c r="AA793" s="779"/>
    </row>
    <row r="794" spans="1:27" ht="12.75">
      <c r="A794" s="905"/>
      <c r="B794" s="905"/>
      <c r="C794" s="892"/>
      <c r="D794" s="892"/>
      <c r="E794" s="892"/>
      <c r="F794" s="892"/>
      <c r="G794" s="892"/>
      <c r="H794" s="892"/>
      <c r="I794" s="892"/>
      <c r="J794" s="892"/>
      <c r="K794" s="892"/>
      <c r="L794" s="779"/>
      <c r="M794" s="779"/>
      <c r="N794" s="779"/>
      <c r="O794" s="779"/>
      <c r="P794" s="779"/>
      <c r="Q794" s="779"/>
      <c r="R794" s="779"/>
      <c r="S794" s="779"/>
      <c r="T794" s="779"/>
      <c r="U794" s="779"/>
      <c r="V794" s="779"/>
      <c r="W794" s="779"/>
      <c r="X794" s="779"/>
      <c r="Y794" s="779"/>
      <c r="Z794" s="779"/>
      <c r="AA794" s="779"/>
    </row>
    <row r="795" spans="1:27" ht="12.75">
      <c r="A795" s="905"/>
      <c r="B795" s="905"/>
      <c r="C795" s="892"/>
      <c r="D795" s="892"/>
      <c r="E795" s="892"/>
      <c r="F795" s="892"/>
      <c r="G795" s="892"/>
      <c r="H795" s="892"/>
      <c r="I795" s="892"/>
      <c r="J795" s="892"/>
      <c r="K795" s="892"/>
      <c r="L795" s="779"/>
      <c r="M795" s="779"/>
      <c r="N795" s="779"/>
      <c r="O795" s="779"/>
      <c r="P795" s="779"/>
      <c r="Q795" s="779"/>
      <c r="R795" s="779"/>
      <c r="S795" s="779"/>
      <c r="T795" s="779"/>
      <c r="U795" s="779"/>
      <c r="V795" s="779"/>
      <c r="W795" s="779"/>
      <c r="X795" s="779"/>
      <c r="Y795" s="779"/>
      <c r="Z795" s="779"/>
      <c r="AA795" s="779"/>
    </row>
    <row r="796" spans="1:27" ht="12.75">
      <c r="A796" s="905"/>
      <c r="B796" s="905"/>
      <c r="C796" s="892"/>
      <c r="D796" s="892"/>
      <c r="E796" s="892"/>
      <c r="F796" s="892"/>
      <c r="G796" s="892"/>
      <c r="H796" s="892"/>
      <c r="I796" s="892"/>
      <c r="J796" s="892"/>
      <c r="K796" s="892"/>
      <c r="L796" s="779"/>
      <c r="M796" s="779"/>
      <c r="N796" s="779"/>
      <c r="O796" s="779"/>
      <c r="P796" s="779"/>
      <c r="Q796" s="779"/>
      <c r="R796" s="779"/>
      <c r="S796" s="779"/>
      <c r="T796" s="779"/>
      <c r="U796" s="779"/>
      <c r="V796" s="779"/>
      <c r="W796" s="779"/>
      <c r="X796" s="779"/>
      <c r="Y796" s="779"/>
      <c r="Z796" s="779"/>
      <c r="AA796" s="779"/>
    </row>
    <row r="797" spans="1:27" ht="12.75">
      <c r="A797" s="905"/>
      <c r="B797" s="905"/>
      <c r="C797" s="892"/>
      <c r="D797" s="892"/>
      <c r="E797" s="892"/>
      <c r="F797" s="892"/>
      <c r="G797" s="892"/>
      <c r="H797" s="892"/>
      <c r="I797" s="892"/>
      <c r="J797" s="892"/>
      <c r="K797" s="892"/>
      <c r="L797" s="779"/>
      <c r="M797" s="779"/>
      <c r="N797" s="779"/>
      <c r="O797" s="779"/>
      <c r="P797" s="779"/>
      <c r="Q797" s="779"/>
      <c r="R797" s="779"/>
      <c r="S797" s="779"/>
      <c r="T797" s="779"/>
      <c r="U797" s="779"/>
      <c r="V797" s="779"/>
      <c r="W797" s="779"/>
      <c r="X797" s="779"/>
      <c r="Y797" s="779"/>
      <c r="Z797" s="779"/>
      <c r="AA797" s="779"/>
    </row>
    <row r="798" spans="1:27" ht="12.75">
      <c r="A798" s="905"/>
      <c r="B798" s="905"/>
      <c r="C798" s="892"/>
      <c r="D798" s="892"/>
      <c r="E798" s="892"/>
      <c r="F798" s="892"/>
      <c r="G798" s="892"/>
      <c r="H798" s="892"/>
      <c r="I798" s="892"/>
      <c r="J798" s="892"/>
      <c r="K798" s="892"/>
      <c r="L798" s="779"/>
      <c r="M798" s="779"/>
      <c r="N798" s="779"/>
      <c r="O798" s="779"/>
      <c r="P798" s="779"/>
      <c r="Q798" s="779"/>
      <c r="R798" s="779"/>
      <c r="S798" s="779"/>
      <c r="T798" s="779"/>
      <c r="U798" s="779"/>
      <c r="V798" s="779"/>
      <c r="W798" s="779"/>
      <c r="X798" s="779"/>
      <c r="Y798" s="779"/>
      <c r="Z798" s="779"/>
      <c r="AA798" s="779"/>
    </row>
    <row r="799" spans="1:27" ht="12.75">
      <c r="A799" s="905"/>
      <c r="B799" s="905"/>
      <c r="C799" s="892"/>
      <c r="D799" s="892"/>
      <c r="E799" s="892"/>
      <c r="F799" s="892"/>
      <c r="G799" s="892"/>
      <c r="H799" s="892"/>
      <c r="I799" s="892"/>
      <c r="J799" s="892"/>
      <c r="K799" s="892"/>
      <c r="L799" s="779"/>
      <c r="M799" s="779"/>
      <c r="N799" s="779"/>
      <c r="O799" s="779"/>
      <c r="P799" s="779"/>
      <c r="Q799" s="779"/>
      <c r="R799" s="779"/>
      <c r="S799" s="779"/>
      <c r="T799" s="779"/>
      <c r="U799" s="779"/>
      <c r="V799" s="779"/>
      <c r="W799" s="779"/>
      <c r="X799" s="779"/>
      <c r="Y799" s="779"/>
      <c r="Z799" s="779"/>
      <c r="AA799" s="779"/>
    </row>
    <row r="800" spans="1:27" ht="12.75">
      <c r="A800" s="905"/>
      <c r="B800" s="905"/>
      <c r="C800" s="892"/>
      <c r="D800" s="892"/>
      <c r="E800" s="892"/>
      <c r="F800" s="892"/>
      <c r="G800" s="892"/>
      <c r="H800" s="892"/>
      <c r="I800" s="892"/>
      <c r="J800" s="892"/>
      <c r="K800" s="892"/>
      <c r="L800" s="779"/>
      <c r="M800" s="779"/>
      <c r="N800" s="779"/>
      <c r="O800" s="779"/>
      <c r="P800" s="779"/>
      <c r="Q800" s="779"/>
      <c r="R800" s="779"/>
      <c r="S800" s="779"/>
      <c r="T800" s="779"/>
      <c r="U800" s="779"/>
      <c r="V800" s="779"/>
      <c r="W800" s="779"/>
      <c r="X800" s="779"/>
      <c r="Y800" s="779"/>
      <c r="Z800" s="779"/>
      <c r="AA800" s="779"/>
    </row>
    <row r="801" spans="1:27" ht="12.75">
      <c r="A801" s="905"/>
      <c r="B801" s="905"/>
      <c r="C801" s="892"/>
      <c r="D801" s="892"/>
      <c r="E801" s="892"/>
      <c r="F801" s="892"/>
      <c r="G801" s="892"/>
      <c r="H801" s="892"/>
      <c r="I801" s="892"/>
      <c r="J801" s="892"/>
      <c r="K801" s="892"/>
      <c r="L801" s="779"/>
      <c r="M801" s="779"/>
      <c r="N801" s="779"/>
      <c r="O801" s="779"/>
      <c r="P801" s="779"/>
      <c r="Q801" s="779"/>
      <c r="R801" s="779"/>
      <c r="S801" s="779"/>
      <c r="T801" s="779"/>
      <c r="U801" s="779"/>
      <c r="V801" s="779"/>
      <c r="W801" s="779"/>
      <c r="X801" s="779"/>
      <c r="Y801" s="779"/>
      <c r="Z801" s="779"/>
      <c r="AA801" s="779"/>
    </row>
    <row r="802" spans="1:27" ht="12.75">
      <c r="A802" s="905"/>
      <c r="B802" s="905"/>
      <c r="C802" s="892"/>
      <c r="D802" s="892"/>
      <c r="E802" s="892"/>
      <c r="F802" s="892"/>
      <c r="G802" s="892"/>
      <c r="H802" s="892"/>
      <c r="I802" s="892"/>
      <c r="J802" s="892"/>
      <c r="K802" s="892"/>
      <c r="L802" s="779"/>
      <c r="M802" s="779"/>
      <c r="N802" s="779"/>
      <c r="O802" s="779"/>
      <c r="P802" s="779"/>
      <c r="Q802" s="779"/>
      <c r="R802" s="779"/>
      <c r="S802" s="779"/>
      <c r="T802" s="779"/>
      <c r="U802" s="779"/>
      <c r="V802" s="779"/>
      <c r="W802" s="779"/>
      <c r="X802" s="779"/>
      <c r="Y802" s="779"/>
      <c r="Z802" s="779"/>
      <c r="AA802" s="779"/>
    </row>
    <row r="803" spans="1:27" ht="12.75">
      <c r="A803" s="905"/>
      <c r="B803" s="905"/>
      <c r="C803" s="892"/>
      <c r="D803" s="892"/>
      <c r="E803" s="892"/>
      <c r="F803" s="892"/>
      <c r="G803" s="892"/>
      <c r="H803" s="892"/>
      <c r="I803" s="892"/>
      <c r="J803" s="892"/>
      <c r="K803" s="892"/>
      <c r="L803" s="779"/>
      <c r="M803" s="779"/>
      <c r="N803" s="779"/>
      <c r="O803" s="779"/>
      <c r="P803" s="779"/>
      <c r="Q803" s="779"/>
      <c r="R803" s="779"/>
      <c r="S803" s="779"/>
      <c r="T803" s="779"/>
      <c r="U803" s="779"/>
      <c r="V803" s="779"/>
      <c r="W803" s="779"/>
      <c r="X803" s="779"/>
      <c r="Y803" s="779"/>
      <c r="Z803" s="779"/>
      <c r="AA803" s="779"/>
    </row>
    <row r="804" spans="1:27" ht="12.75">
      <c r="A804" s="905"/>
      <c r="B804" s="905"/>
      <c r="C804" s="892"/>
      <c r="D804" s="892"/>
      <c r="E804" s="892"/>
      <c r="F804" s="892"/>
      <c r="G804" s="892"/>
      <c r="H804" s="892"/>
      <c r="I804" s="892"/>
      <c r="J804" s="892"/>
      <c r="K804" s="892"/>
      <c r="L804" s="779"/>
      <c r="M804" s="779"/>
      <c r="N804" s="779"/>
      <c r="O804" s="779"/>
      <c r="P804" s="779"/>
      <c r="Q804" s="779"/>
      <c r="R804" s="779"/>
      <c r="S804" s="779"/>
      <c r="T804" s="779"/>
      <c r="U804" s="779"/>
      <c r="V804" s="779"/>
      <c r="W804" s="779"/>
      <c r="X804" s="779"/>
      <c r="Y804" s="779"/>
      <c r="Z804" s="779"/>
      <c r="AA804" s="779"/>
    </row>
    <row r="805" spans="1:27" ht="12.75">
      <c r="A805" s="905"/>
      <c r="B805" s="905"/>
      <c r="C805" s="892"/>
      <c r="D805" s="892"/>
      <c r="E805" s="892"/>
      <c r="F805" s="892"/>
      <c r="G805" s="892"/>
      <c r="H805" s="892"/>
      <c r="I805" s="892"/>
      <c r="J805" s="892"/>
      <c r="K805" s="892"/>
      <c r="L805" s="779"/>
      <c r="M805" s="779"/>
      <c r="N805" s="779"/>
      <c r="O805" s="779"/>
      <c r="P805" s="779"/>
      <c r="Q805" s="779"/>
      <c r="R805" s="779"/>
      <c r="S805" s="779"/>
      <c r="T805" s="779"/>
      <c r="U805" s="779"/>
      <c r="V805" s="779"/>
      <c r="W805" s="779"/>
      <c r="X805" s="779"/>
      <c r="Y805" s="779"/>
      <c r="Z805" s="779"/>
      <c r="AA805" s="779"/>
    </row>
    <row r="806" spans="1:27" ht="12.75">
      <c r="A806" s="905"/>
      <c r="B806" s="905"/>
      <c r="C806" s="892"/>
      <c r="D806" s="892"/>
      <c r="E806" s="892"/>
      <c r="F806" s="892"/>
      <c r="G806" s="892"/>
      <c r="H806" s="892"/>
      <c r="I806" s="892"/>
      <c r="J806" s="892"/>
      <c r="K806" s="892"/>
      <c r="L806" s="779"/>
      <c r="M806" s="779"/>
      <c r="N806" s="779"/>
      <c r="O806" s="779"/>
      <c r="P806" s="779"/>
      <c r="Q806" s="779"/>
      <c r="R806" s="779"/>
      <c r="S806" s="779"/>
      <c r="T806" s="779"/>
      <c r="U806" s="779"/>
      <c r="V806" s="779"/>
      <c r="W806" s="779"/>
      <c r="X806" s="779"/>
      <c r="Y806" s="779"/>
      <c r="Z806" s="779"/>
      <c r="AA806" s="779"/>
    </row>
    <row r="807" spans="1:27" ht="12.75">
      <c r="A807" s="905"/>
      <c r="B807" s="905"/>
      <c r="C807" s="892"/>
      <c r="D807" s="892"/>
      <c r="E807" s="892"/>
      <c r="F807" s="892"/>
      <c r="G807" s="892"/>
      <c r="H807" s="892"/>
      <c r="I807" s="892"/>
      <c r="J807" s="892"/>
      <c r="K807" s="892"/>
      <c r="L807" s="779"/>
      <c r="M807" s="779"/>
      <c r="N807" s="779"/>
      <c r="O807" s="779"/>
      <c r="P807" s="779"/>
      <c r="Q807" s="779"/>
      <c r="R807" s="779"/>
      <c r="S807" s="779"/>
      <c r="T807" s="779"/>
      <c r="U807" s="779"/>
      <c r="V807" s="779"/>
      <c r="W807" s="779"/>
      <c r="X807" s="779"/>
      <c r="Y807" s="779"/>
      <c r="Z807" s="779"/>
      <c r="AA807" s="779"/>
    </row>
    <row r="808" spans="1:27" ht="12.75">
      <c r="A808" s="905"/>
      <c r="B808" s="905"/>
      <c r="C808" s="892"/>
      <c r="D808" s="892"/>
      <c r="E808" s="892"/>
      <c r="F808" s="892"/>
      <c r="G808" s="892"/>
      <c r="H808" s="892"/>
      <c r="I808" s="892"/>
      <c r="J808" s="892"/>
      <c r="K808" s="892"/>
      <c r="L808" s="779"/>
      <c r="M808" s="779"/>
      <c r="N808" s="779"/>
      <c r="O808" s="779"/>
      <c r="P808" s="779"/>
      <c r="Q808" s="779"/>
      <c r="R808" s="779"/>
      <c r="S808" s="779"/>
      <c r="T808" s="779"/>
      <c r="U808" s="779"/>
      <c r="V808" s="779"/>
      <c r="W808" s="779"/>
      <c r="X808" s="779"/>
      <c r="Y808" s="779"/>
      <c r="Z808" s="779"/>
      <c r="AA808" s="779"/>
    </row>
    <row r="809" spans="1:27" ht="12.75">
      <c r="A809" s="905"/>
      <c r="B809" s="905"/>
      <c r="C809" s="892"/>
      <c r="D809" s="892"/>
      <c r="E809" s="892"/>
      <c r="F809" s="892"/>
      <c r="G809" s="892"/>
      <c r="H809" s="892"/>
      <c r="I809" s="892"/>
      <c r="J809" s="892"/>
      <c r="K809" s="892"/>
      <c r="L809" s="779"/>
      <c r="M809" s="779"/>
      <c r="N809" s="779"/>
      <c r="O809" s="779"/>
      <c r="P809" s="779"/>
      <c r="Q809" s="779"/>
      <c r="R809" s="779"/>
      <c r="S809" s="779"/>
      <c r="T809" s="779"/>
      <c r="U809" s="779"/>
      <c r="V809" s="779"/>
      <c r="W809" s="779"/>
      <c r="X809" s="779"/>
      <c r="Y809" s="779"/>
      <c r="Z809" s="779"/>
      <c r="AA809" s="779"/>
    </row>
    <row r="810" spans="1:27" ht="12.75">
      <c r="A810" s="905"/>
      <c r="B810" s="905"/>
      <c r="C810" s="892"/>
      <c r="D810" s="892"/>
      <c r="E810" s="892"/>
      <c r="F810" s="892"/>
      <c r="G810" s="892"/>
      <c r="H810" s="892"/>
      <c r="I810" s="892"/>
      <c r="J810" s="892"/>
      <c r="K810" s="892"/>
      <c r="L810" s="779"/>
      <c r="M810" s="779"/>
      <c r="N810" s="779"/>
      <c r="O810" s="779"/>
      <c r="P810" s="779"/>
      <c r="Q810" s="779"/>
      <c r="R810" s="779"/>
      <c r="S810" s="779"/>
      <c r="T810" s="779"/>
      <c r="U810" s="779"/>
      <c r="V810" s="779"/>
      <c r="W810" s="779"/>
      <c r="X810" s="779"/>
      <c r="Y810" s="779"/>
      <c r="Z810" s="779"/>
      <c r="AA810" s="779"/>
    </row>
    <row r="811" spans="1:27" ht="12.75">
      <c r="A811" s="905"/>
      <c r="B811" s="905"/>
      <c r="C811" s="892"/>
      <c r="D811" s="892"/>
      <c r="E811" s="892"/>
      <c r="F811" s="892"/>
      <c r="G811" s="892"/>
      <c r="H811" s="892"/>
      <c r="I811" s="892"/>
      <c r="J811" s="892"/>
      <c r="K811" s="892"/>
      <c r="L811" s="779"/>
      <c r="M811" s="779"/>
      <c r="N811" s="779"/>
      <c r="O811" s="779"/>
      <c r="P811" s="779"/>
      <c r="Q811" s="779"/>
      <c r="R811" s="779"/>
      <c r="S811" s="779"/>
      <c r="T811" s="779"/>
      <c r="U811" s="779"/>
      <c r="V811" s="779"/>
      <c r="W811" s="779"/>
      <c r="X811" s="779"/>
      <c r="Y811" s="779"/>
      <c r="Z811" s="779"/>
      <c r="AA811" s="779"/>
    </row>
    <row r="812" spans="1:27" ht="12.75">
      <c r="A812" s="905"/>
      <c r="B812" s="905"/>
      <c r="C812" s="892"/>
      <c r="D812" s="892"/>
      <c r="E812" s="892"/>
      <c r="F812" s="892"/>
      <c r="G812" s="892"/>
      <c r="H812" s="892"/>
      <c r="I812" s="892"/>
      <c r="J812" s="892"/>
      <c r="K812" s="892"/>
      <c r="L812" s="779"/>
      <c r="M812" s="779"/>
      <c r="N812" s="779"/>
      <c r="O812" s="779"/>
      <c r="P812" s="779"/>
      <c r="Q812" s="779"/>
      <c r="R812" s="779"/>
      <c r="S812" s="779"/>
      <c r="T812" s="779"/>
      <c r="U812" s="779"/>
      <c r="V812" s="779"/>
      <c r="W812" s="779"/>
      <c r="X812" s="779"/>
      <c r="Y812" s="779"/>
      <c r="Z812" s="779"/>
      <c r="AA812" s="779"/>
    </row>
    <row r="813" spans="1:27" ht="12.75">
      <c r="A813" s="905"/>
      <c r="B813" s="905"/>
      <c r="C813" s="892"/>
      <c r="D813" s="892"/>
      <c r="E813" s="892"/>
      <c r="F813" s="892"/>
      <c r="G813" s="892"/>
      <c r="H813" s="892"/>
      <c r="I813" s="892"/>
      <c r="J813" s="892"/>
      <c r="K813" s="892"/>
      <c r="L813" s="779"/>
      <c r="M813" s="779"/>
      <c r="N813" s="779"/>
      <c r="O813" s="779"/>
      <c r="P813" s="779"/>
      <c r="Q813" s="779"/>
      <c r="R813" s="779"/>
      <c r="S813" s="779"/>
      <c r="T813" s="779"/>
      <c r="U813" s="779"/>
      <c r="V813" s="779"/>
      <c r="W813" s="779"/>
      <c r="X813" s="779"/>
      <c r="Y813" s="779"/>
      <c r="Z813" s="779"/>
      <c r="AA813" s="779"/>
    </row>
    <row r="814" spans="1:27" ht="12.75">
      <c r="A814" s="905"/>
      <c r="B814" s="905"/>
      <c r="C814" s="892"/>
      <c r="D814" s="892"/>
      <c r="E814" s="892"/>
      <c r="F814" s="892"/>
      <c r="G814" s="892"/>
      <c r="H814" s="892"/>
      <c r="I814" s="892"/>
      <c r="J814" s="892"/>
      <c r="K814" s="892"/>
      <c r="L814" s="779"/>
      <c r="M814" s="779"/>
      <c r="N814" s="779"/>
      <c r="O814" s="779"/>
      <c r="P814" s="779"/>
      <c r="Q814" s="779"/>
      <c r="R814" s="779"/>
      <c r="S814" s="779"/>
      <c r="T814" s="779"/>
      <c r="U814" s="779"/>
      <c r="V814" s="779"/>
      <c r="W814" s="779"/>
      <c r="X814" s="779"/>
      <c r="Y814" s="779"/>
      <c r="Z814" s="779"/>
      <c r="AA814" s="779"/>
    </row>
    <row r="815" spans="1:27" ht="12.75">
      <c r="A815" s="905"/>
      <c r="B815" s="905"/>
      <c r="C815" s="892"/>
      <c r="D815" s="892"/>
      <c r="E815" s="892"/>
      <c r="F815" s="892"/>
      <c r="G815" s="892"/>
      <c r="H815" s="892"/>
      <c r="I815" s="892"/>
      <c r="J815" s="892"/>
      <c r="K815" s="892"/>
      <c r="L815" s="779"/>
      <c r="M815" s="779"/>
      <c r="N815" s="779"/>
      <c r="O815" s="779"/>
      <c r="P815" s="779"/>
      <c r="Q815" s="779"/>
      <c r="R815" s="779"/>
      <c r="S815" s="779"/>
      <c r="T815" s="779"/>
      <c r="U815" s="779"/>
      <c r="V815" s="779"/>
      <c r="W815" s="779"/>
      <c r="X815" s="779"/>
      <c r="Y815" s="779"/>
      <c r="Z815" s="779"/>
      <c r="AA815" s="779"/>
    </row>
    <row r="816" spans="1:27" ht="12.75">
      <c r="A816" s="905"/>
      <c r="B816" s="905"/>
      <c r="C816" s="892"/>
      <c r="D816" s="892"/>
      <c r="E816" s="892"/>
      <c r="F816" s="892"/>
      <c r="G816" s="892"/>
      <c r="H816" s="892"/>
      <c r="I816" s="892"/>
      <c r="J816" s="892"/>
      <c r="K816" s="892"/>
      <c r="L816" s="779"/>
      <c r="M816" s="779"/>
      <c r="N816" s="779"/>
      <c r="O816" s="779"/>
      <c r="P816" s="779"/>
      <c r="Q816" s="779"/>
      <c r="R816" s="779"/>
      <c r="S816" s="779"/>
      <c r="T816" s="779"/>
      <c r="U816" s="779"/>
      <c r="V816" s="779"/>
      <c r="W816" s="779"/>
      <c r="X816" s="779"/>
      <c r="Y816" s="779"/>
      <c r="Z816" s="779"/>
      <c r="AA816" s="779"/>
    </row>
    <row r="817" spans="1:27" ht="12.75">
      <c r="A817" s="905"/>
      <c r="B817" s="905"/>
      <c r="C817" s="892"/>
      <c r="D817" s="892"/>
      <c r="E817" s="892"/>
      <c r="F817" s="892"/>
      <c r="G817" s="892"/>
      <c r="H817" s="892"/>
      <c r="I817" s="892"/>
      <c r="J817" s="892"/>
      <c r="K817" s="892"/>
      <c r="L817" s="779"/>
      <c r="M817" s="779"/>
      <c r="N817" s="779"/>
      <c r="O817" s="779"/>
      <c r="P817" s="779"/>
      <c r="Q817" s="779"/>
      <c r="R817" s="779"/>
      <c r="S817" s="779"/>
      <c r="T817" s="779"/>
      <c r="U817" s="779"/>
      <c r="V817" s="779"/>
      <c r="W817" s="779"/>
      <c r="X817" s="779"/>
      <c r="Y817" s="779"/>
      <c r="Z817" s="779"/>
      <c r="AA817" s="779"/>
    </row>
    <row r="818" spans="1:27" ht="12.75">
      <c r="A818" s="905"/>
      <c r="B818" s="905"/>
      <c r="C818" s="892"/>
      <c r="D818" s="892"/>
      <c r="E818" s="892"/>
      <c r="F818" s="892"/>
      <c r="G818" s="892"/>
      <c r="H818" s="892"/>
      <c r="I818" s="892"/>
      <c r="J818" s="892"/>
      <c r="K818" s="892"/>
      <c r="L818" s="779"/>
      <c r="M818" s="779"/>
      <c r="N818" s="779"/>
      <c r="O818" s="779"/>
      <c r="P818" s="779"/>
      <c r="Q818" s="779"/>
      <c r="R818" s="779"/>
      <c r="S818" s="779"/>
      <c r="T818" s="779"/>
      <c r="U818" s="779"/>
      <c r="V818" s="779"/>
      <c r="W818" s="779"/>
      <c r="X818" s="779"/>
      <c r="Y818" s="779"/>
      <c r="Z818" s="779"/>
      <c r="AA818" s="779"/>
    </row>
    <row r="819" spans="1:27" ht="12.75">
      <c r="A819" s="905"/>
      <c r="B819" s="905"/>
      <c r="C819" s="892"/>
      <c r="D819" s="892"/>
      <c r="E819" s="892"/>
      <c r="F819" s="892"/>
      <c r="G819" s="892"/>
      <c r="H819" s="892"/>
      <c r="I819" s="892"/>
      <c r="J819" s="892"/>
      <c r="K819" s="892"/>
      <c r="L819" s="779"/>
      <c r="M819" s="779"/>
      <c r="N819" s="779"/>
      <c r="O819" s="779"/>
      <c r="P819" s="779"/>
      <c r="Q819" s="779"/>
      <c r="R819" s="779"/>
      <c r="S819" s="779"/>
      <c r="T819" s="779"/>
      <c r="U819" s="779"/>
      <c r="V819" s="779"/>
      <c r="W819" s="779"/>
      <c r="X819" s="779"/>
      <c r="Y819" s="779"/>
      <c r="Z819" s="779"/>
      <c r="AA819" s="779"/>
    </row>
    <row r="820" spans="1:27" ht="12.75">
      <c r="A820" s="905"/>
      <c r="B820" s="905"/>
      <c r="C820" s="892"/>
      <c r="D820" s="892"/>
      <c r="E820" s="892"/>
      <c r="F820" s="892"/>
      <c r="G820" s="892"/>
      <c r="H820" s="892"/>
      <c r="I820" s="892"/>
      <c r="J820" s="892"/>
      <c r="K820" s="892"/>
      <c r="L820" s="779"/>
      <c r="M820" s="779"/>
      <c r="N820" s="779"/>
      <c r="O820" s="779"/>
      <c r="P820" s="779"/>
      <c r="Q820" s="779"/>
      <c r="R820" s="779"/>
      <c r="S820" s="779"/>
      <c r="T820" s="779"/>
      <c r="U820" s="779"/>
      <c r="V820" s="779"/>
      <c r="W820" s="779"/>
      <c r="X820" s="779"/>
      <c r="Y820" s="779"/>
      <c r="Z820" s="779"/>
      <c r="AA820" s="779"/>
    </row>
    <row r="821" spans="1:27" ht="12.75">
      <c r="A821" s="905"/>
      <c r="B821" s="905"/>
      <c r="C821" s="892"/>
      <c r="D821" s="892"/>
      <c r="E821" s="892"/>
      <c r="F821" s="892"/>
      <c r="G821" s="892"/>
      <c r="H821" s="892"/>
      <c r="I821" s="892"/>
      <c r="J821" s="892"/>
      <c r="K821" s="892"/>
      <c r="L821" s="779"/>
      <c r="M821" s="779"/>
      <c r="N821" s="779"/>
      <c r="O821" s="779"/>
      <c r="P821" s="779"/>
      <c r="Q821" s="779"/>
      <c r="R821" s="779"/>
      <c r="S821" s="779"/>
      <c r="T821" s="779"/>
      <c r="U821" s="779"/>
      <c r="V821" s="779"/>
      <c r="W821" s="779"/>
      <c r="X821" s="779"/>
      <c r="Y821" s="779"/>
      <c r="Z821" s="779"/>
      <c r="AA821" s="779"/>
    </row>
    <row r="822" spans="1:27" ht="12.75">
      <c r="A822" s="905"/>
      <c r="B822" s="905"/>
      <c r="C822" s="892"/>
      <c r="D822" s="892"/>
      <c r="E822" s="892"/>
      <c r="F822" s="892"/>
      <c r="G822" s="892"/>
      <c r="H822" s="892"/>
      <c r="I822" s="892"/>
      <c r="J822" s="892"/>
      <c r="K822" s="892"/>
      <c r="L822" s="779"/>
      <c r="M822" s="779"/>
      <c r="N822" s="779"/>
      <c r="O822" s="779"/>
      <c r="P822" s="779"/>
      <c r="Q822" s="779"/>
      <c r="R822" s="779"/>
      <c r="S822" s="779"/>
      <c r="T822" s="779"/>
      <c r="U822" s="779"/>
      <c r="V822" s="779"/>
      <c r="W822" s="779"/>
      <c r="X822" s="779"/>
      <c r="Y822" s="779"/>
      <c r="Z822" s="779"/>
      <c r="AA822" s="779"/>
    </row>
    <row r="823" spans="1:27" ht="12.75">
      <c r="A823" s="905"/>
      <c r="B823" s="905"/>
      <c r="C823" s="892"/>
      <c r="D823" s="892"/>
      <c r="E823" s="892"/>
      <c r="F823" s="892"/>
      <c r="G823" s="892"/>
      <c r="H823" s="892"/>
      <c r="I823" s="892"/>
      <c r="J823" s="892"/>
      <c r="K823" s="892"/>
      <c r="L823" s="779"/>
      <c r="M823" s="779"/>
      <c r="N823" s="779"/>
      <c r="O823" s="779"/>
      <c r="P823" s="779"/>
      <c r="Q823" s="779"/>
      <c r="R823" s="779"/>
      <c r="S823" s="779"/>
      <c r="T823" s="779"/>
      <c r="U823" s="779"/>
      <c r="V823" s="779"/>
      <c r="W823" s="779"/>
      <c r="X823" s="779"/>
      <c r="Y823" s="779"/>
      <c r="Z823" s="779"/>
      <c r="AA823" s="779"/>
    </row>
    <row r="824" spans="1:27" ht="12.75">
      <c r="A824" s="905"/>
      <c r="B824" s="905"/>
      <c r="C824" s="892"/>
      <c r="D824" s="892"/>
      <c r="E824" s="892"/>
      <c r="F824" s="892"/>
      <c r="G824" s="892"/>
      <c r="H824" s="892"/>
      <c r="I824" s="892"/>
      <c r="J824" s="892"/>
      <c r="K824" s="892"/>
      <c r="L824" s="779"/>
      <c r="M824" s="779"/>
      <c r="N824" s="779"/>
      <c r="O824" s="779"/>
      <c r="P824" s="779"/>
      <c r="Q824" s="779"/>
      <c r="R824" s="779"/>
      <c r="S824" s="779"/>
      <c r="T824" s="779"/>
      <c r="U824" s="779"/>
      <c r="V824" s="779"/>
      <c r="W824" s="779"/>
      <c r="X824" s="779"/>
      <c r="Y824" s="779"/>
      <c r="Z824" s="779"/>
      <c r="AA824" s="779"/>
    </row>
    <row r="825" spans="1:27" ht="12.75">
      <c r="A825" s="905"/>
      <c r="B825" s="905"/>
      <c r="C825" s="892"/>
      <c r="D825" s="892"/>
      <c r="E825" s="892"/>
      <c r="F825" s="892"/>
      <c r="G825" s="892"/>
      <c r="H825" s="892"/>
      <c r="I825" s="892"/>
      <c r="J825" s="892"/>
      <c r="K825" s="892"/>
      <c r="L825" s="779"/>
      <c r="M825" s="779"/>
      <c r="N825" s="779"/>
      <c r="O825" s="779"/>
      <c r="P825" s="779"/>
      <c r="Q825" s="779"/>
      <c r="R825" s="779"/>
      <c r="S825" s="779"/>
      <c r="T825" s="779"/>
      <c r="U825" s="779"/>
      <c r="V825" s="779"/>
      <c r="W825" s="779"/>
      <c r="X825" s="779"/>
      <c r="Y825" s="779"/>
      <c r="Z825" s="779"/>
      <c r="AA825" s="779"/>
    </row>
    <row r="826" spans="1:27" ht="12.75">
      <c r="A826" s="905"/>
      <c r="B826" s="905"/>
      <c r="C826" s="892"/>
      <c r="D826" s="892"/>
      <c r="E826" s="892"/>
      <c r="F826" s="892"/>
      <c r="G826" s="892"/>
      <c r="H826" s="892"/>
      <c r="I826" s="892"/>
      <c r="J826" s="892"/>
      <c r="K826" s="892"/>
      <c r="L826" s="779"/>
      <c r="M826" s="779"/>
      <c r="N826" s="779"/>
      <c r="O826" s="779"/>
      <c r="P826" s="779"/>
      <c r="Q826" s="779"/>
      <c r="R826" s="779"/>
      <c r="S826" s="779"/>
      <c r="T826" s="779"/>
      <c r="U826" s="779"/>
      <c r="V826" s="779"/>
      <c r="W826" s="779"/>
      <c r="X826" s="779"/>
      <c r="Y826" s="779"/>
      <c r="Z826" s="779"/>
      <c r="AA826" s="779"/>
    </row>
    <row r="827" spans="1:27" ht="12.75">
      <c r="A827" s="905"/>
      <c r="B827" s="905"/>
      <c r="C827" s="892"/>
      <c r="D827" s="892"/>
      <c r="E827" s="892"/>
      <c r="F827" s="892"/>
      <c r="G827" s="892"/>
      <c r="H827" s="892"/>
      <c r="I827" s="892"/>
      <c r="J827" s="892"/>
      <c r="K827" s="892"/>
      <c r="L827" s="779"/>
      <c r="M827" s="779"/>
      <c r="N827" s="779"/>
      <c r="O827" s="779"/>
      <c r="P827" s="779"/>
      <c r="Q827" s="779"/>
      <c r="R827" s="779"/>
      <c r="S827" s="779"/>
      <c r="T827" s="779"/>
      <c r="U827" s="779"/>
      <c r="V827" s="779"/>
      <c r="W827" s="779"/>
      <c r="X827" s="779"/>
      <c r="Y827" s="779"/>
      <c r="Z827" s="779"/>
      <c r="AA827" s="779"/>
    </row>
    <row r="828" spans="1:27" ht="12.75">
      <c r="A828" s="905"/>
      <c r="B828" s="905"/>
      <c r="C828" s="892"/>
      <c r="D828" s="892"/>
      <c r="E828" s="892"/>
      <c r="F828" s="892"/>
      <c r="G828" s="892"/>
      <c r="H828" s="892"/>
      <c r="I828" s="892"/>
      <c r="J828" s="892"/>
      <c r="K828" s="892"/>
      <c r="L828" s="779"/>
      <c r="M828" s="779"/>
      <c r="N828" s="779"/>
      <c r="O828" s="779"/>
      <c r="P828" s="779"/>
      <c r="Q828" s="779"/>
      <c r="R828" s="779"/>
      <c r="S828" s="779"/>
      <c r="T828" s="779"/>
      <c r="U828" s="779"/>
      <c r="V828" s="779"/>
      <c r="W828" s="779"/>
      <c r="X828" s="779"/>
      <c r="Y828" s="779"/>
      <c r="Z828" s="779"/>
      <c r="AA828" s="779"/>
    </row>
    <row r="829" spans="1:27" ht="12.75">
      <c r="A829" s="905"/>
      <c r="B829" s="905"/>
      <c r="C829" s="892"/>
      <c r="D829" s="892"/>
      <c r="E829" s="892"/>
      <c r="F829" s="892"/>
      <c r="G829" s="892"/>
      <c r="H829" s="892"/>
      <c r="I829" s="892"/>
      <c r="J829" s="892"/>
      <c r="K829" s="892"/>
      <c r="L829" s="779"/>
      <c r="M829" s="779"/>
      <c r="N829" s="779"/>
      <c r="O829" s="779"/>
      <c r="P829" s="779"/>
      <c r="Q829" s="779"/>
      <c r="R829" s="779"/>
      <c r="S829" s="779"/>
      <c r="T829" s="779"/>
      <c r="U829" s="779"/>
      <c r="V829" s="779"/>
      <c r="W829" s="779"/>
      <c r="X829" s="779"/>
      <c r="Y829" s="779"/>
      <c r="Z829" s="779"/>
      <c r="AA829" s="779"/>
    </row>
    <row r="830" spans="1:27" ht="12.75">
      <c r="A830" s="905"/>
      <c r="B830" s="905"/>
      <c r="C830" s="892"/>
      <c r="D830" s="892"/>
      <c r="E830" s="892"/>
      <c r="F830" s="892"/>
      <c r="G830" s="892"/>
      <c r="H830" s="892"/>
      <c r="I830" s="892"/>
      <c r="J830" s="892"/>
      <c r="K830" s="892"/>
      <c r="L830" s="779"/>
      <c r="M830" s="779"/>
      <c r="N830" s="779"/>
      <c r="O830" s="779"/>
      <c r="P830" s="779"/>
      <c r="Q830" s="779"/>
      <c r="R830" s="779"/>
      <c r="S830" s="779"/>
      <c r="T830" s="779"/>
      <c r="U830" s="779"/>
      <c r="V830" s="779"/>
      <c r="W830" s="779"/>
      <c r="X830" s="779"/>
      <c r="Y830" s="779"/>
      <c r="Z830" s="779"/>
      <c r="AA830" s="779"/>
    </row>
    <row r="831" spans="1:27" ht="12.75">
      <c r="A831" s="905"/>
      <c r="B831" s="905"/>
      <c r="C831" s="892"/>
      <c r="D831" s="892"/>
      <c r="E831" s="892"/>
      <c r="F831" s="892"/>
      <c r="G831" s="892"/>
      <c r="H831" s="892"/>
      <c r="I831" s="892"/>
      <c r="J831" s="892"/>
      <c r="K831" s="892"/>
      <c r="L831" s="779"/>
      <c r="M831" s="779"/>
      <c r="N831" s="779"/>
      <c r="O831" s="779"/>
      <c r="P831" s="779"/>
      <c r="Q831" s="779"/>
      <c r="R831" s="779"/>
      <c r="S831" s="779"/>
      <c r="T831" s="779"/>
      <c r="U831" s="779"/>
      <c r="V831" s="779"/>
      <c r="W831" s="779"/>
      <c r="X831" s="779"/>
      <c r="Y831" s="779"/>
      <c r="Z831" s="779"/>
      <c r="AA831" s="779"/>
    </row>
    <row r="832" spans="1:27" ht="12.75">
      <c r="A832" s="905"/>
      <c r="B832" s="905"/>
      <c r="C832" s="892"/>
      <c r="D832" s="892"/>
      <c r="E832" s="892"/>
      <c r="F832" s="892"/>
      <c r="G832" s="892"/>
      <c r="H832" s="892"/>
      <c r="I832" s="892"/>
      <c r="J832" s="892"/>
      <c r="K832" s="892"/>
      <c r="L832" s="779"/>
      <c r="M832" s="779"/>
      <c r="N832" s="779"/>
      <c r="O832" s="779"/>
      <c r="P832" s="779"/>
      <c r="Q832" s="779"/>
      <c r="R832" s="779"/>
      <c r="S832" s="779"/>
      <c r="T832" s="779"/>
      <c r="U832" s="779"/>
      <c r="V832" s="779"/>
      <c r="W832" s="779"/>
      <c r="X832" s="779"/>
      <c r="Y832" s="779"/>
      <c r="Z832" s="779"/>
      <c r="AA832" s="779"/>
    </row>
    <row r="833" spans="1:27" ht="12.75">
      <c r="A833" s="905"/>
      <c r="B833" s="905"/>
      <c r="C833" s="892"/>
      <c r="D833" s="892"/>
      <c r="E833" s="892"/>
      <c r="F833" s="892"/>
      <c r="G833" s="892"/>
      <c r="H833" s="892"/>
      <c r="I833" s="892"/>
      <c r="J833" s="892"/>
      <c r="K833" s="892"/>
      <c r="L833" s="779"/>
      <c r="M833" s="779"/>
      <c r="N833" s="779"/>
      <c r="O833" s="779"/>
      <c r="P833" s="779"/>
      <c r="Q833" s="779"/>
      <c r="R833" s="779"/>
      <c r="S833" s="779"/>
      <c r="T833" s="779"/>
      <c r="U833" s="779"/>
      <c r="V833" s="779"/>
      <c r="W833" s="779"/>
      <c r="X833" s="779"/>
      <c r="Y833" s="779"/>
      <c r="Z833" s="779"/>
      <c r="AA833" s="779"/>
    </row>
    <row r="834" spans="1:27" ht="12.75">
      <c r="A834" s="905"/>
      <c r="B834" s="905"/>
      <c r="C834" s="892"/>
      <c r="D834" s="892"/>
      <c r="E834" s="892"/>
      <c r="F834" s="892"/>
      <c r="G834" s="892"/>
      <c r="H834" s="892"/>
      <c r="I834" s="892"/>
      <c r="J834" s="892"/>
      <c r="K834" s="892"/>
      <c r="L834" s="779"/>
      <c r="M834" s="779"/>
      <c r="N834" s="779"/>
      <c r="O834" s="779"/>
      <c r="P834" s="779"/>
      <c r="Q834" s="779"/>
      <c r="R834" s="779"/>
      <c r="S834" s="779"/>
      <c r="T834" s="779"/>
      <c r="U834" s="779"/>
      <c r="V834" s="779"/>
      <c r="W834" s="779"/>
      <c r="X834" s="779"/>
      <c r="Y834" s="779"/>
      <c r="Z834" s="779"/>
      <c r="AA834" s="779"/>
    </row>
    <row r="835" spans="1:27" ht="12.75">
      <c r="A835" s="905"/>
      <c r="B835" s="905"/>
      <c r="C835" s="892"/>
      <c r="D835" s="892"/>
      <c r="E835" s="892"/>
      <c r="F835" s="892"/>
      <c r="G835" s="892"/>
      <c r="H835" s="892"/>
      <c r="I835" s="892"/>
      <c r="J835" s="892"/>
      <c r="K835" s="892"/>
      <c r="L835" s="779"/>
      <c r="M835" s="779"/>
      <c r="N835" s="779"/>
      <c r="O835" s="779"/>
      <c r="P835" s="779"/>
      <c r="Q835" s="779"/>
      <c r="R835" s="779"/>
      <c r="S835" s="779"/>
      <c r="T835" s="779"/>
      <c r="U835" s="779"/>
      <c r="V835" s="779"/>
      <c r="W835" s="779"/>
      <c r="X835" s="779"/>
      <c r="Y835" s="779"/>
      <c r="Z835" s="779"/>
      <c r="AA835" s="779"/>
    </row>
    <row r="836" spans="1:27" ht="12.75">
      <c r="A836" s="905"/>
      <c r="B836" s="905"/>
      <c r="C836" s="892"/>
      <c r="D836" s="892"/>
      <c r="E836" s="892"/>
      <c r="F836" s="892"/>
      <c r="G836" s="892"/>
      <c r="H836" s="892"/>
      <c r="I836" s="892"/>
      <c r="J836" s="892"/>
      <c r="K836" s="892"/>
      <c r="L836" s="779"/>
      <c r="M836" s="779"/>
      <c r="N836" s="779"/>
      <c r="O836" s="779"/>
      <c r="P836" s="779"/>
      <c r="Q836" s="779"/>
      <c r="R836" s="779"/>
      <c r="S836" s="779"/>
      <c r="T836" s="779"/>
      <c r="U836" s="779"/>
      <c r="V836" s="779"/>
      <c r="W836" s="779"/>
      <c r="X836" s="779"/>
      <c r="Y836" s="779"/>
      <c r="Z836" s="779"/>
      <c r="AA836" s="779"/>
    </row>
    <row r="837" spans="1:27" ht="12.75">
      <c r="A837" s="905"/>
      <c r="B837" s="905"/>
      <c r="C837" s="892"/>
      <c r="D837" s="892"/>
      <c r="E837" s="892"/>
      <c r="F837" s="892"/>
      <c r="G837" s="892"/>
      <c r="H837" s="892"/>
      <c r="I837" s="892"/>
      <c r="J837" s="892"/>
      <c r="K837" s="892"/>
      <c r="L837" s="779"/>
      <c r="M837" s="779"/>
      <c r="N837" s="779"/>
      <c r="O837" s="779"/>
      <c r="P837" s="779"/>
      <c r="Q837" s="779"/>
      <c r="R837" s="779"/>
      <c r="S837" s="779"/>
      <c r="T837" s="779"/>
      <c r="U837" s="779"/>
      <c r="V837" s="779"/>
      <c r="W837" s="779"/>
      <c r="X837" s="779"/>
      <c r="Y837" s="779"/>
      <c r="Z837" s="779"/>
      <c r="AA837" s="779"/>
    </row>
    <row r="838" spans="1:27" ht="12.75">
      <c r="A838" s="905"/>
      <c r="B838" s="905"/>
      <c r="C838" s="892"/>
      <c r="D838" s="892"/>
      <c r="E838" s="892"/>
      <c r="F838" s="892"/>
      <c r="G838" s="892"/>
      <c r="H838" s="892"/>
      <c r="I838" s="892"/>
      <c r="J838" s="892"/>
      <c r="K838" s="892"/>
      <c r="L838" s="779"/>
      <c r="M838" s="779"/>
      <c r="N838" s="779"/>
      <c r="O838" s="779"/>
      <c r="P838" s="779"/>
      <c r="Q838" s="779"/>
      <c r="R838" s="779"/>
      <c r="S838" s="779"/>
      <c r="T838" s="779"/>
      <c r="U838" s="779"/>
      <c r="V838" s="779"/>
      <c r="W838" s="779"/>
      <c r="X838" s="779"/>
      <c r="Y838" s="779"/>
      <c r="Z838" s="779"/>
      <c r="AA838" s="779"/>
    </row>
    <row r="839" spans="1:27" ht="12.75">
      <c r="A839" s="905"/>
      <c r="B839" s="905"/>
      <c r="C839" s="892"/>
      <c r="D839" s="892"/>
      <c r="E839" s="892"/>
      <c r="F839" s="892"/>
      <c r="G839" s="892"/>
      <c r="H839" s="892"/>
      <c r="I839" s="892"/>
      <c r="J839" s="892"/>
      <c r="K839" s="892"/>
      <c r="L839" s="779"/>
      <c r="M839" s="779"/>
      <c r="N839" s="779"/>
      <c r="O839" s="779"/>
      <c r="P839" s="779"/>
      <c r="Q839" s="779"/>
      <c r="R839" s="779"/>
      <c r="S839" s="779"/>
      <c r="T839" s="779"/>
      <c r="U839" s="779"/>
      <c r="V839" s="779"/>
      <c r="W839" s="779"/>
      <c r="X839" s="779"/>
      <c r="Y839" s="779"/>
      <c r="Z839" s="779"/>
      <c r="AA839" s="779"/>
    </row>
    <row r="840" spans="1:27" ht="12.75">
      <c r="A840" s="905"/>
      <c r="B840" s="905"/>
      <c r="C840" s="892"/>
      <c r="D840" s="892"/>
      <c r="E840" s="892"/>
      <c r="F840" s="892"/>
      <c r="G840" s="892"/>
      <c r="H840" s="892"/>
      <c r="I840" s="892"/>
      <c r="J840" s="892"/>
      <c r="K840" s="892"/>
      <c r="L840" s="779"/>
      <c r="M840" s="779"/>
      <c r="N840" s="779"/>
      <c r="O840" s="779"/>
      <c r="P840" s="779"/>
      <c r="Q840" s="779"/>
      <c r="R840" s="779"/>
      <c r="S840" s="779"/>
      <c r="T840" s="779"/>
      <c r="U840" s="779"/>
      <c r="V840" s="779"/>
      <c r="W840" s="779"/>
      <c r="X840" s="779"/>
      <c r="Y840" s="779"/>
      <c r="Z840" s="779"/>
      <c r="AA840" s="779"/>
    </row>
    <row r="841" spans="1:27" ht="12.75">
      <c r="A841" s="905"/>
      <c r="B841" s="905"/>
      <c r="C841" s="892"/>
      <c r="D841" s="892"/>
      <c r="E841" s="892"/>
      <c r="F841" s="892"/>
      <c r="G841" s="892"/>
      <c r="H841" s="892"/>
      <c r="I841" s="892"/>
      <c r="J841" s="892"/>
      <c r="K841" s="892"/>
      <c r="L841" s="779"/>
      <c r="M841" s="779"/>
      <c r="N841" s="779"/>
      <c r="O841" s="779"/>
      <c r="P841" s="779"/>
      <c r="Q841" s="779"/>
      <c r="R841" s="779"/>
      <c r="S841" s="779"/>
      <c r="T841" s="779"/>
      <c r="U841" s="779"/>
      <c r="V841" s="779"/>
      <c r="W841" s="779"/>
      <c r="X841" s="779"/>
      <c r="Y841" s="779"/>
      <c r="Z841" s="779"/>
      <c r="AA841" s="779"/>
    </row>
    <row r="842" spans="1:27" ht="12.75">
      <c r="A842" s="905"/>
      <c r="B842" s="905"/>
      <c r="C842" s="892"/>
      <c r="D842" s="892"/>
      <c r="E842" s="892"/>
      <c r="F842" s="892"/>
      <c r="G842" s="892"/>
      <c r="H842" s="892"/>
      <c r="I842" s="892"/>
      <c r="J842" s="892"/>
      <c r="K842" s="892"/>
      <c r="L842" s="779"/>
      <c r="M842" s="779"/>
      <c r="N842" s="779"/>
      <c r="O842" s="779"/>
      <c r="P842" s="779"/>
      <c r="Q842" s="779"/>
      <c r="R842" s="779"/>
      <c r="S842" s="779"/>
      <c r="T842" s="779"/>
      <c r="U842" s="779"/>
      <c r="V842" s="779"/>
      <c r="W842" s="779"/>
      <c r="X842" s="779"/>
      <c r="Y842" s="779"/>
      <c r="Z842" s="779"/>
      <c r="AA842" s="779"/>
    </row>
    <row r="843" spans="1:27" ht="12.75">
      <c r="A843" s="905"/>
      <c r="B843" s="905"/>
      <c r="C843" s="892"/>
      <c r="D843" s="892"/>
      <c r="E843" s="892"/>
      <c r="F843" s="892"/>
      <c r="G843" s="892"/>
      <c r="H843" s="892"/>
      <c r="I843" s="892"/>
      <c r="J843" s="892"/>
      <c r="K843" s="892"/>
      <c r="L843" s="779"/>
      <c r="M843" s="779"/>
      <c r="N843" s="779"/>
      <c r="O843" s="779"/>
      <c r="P843" s="779"/>
      <c r="Q843" s="779"/>
      <c r="R843" s="779"/>
      <c r="S843" s="779"/>
      <c r="T843" s="779"/>
      <c r="U843" s="779"/>
      <c r="V843" s="779"/>
      <c r="W843" s="779"/>
      <c r="X843" s="779"/>
      <c r="Y843" s="779"/>
      <c r="Z843" s="779"/>
      <c r="AA843" s="779"/>
    </row>
    <row r="844" spans="1:27" ht="12.75">
      <c r="A844" s="905"/>
      <c r="B844" s="905"/>
      <c r="C844" s="892"/>
      <c r="D844" s="892"/>
      <c r="E844" s="892"/>
      <c r="F844" s="892"/>
      <c r="G844" s="892"/>
      <c r="H844" s="892"/>
      <c r="I844" s="892"/>
      <c r="J844" s="892"/>
      <c r="K844" s="892"/>
      <c r="L844" s="779"/>
      <c r="M844" s="779"/>
      <c r="N844" s="779"/>
      <c r="O844" s="779"/>
      <c r="P844" s="779"/>
      <c r="Q844" s="779"/>
      <c r="R844" s="779"/>
      <c r="S844" s="779"/>
      <c r="T844" s="779"/>
      <c r="U844" s="779"/>
      <c r="V844" s="779"/>
      <c r="W844" s="779"/>
      <c r="X844" s="779"/>
      <c r="Y844" s="779"/>
      <c r="Z844" s="779"/>
      <c r="AA844" s="779"/>
    </row>
    <row r="845" spans="1:27" ht="12.75">
      <c r="A845" s="905"/>
      <c r="B845" s="905"/>
      <c r="C845" s="892"/>
      <c r="D845" s="892"/>
      <c r="E845" s="892"/>
      <c r="F845" s="892"/>
      <c r="G845" s="892"/>
      <c r="H845" s="892"/>
      <c r="I845" s="892"/>
      <c r="J845" s="892"/>
      <c r="K845" s="892"/>
      <c r="L845" s="779"/>
      <c r="M845" s="779"/>
      <c r="N845" s="779"/>
      <c r="O845" s="779"/>
      <c r="P845" s="779"/>
      <c r="Q845" s="779"/>
      <c r="R845" s="779"/>
      <c r="S845" s="779"/>
      <c r="T845" s="779"/>
      <c r="U845" s="779"/>
      <c r="V845" s="779"/>
      <c r="W845" s="779"/>
      <c r="X845" s="779"/>
      <c r="Y845" s="779"/>
      <c r="Z845" s="779"/>
      <c r="AA845" s="779"/>
    </row>
    <row r="846" spans="1:27" ht="12.75">
      <c r="A846" s="905"/>
      <c r="B846" s="905"/>
      <c r="C846" s="892"/>
      <c r="D846" s="892"/>
      <c r="E846" s="892"/>
      <c r="F846" s="892"/>
      <c r="G846" s="892"/>
      <c r="H846" s="892"/>
      <c r="I846" s="892"/>
      <c r="J846" s="892"/>
      <c r="K846" s="892"/>
      <c r="L846" s="779"/>
      <c r="M846" s="779"/>
      <c r="N846" s="779"/>
      <c r="O846" s="779"/>
      <c r="P846" s="779"/>
      <c r="Q846" s="779"/>
      <c r="R846" s="779"/>
      <c r="S846" s="779"/>
      <c r="T846" s="779"/>
      <c r="U846" s="779"/>
      <c r="V846" s="779"/>
      <c r="W846" s="779"/>
      <c r="X846" s="779"/>
      <c r="Y846" s="779"/>
      <c r="Z846" s="779"/>
      <c r="AA846" s="779"/>
    </row>
    <row r="847" spans="1:27" ht="12.75">
      <c r="A847" s="905"/>
      <c r="B847" s="905"/>
      <c r="C847" s="892"/>
      <c r="D847" s="892"/>
      <c r="E847" s="892"/>
      <c r="F847" s="892"/>
      <c r="G847" s="892"/>
      <c r="H847" s="892"/>
      <c r="I847" s="892"/>
      <c r="J847" s="892"/>
      <c r="K847" s="892"/>
      <c r="L847" s="779"/>
      <c r="M847" s="779"/>
      <c r="N847" s="779"/>
      <c r="O847" s="779"/>
      <c r="P847" s="779"/>
      <c r="Q847" s="779"/>
      <c r="R847" s="779"/>
      <c r="S847" s="779"/>
      <c r="T847" s="779"/>
      <c r="U847" s="779"/>
      <c r="V847" s="779"/>
      <c r="W847" s="779"/>
      <c r="X847" s="779"/>
      <c r="Y847" s="779"/>
      <c r="Z847" s="779"/>
      <c r="AA847" s="779"/>
    </row>
    <row r="848" spans="1:27" ht="12.75">
      <c r="A848" s="905"/>
      <c r="B848" s="905"/>
      <c r="C848" s="892"/>
      <c r="D848" s="892"/>
      <c r="E848" s="892"/>
      <c r="F848" s="892"/>
      <c r="G848" s="892"/>
      <c r="H848" s="892"/>
      <c r="I848" s="892"/>
      <c r="J848" s="892"/>
      <c r="K848" s="892"/>
      <c r="L848" s="779"/>
      <c r="M848" s="779"/>
      <c r="N848" s="779"/>
      <c r="O848" s="779"/>
      <c r="P848" s="779"/>
      <c r="Q848" s="779"/>
      <c r="R848" s="779"/>
      <c r="S848" s="779"/>
      <c r="T848" s="779"/>
      <c r="U848" s="779"/>
      <c r="V848" s="779"/>
      <c r="W848" s="779"/>
      <c r="X848" s="779"/>
      <c r="Y848" s="779"/>
      <c r="Z848" s="779"/>
      <c r="AA848" s="779"/>
    </row>
    <row r="849" spans="1:27" ht="12.75">
      <c r="A849" s="905"/>
      <c r="B849" s="905"/>
      <c r="C849" s="892"/>
      <c r="D849" s="892"/>
      <c r="E849" s="892"/>
      <c r="F849" s="892"/>
      <c r="G849" s="892"/>
      <c r="H849" s="892"/>
      <c r="I849" s="892"/>
      <c r="J849" s="892"/>
      <c r="K849" s="892"/>
      <c r="L849" s="779"/>
      <c r="M849" s="779"/>
      <c r="N849" s="779"/>
      <c r="O849" s="779"/>
      <c r="P849" s="779"/>
      <c r="Q849" s="779"/>
      <c r="R849" s="779"/>
      <c r="S849" s="779"/>
      <c r="T849" s="779"/>
      <c r="U849" s="779"/>
      <c r="V849" s="779"/>
      <c r="W849" s="779"/>
      <c r="X849" s="779"/>
      <c r="Y849" s="779"/>
      <c r="Z849" s="779"/>
      <c r="AA849" s="779"/>
    </row>
    <row r="850" spans="1:27" ht="12.75">
      <c r="A850" s="905"/>
      <c r="B850" s="905"/>
      <c r="C850" s="892"/>
      <c r="D850" s="892"/>
      <c r="E850" s="892"/>
      <c r="F850" s="892"/>
      <c r="G850" s="892"/>
      <c r="H850" s="892"/>
      <c r="I850" s="892"/>
      <c r="J850" s="892"/>
      <c r="K850" s="892"/>
      <c r="L850" s="779"/>
      <c r="M850" s="779"/>
      <c r="N850" s="779"/>
      <c r="O850" s="779"/>
      <c r="P850" s="779"/>
      <c r="Q850" s="779"/>
      <c r="R850" s="779"/>
      <c r="S850" s="779"/>
      <c r="T850" s="779"/>
      <c r="U850" s="779"/>
      <c r="V850" s="779"/>
      <c r="W850" s="779"/>
      <c r="X850" s="779"/>
      <c r="Y850" s="779"/>
      <c r="Z850" s="779"/>
      <c r="AA850" s="779"/>
    </row>
    <row r="851" spans="1:27" ht="12.75">
      <c r="A851" s="905"/>
      <c r="B851" s="905"/>
      <c r="C851" s="892"/>
      <c r="D851" s="892"/>
      <c r="E851" s="892"/>
      <c r="F851" s="892"/>
      <c r="G851" s="892"/>
      <c r="H851" s="892"/>
      <c r="I851" s="892"/>
      <c r="J851" s="892"/>
      <c r="K851" s="892"/>
      <c r="L851" s="779"/>
      <c r="M851" s="779"/>
      <c r="N851" s="779"/>
      <c r="O851" s="779"/>
      <c r="P851" s="779"/>
      <c r="Q851" s="779"/>
      <c r="R851" s="779"/>
      <c r="S851" s="779"/>
      <c r="T851" s="779"/>
      <c r="U851" s="779"/>
      <c r="V851" s="779"/>
      <c r="W851" s="779"/>
      <c r="X851" s="779"/>
      <c r="Y851" s="779"/>
      <c r="Z851" s="779"/>
      <c r="AA851" s="779"/>
    </row>
    <row r="852" spans="1:27" ht="12.75">
      <c r="A852" s="905"/>
      <c r="B852" s="905"/>
      <c r="C852" s="892"/>
      <c r="D852" s="892"/>
      <c r="E852" s="892"/>
      <c r="F852" s="892"/>
      <c r="G852" s="892"/>
      <c r="H852" s="892"/>
      <c r="I852" s="892"/>
      <c r="J852" s="892"/>
      <c r="K852" s="892"/>
      <c r="L852" s="779"/>
      <c r="M852" s="779"/>
      <c r="N852" s="779"/>
      <c r="O852" s="779"/>
      <c r="P852" s="779"/>
      <c r="Q852" s="779"/>
      <c r="R852" s="779"/>
      <c r="S852" s="779"/>
      <c r="T852" s="779"/>
      <c r="U852" s="779"/>
      <c r="V852" s="779"/>
      <c r="W852" s="779"/>
      <c r="X852" s="779"/>
      <c r="Y852" s="779"/>
      <c r="Z852" s="779"/>
      <c r="AA852" s="779"/>
    </row>
    <row r="853" spans="1:27" ht="12.75">
      <c r="A853" s="905"/>
      <c r="B853" s="905"/>
      <c r="C853" s="892"/>
      <c r="D853" s="892"/>
      <c r="E853" s="892"/>
      <c r="F853" s="892"/>
      <c r="G853" s="892"/>
      <c r="H853" s="892"/>
      <c r="I853" s="892"/>
      <c r="J853" s="892"/>
      <c r="K853" s="892"/>
      <c r="L853" s="779"/>
      <c r="M853" s="779"/>
      <c r="N853" s="779"/>
      <c r="O853" s="779"/>
      <c r="P853" s="779"/>
      <c r="Q853" s="779"/>
      <c r="R853" s="779"/>
      <c r="S853" s="779"/>
      <c r="T853" s="779"/>
      <c r="U853" s="779"/>
      <c r="V853" s="779"/>
      <c r="W853" s="779"/>
      <c r="X853" s="779"/>
      <c r="Y853" s="779"/>
      <c r="Z853" s="779"/>
      <c r="AA853" s="779"/>
    </row>
    <row r="854" spans="1:27" ht="12.75">
      <c r="A854" s="905"/>
      <c r="B854" s="905"/>
      <c r="C854" s="892"/>
      <c r="D854" s="892"/>
      <c r="E854" s="892"/>
      <c r="F854" s="892"/>
      <c r="G854" s="892"/>
      <c r="H854" s="892"/>
      <c r="I854" s="892"/>
      <c r="J854" s="892"/>
      <c r="K854" s="892"/>
      <c r="L854" s="779"/>
      <c r="M854" s="779"/>
      <c r="N854" s="779"/>
      <c r="O854" s="779"/>
      <c r="P854" s="779"/>
      <c r="Q854" s="779"/>
      <c r="R854" s="779"/>
      <c r="S854" s="779"/>
      <c r="T854" s="779"/>
      <c r="U854" s="779"/>
      <c r="V854" s="779"/>
      <c r="W854" s="779"/>
      <c r="X854" s="779"/>
      <c r="Y854" s="779"/>
      <c r="Z854" s="779"/>
      <c r="AA854" s="779"/>
    </row>
    <row r="855" spans="1:27" ht="12.75">
      <c r="A855" s="905"/>
      <c r="B855" s="905"/>
      <c r="C855" s="892"/>
      <c r="D855" s="892"/>
      <c r="E855" s="892"/>
      <c r="F855" s="892"/>
      <c r="G855" s="892"/>
      <c r="H855" s="892"/>
      <c r="I855" s="892"/>
      <c r="J855" s="892"/>
      <c r="K855" s="892"/>
      <c r="L855" s="779"/>
      <c r="M855" s="779"/>
      <c r="N855" s="779"/>
      <c r="O855" s="779"/>
      <c r="P855" s="779"/>
      <c r="Q855" s="779"/>
      <c r="R855" s="779"/>
      <c r="S855" s="779"/>
      <c r="T855" s="779"/>
      <c r="U855" s="779"/>
      <c r="V855" s="779"/>
      <c r="W855" s="779"/>
      <c r="X855" s="779"/>
      <c r="Y855" s="779"/>
      <c r="Z855" s="779"/>
      <c r="AA855" s="779"/>
    </row>
    <row r="856" spans="1:27" ht="12.75">
      <c r="A856" s="905"/>
      <c r="B856" s="905"/>
      <c r="C856" s="892"/>
      <c r="D856" s="892"/>
      <c r="E856" s="892"/>
      <c r="F856" s="892"/>
      <c r="G856" s="892"/>
      <c r="H856" s="892"/>
      <c r="I856" s="892"/>
      <c r="J856" s="892"/>
      <c r="K856" s="892"/>
      <c r="L856" s="779"/>
      <c r="M856" s="779"/>
      <c r="N856" s="779"/>
      <c r="O856" s="779"/>
      <c r="P856" s="779"/>
      <c r="Q856" s="779"/>
      <c r="R856" s="779"/>
      <c r="S856" s="779"/>
      <c r="T856" s="779"/>
      <c r="U856" s="779"/>
      <c r="V856" s="779"/>
      <c r="W856" s="779"/>
      <c r="X856" s="779"/>
      <c r="Y856" s="779"/>
      <c r="Z856" s="779"/>
      <c r="AA856" s="779"/>
    </row>
    <row r="857" spans="1:27" ht="12.75">
      <c r="A857" s="905"/>
      <c r="B857" s="905"/>
      <c r="C857" s="892"/>
      <c r="D857" s="892"/>
      <c r="E857" s="892"/>
      <c r="F857" s="892"/>
      <c r="G857" s="892"/>
      <c r="H857" s="892"/>
      <c r="I857" s="892"/>
      <c r="J857" s="892"/>
      <c r="K857" s="892"/>
      <c r="L857" s="779"/>
      <c r="M857" s="779"/>
      <c r="N857" s="779"/>
      <c r="O857" s="779"/>
      <c r="P857" s="779"/>
      <c r="Q857" s="779"/>
      <c r="R857" s="779"/>
      <c r="S857" s="779"/>
      <c r="T857" s="779"/>
      <c r="U857" s="779"/>
      <c r="V857" s="779"/>
      <c r="W857" s="779"/>
      <c r="X857" s="779"/>
      <c r="Y857" s="779"/>
      <c r="Z857" s="779"/>
      <c r="AA857" s="779"/>
    </row>
    <row r="858" spans="1:27" ht="12.75">
      <c r="A858" s="905"/>
      <c r="B858" s="905"/>
      <c r="C858" s="892"/>
      <c r="D858" s="892"/>
      <c r="E858" s="892"/>
      <c r="F858" s="892"/>
      <c r="G858" s="892"/>
      <c r="H858" s="892"/>
      <c r="I858" s="892"/>
      <c r="J858" s="892"/>
      <c r="K858" s="892"/>
      <c r="L858" s="779"/>
      <c r="M858" s="779"/>
      <c r="N858" s="779"/>
      <c r="O858" s="779"/>
      <c r="P858" s="779"/>
      <c r="Q858" s="779"/>
      <c r="R858" s="779"/>
      <c r="S858" s="779"/>
      <c r="T858" s="779"/>
      <c r="U858" s="779"/>
      <c r="V858" s="779"/>
      <c r="W858" s="779"/>
      <c r="X858" s="779"/>
      <c r="Y858" s="779"/>
      <c r="Z858" s="779"/>
      <c r="AA858" s="779"/>
    </row>
    <row r="859" spans="1:27" ht="12.75">
      <c r="A859" s="905"/>
      <c r="B859" s="905"/>
      <c r="C859" s="892"/>
      <c r="D859" s="892"/>
      <c r="E859" s="892"/>
      <c r="F859" s="892"/>
      <c r="G859" s="892"/>
      <c r="H859" s="892"/>
      <c r="I859" s="892"/>
      <c r="J859" s="892"/>
      <c r="K859" s="892"/>
      <c r="L859" s="779"/>
      <c r="M859" s="779"/>
      <c r="N859" s="779"/>
      <c r="O859" s="779"/>
      <c r="P859" s="779"/>
      <c r="Q859" s="779"/>
      <c r="R859" s="779"/>
      <c r="S859" s="779"/>
      <c r="T859" s="779"/>
      <c r="U859" s="779"/>
      <c r="V859" s="779"/>
      <c r="W859" s="779"/>
      <c r="X859" s="779"/>
      <c r="Y859" s="779"/>
      <c r="Z859" s="779"/>
      <c r="AA859" s="779"/>
    </row>
    <row r="860" spans="1:27" ht="12.75">
      <c r="A860" s="905"/>
      <c r="B860" s="905"/>
      <c r="C860" s="892"/>
      <c r="D860" s="892"/>
      <c r="E860" s="892"/>
      <c r="F860" s="892"/>
      <c r="G860" s="892"/>
      <c r="H860" s="892"/>
      <c r="I860" s="892"/>
      <c r="J860" s="892"/>
      <c r="K860" s="892"/>
      <c r="L860" s="779"/>
      <c r="M860" s="779"/>
      <c r="N860" s="779"/>
      <c r="O860" s="779"/>
      <c r="P860" s="779"/>
      <c r="Q860" s="779"/>
      <c r="R860" s="779"/>
      <c r="S860" s="779"/>
      <c r="T860" s="779"/>
      <c r="U860" s="779"/>
      <c r="V860" s="779"/>
      <c r="W860" s="779"/>
      <c r="X860" s="779"/>
      <c r="Y860" s="779"/>
      <c r="Z860" s="779"/>
      <c r="AA860" s="779"/>
    </row>
    <row r="861" spans="1:27" ht="12.75">
      <c r="A861" s="905"/>
      <c r="B861" s="905"/>
      <c r="C861" s="892"/>
      <c r="D861" s="892"/>
      <c r="E861" s="892"/>
      <c r="F861" s="892"/>
      <c r="G861" s="892"/>
      <c r="H861" s="892"/>
      <c r="I861" s="892"/>
      <c r="J861" s="892"/>
      <c r="K861" s="892"/>
      <c r="L861" s="779"/>
      <c r="M861" s="779"/>
      <c r="N861" s="779"/>
      <c r="O861" s="779"/>
      <c r="P861" s="779"/>
      <c r="Q861" s="779"/>
      <c r="R861" s="779"/>
      <c r="S861" s="779"/>
      <c r="T861" s="779"/>
      <c r="U861" s="779"/>
      <c r="V861" s="779"/>
      <c r="W861" s="779"/>
      <c r="X861" s="779"/>
      <c r="Y861" s="779"/>
      <c r="Z861" s="779"/>
      <c r="AA861" s="779"/>
    </row>
    <row r="862" spans="1:27" ht="12.75">
      <c r="A862" s="905"/>
      <c r="B862" s="905"/>
      <c r="C862" s="892"/>
      <c r="D862" s="892"/>
      <c r="E862" s="892"/>
      <c r="F862" s="892"/>
      <c r="G862" s="892"/>
      <c r="H862" s="892"/>
      <c r="I862" s="892"/>
      <c r="J862" s="892"/>
      <c r="K862" s="892"/>
      <c r="L862" s="779"/>
      <c r="M862" s="779"/>
      <c r="N862" s="779"/>
      <c r="O862" s="779"/>
      <c r="P862" s="779"/>
      <c r="Q862" s="779"/>
      <c r="R862" s="779"/>
      <c r="S862" s="779"/>
      <c r="T862" s="779"/>
      <c r="U862" s="779"/>
      <c r="V862" s="779"/>
      <c r="W862" s="779"/>
      <c r="X862" s="779"/>
      <c r="Y862" s="779"/>
      <c r="Z862" s="779"/>
      <c r="AA862" s="779"/>
    </row>
    <row r="863" spans="1:27" ht="12.75">
      <c r="A863" s="905"/>
      <c r="B863" s="905"/>
      <c r="C863" s="892"/>
      <c r="D863" s="892"/>
      <c r="E863" s="892"/>
      <c r="F863" s="892"/>
      <c r="G863" s="892"/>
      <c r="H863" s="892"/>
      <c r="I863" s="892"/>
      <c r="J863" s="892"/>
      <c r="K863" s="892"/>
      <c r="L863" s="779"/>
      <c r="M863" s="779"/>
      <c r="N863" s="779"/>
      <c r="O863" s="779"/>
      <c r="P863" s="779"/>
      <c r="Q863" s="779"/>
      <c r="R863" s="779"/>
      <c r="S863" s="779"/>
      <c r="T863" s="779"/>
      <c r="U863" s="779"/>
      <c r="V863" s="779"/>
      <c r="W863" s="779"/>
      <c r="X863" s="779"/>
      <c r="Y863" s="779"/>
      <c r="Z863" s="779"/>
      <c r="AA863" s="779"/>
    </row>
    <row r="864" spans="1:27" ht="12.75">
      <c r="A864" s="905"/>
      <c r="B864" s="905"/>
      <c r="C864" s="892"/>
      <c r="D864" s="892"/>
      <c r="E864" s="892"/>
      <c r="F864" s="892"/>
      <c r="G864" s="892"/>
      <c r="H864" s="892"/>
      <c r="I864" s="892"/>
      <c r="J864" s="892"/>
      <c r="K864" s="892"/>
      <c r="L864" s="779"/>
      <c r="M864" s="779"/>
      <c r="N864" s="779"/>
      <c r="O864" s="779"/>
      <c r="P864" s="779"/>
      <c r="Q864" s="779"/>
      <c r="R864" s="779"/>
      <c r="S864" s="779"/>
      <c r="T864" s="779"/>
      <c r="U864" s="779"/>
      <c r="V864" s="779"/>
      <c r="W864" s="779"/>
      <c r="X864" s="779"/>
      <c r="Y864" s="779"/>
      <c r="Z864" s="779"/>
      <c r="AA864" s="779"/>
    </row>
    <row r="865" spans="1:27" ht="12.75">
      <c r="A865" s="905"/>
      <c r="B865" s="905"/>
      <c r="C865" s="892"/>
      <c r="D865" s="892"/>
      <c r="E865" s="892"/>
      <c r="F865" s="892"/>
      <c r="G865" s="892"/>
      <c r="H865" s="892"/>
      <c r="I865" s="892"/>
      <c r="J865" s="892"/>
      <c r="K865" s="892"/>
      <c r="L865" s="779"/>
      <c r="M865" s="779"/>
      <c r="N865" s="779"/>
      <c r="O865" s="779"/>
      <c r="P865" s="779"/>
      <c r="Q865" s="779"/>
      <c r="R865" s="779"/>
      <c r="S865" s="779"/>
      <c r="T865" s="779"/>
      <c r="U865" s="779"/>
      <c r="V865" s="779"/>
      <c r="W865" s="779"/>
      <c r="X865" s="779"/>
      <c r="Y865" s="779"/>
      <c r="Z865" s="779"/>
      <c r="AA865" s="779"/>
    </row>
    <row r="866" spans="1:27" ht="12.75">
      <c r="A866" s="905"/>
      <c r="B866" s="905"/>
      <c r="C866" s="892"/>
      <c r="D866" s="892"/>
      <c r="E866" s="892"/>
      <c r="F866" s="892"/>
      <c r="G866" s="892"/>
      <c r="H866" s="892"/>
      <c r="I866" s="892"/>
      <c r="J866" s="892"/>
      <c r="K866" s="892"/>
      <c r="L866" s="779"/>
      <c r="M866" s="779"/>
      <c r="N866" s="779"/>
      <c r="O866" s="779"/>
      <c r="P866" s="779"/>
      <c r="Q866" s="779"/>
      <c r="R866" s="779"/>
      <c r="S866" s="779"/>
      <c r="T866" s="779"/>
      <c r="U866" s="779"/>
      <c r="V866" s="779"/>
      <c r="W866" s="779"/>
      <c r="X866" s="779"/>
      <c r="Y866" s="779"/>
      <c r="Z866" s="779"/>
      <c r="AA866" s="779"/>
    </row>
    <row r="867" spans="1:27" ht="12.75">
      <c r="A867" s="905"/>
      <c r="B867" s="905"/>
      <c r="C867" s="892"/>
      <c r="D867" s="892"/>
      <c r="E867" s="892"/>
      <c r="F867" s="892"/>
      <c r="G867" s="892"/>
      <c r="H867" s="892"/>
      <c r="I867" s="892"/>
      <c r="J867" s="892"/>
      <c r="K867" s="892"/>
      <c r="L867" s="779"/>
      <c r="M867" s="779"/>
      <c r="N867" s="779"/>
      <c r="O867" s="779"/>
      <c r="P867" s="779"/>
      <c r="Q867" s="779"/>
      <c r="R867" s="779"/>
      <c r="S867" s="779"/>
      <c r="T867" s="779"/>
      <c r="U867" s="779"/>
      <c r="V867" s="779"/>
      <c r="W867" s="779"/>
      <c r="X867" s="779"/>
      <c r="Y867" s="779"/>
      <c r="Z867" s="779"/>
      <c r="AA867" s="779"/>
    </row>
    <row r="868" spans="1:27" ht="12.75">
      <c r="A868" s="905"/>
      <c r="B868" s="905"/>
      <c r="C868" s="892"/>
      <c r="D868" s="892"/>
      <c r="E868" s="892"/>
      <c r="F868" s="892"/>
      <c r="G868" s="892"/>
      <c r="H868" s="892"/>
      <c r="I868" s="892"/>
      <c r="J868" s="892"/>
      <c r="K868" s="892"/>
      <c r="L868" s="779"/>
      <c r="M868" s="779"/>
      <c r="N868" s="779"/>
      <c r="O868" s="779"/>
      <c r="P868" s="779"/>
      <c r="Q868" s="779"/>
      <c r="R868" s="779"/>
      <c r="S868" s="779"/>
      <c r="T868" s="779"/>
      <c r="U868" s="779"/>
      <c r="V868" s="779"/>
      <c r="W868" s="779"/>
      <c r="X868" s="779"/>
      <c r="Y868" s="779"/>
      <c r="Z868" s="779"/>
      <c r="AA868" s="779"/>
    </row>
    <row r="869" spans="1:27" ht="12.75">
      <c r="A869" s="905"/>
      <c r="B869" s="905"/>
      <c r="C869" s="892"/>
      <c r="D869" s="892"/>
      <c r="E869" s="892"/>
      <c r="F869" s="892"/>
      <c r="G869" s="892"/>
      <c r="H869" s="892"/>
      <c r="I869" s="892"/>
      <c r="J869" s="892"/>
      <c r="K869" s="892"/>
      <c r="L869" s="779"/>
      <c r="M869" s="779"/>
      <c r="N869" s="779"/>
      <c r="O869" s="779"/>
      <c r="P869" s="779"/>
      <c r="Q869" s="779"/>
      <c r="R869" s="779"/>
      <c r="S869" s="779"/>
      <c r="T869" s="779"/>
      <c r="U869" s="779"/>
      <c r="V869" s="779"/>
      <c r="W869" s="779"/>
      <c r="X869" s="779"/>
      <c r="Y869" s="779"/>
      <c r="Z869" s="779"/>
      <c r="AA869" s="779"/>
    </row>
    <row r="870" spans="1:27" ht="12.75">
      <c r="A870" s="905"/>
      <c r="B870" s="905"/>
      <c r="C870" s="892"/>
      <c r="D870" s="892"/>
      <c r="E870" s="892"/>
      <c r="F870" s="892"/>
      <c r="G870" s="892"/>
      <c r="H870" s="892"/>
      <c r="I870" s="892"/>
      <c r="J870" s="892"/>
      <c r="K870" s="892"/>
      <c r="L870" s="779"/>
      <c r="M870" s="779"/>
      <c r="N870" s="779"/>
      <c r="O870" s="779"/>
      <c r="P870" s="779"/>
      <c r="Q870" s="779"/>
      <c r="R870" s="779"/>
      <c r="S870" s="779"/>
      <c r="T870" s="779"/>
      <c r="U870" s="779"/>
      <c r="V870" s="779"/>
      <c r="W870" s="779"/>
      <c r="X870" s="779"/>
      <c r="Y870" s="779"/>
      <c r="Z870" s="779"/>
      <c r="AA870" s="779"/>
    </row>
    <row r="871" spans="1:27" ht="12.75">
      <c r="A871" s="905"/>
      <c r="B871" s="905"/>
      <c r="C871" s="892"/>
      <c r="D871" s="892"/>
      <c r="E871" s="892"/>
      <c r="F871" s="892"/>
      <c r="G871" s="892"/>
      <c r="H871" s="892"/>
      <c r="I871" s="892"/>
      <c r="J871" s="892"/>
      <c r="K871" s="892"/>
      <c r="L871" s="779"/>
      <c r="M871" s="779"/>
      <c r="N871" s="779"/>
      <c r="O871" s="779"/>
      <c r="P871" s="779"/>
      <c r="Q871" s="779"/>
      <c r="R871" s="779"/>
      <c r="S871" s="779"/>
      <c r="T871" s="779"/>
      <c r="U871" s="779"/>
      <c r="V871" s="779"/>
      <c r="W871" s="779"/>
      <c r="X871" s="779"/>
      <c r="Y871" s="779"/>
      <c r="Z871" s="779"/>
      <c r="AA871" s="779"/>
    </row>
    <row r="872" spans="1:27" ht="12.75">
      <c r="A872" s="905"/>
      <c r="B872" s="905"/>
      <c r="C872" s="892"/>
      <c r="D872" s="892"/>
      <c r="E872" s="892"/>
      <c r="F872" s="892"/>
      <c r="G872" s="892"/>
      <c r="H872" s="892"/>
      <c r="I872" s="892"/>
      <c r="J872" s="892"/>
      <c r="K872" s="892"/>
      <c r="L872" s="779"/>
      <c r="M872" s="779"/>
      <c r="N872" s="779"/>
      <c r="O872" s="779"/>
      <c r="P872" s="779"/>
      <c r="Q872" s="779"/>
      <c r="R872" s="779"/>
      <c r="S872" s="779"/>
      <c r="T872" s="779"/>
      <c r="U872" s="779"/>
      <c r="V872" s="779"/>
      <c r="W872" s="779"/>
      <c r="X872" s="779"/>
      <c r="Y872" s="779"/>
      <c r="Z872" s="779"/>
      <c r="AA872" s="779"/>
    </row>
    <row r="873" spans="1:27" ht="12.75">
      <c r="A873" s="905"/>
      <c r="B873" s="905"/>
      <c r="C873" s="892"/>
      <c r="D873" s="892"/>
      <c r="E873" s="892"/>
      <c r="F873" s="892"/>
      <c r="G873" s="892"/>
      <c r="H873" s="892"/>
      <c r="I873" s="892"/>
      <c r="J873" s="892"/>
      <c r="K873" s="892"/>
      <c r="L873" s="779"/>
      <c r="M873" s="779"/>
      <c r="N873" s="779"/>
      <c r="O873" s="779"/>
      <c r="P873" s="779"/>
      <c r="Q873" s="779"/>
      <c r="R873" s="779"/>
      <c r="S873" s="779"/>
      <c r="T873" s="779"/>
      <c r="U873" s="779"/>
      <c r="V873" s="779"/>
      <c r="W873" s="779"/>
      <c r="X873" s="779"/>
      <c r="Y873" s="779"/>
      <c r="Z873" s="779"/>
      <c r="AA873" s="779"/>
    </row>
    <row r="874" spans="1:27" ht="12.75">
      <c r="A874" s="905"/>
      <c r="B874" s="905"/>
      <c r="C874" s="892"/>
      <c r="D874" s="892"/>
      <c r="E874" s="892"/>
      <c r="F874" s="892"/>
      <c r="G874" s="892"/>
      <c r="H874" s="892"/>
      <c r="I874" s="892"/>
      <c r="J874" s="892"/>
      <c r="K874" s="892"/>
      <c r="L874" s="779"/>
      <c r="M874" s="779"/>
      <c r="N874" s="779"/>
      <c r="O874" s="779"/>
      <c r="P874" s="779"/>
      <c r="Q874" s="779"/>
      <c r="R874" s="779"/>
      <c r="S874" s="779"/>
      <c r="T874" s="779"/>
      <c r="U874" s="779"/>
      <c r="V874" s="779"/>
      <c r="W874" s="779"/>
      <c r="X874" s="779"/>
      <c r="Y874" s="779"/>
      <c r="Z874" s="779"/>
      <c r="AA874" s="779"/>
    </row>
    <row r="875" spans="1:27" ht="12.75">
      <c r="A875" s="905"/>
      <c r="B875" s="905"/>
      <c r="C875" s="892"/>
      <c r="D875" s="892"/>
      <c r="E875" s="892"/>
      <c r="F875" s="892"/>
      <c r="G875" s="892"/>
      <c r="H875" s="892"/>
      <c r="I875" s="892"/>
      <c r="J875" s="892"/>
      <c r="K875" s="892"/>
      <c r="L875" s="779"/>
      <c r="M875" s="779"/>
      <c r="N875" s="779"/>
      <c r="O875" s="779"/>
      <c r="P875" s="779"/>
      <c r="Q875" s="779"/>
      <c r="R875" s="779"/>
      <c r="S875" s="779"/>
      <c r="T875" s="779"/>
      <c r="U875" s="779"/>
      <c r="V875" s="779"/>
      <c r="W875" s="779"/>
      <c r="X875" s="779"/>
      <c r="Y875" s="779"/>
      <c r="Z875" s="779"/>
      <c r="AA875" s="779"/>
    </row>
    <row r="876" spans="1:27" ht="12.75">
      <c r="A876" s="905"/>
      <c r="B876" s="905"/>
      <c r="C876" s="892"/>
      <c r="D876" s="892"/>
      <c r="E876" s="892"/>
      <c r="F876" s="892"/>
      <c r="G876" s="892"/>
      <c r="H876" s="892"/>
      <c r="I876" s="892"/>
      <c r="J876" s="892"/>
      <c r="K876" s="892"/>
      <c r="L876" s="779"/>
      <c r="M876" s="779"/>
      <c r="N876" s="779"/>
      <c r="O876" s="779"/>
      <c r="P876" s="779"/>
      <c r="Q876" s="779"/>
      <c r="R876" s="779"/>
      <c r="S876" s="779"/>
      <c r="T876" s="779"/>
      <c r="U876" s="779"/>
      <c r="V876" s="779"/>
      <c r="W876" s="779"/>
      <c r="X876" s="779"/>
      <c r="Y876" s="779"/>
      <c r="Z876" s="779"/>
      <c r="AA876" s="779"/>
    </row>
    <row r="877" spans="1:27" ht="12.75">
      <c r="A877" s="905"/>
      <c r="B877" s="905"/>
      <c r="C877" s="892"/>
      <c r="D877" s="892"/>
      <c r="E877" s="892"/>
      <c r="F877" s="892"/>
      <c r="G877" s="892"/>
      <c r="H877" s="892"/>
      <c r="I877" s="892"/>
      <c r="J877" s="892"/>
      <c r="K877" s="892"/>
      <c r="L877" s="779"/>
      <c r="M877" s="779"/>
      <c r="N877" s="779"/>
      <c r="O877" s="779"/>
      <c r="P877" s="779"/>
      <c r="Q877" s="779"/>
      <c r="R877" s="779"/>
      <c r="S877" s="779"/>
      <c r="T877" s="779"/>
      <c r="U877" s="779"/>
      <c r="V877" s="779"/>
      <c r="W877" s="779"/>
      <c r="X877" s="779"/>
      <c r="Y877" s="779"/>
      <c r="Z877" s="779"/>
      <c r="AA877" s="779"/>
    </row>
    <row r="878" spans="1:27" ht="12.75">
      <c r="A878" s="905"/>
      <c r="B878" s="905"/>
      <c r="C878" s="892"/>
      <c r="D878" s="892"/>
      <c r="E878" s="892"/>
      <c r="F878" s="892"/>
      <c r="G878" s="892"/>
      <c r="H878" s="892"/>
      <c r="I878" s="892"/>
      <c r="J878" s="892"/>
      <c r="K878" s="892"/>
      <c r="L878" s="779"/>
      <c r="M878" s="779"/>
      <c r="N878" s="779"/>
      <c r="O878" s="779"/>
      <c r="P878" s="779"/>
      <c r="Q878" s="779"/>
      <c r="R878" s="779"/>
      <c r="S878" s="779"/>
      <c r="T878" s="779"/>
      <c r="U878" s="779"/>
      <c r="V878" s="779"/>
      <c r="W878" s="779"/>
      <c r="X878" s="779"/>
      <c r="Y878" s="779"/>
      <c r="Z878" s="779"/>
      <c r="AA878" s="779"/>
    </row>
    <row r="879" spans="1:27" ht="12.75">
      <c r="A879" s="905"/>
      <c r="B879" s="905"/>
      <c r="C879" s="892"/>
      <c r="D879" s="892"/>
      <c r="E879" s="892"/>
      <c r="F879" s="892"/>
      <c r="G879" s="892"/>
      <c r="H879" s="892"/>
      <c r="I879" s="892"/>
      <c r="J879" s="892"/>
      <c r="K879" s="892"/>
      <c r="L879" s="779"/>
      <c r="M879" s="779"/>
      <c r="N879" s="779"/>
      <c r="O879" s="779"/>
      <c r="P879" s="779"/>
      <c r="Q879" s="779"/>
      <c r="R879" s="779"/>
      <c r="S879" s="779"/>
      <c r="T879" s="779"/>
      <c r="U879" s="779"/>
      <c r="V879" s="779"/>
      <c r="W879" s="779"/>
      <c r="X879" s="779"/>
      <c r="Y879" s="779"/>
      <c r="Z879" s="779"/>
      <c r="AA879" s="779"/>
    </row>
    <row r="880" spans="1:27" ht="12.75">
      <c r="A880" s="905"/>
      <c r="B880" s="905"/>
      <c r="C880" s="892"/>
      <c r="D880" s="892"/>
      <c r="E880" s="892"/>
      <c r="F880" s="892"/>
      <c r="G880" s="892"/>
      <c r="H880" s="892"/>
      <c r="I880" s="892"/>
      <c r="J880" s="892"/>
      <c r="K880" s="892"/>
      <c r="L880" s="779"/>
      <c r="M880" s="779"/>
      <c r="N880" s="779"/>
      <c r="O880" s="779"/>
      <c r="P880" s="779"/>
      <c r="Q880" s="779"/>
      <c r="R880" s="779"/>
      <c r="S880" s="779"/>
      <c r="T880" s="779"/>
      <c r="U880" s="779"/>
      <c r="V880" s="779"/>
      <c r="W880" s="779"/>
      <c r="X880" s="779"/>
      <c r="Y880" s="779"/>
      <c r="Z880" s="779"/>
      <c r="AA880" s="779"/>
    </row>
    <row r="881" spans="1:27" ht="12.75">
      <c r="A881" s="905"/>
      <c r="B881" s="905"/>
      <c r="C881" s="892"/>
      <c r="D881" s="892"/>
      <c r="E881" s="892"/>
      <c r="F881" s="892"/>
      <c r="G881" s="892"/>
      <c r="H881" s="892"/>
      <c r="I881" s="892"/>
      <c r="J881" s="892"/>
      <c r="K881" s="892"/>
      <c r="L881" s="779"/>
      <c r="M881" s="779"/>
      <c r="N881" s="779"/>
      <c r="O881" s="779"/>
      <c r="P881" s="779"/>
      <c r="Q881" s="779"/>
      <c r="R881" s="779"/>
      <c r="S881" s="779"/>
      <c r="T881" s="779"/>
      <c r="U881" s="779"/>
      <c r="V881" s="779"/>
      <c r="W881" s="779"/>
      <c r="X881" s="779"/>
      <c r="Y881" s="779"/>
      <c r="Z881" s="779"/>
      <c r="AA881" s="779"/>
    </row>
    <row r="882" spans="1:27" ht="12.75">
      <c r="A882" s="905"/>
      <c r="B882" s="905"/>
      <c r="C882" s="892"/>
      <c r="D882" s="892"/>
      <c r="E882" s="892"/>
      <c r="F882" s="892"/>
      <c r="G882" s="892"/>
      <c r="H882" s="892"/>
      <c r="I882" s="892"/>
      <c r="J882" s="892"/>
      <c r="K882" s="892"/>
      <c r="L882" s="779"/>
      <c r="M882" s="779"/>
      <c r="N882" s="779"/>
      <c r="O882" s="779"/>
      <c r="P882" s="779"/>
      <c r="Q882" s="779"/>
      <c r="R882" s="779"/>
      <c r="S882" s="779"/>
      <c r="T882" s="779"/>
      <c r="U882" s="779"/>
      <c r="V882" s="779"/>
      <c r="W882" s="779"/>
      <c r="X882" s="779"/>
      <c r="Y882" s="779"/>
      <c r="Z882" s="779"/>
      <c r="AA882" s="779"/>
    </row>
    <row r="883" spans="1:27" ht="12.75">
      <c r="A883" s="905"/>
      <c r="B883" s="905"/>
      <c r="C883" s="892"/>
      <c r="D883" s="892"/>
      <c r="E883" s="892"/>
      <c r="F883" s="892"/>
      <c r="G883" s="892"/>
      <c r="H883" s="892"/>
      <c r="I883" s="892"/>
      <c r="J883" s="892"/>
      <c r="K883" s="892"/>
      <c r="L883" s="779"/>
      <c r="M883" s="779"/>
      <c r="N883" s="779"/>
      <c r="O883" s="779"/>
      <c r="P883" s="779"/>
      <c r="Q883" s="779"/>
      <c r="R883" s="779"/>
      <c r="S883" s="779"/>
      <c r="T883" s="779"/>
      <c r="U883" s="779"/>
      <c r="V883" s="779"/>
      <c r="W883" s="779"/>
      <c r="X883" s="779"/>
      <c r="Y883" s="779"/>
      <c r="Z883" s="779"/>
      <c r="AA883" s="779"/>
    </row>
    <row r="884" spans="1:27" ht="12.75">
      <c r="A884" s="905"/>
      <c r="B884" s="905"/>
      <c r="C884" s="892"/>
      <c r="D884" s="892"/>
      <c r="E884" s="892"/>
      <c r="F884" s="892"/>
      <c r="G884" s="892"/>
      <c r="H884" s="892"/>
      <c r="I884" s="892"/>
      <c r="J884" s="892"/>
      <c r="K884" s="892"/>
      <c r="L884" s="779"/>
      <c r="M884" s="779"/>
      <c r="N884" s="779"/>
      <c r="O884" s="779"/>
      <c r="P884" s="779"/>
      <c r="Q884" s="779"/>
      <c r="R884" s="779"/>
      <c r="S884" s="779"/>
      <c r="T884" s="779"/>
      <c r="U884" s="779"/>
      <c r="V884" s="779"/>
      <c r="W884" s="779"/>
      <c r="X884" s="779"/>
      <c r="Y884" s="779"/>
      <c r="Z884" s="779"/>
      <c r="AA884" s="779"/>
    </row>
    <row r="885" spans="1:27" ht="12.75">
      <c r="A885" s="905"/>
      <c r="B885" s="905"/>
      <c r="C885" s="892"/>
      <c r="D885" s="892"/>
      <c r="E885" s="892"/>
      <c r="F885" s="892"/>
      <c r="G885" s="892"/>
      <c r="H885" s="892"/>
      <c r="I885" s="892"/>
      <c r="J885" s="892"/>
      <c r="K885" s="892"/>
      <c r="L885" s="779"/>
      <c r="M885" s="779"/>
      <c r="N885" s="779"/>
      <c r="O885" s="779"/>
      <c r="P885" s="779"/>
      <c r="Q885" s="779"/>
      <c r="R885" s="779"/>
      <c r="S885" s="779"/>
      <c r="T885" s="779"/>
      <c r="U885" s="779"/>
      <c r="V885" s="779"/>
      <c r="W885" s="779"/>
      <c r="X885" s="779"/>
      <c r="Y885" s="779"/>
      <c r="Z885" s="779"/>
      <c r="AA885" s="779"/>
    </row>
    <row r="886" spans="1:27" ht="12.75">
      <c r="A886" s="905"/>
      <c r="B886" s="905"/>
      <c r="C886" s="892"/>
      <c r="D886" s="892"/>
      <c r="E886" s="892"/>
      <c r="F886" s="892"/>
      <c r="G886" s="892"/>
      <c r="H886" s="892"/>
      <c r="I886" s="892"/>
      <c r="J886" s="892"/>
      <c r="K886" s="892"/>
      <c r="L886" s="779"/>
      <c r="M886" s="779"/>
      <c r="N886" s="779"/>
      <c r="O886" s="779"/>
      <c r="P886" s="779"/>
      <c r="Q886" s="779"/>
      <c r="R886" s="779"/>
      <c r="S886" s="779"/>
      <c r="T886" s="779"/>
      <c r="U886" s="779"/>
      <c r="V886" s="779"/>
      <c r="W886" s="779"/>
      <c r="X886" s="779"/>
      <c r="Y886" s="779"/>
      <c r="Z886" s="779"/>
      <c r="AA886" s="779"/>
    </row>
    <row r="887" spans="1:27" ht="12.75">
      <c r="A887" s="905"/>
      <c r="B887" s="905"/>
      <c r="C887" s="892"/>
      <c r="D887" s="892"/>
      <c r="E887" s="892"/>
      <c r="F887" s="892"/>
      <c r="G887" s="892"/>
      <c r="H887" s="892"/>
      <c r="I887" s="892"/>
      <c r="J887" s="892"/>
      <c r="K887" s="892"/>
      <c r="L887" s="779"/>
      <c r="M887" s="779"/>
      <c r="N887" s="779"/>
      <c r="O887" s="779"/>
      <c r="P887" s="779"/>
      <c r="Q887" s="779"/>
      <c r="R887" s="779"/>
      <c r="S887" s="779"/>
      <c r="T887" s="779"/>
      <c r="U887" s="779"/>
      <c r="V887" s="779"/>
      <c r="W887" s="779"/>
      <c r="X887" s="779"/>
      <c r="Y887" s="779"/>
      <c r="Z887" s="779"/>
      <c r="AA887" s="779"/>
    </row>
    <row r="888" spans="1:27" ht="12.75">
      <c r="A888" s="905"/>
      <c r="B888" s="905"/>
      <c r="C888" s="892"/>
      <c r="D888" s="892"/>
      <c r="E888" s="892"/>
      <c r="F888" s="892"/>
      <c r="G888" s="892"/>
      <c r="H888" s="892"/>
      <c r="I888" s="892"/>
      <c r="J888" s="892"/>
      <c r="K888" s="892"/>
      <c r="L888" s="779"/>
      <c r="M888" s="779"/>
      <c r="N888" s="779"/>
      <c r="O888" s="779"/>
      <c r="P888" s="779"/>
      <c r="Q888" s="779"/>
      <c r="R888" s="779"/>
      <c r="S888" s="779"/>
      <c r="T888" s="779"/>
      <c r="U888" s="779"/>
      <c r="V888" s="779"/>
      <c r="W888" s="779"/>
      <c r="X888" s="779"/>
      <c r="Y888" s="779"/>
      <c r="Z888" s="779"/>
      <c r="AA888" s="779"/>
    </row>
    <row r="889" spans="1:27" ht="12.75">
      <c r="A889" s="905"/>
      <c r="B889" s="905"/>
      <c r="C889" s="892"/>
      <c r="D889" s="892"/>
      <c r="E889" s="892"/>
      <c r="F889" s="892"/>
      <c r="G889" s="892"/>
      <c r="H889" s="892"/>
      <c r="I889" s="892"/>
      <c r="J889" s="892"/>
      <c r="K889" s="892"/>
      <c r="L889" s="779"/>
      <c r="M889" s="779"/>
      <c r="N889" s="779"/>
      <c r="O889" s="779"/>
      <c r="P889" s="779"/>
      <c r="Q889" s="779"/>
      <c r="R889" s="779"/>
      <c r="S889" s="779"/>
      <c r="T889" s="779"/>
      <c r="U889" s="779"/>
      <c r="V889" s="779"/>
      <c r="W889" s="779"/>
      <c r="X889" s="779"/>
      <c r="Y889" s="779"/>
      <c r="Z889" s="779"/>
      <c r="AA889" s="779"/>
    </row>
    <row r="890" spans="1:27" ht="12.75">
      <c r="A890" s="905"/>
      <c r="B890" s="905"/>
      <c r="C890" s="892"/>
      <c r="D890" s="892"/>
      <c r="E890" s="892"/>
      <c r="F890" s="892"/>
      <c r="G890" s="892"/>
      <c r="H890" s="892"/>
      <c r="I890" s="892"/>
      <c r="J890" s="892"/>
      <c r="K890" s="892"/>
      <c r="L890" s="779"/>
      <c r="M890" s="779"/>
      <c r="N890" s="779"/>
      <c r="O890" s="779"/>
      <c r="P890" s="779"/>
      <c r="Q890" s="779"/>
      <c r="R890" s="779"/>
      <c r="S890" s="779"/>
      <c r="T890" s="779"/>
      <c r="U890" s="779"/>
      <c r="V890" s="779"/>
      <c r="W890" s="779"/>
      <c r="X890" s="779"/>
      <c r="Y890" s="779"/>
      <c r="Z890" s="779"/>
      <c r="AA890" s="779"/>
    </row>
    <row r="891" spans="1:27" ht="12.75">
      <c r="A891" s="905"/>
      <c r="B891" s="905"/>
      <c r="C891" s="892"/>
      <c r="D891" s="892"/>
      <c r="E891" s="892"/>
      <c r="F891" s="892"/>
      <c r="G891" s="892"/>
      <c r="H891" s="892"/>
      <c r="I891" s="892"/>
      <c r="J891" s="892"/>
      <c r="K891" s="892"/>
      <c r="L891" s="779"/>
      <c r="M891" s="779"/>
      <c r="N891" s="779"/>
      <c r="O891" s="779"/>
      <c r="P891" s="779"/>
      <c r="Q891" s="779"/>
      <c r="R891" s="779"/>
      <c r="S891" s="779"/>
      <c r="T891" s="779"/>
      <c r="U891" s="779"/>
      <c r="V891" s="779"/>
      <c r="W891" s="779"/>
      <c r="X891" s="779"/>
      <c r="Y891" s="779"/>
      <c r="Z891" s="779"/>
      <c r="AA891" s="779"/>
    </row>
    <row r="892" spans="1:27" ht="12.75">
      <c r="A892" s="905"/>
      <c r="B892" s="905"/>
      <c r="C892" s="892"/>
      <c r="D892" s="892"/>
      <c r="E892" s="892"/>
      <c r="F892" s="892"/>
      <c r="G892" s="892"/>
      <c r="H892" s="892"/>
      <c r="I892" s="892"/>
      <c r="J892" s="892"/>
      <c r="K892" s="892"/>
      <c r="L892" s="779"/>
      <c r="M892" s="779"/>
      <c r="N892" s="779"/>
      <c r="O892" s="779"/>
      <c r="P892" s="779"/>
      <c r="Q892" s="779"/>
      <c r="R892" s="779"/>
      <c r="S892" s="779"/>
      <c r="T892" s="779"/>
      <c r="U892" s="779"/>
      <c r="V892" s="779"/>
      <c r="W892" s="779"/>
      <c r="X892" s="779"/>
      <c r="Y892" s="779"/>
      <c r="Z892" s="779"/>
      <c r="AA892" s="779"/>
    </row>
    <row r="893" spans="1:27" ht="12.75">
      <c r="A893" s="905"/>
      <c r="B893" s="905"/>
      <c r="C893" s="892"/>
      <c r="D893" s="892"/>
      <c r="E893" s="892"/>
      <c r="F893" s="892"/>
      <c r="G893" s="892"/>
      <c r="H893" s="892"/>
      <c r="I893" s="892"/>
      <c r="J893" s="892"/>
      <c r="K893" s="892"/>
      <c r="L893" s="779"/>
      <c r="M893" s="779"/>
      <c r="N893" s="779"/>
      <c r="O893" s="779"/>
      <c r="P893" s="779"/>
      <c r="Q893" s="779"/>
      <c r="R893" s="779"/>
      <c r="S893" s="779"/>
      <c r="T893" s="779"/>
      <c r="U893" s="779"/>
      <c r="V893" s="779"/>
      <c r="W893" s="779"/>
      <c r="X893" s="779"/>
      <c r="Y893" s="779"/>
      <c r="Z893" s="779"/>
      <c r="AA893" s="779"/>
    </row>
    <row r="894" spans="1:27" ht="12.75">
      <c r="A894" s="905"/>
      <c r="B894" s="905"/>
      <c r="C894" s="892"/>
      <c r="D894" s="892"/>
      <c r="E894" s="892"/>
      <c r="F894" s="892"/>
      <c r="G894" s="892"/>
      <c r="H894" s="892"/>
      <c r="I894" s="892"/>
      <c r="J894" s="892"/>
      <c r="K894" s="892"/>
      <c r="L894" s="779"/>
      <c r="M894" s="779"/>
      <c r="N894" s="779"/>
      <c r="O894" s="779"/>
      <c r="P894" s="779"/>
      <c r="Q894" s="779"/>
      <c r="R894" s="779"/>
      <c r="S894" s="779"/>
      <c r="T894" s="779"/>
      <c r="U894" s="779"/>
      <c r="V894" s="779"/>
      <c r="W894" s="779"/>
      <c r="X894" s="779"/>
      <c r="Y894" s="779"/>
      <c r="Z894" s="779"/>
      <c r="AA894" s="779"/>
    </row>
    <row r="895" spans="1:27" ht="12.75">
      <c r="A895" s="905"/>
      <c r="B895" s="905"/>
      <c r="C895" s="892"/>
      <c r="D895" s="892"/>
      <c r="E895" s="892"/>
      <c r="F895" s="892"/>
      <c r="G895" s="892"/>
      <c r="H895" s="892"/>
      <c r="I895" s="892"/>
      <c r="J895" s="892"/>
      <c r="K895" s="892"/>
      <c r="L895" s="779"/>
      <c r="M895" s="779"/>
      <c r="N895" s="779"/>
      <c r="O895" s="779"/>
      <c r="P895" s="779"/>
      <c r="Q895" s="779"/>
      <c r="R895" s="779"/>
      <c r="S895" s="779"/>
      <c r="T895" s="779"/>
      <c r="U895" s="779"/>
      <c r="V895" s="779"/>
      <c r="W895" s="779"/>
      <c r="X895" s="779"/>
      <c r="Y895" s="779"/>
      <c r="Z895" s="779"/>
      <c r="AA895" s="779"/>
    </row>
    <row r="896" spans="1:27" ht="12.75">
      <c r="A896" s="905"/>
      <c r="B896" s="905"/>
      <c r="C896" s="892"/>
      <c r="D896" s="892"/>
      <c r="E896" s="892"/>
      <c r="F896" s="892"/>
      <c r="G896" s="892"/>
      <c r="H896" s="892"/>
      <c r="I896" s="892"/>
      <c r="J896" s="892"/>
      <c r="K896" s="892"/>
      <c r="L896" s="779"/>
      <c r="M896" s="779"/>
      <c r="N896" s="779"/>
      <c r="O896" s="779"/>
      <c r="P896" s="779"/>
      <c r="Q896" s="779"/>
      <c r="R896" s="779"/>
      <c r="S896" s="779"/>
      <c r="T896" s="779"/>
      <c r="U896" s="779"/>
      <c r="V896" s="779"/>
      <c r="W896" s="779"/>
      <c r="X896" s="779"/>
      <c r="Y896" s="779"/>
      <c r="Z896" s="779"/>
      <c r="AA896" s="779"/>
    </row>
    <row r="897" spans="1:27" ht="12.75">
      <c r="A897" s="905"/>
      <c r="B897" s="905"/>
      <c r="C897" s="892"/>
      <c r="D897" s="892"/>
      <c r="E897" s="892"/>
      <c r="F897" s="892"/>
      <c r="G897" s="892"/>
      <c r="H897" s="892"/>
      <c r="I897" s="892"/>
      <c r="J897" s="892"/>
      <c r="K897" s="892"/>
      <c r="L897" s="779"/>
      <c r="M897" s="779"/>
      <c r="N897" s="779"/>
      <c r="O897" s="779"/>
      <c r="P897" s="779"/>
      <c r="Q897" s="779"/>
      <c r="R897" s="779"/>
      <c r="S897" s="779"/>
      <c r="T897" s="779"/>
      <c r="U897" s="779"/>
      <c r="V897" s="779"/>
      <c r="W897" s="779"/>
      <c r="X897" s="779"/>
      <c r="Y897" s="779"/>
      <c r="Z897" s="779"/>
      <c r="AA897" s="779"/>
    </row>
    <row r="898" spans="1:27" ht="12.75">
      <c r="A898" s="905"/>
      <c r="B898" s="905"/>
      <c r="C898" s="892"/>
      <c r="D898" s="892"/>
      <c r="E898" s="892"/>
      <c r="F898" s="892"/>
      <c r="G898" s="892"/>
      <c r="H898" s="892"/>
      <c r="I898" s="892"/>
      <c r="J898" s="892"/>
      <c r="K898" s="892"/>
      <c r="L898" s="779"/>
      <c r="M898" s="779"/>
      <c r="N898" s="779"/>
      <c r="O898" s="779"/>
      <c r="P898" s="779"/>
      <c r="Q898" s="779"/>
      <c r="R898" s="779"/>
      <c r="S898" s="779"/>
      <c r="T898" s="779"/>
      <c r="U898" s="779"/>
      <c r="V898" s="779"/>
      <c r="W898" s="779"/>
      <c r="X898" s="779"/>
      <c r="Y898" s="779"/>
      <c r="Z898" s="779"/>
      <c r="AA898" s="779"/>
    </row>
    <row r="899" spans="1:27" ht="12.75">
      <c r="A899" s="905"/>
      <c r="B899" s="905"/>
      <c r="C899" s="892"/>
      <c r="D899" s="892"/>
      <c r="E899" s="892"/>
      <c r="F899" s="892"/>
      <c r="G899" s="892"/>
      <c r="H899" s="892"/>
      <c r="I899" s="892"/>
      <c r="J899" s="892"/>
      <c r="K899" s="892"/>
      <c r="L899" s="779"/>
      <c r="M899" s="779"/>
      <c r="N899" s="779"/>
      <c r="O899" s="779"/>
      <c r="P899" s="779"/>
      <c r="Q899" s="779"/>
      <c r="R899" s="779"/>
      <c r="S899" s="779"/>
      <c r="T899" s="779"/>
      <c r="U899" s="779"/>
      <c r="V899" s="779"/>
      <c r="W899" s="779"/>
      <c r="X899" s="779"/>
      <c r="Y899" s="779"/>
      <c r="Z899" s="779"/>
      <c r="AA899" s="779"/>
    </row>
    <row r="900" spans="1:27" ht="12.75">
      <c r="A900" s="905"/>
      <c r="B900" s="905"/>
      <c r="C900" s="892"/>
      <c r="D900" s="892"/>
      <c r="E900" s="892"/>
      <c r="F900" s="892"/>
      <c r="G900" s="892"/>
      <c r="H900" s="892"/>
      <c r="I900" s="892"/>
      <c r="J900" s="892"/>
      <c r="K900" s="892"/>
      <c r="L900" s="779"/>
      <c r="M900" s="779"/>
      <c r="N900" s="779"/>
      <c r="O900" s="779"/>
      <c r="P900" s="779"/>
      <c r="Q900" s="779"/>
      <c r="R900" s="779"/>
      <c r="S900" s="779"/>
      <c r="T900" s="779"/>
      <c r="U900" s="779"/>
      <c r="V900" s="779"/>
      <c r="W900" s="779"/>
      <c r="X900" s="779"/>
      <c r="Y900" s="779"/>
      <c r="Z900" s="779"/>
      <c r="AA900" s="779"/>
    </row>
    <row r="901" spans="1:27" ht="12.75">
      <c r="A901" s="905"/>
      <c r="B901" s="905"/>
      <c r="C901" s="892"/>
      <c r="D901" s="892"/>
      <c r="E901" s="892"/>
      <c r="F901" s="892"/>
      <c r="G901" s="892"/>
      <c r="H901" s="892"/>
      <c r="I901" s="892"/>
      <c r="J901" s="892"/>
      <c r="K901" s="892"/>
      <c r="L901" s="779"/>
      <c r="M901" s="779"/>
      <c r="N901" s="779"/>
      <c r="O901" s="779"/>
      <c r="P901" s="779"/>
      <c r="Q901" s="779"/>
      <c r="R901" s="779"/>
      <c r="S901" s="779"/>
      <c r="T901" s="779"/>
      <c r="U901" s="779"/>
      <c r="V901" s="779"/>
      <c r="W901" s="779"/>
      <c r="X901" s="779"/>
      <c r="Y901" s="779"/>
      <c r="Z901" s="779"/>
      <c r="AA901" s="779"/>
    </row>
    <row r="902" spans="1:27" ht="12.75">
      <c r="A902" s="905"/>
      <c r="B902" s="905"/>
      <c r="C902" s="892"/>
      <c r="D902" s="892"/>
      <c r="E902" s="892"/>
      <c r="F902" s="892"/>
      <c r="G902" s="892"/>
      <c r="H902" s="892"/>
      <c r="I902" s="892"/>
      <c r="J902" s="892"/>
      <c r="K902" s="892"/>
      <c r="L902" s="779"/>
      <c r="M902" s="779"/>
      <c r="N902" s="779"/>
      <c r="O902" s="779"/>
      <c r="P902" s="779"/>
      <c r="Q902" s="779"/>
      <c r="R902" s="779"/>
      <c r="S902" s="779"/>
      <c r="T902" s="779"/>
      <c r="U902" s="779"/>
      <c r="V902" s="779"/>
      <c r="W902" s="779"/>
      <c r="X902" s="779"/>
      <c r="Y902" s="779"/>
      <c r="Z902" s="779"/>
      <c r="AA902" s="779"/>
    </row>
    <row r="903" spans="1:27" ht="12.75">
      <c r="A903" s="905"/>
      <c r="B903" s="905"/>
      <c r="C903" s="892"/>
      <c r="D903" s="892"/>
      <c r="E903" s="892"/>
      <c r="F903" s="892"/>
      <c r="G903" s="892"/>
      <c r="H903" s="892"/>
      <c r="I903" s="892"/>
      <c r="J903" s="892"/>
      <c r="K903" s="892"/>
      <c r="L903" s="779"/>
      <c r="M903" s="779"/>
      <c r="N903" s="779"/>
      <c r="O903" s="779"/>
      <c r="P903" s="779"/>
      <c r="Q903" s="779"/>
      <c r="R903" s="779"/>
      <c r="S903" s="779"/>
      <c r="T903" s="779"/>
      <c r="U903" s="779"/>
      <c r="V903" s="779"/>
      <c r="W903" s="779"/>
      <c r="X903" s="779"/>
      <c r="Y903" s="779"/>
      <c r="Z903" s="779"/>
      <c r="AA903" s="779"/>
    </row>
    <row r="904" spans="1:27" ht="12.75">
      <c r="A904" s="905"/>
      <c r="B904" s="905"/>
      <c r="C904" s="892"/>
      <c r="D904" s="892"/>
      <c r="E904" s="892"/>
      <c r="F904" s="892"/>
      <c r="G904" s="892"/>
      <c r="H904" s="892"/>
      <c r="I904" s="892"/>
      <c r="J904" s="892"/>
      <c r="K904" s="892"/>
      <c r="L904" s="779"/>
      <c r="M904" s="779"/>
      <c r="N904" s="779"/>
      <c r="O904" s="779"/>
      <c r="P904" s="779"/>
      <c r="Q904" s="779"/>
      <c r="R904" s="779"/>
      <c r="S904" s="779"/>
      <c r="T904" s="779"/>
      <c r="U904" s="779"/>
      <c r="V904" s="779"/>
      <c r="W904" s="779"/>
      <c r="X904" s="779"/>
      <c r="Y904" s="779"/>
      <c r="Z904" s="779"/>
      <c r="AA904" s="779"/>
    </row>
    <row r="905" spans="1:27" ht="12.75">
      <c r="A905" s="905"/>
      <c r="B905" s="905"/>
      <c r="C905" s="892"/>
      <c r="D905" s="892"/>
      <c r="E905" s="892"/>
      <c r="F905" s="892"/>
      <c r="G905" s="892"/>
      <c r="H905" s="892"/>
      <c r="I905" s="892"/>
      <c r="J905" s="892"/>
      <c r="K905" s="892"/>
      <c r="L905" s="779"/>
      <c r="M905" s="779"/>
      <c r="N905" s="779"/>
      <c r="O905" s="779"/>
      <c r="P905" s="779"/>
      <c r="Q905" s="779"/>
      <c r="R905" s="779"/>
      <c r="S905" s="779"/>
      <c r="T905" s="779"/>
      <c r="U905" s="779"/>
      <c r="V905" s="779"/>
      <c r="W905" s="779"/>
      <c r="X905" s="779"/>
      <c r="Y905" s="779"/>
      <c r="Z905" s="779"/>
      <c r="AA905" s="779"/>
    </row>
    <row r="906" spans="1:27" ht="12.75">
      <c r="A906" s="905"/>
      <c r="B906" s="905"/>
      <c r="C906" s="892"/>
      <c r="D906" s="892"/>
      <c r="E906" s="892"/>
      <c r="F906" s="892"/>
      <c r="G906" s="892"/>
      <c r="H906" s="892"/>
      <c r="I906" s="892"/>
      <c r="J906" s="892"/>
      <c r="K906" s="892"/>
      <c r="L906" s="779"/>
      <c r="M906" s="779"/>
      <c r="N906" s="779"/>
      <c r="O906" s="779"/>
      <c r="P906" s="779"/>
      <c r="Q906" s="779"/>
      <c r="R906" s="779"/>
      <c r="S906" s="779"/>
      <c r="T906" s="779"/>
      <c r="U906" s="779"/>
      <c r="V906" s="779"/>
      <c r="W906" s="779"/>
      <c r="X906" s="779"/>
      <c r="Y906" s="779"/>
      <c r="Z906" s="779"/>
      <c r="AA906" s="779"/>
    </row>
    <row r="907" spans="1:27" ht="12.75">
      <c r="A907" s="905"/>
      <c r="B907" s="905"/>
      <c r="C907" s="892"/>
      <c r="D907" s="892"/>
      <c r="E907" s="892"/>
      <c r="F907" s="892"/>
      <c r="G907" s="892"/>
      <c r="H907" s="892"/>
      <c r="I907" s="892"/>
      <c r="J907" s="892"/>
      <c r="K907" s="892"/>
      <c r="L907" s="779"/>
      <c r="M907" s="779"/>
      <c r="N907" s="779"/>
      <c r="O907" s="779"/>
      <c r="P907" s="779"/>
      <c r="Q907" s="779"/>
      <c r="R907" s="779"/>
      <c r="S907" s="779"/>
      <c r="T907" s="779"/>
      <c r="U907" s="779"/>
      <c r="V907" s="779"/>
      <c r="W907" s="779"/>
      <c r="X907" s="779"/>
      <c r="Y907" s="779"/>
      <c r="Z907" s="779"/>
      <c r="AA907" s="779"/>
    </row>
    <row r="908" spans="1:27" ht="12.75">
      <c r="A908" s="905"/>
      <c r="B908" s="905"/>
      <c r="C908" s="892"/>
      <c r="D908" s="892"/>
      <c r="E908" s="892"/>
      <c r="F908" s="892"/>
      <c r="G908" s="892"/>
      <c r="H908" s="892"/>
      <c r="I908" s="892"/>
      <c r="J908" s="892"/>
      <c r="K908" s="892"/>
      <c r="L908" s="779"/>
      <c r="M908" s="779"/>
      <c r="N908" s="779"/>
      <c r="O908" s="779"/>
      <c r="P908" s="779"/>
      <c r="Q908" s="779"/>
      <c r="R908" s="779"/>
      <c r="S908" s="779"/>
      <c r="T908" s="779"/>
      <c r="U908" s="779"/>
      <c r="V908" s="779"/>
      <c r="W908" s="779"/>
      <c r="X908" s="779"/>
      <c r="Y908" s="779"/>
      <c r="Z908" s="779"/>
      <c r="AA908" s="779"/>
    </row>
    <row r="909" spans="1:27" ht="12.75">
      <c r="A909" s="905"/>
      <c r="B909" s="905"/>
      <c r="C909" s="892"/>
      <c r="D909" s="892"/>
      <c r="E909" s="892"/>
      <c r="F909" s="892"/>
      <c r="G909" s="892"/>
      <c r="H909" s="892"/>
      <c r="I909" s="892"/>
      <c r="J909" s="892"/>
      <c r="K909" s="892"/>
      <c r="L909" s="779"/>
      <c r="M909" s="779"/>
      <c r="N909" s="779"/>
      <c r="O909" s="779"/>
      <c r="P909" s="779"/>
      <c r="Q909" s="779"/>
      <c r="R909" s="779"/>
      <c r="S909" s="779"/>
      <c r="T909" s="779"/>
      <c r="U909" s="779"/>
      <c r="V909" s="779"/>
      <c r="W909" s="779"/>
      <c r="X909" s="779"/>
      <c r="Y909" s="779"/>
      <c r="Z909" s="779"/>
      <c r="AA909" s="779"/>
    </row>
    <row r="910" spans="1:27" ht="12.75">
      <c r="A910" s="905"/>
      <c r="B910" s="905"/>
      <c r="C910" s="892"/>
      <c r="D910" s="892"/>
      <c r="E910" s="892"/>
      <c r="F910" s="892"/>
      <c r="G910" s="892"/>
      <c r="H910" s="892"/>
      <c r="I910" s="892"/>
      <c r="J910" s="892"/>
      <c r="K910" s="892"/>
      <c r="L910" s="779"/>
      <c r="M910" s="779"/>
      <c r="N910" s="779"/>
      <c r="O910" s="779"/>
      <c r="P910" s="779"/>
      <c r="Q910" s="779"/>
      <c r="R910" s="779"/>
      <c r="S910" s="779"/>
      <c r="T910" s="779"/>
      <c r="U910" s="779"/>
      <c r="V910" s="779"/>
      <c r="W910" s="779"/>
      <c r="X910" s="779"/>
      <c r="Y910" s="779"/>
      <c r="Z910" s="779"/>
      <c r="AA910" s="779"/>
    </row>
    <row r="911" spans="1:27" ht="12.75">
      <c r="A911" s="905"/>
      <c r="B911" s="905"/>
      <c r="C911" s="892"/>
      <c r="D911" s="892"/>
      <c r="E911" s="892"/>
      <c r="F911" s="892"/>
      <c r="G911" s="892"/>
      <c r="H911" s="892"/>
      <c r="I911" s="892"/>
      <c r="J911" s="892"/>
      <c r="K911" s="892"/>
      <c r="L911" s="779"/>
      <c r="M911" s="779"/>
      <c r="N911" s="779"/>
      <c r="O911" s="779"/>
      <c r="P911" s="779"/>
      <c r="Q911" s="779"/>
      <c r="R911" s="779"/>
      <c r="S911" s="779"/>
      <c r="T911" s="779"/>
      <c r="U911" s="779"/>
      <c r="V911" s="779"/>
      <c r="W911" s="779"/>
      <c r="X911" s="779"/>
      <c r="Y911" s="779"/>
      <c r="Z911" s="779"/>
      <c r="AA911" s="779"/>
    </row>
    <row r="912" spans="1:27" ht="12.75">
      <c r="A912" s="905"/>
      <c r="B912" s="905"/>
      <c r="C912" s="892"/>
      <c r="D912" s="892"/>
      <c r="E912" s="892"/>
      <c r="F912" s="892"/>
      <c r="G912" s="892"/>
      <c r="H912" s="892"/>
      <c r="I912" s="892"/>
      <c r="J912" s="892"/>
      <c r="K912" s="892"/>
      <c r="L912" s="779"/>
      <c r="M912" s="779"/>
      <c r="N912" s="779"/>
      <c r="O912" s="779"/>
      <c r="P912" s="779"/>
      <c r="Q912" s="779"/>
      <c r="R912" s="779"/>
      <c r="S912" s="779"/>
      <c r="T912" s="779"/>
      <c r="U912" s="779"/>
      <c r="V912" s="779"/>
      <c r="W912" s="779"/>
      <c r="X912" s="779"/>
      <c r="Y912" s="779"/>
      <c r="Z912" s="779"/>
      <c r="AA912" s="779"/>
    </row>
    <row r="913" spans="1:27" ht="12.75">
      <c r="A913" s="905"/>
      <c r="B913" s="905"/>
      <c r="C913" s="892"/>
      <c r="D913" s="892"/>
      <c r="E913" s="892"/>
      <c r="F913" s="892"/>
      <c r="G913" s="892"/>
      <c r="H913" s="892"/>
      <c r="I913" s="892"/>
      <c r="J913" s="892"/>
      <c r="K913" s="892"/>
      <c r="L913" s="779"/>
      <c r="M913" s="779"/>
      <c r="N913" s="779"/>
      <c r="O913" s="779"/>
      <c r="P913" s="779"/>
      <c r="Q913" s="779"/>
      <c r="R913" s="779"/>
      <c r="S913" s="779"/>
      <c r="T913" s="779"/>
      <c r="U913" s="779"/>
      <c r="V913" s="779"/>
      <c r="W913" s="779"/>
      <c r="X913" s="779"/>
      <c r="Y913" s="779"/>
      <c r="Z913" s="779"/>
      <c r="AA913" s="779"/>
    </row>
    <row r="914" spans="1:27" ht="12.75">
      <c r="A914" s="905"/>
      <c r="B914" s="905"/>
      <c r="C914" s="892"/>
      <c r="D914" s="892"/>
      <c r="E914" s="892"/>
      <c r="F914" s="892"/>
      <c r="G914" s="892"/>
      <c r="H914" s="892"/>
      <c r="I914" s="892"/>
      <c r="J914" s="892"/>
      <c r="K914" s="892"/>
      <c r="L914" s="779"/>
      <c r="M914" s="779"/>
      <c r="N914" s="779"/>
      <c r="O914" s="779"/>
      <c r="P914" s="779"/>
      <c r="Q914" s="779"/>
      <c r="R914" s="779"/>
      <c r="S914" s="779"/>
      <c r="T914" s="779"/>
      <c r="U914" s="779"/>
      <c r="V914" s="779"/>
      <c r="W914" s="779"/>
      <c r="X914" s="779"/>
      <c r="Y914" s="779"/>
      <c r="Z914" s="779"/>
      <c r="AA914" s="779"/>
    </row>
    <row r="915" spans="1:27" ht="12.75">
      <c r="A915" s="905"/>
      <c r="B915" s="905"/>
      <c r="C915" s="892"/>
      <c r="D915" s="892"/>
      <c r="E915" s="892"/>
      <c r="F915" s="892"/>
      <c r="G915" s="892"/>
      <c r="H915" s="892"/>
      <c r="I915" s="892"/>
      <c r="J915" s="892"/>
      <c r="K915" s="892"/>
      <c r="L915" s="779"/>
      <c r="M915" s="779"/>
      <c r="N915" s="779"/>
      <c r="O915" s="779"/>
      <c r="P915" s="779"/>
      <c r="Q915" s="779"/>
      <c r="R915" s="779"/>
      <c r="S915" s="779"/>
      <c r="T915" s="779"/>
      <c r="U915" s="779"/>
      <c r="V915" s="779"/>
      <c r="W915" s="779"/>
      <c r="X915" s="779"/>
      <c r="Y915" s="779"/>
      <c r="Z915" s="779"/>
      <c r="AA915" s="779"/>
    </row>
    <row r="916" spans="1:27" ht="12.75">
      <c r="A916" s="905"/>
      <c r="B916" s="905"/>
      <c r="C916" s="892"/>
      <c r="D916" s="892"/>
      <c r="E916" s="892"/>
      <c r="F916" s="892"/>
      <c r="G916" s="892"/>
      <c r="H916" s="892"/>
      <c r="I916" s="892"/>
      <c r="J916" s="892"/>
      <c r="K916" s="892"/>
      <c r="L916" s="779"/>
      <c r="M916" s="779"/>
      <c r="N916" s="779"/>
      <c r="O916" s="779"/>
      <c r="P916" s="779"/>
      <c r="Q916" s="779"/>
      <c r="R916" s="779"/>
      <c r="S916" s="779"/>
      <c r="T916" s="779"/>
      <c r="U916" s="779"/>
      <c r="V916" s="779"/>
      <c r="W916" s="779"/>
      <c r="X916" s="779"/>
      <c r="Y916" s="779"/>
      <c r="Z916" s="779"/>
      <c r="AA916" s="779"/>
    </row>
    <row r="917" spans="1:27" ht="12.75">
      <c r="A917" s="905"/>
      <c r="B917" s="905"/>
      <c r="C917" s="892"/>
      <c r="D917" s="892"/>
      <c r="E917" s="892"/>
      <c r="F917" s="892"/>
      <c r="G917" s="892"/>
      <c r="H917" s="892"/>
      <c r="I917" s="892"/>
      <c r="J917" s="892"/>
      <c r="K917" s="892"/>
      <c r="L917" s="779"/>
      <c r="M917" s="779"/>
      <c r="N917" s="779"/>
      <c r="O917" s="779"/>
      <c r="P917" s="779"/>
      <c r="Q917" s="779"/>
      <c r="R917" s="779"/>
      <c r="S917" s="779"/>
      <c r="T917" s="779"/>
      <c r="U917" s="779"/>
      <c r="V917" s="779"/>
      <c r="W917" s="779"/>
      <c r="X917" s="779"/>
      <c r="Y917" s="779"/>
      <c r="Z917" s="779"/>
      <c r="AA917" s="779"/>
    </row>
    <row r="918" spans="1:27" ht="12.75">
      <c r="A918" s="905"/>
      <c r="B918" s="905"/>
      <c r="C918" s="892"/>
      <c r="D918" s="892"/>
      <c r="E918" s="892"/>
      <c r="F918" s="892"/>
      <c r="G918" s="892"/>
      <c r="H918" s="892"/>
      <c r="I918" s="892"/>
      <c r="J918" s="892"/>
      <c r="K918" s="892"/>
      <c r="L918" s="779"/>
      <c r="M918" s="779"/>
      <c r="N918" s="779"/>
      <c r="O918" s="779"/>
      <c r="P918" s="779"/>
      <c r="Q918" s="779"/>
      <c r="R918" s="779"/>
      <c r="S918" s="779"/>
      <c r="T918" s="779"/>
      <c r="U918" s="779"/>
      <c r="V918" s="779"/>
      <c r="W918" s="779"/>
      <c r="X918" s="779"/>
      <c r="Y918" s="779"/>
      <c r="Z918" s="779"/>
      <c r="AA918" s="779"/>
    </row>
    <row r="919" spans="1:27" ht="12.75">
      <c r="A919" s="905"/>
      <c r="B919" s="905"/>
      <c r="C919" s="892"/>
      <c r="D919" s="892"/>
      <c r="E919" s="892"/>
      <c r="F919" s="892"/>
      <c r="G919" s="892"/>
      <c r="H919" s="892"/>
      <c r="I919" s="892"/>
      <c r="J919" s="892"/>
      <c r="K919" s="892"/>
      <c r="L919" s="779"/>
      <c r="M919" s="779"/>
      <c r="N919" s="779"/>
      <c r="O919" s="779"/>
      <c r="P919" s="779"/>
      <c r="Q919" s="779"/>
      <c r="R919" s="779"/>
      <c r="S919" s="779"/>
      <c r="T919" s="779"/>
      <c r="U919" s="779"/>
      <c r="V919" s="779"/>
      <c r="W919" s="779"/>
      <c r="X919" s="779"/>
      <c r="Y919" s="779"/>
      <c r="Z919" s="779"/>
      <c r="AA919" s="779"/>
    </row>
    <row r="920" spans="1:27" ht="12.75">
      <c r="A920" s="905"/>
      <c r="B920" s="905"/>
      <c r="C920" s="892"/>
      <c r="D920" s="892"/>
      <c r="E920" s="892"/>
      <c r="F920" s="892"/>
      <c r="G920" s="892"/>
      <c r="H920" s="892"/>
      <c r="I920" s="892"/>
      <c r="J920" s="892"/>
      <c r="K920" s="892"/>
      <c r="L920" s="779"/>
      <c r="M920" s="779"/>
      <c r="N920" s="779"/>
      <c r="O920" s="779"/>
      <c r="P920" s="779"/>
      <c r="Q920" s="779"/>
      <c r="R920" s="779"/>
      <c r="S920" s="779"/>
      <c r="T920" s="779"/>
      <c r="U920" s="779"/>
      <c r="V920" s="779"/>
      <c r="W920" s="779"/>
      <c r="X920" s="779"/>
      <c r="Y920" s="779"/>
      <c r="Z920" s="779"/>
      <c r="AA920" s="779"/>
    </row>
    <row r="921" spans="1:27" ht="12.75">
      <c r="A921" s="905"/>
      <c r="B921" s="905"/>
      <c r="C921" s="892"/>
      <c r="D921" s="892"/>
      <c r="E921" s="892"/>
      <c r="F921" s="892"/>
      <c r="G921" s="892"/>
      <c r="H921" s="892"/>
      <c r="I921" s="892"/>
      <c r="J921" s="892"/>
      <c r="K921" s="892"/>
      <c r="L921" s="779"/>
      <c r="M921" s="779"/>
      <c r="N921" s="779"/>
      <c r="O921" s="779"/>
      <c r="P921" s="779"/>
      <c r="Q921" s="779"/>
      <c r="R921" s="779"/>
      <c r="S921" s="779"/>
      <c r="T921" s="779"/>
      <c r="U921" s="779"/>
      <c r="V921" s="779"/>
      <c r="W921" s="779"/>
      <c r="X921" s="779"/>
      <c r="Y921" s="779"/>
      <c r="Z921" s="779"/>
      <c r="AA921" s="779"/>
    </row>
    <row r="922" spans="1:27" ht="12.75">
      <c r="A922" s="905"/>
      <c r="B922" s="905"/>
      <c r="C922" s="892"/>
      <c r="D922" s="892"/>
      <c r="E922" s="892"/>
      <c r="F922" s="892"/>
      <c r="G922" s="892"/>
      <c r="H922" s="892"/>
      <c r="I922" s="892"/>
      <c r="J922" s="892"/>
      <c r="K922" s="892"/>
      <c r="L922" s="779"/>
      <c r="M922" s="779"/>
      <c r="N922" s="779"/>
      <c r="O922" s="779"/>
      <c r="P922" s="779"/>
      <c r="Q922" s="779"/>
      <c r="R922" s="779"/>
      <c r="S922" s="779"/>
      <c r="T922" s="779"/>
      <c r="U922" s="779"/>
      <c r="V922" s="779"/>
      <c r="W922" s="779"/>
      <c r="X922" s="779"/>
      <c r="Y922" s="779"/>
      <c r="Z922" s="779"/>
      <c r="AA922" s="779"/>
    </row>
    <row r="923" spans="1:27" ht="12.75">
      <c r="A923" s="905"/>
      <c r="B923" s="905"/>
      <c r="C923" s="892"/>
      <c r="D923" s="892"/>
      <c r="E923" s="892"/>
      <c r="F923" s="892"/>
      <c r="G923" s="892"/>
      <c r="H923" s="892"/>
      <c r="I923" s="892"/>
      <c r="J923" s="892"/>
      <c r="K923" s="892"/>
      <c r="L923" s="779"/>
      <c r="M923" s="779"/>
      <c r="N923" s="779"/>
      <c r="O923" s="779"/>
      <c r="P923" s="779"/>
      <c r="Q923" s="779"/>
      <c r="R923" s="779"/>
      <c r="S923" s="779"/>
      <c r="T923" s="779"/>
      <c r="U923" s="779"/>
      <c r="V923" s="779"/>
      <c r="W923" s="779"/>
      <c r="X923" s="779"/>
      <c r="Y923" s="779"/>
      <c r="Z923" s="779"/>
      <c r="AA923" s="779"/>
    </row>
    <row r="924" spans="1:27" ht="12.75">
      <c r="A924" s="905"/>
      <c r="B924" s="905"/>
      <c r="C924" s="892"/>
      <c r="D924" s="892"/>
      <c r="E924" s="892"/>
      <c r="F924" s="892"/>
      <c r="G924" s="892"/>
      <c r="H924" s="892"/>
      <c r="I924" s="892"/>
      <c r="J924" s="892"/>
      <c r="K924" s="892"/>
      <c r="L924" s="779"/>
      <c r="M924" s="779"/>
      <c r="N924" s="779"/>
      <c r="O924" s="779"/>
      <c r="P924" s="779"/>
      <c r="Q924" s="779"/>
      <c r="R924" s="779"/>
      <c r="S924" s="779"/>
      <c r="T924" s="779"/>
      <c r="U924" s="779"/>
      <c r="V924" s="779"/>
      <c r="W924" s="779"/>
      <c r="X924" s="779"/>
      <c r="Y924" s="779"/>
      <c r="Z924" s="779"/>
      <c r="AA924" s="779"/>
    </row>
    <row r="925" spans="1:27" ht="12.75">
      <c r="A925" s="905"/>
      <c r="B925" s="905"/>
      <c r="C925" s="892"/>
      <c r="D925" s="892"/>
      <c r="E925" s="892"/>
      <c r="F925" s="892"/>
      <c r="G925" s="892"/>
      <c r="H925" s="892"/>
      <c r="I925" s="892"/>
      <c r="J925" s="892"/>
      <c r="K925" s="892"/>
      <c r="L925" s="779"/>
      <c r="M925" s="779"/>
      <c r="N925" s="779"/>
      <c r="O925" s="779"/>
      <c r="P925" s="779"/>
      <c r="Q925" s="779"/>
      <c r="R925" s="779"/>
      <c r="S925" s="779"/>
      <c r="T925" s="779"/>
      <c r="U925" s="779"/>
      <c r="V925" s="779"/>
      <c r="W925" s="779"/>
      <c r="X925" s="779"/>
      <c r="Y925" s="779"/>
      <c r="Z925" s="779"/>
      <c r="AA925" s="779"/>
    </row>
    <row r="926" spans="1:27" ht="12.75">
      <c r="A926" s="905"/>
      <c r="B926" s="905"/>
      <c r="C926" s="892"/>
      <c r="D926" s="892"/>
      <c r="E926" s="892"/>
      <c r="F926" s="892"/>
      <c r="G926" s="892"/>
      <c r="H926" s="892"/>
      <c r="I926" s="892"/>
      <c r="J926" s="892"/>
      <c r="K926" s="892"/>
      <c r="L926" s="779"/>
      <c r="M926" s="779"/>
      <c r="N926" s="779"/>
      <c r="O926" s="779"/>
      <c r="P926" s="779"/>
      <c r="Q926" s="779"/>
      <c r="R926" s="779"/>
      <c r="S926" s="779"/>
      <c r="T926" s="779"/>
      <c r="U926" s="779"/>
      <c r="V926" s="779"/>
      <c r="W926" s="779"/>
      <c r="X926" s="779"/>
      <c r="Y926" s="779"/>
      <c r="Z926" s="779"/>
      <c r="AA926" s="779"/>
    </row>
    <row r="927" spans="1:27" ht="12.75">
      <c r="A927" s="905"/>
      <c r="B927" s="905"/>
      <c r="C927" s="892"/>
      <c r="D927" s="892"/>
      <c r="E927" s="892"/>
      <c r="F927" s="892"/>
      <c r="G927" s="892"/>
      <c r="H927" s="892"/>
      <c r="I927" s="892"/>
      <c r="J927" s="892"/>
      <c r="K927" s="892"/>
      <c r="L927" s="779"/>
      <c r="M927" s="779"/>
      <c r="N927" s="779"/>
      <c r="O927" s="779"/>
      <c r="P927" s="779"/>
      <c r="Q927" s="779"/>
      <c r="R927" s="779"/>
      <c r="S927" s="779"/>
      <c r="T927" s="779"/>
      <c r="U927" s="779"/>
      <c r="V927" s="779"/>
      <c r="W927" s="779"/>
      <c r="X927" s="779"/>
      <c r="Y927" s="779"/>
      <c r="Z927" s="779"/>
      <c r="AA927" s="779"/>
    </row>
    <row r="928" spans="1:27" ht="12.75">
      <c r="A928" s="905"/>
      <c r="B928" s="905"/>
      <c r="C928" s="892"/>
      <c r="D928" s="892"/>
      <c r="E928" s="892"/>
      <c r="F928" s="892"/>
      <c r="G928" s="892"/>
      <c r="H928" s="892"/>
      <c r="I928" s="892"/>
      <c r="J928" s="892"/>
      <c r="K928" s="892"/>
      <c r="L928" s="779"/>
      <c r="M928" s="779"/>
      <c r="N928" s="779"/>
      <c r="O928" s="779"/>
      <c r="P928" s="779"/>
      <c r="Q928" s="779"/>
      <c r="R928" s="779"/>
      <c r="S928" s="779"/>
      <c r="T928" s="779"/>
      <c r="U928" s="779"/>
      <c r="V928" s="779"/>
      <c r="W928" s="779"/>
      <c r="X928" s="779"/>
      <c r="Y928" s="779"/>
      <c r="Z928" s="779"/>
      <c r="AA928" s="779"/>
    </row>
    <row r="929" spans="1:27" ht="12.75">
      <c r="A929" s="905"/>
      <c r="B929" s="905"/>
      <c r="C929" s="892"/>
      <c r="D929" s="892"/>
      <c r="E929" s="892"/>
      <c r="F929" s="892"/>
      <c r="G929" s="892"/>
      <c r="H929" s="892"/>
      <c r="I929" s="892"/>
      <c r="J929" s="892"/>
      <c r="K929" s="892"/>
      <c r="L929" s="779"/>
      <c r="M929" s="779"/>
      <c r="N929" s="779"/>
      <c r="O929" s="779"/>
      <c r="P929" s="779"/>
      <c r="Q929" s="779"/>
      <c r="R929" s="779"/>
      <c r="S929" s="779"/>
      <c r="T929" s="779"/>
      <c r="U929" s="779"/>
      <c r="V929" s="779"/>
      <c r="W929" s="779"/>
      <c r="X929" s="779"/>
      <c r="Y929" s="779"/>
      <c r="Z929" s="779"/>
      <c r="AA929" s="779"/>
    </row>
    <row r="930" spans="1:27" ht="12.75">
      <c r="A930" s="905"/>
      <c r="B930" s="905"/>
      <c r="C930" s="892"/>
      <c r="D930" s="892"/>
      <c r="E930" s="892"/>
      <c r="F930" s="892"/>
      <c r="G930" s="892"/>
      <c r="H930" s="892"/>
      <c r="I930" s="892"/>
      <c r="J930" s="892"/>
      <c r="K930" s="892"/>
      <c r="L930" s="779"/>
      <c r="M930" s="779"/>
      <c r="N930" s="779"/>
      <c r="O930" s="779"/>
      <c r="P930" s="779"/>
      <c r="Q930" s="779"/>
      <c r="R930" s="779"/>
      <c r="S930" s="779"/>
      <c r="T930" s="779"/>
      <c r="U930" s="779"/>
      <c r="V930" s="779"/>
      <c r="W930" s="779"/>
      <c r="X930" s="779"/>
      <c r="Y930" s="779"/>
      <c r="Z930" s="779"/>
      <c r="AA930" s="779"/>
    </row>
    <row r="931" spans="1:27" ht="12.75">
      <c r="A931" s="905"/>
      <c r="B931" s="905"/>
      <c r="C931" s="892"/>
      <c r="D931" s="892"/>
      <c r="E931" s="892"/>
      <c r="F931" s="892"/>
      <c r="G931" s="892"/>
      <c r="H931" s="892"/>
      <c r="I931" s="892"/>
      <c r="J931" s="892"/>
      <c r="K931" s="892"/>
      <c r="L931" s="779"/>
      <c r="M931" s="779"/>
      <c r="N931" s="779"/>
      <c r="O931" s="779"/>
      <c r="P931" s="779"/>
      <c r="Q931" s="779"/>
      <c r="R931" s="779"/>
      <c r="S931" s="779"/>
      <c r="T931" s="779"/>
      <c r="U931" s="779"/>
      <c r="V931" s="779"/>
      <c r="W931" s="779"/>
      <c r="X931" s="779"/>
      <c r="Y931" s="779"/>
      <c r="Z931" s="779"/>
      <c r="AA931" s="779"/>
    </row>
    <row r="932" spans="1:27" ht="12.75">
      <c r="A932" s="905"/>
      <c r="B932" s="905"/>
      <c r="C932" s="892"/>
      <c r="D932" s="892"/>
      <c r="E932" s="892"/>
      <c r="F932" s="892"/>
      <c r="G932" s="892"/>
      <c r="H932" s="892"/>
      <c r="I932" s="892"/>
      <c r="J932" s="892"/>
      <c r="K932" s="892"/>
      <c r="L932" s="779"/>
      <c r="M932" s="779"/>
      <c r="N932" s="779"/>
      <c r="O932" s="779"/>
      <c r="P932" s="779"/>
      <c r="Q932" s="779"/>
      <c r="R932" s="779"/>
      <c r="S932" s="779"/>
      <c r="T932" s="779"/>
      <c r="U932" s="779"/>
      <c r="V932" s="779"/>
      <c r="W932" s="779"/>
      <c r="X932" s="779"/>
      <c r="Y932" s="779"/>
      <c r="Z932" s="779"/>
      <c r="AA932" s="779"/>
    </row>
    <row r="933" spans="1:27" ht="12.75">
      <c r="A933" s="905"/>
      <c r="B933" s="905"/>
      <c r="C933" s="892"/>
      <c r="D933" s="892"/>
      <c r="E933" s="892"/>
      <c r="F933" s="892"/>
      <c r="G933" s="892"/>
      <c r="H933" s="892"/>
      <c r="I933" s="892"/>
      <c r="J933" s="892"/>
      <c r="K933" s="892"/>
      <c r="L933" s="779"/>
      <c r="M933" s="779"/>
      <c r="N933" s="779"/>
      <c r="O933" s="779"/>
      <c r="P933" s="779"/>
      <c r="Q933" s="779"/>
      <c r="R933" s="779"/>
      <c r="S933" s="779"/>
      <c r="T933" s="779"/>
      <c r="U933" s="779"/>
      <c r="V933" s="779"/>
      <c r="W933" s="779"/>
      <c r="X933" s="779"/>
      <c r="Y933" s="779"/>
      <c r="Z933" s="779"/>
      <c r="AA933" s="779"/>
    </row>
    <row r="934" spans="1:27" ht="12.75">
      <c r="A934" s="905"/>
      <c r="B934" s="905"/>
      <c r="C934" s="892"/>
      <c r="D934" s="892"/>
      <c r="E934" s="892"/>
      <c r="F934" s="892"/>
      <c r="G934" s="892"/>
      <c r="H934" s="892"/>
      <c r="I934" s="892"/>
      <c r="J934" s="892"/>
      <c r="K934" s="892"/>
      <c r="L934" s="779"/>
      <c r="M934" s="779"/>
      <c r="N934" s="779"/>
      <c r="O934" s="779"/>
      <c r="P934" s="779"/>
      <c r="Q934" s="779"/>
      <c r="R934" s="779"/>
      <c r="S934" s="779"/>
      <c r="T934" s="779"/>
      <c r="U934" s="779"/>
      <c r="V934" s="779"/>
      <c r="W934" s="779"/>
      <c r="X934" s="779"/>
      <c r="Y934" s="779"/>
      <c r="Z934" s="779"/>
      <c r="AA934" s="779"/>
    </row>
    <row r="935" spans="1:27" ht="12.75">
      <c r="A935" s="905"/>
      <c r="B935" s="905"/>
      <c r="C935" s="892"/>
      <c r="D935" s="892"/>
      <c r="E935" s="892"/>
      <c r="F935" s="892"/>
      <c r="G935" s="892"/>
      <c r="H935" s="892"/>
      <c r="I935" s="892"/>
      <c r="J935" s="892"/>
      <c r="K935" s="892"/>
      <c r="L935" s="779"/>
      <c r="M935" s="779"/>
      <c r="N935" s="779"/>
      <c r="O935" s="779"/>
      <c r="P935" s="779"/>
      <c r="Q935" s="779"/>
      <c r="R935" s="779"/>
      <c r="S935" s="779"/>
      <c r="T935" s="779"/>
      <c r="U935" s="779"/>
      <c r="V935" s="779"/>
      <c r="W935" s="779"/>
      <c r="X935" s="779"/>
      <c r="Y935" s="779"/>
      <c r="Z935" s="779"/>
      <c r="AA935" s="779"/>
    </row>
    <row r="936" spans="1:27" ht="12.75">
      <c r="A936" s="905"/>
      <c r="B936" s="905"/>
      <c r="C936" s="892"/>
      <c r="D936" s="892"/>
      <c r="E936" s="892"/>
      <c r="F936" s="892"/>
      <c r="G936" s="892"/>
      <c r="H936" s="892"/>
      <c r="I936" s="892"/>
      <c r="J936" s="892"/>
      <c r="K936" s="892"/>
      <c r="L936" s="779"/>
      <c r="M936" s="779"/>
      <c r="N936" s="779"/>
      <c r="O936" s="779"/>
      <c r="P936" s="779"/>
      <c r="Q936" s="779"/>
      <c r="R936" s="779"/>
      <c r="S936" s="779"/>
      <c r="T936" s="779"/>
      <c r="U936" s="779"/>
      <c r="V936" s="779"/>
      <c r="W936" s="779"/>
      <c r="X936" s="779"/>
      <c r="Y936" s="779"/>
      <c r="Z936" s="779"/>
      <c r="AA936" s="779"/>
    </row>
    <row r="937" spans="1:27" ht="12.75">
      <c r="A937" s="905"/>
      <c r="B937" s="905"/>
      <c r="C937" s="892"/>
      <c r="D937" s="892"/>
      <c r="E937" s="892"/>
      <c r="F937" s="892"/>
      <c r="G937" s="892"/>
      <c r="H937" s="892"/>
      <c r="I937" s="892"/>
      <c r="J937" s="892"/>
      <c r="K937" s="892"/>
      <c r="L937" s="779"/>
      <c r="M937" s="779"/>
      <c r="N937" s="779"/>
      <c r="O937" s="779"/>
      <c r="P937" s="779"/>
      <c r="Q937" s="779"/>
      <c r="R937" s="779"/>
      <c r="S937" s="779"/>
      <c r="T937" s="779"/>
      <c r="U937" s="779"/>
      <c r="V937" s="779"/>
      <c r="W937" s="779"/>
      <c r="X937" s="779"/>
      <c r="Y937" s="779"/>
      <c r="Z937" s="779"/>
      <c r="AA937" s="779"/>
    </row>
    <row r="938" spans="1:27" ht="12.75">
      <c r="A938" s="905"/>
      <c r="B938" s="905"/>
      <c r="C938" s="892"/>
      <c r="D938" s="892"/>
      <c r="E938" s="892"/>
      <c r="F938" s="892"/>
      <c r="G938" s="892"/>
      <c r="H938" s="892"/>
      <c r="I938" s="892"/>
      <c r="J938" s="892"/>
      <c r="K938" s="892"/>
      <c r="L938" s="779"/>
      <c r="M938" s="779"/>
      <c r="N938" s="779"/>
      <c r="O938" s="779"/>
      <c r="P938" s="779"/>
      <c r="Q938" s="779"/>
      <c r="R938" s="779"/>
      <c r="S938" s="779"/>
      <c r="T938" s="779"/>
      <c r="U938" s="779"/>
      <c r="V938" s="779"/>
      <c r="W938" s="779"/>
      <c r="X938" s="779"/>
      <c r="Y938" s="779"/>
      <c r="Z938" s="779"/>
      <c r="AA938" s="779"/>
    </row>
    <row r="939" spans="1:27" ht="12.75">
      <c r="A939" s="905"/>
      <c r="B939" s="905"/>
      <c r="C939" s="892"/>
      <c r="D939" s="892"/>
      <c r="E939" s="892"/>
      <c r="F939" s="892"/>
      <c r="G939" s="892"/>
      <c r="H939" s="892"/>
      <c r="I939" s="892"/>
      <c r="J939" s="892"/>
      <c r="K939" s="892"/>
      <c r="L939" s="779"/>
      <c r="M939" s="779"/>
      <c r="N939" s="779"/>
      <c r="O939" s="779"/>
      <c r="P939" s="779"/>
      <c r="Q939" s="779"/>
      <c r="R939" s="779"/>
      <c r="S939" s="779"/>
      <c r="T939" s="779"/>
      <c r="U939" s="779"/>
      <c r="V939" s="779"/>
      <c r="W939" s="779"/>
      <c r="X939" s="779"/>
      <c r="Y939" s="779"/>
      <c r="Z939" s="779"/>
      <c r="AA939" s="779"/>
    </row>
    <row r="940" spans="1:27" ht="12.75">
      <c r="A940" s="905"/>
      <c r="B940" s="905"/>
      <c r="C940" s="892"/>
      <c r="D940" s="892"/>
      <c r="E940" s="892"/>
      <c r="F940" s="892"/>
      <c r="G940" s="892"/>
      <c r="H940" s="892"/>
      <c r="I940" s="892"/>
      <c r="J940" s="892"/>
      <c r="K940" s="892"/>
      <c r="L940" s="779"/>
      <c r="M940" s="779"/>
      <c r="N940" s="779"/>
      <c r="O940" s="779"/>
      <c r="P940" s="779"/>
      <c r="Q940" s="779"/>
      <c r="R940" s="779"/>
      <c r="S940" s="779"/>
      <c r="T940" s="779"/>
      <c r="U940" s="779"/>
      <c r="V940" s="779"/>
      <c r="W940" s="779"/>
      <c r="X940" s="779"/>
      <c r="Y940" s="779"/>
      <c r="Z940" s="779"/>
      <c r="AA940" s="779"/>
    </row>
    <row r="941" spans="1:27" ht="12.75">
      <c r="A941" s="905"/>
      <c r="B941" s="905"/>
      <c r="C941" s="892"/>
      <c r="D941" s="892"/>
      <c r="E941" s="892"/>
      <c r="F941" s="892"/>
      <c r="G941" s="892"/>
      <c r="H941" s="892"/>
      <c r="I941" s="892"/>
      <c r="J941" s="892"/>
      <c r="K941" s="892"/>
      <c r="L941" s="779"/>
      <c r="M941" s="779"/>
      <c r="N941" s="779"/>
      <c r="O941" s="779"/>
      <c r="P941" s="779"/>
      <c r="Q941" s="779"/>
      <c r="R941" s="779"/>
      <c r="S941" s="779"/>
      <c r="T941" s="779"/>
      <c r="U941" s="779"/>
      <c r="V941" s="779"/>
      <c r="W941" s="779"/>
      <c r="X941" s="779"/>
      <c r="Y941" s="779"/>
      <c r="Z941" s="779"/>
      <c r="AA941" s="779"/>
    </row>
    <row r="942" spans="1:27" ht="12.75">
      <c r="A942" s="905"/>
      <c r="B942" s="905"/>
      <c r="C942" s="892"/>
      <c r="D942" s="892"/>
      <c r="E942" s="892"/>
      <c r="F942" s="892"/>
      <c r="G942" s="892"/>
      <c r="H942" s="892"/>
      <c r="I942" s="892"/>
      <c r="J942" s="892"/>
      <c r="K942" s="892"/>
      <c r="L942" s="779"/>
      <c r="M942" s="779"/>
      <c r="N942" s="779"/>
      <c r="O942" s="779"/>
      <c r="P942" s="779"/>
      <c r="Q942" s="779"/>
      <c r="R942" s="779"/>
      <c r="S942" s="779"/>
      <c r="T942" s="779"/>
      <c r="U942" s="779"/>
      <c r="V942" s="779"/>
      <c r="W942" s="779"/>
      <c r="X942" s="779"/>
      <c r="Y942" s="779"/>
      <c r="Z942" s="779"/>
      <c r="AA942" s="779"/>
    </row>
    <row r="943" spans="1:27" ht="12.75">
      <c r="A943" s="905"/>
      <c r="B943" s="905"/>
      <c r="C943" s="892"/>
      <c r="D943" s="892"/>
      <c r="E943" s="892"/>
      <c r="F943" s="892"/>
      <c r="G943" s="892"/>
      <c r="H943" s="892"/>
      <c r="I943" s="892"/>
      <c r="J943" s="892"/>
      <c r="K943" s="892"/>
      <c r="L943" s="779"/>
      <c r="M943" s="779"/>
      <c r="N943" s="779"/>
      <c r="O943" s="779"/>
      <c r="P943" s="779"/>
      <c r="Q943" s="779"/>
      <c r="R943" s="779"/>
      <c r="S943" s="779"/>
      <c r="T943" s="779"/>
      <c r="U943" s="779"/>
      <c r="V943" s="779"/>
      <c r="W943" s="779"/>
      <c r="X943" s="779"/>
      <c r="Y943" s="779"/>
      <c r="Z943" s="779"/>
      <c r="AA943" s="779"/>
    </row>
    <row r="944" spans="1:27" ht="12.75">
      <c r="A944" s="905"/>
      <c r="B944" s="905"/>
      <c r="C944" s="892"/>
      <c r="D944" s="892"/>
      <c r="E944" s="892"/>
      <c r="F944" s="892"/>
      <c r="G944" s="892"/>
      <c r="H944" s="892"/>
      <c r="I944" s="892"/>
      <c r="J944" s="892"/>
      <c r="K944" s="892"/>
      <c r="L944" s="779"/>
      <c r="M944" s="779"/>
      <c r="N944" s="779"/>
      <c r="O944" s="779"/>
      <c r="P944" s="779"/>
      <c r="Q944" s="779"/>
      <c r="R944" s="779"/>
      <c r="S944" s="779"/>
      <c r="T944" s="779"/>
      <c r="U944" s="779"/>
      <c r="V944" s="779"/>
      <c r="W944" s="779"/>
      <c r="X944" s="779"/>
      <c r="Y944" s="779"/>
      <c r="Z944" s="779"/>
      <c r="AA944" s="779"/>
    </row>
    <row r="945" spans="1:27" ht="12.75">
      <c r="A945" s="905"/>
      <c r="B945" s="905"/>
      <c r="C945" s="892"/>
      <c r="D945" s="892"/>
      <c r="E945" s="892"/>
      <c r="F945" s="892"/>
      <c r="G945" s="892"/>
      <c r="H945" s="892"/>
      <c r="I945" s="892"/>
      <c r="J945" s="892"/>
      <c r="K945" s="892"/>
      <c r="L945" s="779"/>
      <c r="M945" s="779"/>
      <c r="N945" s="779"/>
      <c r="O945" s="779"/>
      <c r="P945" s="779"/>
      <c r="Q945" s="779"/>
      <c r="R945" s="779"/>
      <c r="S945" s="779"/>
      <c r="T945" s="779"/>
      <c r="U945" s="779"/>
      <c r="V945" s="779"/>
      <c r="W945" s="779"/>
      <c r="X945" s="779"/>
      <c r="Y945" s="779"/>
      <c r="Z945" s="779"/>
      <c r="AA945" s="779"/>
    </row>
    <row r="946" spans="1:27" ht="12.75">
      <c r="A946" s="905"/>
      <c r="B946" s="905"/>
      <c r="C946" s="892"/>
      <c r="D946" s="892"/>
      <c r="E946" s="892"/>
      <c r="F946" s="892"/>
      <c r="G946" s="892"/>
      <c r="H946" s="892"/>
      <c r="I946" s="892"/>
      <c r="J946" s="892"/>
      <c r="K946" s="892"/>
      <c r="L946" s="779"/>
      <c r="M946" s="779"/>
      <c r="N946" s="779"/>
      <c r="O946" s="779"/>
      <c r="P946" s="779"/>
      <c r="Q946" s="779"/>
      <c r="R946" s="779"/>
      <c r="S946" s="779"/>
      <c r="T946" s="779"/>
      <c r="U946" s="779"/>
      <c r="V946" s="779"/>
      <c r="W946" s="779"/>
      <c r="X946" s="779"/>
      <c r="Y946" s="779"/>
      <c r="Z946" s="779"/>
      <c r="AA946" s="779"/>
    </row>
    <row r="947" spans="1:27" ht="12.75">
      <c r="A947" s="905"/>
      <c r="B947" s="905"/>
      <c r="C947" s="892"/>
      <c r="D947" s="892"/>
      <c r="E947" s="892"/>
      <c r="F947" s="892"/>
      <c r="G947" s="892"/>
      <c r="H947" s="892"/>
      <c r="I947" s="892"/>
      <c r="J947" s="892"/>
      <c r="K947" s="892"/>
      <c r="L947" s="779"/>
      <c r="M947" s="779"/>
      <c r="N947" s="779"/>
      <c r="O947" s="779"/>
      <c r="P947" s="779"/>
      <c r="Q947" s="779"/>
      <c r="R947" s="779"/>
      <c r="S947" s="779"/>
      <c r="T947" s="779"/>
      <c r="U947" s="779"/>
      <c r="V947" s="779"/>
      <c r="W947" s="779"/>
      <c r="X947" s="779"/>
      <c r="Y947" s="779"/>
      <c r="Z947" s="779"/>
      <c r="AA947" s="779"/>
    </row>
    <row r="948" spans="1:27" ht="12.75">
      <c r="A948" s="905"/>
      <c r="B948" s="905"/>
      <c r="C948" s="892"/>
      <c r="D948" s="892"/>
      <c r="E948" s="892"/>
      <c r="F948" s="892"/>
      <c r="G948" s="892"/>
      <c r="H948" s="892"/>
      <c r="I948" s="892"/>
      <c r="J948" s="892"/>
      <c r="K948" s="892"/>
      <c r="L948" s="779"/>
      <c r="M948" s="779"/>
      <c r="N948" s="779"/>
      <c r="O948" s="779"/>
      <c r="P948" s="779"/>
      <c r="Q948" s="779"/>
      <c r="R948" s="779"/>
      <c r="S948" s="779"/>
      <c r="T948" s="779"/>
      <c r="U948" s="779"/>
      <c r="V948" s="779"/>
      <c r="W948" s="779"/>
      <c r="X948" s="779"/>
      <c r="Y948" s="779"/>
      <c r="Z948" s="779"/>
      <c r="AA948" s="779"/>
    </row>
    <row r="949" spans="1:27" ht="12.75">
      <c r="A949" s="905"/>
      <c r="B949" s="905"/>
      <c r="C949" s="892"/>
      <c r="D949" s="892"/>
      <c r="E949" s="892"/>
      <c r="F949" s="892"/>
      <c r="G949" s="892"/>
      <c r="H949" s="892"/>
      <c r="I949" s="892"/>
      <c r="J949" s="892"/>
      <c r="K949" s="892"/>
      <c r="L949" s="779"/>
      <c r="M949" s="779"/>
      <c r="N949" s="779"/>
      <c r="O949" s="779"/>
      <c r="P949" s="779"/>
      <c r="Q949" s="779"/>
      <c r="R949" s="779"/>
      <c r="S949" s="779"/>
      <c r="T949" s="779"/>
      <c r="U949" s="779"/>
      <c r="V949" s="779"/>
      <c r="W949" s="779"/>
      <c r="X949" s="779"/>
      <c r="Y949" s="779"/>
      <c r="Z949" s="779"/>
      <c r="AA949" s="779"/>
    </row>
    <row r="950" spans="1:27" ht="12.75">
      <c r="A950" s="905"/>
      <c r="B950" s="905"/>
      <c r="C950" s="892"/>
      <c r="D950" s="892"/>
      <c r="E950" s="892"/>
      <c r="F950" s="892"/>
      <c r="G950" s="892"/>
      <c r="H950" s="892"/>
      <c r="I950" s="892"/>
      <c r="J950" s="892"/>
      <c r="K950" s="892"/>
      <c r="L950" s="779"/>
      <c r="M950" s="779"/>
      <c r="N950" s="779"/>
      <c r="O950" s="779"/>
      <c r="P950" s="779"/>
      <c r="Q950" s="779"/>
      <c r="R950" s="779"/>
      <c r="S950" s="779"/>
      <c r="T950" s="779"/>
      <c r="U950" s="779"/>
      <c r="V950" s="779"/>
      <c r="W950" s="779"/>
      <c r="X950" s="779"/>
      <c r="Y950" s="779"/>
      <c r="Z950" s="779"/>
      <c r="AA950" s="779"/>
    </row>
    <row r="951" spans="1:27" ht="12.75">
      <c r="A951" s="905"/>
      <c r="B951" s="905"/>
      <c r="C951" s="892"/>
      <c r="D951" s="892"/>
      <c r="E951" s="892"/>
      <c r="F951" s="892"/>
      <c r="G951" s="892"/>
      <c r="H951" s="892"/>
      <c r="I951" s="892"/>
      <c r="J951" s="892"/>
      <c r="K951" s="892"/>
      <c r="L951" s="779"/>
      <c r="M951" s="779"/>
      <c r="N951" s="779"/>
      <c r="O951" s="779"/>
      <c r="P951" s="779"/>
      <c r="Q951" s="779"/>
      <c r="R951" s="779"/>
      <c r="S951" s="779"/>
      <c r="T951" s="779"/>
      <c r="U951" s="779"/>
      <c r="V951" s="779"/>
      <c r="W951" s="779"/>
      <c r="X951" s="779"/>
      <c r="Y951" s="779"/>
      <c r="Z951" s="779"/>
      <c r="AA951" s="779"/>
    </row>
    <row r="952" spans="1:27" ht="12.75">
      <c r="A952" s="905"/>
      <c r="B952" s="905"/>
      <c r="C952" s="892"/>
      <c r="D952" s="892"/>
      <c r="E952" s="892"/>
      <c r="F952" s="892"/>
      <c r="G952" s="892"/>
      <c r="H952" s="892"/>
      <c r="I952" s="892"/>
      <c r="J952" s="892"/>
      <c r="K952" s="892"/>
      <c r="L952" s="779"/>
      <c r="M952" s="779"/>
      <c r="N952" s="779"/>
      <c r="O952" s="779"/>
      <c r="P952" s="779"/>
      <c r="Q952" s="779"/>
      <c r="R952" s="779"/>
      <c r="S952" s="779"/>
      <c r="T952" s="779"/>
      <c r="U952" s="779"/>
      <c r="V952" s="779"/>
      <c r="W952" s="779"/>
      <c r="X952" s="779"/>
      <c r="Y952" s="779"/>
      <c r="Z952" s="779"/>
      <c r="AA952" s="779"/>
    </row>
    <row r="953" spans="1:27" ht="12.75">
      <c r="A953" s="905"/>
      <c r="B953" s="905"/>
      <c r="C953" s="892"/>
      <c r="D953" s="892"/>
      <c r="E953" s="892"/>
      <c r="F953" s="892"/>
      <c r="G953" s="892"/>
      <c r="H953" s="892"/>
      <c r="I953" s="892"/>
      <c r="J953" s="892"/>
      <c r="K953" s="892"/>
      <c r="L953" s="779"/>
      <c r="M953" s="779"/>
      <c r="N953" s="779"/>
      <c r="O953" s="779"/>
      <c r="P953" s="779"/>
      <c r="Q953" s="779"/>
      <c r="R953" s="779"/>
      <c r="S953" s="779"/>
      <c r="T953" s="779"/>
      <c r="U953" s="779"/>
      <c r="V953" s="779"/>
      <c r="W953" s="779"/>
      <c r="X953" s="779"/>
      <c r="Y953" s="779"/>
      <c r="Z953" s="779"/>
      <c r="AA953" s="779"/>
    </row>
    <row r="954" spans="1:27" ht="12.75">
      <c r="A954" s="905"/>
      <c r="B954" s="905"/>
      <c r="C954" s="892"/>
      <c r="D954" s="892"/>
      <c r="E954" s="892"/>
      <c r="F954" s="892"/>
      <c r="G954" s="892"/>
      <c r="H954" s="892"/>
      <c r="I954" s="892"/>
      <c r="J954" s="892"/>
      <c r="K954" s="892"/>
      <c r="L954" s="779"/>
      <c r="M954" s="779"/>
      <c r="N954" s="779"/>
      <c r="O954" s="779"/>
      <c r="P954" s="779"/>
      <c r="Q954" s="779"/>
      <c r="R954" s="779"/>
      <c r="S954" s="779"/>
      <c r="T954" s="779"/>
      <c r="U954" s="779"/>
      <c r="V954" s="779"/>
      <c r="W954" s="779"/>
      <c r="X954" s="779"/>
      <c r="Y954" s="779"/>
      <c r="Z954" s="779"/>
      <c r="AA954" s="779"/>
    </row>
    <row r="955" spans="1:27" ht="12.75">
      <c r="A955" s="905"/>
      <c r="B955" s="905"/>
      <c r="C955" s="892"/>
      <c r="D955" s="892"/>
      <c r="E955" s="892"/>
      <c r="F955" s="892"/>
      <c r="G955" s="892"/>
      <c r="H955" s="892"/>
      <c r="I955" s="892"/>
      <c r="J955" s="892"/>
      <c r="K955" s="892"/>
      <c r="L955" s="779"/>
      <c r="M955" s="779"/>
      <c r="N955" s="779"/>
      <c r="O955" s="779"/>
      <c r="P955" s="779"/>
      <c r="Q955" s="779"/>
      <c r="R955" s="779"/>
      <c r="S955" s="779"/>
      <c r="T955" s="779"/>
      <c r="U955" s="779"/>
      <c r="V955" s="779"/>
      <c r="W955" s="779"/>
      <c r="X955" s="779"/>
      <c r="Y955" s="779"/>
      <c r="Z955" s="779"/>
      <c r="AA955" s="779"/>
    </row>
    <row r="956" spans="1:27" ht="12.75">
      <c r="A956" s="905"/>
      <c r="B956" s="905"/>
      <c r="C956" s="892"/>
      <c r="D956" s="892"/>
      <c r="E956" s="892"/>
      <c r="F956" s="892"/>
      <c r="G956" s="892"/>
      <c r="H956" s="892"/>
      <c r="I956" s="892"/>
      <c r="J956" s="892"/>
      <c r="K956" s="892"/>
      <c r="L956" s="779"/>
      <c r="M956" s="779"/>
      <c r="N956" s="779"/>
      <c r="O956" s="779"/>
      <c r="P956" s="779"/>
      <c r="Q956" s="779"/>
      <c r="R956" s="779"/>
      <c r="S956" s="779"/>
      <c r="T956" s="779"/>
      <c r="U956" s="779"/>
      <c r="V956" s="779"/>
      <c r="W956" s="779"/>
      <c r="X956" s="779"/>
      <c r="Y956" s="779"/>
      <c r="Z956" s="779"/>
      <c r="AA956" s="779"/>
    </row>
    <row r="957" spans="1:27" ht="12.75">
      <c r="A957" s="905"/>
      <c r="B957" s="905"/>
      <c r="C957" s="892"/>
      <c r="D957" s="892"/>
      <c r="E957" s="892"/>
      <c r="F957" s="892"/>
      <c r="G957" s="892"/>
      <c r="H957" s="892"/>
      <c r="I957" s="892"/>
      <c r="J957" s="892"/>
      <c r="K957" s="892"/>
      <c r="L957" s="779"/>
      <c r="M957" s="779"/>
      <c r="N957" s="779"/>
      <c r="O957" s="779"/>
      <c r="P957" s="779"/>
      <c r="Q957" s="779"/>
      <c r="R957" s="779"/>
      <c r="S957" s="779"/>
      <c r="T957" s="779"/>
      <c r="U957" s="779"/>
      <c r="V957" s="779"/>
      <c r="W957" s="779"/>
      <c r="X957" s="779"/>
      <c r="Y957" s="779"/>
      <c r="Z957" s="779"/>
      <c r="AA957" s="779"/>
    </row>
    <row r="958" spans="1:27" ht="12.75">
      <c r="A958" s="905"/>
      <c r="B958" s="905"/>
      <c r="C958" s="892"/>
      <c r="D958" s="892"/>
      <c r="E958" s="892"/>
      <c r="F958" s="892"/>
      <c r="G958" s="892"/>
      <c r="H958" s="892"/>
      <c r="I958" s="892"/>
      <c r="J958" s="892"/>
      <c r="K958" s="892"/>
      <c r="L958" s="779"/>
      <c r="M958" s="779"/>
      <c r="N958" s="779"/>
      <c r="O958" s="779"/>
      <c r="P958" s="779"/>
      <c r="Q958" s="779"/>
      <c r="R958" s="779"/>
      <c r="S958" s="779"/>
      <c r="T958" s="779"/>
      <c r="U958" s="779"/>
      <c r="V958" s="779"/>
      <c r="W958" s="779"/>
      <c r="X958" s="779"/>
      <c r="Y958" s="779"/>
      <c r="Z958" s="779"/>
      <c r="AA958" s="779"/>
    </row>
    <row r="959" spans="1:27" ht="12.75">
      <c r="A959" s="905"/>
      <c r="B959" s="905"/>
      <c r="C959" s="892"/>
      <c r="D959" s="892"/>
      <c r="E959" s="892"/>
      <c r="F959" s="892"/>
      <c r="G959" s="892"/>
      <c r="H959" s="892"/>
      <c r="I959" s="892"/>
      <c r="J959" s="892"/>
      <c r="K959" s="892"/>
      <c r="L959" s="779"/>
      <c r="M959" s="779"/>
      <c r="N959" s="779"/>
      <c r="O959" s="779"/>
      <c r="P959" s="779"/>
      <c r="Q959" s="779"/>
      <c r="R959" s="779"/>
      <c r="S959" s="779"/>
      <c r="T959" s="779"/>
      <c r="U959" s="779"/>
      <c r="V959" s="779"/>
      <c r="W959" s="779"/>
      <c r="X959" s="779"/>
      <c r="Y959" s="779"/>
      <c r="Z959" s="779"/>
      <c r="AA959" s="779"/>
    </row>
    <row r="960" spans="1:27" ht="12.75">
      <c r="A960" s="905"/>
      <c r="B960" s="905"/>
      <c r="C960" s="892"/>
      <c r="D960" s="892"/>
      <c r="E960" s="892"/>
      <c r="F960" s="892"/>
      <c r="G960" s="892"/>
      <c r="H960" s="892"/>
      <c r="I960" s="892"/>
      <c r="J960" s="892"/>
      <c r="K960" s="892"/>
      <c r="L960" s="779"/>
      <c r="M960" s="779"/>
      <c r="N960" s="779"/>
      <c r="O960" s="779"/>
      <c r="P960" s="779"/>
      <c r="Q960" s="779"/>
      <c r="R960" s="779"/>
      <c r="S960" s="779"/>
      <c r="T960" s="779"/>
      <c r="U960" s="779"/>
      <c r="V960" s="779"/>
      <c r="W960" s="779"/>
      <c r="X960" s="779"/>
      <c r="Y960" s="779"/>
      <c r="Z960" s="779"/>
      <c r="AA960" s="779"/>
    </row>
    <row r="961" spans="1:27" ht="12.75">
      <c r="A961" s="905"/>
      <c r="B961" s="905"/>
      <c r="C961" s="892"/>
      <c r="D961" s="892"/>
      <c r="E961" s="892"/>
      <c r="F961" s="892"/>
      <c r="G961" s="892"/>
      <c r="H961" s="892"/>
      <c r="I961" s="892"/>
      <c r="J961" s="892"/>
      <c r="K961" s="892"/>
      <c r="L961" s="779"/>
      <c r="M961" s="779"/>
      <c r="N961" s="779"/>
      <c r="O961" s="779"/>
      <c r="P961" s="779"/>
      <c r="Q961" s="779"/>
      <c r="R961" s="779"/>
      <c r="S961" s="779"/>
      <c r="T961" s="779"/>
      <c r="U961" s="779"/>
      <c r="V961" s="779"/>
      <c r="W961" s="779"/>
      <c r="X961" s="779"/>
      <c r="Y961" s="779"/>
      <c r="Z961" s="779"/>
      <c r="AA961" s="779"/>
    </row>
    <row r="962" spans="1:27" ht="12.75">
      <c r="A962" s="905"/>
      <c r="B962" s="905"/>
      <c r="C962" s="892"/>
      <c r="D962" s="892"/>
      <c r="E962" s="892"/>
      <c r="F962" s="892"/>
      <c r="G962" s="892"/>
      <c r="H962" s="892"/>
      <c r="I962" s="892"/>
      <c r="J962" s="892"/>
      <c r="K962" s="892"/>
      <c r="L962" s="779"/>
      <c r="M962" s="779"/>
      <c r="N962" s="779"/>
      <c r="O962" s="779"/>
      <c r="P962" s="779"/>
      <c r="Q962" s="779"/>
      <c r="R962" s="779"/>
      <c r="S962" s="779"/>
      <c r="T962" s="779"/>
      <c r="U962" s="779"/>
      <c r="V962" s="779"/>
      <c r="W962" s="779"/>
      <c r="X962" s="779"/>
      <c r="Y962" s="779"/>
      <c r="Z962" s="779"/>
      <c r="AA962" s="779"/>
    </row>
    <row r="963" spans="1:27" ht="12.75">
      <c r="A963" s="905"/>
      <c r="B963" s="905"/>
      <c r="C963" s="892"/>
      <c r="D963" s="892"/>
      <c r="E963" s="892"/>
      <c r="F963" s="892"/>
      <c r="G963" s="892"/>
      <c r="H963" s="892"/>
      <c r="I963" s="892"/>
      <c r="J963" s="892"/>
      <c r="K963" s="892"/>
      <c r="L963" s="779"/>
      <c r="M963" s="779"/>
      <c r="N963" s="779"/>
      <c r="O963" s="779"/>
      <c r="P963" s="779"/>
      <c r="Q963" s="779"/>
      <c r="R963" s="779"/>
      <c r="S963" s="779"/>
      <c r="T963" s="779"/>
      <c r="U963" s="779"/>
      <c r="V963" s="779"/>
      <c r="W963" s="779"/>
      <c r="X963" s="779"/>
      <c r="Y963" s="779"/>
      <c r="Z963" s="779"/>
      <c r="AA963" s="779"/>
    </row>
    <row r="964" spans="1:27" ht="12.75">
      <c r="A964" s="905"/>
      <c r="B964" s="905"/>
      <c r="C964" s="892"/>
      <c r="D964" s="892"/>
      <c r="E964" s="892"/>
      <c r="F964" s="892"/>
      <c r="G964" s="892"/>
      <c r="H964" s="892"/>
      <c r="I964" s="892"/>
      <c r="J964" s="892"/>
      <c r="K964" s="892"/>
      <c r="L964" s="779"/>
      <c r="M964" s="779"/>
      <c r="N964" s="779"/>
      <c r="O964" s="779"/>
      <c r="P964" s="779"/>
      <c r="Q964" s="779"/>
      <c r="R964" s="779"/>
      <c r="S964" s="779"/>
      <c r="T964" s="779"/>
      <c r="U964" s="779"/>
      <c r="V964" s="779"/>
      <c r="W964" s="779"/>
      <c r="X964" s="779"/>
      <c r="Y964" s="779"/>
      <c r="Z964" s="779"/>
      <c r="AA964" s="779"/>
    </row>
    <row r="965" spans="1:27" ht="12.75">
      <c r="A965" s="905"/>
      <c r="B965" s="905"/>
      <c r="C965" s="892"/>
      <c r="D965" s="892"/>
      <c r="E965" s="892"/>
      <c r="F965" s="892"/>
      <c r="G965" s="892"/>
      <c r="H965" s="892"/>
      <c r="I965" s="892"/>
      <c r="J965" s="892"/>
      <c r="K965" s="892"/>
      <c r="L965" s="779"/>
      <c r="M965" s="779"/>
      <c r="N965" s="779"/>
      <c r="O965" s="779"/>
      <c r="P965" s="779"/>
      <c r="Q965" s="779"/>
      <c r="R965" s="779"/>
      <c r="S965" s="779"/>
      <c r="T965" s="779"/>
      <c r="U965" s="779"/>
      <c r="V965" s="779"/>
      <c r="W965" s="779"/>
      <c r="X965" s="779"/>
      <c r="Y965" s="779"/>
      <c r="Z965" s="779"/>
      <c r="AA965" s="779"/>
    </row>
    <row r="966" spans="1:27" ht="12.75">
      <c r="A966" s="905"/>
      <c r="B966" s="905"/>
      <c r="C966" s="892"/>
      <c r="D966" s="892"/>
      <c r="E966" s="892"/>
      <c r="F966" s="892"/>
      <c r="G966" s="892"/>
      <c r="H966" s="892"/>
      <c r="I966" s="892"/>
      <c r="J966" s="892"/>
      <c r="K966" s="892"/>
      <c r="L966" s="779"/>
      <c r="M966" s="779"/>
      <c r="N966" s="779"/>
      <c r="O966" s="779"/>
      <c r="P966" s="779"/>
      <c r="Q966" s="779"/>
      <c r="R966" s="779"/>
      <c r="S966" s="779"/>
      <c r="T966" s="779"/>
      <c r="U966" s="779"/>
      <c r="V966" s="779"/>
      <c r="W966" s="779"/>
      <c r="X966" s="779"/>
      <c r="Y966" s="779"/>
      <c r="Z966" s="779"/>
      <c r="AA966" s="779"/>
    </row>
    <row r="967" spans="1:27" ht="12.75">
      <c r="A967" s="905"/>
      <c r="B967" s="905"/>
      <c r="C967" s="892"/>
      <c r="D967" s="892"/>
      <c r="E967" s="892"/>
      <c r="F967" s="892"/>
      <c r="G967" s="892"/>
      <c r="H967" s="892"/>
      <c r="I967" s="892"/>
      <c r="J967" s="892"/>
      <c r="K967" s="892"/>
      <c r="L967" s="779"/>
      <c r="M967" s="779"/>
      <c r="N967" s="779"/>
      <c r="O967" s="779"/>
      <c r="P967" s="779"/>
      <c r="Q967" s="779"/>
      <c r="R967" s="779"/>
      <c r="S967" s="779"/>
      <c r="T967" s="779"/>
      <c r="U967" s="779"/>
      <c r="V967" s="779"/>
      <c r="W967" s="779"/>
      <c r="X967" s="779"/>
      <c r="Y967" s="779"/>
      <c r="Z967" s="779"/>
      <c r="AA967" s="779"/>
    </row>
    <row r="968" spans="1:27" ht="12.75">
      <c r="A968" s="905"/>
      <c r="B968" s="905"/>
      <c r="C968" s="892"/>
      <c r="D968" s="892"/>
      <c r="E968" s="892"/>
      <c r="F968" s="892"/>
      <c r="G968" s="892"/>
      <c r="H968" s="892"/>
      <c r="I968" s="892"/>
      <c r="J968" s="892"/>
      <c r="K968" s="892"/>
      <c r="L968" s="779"/>
      <c r="M968" s="779"/>
      <c r="N968" s="779"/>
      <c r="O968" s="779"/>
      <c r="P968" s="779"/>
      <c r="Q968" s="779"/>
      <c r="R968" s="779"/>
      <c r="S968" s="779"/>
      <c r="T968" s="779"/>
      <c r="U968" s="779"/>
      <c r="V968" s="779"/>
      <c r="W968" s="779"/>
      <c r="X968" s="779"/>
      <c r="Y968" s="779"/>
      <c r="Z968" s="779"/>
      <c r="AA968" s="779"/>
    </row>
    <row r="969" spans="1:27" ht="12.75">
      <c r="A969" s="905"/>
      <c r="B969" s="905"/>
      <c r="C969" s="892"/>
      <c r="D969" s="892"/>
      <c r="E969" s="892"/>
      <c r="F969" s="892"/>
      <c r="G969" s="892"/>
      <c r="H969" s="892"/>
      <c r="I969" s="892"/>
      <c r="J969" s="892"/>
      <c r="K969" s="892"/>
      <c r="L969" s="779"/>
      <c r="M969" s="779"/>
      <c r="N969" s="779"/>
      <c r="O969" s="779"/>
      <c r="P969" s="779"/>
      <c r="Q969" s="779"/>
      <c r="R969" s="779"/>
      <c r="S969" s="779"/>
      <c r="T969" s="779"/>
      <c r="U969" s="779"/>
      <c r="V969" s="779"/>
      <c r="W969" s="779"/>
      <c r="X969" s="779"/>
      <c r="Y969" s="779"/>
      <c r="Z969" s="779"/>
      <c r="AA969" s="779"/>
    </row>
    <row r="970" spans="1:27" ht="12.75">
      <c r="A970" s="905"/>
      <c r="B970" s="905"/>
      <c r="C970" s="892"/>
      <c r="D970" s="892"/>
      <c r="E970" s="892"/>
      <c r="F970" s="892"/>
      <c r="G970" s="892"/>
      <c r="H970" s="892"/>
      <c r="I970" s="892"/>
      <c r="J970" s="892"/>
      <c r="K970" s="892"/>
      <c r="L970" s="779"/>
      <c r="M970" s="779"/>
      <c r="N970" s="779"/>
      <c r="O970" s="779"/>
      <c r="P970" s="779"/>
      <c r="Q970" s="779"/>
      <c r="R970" s="779"/>
      <c r="S970" s="779"/>
      <c r="T970" s="779"/>
      <c r="U970" s="779"/>
      <c r="V970" s="779"/>
      <c r="W970" s="779"/>
      <c r="X970" s="779"/>
      <c r="Y970" s="779"/>
      <c r="Z970" s="779"/>
      <c r="AA970" s="779"/>
    </row>
    <row r="971" spans="1:27" ht="12.75">
      <c r="A971" s="905"/>
      <c r="B971" s="905"/>
      <c r="C971" s="892"/>
      <c r="D971" s="892"/>
      <c r="E971" s="892"/>
      <c r="F971" s="892"/>
      <c r="G971" s="892"/>
      <c r="H971" s="892"/>
      <c r="I971" s="892"/>
      <c r="J971" s="892"/>
      <c r="K971" s="892"/>
      <c r="L971" s="779"/>
      <c r="M971" s="779"/>
      <c r="N971" s="779"/>
      <c r="O971" s="779"/>
      <c r="P971" s="779"/>
      <c r="Q971" s="779"/>
      <c r="R971" s="779"/>
      <c r="S971" s="779"/>
      <c r="T971" s="779"/>
      <c r="U971" s="779"/>
      <c r="V971" s="779"/>
      <c r="W971" s="779"/>
      <c r="X971" s="779"/>
      <c r="Y971" s="779"/>
      <c r="Z971" s="779"/>
      <c r="AA971" s="779"/>
    </row>
    <row r="972" spans="1:27" ht="12.75">
      <c r="A972" s="905"/>
      <c r="B972" s="905"/>
      <c r="C972" s="892"/>
      <c r="D972" s="892"/>
      <c r="E972" s="892"/>
      <c r="F972" s="892"/>
      <c r="G972" s="892"/>
      <c r="H972" s="892"/>
      <c r="I972" s="892"/>
      <c r="J972" s="892"/>
      <c r="K972" s="892"/>
      <c r="L972" s="779"/>
      <c r="M972" s="779"/>
      <c r="N972" s="779"/>
      <c r="O972" s="779"/>
      <c r="P972" s="779"/>
      <c r="Q972" s="779"/>
      <c r="R972" s="779"/>
      <c r="S972" s="779"/>
      <c r="T972" s="779"/>
      <c r="U972" s="779"/>
      <c r="V972" s="779"/>
      <c r="W972" s="779"/>
      <c r="X972" s="779"/>
      <c r="Y972" s="779"/>
      <c r="Z972" s="779"/>
      <c r="AA972" s="779"/>
    </row>
    <row r="973" spans="1:27" ht="12.75">
      <c r="A973" s="905"/>
      <c r="B973" s="905"/>
      <c r="C973" s="892"/>
      <c r="D973" s="892"/>
      <c r="E973" s="892"/>
      <c r="F973" s="892"/>
      <c r="G973" s="892"/>
      <c r="H973" s="892"/>
      <c r="I973" s="892"/>
      <c r="J973" s="892"/>
      <c r="K973" s="892"/>
      <c r="L973" s="779"/>
      <c r="M973" s="779"/>
      <c r="N973" s="779"/>
      <c r="O973" s="779"/>
      <c r="P973" s="779"/>
      <c r="Q973" s="779"/>
      <c r="R973" s="779"/>
      <c r="S973" s="779"/>
      <c r="T973" s="779"/>
      <c r="U973" s="779"/>
      <c r="V973" s="779"/>
      <c r="W973" s="779"/>
      <c r="X973" s="779"/>
      <c r="Y973" s="779"/>
      <c r="Z973" s="779"/>
      <c r="AA973" s="779"/>
    </row>
    <row r="974" spans="1:27" ht="12.75">
      <c r="A974" s="905"/>
      <c r="B974" s="905"/>
      <c r="C974" s="892"/>
      <c r="D974" s="892"/>
      <c r="E974" s="892"/>
      <c r="F974" s="892"/>
      <c r="G974" s="892"/>
      <c r="H974" s="892"/>
      <c r="I974" s="892"/>
      <c r="J974" s="892"/>
      <c r="K974" s="892"/>
      <c r="L974" s="779"/>
      <c r="M974" s="779"/>
      <c r="N974" s="779"/>
      <c r="O974" s="779"/>
      <c r="P974" s="779"/>
      <c r="Q974" s="779"/>
      <c r="R974" s="779"/>
      <c r="S974" s="779"/>
      <c r="T974" s="779"/>
      <c r="U974" s="779"/>
      <c r="V974" s="779"/>
      <c r="W974" s="779"/>
      <c r="X974" s="779"/>
      <c r="Y974" s="779"/>
      <c r="Z974" s="779"/>
      <c r="AA974" s="779"/>
    </row>
    <row r="975" spans="1:27" ht="12.75">
      <c r="A975" s="905"/>
      <c r="B975" s="905"/>
      <c r="C975" s="892"/>
      <c r="D975" s="892"/>
      <c r="E975" s="892"/>
      <c r="F975" s="892"/>
      <c r="G975" s="892"/>
      <c r="H975" s="892"/>
      <c r="I975" s="892"/>
      <c r="J975" s="892"/>
      <c r="K975" s="892"/>
      <c r="L975" s="779"/>
      <c r="M975" s="779"/>
      <c r="N975" s="779"/>
      <c r="O975" s="779"/>
      <c r="P975" s="779"/>
      <c r="Q975" s="779"/>
      <c r="R975" s="779"/>
      <c r="S975" s="779"/>
      <c r="T975" s="779"/>
      <c r="U975" s="779"/>
      <c r="V975" s="779"/>
      <c r="W975" s="779"/>
      <c r="X975" s="779"/>
      <c r="Y975" s="779"/>
      <c r="Z975" s="779"/>
      <c r="AA975" s="779"/>
    </row>
    <row r="976" spans="1:27" ht="12.75">
      <c r="A976" s="905"/>
      <c r="B976" s="905"/>
      <c r="C976" s="892"/>
      <c r="D976" s="892"/>
      <c r="E976" s="892"/>
      <c r="F976" s="892"/>
      <c r="G976" s="892"/>
      <c r="H976" s="892"/>
      <c r="I976" s="892"/>
      <c r="J976" s="892"/>
      <c r="K976" s="892"/>
      <c r="L976" s="779"/>
      <c r="M976" s="779"/>
      <c r="N976" s="779"/>
      <c r="O976" s="779"/>
      <c r="P976" s="779"/>
      <c r="Q976" s="779"/>
      <c r="R976" s="779"/>
      <c r="S976" s="779"/>
      <c r="T976" s="779"/>
      <c r="U976" s="779"/>
      <c r="V976" s="779"/>
      <c r="W976" s="779"/>
      <c r="X976" s="779"/>
      <c r="Y976" s="779"/>
      <c r="Z976" s="779"/>
      <c r="AA976" s="779"/>
    </row>
    <row r="977" spans="1:27" ht="12.75">
      <c r="A977" s="905"/>
      <c r="B977" s="905"/>
      <c r="C977" s="892"/>
      <c r="D977" s="892"/>
      <c r="E977" s="892"/>
      <c r="F977" s="892"/>
      <c r="G977" s="892"/>
      <c r="H977" s="892"/>
      <c r="I977" s="892"/>
      <c r="J977" s="892"/>
      <c r="K977" s="892"/>
      <c r="L977" s="779"/>
      <c r="M977" s="779"/>
      <c r="N977" s="779"/>
      <c r="O977" s="779"/>
      <c r="P977" s="779"/>
      <c r="Q977" s="779"/>
      <c r="R977" s="779"/>
      <c r="S977" s="779"/>
      <c r="T977" s="779"/>
      <c r="U977" s="779"/>
      <c r="V977" s="779"/>
      <c r="W977" s="779"/>
      <c r="X977" s="779"/>
      <c r="Y977" s="779"/>
      <c r="Z977" s="779"/>
      <c r="AA977" s="779"/>
    </row>
    <row r="978" spans="1:27" ht="12.75">
      <c r="A978" s="905"/>
      <c r="B978" s="905"/>
      <c r="C978" s="892"/>
      <c r="D978" s="892"/>
      <c r="E978" s="892"/>
      <c r="F978" s="892"/>
      <c r="G978" s="892"/>
      <c r="H978" s="892"/>
      <c r="I978" s="892"/>
      <c r="J978" s="892"/>
      <c r="K978" s="892"/>
      <c r="L978" s="779"/>
      <c r="M978" s="779"/>
      <c r="N978" s="779"/>
      <c r="O978" s="779"/>
      <c r="P978" s="779"/>
      <c r="Q978" s="779"/>
      <c r="R978" s="779"/>
      <c r="S978" s="779"/>
      <c r="T978" s="779"/>
      <c r="U978" s="779"/>
      <c r="V978" s="779"/>
      <c r="W978" s="779"/>
      <c r="X978" s="779"/>
      <c r="Y978" s="779"/>
      <c r="Z978" s="779"/>
      <c r="AA978" s="779"/>
    </row>
    <row r="979" spans="1:27" ht="12.75">
      <c r="A979" s="905"/>
      <c r="B979" s="905"/>
      <c r="C979" s="892"/>
      <c r="D979" s="892"/>
      <c r="E979" s="892"/>
      <c r="F979" s="892"/>
      <c r="G979" s="892"/>
      <c r="H979" s="892"/>
      <c r="I979" s="892"/>
      <c r="J979" s="892"/>
      <c r="K979" s="892"/>
      <c r="L979" s="779"/>
      <c r="M979" s="779"/>
      <c r="N979" s="779"/>
      <c r="O979" s="779"/>
      <c r="P979" s="779"/>
      <c r="Q979" s="779"/>
      <c r="R979" s="779"/>
      <c r="S979" s="779"/>
      <c r="T979" s="779"/>
      <c r="U979" s="779"/>
      <c r="V979" s="779"/>
      <c r="W979" s="779"/>
      <c r="X979" s="779"/>
      <c r="Y979" s="779"/>
      <c r="Z979" s="779"/>
      <c r="AA979" s="779"/>
    </row>
    <row r="980" spans="1:27" ht="12.75">
      <c r="A980" s="905"/>
      <c r="B980" s="905"/>
      <c r="C980" s="892"/>
      <c r="D980" s="892"/>
      <c r="E980" s="892"/>
      <c r="F980" s="892"/>
      <c r="G980" s="892"/>
      <c r="H980" s="892"/>
      <c r="I980" s="892"/>
      <c r="J980" s="892"/>
      <c r="K980" s="892"/>
      <c r="L980" s="779"/>
      <c r="M980" s="779"/>
      <c r="N980" s="779"/>
      <c r="O980" s="779"/>
      <c r="P980" s="779"/>
      <c r="Q980" s="779"/>
      <c r="R980" s="779"/>
      <c r="S980" s="779"/>
      <c r="T980" s="779"/>
      <c r="U980" s="779"/>
      <c r="V980" s="779"/>
      <c r="W980" s="779"/>
      <c r="X980" s="779"/>
      <c r="Y980" s="779"/>
      <c r="Z980" s="779"/>
      <c r="AA980" s="779"/>
    </row>
    <row r="981" spans="1:27" ht="12.75">
      <c r="A981" s="905"/>
      <c r="B981" s="905"/>
      <c r="C981" s="892"/>
      <c r="D981" s="892"/>
      <c r="E981" s="892"/>
      <c r="F981" s="892"/>
      <c r="G981" s="892"/>
      <c r="H981" s="892"/>
      <c r="I981" s="892"/>
      <c r="J981" s="892"/>
      <c r="K981" s="892"/>
      <c r="L981" s="779"/>
      <c r="M981" s="779"/>
      <c r="N981" s="779"/>
      <c r="O981" s="779"/>
      <c r="P981" s="779"/>
      <c r="Q981" s="779"/>
      <c r="R981" s="779"/>
      <c r="S981" s="779"/>
      <c r="T981" s="779"/>
      <c r="U981" s="779"/>
      <c r="V981" s="779"/>
      <c r="W981" s="779"/>
      <c r="X981" s="779"/>
      <c r="Y981" s="779"/>
      <c r="Z981" s="779"/>
      <c r="AA981" s="779"/>
    </row>
    <row r="982" spans="1:27" ht="12.75">
      <c r="A982" s="905"/>
      <c r="B982" s="905"/>
      <c r="C982" s="892"/>
      <c r="D982" s="892"/>
      <c r="E982" s="892"/>
      <c r="F982" s="892"/>
      <c r="G982" s="892"/>
      <c r="H982" s="892"/>
      <c r="I982" s="892"/>
      <c r="J982" s="892"/>
      <c r="K982" s="892"/>
      <c r="L982" s="779"/>
      <c r="M982" s="779"/>
      <c r="N982" s="779"/>
      <c r="O982" s="779"/>
      <c r="P982" s="779"/>
      <c r="Q982" s="779"/>
      <c r="R982" s="779"/>
      <c r="S982" s="779"/>
      <c r="T982" s="779"/>
      <c r="U982" s="779"/>
      <c r="V982" s="779"/>
      <c r="W982" s="779"/>
      <c r="X982" s="779"/>
      <c r="Y982" s="779"/>
      <c r="Z982" s="779"/>
      <c r="AA982" s="779"/>
    </row>
    <row r="983" spans="1:27" ht="12.75">
      <c r="A983" s="905"/>
      <c r="B983" s="905"/>
      <c r="C983" s="892"/>
      <c r="D983" s="892"/>
      <c r="E983" s="892"/>
      <c r="F983" s="892"/>
      <c r="G983" s="892"/>
      <c r="H983" s="892"/>
      <c r="I983" s="892"/>
      <c r="J983" s="892"/>
      <c r="K983" s="892"/>
      <c r="L983" s="779"/>
      <c r="M983" s="779"/>
      <c r="N983" s="779"/>
      <c r="O983" s="779"/>
      <c r="P983" s="779"/>
      <c r="Q983" s="779"/>
      <c r="R983" s="779"/>
      <c r="S983" s="779"/>
      <c r="T983" s="779"/>
      <c r="U983" s="779"/>
      <c r="V983" s="779"/>
      <c r="W983" s="779"/>
      <c r="X983" s="779"/>
      <c r="Y983" s="779"/>
      <c r="Z983" s="779"/>
      <c r="AA983" s="779"/>
    </row>
    <row r="984" spans="1:27" ht="12.75">
      <c r="A984" s="905"/>
      <c r="B984" s="905"/>
      <c r="C984" s="892"/>
      <c r="D984" s="892"/>
      <c r="E984" s="892"/>
      <c r="F984" s="892"/>
      <c r="G984" s="892"/>
      <c r="H984" s="892"/>
      <c r="I984" s="892"/>
      <c r="J984" s="892"/>
      <c r="K984" s="892"/>
      <c r="L984" s="779"/>
      <c r="M984" s="779"/>
      <c r="N984" s="779"/>
      <c r="O984" s="779"/>
      <c r="P984" s="779"/>
      <c r="Q984" s="779"/>
      <c r="R984" s="779"/>
      <c r="S984" s="779"/>
      <c r="T984" s="779"/>
      <c r="U984" s="779"/>
      <c r="V984" s="779"/>
      <c r="W984" s="779"/>
      <c r="X984" s="779"/>
      <c r="Y984" s="779"/>
      <c r="Z984" s="779"/>
      <c r="AA984" s="779"/>
    </row>
    <row r="985" spans="1:27" ht="12.75">
      <c r="A985" s="905"/>
      <c r="B985" s="905"/>
      <c r="C985" s="892"/>
      <c r="D985" s="892"/>
      <c r="E985" s="892"/>
      <c r="F985" s="892"/>
      <c r="G985" s="892"/>
      <c r="H985" s="892"/>
      <c r="I985" s="892"/>
      <c r="J985" s="892"/>
      <c r="K985" s="892"/>
      <c r="L985" s="779"/>
      <c r="M985" s="779"/>
      <c r="N985" s="779"/>
      <c r="O985" s="779"/>
      <c r="P985" s="779"/>
      <c r="Q985" s="779"/>
      <c r="R985" s="779"/>
      <c r="S985" s="779"/>
      <c r="T985" s="779"/>
      <c r="U985" s="779"/>
      <c r="V985" s="779"/>
      <c r="W985" s="779"/>
      <c r="X985" s="779"/>
      <c r="Y985" s="779"/>
      <c r="Z985" s="779"/>
      <c r="AA985" s="779"/>
    </row>
    <row r="986" spans="1:27" ht="12.75">
      <c r="A986" s="905"/>
      <c r="B986" s="905"/>
      <c r="C986" s="892"/>
      <c r="D986" s="892"/>
      <c r="E986" s="892"/>
      <c r="F986" s="892"/>
      <c r="G986" s="892"/>
      <c r="H986" s="892"/>
      <c r="I986" s="892"/>
      <c r="J986" s="892"/>
      <c r="K986" s="892"/>
      <c r="L986" s="779"/>
      <c r="M986" s="779"/>
      <c r="N986" s="779"/>
      <c r="O986" s="779"/>
      <c r="P986" s="779"/>
      <c r="Q986" s="779"/>
      <c r="R986" s="779"/>
      <c r="S986" s="779"/>
      <c r="T986" s="779"/>
      <c r="U986" s="779"/>
      <c r="V986" s="779"/>
      <c r="W986" s="779"/>
      <c r="X986" s="779"/>
      <c r="Y986" s="779"/>
      <c r="Z986" s="779"/>
      <c r="AA986" s="779"/>
    </row>
    <row r="987" spans="1:27" ht="12.75">
      <c r="A987" s="905"/>
      <c r="B987" s="905"/>
      <c r="C987" s="892"/>
      <c r="D987" s="892"/>
      <c r="E987" s="892"/>
      <c r="F987" s="892"/>
      <c r="G987" s="892"/>
      <c r="H987" s="892"/>
      <c r="I987" s="892"/>
      <c r="J987" s="892"/>
      <c r="K987" s="892"/>
      <c r="L987" s="779"/>
      <c r="M987" s="779"/>
      <c r="N987" s="779"/>
      <c r="O987" s="779"/>
      <c r="P987" s="779"/>
      <c r="Q987" s="779"/>
      <c r="R987" s="779"/>
      <c r="S987" s="779"/>
      <c r="T987" s="779"/>
      <c r="U987" s="779"/>
      <c r="V987" s="779"/>
      <c r="W987" s="779"/>
      <c r="X987" s="779"/>
      <c r="Y987" s="779"/>
      <c r="Z987" s="779"/>
      <c r="AA987" s="779"/>
    </row>
    <row r="988" spans="1:27" ht="12.75">
      <c r="A988" s="905"/>
      <c r="B988" s="905"/>
      <c r="C988" s="892"/>
      <c r="D988" s="892"/>
      <c r="E988" s="892"/>
      <c r="F988" s="892"/>
      <c r="G988" s="892"/>
      <c r="H988" s="892"/>
      <c r="I988" s="892"/>
      <c r="J988" s="892"/>
      <c r="K988" s="892"/>
      <c r="L988" s="779"/>
      <c r="M988" s="779"/>
      <c r="N988" s="779"/>
      <c r="O988" s="779"/>
      <c r="P988" s="779"/>
      <c r="Q988" s="779"/>
      <c r="R988" s="779"/>
      <c r="S988" s="779"/>
      <c r="T988" s="779"/>
      <c r="U988" s="779"/>
      <c r="V988" s="779"/>
      <c r="W988" s="779"/>
      <c r="X988" s="779"/>
      <c r="Y988" s="779"/>
      <c r="Z988" s="779"/>
      <c r="AA988" s="779"/>
    </row>
    <row r="989" spans="1:27" ht="12.75">
      <c r="A989" s="905"/>
      <c r="B989" s="905"/>
      <c r="C989" s="892"/>
      <c r="D989" s="892"/>
      <c r="E989" s="892"/>
      <c r="F989" s="892"/>
      <c r="G989" s="892"/>
      <c r="H989" s="892"/>
      <c r="I989" s="892"/>
      <c r="J989" s="892"/>
      <c r="K989" s="892"/>
      <c r="L989" s="779"/>
      <c r="M989" s="779"/>
      <c r="N989" s="779"/>
      <c r="O989" s="779"/>
      <c r="P989" s="779"/>
      <c r="Q989" s="779"/>
      <c r="R989" s="779"/>
      <c r="S989" s="779"/>
      <c r="T989" s="779"/>
      <c r="U989" s="779"/>
      <c r="V989" s="779"/>
      <c r="W989" s="779"/>
      <c r="X989" s="779"/>
      <c r="Y989" s="779"/>
      <c r="Z989" s="779"/>
      <c r="AA989" s="779"/>
    </row>
    <row r="990" spans="1:27" ht="12.75">
      <c r="A990" s="905"/>
      <c r="B990" s="905"/>
      <c r="C990" s="892"/>
      <c r="D990" s="892"/>
      <c r="E990" s="892"/>
      <c r="F990" s="892"/>
      <c r="G990" s="892"/>
      <c r="H990" s="892"/>
      <c r="I990" s="892"/>
      <c r="J990" s="892"/>
      <c r="K990" s="892"/>
      <c r="L990" s="779"/>
      <c r="M990" s="779"/>
      <c r="N990" s="779"/>
      <c r="O990" s="779"/>
      <c r="P990" s="779"/>
      <c r="Q990" s="779"/>
      <c r="R990" s="779"/>
      <c r="S990" s="779"/>
      <c r="T990" s="779"/>
      <c r="U990" s="779"/>
      <c r="V990" s="779"/>
      <c r="W990" s="779"/>
      <c r="X990" s="779"/>
      <c r="Y990" s="779"/>
      <c r="Z990" s="779"/>
      <c r="AA990" s="779"/>
    </row>
    <row r="991" spans="1:27" ht="12.75">
      <c r="A991" s="905"/>
      <c r="B991" s="905"/>
      <c r="C991" s="892"/>
      <c r="D991" s="892"/>
      <c r="E991" s="892"/>
      <c r="F991" s="892"/>
      <c r="G991" s="892"/>
      <c r="H991" s="892"/>
      <c r="I991" s="892"/>
      <c r="J991" s="892"/>
      <c r="K991" s="892"/>
      <c r="L991" s="779"/>
      <c r="M991" s="779"/>
      <c r="N991" s="779"/>
      <c r="O991" s="779"/>
      <c r="P991" s="779"/>
      <c r="Q991" s="779"/>
      <c r="R991" s="779"/>
      <c r="S991" s="779"/>
      <c r="T991" s="779"/>
      <c r="U991" s="779"/>
      <c r="V991" s="779"/>
      <c r="W991" s="779"/>
      <c r="X991" s="779"/>
      <c r="Y991" s="779"/>
      <c r="Z991" s="779"/>
      <c r="AA991" s="779"/>
    </row>
    <row r="992" spans="1:27" ht="12.75">
      <c r="A992" s="905"/>
      <c r="B992" s="905"/>
      <c r="C992" s="892"/>
      <c r="D992" s="892"/>
      <c r="E992" s="892"/>
      <c r="F992" s="892"/>
      <c r="G992" s="892"/>
      <c r="H992" s="892"/>
      <c r="I992" s="892"/>
      <c r="J992" s="892"/>
      <c r="K992" s="892"/>
      <c r="L992" s="779"/>
      <c r="M992" s="779"/>
      <c r="N992" s="779"/>
      <c r="O992" s="779"/>
      <c r="P992" s="779"/>
      <c r="Q992" s="779"/>
      <c r="R992" s="779"/>
      <c r="S992" s="779"/>
      <c r="T992" s="779"/>
      <c r="U992" s="779"/>
      <c r="V992" s="779"/>
      <c r="W992" s="779"/>
      <c r="X992" s="779"/>
      <c r="Y992" s="779"/>
      <c r="Z992" s="779"/>
      <c r="AA992" s="779"/>
    </row>
  </sheetData>
  <mergeCells count="2">
    <mergeCell ref="A59:A60"/>
    <mergeCell ref="A81:C81"/>
  </mergeCells>
  <conditionalFormatting sqref="F63">
    <cfRule type="notContainsBlanks" dxfId="2" priority="1">
      <formula>LEN(TRIM(F63))&gt;0</formula>
    </cfRule>
  </conditionalFormatting>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outlinePr summaryBelow="0" summaryRight="0"/>
  </sheetPr>
  <dimension ref="A1:Z1000"/>
  <sheetViews>
    <sheetView workbookViewId="0">
      <pane ySplit="1" topLeftCell="A2" activePane="bottomLeft" state="frozen"/>
      <selection pane="bottomLeft" activeCell="B3" sqref="B3"/>
    </sheetView>
  </sheetViews>
  <sheetFormatPr defaultColWidth="12.5703125" defaultRowHeight="15.75" customHeight="1"/>
  <sheetData>
    <row r="1" spans="1:26" ht="12.75">
      <c r="A1" s="116" t="s">
        <v>3105</v>
      </c>
      <c r="B1" s="116" t="s">
        <v>3106</v>
      </c>
      <c r="C1" s="116" t="s">
        <v>3108</v>
      </c>
      <c r="D1" s="116" t="s">
        <v>3109</v>
      </c>
      <c r="E1" s="300" t="s">
        <v>3112</v>
      </c>
      <c r="F1" s="300" t="s">
        <v>3113</v>
      </c>
    </row>
    <row r="2" spans="1:26" ht="12.75">
      <c r="A2" s="268">
        <v>1</v>
      </c>
      <c r="B2" s="268">
        <v>0</v>
      </c>
      <c r="C2" s="268" t="s">
        <v>3140</v>
      </c>
      <c r="D2" s="365">
        <v>43677</v>
      </c>
      <c r="E2" s="720"/>
      <c r="F2" s="720"/>
      <c r="G2" s="219"/>
      <c r="H2" s="219"/>
      <c r="I2" s="219"/>
      <c r="J2" s="219"/>
      <c r="K2" s="219"/>
      <c r="L2" s="219"/>
      <c r="M2" s="219"/>
      <c r="N2" s="219"/>
      <c r="O2" s="219"/>
      <c r="P2" s="219"/>
      <c r="Q2" s="219"/>
      <c r="R2" s="219"/>
      <c r="S2" s="219"/>
      <c r="T2" s="219"/>
      <c r="U2" s="219"/>
      <c r="V2" s="219"/>
      <c r="W2" s="219"/>
      <c r="X2" s="219"/>
      <c r="Y2" s="219"/>
      <c r="Z2" s="219"/>
    </row>
    <row r="3" spans="1:26" ht="12.75">
      <c r="A3" s="268">
        <v>2</v>
      </c>
      <c r="B3" s="268">
        <v>0</v>
      </c>
      <c r="C3" s="268" t="s">
        <v>3140</v>
      </c>
      <c r="D3" s="365">
        <v>43677</v>
      </c>
      <c r="E3" s="720"/>
      <c r="F3" s="720"/>
      <c r="G3" s="219"/>
      <c r="H3" s="219"/>
      <c r="I3" s="219"/>
      <c r="J3" s="219"/>
      <c r="K3" s="219"/>
      <c r="L3" s="219"/>
      <c r="M3" s="219"/>
      <c r="N3" s="219"/>
      <c r="O3" s="219"/>
      <c r="P3" s="219"/>
      <c r="Q3" s="219"/>
      <c r="R3" s="219"/>
      <c r="S3" s="219"/>
      <c r="T3" s="219"/>
      <c r="U3" s="219"/>
      <c r="V3" s="219"/>
      <c r="W3" s="219"/>
      <c r="X3" s="219"/>
      <c r="Y3" s="219"/>
      <c r="Z3" s="219"/>
    </row>
    <row r="4" spans="1:26" ht="12.75">
      <c r="A4" s="268">
        <v>3</v>
      </c>
      <c r="B4" s="268">
        <v>0</v>
      </c>
      <c r="C4" s="268" t="s">
        <v>3140</v>
      </c>
      <c r="D4" s="365">
        <v>43677</v>
      </c>
      <c r="E4" s="720"/>
      <c r="F4" s="720"/>
      <c r="G4" s="219"/>
      <c r="H4" s="219"/>
      <c r="I4" s="219"/>
      <c r="J4" s="219"/>
      <c r="K4" s="219"/>
      <c r="L4" s="219"/>
      <c r="M4" s="219"/>
      <c r="N4" s="219"/>
      <c r="O4" s="219"/>
      <c r="P4" s="219"/>
      <c r="Q4" s="219"/>
      <c r="R4" s="219"/>
      <c r="S4" s="219"/>
      <c r="T4" s="219"/>
      <c r="U4" s="219"/>
      <c r="V4" s="219"/>
      <c r="W4" s="219"/>
      <c r="X4" s="219"/>
      <c r="Y4" s="219"/>
      <c r="Z4" s="219"/>
    </row>
    <row r="5" spans="1:26" ht="12.75">
      <c r="A5" s="268">
        <v>4</v>
      </c>
      <c r="B5" s="268">
        <v>7</v>
      </c>
      <c r="C5" s="268" t="s">
        <v>203</v>
      </c>
      <c r="D5" s="365">
        <v>43703</v>
      </c>
      <c r="E5" s="716" t="s">
        <v>12</v>
      </c>
      <c r="F5" s="906">
        <v>43873</v>
      </c>
      <c r="G5" s="219"/>
      <c r="H5" s="219"/>
      <c r="I5" s="219"/>
      <c r="J5" s="219"/>
      <c r="K5" s="219"/>
      <c r="L5" s="219"/>
      <c r="M5" s="219"/>
      <c r="N5" s="219"/>
      <c r="O5" s="219"/>
      <c r="P5" s="219"/>
      <c r="Q5" s="219"/>
      <c r="R5" s="219"/>
      <c r="S5" s="219"/>
      <c r="T5" s="219"/>
      <c r="U5" s="219"/>
      <c r="V5" s="219"/>
      <c r="W5" s="219"/>
      <c r="X5" s="219"/>
      <c r="Y5" s="219"/>
      <c r="Z5" s="219"/>
    </row>
    <row r="6" spans="1:26" ht="12.75">
      <c r="A6" s="116">
        <v>5</v>
      </c>
      <c r="B6" s="116">
        <v>45</v>
      </c>
      <c r="C6" s="116" t="s">
        <v>203</v>
      </c>
      <c r="D6" s="314">
        <v>43703</v>
      </c>
      <c r="E6" s="267"/>
      <c r="F6" s="267"/>
    </row>
    <row r="7" spans="1:26" ht="12.75">
      <c r="A7" s="268">
        <v>6</v>
      </c>
      <c r="B7" s="268">
        <v>39</v>
      </c>
      <c r="C7" s="268" t="s">
        <v>203</v>
      </c>
      <c r="D7" s="365">
        <v>43703</v>
      </c>
      <c r="E7" s="716" t="s">
        <v>12</v>
      </c>
      <c r="F7" s="906">
        <v>43873</v>
      </c>
      <c r="G7" s="219"/>
      <c r="H7" s="219"/>
      <c r="I7" s="219"/>
      <c r="J7" s="219"/>
      <c r="K7" s="219"/>
      <c r="L7" s="219"/>
      <c r="M7" s="219"/>
      <c r="N7" s="219"/>
      <c r="O7" s="219"/>
      <c r="P7" s="219"/>
      <c r="Q7" s="219"/>
      <c r="R7" s="219"/>
      <c r="S7" s="219"/>
      <c r="T7" s="219"/>
      <c r="U7" s="219"/>
      <c r="V7" s="219"/>
      <c r="W7" s="219"/>
      <c r="X7" s="219"/>
      <c r="Y7" s="219"/>
      <c r="Z7" s="219"/>
    </row>
    <row r="8" spans="1:26" ht="12.75">
      <c r="A8" s="268">
        <v>7</v>
      </c>
      <c r="B8" s="268">
        <v>2</v>
      </c>
      <c r="C8" s="268" t="s">
        <v>203</v>
      </c>
      <c r="D8" s="365">
        <v>43703</v>
      </c>
      <c r="E8" s="716" t="s">
        <v>12</v>
      </c>
      <c r="F8" s="906">
        <v>43873</v>
      </c>
      <c r="G8" s="219"/>
      <c r="H8" s="219"/>
      <c r="I8" s="219"/>
      <c r="J8" s="219"/>
      <c r="K8" s="219"/>
      <c r="L8" s="219"/>
      <c r="M8" s="219"/>
      <c r="N8" s="219"/>
      <c r="O8" s="219"/>
      <c r="P8" s="219"/>
      <c r="Q8" s="219"/>
      <c r="R8" s="219"/>
      <c r="S8" s="219"/>
      <c r="T8" s="219"/>
      <c r="U8" s="219"/>
      <c r="V8" s="219"/>
      <c r="W8" s="219"/>
      <c r="X8" s="219"/>
      <c r="Y8" s="219"/>
      <c r="Z8" s="219"/>
    </row>
    <row r="9" spans="1:26" ht="12.75">
      <c r="A9" s="116">
        <v>8</v>
      </c>
      <c r="B9" s="116">
        <v>72</v>
      </c>
      <c r="C9" s="116" t="s">
        <v>203</v>
      </c>
      <c r="D9" s="314">
        <v>43709</v>
      </c>
      <c r="E9" s="300" t="s">
        <v>12</v>
      </c>
      <c r="F9" s="867">
        <v>43873</v>
      </c>
    </row>
    <row r="10" spans="1:26" ht="12.75">
      <c r="A10" s="268">
        <v>9</v>
      </c>
      <c r="B10" s="268">
        <v>29</v>
      </c>
      <c r="C10" s="268" t="s">
        <v>203</v>
      </c>
      <c r="D10" s="365">
        <v>43703</v>
      </c>
      <c r="E10" s="716" t="s">
        <v>12</v>
      </c>
      <c r="F10" s="906">
        <v>43874</v>
      </c>
      <c r="G10" s="219"/>
      <c r="H10" s="219"/>
      <c r="I10" s="219"/>
      <c r="J10" s="219"/>
      <c r="K10" s="219"/>
      <c r="L10" s="219"/>
      <c r="M10" s="219"/>
      <c r="N10" s="219"/>
      <c r="O10" s="219"/>
      <c r="P10" s="219"/>
      <c r="Q10" s="219"/>
      <c r="R10" s="219"/>
      <c r="S10" s="219"/>
      <c r="T10" s="219"/>
      <c r="U10" s="219"/>
      <c r="V10" s="219"/>
      <c r="W10" s="219"/>
      <c r="X10" s="219"/>
      <c r="Y10" s="219"/>
      <c r="Z10" s="219"/>
    </row>
    <row r="11" spans="1:26" ht="12.75">
      <c r="A11" s="268">
        <v>10</v>
      </c>
      <c r="B11" s="268">
        <v>51</v>
      </c>
      <c r="C11" s="268" t="s">
        <v>203</v>
      </c>
      <c r="D11" s="365">
        <v>43711</v>
      </c>
      <c r="E11" s="716" t="s">
        <v>12</v>
      </c>
      <c r="F11" s="906">
        <v>43873</v>
      </c>
      <c r="G11" s="219"/>
      <c r="H11" s="219"/>
      <c r="I11" s="219"/>
      <c r="J11" s="219"/>
      <c r="K11" s="219"/>
      <c r="L11" s="219"/>
      <c r="M11" s="219"/>
      <c r="N11" s="219"/>
      <c r="O11" s="219"/>
      <c r="P11" s="219"/>
      <c r="Q11" s="219"/>
      <c r="R11" s="219"/>
      <c r="S11" s="219"/>
      <c r="T11" s="219"/>
      <c r="U11" s="219"/>
      <c r="V11" s="219"/>
      <c r="W11" s="219"/>
      <c r="X11" s="219"/>
      <c r="Y11" s="219"/>
      <c r="Z11" s="219"/>
    </row>
    <row r="12" spans="1:26" ht="12.75">
      <c r="A12" s="268">
        <v>11</v>
      </c>
      <c r="B12" s="268">
        <v>11</v>
      </c>
      <c r="C12" s="268" t="s">
        <v>203</v>
      </c>
      <c r="D12" s="365">
        <v>43703</v>
      </c>
      <c r="E12" s="716" t="s">
        <v>12</v>
      </c>
      <c r="F12" s="906">
        <v>43873</v>
      </c>
      <c r="G12" s="219"/>
      <c r="H12" s="219"/>
      <c r="I12" s="219"/>
      <c r="J12" s="219"/>
      <c r="K12" s="219"/>
      <c r="L12" s="219"/>
      <c r="M12" s="219"/>
      <c r="N12" s="219"/>
      <c r="O12" s="219"/>
      <c r="P12" s="219"/>
      <c r="Q12" s="219"/>
      <c r="R12" s="219"/>
      <c r="S12" s="219"/>
      <c r="T12" s="219"/>
      <c r="U12" s="219"/>
      <c r="V12" s="219"/>
      <c r="W12" s="219"/>
      <c r="X12" s="219"/>
      <c r="Y12" s="219"/>
      <c r="Z12" s="219"/>
    </row>
    <row r="13" spans="1:26" ht="12.75">
      <c r="A13" s="268">
        <v>12</v>
      </c>
      <c r="B13" s="268">
        <v>0</v>
      </c>
      <c r="C13" s="268" t="s">
        <v>3140</v>
      </c>
      <c r="D13" s="365">
        <v>43677</v>
      </c>
      <c r="E13" s="720"/>
      <c r="F13" s="720"/>
      <c r="G13" s="219"/>
      <c r="H13" s="219"/>
      <c r="I13" s="219"/>
      <c r="J13" s="219"/>
      <c r="K13" s="219"/>
      <c r="L13" s="219"/>
      <c r="M13" s="219"/>
      <c r="N13" s="219"/>
      <c r="O13" s="219"/>
      <c r="P13" s="219"/>
      <c r="Q13" s="219"/>
      <c r="R13" s="219"/>
      <c r="S13" s="219"/>
      <c r="T13" s="219"/>
      <c r="U13" s="219"/>
      <c r="V13" s="219"/>
      <c r="W13" s="219"/>
      <c r="X13" s="219"/>
      <c r="Y13" s="219"/>
      <c r="Z13" s="219"/>
    </row>
    <row r="14" spans="1:26" ht="12.75">
      <c r="A14" s="268">
        <v>13</v>
      </c>
      <c r="B14" s="268">
        <v>26</v>
      </c>
      <c r="C14" s="268" t="s">
        <v>203</v>
      </c>
      <c r="D14" s="365">
        <v>43710</v>
      </c>
      <c r="E14" s="716" t="s">
        <v>12</v>
      </c>
      <c r="F14" s="906">
        <v>43874</v>
      </c>
      <c r="G14" s="219"/>
      <c r="H14" s="219"/>
      <c r="I14" s="219"/>
      <c r="J14" s="219"/>
      <c r="K14" s="219"/>
      <c r="L14" s="219"/>
      <c r="M14" s="219"/>
      <c r="N14" s="219"/>
      <c r="O14" s="219"/>
      <c r="P14" s="219"/>
      <c r="Q14" s="219"/>
      <c r="R14" s="219"/>
      <c r="S14" s="219"/>
      <c r="T14" s="219"/>
      <c r="U14" s="219"/>
      <c r="V14" s="219"/>
      <c r="W14" s="219"/>
      <c r="X14" s="219"/>
      <c r="Y14" s="219"/>
      <c r="Z14" s="219"/>
    </row>
    <row r="15" spans="1:26" ht="12.75">
      <c r="A15" s="268">
        <v>14</v>
      </c>
      <c r="B15" s="268">
        <v>57</v>
      </c>
      <c r="C15" s="268" t="s">
        <v>203</v>
      </c>
      <c r="D15" s="365">
        <v>43710</v>
      </c>
      <c r="E15" s="716" t="s">
        <v>12</v>
      </c>
      <c r="F15" s="906">
        <v>43874</v>
      </c>
      <c r="G15" s="219"/>
      <c r="H15" s="219"/>
      <c r="I15" s="219"/>
      <c r="J15" s="219"/>
      <c r="K15" s="219"/>
      <c r="L15" s="219"/>
      <c r="M15" s="219"/>
      <c r="N15" s="219"/>
      <c r="O15" s="219"/>
      <c r="P15" s="219"/>
      <c r="Q15" s="219"/>
      <c r="R15" s="219"/>
      <c r="S15" s="219"/>
      <c r="T15" s="219"/>
      <c r="U15" s="219"/>
      <c r="V15" s="219"/>
      <c r="W15" s="219"/>
      <c r="X15" s="219"/>
      <c r="Y15" s="219"/>
      <c r="Z15" s="219"/>
    </row>
    <row r="16" spans="1:26" ht="12.75">
      <c r="A16" s="268">
        <v>15</v>
      </c>
      <c r="B16" s="268">
        <v>39</v>
      </c>
      <c r="C16" s="268" t="s">
        <v>203</v>
      </c>
      <c r="D16" s="365">
        <v>43710</v>
      </c>
      <c r="E16" s="716" t="s">
        <v>12</v>
      </c>
      <c r="F16" s="906">
        <v>43873</v>
      </c>
      <c r="G16" s="219"/>
      <c r="H16" s="219"/>
      <c r="I16" s="219"/>
      <c r="J16" s="219"/>
      <c r="K16" s="219"/>
      <c r="L16" s="219"/>
      <c r="M16" s="219"/>
      <c r="N16" s="219"/>
      <c r="O16" s="219"/>
      <c r="P16" s="219"/>
      <c r="Q16" s="219"/>
      <c r="R16" s="219"/>
      <c r="S16" s="219"/>
      <c r="T16" s="219"/>
      <c r="U16" s="219"/>
      <c r="V16" s="219"/>
      <c r="W16" s="219"/>
      <c r="X16" s="219"/>
      <c r="Y16" s="219"/>
      <c r="Z16" s="219"/>
    </row>
    <row r="17" spans="1:26" ht="12.75">
      <c r="A17" s="268">
        <v>16</v>
      </c>
      <c r="B17" s="268">
        <v>4</v>
      </c>
      <c r="C17" s="268" t="s">
        <v>203</v>
      </c>
      <c r="D17" s="365">
        <v>43703</v>
      </c>
      <c r="E17" s="716" t="s">
        <v>12</v>
      </c>
      <c r="F17" s="906">
        <v>43868</v>
      </c>
      <c r="G17" s="219"/>
      <c r="H17" s="219"/>
      <c r="I17" s="219"/>
      <c r="J17" s="219"/>
      <c r="K17" s="219"/>
      <c r="L17" s="219"/>
      <c r="M17" s="219"/>
      <c r="N17" s="219"/>
      <c r="O17" s="219"/>
      <c r="P17" s="219"/>
      <c r="Q17" s="219"/>
      <c r="R17" s="219"/>
      <c r="S17" s="219"/>
      <c r="T17" s="219"/>
      <c r="U17" s="219"/>
      <c r="V17" s="219"/>
      <c r="W17" s="219"/>
      <c r="X17" s="219"/>
      <c r="Y17" s="219"/>
      <c r="Z17" s="219"/>
    </row>
    <row r="18" spans="1:26" ht="12.75">
      <c r="A18" s="268">
        <v>17</v>
      </c>
      <c r="B18" s="268">
        <v>27</v>
      </c>
      <c r="C18" s="268" t="s">
        <v>203</v>
      </c>
      <c r="D18" s="365">
        <v>43703</v>
      </c>
      <c r="E18" s="716" t="s">
        <v>12</v>
      </c>
      <c r="F18" s="906" t="s">
        <v>3472</v>
      </c>
      <c r="G18" s="219"/>
      <c r="H18" s="219"/>
      <c r="I18" s="219"/>
      <c r="J18" s="219"/>
      <c r="K18" s="219"/>
      <c r="L18" s="219"/>
      <c r="M18" s="219"/>
      <c r="N18" s="219"/>
      <c r="O18" s="219"/>
      <c r="P18" s="219"/>
      <c r="Q18" s="219"/>
      <c r="R18" s="219"/>
      <c r="S18" s="219"/>
      <c r="T18" s="219"/>
      <c r="U18" s="219"/>
      <c r="V18" s="219"/>
      <c r="W18" s="219"/>
      <c r="X18" s="219"/>
      <c r="Y18" s="219"/>
      <c r="Z18" s="219"/>
    </row>
    <row r="19" spans="1:26" ht="12.75">
      <c r="A19" s="268">
        <v>18</v>
      </c>
      <c r="B19" s="268">
        <v>85</v>
      </c>
      <c r="C19" s="268" t="s">
        <v>203</v>
      </c>
      <c r="D19" s="365">
        <v>43739</v>
      </c>
      <c r="E19" s="716" t="s">
        <v>12</v>
      </c>
      <c r="F19" s="906">
        <v>43868</v>
      </c>
      <c r="G19" s="219"/>
      <c r="H19" s="219"/>
      <c r="I19" s="219"/>
      <c r="J19" s="219"/>
      <c r="K19" s="219"/>
      <c r="L19" s="219"/>
      <c r="M19" s="219"/>
      <c r="N19" s="219"/>
      <c r="O19" s="219"/>
      <c r="P19" s="219"/>
      <c r="Q19" s="219"/>
      <c r="R19" s="219"/>
      <c r="S19" s="219"/>
      <c r="T19" s="219"/>
      <c r="U19" s="219"/>
      <c r="V19" s="219"/>
      <c r="W19" s="219"/>
      <c r="X19" s="219"/>
      <c r="Y19" s="219"/>
      <c r="Z19" s="219"/>
    </row>
    <row r="20" spans="1:26" ht="12.75">
      <c r="A20" s="268">
        <v>19</v>
      </c>
      <c r="B20" s="268">
        <v>26</v>
      </c>
      <c r="C20" s="268" t="s">
        <v>203</v>
      </c>
      <c r="D20" s="365">
        <v>43703</v>
      </c>
      <c r="E20" s="716" t="s">
        <v>12</v>
      </c>
      <c r="F20" s="906">
        <v>43874</v>
      </c>
      <c r="G20" s="219"/>
      <c r="H20" s="219"/>
      <c r="I20" s="219"/>
      <c r="J20" s="219"/>
      <c r="K20" s="219"/>
      <c r="L20" s="219"/>
      <c r="M20" s="219"/>
      <c r="N20" s="219"/>
      <c r="O20" s="219"/>
      <c r="P20" s="219"/>
      <c r="Q20" s="219"/>
      <c r="R20" s="219"/>
      <c r="S20" s="219"/>
      <c r="T20" s="219"/>
      <c r="U20" s="219"/>
      <c r="V20" s="219"/>
      <c r="W20" s="219"/>
      <c r="X20" s="219"/>
      <c r="Y20" s="219"/>
      <c r="Z20" s="219"/>
    </row>
    <row r="21" spans="1:26" ht="12.75">
      <c r="A21" s="268">
        <v>20</v>
      </c>
      <c r="B21" s="268">
        <v>16</v>
      </c>
      <c r="C21" s="268" t="s">
        <v>203</v>
      </c>
      <c r="D21" s="365">
        <v>43703</v>
      </c>
      <c r="E21" s="720"/>
      <c r="F21" s="906">
        <v>43874</v>
      </c>
      <c r="G21" s="219"/>
      <c r="H21" s="219"/>
      <c r="I21" s="219"/>
      <c r="J21" s="219"/>
      <c r="K21" s="219"/>
      <c r="L21" s="219"/>
      <c r="M21" s="219"/>
      <c r="N21" s="219"/>
      <c r="O21" s="219"/>
      <c r="P21" s="219"/>
      <c r="Q21" s="219"/>
      <c r="R21" s="219"/>
      <c r="S21" s="219"/>
      <c r="T21" s="219"/>
      <c r="U21" s="219"/>
      <c r="V21" s="219"/>
      <c r="W21" s="219"/>
      <c r="X21" s="219"/>
      <c r="Y21" s="219"/>
      <c r="Z21" s="219"/>
    </row>
    <row r="22" spans="1:26" ht="12.75">
      <c r="A22" s="268">
        <v>21</v>
      </c>
      <c r="B22" s="268">
        <v>69</v>
      </c>
      <c r="C22" s="268" t="s">
        <v>203</v>
      </c>
      <c r="D22" s="365">
        <v>43683</v>
      </c>
      <c r="E22" s="716" t="s">
        <v>12</v>
      </c>
      <c r="F22" s="906">
        <v>43873</v>
      </c>
      <c r="G22" s="219"/>
      <c r="H22" s="219"/>
      <c r="I22" s="219"/>
      <c r="J22" s="219"/>
      <c r="K22" s="219"/>
      <c r="L22" s="219"/>
      <c r="M22" s="219"/>
      <c r="N22" s="219"/>
      <c r="O22" s="219"/>
      <c r="P22" s="219"/>
      <c r="Q22" s="219"/>
      <c r="R22" s="219"/>
      <c r="S22" s="219"/>
      <c r="T22" s="219"/>
      <c r="U22" s="219"/>
      <c r="V22" s="219"/>
      <c r="W22" s="219"/>
      <c r="X22" s="219"/>
      <c r="Y22" s="219"/>
      <c r="Z22" s="219"/>
    </row>
    <row r="23" spans="1:26" ht="12.75">
      <c r="A23" s="268">
        <v>22</v>
      </c>
      <c r="B23" s="268">
        <v>334</v>
      </c>
      <c r="C23" s="268" t="s">
        <v>203</v>
      </c>
      <c r="D23" s="365">
        <v>43738</v>
      </c>
      <c r="E23" s="716" t="s">
        <v>12</v>
      </c>
      <c r="F23" s="906">
        <v>43859</v>
      </c>
      <c r="G23" s="219"/>
      <c r="H23" s="219"/>
      <c r="I23" s="219"/>
      <c r="J23" s="219"/>
      <c r="K23" s="219"/>
      <c r="L23" s="219"/>
      <c r="M23" s="219"/>
      <c r="N23" s="219"/>
      <c r="O23" s="219"/>
      <c r="P23" s="219"/>
      <c r="Q23" s="219"/>
      <c r="R23" s="219"/>
      <c r="S23" s="219"/>
      <c r="T23" s="219"/>
      <c r="U23" s="219"/>
      <c r="V23" s="219"/>
      <c r="W23" s="219"/>
      <c r="X23" s="219"/>
      <c r="Y23" s="219"/>
      <c r="Z23" s="219"/>
    </row>
    <row r="24" spans="1:26" ht="12.75">
      <c r="A24" s="268">
        <v>23</v>
      </c>
      <c r="B24" s="268">
        <v>0</v>
      </c>
      <c r="C24" s="268" t="s">
        <v>3140</v>
      </c>
      <c r="D24" s="365">
        <v>43677</v>
      </c>
      <c r="E24" s="720"/>
      <c r="F24" s="720"/>
      <c r="G24" s="219"/>
      <c r="H24" s="219"/>
      <c r="I24" s="219"/>
      <c r="J24" s="219"/>
      <c r="K24" s="219"/>
      <c r="L24" s="219"/>
      <c r="M24" s="219"/>
      <c r="N24" s="219"/>
      <c r="O24" s="219"/>
      <c r="P24" s="219"/>
      <c r="Q24" s="219"/>
      <c r="R24" s="219"/>
      <c r="S24" s="219"/>
      <c r="T24" s="219"/>
      <c r="U24" s="219"/>
      <c r="V24" s="219"/>
      <c r="W24" s="219"/>
      <c r="X24" s="219"/>
      <c r="Y24" s="219"/>
      <c r="Z24" s="219"/>
    </row>
    <row r="25" spans="1:26" ht="12.75">
      <c r="A25" s="268">
        <v>24</v>
      </c>
      <c r="B25" s="268">
        <v>0</v>
      </c>
      <c r="C25" s="268" t="s">
        <v>3140</v>
      </c>
      <c r="D25" s="365">
        <v>43677</v>
      </c>
      <c r="E25" s="720"/>
      <c r="F25" s="720"/>
      <c r="G25" s="219"/>
      <c r="H25" s="219"/>
      <c r="I25" s="219"/>
      <c r="J25" s="219"/>
      <c r="K25" s="219"/>
      <c r="L25" s="219"/>
      <c r="M25" s="219"/>
      <c r="N25" s="219"/>
      <c r="O25" s="219"/>
      <c r="P25" s="219"/>
      <c r="Q25" s="219"/>
      <c r="R25" s="219"/>
      <c r="S25" s="219"/>
      <c r="T25" s="219"/>
      <c r="U25" s="219"/>
      <c r="V25" s="219"/>
      <c r="W25" s="219"/>
      <c r="X25" s="219"/>
      <c r="Y25" s="219"/>
      <c r="Z25" s="219"/>
    </row>
    <row r="26" spans="1:26" ht="12.75">
      <c r="A26" s="268">
        <v>25</v>
      </c>
      <c r="B26" s="268">
        <v>6</v>
      </c>
      <c r="C26" s="268" t="s">
        <v>203</v>
      </c>
      <c r="D26" s="365">
        <v>43703</v>
      </c>
      <c r="E26" s="716" t="s">
        <v>12</v>
      </c>
      <c r="F26" s="906">
        <v>43868</v>
      </c>
      <c r="G26" s="219"/>
      <c r="H26" s="219"/>
      <c r="I26" s="219"/>
      <c r="J26" s="219"/>
      <c r="K26" s="219"/>
      <c r="L26" s="219"/>
      <c r="M26" s="219"/>
      <c r="N26" s="219"/>
      <c r="O26" s="219"/>
      <c r="P26" s="219"/>
      <c r="Q26" s="219"/>
      <c r="R26" s="219"/>
      <c r="S26" s="219"/>
      <c r="T26" s="219"/>
      <c r="U26" s="219"/>
      <c r="V26" s="219"/>
      <c r="W26" s="219"/>
      <c r="X26" s="219"/>
      <c r="Y26" s="219"/>
      <c r="Z26" s="219"/>
    </row>
    <row r="27" spans="1:26" ht="12.75">
      <c r="A27" s="268">
        <v>26</v>
      </c>
      <c r="B27" s="268">
        <v>68</v>
      </c>
      <c r="C27" s="268" t="s">
        <v>203</v>
      </c>
      <c r="D27" s="365">
        <v>43711</v>
      </c>
      <c r="E27" s="716" t="s">
        <v>12</v>
      </c>
      <c r="F27" s="906">
        <v>43868</v>
      </c>
      <c r="G27" s="219"/>
      <c r="H27" s="219"/>
      <c r="I27" s="219"/>
      <c r="J27" s="219"/>
      <c r="K27" s="219"/>
      <c r="L27" s="219"/>
      <c r="M27" s="219"/>
      <c r="N27" s="219"/>
      <c r="O27" s="219"/>
      <c r="P27" s="219"/>
      <c r="Q27" s="219"/>
      <c r="R27" s="219"/>
      <c r="S27" s="219"/>
      <c r="T27" s="219"/>
      <c r="U27" s="219"/>
      <c r="V27" s="219"/>
      <c r="W27" s="219"/>
      <c r="X27" s="219"/>
      <c r="Y27" s="219"/>
      <c r="Z27" s="219"/>
    </row>
    <row r="28" spans="1:26" ht="12.75">
      <c r="A28" s="268">
        <v>27</v>
      </c>
      <c r="B28" s="268">
        <v>433</v>
      </c>
      <c r="C28" s="268" t="s">
        <v>203</v>
      </c>
      <c r="D28" s="365">
        <v>43745</v>
      </c>
      <c r="E28" s="716" t="s">
        <v>12</v>
      </c>
      <c r="F28" s="906">
        <v>43867</v>
      </c>
      <c r="G28" s="219"/>
      <c r="H28" s="219"/>
      <c r="I28" s="219"/>
      <c r="J28" s="219"/>
      <c r="K28" s="219"/>
      <c r="L28" s="219"/>
      <c r="M28" s="219"/>
      <c r="N28" s="219"/>
      <c r="O28" s="219"/>
      <c r="P28" s="219"/>
      <c r="Q28" s="219"/>
      <c r="R28" s="219"/>
      <c r="S28" s="219"/>
      <c r="T28" s="219"/>
      <c r="U28" s="219"/>
      <c r="V28" s="219"/>
      <c r="W28" s="219"/>
      <c r="X28" s="219"/>
      <c r="Y28" s="219"/>
      <c r="Z28" s="219"/>
    </row>
    <row r="29" spans="1:26" ht="12.75">
      <c r="A29" s="268">
        <v>28</v>
      </c>
      <c r="B29" s="268">
        <v>211</v>
      </c>
      <c r="C29" s="268" t="s">
        <v>203</v>
      </c>
      <c r="D29" s="365">
        <v>43724</v>
      </c>
      <c r="E29" s="716" t="s">
        <v>12</v>
      </c>
      <c r="F29" s="906">
        <v>43866</v>
      </c>
      <c r="G29" s="219"/>
      <c r="H29" s="219"/>
      <c r="I29" s="219"/>
      <c r="J29" s="219"/>
      <c r="K29" s="219"/>
      <c r="L29" s="219"/>
      <c r="M29" s="219"/>
      <c r="N29" s="219"/>
      <c r="O29" s="219"/>
      <c r="P29" s="219"/>
      <c r="Q29" s="219"/>
      <c r="R29" s="219"/>
      <c r="S29" s="219"/>
      <c r="T29" s="219"/>
      <c r="U29" s="219"/>
      <c r="V29" s="219"/>
      <c r="W29" s="219"/>
      <c r="X29" s="219"/>
      <c r="Y29" s="219"/>
      <c r="Z29" s="219"/>
    </row>
    <row r="30" spans="1:26" ht="12.75">
      <c r="A30" s="268">
        <v>29</v>
      </c>
      <c r="B30" s="268">
        <v>162</v>
      </c>
      <c r="C30" s="268" t="s">
        <v>203</v>
      </c>
      <c r="D30" s="365">
        <v>43739</v>
      </c>
      <c r="E30" s="716" t="s">
        <v>12</v>
      </c>
      <c r="F30" s="906">
        <v>43866</v>
      </c>
      <c r="G30" s="219"/>
      <c r="H30" s="219"/>
      <c r="I30" s="219"/>
      <c r="J30" s="219"/>
      <c r="K30" s="219"/>
      <c r="L30" s="219"/>
      <c r="M30" s="219"/>
      <c r="N30" s="219"/>
      <c r="O30" s="219"/>
      <c r="P30" s="219"/>
      <c r="Q30" s="219"/>
      <c r="R30" s="219"/>
      <c r="S30" s="219"/>
      <c r="T30" s="219"/>
      <c r="U30" s="219"/>
      <c r="V30" s="219"/>
      <c r="W30" s="219"/>
      <c r="X30" s="219"/>
      <c r="Y30" s="219"/>
      <c r="Z30" s="219"/>
    </row>
    <row r="31" spans="1:26" ht="12.75">
      <c r="A31" s="268">
        <v>30</v>
      </c>
      <c r="B31" s="268">
        <v>634</v>
      </c>
      <c r="C31" s="268" t="s">
        <v>203</v>
      </c>
      <c r="D31" s="365">
        <v>43742</v>
      </c>
      <c r="E31" s="716" t="s">
        <v>12</v>
      </c>
      <c r="F31" s="906">
        <v>43866</v>
      </c>
      <c r="G31" s="219"/>
      <c r="H31" s="219"/>
      <c r="I31" s="219"/>
      <c r="J31" s="219"/>
      <c r="K31" s="219"/>
      <c r="L31" s="219"/>
      <c r="M31" s="219"/>
      <c r="N31" s="219"/>
      <c r="O31" s="219"/>
      <c r="P31" s="219"/>
      <c r="Q31" s="219"/>
      <c r="R31" s="219"/>
      <c r="S31" s="219"/>
      <c r="T31" s="219"/>
      <c r="U31" s="219"/>
      <c r="V31" s="219"/>
      <c r="W31" s="219"/>
      <c r="X31" s="219"/>
      <c r="Y31" s="219"/>
      <c r="Z31" s="219"/>
    </row>
    <row r="32" spans="1:26" ht="12.75">
      <c r="A32" s="268">
        <v>31</v>
      </c>
      <c r="B32" s="268">
        <v>170</v>
      </c>
      <c r="C32" s="268" t="s">
        <v>203</v>
      </c>
      <c r="D32" s="365">
        <v>43738</v>
      </c>
      <c r="E32" s="716" t="s">
        <v>12</v>
      </c>
      <c r="F32" s="906">
        <v>43858</v>
      </c>
      <c r="G32" s="219"/>
      <c r="H32" s="219"/>
      <c r="I32" s="219"/>
      <c r="J32" s="219"/>
      <c r="K32" s="219"/>
      <c r="L32" s="219"/>
      <c r="M32" s="219"/>
      <c r="N32" s="219"/>
      <c r="O32" s="219"/>
      <c r="P32" s="219"/>
      <c r="Q32" s="219"/>
      <c r="R32" s="219"/>
      <c r="S32" s="219"/>
      <c r="T32" s="219"/>
      <c r="U32" s="219"/>
      <c r="V32" s="219"/>
      <c r="W32" s="219"/>
      <c r="X32" s="219"/>
      <c r="Y32" s="219"/>
      <c r="Z32" s="219"/>
    </row>
    <row r="33" spans="1:26" ht="12.75">
      <c r="A33" s="268">
        <v>32</v>
      </c>
      <c r="B33" s="268">
        <v>0</v>
      </c>
      <c r="C33" s="268" t="s">
        <v>3140</v>
      </c>
      <c r="D33" s="365">
        <v>43677</v>
      </c>
      <c r="E33" s="720"/>
      <c r="F33" s="720"/>
      <c r="G33" s="219"/>
      <c r="H33" s="219"/>
      <c r="I33" s="219"/>
      <c r="J33" s="219"/>
      <c r="K33" s="219"/>
      <c r="L33" s="219"/>
      <c r="M33" s="219"/>
      <c r="N33" s="219"/>
      <c r="O33" s="219"/>
      <c r="P33" s="219"/>
      <c r="Q33" s="219"/>
      <c r="R33" s="219"/>
      <c r="S33" s="219"/>
      <c r="T33" s="219"/>
      <c r="U33" s="219"/>
      <c r="V33" s="219"/>
      <c r="W33" s="219"/>
      <c r="X33" s="219"/>
      <c r="Y33" s="219"/>
      <c r="Z33" s="219"/>
    </row>
    <row r="34" spans="1:26" ht="12.75">
      <c r="A34" s="268">
        <v>33</v>
      </c>
      <c r="B34" s="268">
        <v>40</v>
      </c>
      <c r="C34" s="268" t="s">
        <v>203</v>
      </c>
      <c r="D34" s="365">
        <v>43709</v>
      </c>
      <c r="E34" s="716" t="s">
        <v>12</v>
      </c>
      <c r="F34" s="906">
        <v>43867</v>
      </c>
      <c r="G34" s="219"/>
      <c r="H34" s="219"/>
      <c r="I34" s="219"/>
      <c r="J34" s="219"/>
      <c r="K34" s="219"/>
      <c r="L34" s="219"/>
      <c r="M34" s="219"/>
      <c r="N34" s="219"/>
      <c r="O34" s="219"/>
      <c r="P34" s="219"/>
      <c r="Q34" s="219"/>
      <c r="R34" s="219"/>
      <c r="S34" s="219"/>
      <c r="T34" s="219"/>
      <c r="U34" s="219"/>
      <c r="V34" s="219"/>
      <c r="W34" s="219"/>
      <c r="X34" s="219"/>
      <c r="Y34" s="219"/>
      <c r="Z34" s="219"/>
    </row>
    <row r="35" spans="1:26" ht="12.75">
      <c r="A35" s="268">
        <v>34</v>
      </c>
      <c r="B35" s="268">
        <v>42</v>
      </c>
      <c r="C35" s="268" t="s">
        <v>203</v>
      </c>
      <c r="D35" s="365">
        <v>43710</v>
      </c>
      <c r="E35" s="716" t="s">
        <v>12</v>
      </c>
      <c r="F35" s="906">
        <v>43867</v>
      </c>
      <c r="G35" s="219"/>
      <c r="H35" s="219"/>
      <c r="I35" s="219"/>
      <c r="J35" s="219"/>
      <c r="K35" s="219"/>
      <c r="L35" s="219"/>
      <c r="M35" s="219"/>
      <c r="N35" s="219"/>
      <c r="O35" s="219"/>
      <c r="P35" s="219"/>
      <c r="Q35" s="219"/>
      <c r="R35" s="219"/>
      <c r="S35" s="219"/>
      <c r="T35" s="219"/>
      <c r="U35" s="219"/>
      <c r="V35" s="219"/>
      <c r="W35" s="219"/>
      <c r="X35" s="219"/>
      <c r="Y35" s="219"/>
      <c r="Z35" s="219"/>
    </row>
    <row r="36" spans="1:26" ht="12.75">
      <c r="A36" s="268">
        <v>35</v>
      </c>
      <c r="B36" s="268">
        <v>68</v>
      </c>
      <c r="C36" s="268" t="s">
        <v>203</v>
      </c>
      <c r="D36" s="365">
        <v>43710</v>
      </c>
      <c r="E36" s="716" t="s">
        <v>12</v>
      </c>
      <c r="F36" s="906">
        <v>43867</v>
      </c>
      <c r="G36" s="219"/>
      <c r="H36" s="219"/>
      <c r="I36" s="219"/>
      <c r="J36" s="219"/>
      <c r="K36" s="219"/>
      <c r="L36" s="219"/>
      <c r="M36" s="219"/>
      <c r="N36" s="219"/>
      <c r="O36" s="219"/>
      <c r="P36" s="219"/>
      <c r="Q36" s="219"/>
      <c r="R36" s="219"/>
      <c r="S36" s="219"/>
      <c r="T36" s="219"/>
      <c r="U36" s="219"/>
      <c r="V36" s="219"/>
      <c r="W36" s="219"/>
      <c r="X36" s="219"/>
      <c r="Y36" s="219"/>
      <c r="Z36" s="219"/>
    </row>
    <row r="37" spans="1:26" ht="12.75">
      <c r="A37" s="268">
        <v>36</v>
      </c>
      <c r="B37" s="268">
        <v>0</v>
      </c>
      <c r="C37" s="268" t="s">
        <v>3140</v>
      </c>
      <c r="D37" s="365">
        <v>43677</v>
      </c>
      <c r="E37" s="720"/>
      <c r="F37" s="720"/>
      <c r="G37" s="219"/>
      <c r="H37" s="219"/>
      <c r="I37" s="219"/>
      <c r="J37" s="219"/>
      <c r="K37" s="219"/>
      <c r="L37" s="219"/>
      <c r="M37" s="219"/>
      <c r="N37" s="219"/>
      <c r="O37" s="219"/>
      <c r="P37" s="219"/>
      <c r="Q37" s="219"/>
      <c r="R37" s="219"/>
      <c r="S37" s="219"/>
      <c r="T37" s="219"/>
      <c r="U37" s="219"/>
      <c r="V37" s="219"/>
      <c r="W37" s="219"/>
      <c r="X37" s="219"/>
      <c r="Y37" s="219"/>
      <c r="Z37" s="219"/>
    </row>
    <row r="38" spans="1:26" ht="16.5" customHeight="1">
      <c r="A38" s="268">
        <v>37</v>
      </c>
      <c r="B38" s="268">
        <v>56</v>
      </c>
      <c r="C38" s="268" t="s">
        <v>203</v>
      </c>
      <c r="D38" s="365">
        <v>43710</v>
      </c>
      <c r="E38" s="716" t="s">
        <v>12</v>
      </c>
      <c r="F38" s="906">
        <v>43852</v>
      </c>
      <c r="G38" s="219"/>
      <c r="H38" s="219"/>
      <c r="I38" s="219"/>
      <c r="J38" s="219"/>
      <c r="K38" s="219"/>
      <c r="L38" s="219"/>
      <c r="M38" s="219"/>
      <c r="N38" s="219"/>
      <c r="O38" s="219"/>
      <c r="P38" s="219"/>
      <c r="Q38" s="219"/>
      <c r="R38" s="219"/>
      <c r="S38" s="219"/>
      <c r="T38" s="219"/>
      <c r="U38" s="219"/>
      <c r="V38" s="219"/>
      <c r="W38" s="219"/>
      <c r="X38" s="219"/>
      <c r="Y38" s="219"/>
      <c r="Z38" s="219"/>
    </row>
    <row r="39" spans="1:26" ht="12.75">
      <c r="A39" s="268">
        <v>38</v>
      </c>
      <c r="B39" s="268">
        <v>3</v>
      </c>
      <c r="C39" s="268" t="s">
        <v>203</v>
      </c>
      <c r="D39" s="365">
        <v>43703</v>
      </c>
      <c r="E39" s="716" t="s">
        <v>12</v>
      </c>
      <c r="F39" s="906">
        <v>43852</v>
      </c>
      <c r="G39" s="219"/>
      <c r="H39" s="219"/>
      <c r="I39" s="219"/>
      <c r="J39" s="219"/>
      <c r="K39" s="219"/>
      <c r="L39" s="219"/>
      <c r="M39" s="219"/>
      <c r="N39" s="219"/>
      <c r="O39" s="219"/>
      <c r="P39" s="219"/>
      <c r="Q39" s="219"/>
      <c r="R39" s="219"/>
      <c r="S39" s="219"/>
      <c r="T39" s="219"/>
      <c r="U39" s="219"/>
      <c r="V39" s="219"/>
      <c r="W39" s="219"/>
      <c r="X39" s="219"/>
      <c r="Y39" s="219"/>
      <c r="Z39" s="219"/>
    </row>
    <row r="40" spans="1:26" ht="12.75">
      <c r="A40" s="268">
        <v>39</v>
      </c>
      <c r="B40" s="268">
        <v>0</v>
      </c>
      <c r="C40" s="268" t="s">
        <v>3140</v>
      </c>
      <c r="D40" s="365">
        <v>43677</v>
      </c>
      <c r="E40" s="720"/>
      <c r="F40" s="720"/>
      <c r="G40" s="219"/>
      <c r="H40" s="219"/>
      <c r="I40" s="219"/>
      <c r="J40" s="219"/>
      <c r="K40" s="219"/>
      <c r="L40" s="219"/>
      <c r="M40" s="219"/>
      <c r="N40" s="219"/>
      <c r="O40" s="219"/>
      <c r="P40" s="219"/>
      <c r="Q40" s="219"/>
      <c r="R40" s="219"/>
      <c r="S40" s="219"/>
      <c r="T40" s="219"/>
      <c r="U40" s="219"/>
      <c r="V40" s="219"/>
      <c r="W40" s="219"/>
      <c r="X40" s="219"/>
      <c r="Y40" s="219"/>
      <c r="Z40" s="219"/>
    </row>
    <row r="41" spans="1:26" ht="12.75">
      <c r="A41" s="268">
        <v>40</v>
      </c>
      <c r="B41" s="268">
        <v>52</v>
      </c>
      <c r="C41" s="268" t="s">
        <v>203</v>
      </c>
      <c r="D41" s="365">
        <v>43703</v>
      </c>
      <c r="E41" s="716" t="s">
        <v>12</v>
      </c>
      <c r="F41" s="906">
        <v>43858</v>
      </c>
      <c r="G41" s="219"/>
      <c r="H41" s="219"/>
      <c r="I41" s="219"/>
      <c r="J41" s="219"/>
      <c r="K41" s="219"/>
      <c r="L41" s="219"/>
      <c r="M41" s="219"/>
      <c r="N41" s="219"/>
      <c r="O41" s="219"/>
      <c r="P41" s="219"/>
      <c r="Q41" s="219"/>
      <c r="R41" s="219"/>
      <c r="S41" s="219"/>
      <c r="T41" s="219"/>
      <c r="U41" s="219"/>
      <c r="V41" s="219"/>
      <c r="W41" s="219"/>
      <c r="X41" s="219"/>
      <c r="Y41" s="219"/>
      <c r="Z41" s="219"/>
    </row>
    <row r="42" spans="1:26" ht="12.75">
      <c r="A42" s="268">
        <v>41</v>
      </c>
      <c r="B42" s="268">
        <v>16</v>
      </c>
      <c r="C42" s="268" t="s">
        <v>203</v>
      </c>
      <c r="D42" s="365">
        <v>43703</v>
      </c>
      <c r="E42" s="716" t="s">
        <v>12</v>
      </c>
      <c r="F42" s="906">
        <v>43867</v>
      </c>
      <c r="G42" s="219"/>
      <c r="H42" s="219"/>
      <c r="I42" s="219"/>
      <c r="J42" s="219"/>
      <c r="K42" s="219"/>
      <c r="L42" s="219"/>
      <c r="M42" s="219"/>
      <c r="N42" s="219"/>
      <c r="O42" s="219"/>
      <c r="P42" s="219"/>
      <c r="Q42" s="219"/>
      <c r="R42" s="219"/>
      <c r="S42" s="219"/>
      <c r="T42" s="219"/>
      <c r="U42" s="219"/>
      <c r="V42" s="219"/>
      <c r="W42" s="219"/>
      <c r="X42" s="219"/>
      <c r="Y42" s="219"/>
      <c r="Z42" s="219"/>
    </row>
    <row r="43" spans="1:26" ht="12.75">
      <c r="A43" s="268">
        <v>42</v>
      </c>
      <c r="B43" s="268">
        <v>0</v>
      </c>
      <c r="C43" s="268" t="s">
        <v>3140</v>
      </c>
      <c r="D43" s="365">
        <v>43677</v>
      </c>
      <c r="E43" s="720"/>
      <c r="F43" s="720"/>
      <c r="G43" s="219"/>
      <c r="H43" s="219"/>
      <c r="I43" s="219"/>
      <c r="J43" s="219"/>
      <c r="K43" s="219"/>
      <c r="L43" s="219"/>
      <c r="M43" s="219"/>
      <c r="N43" s="219"/>
      <c r="O43" s="219"/>
      <c r="P43" s="219"/>
      <c r="Q43" s="219"/>
      <c r="R43" s="219"/>
      <c r="S43" s="219"/>
      <c r="T43" s="219"/>
      <c r="U43" s="219"/>
      <c r="V43" s="219"/>
      <c r="W43" s="219"/>
      <c r="X43" s="219"/>
      <c r="Y43" s="219"/>
      <c r="Z43" s="219"/>
    </row>
    <row r="44" spans="1:26" ht="12.75">
      <c r="A44" s="268">
        <v>43</v>
      </c>
      <c r="B44" s="268">
        <v>31</v>
      </c>
      <c r="C44" s="268" t="s">
        <v>203</v>
      </c>
      <c r="D44" s="365">
        <v>43709</v>
      </c>
      <c r="E44" s="716" t="s">
        <v>12</v>
      </c>
      <c r="F44" s="906">
        <v>43851</v>
      </c>
      <c r="G44" s="219"/>
      <c r="H44" s="219"/>
      <c r="I44" s="219"/>
      <c r="J44" s="219"/>
      <c r="K44" s="219"/>
      <c r="L44" s="219"/>
      <c r="M44" s="219"/>
      <c r="N44" s="219"/>
      <c r="O44" s="219"/>
      <c r="P44" s="219"/>
      <c r="Q44" s="219"/>
      <c r="R44" s="219"/>
      <c r="S44" s="219"/>
      <c r="T44" s="219"/>
      <c r="U44" s="219"/>
      <c r="V44" s="219"/>
      <c r="W44" s="219"/>
      <c r="X44" s="219"/>
      <c r="Y44" s="219"/>
      <c r="Z44" s="219"/>
    </row>
    <row r="45" spans="1:26" ht="12.75">
      <c r="A45" s="268">
        <v>44</v>
      </c>
      <c r="B45" s="268">
        <v>0</v>
      </c>
      <c r="C45" s="268" t="s">
        <v>3140</v>
      </c>
      <c r="D45" s="365">
        <v>43677</v>
      </c>
      <c r="E45" s="720"/>
      <c r="F45" s="720"/>
      <c r="G45" s="219"/>
      <c r="H45" s="219"/>
      <c r="I45" s="219"/>
      <c r="J45" s="219"/>
      <c r="K45" s="219"/>
      <c r="L45" s="219"/>
      <c r="M45" s="219"/>
      <c r="N45" s="219"/>
      <c r="O45" s="219"/>
      <c r="P45" s="219"/>
      <c r="Q45" s="219"/>
      <c r="R45" s="219"/>
      <c r="S45" s="219"/>
      <c r="T45" s="219"/>
      <c r="U45" s="219"/>
      <c r="V45" s="219"/>
      <c r="W45" s="219"/>
      <c r="X45" s="219"/>
      <c r="Y45" s="219"/>
      <c r="Z45" s="219"/>
    </row>
    <row r="46" spans="1:26" ht="12.75">
      <c r="A46" s="268">
        <v>45</v>
      </c>
      <c r="B46" s="268">
        <v>29</v>
      </c>
      <c r="C46" s="268" t="s">
        <v>203</v>
      </c>
      <c r="D46" s="365">
        <v>43703</v>
      </c>
      <c r="E46" s="716" t="s">
        <v>12</v>
      </c>
      <c r="F46" s="906">
        <v>43851</v>
      </c>
      <c r="G46" s="219"/>
      <c r="H46" s="219"/>
      <c r="I46" s="219"/>
      <c r="J46" s="219"/>
      <c r="K46" s="219"/>
      <c r="L46" s="219"/>
      <c r="M46" s="219"/>
      <c r="N46" s="219"/>
      <c r="O46" s="219"/>
      <c r="P46" s="219"/>
      <c r="Q46" s="219"/>
      <c r="R46" s="219"/>
      <c r="S46" s="219"/>
      <c r="T46" s="219"/>
      <c r="U46" s="219"/>
      <c r="V46" s="219"/>
      <c r="W46" s="219"/>
      <c r="X46" s="219"/>
      <c r="Y46" s="219"/>
      <c r="Z46" s="219"/>
    </row>
    <row r="47" spans="1:26" ht="12.75">
      <c r="A47" s="268">
        <v>46</v>
      </c>
      <c r="B47" s="268">
        <v>0</v>
      </c>
      <c r="C47" s="268" t="s">
        <v>3140</v>
      </c>
      <c r="D47" s="365">
        <v>43677</v>
      </c>
      <c r="E47" s="720"/>
      <c r="F47" s="720"/>
      <c r="G47" s="219"/>
      <c r="H47" s="219"/>
      <c r="I47" s="219"/>
      <c r="J47" s="219"/>
      <c r="K47" s="219"/>
      <c r="L47" s="219"/>
      <c r="M47" s="219"/>
      <c r="N47" s="219"/>
      <c r="O47" s="219"/>
      <c r="P47" s="219"/>
      <c r="Q47" s="219"/>
      <c r="R47" s="219"/>
      <c r="S47" s="219"/>
      <c r="T47" s="219"/>
      <c r="U47" s="219"/>
      <c r="V47" s="219"/>
      <c r="W47" s="219"/>
      <c r="X47" s="219"/>
      <c r="Y47" s="219"/>
      <c r="Z47" s="219"/>
    </row>
    <row r="48" spans="1:26" ht="12.75">
      <c r="A48" s="268">
        <v>47</v>
      </c>
      <c r="B48" s="268">
        <v>14</v>
      </c>
      <c r="C48" s="268" t="s">
        <v>203</v>
      </c>
      <c r="D48" s="365">
        <v>43703</v>
      </c>
      <c r="E48" s="716" t="s">
        <v>12</v>
      </c>
      <c r="F48" s="906">
        <v>43851</v>
      </c>
      <c r="G48" s="219"/>
      <c r="H48" s="219"/>
      <c r="I48" s="219"/>
      <c r="J48" s="219"/>
      <c r="K48" s="219"/>
      <c r="L48" s="219"/>
      <c r="M48" s="219"/>
      <c r="N48" s="219"/>
      <c r="O48" s="219"/>
      <c r="P48" s="219"/>
      <c r="Q48" s="219"/>
      <c r="R48" s="219"/>
      <c r="S48" s="219"/>
      <c r="T48" s="219"/>
      <c r="U48" s="219"/>
      <c r="V48" s="219"/>
      <c r="W48" s="219"/>
      <c r="X48" s="219"/>
      <c r="Y48" s="219"/>
      <c r="Z48" s="219"/>
    </row>
    <row r="49" spans="1:26" ht="12.75">
      <c r="A49" s="268">
        <v>48</v>
      </c>
      <c r="B49" s="268">
        <v>10</v>
      </c>
      <c r="C49" s="268" t="s">
        <v>203</v>
      </c>
      <c r="D49" s="365">
        <v>43699</v>
      </c>
      <c r="E49" s="716" t="s">
        <v>12</v>
      </c>
      <c r="F49" s="906">
        <v>43851</v>
      </c>
      <c r="G49" s="219"/>
      <c r="H49" s="219"/>
      <c r="I49" s="219"/>
      <c r="J49" s="219"/>
      <c r="K49" s="219"/>
      <c r="L49" s="219"/>
      <c r="M49" s="219"/>
      <c r="N49" s="219"/>
      <c r="O49" s="219"/>
      <c r="P49" s="219"/>
      <c r="Q49" s="219"/>
      <c r="R49" s="219"/>
      <c r="S49" s="219"/>
      <c r="T49" s="219"/>
      <c r="U49" s="219"/>
      <c r="V49" s="219"/>
      <c r="W49" s="219"/>
      <c r="X49" s="219"/>
      <c r="Y49" s="219"/>
      <c r="Z49" s="219"/>
    </row>
    <row r="50" spans="1:26" ht="12.75">
      <c r="A50" s="268">
        <v>49</v>
      </c>
      <c r="B50" s="268">
        <v>0</v>
      </c>
      <c r="C50" s="268" t="s">
        <v>3140</v>
      </c>
      <c r="D50" s="365">
        <v>43677</v>
      </c>
      <c r="E50" s="720"/>
      <c r="F50" s="720"/>
      <c r="G50" s="219"/>
      <c r="H50" s="219"/>
      <c r="I50" s="219"/>
      <c r="J50" s="219"/>
      <c r="K50" s="219"/>
      <c r="L50" s="219"/>
      <c r="M50" s="219"/>
      <c r="N50" s="219"/>
      <c r="O50" s="219"/>
      <c r="P50" s="219"/>
      <c r="Q50" s="219"/>
      <c r="R50" s="219"/>
      <c r="S50" s="219"/>
      <c r="T50" s="219"/>
      <c r="U50" s="219"/>
      <c r="V50" s="219"/>
      <c r="W50" s="219"/>
      <c r="X50" s="219"/>
      <c r="Y50" s="219"/>
      <c r="Z50" s="219"/>
    </row>
    <row r="51" spans="1:26" ht="12.75">
      <c r="A51" s="268">
        <v>50</v>
      </c>
      <c r="B51" s="268">
        <v>9</v>
      </c>
      <c r="C51" s="268" t="s">
        <v>203</v>
      </c>
      <c r="D51" s="365">
        <v>43703</v>
      </c>
      <c r="E51" s="716" t="s">
        <v>12</v>
      </c>
      <c r="F51" s="906">
        <v>43867</v>
      </c>
      <c r="G51" s="219"/>
      <c r="H51" s="219"/>
      <c r="I51" s="219"/>
      <c r="J51" s="219"/>
      <c r="K51" s="219"/>
      <c r="L51" s="219"/>
      <c r="M51" s="219"/>
      <c r="N51" s="219"/>
      <c r="O51" s="219"/>
      <c r="P51" s="219"/>
      <c r="Q51" s="219"/>
      <c r="R51" s="219"/>
      <c r="S51" s="219"/>
      <c r="T51" s="219"/>
      <c r="U51" s="219"/>
      <c r="V51" s="219"/>
      <c r="W51" s="219"/>
      <c r="X51" s="219"/>
      <c r="Y51" s="219"/>
      <c r="Z51" s="219"/>
    </row>
    <row r="52" spans="1:26" ht="12.75">
      <c r="A52" s="268">
        <v>51</v>
      </c>
      <c r="B52" s="268">
        <v>248</v>
      </c>
      <c r="C52" s="268" t="s">
        <v>203</v>
      </c>
      <c r="D52" s="365">
        <v>43725</v>
      </c>
      <c r="E52" s="716" t="s">
        <v>12</v>
      </c>
      <c r="F52" s="906">
        <v>43872</v>
      </c>
      <c r="G52" s="219"/>
      <c r="H52" s="219"/>
      <c r="I52" s="219"/>
      <c r="J52" s="219"/>
      <c r="K52" s="219"/>
      <c r="L52" s="219"/>
      <c r="M52" s="219"/>
      <c r="N52" s="219"/>
      <c r="O52" s="219"/>
      <c r="P52" s="219"/>
      <c r="Q52" s="219"/>
      <c r="R52" s="219"/>
      <c r="S52" s="219"/>
      <c r="T52" s="219"/>
      <c r="U52" s="219"/>
      <c r="V52" s="219"/>
      <c r="W52" s="219"/>
      <c r="X52" s="219"/>
      <c r="Y52" s="219"/>
      <c r="Z52" s="219"/>
    </row>
    <row r="53" spans="1:26" ht="12.75">
      <c r="A53" s="268">
        <v>52</v>
      </c>
      <c r="B53" s="268">
        <v>9</v>
      </c>
      <c r="C53" s="268" t="s">
        <v>203</v>
      </c>
      <c r="D53" s="365">
        <v>43703</v>
      </c>
      <c r="E53" s="716" t="s">
        <v>12</v>
      </c>
      <c r="F53" s="906">
        <v>43502</v>
      </c>
      <c r="G53" s="219"/>
      <c r="H53" s="219"/>
      <c r="I53" s="219"/>
      <c r="J53" s="219"/>
      <c r="K53" s="219"/>
      <c r="L53" s="219"/>
      <c r="M53" s="219"/>
      <c r="N53" s="219"/>
      <c r="O53" s="219"/>
      <c r="P53" s="219"/>
      <c r="Q53" s="219"/>
      <c r="R53" s="219"/>
      <c r="S53" s="219"/>
      <c r="T53" s="219"/>
      <c r="U53" s="219"/>
      <c r="V53" s="219"/>
      <c r="W53" s="219"/>
      <c r="X53" s="219"/>
      <c r="Y53" s="219"/>
      <c r="Z53" s="219"/>
    </row>
    <row r="54" spans="1:26" ht="12.75">
      <c r="A54" s="268">
        <v>53</v>
      </c>
      <c r="B54" s="268">
        <v>0</v>
      </c>
      <c r="C54" s="268" t="s">
        <v>3140</v>
      </c>
      <c r="D54" s="365">
        <v>43677</v>
      </c>
      <c r="E54" s="720"/>
      <c r="F54" s="720"/>
      <c r="G54" s="219"/>
      <c r="H54" s="219"/>
      <c r="I54" s="219"/>
      <c r="J54" s="219"/>
      <c r="K54" s="219"/>
      <c r="L54" s="219"/>
      <c r="M54" s="219"/>
      <c r="N54" s="219"/>
      <c r="O54" s="219"/>
      <c r="P54" s="219"/>
      <c r="Q54" s="219"/>
      <c r="R54" s="219"/>
      <c r="S54" s="219"/>
      <c r="T54" s="219"/>
      <c r="U54" s="219"/>
      <c r="V54" s="219"/>
      <c r="W54" s="219"/>
      <c r="X54" s="219"/>
      <c r="Y54" s="219"/>
      <c r="Z54" s="219"/>
    </row>
    <row r="55" spans="1:26" ht="12.75">
      <c r="A55" s="268">
        <v>54</v>
      </c>
      <c r="B55" s="268">
        <v>0</v>
      </c>
      <c r="C55" s="268" t="s">
        <v>3140</v>
      </c>
      <c r="D55" s="365">
        <v>43677</v>
      </c>
      <c r="E55" s="720"/>
      <c r="F55" s="720"/>
      <c r="G55" s="219"/>
      <c r="H55" s="219"/>
      <c r="I55" s="219"/>
      <c r="J55" s="219"/>
      <c r="K55" s="219"/>
      <c r="L55" s="219"/>
      <c r="M55" s="219"/>
      <c r="N55" s="219"/>
      <c r="O55" s="219"/>
      <c r="P55" s="219"/>
      <c r="Q55" s="219"/>
      <c r="R55" s="219"/>
      <c r="S55" s="219"/>
      <c r="T55" s="219"/>
      <c r="U55" s="219"/>
      <c r="V55" s="219"/>
      <c r="W55" s="219"/>
      <c r="X55" s="219"/>
      <c r="Y55" s="219"/>
      <c r="Z55" s="219"/>
    </row>
    <row r="56" spans="1:26" ht="12.75">
      <c r="A56" s="268">
        <v>55</v>
      </c>
      <c r="B56" s="268">
        <v>0</v>
      </c>
      <c r="C56" s="268" t="s">
        <v>3140</v>
      </c>
      <c r="D56" s="365">
        <v>43677</v>
      </c>
      <c r="E56" s="720"/>
      <c r="F56" s="720"/>
      <c r="G56" s="219"/>
      <c r="H56" s="219"/>
      <c r="I56" s="219"/>
      <c r="J56" s="219"/>
      <c r="K56" s="219"/>
      <c r="L56" s="219"/>
      <c r="M56" s="219"/>
      <c r="N56" s="219"/>
      <c r="O56" s="219"/>
      <c r="P56" s="219"/>
      <c r="Q56" s="219"/>
      <c r="R56" s="219"/>
      <c r="S56" s="219"/>
      <c r="T56" s="219"/>
      <c r="U56" s="219"/>
      <c r="V56" s="219"/>
      <c r="W56" s="219"/>
      <c r="X56" s="219"/>
      <c r="Y56" s="219"/>
      <c r="Z56" s="219"/>
    </row>
    <row r="57" spans="1:26" ht="12.75">
      <c r="A57" s="268">
        <v>56</v>
      </c>
      <c r="B57" s="268">
        <v>525</v>
      </c>
      <c r="C57" s="268" t="s">
        <v>203</v>
      </c>
      <c r="D57" s="365">
        <v>43739</v>
      </c>
      <c r="E57" s="716" t="s">
        <v>12</v>
      </c>
      <c r="F57" s="906">
        <v>43853</v>
      </c>
      <c r="G57" s="219"/>
      <c r="H57" s="219"/>
      <c r="I57" s="219"/>
      <c r="J57" s="219"/>
      <c r="K57" s="219"/>
      <c r="L57" s="219"/>
      <c r="M57" s="219"/>
      <c r="N57" s="219"/>
      <c r="O57" s="219"/>
      <c r="P57" s="219"/>
      <c r="Q57" s="219"/>
      <c r="R57" s="219"/>
      <c r="S57" s="219"/>
      <c r="T57" s="219"/>
      <c r="U57" s="219"/>
      <c r="V57" s="219"/>
      <c r="W57" s="219"/>
      <c r="X57" s="219"/>
      <c r="Y57" s="219"/>
      <c r="Z57" s="219"/>
    </row>
    <row r="58" spans="1:26" ht="12.75">
      <c r="A58" s="268">
        <v>57</v>
      </c>
      <c r="B58" s="268">
        <v>15</v>
      </c>
      <c r="C58" s="268" t="s">
        <v>203</v>
      </c>
      <c r="D58" s="365">
        <v>43703</v>
      </c>
      <c r="E58" s="720"/>
      <c r="F58" s="720"/>
      <c r="G58" s="219"/>
      <c r="H58" s="219"/>
      <c r="I58" s="219"/>
      <c r="J58" s="219"/>
      <c r="K58" s="219"/>
      <c r="L58" s="219"/>
      <c r="M58" s="219"/>
      <c r="N58" s="219"/>
      <c r="O58" s="219"/>
      <c r="P58" s="219"/>
      <c r="Q58" s="219"/>
      <c r="R58" s="219"/>
      <c r="S58" s="219"/>
      <c r="T58" s="219"/>
      <c r="U58" s="219"/>
      <c r="V58" s="219"/>
      <c r="W58" s="219"/>
      <c r="X58" s="219"/>
      <c r="Y58" s="219"/>
      <c r="Z58" s="219"/>
    </row>
    <row r="59" spans="1:26" ht="12.75">
      <c r="A59" s="268">
        <v>58</v>
      </c>
      <c r="B59" s="268">
        <v>0</v>
      </c>
      <c r="C59" s="268" t="s">
        <v>3140</v>
      </c>
      <c r="D59" s="365">
        <v>43677</v>
      </c>
      <c r="E59" s="720"/>
      <c r="F59" s="720"/>
      <c r="G59" s="219"/>
      <c r="H59" s="219"/>
      <c r="I59" s="219"/>
      <c r="J59" s="219"/>
      <c r="K59" s="219"/>
      <c r="L59" s="219"/>
      <c r="M59" s="219"/>
      <c r="N59" s="219"/>
      <c r="O59" s="219"/>
      <c r="P59" s="219"/>
      <c r="Q59" s="219"/>
      <c r="R59" s="219"/>
      <c r="S59" s="219"/>
      <c r="T59" s="219"/>
      <c r="U59" s="219"/>
      <c r="V59" s="219"/>
      <c r="W59" s="219"/>
      <c r="X59" s="219"/>
      <c r="Y59" s="219"/>
      <c r="Z59" s="219"/>
    </row>
    <row r="60" spans="1:26" ht="12.75">
      <c r="A60" s="116">
        <v>59</v>
      </c>
      <c r="B60" s="116">
        <v>338</v>
      </c>
      <c r="C60" s="116" t="s">
        <v>203</v>
      </c>
      <c r="D60" s="314">
        <v>43739</v>
      </c>
      <c r="E60" s="300" t="s">
        <v>12</v>
      </c>
      <c r="F60" s="267"/>
    </row>
    <row r="61" spans="1:26" ht="12.75">
      <c r="A61" s="268">
        <v>60</v>
      </c>
      <c r="B61" s="268">
        <v>10</v>
      </c>
      <c r="C61" s="268" t="s">
        <v>203</v>
      </c>
      <c r="D61" s="365">
        <v>43703</v>
      </c>
      <c r="E61" s="716" t="s">
        <v>12</v>
      </c>
      <c r="F61" s="906">
        <v>43867</v>
      </c>
      <c r="G61" s="219"/>
      <c r="H61" s="219"/>
      <c r="I61" s="219"/>
      <c r="J61" s="219"/>
      <c r="K61" s="219"/>
      <c r="L61" s="219"/>
      <c r="M61" s="219"/>
      <c r="N61" s="219"/>
      <c r="O61" s="219"/>
      <c r="P61" s="219"/>
      <c r="Q61" s="219"/>
      <c r="R61" s="219"/>
      <c r="S61" s="219"/>
      <c r="T61" s="219"/>
      <c r="U61" s="219"/>
      <c r="V61" s="219"/>
      <c r="W61" s="219"/>
      <c r="X61" s="219"/>
      <c r="Y61" s="219"/>
      <c r="Z61" s="219"/>
    </row>
    <row r="62" spans="1:26" ht="12.75">
      <c r="B62" s="116">
        <v>4140</v>
      </c>
      <c r="E62" s="267"/>
      <c r="F62" s="267"/>
    </row>
    <row r="63" spans="1:26" ht="12.75">
      <c r="E63" s="267"/>
      <c r="F63" s="267"/>
    </row>
    <row r="64" spans="1:26" ht="12.75">
      <c r="E64" s="267"/>
      <c r="F64" s="267"/>
    </row>
    <row r="65" spans="5:6" ht="12.75">
      <c r="E65" s="267"/>
      <c r="F65" s="267"/>
    </row>
    <row r="66" spans="5:6" ht="12.75">
      <c r="E66" s="267"/>
      <c r="F66" s="267"/>
    </row>
    <row r="67" spans="5:6" ht="12.75">
      <c r="E67" s="267"/>
      <c r="F67" s="267"/>
    </row>
    <row r="68" spans="5:6" ht="12.75">
      <c r="E68" s="267"/>
      <c r="F68" s="267"/>
    </row>
    <row r="69" spans="5:6" ht="12.75">
      <c r="E69" s="267"/>
      <c r="F69" s="267"/>
    </row>
    <row r="70" spans="5:6" ht="12.75">
      <c r="E70" s="267"/>
      <c r="F70" s="267"/>
    </row>
    <row r="71" spans="5:6" ht="12.75">
      <c r="E71" s="267"/>
      <c r="F71" s="267"/>
    </row>
    <row r="72" spans="5:6" ht="12.75">
      <c r="E72" s="267"/>
      <c r="F72" s="267"/>
    </row>
    <row r="73" spans="5:6" ht="12.75">
      <c r="E73" s="267"/>
      <c r="F73" s="267"/>
    </row>
    <row r="74" spans="5:6" ht="12.75">
      <c r="E74" s="267"/>
      <c r="F74" s="267"/>
    </row>
    <row r="75" spans="5:6" ht="12.75">
      <c r="E75" s="267"/>
      <c r="F75" s="267"/>
    </row>
    <row r="76" spans="5:6" ht="12.75">
      <c r="E76" s="267"/>
      <c r="F76" s="267"/>
    </row>
    <row r="77" spans="5:6" ht="12.75">
      <c r="E77" s="267"/>
      <c r="F77" s="267"/>
    </row>
    <row r="78" spans="5:6" ht="12.75">
      <c r="E78" s="267"/>
      <c r="F78" s="267"/>
    </row>
    <row r="79" spans="5:6" ht="12.75">
      <c r="E79" s="267"/>
      <c r="F79" s="267"/>
    </row>
    <row r="80" spans="5:6" ht="12.75">
      <c r="E80" s="267"/>
      <c r="F80" s="267"/>
    </row>
    <row r="81" spans="5:6" ht="12.75">
      <c r="E81" s="267"/>
      <c r="F81" s="267"/>
    </row>
    <row r="82" spans="5:6" ht="12.75">
      <c r="E82" s="267"/>
      <c r="F82" s="267"/>
    </row>
    <row r="83" spans="5:6" ht="12.75">
      <c r="E83" s="267"/>
      <c r="F83" s="267"/>
    </row>
    <row r="84" spans="5:6" ht="12.75">
      <c r="E84" s="267"/>
      <c r="F84" s="267"/>
    </row>
    <row r="85" spans="5:6" ht="12.75">
      <c r="E85" s="267"/>
      <c r="F85" s="267"/>
    </row>
    <row r="86" spans="5:6" ht="12.75">
      <c r="E86" s="267"/>
      <c r="F86" s="267"/>
    </row>
    <row r="87" spans="5:6" ht="12.75">
      <c r="E87" s="267"/>
      <c r="F87" s="267"/>
    </row>
    <row r="88" spans="5:6" ht="12.75">
      <c r="E88" s="267"/>
      <c r="F88" s="267"/>
    </row>
    <row r="89" spans="5:6" ht="12.75">
      <c r="E89" s="267"/>
      <c r="F89" s="267"/>
    </row>
    <row r="90" spans="5:6" ht="12.75">
      <c r="E90" s="267"/>
      <c r="F90" s="267"/>
    </row>
    <row r="91" spans="5:6" ht="12.75">
      <c r="E91" s="267"/>
      <c r="F91" s="267"/>
    </row>
    <row r="92" spans="5:6" ht="12.75">
      <c r="E92" s="267"/>
      <c r="F92" s="267"/>
    </row>
    <row r="93" spans="5:6" ht="12.75">
      <c r="E93" s="267"/>
      <c r="F93" s="267"/>
    </row>
    <row r="94" spans="5:6" ht="12.75">
      <c r="E94" s="267"/>
      <c r="F94" s="267"/>
    </row>
    <row r="95" spans="5:6" ht="12.75">
      <c r="E95" s="267"/>
      <c r="F95" s="267"/>
    </row>
    <row r="96" spans="5:6" ht="12.75">
      <c r="E96" s="267"/>
      <c r="F96" s="267"/>
    </row>
    <row r="97" spans="5:6" ht="12.75">
      <c r="E97" s="267"/>
      <c r="F97" s="267"/>
    </row>
    <row r="98" spans="5:6" ht="12.75">
      <c r="E98" s="267"/>
      <c r="F98" s="267"/>
    </row>
    <row r="99" spans="5:6" ht="12.75">
      <c r="E99" s="267"/>
      <c r="F99" s="267"/>
    </row>
    <row r="100" spans="5:6" ht="12.75">
      <c r="E100" s="267"/>
      <c r="F100" s="267"/>
    </row>
    <row r="101" spans="5:6" ht="12.75">
      <c r="E101" s="267"/>
      <c r="F101" s="267"/>
    </row>
    <row r="102" spans="5:6" ht="12.75">
      <c r="E102" s="267"/>
      <c r="F102" s="267"/>
    </row>
    <row r="103" spans="5:6" ht="12.75">
      <c r="E103" s="267"/>
      <c r="F103" s="267"/>
    </row>
    <row r="104" spans="5:6" ht="12.75">
      <c r="E104" s="267"/>
      <c r="F104" s="267"/>
    </row>
    <row r="105" spans="5:6" ht="12.75">
      <c r="E105" s="267"/>
      <c r="F105" s="267"/>
    </row>
    <row r="106" spans="5:6" ht="12.75">
      <c r="E106" s="267"/>
      <c r="F106" s="267"/>
    </row>
    <row r="107" spans="5:6" ht="12.75">
      <c r="E107" s="267"/>
      <c r="F107" s="267"/>
    </row>
    <row r="108" spans="5:6" ht="12.75">
      <c r="E108" s="267"/>
      <c r="F108" s="267"/>
    </row>
    <row r="109" spans="5:6" ht="12.75">
      <c r="E109" s="267"/>
      <c r="F109" s="267"/>
    </row>
    <row r="110" spans="5:6" ht="12.75">
      <c r="E110" s="267"/>
      <c r="F110" s="267"/>
    </row>
    <row r="111" spans="5:6" ht="12.75">
      <c r="E111" s="267"/>
      <c r="F111" s="267"/>
    </row>
    <row r="112" spans="5:6" ht="12.75">
      <c r="E112" s="267"/>
      <c r="F112" s="267"/>
    </row>
    <row r="113" spans="5:6" ht="12.75">
      <c r="E113" s="267"/>
      <c r="F113" s="267"/>
    </row>
    <row r="114" spans="5:6" ht="12.75">
      <c r="E114" s="267"/>
      <c r="F114" s="267"/>
    </row>
    <row r="115" spans="5:6" ht="12.75">
      <c r="E115" s="267"/>
      <c r="F115" s="267"/>
    </row>
    <row r="116" spans="5:6" ht="12.75">
      <c r="E116" s="267"/>
      <c r="F116" s="267"/>
    </row>
    <row r="117" spans="5:6" ht="12.75">
      <c r="E117" s="267"/>
      <c r="F117" s="267"/>
    </row>
    <row r="118" spans="5:6" ht="12.75">
      <c r="E118" s="267"/>
      <c r="F118" s="267"/>
    </row>
    <row r="119" spans="5:6" ht="12.75">
      <c r="E119" s="267"/>
      <c r="F119" s="267"/>
    </row>
    <row r="120" spans="5:6" ht="12.75">
      <c r="E120" s="267"/>
      <c r="F120" s="267"/>
    </row>
    <row r="121" spans="5:6" ht="12.75">
      <c r="E121" s="267"/>
      <c r="F121" s="267"/>
    </row>
    <row r="122" spans="5:6" ht="12.75">
      <c r="E122" s="267"/>
      <c r="F122" s="267"/>
    </row>
    <row r="123" spans="5:6" ht="12.75">
      <c r="E123" s="267"/>
      <c r="F123" s="267"/>
    </row>
    <row r="124" spans="5:6" ht="12.75">
      <c r="E124" s="267"/>
      <c r="F124" s="267"/>
    </row>
    <row r="125" spans="5:6" ht="12.75">
      <c r="E125" s="267"/>
      <c r="F125" s="267"/>
    </row>
    <row r="126" spans="5:6" ht="12.75">
      <c r="E126" s="267"/>
      <c r="F126" s="267"/>
    </row>
    <row r="127" spans="5:6" ht="12.75">
      <c r="E127" s="267"/>
      <c r="F127" s="267"/>
    </row>
    <row r="128" spans="5:6" ht="12.75">
      <c r="E128" s="267"/>
      <c r="F128" s="267"/>
    </row>
    <row r="129" spans="5:6" ht="12.75">
      <c r="E129" s="267"/>
      <c r="F129" s="267"/>
    </row>
    <row r="130" spans="5:6" ht="12.75">
      <c r="E130" s="267"/>
      <c r="F130" s="267"/>
    </row>
    <row r="131" spans="5:6" ht="12.75">
      <c r="E131" s="267"/>
      <c r="F131" s="267"/>
    </row>
    <row r="132" spans="5:6" ht="12.75">
      <c r="E132" s="267"/>
      <c r="F132" s="267"/>
    </row>
    <row r="133" spans="5:6" ht="12.75">
      <c r="E133" s="267"/>
      <c r="F133" s="267"/>
    </row>
    <row r="134" spans="5:6" ht="12.75">
      <c r="E134" s="267"/>
      <c r="F134" s="267"/>
    </row>
    <row r="135" spans="5:6" ht="12.75">
      <c r="E135" s="267"/>
      <c r="F135" s="267"/>
    </row>
    <row r="136" spans="5:6" ht="12.75">
      <c r="E136" s="267"/>
      <c r="F136" s="267"/>
    </row>
    <row r="137" spans="5:6" ht="12.75">
      <c r="E137" s="267"/>
      <c r="F137" s="267"/>
    </row>
    <row r="138" spans="5:6" ht="12.75">
      <c r="E138" s="267"/>
      <c r="F138" s="267"/>
    </row>
    <row r="139" spans="5:6" ht="12.75">
      <c r="E139" s="267"/>
      <c r="F139" s="267"/>
    </row>
    <row r="140" spans="5:6" ht="12.75">
      <c r="E140" s="267"/>
      <c r="F140" s="267"/>
    </row>
    <row r="141" spans="5:6" ht="12.75">
      <c r="E141" s="267"/>
      <c r="F141" s="267"/>
    </row>
    <row r="142" spans="5:6" ht="12.75">
      <c r="E142" s="267"/>
      <c r="F142" s="267"/>
    </row>
    <row r="143" spans="5:6" ht="12.75">
      <c r="E143" s="267"/>
      <c r="F143" s="267"/>
    </row>
    <row r="144" spans="5:6" ht="12.75">
      <c r="E144" s="267"/>
      <c r="F144" s="267"/>
    </row>
    <row r="145" spans="5:6" ht="12.75">
      <c r="E145" s="267"/>
      <c r="F145" s="267"/>
    </row>
    <row r="146" spans="5:6" ht="12.75">
      <c r="E146" s="267"/>
      <c r="F146" s="267"/>
    </row>
    <row r="147" spans="5:6" ht="12.75">
      <c r="E147" s="267"/>
      <c r="F147" s="267"/>
    </row>
    <row r="148" spans="5:6" ht="12.75">
      <c r="E148" s="267"/>
      <c r="F148" s="267"/>
    </row>
    <row r="149" spans="5:6" ht="12.75">
      <c r="E149" s="267"/>
      <c r="F149" s="267"/>
    </row>
    <row r="150" spans="5:6" ht="12.75">
      <c r="E150" s="267"/>
      <c r="F150" s="267"/>
    </row>
    <row r="151" spans="5:6" ht="12.75">
      <c r="E151" s="267"/>
      <c r="F151" s="267"/>
    </row>
    <row r="152" spans="5:6" ht="12.75">
      <c r="E152" s="267"/>
      <c r="F152" s="267"/>
    </row>
    <row r="153" spans="5:6" ht="12.75">
      <c r="E153" s="267"/>
      <c r="F153" s="267"/>
    </row>
    <row r="154" spans="5:6" ht="12.75">
      <c r="E154" s="267"/>
      <c r="F154" s="267"/>
    </row>
    <row r="155" spans="5:6" ht="12.75">
      <c r="E155" s="267"/>
      <c r="F155" s="267"/>
    </row>
    <row r="156" spans="5:6" ht="12.75">
      <c r="E156" s="267"/>
      <c r="F156" s="267"/>
    </row>
    <row r="157" spans="5:6" ht="12.75">
      <c r="E157" s="267"/>
      <c r="F157" s="267"/>
    </row>
    <row r="158" spans="5:6" ht="12.75">
      <c r="E158" s="267"/>
      <c r="F158" s="267"/>
    </row>
    <row r="159" spans="5:6" ht="12.75">
      <c r="E159" s="267"/>
      <c r="F159" s="267"/>
    </row>
    <row r="160" spans="5:6" ht="12.75">
      <c r="E160" s="267"/>
      <c r="F160" s="267"/>
    </row>
    <row r="161" spans="5:6" ht="12.75">
      <c r="E161" s="267"/>
      <c r="F161" s="267"/>
    </row>
    <row r="162" spans="5:6" ht="12.75">
      <c r="E162" s="267"/>
      <c r="F162" s="267"/>
    </row>
    <row r="163" spans="5:6" ht="12.75">
      <c r="E163" s="267"/>
      <c r="F163" s="267"/>
    </row>
    <row r="164" spans="5:6" ht="12.75">
      <c r="E164" s="267"/>
      <c r="F164" s="267"/>
    </row>
    <row r="165" spans="5:6" ht="12.75">
      <c r="E165" s="267"/>
      <c r="F165" s="267"/>
    </row>
    <row r="166" spans="5:6" ht="12.75">
      <c r="E166" s="267"/>
      <c r="F166" s="267"/>
    </row>
    <row r="167" spans="5:6" ht="12.75">
      <c r="E167" s="267"/>
      <c r="F167" s="267"/>
    </row>
    <row r="168" spans="5:6" ht="12.75">
      <c r="E168" s="267"/>
      <c r="F168" s="267"/>
    </row>
    <row r="169" spans="5:6" ht="12.75">
      <c r="E169" s="267"/>
      <c r="F169" s="267"/>
    </row>
    <row r="170" spans="5:6" ht="12.75">
      <c r="E170" s="267"/>
      <c r="F170" s="267"/>
    </row>
    <row r="171" spans="5:6" ht="12.75">
      <c r="E171" s="267"/>
      <c r="F171" s="267"/>
    </row>
    <row r="172" spans="5:6" ht="12.75">
      <c r="E172" s="267"/>
      <c r="F172" s="267"/>
    </row>
    <row r="173" spans="5:6" ht="12.75">
      <c r="E173" s="267"/>
      <c r="F173" s="267"/>
    </row>
    <row r="174" spans="5:6" ht="12.75">
      <c r="E174" s="267"/>
      <c r="F174" s="267"/>
    </row>
    <row r="175" spans="5:6" ht="12.75">
      <c r="E175" s="267"/>
      <c r="F175" s="267"/>
    </row>
    <row r="176" spans="5:6" ht="12.75">
      <c r="E176" s="267"/>
      <c r="F176" s="267"/>
    </row>
    <row r="177" spans="5:6" ht="12.75">
      <c r="E177" s="267"/>
      <c r="F177" s="267"/>
    </row>
    <row r="178" spans="5:6" ht="12.75">
      <c r="E178" s="267"/>
      <c r="F178" s="267"/>
    </row>
    <row r="179" spans="5:6" ht="12.75">
      <c r="E179" s="267"/>
      <c r="F179" s="267"/>
    </row>
    <row r="180" spans="5:6" ht="12.75">
      <c r="E180" s="267"/>
      <c r="F180" s="267"/>
    </row>
    <row r="181" spans="5:6" ht="12.75">
      <c r="E181" s="267"/>
      <c r="F181" s="267"/>
    </row>
    <row r="182" spans="5:6" ht="12.75">
      <c r="E182" s="267"/>
      <c r="F182" s="267"/>
    </row>
    <row r="183" spans="5:6" ht="12.75">
      <c r="E183" s="267"/>
      <c r="F183" s="267"/>
    </row>
    <row r="184" spans="5:6" ht="12.75">
      <c r="E184" s="267"/>
      <c r="F184" s="267"/>
    </row>
    <row r="185" spans="5:6" ht="12.75">
      <c r="E185" s="267"/>
      <c r="F185" s="267"/>
    </row>
    <row r="186" spans="5:6" ht="12.75">
      <c r="E186" s="267"/>
      <c r="F186" s="267"/>
    </row>
    <row r="187" spans="5:6" ht="12.75">
      <c r="E187" s="267"/>
      <c r="F187" s="267"/>
    </row>
    <row r="188" spans="5:6" ht="12.75">
      <c r="E188" s="267"/>
      <c r="F188" s="267"/>
    </row>
    <row r="189" spans="5:6" ht="12.75">
      <c r="E189" s="267"/>
      <c r="F189" s="267"/>
    </row>
    <row r="190" spans="5:6" ht="12.75">
      <c r="E190" s="267"/>
      <c r="F190" s="267"/>
    </row>
    <row r="191" spans="5:6" ht="12.75">
      <c r="E191" s="267"/>
      <c r="F191" s="267"/>
    </row>
    <row r="192" spans="5:6" ht="12.75">
      <c r="E192" s="267"/>
      <c r="F192" s="267"/>
    </row>
    <row r="193" spans="5:6" ht="12.75">
      <c r="E193" s="267"/>
      <c r="F193" s="267"/>
    </row>
    <row r="194" spans="5:6" ht="12.75">
      <c r="E194" s="267"/>
      <c r="F194" s="267"/>
    </row>
    <row r="195" spans="5:6" ht="12.75">
      <c r="E195" s="267"/>
      <c r="F195" s="267"/>
    </row>
    <row r="196" spans="5:6" ht="12.75">
      <c r="E196" s="267"/>
      <c r="F196" s="267"/>
    </row>
    <row r="197" spans="5:6" ht="12.75">
      <c r="E197" s="267"/>
      <c r="F197" s="267"/>
    </row>
    <row r="198" spans="5:6" ht="12.75">
      <c r="E198" s="267"/>
      <c r="F198" s="267"/>
    </row>
    <row r="199" spans="5:6" ht="12.75">
      <c r="E199" s="267"/>
      <c r="F199" s="267"/>
    </row>
    <row r="200" spans="5:6" ht="12.75">
      <c r="E200" s="267"/>
      <c r="F200" s="267"/>
    </row>
    <row r="201" spans="5:6" ht="12.75">
      <c r="E201" s="267"/>
      <c r="F201" s="267"/>
    </row>
    <row r="202" spans="5:6" ht="12.75">
      <c r="E202" s="267"/>
      <c r="F202" s="267"/>
    </row>
    <row r="203" spans="5:6" ht="12.75">
      <c r="E203" s="267"/>
      <c r="F203" s="267"/>
    </row>
    <row r="204" spans="5:6" ht="12.75">
      <c r="E204" s="267"/>
      <c r="F204" s="267"/>
    </row>
    <row r="205" spans="5:6" ht="12.75">
      <c r="E205" s="267"/>
      <c r="F205" s="267"/>
    </row>
    <row r="206" spans="5:6" ht="12.75">
      <c r="E206" s="267"/>
      <c r="F206" s="267"/>
    </row>
    <row r="207" spans="5:6" ht="12.75">
      <c r="E207" s="267"/>
      <c r="F207" s="267"/>
    </row>
    <row r="208" spans="5:6" ht="12.75">
      <c r="E208" s="267"/>
      <c r="F208" s="267"/>
    </row>
    <row r="209" spans="5:6" ht="12.75">
      <c r="E209" s="267"/>
      <c r="F209" s="267"/>
    </row>
    <row r="210" spans="5:6" ht="12.75">
      <c r="E210" s="267"/>
      <c r="F210" s="267"/>
    </row>
    <row r="211" spans="5:6" ht="12.75">
      <c r="E211" s="267"/>
      <c r="F211" s="267"/>
    </row>
    <row r="212" spans="5:6" ht="12.75">
      <c r="E212" s="267"/>
      <c r="F212" s="267"/>
    </row>
    <row r="213" spans="5:6" ht="12.75">
      <c r="E213" s="267"/>
      <c r="F213" s="267"/>
    </row>
    <row r="214" spans="5:6" ht="12.75">
      <c r="E214" s="267"/>
      <c r="F214" s="267"/>
    </row>
    <row r="215" spans="5:6" ht="12.75">
      <c r="E215" s="267"/>
      <c r="F215" s="267"/>
    </row>
    <row r="216" spans="5:6" ht="12.75">
      <c r="E216" s="267"/>
      <c r="F216" s="267"/>
    </row>
    <row r="217" spans="5:6" ht="12.75">
      <c r="E217" s="267"/>
      <c r="F217" s="267"/>
    </row>
    <row r="218" spans="5:6" ht="12.75">
      <c r="E218" s="267"/>
      <c r="F218" s="267"/>
    </row>
    <row r="219" spans="5:6" ht="12.75">
      <c r="E219" s="267"/>
      <c r="F219" s="267"/>
    </row>
    <row r="220" spans="5:6" ht="12.75">
      <c r="E220" s="267"/>
      <c r="F220" s="267"/>
    </row>
    <row r="221" spans="5:6" ht="12.75">
      <c r="E221" s="267"/>
      <c r="F221" s="267"/>
    </row>
    <row r="222" spans="5:6" ht="12.75">
      <c r="E222" s="267"/>
      <c r="F222" s="267"/>
    </row>
    <row r="223" spans="5:6" ht="12.75">
      <c r="E223" s="267"/>
      <c r="F223" s="267"/>
    </row>
    <row r="224" spans="5:6" ht="12.75">
      <c r="E224" s="267"/>
      <c r="F224" s="267"/>
    </row>
    <row r="225" spans="5:6" ht="12.75">
      <c r="E225" s="267"/>
      <c r="F225" s="267"/>
    </row>
    <row r="226" spans="5:6" ht="12.75">
      <c r="E226" s="267"/>
      <c r="F226" s="267"/>
    </row>
    <row r="227" spans="5:6" ht="12.75">
      <c r="E227" s="267"/>
      <c r="F227" s="267"/>
    </row>
    <row r="228" spans="5:6" ht="12.75">
      <c r="E228" s="267"/>
      <c r="F228" s="267"/>
    </row>
    <row r="229" spans="5:6" ht="12.75">
      <c r="E229" s="267"/>
      <c r="F229" s="267"/>
    </row>
    <row r="230" spans="5:6" ht="12.75">
      <c r="E230" s="267"/>
      <c r="F230" s="267"/>
    </row>
    <row r="231" spans="5:6" ht="12.75">
      <c r="E231" s="267"/>
      <c r="F231" s="267"/>
    </row>
    <row r="232" spans="5:6" ht="12.75">
      <c r="E232" s="267"/>
      <c r="F232" s="267"/>
    </row>
    <row r="233" spans="5:6" ht="12.75">
      <c r="E233" s="267"/>
      <c r="F233" s="267"/>
    </row>
    <row r="234" spans="5:6" ht="12.75">
      <c r="E234" s="267"/>
      <c r="F234" s="267"/>
    </row>
    <row r="235" spans="5:6" ht="12.75">
      <c r="E235" s="267"/>
      <c r="F235" s="267"/>
    </row>
    <row r="236" spans="5:6" ht="12.75">
      <c r="E236" s="267"/>
      <c r="F236" s="267"/>
    </row>
    <row r="237" spans="5:6" ht="12.75">
      <c r="E237" s="267"/>
      <c r="F237" s="267"/>
    </row>
    <row r="238" spans="5:6" ht="12.75">
      <c r="E238" s="267"/>
      <c r="F238" s="267"/>
    </row>
    <row r="239" spans="5:6" ht="12.75">
      <c r="E239" s="267"/>
      <c r="F239" s="267"/>
    </row>
    <row r="240" spans="5:6" ht="12.75">
      <c r="E240" s="267"/>
      <c r="F240" s="267"/>
    </row>
    <row r="241" spans="5:6" ht="12.75">
      <c r="E241" s="267"/>
      <c r="F241" s="267"/>
    </row>
    <row r="242" spans="5:6" ht="12.75">
      <c r="E242" s="267"/>
      <c r="F242" s="267"/>
    </row>
    <row r="243" spans="5:6" ht="12.75">
      <c r="E243" s="267"/>
      <c r="F243" s="267"/>
    </row>
    <row r="244" spans="5:6" ht="12.75">
      <c r="E244" s="267"/>
      <c r="F244" s="267"/>
    </row>
    <row r="245" spans="5:6" ht="12.75">
      <c r="E245" s="267"/>
      <c r="F245" s="267"/>
    </row>
    <row r="246" spans="5:6" ht="12.75">
      <c r="E246" s="267"/>
      <c r="F246" s="267"/>
    </row>
    <row r="247" spans="5:6" ht="12.75">
      <c r="E247" s="267"/>
      <c r="F247" s="267"/>
    </row>
    <row r="248" spans="5:6" ht="12.75">
      <c r="E248" s="267"/>
      <c r="F248" s="267"/>
    </row>
    <row r="249" spans="5:6" ht="12.75">
      <c r="E249" s="267"/>
      <c r="F249" s="267"/>
    </row>
    <row r="250" spans="5:6" ht="12.75">
      <c r="E250" s="267"/>
      <c r="F250" s="267"/>
    </row>
    <row r="251" spans="5:6" ht="12.75">
      <c r="E251" s="267"/>
      <c r="F251" s="267"/>
    </row>
    <row r="252" spans="5:6" ht="12.75">
      <c r="E252" s="267"/>
      <c r="F252" s="267"/>
    </row>
    <row r="253" spans="5:6" ht="12.75">
      <c r="E253" s="267"/>
      <c r="F253" s="267"/>
    </row>
    <row r="254" spans="5:6" ht="12.75">
      <c r="E254" s="267"/>
      <c r="F254" s="267"/>
    </row>
    <row r="255" spans="5:6" ht="12.75">
      <c r="E255" s="267"/>
      <c r="F255" s="267"/>
    </row>
    <row r="256" spans="5:6" ht="12.75">
      <c r="E256" s="267"/>
      <c r="F256" s="267"/>
    </row>
    <row r="257" spans="5:6" ht="12.75">
      <c r="E257" s="267"/>
      <c r="F257" s="267"/>
    </row>
    <row r="258" spans="5:6" ht="12.75">
      <c r="E258" s="267"/>
      <c r="F258" s="267"/>
    </row>
    <row r="259" spans="5:6" ht="12.75">
      <c r="E259" s="267"/>
      <c r="F259" s="267"/>
    </row>
    <row r="260" spans="5:6" ht="12.75">
      <c r="E260" s="267"/>
      <c r="F260" s="267"/>
    </row>
    <row r="261" spans="5:6" ht="12.75">
      <c r="E261" s="267"/>
      <c r="F261" s="267"/>
    </row>
    <row r="262" spans="5:6" ht="12.75">
      <c r="E262" s="267"/>
      <c r="F262" s="267"/>
    </row>
    <row r="263" spans="5:6" ht="12.75">
      <c r="E263" s="267"/>
      <c r="F263" s="267"/>
    </row>
    <row r="264" spans="5:6" ht="12.75">
      <c r="E264" s="267"/>
      <c r="F264" s="267"/>
    </row>
    <row r="265" spans="5:6" ht="12.75">
      <c r="E265" s="267"/>
      <c r="F265" s="267"/>
    </row>
    <row r="266" spans="5:6" ht="12.75">
      <c r="E266" s="267"/>
      <c r="F266" s="267"/>
    </row>
    <row r="267" spans="5:6" ht="12.75">
      <c r="E267" s="267"/>
      <c r="F267" s="267"/>
    </row>
    <row r="268" spans="5:6" ht="12.75">
      <c r="E268" s="267"/>
      <c r="F268" s="267"/>
    </row>
    <row r="269" spans="5:6" ht="12.75">
      <c r="E269" s="267"/>
      <c r="F269" s="267"/>
    </row>
    <row r="270" spans="5:6" ht="12.75">
      <c r="E270" s="267"/>
      <c r="F270" s="267"/>
    </row>
    <row r="271" spans="5:6" ht="12.75">
      <c r="E271" s="267"/>
      <c r="F271" s="267"/>
    </row>
    <row r="272" spans="5:6" ht="12.75">
      <c r="E272" s="267"/>
      <c r="F272" s="267"/>
    </row>
    <row r="273" spans="5:6" ht="12.75">
      <c r="E273" s="267"/>
      <c r="F273" s="267"/>
    </row>
    <row r="274" spans="5:6" ht="12.75">
      <c r="E274" s="267"/>
      <c r="F274" s="267"/>
    </row>
    <row r="275" spans="5:6" ht="12.75">
      <c r="E275" s="267"/>
      <c r="F275" s="267"/>
    </row>
    <row r="276" spans="5:6" ht="12.75">
      <c r="E276" s="267"/>
      <c r="F276" s="267"/>
    </row>
    <row r="277" spans="5:6" ht="12.75">
      <c r="E277" s="267"/>
      <c r="F277" s="267"/>
    </row>
    <row r="278" spans="5:6" ht="12.75">
      <c r="E278" s="267"/>
      <c r="F278" s="267"/>
    </row>
    <row r="279" spans="5:6" ht="12.75">
      <c r="E279" s="267"/>
      <c r="F279" s="267"/>
    </row>
    <row r="280" spans="5:6" ht="12.75">
      <c r="E280" s="267"/>
      <c r="F280" s="267"/>
    </row>
    <row r="281" spans="5:6" ht="12.75">
      <c r="E281" s="267"/>
      <c r="F281" s="267"/>
    </row>
    <row r="282" spans="5:6" ht="12.75">
      <c r="E282" s="267"/>
      <c r="F282" s="267"/>
    </row>
    <row r="283" spans="5:6" ht="12.75">
      <c r="E283" s="267"/>
      <c r="F283" s="267"/>
    </row>
    <row r="284" spans="5:6" ht="12.75">
      <c r="E284" s="267"/>
      <c r="F284" s="267"/>
    </row>
    <row r="285" spans="5:6" ht="12.75">
      <c r="E285" s="267"/>
      <c r="F285" s="267"/>
    </row>
    <row r="286" spans="5:6" ht="12.75">
      <c r="E286" s="267"/>
      <c r="F286" s="267"/>
    </row>
    <row r="287" spans="5:6" ht="12.75">
      <c r="E287" s="267"/>
      <c r="F287" s="267"/>
    </row>
    <row r="288" spans="5:6" ht="12.75">
      <c r="E288" s="267"/>
      <c r="F288" s="267"/>
    </row>
    <row r="289" spans="5:6" ht="12.75">
      <c r="E289" s="267"/>
      <c r="F289" s="267"/>
    </row>
    <row r="290" spans="5:6" ht="12.75">
      <c r="E290" s="267"/>
      <c r="F290" s="267"/>
    </row>
    <row r="291" spans="5:6" ht="12.75">
      <c r="E291" s="267"/>
      <c r="F291" s="267"/>
    </row>
    <row r="292" spans="5:6" ht="12.75">
      <c r="E292" s="267"/>
      <c r="F292" s="267"/>
    </row>
    <row r="293" spans="5:6" ht="12.75">
      <c r="E293" s="267"/>
      <c r="F293" s="267"/>
    </row>
    <row r="294" spans="5:6" ht="12.75">
      <c r="E294" s="267"/>
      <c r="F294" s="267"/>
    </row>
    <row r="295" spans="5:6" ht="12.75">
      <c r="E295" s="267"/>
      <c r="F295" s="267"/>
    </row>
    <row r="296" spans="5:6" ht="12.75">
      <c r="E296" s="267"/>
      <c r="F296" s="267"/>
    </row>
    <row r="297" spans="5:6" ht="12.75">
      <c r="E297" s="267"/>
      <c r="F297" s="267"/>
    </row>
    <row r="298" spans="5:6" ht="12.75">
      <c r="E298" s="267"/>
      <c r="F298" s="267"/>
    </row>
    <row r="299" spans="5:6" ht="12.75">
      <c r="E299" s="267"/>
      <c r="F299" s="267"/>
    </row>
    <row r="300" spans="5:6" ht="12.75">
      <c r="E300" s="267"/>
      <c r="F300" s="267"/>
    </row>
    <row r="301" spans="5:6" ht="12.75">
      <c r="E301" s="267"/>
      <c r="F301" s="267"/>
    </row>
    <row r="302" spans="5:6" ht="12.75">
      <c r="E302" s="267"/>
      <c r="F302" s="267"/>
    </row>
    <row r="303" spans="5:6" ht="12.75">
      <c r="E303" s="267"/>
      <c r="F303" s="267"/>
    </row>
    <row r="304" spans="5:6" ht="12.75">
      <c r="E304" s="267"/>
      <c r="F304" s="267"/>
    </row>
    <row r="305" spans="5:6" ht="12.75">
      <c r="E305" s="267"/>
      <c r="F305" s="267"/>
    </row>
    <row r="306" spans="5:6" ht="12.75">
      <c r="E306" s="267"/>
      <c r="F306" s="267"/>
    </row>
    <row r="307" spans="5:6" ht="12.75">
      <c r="E307" s="267"/>
      <c r="F307" s="267"/>
    </row>
    <row r="308" spans="5:6" ht="12.75">
      <c r="E308" s="267"/>
      <c r="F308" s="267"/>
    </row>
    <row r="309" spans="5:6" ht="12.75">
      <c r="E309" s="267"/>
      <c r="F309" s="267"/>
    </row>
    <row r="310" spans="5:6" ht="12.75">
      <c r="E310" s="267"/>
      <c r="F310" s="267"/>
    </row>
    <row r="311" spans="5:6" ht="12.75">
      <c r="E311" s="267"/>
      <c r="F311" s="267"/>
    </row>
    <row r="312" spans="5:6" ht="12.75">
      <c r="E312" s="267"/>
      <c r="F312" s="267"/>
    </row>
    <row r="313" spans="5:6" ht="12.75">
      <c r="E313" s="267"/>
      <c r="F313" s="267"/>
    </row>
    <row r="314" spans="5:6" ht="12.75">
      <c r="E314" s="267"/>
      <c r="F314" s="267"/>
    </row>
    <row r="315" spans="5:6" ht="12.75">
      <c r="E315" s="267"/>
      <c r="F315" s="267"/>
    </row>
    <row r="316" spans="5:6" ht="12.75">
      <c r="E316" s="267"/>
      <c r="F316" s="267"/>
    </row>
    <row r="317" spans="5:6" ht="12.75">
      <c r="E317" s="267"/>
      <c r="F317" s="267"/>
    </row>
    <row r="318" spans="5:6" ht="12.75">
      <c r="E318" s="267"/>
      <c r="F318" s="267"/>
    </row>
    <row r="319" spans="5:6" ht="12.75">
      <c r="E319" s="267"/>
      <c r="F319" s="267"/>
    </row>
    <row r="320" spans="5:6" ht="12.75">
      <c r="E320" s="267"/>
      <c r="F320" s="267"/>
    </row>
    <row r="321" spans="5:6" ht="12.75">
      <c r="E321" s="267"/>
      <c r="F321" s="267"/>
    </row>
    <row r="322" spans="5:6" ht="12.75">
      <c r="E322" s="267"/>
      <c r="F322" s="267"/>
    </row>
    <row r="323" spans="5:6" ht="12.75">
      <c r="E323" s="267"/>
      <c r="F323" s="267"/>
    </row>
    <row r="324" spans="5:6" ht="12.75">
      <c r="E324" s="267"/>
      <c r="F324" s="267"/>
    </row>
    <row r="325" spans="5:6" ht="12.75">
      <c r="E325" s="267"/>
      <c r="F325" s="267"/>
    </row>
    <row r="326" spans="5:6" ht="12.75">
      <c r="E326" s="267"/>
      <c r="F326" s="267"/>
    </row>
    <row r="327" spans="5:6" ht="12.75">
      <c r="E327" s="267"/>
      <c r="F327" s="267"/>
    </row>
    <row r="328" spans="5:6" ht="12.75">
      <c r="E328" s="267"/>
      <c r="F328" s="267"/>
    </row>
    <row r="329" spans="5:6" ht="12.75">
      <c r="E329" s="267"/>
      <c r="F329" s="267"/>
    </row>
    <row r="330" spans="5:6" ht="12.75">
      <c r="E330" s="267"/>
      <c r="F330" s="267"/>
    </row>
    <row r="331" spans="5:6" ht="12.75">
      <c r="E331" s="267"/>
      <c r="F331" s="267"/>
    </row>
    <row r="332" spans="5:6" ht="12.75">
      <c r="E332" s="267"/>
      <c r="F332" s="267"/>
    </row>
    <row r="333" spans="5:6" ht="12.75">
      <c r="E333" s="267"/>
      <c r="F333" s="267"/>
    </row>
    <row r="334" spans="5:6" ht="12.75">
      <c r="E334" s="267"/>
      <c r="F334" s="267"/>
    </row>
    <row r="335" spans="5:6" ht="12.75">
      <c r="E335" s="267"/>
      <c r="F335" s="267"/>
    </row>
    <row r="336" spans="5:6" ht="12.75">
      <c r="E336" s="267"/>
      <c r="F336" s="267"/>
    </row>
    <row r="337" spans="5:6" ht="12.75">
      <c r="E337" s="267"/>
      <c r="F337" s="267"/>
    </row>
    <row r="338" spans="5:6" ht="12.75">
      <c r="E338" s="267"/>
      <c r="F338" s="267"/>
    </row>
    <row r="339" spans="5:6" ht="12.75">
      <c r="E339" s="267"/>
      <c r="F339" s="267"/>
    </row>
    <row r="340" spans="5:6" ht="12.75">
      <c r="E340" s="267"/>
      <c r="F340" s="267"/>
    </row>
    <row r="341" spans="5:6" ht="12.75">
      <c r="E341" s="267"/>
      <c r="F341" s="267"/>
    </row>
    <row r="342" spans="5:6" ht="12.75">
      <c r="E342" s="267"/>
      <c r="F342" s="267"/>
    </row>
    <row r="343" spans="5:6" ht="12.75">
      <c r="E343" s="267"/>
      <c r="F343" s="267"/>
    </row>
    <row r="344" spans="5:6" ht="12.75">
      <c r="E344" s="267"/>
      <c r="F344" s="267"/>
    </row>
    <row r="345" spans="5:6" ht="12.75">
      <c r="E345" s="267"/>
      <c r="F345" s="267"/>
    </row>
    <row r="346" spans="5:6" ht="12.75">
      <c r="E346" s="267"/>
      <c r="F346" s="267"/>
    </row>
    <row r="347" spans="5:6" ht="12.75">
      <c r="E347" s="267"/>
      <c r="F347" s="267"/>
    </row>
    <row r="348" spans="5:6" ht="12.75">
      <c r="E348" s="267"/>
      <c r="F348" s="267"/>
    </row>
    <row r="349" spans="5:6" ht="12.75">
      <c r="E349" s="267"/>
      <c r="F349" s="267"/>
    </row>
    <row r="350" spans="5:6" ht="12.75">
      <c r="E350" s="267"/>
      <c r="F350" s="267"/>
    </row>
    <row r="351" spans="5:6" ht="12.75">
      <c r="E351" s="267"/>
      <c r="F351" s="267"/>
    </row>
    <row r="352" spans="5:6" ht="12.75">
      <c r="E352" s="267"/>
      <c r="F352" s="267"/>
    </row>
    <row r="353" spans="5:6" ht="12.75">
      <c r="E353" s="267"/>
      <c r="F353" s="267"/>
    </row>
    <row r="354" spans="5:6" ht="12.75">
      <c r="E354" s="267"/>
      <c r="F354" s="267"/>
    </row>
    <row r="355" spans="5:6" ht="12.75">
      <c r="E355" s="267"/>
      <c r="F355" s="267"/>
    </row>
    <row r="356" spans="5:6" ht="12.75">
      <c r="E356" s="267"/>
      <c r="F356" s="267"/>
    </row>
    <row r="357" spans="5:6" ht="12.75">
      <c r="E357" s="267"/>
      <c r="F357" s="267"/>
    </row>
    <row r="358" spans="5:6" ht="12.75">
      <c r="E358" s="267"/>
      <c r="F358" s="267"/>
    </row>
    <row r="359" spans="5:6" ht="12.75">
      <c r="E359" s="267"/>
      <c r="F359" s="267"/>
    </row>
    <row r="360" spans="5:6" ht="12.75">
      <c r="E360" s="267"/>
      <c r="F360" s="267"/>
    </row>
    <row r="361" spans="5:6" ht="12.75">
      <c r="E361" s="267"/>
      <c r="F361" s="267"/>
    </row>
    <row r="362" spans="5:6" ht="12.75">
      <c r="E362" s="267"/>
      <c r="F362" s="267"/>
    </row>
    <row r="363" spans="5:6" ht="12.75">
      <c r="E363" s="267"/>
      <c r="F363" s="267"/>
    </row>
    <row r="364" spans="5:6" ht="12.75">
      <c r="E364" s="267"/>
      <c r="F364" s="267"/>
    </row>
    <row r="365" spans="5:6" ht="12.75">
      <c r="E365" s="267"/>
      <c r="F365" s="267"/>
    </row>
    <row r="366" spans="5:6" ht="12.75">
      <c r="E366" s="267"/>
      <c r="F366" s="267"/>
    </row>
    <row r="367" spans="5:6" ht="12.75">
      <c r="E367" s="267"/>
      <c r="F367" s="267"/>
    </row>
    <row r="368" spans="5:6" ht="12.75">
      <c r="E368" s="267"/>
      <c r="F368" s="267"/>
    </row>
    <row r="369" spans="5:6" ht="12.75">
      <c r="E369" s="267"/>
      <c r="F369" s="267"/>
    </row>
    <row r="370" spans="5:6" ht="12.75">
      <c r="E370" s="267"/>
      <c r="F370" s="267"/>
    </row>
    <row r="371" spans="5:6" ht="12.75">
      <c r="E371" s="267"/>
      <c r="F371" s="267"/>
    </row>
    <row r="372" spans="5:6" ht="12.75">
      <c r="E372" s="267"/>
      <c r="F372" s="267"/>
    </row>
    <row r="373" spans="5:6" ht="12.75">
      <c r="E373" s="267"/>
      <c r="F373" s="267"/>
    </row>
    <row r="374" spans="5:6" ht="12.75">
      <c r="E374" s="267"/>
      <c r="F374" s="267"/>
    </row>
    <row r="375" spans="5:6" ht="12.75">
      <c r="E375" s="267"/>
      <c r="F375" s="267"/>
    </row>
    <row r="376" spans="5:6" ht="12.75">
      <c r="E376" s="267"/>
      <c r="F376" s="267"/>
    </row>
    <row r="377" spans="5:6" ht="12.75">
      <c r="E377" s="267"/>
      <c r="F377" s="267"/>
    </row>
    <row r="378" spans="5:6" ht="12.75">
      <c r="E378" s="267"/>
      <c r="F378" s="267"/>
    </row>
    <row r="379" spans="5:6" ht="12.75">
      <c r="E379" s="267"/>
      <c r="F379" s="267"/>
    </row>
    <row r="380" spans="5:6" ht="12.75">
      <c r="E380" s="267"/>
      <c r="F380" s="267"/>
    </row>
    <row r="381" spans="5:6" ht="12.75">
      <c r="E381" s="267"/>
      <c r="F381" s="267"/>
    </row>
    <row r="382" spans="5:6" ht="12.75">
      <c r="E382" s="267"/>
      <c r="F382" s="267"/>
    </row>
    <row r="383" spans="5:6" ht="12.75">
      <c r="E383" s="267"/>
      <c r="F383" s="267"/>
    </row>
    <row r="384" spans="5:6" ht="12.75">
      <c r="E384" s="267"/>
      <c r="F384" s="267"/>
    </row>
    <row r="385" spans="5:6" ht="12.75">
      <c r="E385" s="267"/>
      <c r="F385" s="267"/>
    </row>
    <row r="386" spans="5:6" ht="12.75">
      <c r="E386" s="267"/>
      <c r="F386" s="267"/>
    </row>
    <row r="387" spans="5:6" ht="12.75">
      <c r="E387" s="267"/>
      <c r="F387" s="267"/>
    </row>
    <row r="388" spans="5:6" ht="12.75">
      <c r="E388" s="267"/>
      <c r="F388" s="267"/>
    </row>
    <row r="389" spans="5:6" ht="12.75">
      <c r="E389" s="267"/>
      <c r="F389" s="267"/>
    </row>
    <row r="390" spans="5:6" ht="12.75">
      <c r="E390" s="267"/>
      <c r="F390" s="267"/>
    </row>
    <row r="391" spans="5:6" ht="12.75">
      <c r="E391" s="267"/>
      <c r="F391" s="267"/>
    </row>
    <row r="392" spans="5:6" ht="12.75">
      <c r="E392" s="267"/>
      <c r="F392" s="267"/>
    </row>
    <row r="393" spans="5:6" ht="12.75">
      <c r="E393" s="267"/>
      <c r="F393" s="267"/>
    </row>
    <row r="394" spans="5:6" ht="12.75">
      <c r="E394" s="267"/>
      <c r="F394" s="267"/>
    </row>
    <row r="395" spans="5:6" ht="12.75">
      <c r="E395" s="267"/>
      <c r="F395" s="267"/>
    </row>
    <row r="396" spans="5:6" ht="12.75">
      <c r="E396" s="267"/>
      <c r="F396" s="267"/>
    </row>
    <row r="397" spans="5:6" ht="12.75">
      <c r="E397" s="267"/>
      <c r="F397" s="267"/>
    </row>
    <row r="398" spans="5:6" ht="12.75">
      <c r="E398" s="267"/>
      <c r="F398" s="267"/>
    </row>
    <row r="399" spans="5:6" ht="12.75">
      <c r="E399" s="267"/>
      <c r="F399" s="267"/>
    </row>
    <row r="400" spans="5:6" ht="12.75">
      <c r="E400" s="267"/>
      <c r="F400" s="267"/>
    </row>
    <row r="401" spans="5:6" ht="12.75">
      <c r="E401" s="267"/>
      <c r="F401" s="267"/>
    </row>
    <row r="402" spans="5:6" ht="12.75">
      <c r="E402" s="267"/>
      <c r="F402" s="267"/>
    </row>
    <row r="403" spans="5:6" ht="12.75">
      <c r="E403" s="267"/>
      <c r="F403" s="267"/>
    </row>
    <row r="404" spans="5:6" ht="12.75">
      <c r="E404" s="267"/>
      <c r="F404" s="267"/>
    </row>
    <row r="405" spans="5:6" ht="12.75">
      <c r="E405" s="267"/>
      <c r="F405" s="267"/>
    </row>
    <row r="406" spans="5:6" ht="12.75">
      <c r="E406" s="267"/>
      <c r="F406" s="267"/>
    </row>
    <row r="407" spans="5:6" ht="12.75">
      <c r="E407" s="267"/>
      <c r="F407" s="267"/>
    </row>
    <row r="408" spans="5:6" ht="12.75">
      <c r="E408" s="267"/>
      <c r="F408" s="267"/>
    </row>
    <row r="409" spans="5:6" ht="12.75">
      <c r="E409" s="267"/>
      <c r="F409" s="267"/>
    </row>
    <row r="410" spans="5:6" ht="12.75">
      <c r="E410" s="267"/>
      <c r="F410" s="267"/>
    </row>
    <row r="411" spans="5:6" ht="12.75">
      <c r="E411" s="267"/>
      <c r="F411" s="267"/>
    </row>
    <row r="412" spans="5:6" ht="12.75">
      <c r="E412" s="267"/>
      <c r="F412" s="267"/>
    </row>
    <row r="413" spans="5:6" ht="12.75">
      <c r="E413" s="267"/>
      <c r="F413" s="267"/>
    </row>
    <row r="414" spans="5:6" ht="12.75">
      <c r="E414" s="267"/>
      <c r="F414" s="267"/>
    </row>
    <row r="415" spans="5:6" ht="12.75">
      <c r="E415" s="267"/>
      <c r="F415" s="267"/>
    </row>
    <row r="416" spans="5:6" ht="12.75">
      <c r="E416" s="267"/>
      <c r="F416" s="267"/>
    </row>
    <row r="417" spans="5:6" ht="12.75">
      <c r="E417" s="267"/>
      <c r="F417" s="267"/>
    </row>
    <row r="418" spans="5:6" ht="12.75">
      <c r="E418" s="267"/>
      <c r="F418" s="267"/>
    </row>
    <row r="419" spans="5:6" ht="12.75">
      <c r="E419" s="267"/>
      <c r="F419" s="267"/>
    </row>
    <row r="420" spans="5:6" ht="12.75">
      <c r="E420" s="267"/>
      <c r="F420" s="267"/>
    </row>
    <row r="421" spans="5:6" ht="12.75">
      <c r="E421" s="267"/>
      <c r="F421" s="267"/>
    </row>
    <row r="422" spans="5:6" ht="12.75">
      <c r="E422" s="267"/>
      <c r="F422" s="267"/>
    </row>
    <row r="423" spans="5:6" ht="12.75">
      <c r="E423" s="267"/>
      <c r="F423" s="267"/>
    </row>
    <row r="424" spans="5:6" ht="12.75">
      <c r="E424" s="267"/>
      <c r="F424" s="267"/>
    </row>
    <row r="425" spans="5:6" ht="12.75">
      <c r="E425" s="267"/>
      <c r="F425" s="267"/>
    </row>
    <row r="426" spans="5:6" ht="12.75">
      <c r="E426" s="267"/>
      <c r="F426" s="267"/>
    </row>
    <row r="427" spans="5:6" ht="12.75">
      <c r="E427" s="267"/>
      <c r="F427" s="267"/>
    </row>
    <row r="428" spans="5:6" ht="12.75">
      <c r="E428" s="267"/>
      <c r="F428" s="267"/>
    </row>
    <row r="429" spans="5:6" ht="12.75">
      <c r="E429" s="267"/>
      <c r="F429" s="267"/>
    </row>
    <row r="430" spans="5:6" ht="12.75">
      <c r="E430" s="267"/>
      <c r="F430" s="267"/>
    </row>
    <row r="431" spans="5:6" ht="12.75">
      <c r="E431" s="267"/>
      <c r="F431" s="267"/>
    </row>
    <row r="432" spans="5:6" ht="12.75">
      <c r="E432" s="267"/>
      <c r="F432" s="267"/>
    </row>
    <row r="433" spans="5:6" ht="12.75">
      <c r="E433" s="267"/>
      <c r="F433" s="267"/>
    </row>
    <row r="434" spans="5:6" ht="12.75">
      <c r="E434" s="267"/>
      <c r="F434" s="267"/>
    </row>
    <row r="435" spans="5:6" ht="12.75">
      <c r="E435" s="267"/>
      <c r="F435" s="267"/>
    </row>
    <row r="436" spans="5:6" ht="12.75">
      <c r="E436" s="267"/>
      <c r="F436" s="267"/>
    </row>
    <row r="437" spans="5:6" ht="12.75">
      <c r="E437" s="267"/>
      <c r="F437" s="267"/>
    </row>
    <row r="438" spans="5:6" ht="12.75">
      <c r="E438" s="267"/>
      <c r="F438" s="267"/>
    </row>
    <row r="439" spans="5:6" ht="12.75">
      <c r="E439" s="267"/>
      <c r="F439" s="267"/>
    </row>
    <row r="440" spans="5:6" ht="12.75">
      <c r="E440" s="267"/>
      <c r="F440" s="267"/>
    </row>
    <row r="441" spans="5:6" ht="12.75">
      <c r="E441" s="267"/>
      <c r="F441" s="267"/>
    </row>
    <row r="442" spans="5:6" ht="12.75">
      <c r="E442" s="267"/>
      <c r="F442" s="267"/>
    </row>
    <row r="443" spans="5:6" ht="12.75">
      <c r="E443" s="267"/>
      <c r="F443" s="267"/>
    </row>
    <row r="444" spans="5:6" ht="12.75">
      <c r="E444" s="267"/>
      <c r="F444" s="267"/>
    </row>
    <row r="445" spans="5:6" ht="12.75">
      <c r="E445" s="267"/>
      <c r="F445" s="267"/>
    </row>
    <row r="446" spans="5:6" ht="12.75">
      <c r="E446" s="267"/>
      <c r="F446" s="267"/>
    </row>
    <row r="447" spans="5:6" ht="12.75">
      <c r="E447" s="267"/>
      <c r="F447" s="267"/>
    </row>
    <row r="448" spans="5:6" ht="12.75">
      <c r="E448" s="267"/>
      <c r="F448" s="267"/>
    </row>
    <row r="449" spans="5:6" ht="12.75">
      <c r="E449" s="267"/>
      <c r="F449" s="267"/>
    </row>
    <row r="450" spans="5:6" ht="12.75">
      <c r="E450" s="267"/>
      <c r="F450" s="267"/>
    </row>
    <row r="451" spans="5:6" ht="12.75">
      <c r="E451" s="267"/>
      <c r="F451" s="267"/>
    </row>
    <row r="452" spans="5:6" ht="12.75">
      <c r="E452" s="267"/>
      <c r="F452" s="267"/>
    </row>
    <row r="453" spans="5:6" ht="12.75">
      <c r="E453" s="267"/>
      <c r="F453" s="267"/>
    </row>
    <row r="454" spans="5:6" ht="12.75">
      <c r="E454" s="267"/>
      <c r="F454" s="267"/>
    </row>
    <row r="455" spans="5:6" ht="12.75">
      <c r="E455" s="267"/>
      <c r="F455" s="267"/>
    </row>
    <row r="456" spans="5:6" ht="12.75">
      <c r="E456" s="267"/>
      <c r="F456" s="267"/>
    </row>
    <row r="457" spans="5:6" ht="12.75">
      <c r="E457" s="267"/>
      <c r="F457" s="267"/>
    </row>
    <row r="458" spans="5:6" ht="12.75">
      <c r="E458" s="267"/>
      <c r="F458" s="267"/>
    </row>
    <row r="459" spans="5:6" ht="12.75">
      <c r="E459" s="267"/>
      <c r="F459" s="267"/>
    </row>
    <row r="460" spans="5:6" ht="12.75">
      <c r="E460" s="267"/>
      <c r="F460" s="267"/>
    </row>
    <row r="461" spans="5:6" ht="12.75">
      <c r="E461" s="267"/>
      <c r="F461" s="267"/>
    </row>
    <row r="462" spans="5:6" ht="12.75">
      <c r="E462" s="267"/>
      <c r="F462" s="267"/>
    </row>
    <row r="463" spans="5:6" ht="12.75">
      <c r="E463" s="267"/>
      <c r="F463" s="267"/>
    </row>
    <row r="464" spans="5:6" ht="12.75">
      <c r="E464" s="267"/>
      <c r="F464" s="267"/>
    </row>
    <row r="465" spans="5:6" ht="12.75">
      <c r="E465" s="267"/>
      <c r="F465" s="267"/>
    </row>
    <row r="466" spans="5:6" ht="12.75">
      <c r="E466" s="267"/>
      <c r="F466" s="267"/>
    </row>
    <row r="467" spans="5:6" ht="12.75">
      <c r="E467" s="267"/>
      <c r="F467" s="267"/>
    </row>
    <row r="468" spans="5:6" ht="12.75">
      <c r="E468" s="267"/>
      <c r="F468" s="267"/>
    </row>
    <row r="469" spans="5:6" ht="12.75">
      <c r="E469" s="267"/>
      <c r="F469" s="267"/>
    </row>
    <row r="470" spans="5:6" ht="12.75">
      <c r="E470" s="267"/>
      <c r="F470" s="267"/>
    </row>
    <row r="471" spans="5:6" ht="12.75">
      <c r="E471" s="267"/>
      <c r="F471" s="267"/>
    </row>
    <row r="472" spans="5:6" ht="12.75">
      <c r="E472" s="267"/>
      <c r="F472" s="267"/>
    </row>
    <row r="473" spans="5:6" ht="12.75">
      <c r="E473" s="267"/>
      <c r="F473" s="267"/>
    </row>
    <row r="474" spans="5:6" ht="12.75">
      <c r="E474" s="267"/>
      <c r="F474" s="267"/>
    </row>
    <row r="475" spans="5:6" ht="12.75">
      <c r="E475" s="267"/>
      <c r="F475" s="267"/>
    </row>
    <row r="476" spans="5:6" ht="12.75">
      <c r="E476" s="267"/>
      <c r="F476" s="267"/>
    </row>
    <row r="477" spans="5:6" ht="12.75">
      <c r="E477" s="267"/>
      <c r="F477" s="267"/>
    </row>
    <row r="478" spans="5:6" ht="12.75">
      <c r="E478" s="267"/>
      <c r="F478" s="267"/>
    </row>
    <row r="479" spans="5:6" ht="12.75">
      <c r="E479" s="267"/>
      <c r="F479" s="267"/>
    </row>
    <row r="480" spans="5:6" ht="12.75">
      <c r="E480" s="267"/>
      <c r="F480" s="267"/>
    </row>
    <row r="481" spans="5:6" ht="12.75">
      <c r="E481" s="267"/>
      <c r="F481" s="267"/>
    </row>
    <row r="482" spans="5:6" ht="12.75">
      <c r="E482" s="267"/>
      <c r="F482" s="267"/>
    </row>
    <row r="483" spans="5:6" ht="12.75">
      <c r="E483" s="267"/>
      <c r="F483" s="267"/>
    </row>
    <row r="484" spans="5:6" ht="12.75">
      <c r="E484" s="267"/>
      <c r="F484" s="267"/>
    </row>
    <row r="485" spans="5:6" ht="12.75">
      <c r="E485" s="267"/>
      <c r="F485" s="267"/>
    </row>
    <row r="486" spans="5:6" ht="12.75">
      <c r="E486" s="267"/>
      <c r="F486" s="267"/>
    </row>
    <row r="487" spans="5:6" ht="12.75">
      <c r="E487" s="267"/>
      <c r="F487" s="267"/>
    </row>
    <row r="488" spans="5:6" ht="12.75">
      <c r="E488" s="267"/>
      <c r="F488" s="267"/>
    </row>
    <row r="489" spans="5:6" ht="12.75">
      <c r="E489" s="267"/>
      <c r="F489" s="267"/>
    </row>
    <row r="490" spans="5:6" ht="12.75">
      <c r="E490" s="267"/>
      <c r="F490" s="267"/>
    </row>
    <row r="491" spans="5:6" ht="12.75">
      <c r="E491" s="267"/>
      <c r="F491" s="267"/>
    </row>
    <row r="492" spans="5:6" ht="12.75">
      <c r="E492" s="267"/>
      <c r="F492" s="267"/>
    </row>
    <row r="493" spans="5:6" ht="12.75">
      <c r="E493" s="267"/>
      <c r="F493" s="267"/>
    </row>
    <row r="494" spans="5:6" ht="12.75">
      <c r="E494" s="267"/>
      <c r="F494" s="267"/>
    </row>
    <row r="495" spans="5:6" ht="12.75">
      <c r="E495" s="267"/>
      <c r="F495" s="267"/>
    </row>
    <row r="496" spans="5:6" ht="12.75">
      <c r="E496" s="267"/>
      <c r="F496" s="267"/>
    </row>
    <row r="497" spans="5:6" ht="12.75">
      <c r="E497" s="267"/>
      <c r="F497" s="267"/>
    </row>
    <row r="498" spans="5:6" ht="12.75">
      <c r="E498" s="267"/>
      <c r="F498" s="267"/>
    </row>
    <row r="499" spans="5:6" ht="12.75">
      <c r="E499" s="267"/>
      <c r="F499" s="267"/>
    </row>
    <row r="500" spans="5:6" ht="12.75">
      <c r="E500" s="267"/>
      <c r="F500" s="267"/>
    </row>
    <row r="501" spans="5:6" ht="12.75">
      <c r="E501" s="267"/>
      <c r="F501" s="267"/>
    </row>
    <row r="502" spans="5:6" ht="12.75">
      <c r="E502" s="267"/>
      <c r="F502" s="267"/>
    </row>
    <row r="503" spans="5:6" ht="12.75">
      <c r="E503" s="267"/>
      <c r="F503" s="267"/>
    </row>
    <row r="504" spans="5:6" ht="12.75">
      <c r="E504" s="267"/>
      <c r="F504" s="267"/>
    </row>
    <row r="505" spans="5:6" ht="12.75">
      <c r="E505" s="267"/>
      <c r="F505" s="267"/>
    </row>
    <row r="506" spans="5:6" ht="12.75">
      <c r="E506" s="267"/>
      <c r="F506" s="267"/>
    </row>
    <row r="507" spans="5:6" ht="12.75">
      <c r="E507" s="267"/>
      <c r="F507" s="267"/>
    </row>
    <row r="508" spans="5:6" ht="12.75">
      <c r="E508" s="267"/>
      <c r="F508" s="267"/>
    </row>
    <row r="509" spans="5:6" ht="12.75">
      <c r="E509" s="267"/>
      <c r="F509" s="267"/>
    </row>
    <row r="510" spans="5:6" ht="12.75">
      <c r="E510" s="267"/>
      <c r="F510" s="267"/>
    </row>
    <row r="511" spans="5:6" ht="12.75">
      <c r="E511" s="267"/>
      <c r="F511" s="267"/>
    </row>
    <row r="512" spans="5:6" ht="12.75">
      <c r="E512" s="267"/>
      <c r="F512" s="267"/>
    </row>
    <row r="513" spans="5:6" ht="12.75">
      <c r="E513" s="267"/>
      <c r="F513" s="267"/>
    </row>
    <row r="514" spans="5:6" ht="12.75">
      <c r="E514" s="267"/>
      <c r="F514" s="267"/>
    </row>
    <row r="515" spans="5:6" ht="12.75">
      <c r="E515" s="267"/>
      <c r="F515" s="267"/>
    </row>
    <row r="516" spans="5:6" ht="12.75">
      <c r="E516" s="267"/>
      <c r="F516" s="267"/>
    </row>
    <row r="517" spans="5:6" ht="12.75">
      <c r="E517" s="267"/>
      <c r="F517" s="267"/>
    </row>
    <row r="518" spans="5:6" ht="12.75">
      <c r="E518" s="267"/>
      <c r="F518" s="267"/>
    </row>
    <row r="519" spans="5:6" ht="12.75">
      <c r="E519" s="267"/>
      <c r="F519" s="267"/>
    </row>
    <row r="520" spans="5:6" ht="12.75">
      <c r="E520" s="267"/>
      <c r="F520" s="267"/>
    </row>
    <row r="521" spans="5:6" ht="12.75">
      <c r="E521" s="267"/>
      <c r="F521" s="267"/>
    </row>
    <row r="522" spans="5:6" ht="12.75">
      <c r="E522" s="267"/>
      <c r="F522" s="267"/>
    </row>
    <row r="523" spans="5:6" ht="12.75">
      <c r="E523" s="267"/>
      <c r="F523" s="267"/>
    </row>
    <row r="524" spans="5:6" ht="12.75">
      <c r="E524" s="267"/>
      <c r="F524" s="267"/>
    </row>
    <row r="525" spans="5:6" ht="12.75">
      <c r="E525" s="267"/>
      <c r="F525" s="267"/>
    </row>
    <row r="526" spans="5:6" ht="12.75">
      <c r="E526" s="267"/>
      <c r="F526" s="267"/>
    </row>
    <row r="527" spans="5:6" ht="12.75">
      <c r="E527" s="267"/>
      <c r="F527" s="267"/>
    </row>
    <row r="528" spans="5:6" ht="12.75">
      <c r="E528" s="267"/>
      <c r="F528" s="267"/>
    </row>
    <row r="529" spans="5:6" ht="12.75">
      <c r="E529" s="267"/>
      <c r="F529" s="267"/>
    </row>
    <row r="530" spans="5:6" ht="12.75">
      <c r="E530" s="267"/>
      <c r="F530" s="267"/>
    </row>
    <row r="531" spans="5:6" ht="12.75">
      <c r="E531" s="267"/>
      <c r="F531" s="267"/>
    </row>
    <row r="532" spans="5:6" ht="12.75">
      <c r="E532" s="267"/>
      <c r="F532" s="267"/>
    </row>
    <row r="533" spans="5:6" ht="12.75">
      <c r="E533" s="267"/>
      <c r="F533" s="267"/>
    </row>
    <row r="534" spans="5:6" ht="12.75">
      <c r="E534" s="267"/>
      <c r="F534" s="267"/>
    </row>
    <row r="535" spans="5:6" ht="12.75">
      <c r="E535" s="267"/>
      <c r="F535" s="267"/>
    </row>
    <row r="536" spans="5:6" ht="12.75">
      <c r="E536" s="267"/>
      <c r="F536" s="267"/>
    </row>
    <row r="537" spans="5:6" ht="12.75">
      <c r="E537" s="267"/>
      <c r="F537" s="267"/>
    </row>
    <row r="538" spans="5:6" ht="12.75">
      <c r="E538" s="267"/>
      <c r="F538" s="267"/>
    </row>
    <row r="539" spans="5:6" ht="12.75">
      <c r="E539" s="267"/>
      <c r="F539" s="267"/>
    </row>
    <row r="540" spans="5:6" ht="12.75">
      <c r="E540" s="267"/>
      <c r="F540" s="267"/>
    </row>
    <row r="541" spans="5:6" ht="12.75">
      <c r="E541" s="267"/>
      <c r="F541" s="267"/>
    </row>
    <row r="542" spans="5:6" ht="12.75">
      <c r="E542" s="267"/>
      <c r="F542" s="267"/>
    </row>
    <row r="543" spans="5:6" ht="12.75">
      <c r="E543" s="267"/>
      <c r="F543" s="267"/>
    </row>
    <row r="544" spans="5:6" ht="12.75">
      <c r="E544" s="267"/>
      <c r="F544" s="267"/>
    </row>
    <row r="545" spans="5:6" ht="12.75">
      <c r="E545" s="267"/>
      <c r="F545" s="267"/>
    </row>
    <row r="546" spans="5:6" ht="12.75">
      <c r="E546" s="267"/>
      <c r="F546" s="267"/>
    </row>
    <row r="547" spans="5:6" ht="12.75">
      <c r="E547" s="267"/>
      <c r="F547" s="267"/>
    </row>
    <row r="548" spans="5:6" ht="12.75">
      <c r="E548" s="267"/>
      <c r="F548" s="267"/>
    </row>
    <row r="549" spans="5:6" ht="12.75">
      <c r="E549" s="267"/>
      <c r="F549" s="267"/>
    </row>
    <row r="550" spans="5:6" ht="12.75">
      <c r="E550" s="267"/>
      <c r="F550" s="267"/>
    </row>
    <row r="551" spans="5:6" ht="12.75">
      <c r="E551" s="267"/>
      <c r="F551" s="267"/>
    </row>
    <row r="552" spans="5:6" ht="12.75">
      <c r="E552" s="267"/>
      <c r="F552" s="267"/>
    </row>
    <row r="553" spans="5:6" ht="12.75">
      <c r="E553" s="267"/>
      <c r="F553" s="267"/>
    </row>
    <row r="554" spans="5:6" ht="12.75">
      <c r="E554" s="267"/>
      <c r="F554" s="267"/>
    </row>
    <row r="555" spans="5:6" ht="12.75">
      <c r="E555" s="267"/>
      <c r="F555" s="267"/>
    </row>
    <row r="556" spans="5:6" ht="12.75">
      <c r="E556" s="267"/>
      <c r="F556" s="267"/>
    </row>
    <row r="557" spans="5:6" ht="12.75">
      <c r="E557" s="267"/>
      <c r="F557" s="267"/>
    </row>
    <row r="558" spans="5:6" ht="12.75">
      <c r="E558" s="267"/>
      <c r="F558" s="267"/>
    </row>
    <row r="559" spans="5:6" ht="12.75">
      <c r="E559" s="267"/>
      <c r="F559" s="267"/>
    </row>
    <row r="560" spans="5:6" ht="12.75">
      <c r="E560" s="267"/>
      <c r="F560" s="267"/>
    </row>
    <row r="561" spans="5:6" ht="12.75">
      <c r="E561" s="267"/>
      <c r="F561" s="267"/>
    </row>
    <row r="562" spans="5:6" ht="12.75">
      <c r="E562" s="267"/>
      <c r="F562" s="267"/>
    </row>
    <row r="563" spans="5:6" ht="12.75">
      <c r="E563" s="267"/>
      <c r="F563" s="267"/>
    </row>
    <row r="564" spans="5:6" ht="12.75">
      <c r="E564" s="267"/>
      <c r="F564" s="267"/>
    </row>
    <row r="565" spans="5:6" ht="12.75">
      <c r="E565" s="267"/>
      <c r="F565" s="267"/>
    </row>
    <row r="566" spans="5:6" ht="12.75">
      <c r="E566" s="267"/>
      <c r="F566" s="267"/>
    </row>
    <row r="567" spans="5:6" ht="12.75">
      <c r="E567" s="267"/>
      <c r="F567" s="267"/>
    </row>
    <row r="568" spans="5:6" ht="12.75">
      <c r="E568" s="267"/>
      <c r="F568" s="267"/>
    </row>
    <row r="569" spans="5:6" ht="12.75">
      <c r="E569" s="267"/>
      <c r="F569" s="267"/>
    </row>
    <row r="570" spans="5:6" ht="12.75">
      <c r="E570" s="267"/>
      <c r="F570" s="267"/>
    </row>
    <row r="571" spans="5:6" ht="12.75">
      <c r="E571" s="267"/>
      <c r="F571" s="267"/>
    </row>
    <row r="572" spans="5:6" ht="12.75">
      <c r="E572" s="267"/>
      <c r="F572" s="267"/>
    </row>
    <row r="573" spans="5:6" ht="12.75">
      <c r="E573" s="267"/>
      <c r="F573" s="267"/>
    </row>
    <row r="574" spans="5:6" ht="12.75">
      <c r="E574" s="267"/>
      <c r="F574" s="267"/>
    </row>
    <row r="575" spans="5:6" ht="12.75">
      <c r="E575" s="267"/>
      <c r="F575" s="267"/>
    </row>
    <row r="576" spans="5:6" ht="12.75">
      <c r="E576" s="267"/>
      <c r="F576" s="267"/>
    </row>
    <row r="577" spans="5:6" ht="12.75">
      <c r="E577" s="267"/>
      <c r="F577" s="267"/>
    </row>
    <row r="578" spans="5:6" ht="12.75">
      <c r="E578" s="267"/>
      <c r="F578" s="267"/>
    </row>
    <row r="579" spans="5:6" ht="12.75">
      <c r="E579" s="267"/>
      <c r="F579" s="267"/>
    </row>
    <row r="580" spans="5:6" ht="12.75">
      <c r="E580" s="267"/>
      <c r="F580" s="267"/>
    </row>
    <row r="581" spans="5:6" ht="12.75">
      <c r="E581" s="267"/>
      <c r="F581" s="267"/>
    </row>
    <row r="582" spans="5:6" ht="12.75">
      <c r="E582" s="267"/>
      <c r="F582" s="267"/>
    </row>
    <row r="583" spans="5:6" ht="12.75">
      <c r="E583" s="267"/>
      <c r="F583" s="267"/>
    </row>
    <row r="584" spans="5:6" ht="12.75">
      <c r="E584" s="267"/>
      <c r="F584" s="267"/>
    </row>
    <row r="585" spans="5:6" ht="12.75">
      <c r="E585" s="267"/>
      <c r="F585" s="267"/>
    </row>
    <row r="586" spans="5:6" ht="12.75">
      <c r="E586" s="267"/>
      <c r="F586" s="267"/>
    </row>
    <row r="587" spans="5:6" ht="12.75">
      <c r="E587" s="267"/>
      <c r="F587" s="267"/>
    </row>
    <row r="588" spans="5:6" ht="12.75">
      <c r="E588" s="267"/>
      <c r="F588" s="267"/>
    </row>
    <row r="589" spans="5:6" ht="12.75">
      <c r="E589" s="267"/>
      <c r="F589" s="267"/>
    </row>
    <row r="590" spans="5:6" ht="12.75">
      <c r="E590" s="267"/>
      <c r="F590" s="267"/>
    </row>
    <row r="591" spans="5:6" ht="12.75">
      <c r="E591" s="267"/>
      <c r="F591" s="267"/>
    </row>
    <row r="592" spans="5:6" ht="12.75">
      <c r="E592" s="267"/>
      <c r="F592" s="267"/>
    </row>
    <row r="593" spans="5:6" ht="12.75">
      <c r="E593" s="267"/>
      <c r="F593" s="267"/>
    </row>
    <row r="594" spans="5:6" ht="12.75">
      <c r="E594" s="267"/>
      <c r="F594" s="267"/>
    </row>
    <row r="595" spans="5:6" ht="12.75">
      <c r="E595" s="267"/>
      <c r="F595" s="267"/>
    </row>
    <row r="596" spans="5:6" ht="12.75">
      <c r="E596" s="267"/>
      <c r="F596" s="267"/>
    </row>
    <row r="597" spans="5:6" ht="12.75">
      <c r="E597" s="267"/>
      <c r="F597" s="267"/>
    </row>
    <row r="598" spans="5:6" ht="12.75">
      <c r="E598" s="267"/>
      <c r="F598" s="267"/>
    </row>
    <row r="599" spans="5:6" ht="12.75">
      <c r="E599" s="267"/>
      <c r="F599" s="267"/>
    </row>
    <row r="600" spans="5:6" ht="12.75">
      <c r="E600" s="267"/>
      <c r="F600" s="267"/>
    </row>
    <row r="601" spans="5:6" ht="12.75">
      <c r="E601" s="267"/>
      <c r="F601" s="267"/>
    </row>
    <row r="602" spans="5:6" ht="12.75">
      <c r="E602" s="267"/>
      <c r="F602" s="267"/>
    </row>
    <row r="603" spans="5:6" ht="12.75">
      <c r="E603" s="267"/>
      <c r="F603" s="267"/>
    </row>
    <row r="604" spans="5:6" ht="12.75">
      <c r="E604" s="267"/>
      <c r="F604" s="267"/>
    </row>
    <row r="605" spans="5:6" ht="12.75">
      <c r="E605" s="267"/>
      <c r="F605" s="267"/>
    </row>
    <row r="606" spans="5:6" ht="12.75">
      <c r="E606" s="267"/>
      <c r="F606" s="267"/>
    </row>
    <row r="607" spans="5:6" ht="12.75">
      <c r="E607" s="267"/>
      <c r="F607" s="267"/>
    </row>
    <row r="608" spans="5:6" ht="12.75">
      <c r="E608" s="267"/>
      <c r="F608" s="267"/>
    </row>
    <row r="609" spans="5:6" ht="12.75">
      <c r="E609" s="267"/>
      <c r="F609" s="267"/>
    </row>
    <row r="610" spans="5:6" ht="12.75">
      <c r="E610" s="267"/>
      <c r="F610" s="267"/>
    </row>
    <row r="611" spans="5:6" ht="12.75">
      <c r="E611" s="267"/>
      <c r="F611" s="267"/>
    </row>
    <row r="612" spans="5:6" ht="12.75">
      <c r="E612" s="267"/>
      <c r="F612" s="267"/>
    </row>
    <row r="613" spans="5:6" ht="12.75">
      <c r="E613" s="267"/>
      <c r="F613" s="267"/>
    </row>
    <row r="614" spans="5:6" ht="12.75">
      <c r="E614" s="267"/>
      <c r="F614" s="267"/>
    </row>
    <row r="615" spans="5:6" ht="12.75">
      <c r="E615" s="267"/>
      <c r="F615" s="267"/>
    </row>
    <row r="616" spans="5:6" ht="12.75">
      <c r="E616" s="267"/>
      <c r="F616" s="267"/>
    </row>
    <row r="617" spans="5:6" ht="12.75">
      <c r="E617" s="267"/>
      <c r="F617" s="267"/>
    </row>
    <row r="618" spans="5:6" ht="12.75">
      <c r="E618" s="267"/>
      <c r="F618" s="267"/>
    </row>
    <row r="619" spans="5:6" ht="12.75">
      <c r="E619" s="267"/>
      <c r="F619" s="267"/>
    </row>
    <row r="620" spans="5:6" ht="12.75">
      <c r="E620" s="267"/>
      <c r="F620" s="267"/>
    </row>
    <row r="621" spans="5:6" ht="12.75">
      <c r="E621" s="267"/>
      <c r="F621" s="267"/>
    </row>
    <row r="622" spans="5:6" ht="12.75">
      <c r="E622" s="267"/>
      <c r="F622" s="267"/>
    </row>
    <row r="623" spans="5:6" ht="12.75">
      <c r="E623" s="267"/>
      <c r="F623" s="267"/>
    </row>
    <row r="624" spans="5:6" ht="12.75">
      <c r="E624" s="267"/>
      <c r="F624" s="267"/>
    </row>
    <row r="625" spans="5:6" ht="12.75">
      <c r="E625" s="267"/>
      <c r="F625" s="267"/>
    </row>
    <row r="626" spans="5:6" ht="12.75">
      <c r="E626" s="267"/>
      <c r="F626" s="267"/>
    </row>
    <row r="627" spans="5:6" ht="12.75">
      <c r="E627" s="267"/>
      <c r="F627" s="267"/>
    </row>
    <row r="628" spans="5:6" ht="12.75">
      <c r="E628" s="267"/>
      <c r="F628" s="267"/>
    </row>
    <row r="629" spans="5:6" ht="12.75">
      <c r="E629" s="267"/>
      <c r="F629" s="267"/>
    </row>
    <row r="630" spans="5:6" ht="12.75">
      <c r="E630" s="267"/>
      <c r="F630" s="267"/>
    </row>
    <row r="631" spans="5:6" ht="12.75">
      <c r="E631" s="267"/>
      <c r="F631" s="267"/>
    </row>
    <row r="632" spans="5:6" ht="12.75">
      <c r="E632" s="267"/>
      <c r="F632" s="267"/>
    </row>
    <row r="633" spans="5:6" ht="12.75">
      <c r="E633" s="267"/>
      <c r="F633" s="267"/>
    </row>
    <row r="634" spans="5:6" ht="12.75">
      <c r="E634" s="267"/>
      <c r="F634" s="267"/>
    </row>
    <row r="635" spans="5:6" ht="12.75">
      <c r="E635" s="267"/>
      <c r="F635" s="267"/>
    </row>
    <row r="636" spans="5:6" ht="12.75">
      <c r="E636" s="267"/>
      <c r="F636" s="267"/>
    </row>
    <row r="637" spans="5:6" ht="12.75">
      <c r="E637" s="267"/>
      <c r="F637" s="267"/>
    </row>
    <row r="638" spans="5:6" ht="12.75">
      <c r="E638" s="267"/>
      <c r="F638" s="267"/>
    </row>
    <row r="639" spans="5:6" ht="12.75">
      <c r="E639" s="267"/>
      <c r="F639" s="267"/>
    </row>
    <row r="640" spans="5:6" ht="12.75">
      <c r="E640" s="267"/>
      <c r="F640" s="267"/>
    </row>
    <row r="641" spans="5:6" ht="12.75">
      <c r="E641" s="267"/>
      <c r="F641" s="267"/>
    </row>
    <row r="642" spans="5:6" ht="12.75">
      <c r="E642" s="267"/>
      <c r="F642" s="267"/>
    </row>
    <row r="643" spans="5:6" ht="12.75">
      <c r="E643" s="267"/>
      <c r="F643" s="267"/>
    </row>
    <row r="644" spans="5:6" ht="12.75">
      <c r="E644" s="267"/>
      <c r="F644" s="267"/>
    </row>
    <row r="645" spans="5:6" ht="12.75">
      <c r="E645" s="267"/>
      <c r="F645" s="267"/>
    </row>
    <row r="646" spans="5:6" ht="12.75">
      <c r="E646" s="267"/>
      <c r="F646" s="267"/>
    </row>
    <row r="647" spans="5:6" ht="12.75">
      <c r="E647" s="267"/>
      <c r="F647" s="267"/>
    </row>
    <row r="648" spans="5:6" ht="12.75">
      <c r="E648" s="267"/>
      <c r="F648" s="267"/>
    </row>
    <row r="649" spans="5:6" ht="12.75">
      <c r="E649" s="267"/>
      <c r="F649" s="267"/>
    </row>
    <row r="650" spans="5:6" ht="12.75">
      <c r="E650" s="267"/>
      <c r="F650" s="267"/>
    </row>
    <row r="651" spans="5:6" ht="12.75">
      <c r="E651" s="267"/>
      <c r="F651" s="267"/>
    </row>
    <row r="652" spans="5:6" ht="12.75">
      <c r="E652" s="267"/>
      <c r="F652" s="267"/>
    </row>
    <row r="653" spans="5:6" ht="12.75">
      <c r="E653" s="267"/>
      <c r="F653" s="267"/>
    </row>
    <row r="654" spans="5:6" ht="12.75">
      <c r="E654" s="267"/>
      <c r="F654" s="267"/>
    </row>
    <row r="655" spans="5:6" ht="12.75">
      <c r="E655" s="267"/>
      <c r="F655" s="267"/>
    </row>
    <row r="656" spans="5:6" ht="12.75">
      <c r="E656" s="267"/>
      <c r="F656" s="267"/>
    </row>
    <row r="657" spans="5:6" ht="12.75">
      <c r="E657" s="267"/>
      <c r="F657" s="267"/>
    </row>
    <row r="658" spans="5:6" ht="12.75">
      <c r="E658" s="267"/>
      <c r="F658" s="267"/>
    </row>
    <row r="659" spans="5:6" ht="12.75">
      <c r="E659" s="267"/>
      <c r="F659" s="267"/>
    </row>
    <row r="660" spans="5:6" ht="12.75">
      <c r="E660" s="267"/>
      <c r="F660" s="267"/>
    </row>
    <row r="661" spans="5:6" ht="12.75">
      <c r="E661" s="267"/>
      <c r="F661" s="267"/>
    </row>
    <row r="662" spans="5:6" ht="12.75">
      <c r="E662" s="267"/>
      <c r="F662" s="267"/>
    </row>
    <row r="663" spans="5:6" ht="12.75">
      <c r="E663" s="267"/>
      <c r="F663" s="267"/>
    </row>
    <row r="664" spans="5:6" ht="12.75">
      <c r="E664" s="267"/>
      <c r="F664" s="267"/>
    </row>
    <row r="665" spans="5:6" ht="12.75">
      <c r="E665" s="267"/>
      <c r="F665" s="267"/>
    </row>
    <row r="666" spans="5:6" ht="12.75">
      <c r="E666" s="267"/>
      <c r="F666" s="267"/>
    </row>
    <row r="667" spans="5:6" ht="12.75">
      <c r="E667" s="267"/>
      <c r="F667" s="267"/>
    </row>
    <row r="668" spans="5:6" ht="12.75">
      <c r="E668" s="267"/>
      <c r="F668" s="267"/>
    </row>
    <row r="669" spans="5:6" ht="12.75">
      <c r="E669" s="267"/>
      <c r="F669" s="267"/>
    </row>
    <row r="670" spans="5:6" ht="12.75">
      <c r="E670" s="267"/>
      <c r="F670" s="267"/>
    </row>
    <row r="671" spans="5:6" ht="12.75">
      <c r="E671" s="267"/>
      <c r="F671" s="267"/>
    </row>
    <row r="672" spans="5:6" ht="12.75">
      <c r="E672" s="267"/>
      <c r="F672" s="267"/>
    </row>
    <row r="673" spans="5:6" ht="12.75">
      <c r="E673" s="267"/>
      <c r="F673" s="267"/>
    </row>
    <row r="674" spans="5:6" ht="12.75">
      <c r="E674" s="267"/>
      <c r="F674" s="267"/>
    </row>
    <row r="675" spans="5:6" ht="12.75">
      <c r="E675" s="267"/>
      <c r="F675" s="267"/>
    </row>
    <row r="676" spans="5:6" ht="12.75">
      <c r="E676" s="267"/>
      <c r="F676" s="267"/>
    </row>
    <row r="677" spans="5:6" ht="12.75">
      <c r="E677" s="267"/>
      <c r="F677" s="267"/>
    </row>
    <row r="678" spans="5:6" ht="12.75">
      <c r="E678" s="267"/>
      <c r="F678" s="267"/>
    </row>
    <row r="679" spans="5:6" ht="12.75">
      <c r="E679" s="267"/>
      <c r="F679" s="267"/>
    </row>
    <row r="680" spans="5:6" ht="12.75">
      <c r="E680" s="267"/>
      <c r="F680" s="267"/>
    </row>
    <row r="681" spans="5:6" ht="12.75">
      <c r="E681" s="267"/>
      <c r="F681" s="267"/>
    </row>
    <row r="682" spans="5:6" ht="12.75">
      <c r="E682" s="267"/>
      <c r="F682" s="267"/>
    </row>
    <row r="683" spans="5:6" ht="12.75">
      <c r="E683" s="267"/>
      <c r="F683" s="267"/>
    </row>
    <row r="684" spans="5:6" ht="12.75">
      <c r="E684" s="267"/>
      <c r="F684" s="267"/>
    </row>
    <row r="685" spans="5:6" ht="12.75">
      <c r="E685" s="267"/>
      <c r="F685" s="267"/>
    </row>
    <row r="686" spans="5:6" ht="12.75">
      <c r="E686" s="267"/>
      <c r="F686" s="267"/>
    </row>
    <row r="687" spans="5:6" ht="12.75">
      <c r="E687" s="267"/>
      <c r="F687" s="267"/>
    </row>
    <row r="688" spans="5:6" ht="12.75">
      <c r="E688" s="267"/>
      <c r="F688" s="267"/>
    </row>
    <row r="689" spans="5:6" ht="12.75">
      <c r="E689" s="267"/>
      <c r="F689" s="267"/>
    </row>
    <row r="690" spans="5:6" ht="12.75">
      <c r="E690" s="267"/>
      <c r="F690" s="267"/>
    </row>
    <row r="691" spans="5:6" ht="12.75">
      <c r="E691" s="267"/>
      <c r="F691" s="267"/>
    </row>
    <row r="692" spans="5:6" ht="12.75">
      <c r="E692" s="267"/>
      <c r="F692" s="267"/>
    </row>
    <row r="693" spans="5:6" ht="12.75">
      <c r="E693" s="267"/>
      <c r="F693" s="267"/>
    </row>
    <row r="694" spans="5:6" ht="12.75">
      <c r="E694" s="267"/>
      <c r="F694" s="267"/>
    </row>
    <row r="695" spans="5:6" ht="12.75">
      <c r="E695" s="267"/>
      <c r="F695" s="267"/>
    </row>
    <row r="696" spans="5:6" ht="12.75">
      <c r="E696" s="267"/>
      <c r="F696" s="267"/>
    </row>
    <row r="697" spans="5:6" ht="12.75">
      <c r="E697" s="267"/>
      <c r="F697" s="267"/>
    </row>
    <row r="698" spans="5:6" ht="12.75">
      <c r="E698" s="267"/>
      <c r="F698" s="267"/>
    </row>
    <row r="699" spans="5:6" ht="12.75">
      <c r="E699" s="267"/>
      <c r="F699" s="267"/>
    </row>
    <row r="700" spans="5:6" ht="12.75">
      <c r="E700" s="267"/>
      <c r="F700" s="267"/>
    </row>
    <row r="701" spans="5:6" ht="12.75">
      <c r="E701" s="267"/>
      <c r="F701" s="267"/>
    </row>
    <row r="702" spans="5:6" ht="12.75">
      <c r="E702" s="267"/>
      <c r="F702" s="267"/>
    </row>
    <row r="703" spans="5:6" ht="12.75">
      <c r="E703" s="267"/>
      <c r="F703" s="267"/>
    </row>
    <row r="704" spans="5:6" ht="12.75">
      <c r="E704" s="267"/>
      <c r="F704" s="267"/>
    </row>
    <row r="705" spans="5:6" ht="12.75">
      <c r="E705" s="267"/>
      <c r="F705" s="267"/>
    </row>
    <row r="706" spans="5:6" ht="12.75">
      <c r="E706" s="267"/>
      <c r="F706" s="267"/>
    </row>
    <row r="707" spans="5:6" ht="12.75">
      <c r="E707" s="267"/>
      <c r="F707" s="267"/>
    </row>
    <row r="708" spans="5:6" ht="12.75">
      <c r="E708" s="267"/>
      <c r="F708" s="267"/>
    </row>
    <row r="709" spans="5:6" ht="12.75">
      <c r="E709" s="267"/>
      <c r="F709" s="267"/>
    </row>
    <row r="710" spans="5:6" ht="12.75">
      <c r="E710" s="267"/>
      <c r="F710" s="267"/>
    </row>
    <row r="711" spans="5:6" ht="12.75">
      <c r="E711" s="267"/>
      <c r="F711" s="267"/>
    </row>
    <row r="712" spans="5:6" ht="12.75">
      <c r="E712" s="267"/>
      <c r="F712" s="267"/>
    </row>
    <row r="713" spans="5:6" ht="12.75">
      <c r="E713" s="267"/>
      <c r="F713" s="267"/>
    </row>
    <row r="714" spans="5:6" ht="12.75">
      <c r="E714" s="267"/>
      <c r="F714" s="267"/>
    </row>
    <row r="715" spans="5:6" ht="12.75">
      <c r="E715" s="267"/>
      <c r="F715" s="267"/>
    </row>
    <row r="716" spans="5:6" ht="12.75">
      <c r="E716" s="267"/>
      <c r="F716" s="267"/>
    </row>
    <row r="717" spans="5:6" ht="12.75">
      <c r="E717" s="267"/>
      <c r="F717" s="267"/>
    </row>
    <row r="718" spans="5:6" ht="12.75">
      <c r="E718" s="267"/>
      <c r="F718" s="267"/>
    </row>
    <row r="719" spans="5:6" ht="12.75">
      <c r="E719" s="267"/>
      <c r="F719" s="267"/>
    </row>
    <row r="720" spans="5:6" ht="12.75">
      <c r="E720" s="267"/>
      <c r="F720" s="267"/>
    </row>
    <row r="721" spans="5:6" ht="12.75">
      <c r="E721" s="267"/>
      <c r="F721" s="267"/>
    </row>
    <row r="722" spans="5:6" ht="12.75">
      <c r="E722" s="267"/>
      <c r="F722" s="267"/>
    </row>
    <row r="723" spans="5:6" ht="12.75">
      <c r="E723" s="267"/>
      <c r="F723" s="267"/>
    </row>
    <row r="724" spans="5:6" ht="12.75">
      <c r="E724" s="267"/>
      <c r="F724" s="267"/>
    </row>
    <row r="725" spans="5:6" ht="12.75">
      <c r="E725" s="267"/>
      <c r="F725" s="267"/>
    </row>
    <row r="726" spans="5:6" ht="12.75">
      <c r="E726" s="267"/>
      <c r="F726" s="267"/>
    </row>
    <row r="727" spans="5:6" ht="12.75">
      <c r="E727" s="267"/>
      <c r="F727" s="267"/>
    </row>
    <row r="728" spans="5:6" ht="12.75">
      <c r="E728" s="267"/>
      <c r="F728" s="267"/>
    </row>
    <row r="729" spans="5:6" ht="12.75">
      <c r="E729" s="267"/>
      <c r="F729" s="267"/>
    </row>
    <row r="730" spans="5:6" ht="12.75">
      <c r="E730" s="267"/>
      <c r="F730" s="267"/>
    </row>
    <row r="731" spans="5:6" ht="12.75">
      <c r="E731" s="267"/>
      <c r="F731" s="267"/>
    </row>
    <row r="732" spans="5:6" ht="12.75">
      <c r="E732" s="267"/>
      <c r="F732" s="267"/>
    </row>
    <row r="733" spans="5:6" ht="12.75">
      <c r="E733" s="267"/>
      <c r="F733" s="267"/>
    </row>
    <row r="734" spans="5:6" ht="12.75">
      <c r="E734" s="267"/>
      <c r="F734" s="267"/>
    </row>
    <row r="735" spans="5:6" ht="12.75">
      <c r="E735" s="267"/>
      <c r="F735" s="267"/>
    </row>
    <row r="736" spans="5:6" ht="12.75">
      <c r="E736" s="267"/>
      <c r="F736" s="267"/>
    </row>
    <row r="737" spans="5:6" ht="12.75">
      <c r="E737" s="267"/>
      <c r="F737" s="267"/>
    </row>
    <row r="738" spans="5:6" ht="12.75">
      <c r="E738" s="267"/>
      <c r="F738" s="267"/>
    </row>
    <row r="739" spans="5:6" ht="12.75">
      <c r="E739" s="267"/>
      <c r="F739" s="267"/>
    </row>
    <row r="740" spans="5:6" ht="12.75">
      <c r="E740" s="267"/>
      <c r="F740" s="267"/>
    </row>
    <row r="741" spans="5:6" ht="12.75">
      <c r="E741" s="267"/>
      <c r="F741" s="267"/>
    </row>
    <row r="742" spans="5:6" ht="12.75">
      <c r="E742" s="267"/>
      <c r="F742" s="267"/>
    </row>
    <row r="743" spans="5:6" ht="12.75">
      <c r="E743" s="267"/>
      <c r="F743" s="267"/>
    </row>
    <row r="744" spans="5:6" ht="12.75">
      <c r="E744" s="267"/>
      <c r="F744" s="267"/>
    </row>
    <row r="745" spans="5:6" ht="12.75">
      <c r="E745" s="267"/>
      <c r="F745" s="267"/>
    </row>
    <row r="746" spans="5:6" ht="12.75">
      <c r="E746" s="267"/>
      <c r="F746" s="267"/>
    </row>
    <row r="747" spans="5:6" ht="12.75">
      <c r="E747" s="267"/>
      <c r="F747" s="267"/>
    </row>
    <row r="748" spans="5:6" ht="12.75">
      <c r="E748" s="267"/>
      <c r="F748" s="267"/>
    </row>
    <row r="749" spans="5:6" ht="12.75">
      <c r="E749" s="267"/>
      <c r="F749" s="267"/>
    </row>
    <row r="750" spans="5:6" ht="12.75">
      <c r="E750" s="267"/>
      <c r="F750" s="267"/>
    </row>
    <row r="751" spans="5:6" ht="12.75">
      <c r="E751" s="267"/>
      <c r="F751" s="267"/>
    </row>
    <row r="752" spans="5:6" ht="12.75">
      <c r="E752" s="267"/>
      <c r="F752" s="267"/>
    </row>
    <row r="753" spans="5:6" ht="12.75">
      <c r="E753" s="267"/>
      <c r="F753" s="267"/>
    </row>
    <row r="754" spans="5:6" ht="12.75">
      <c r="E754" s="267"/>
      <c r="F754" s="267"/>
    </row>
    <row r="755" spans="5:6" ht="12.75">
      <c r="E755" s="267"/>
      <c r="F755" s="267"/>
    </row>
    <row r="756" spans="5:6" ht="12.75">
      <c r="E756" s="267"/>
      <c r="F756" s="267"/>
    </row>
    <row r="757" spans="5:6" ht="12.75">
      <c r="E757" s="267"/>
      <c r="F757" s="267"/>
    </row>
    <row r="758" spans="5:6" ht="12.75">
      <c r="E758" s="267"/>
      <c r="F758" s="267"/>
    </row>
    <row r="759" spans="5:6" ht="12.75">
      <c r="E759" s="267"/>
      <c r="F759" s="267"/>
    </row>
    <row r="760" spans="5:6" ht="12.75">
      <c r="E760" s="267"/>
      <c r="F760" s="267"/>
    </row>
    <row r="761" spans="5:6" ht="12.75">
      <c r="E761" s="267"/>
      <c r="F761" s="267"/>
    </row>
    <row r="762" spans="5:6" ht="12.75">
      <c r="E762" s="267"/>
      <c r="F762" s="267"/>
    </row>
    <row r="763" spans="5:6" ht="12.75">
      <c r="E763" s="267"/>
      <c r="F763" s="267"/>
    </row>
    <row r="764" spans="5:6" ht="12.75">
      <c r="E764" s="267"/>
      <c r="F764" s="267"/>
    </row>
    <row r="765" spans="5:6" ht="12.75">
      <c r="E765" s="267"/>
      <c r="F765" s="267"/>
    </row>
    <row r="766" spans="5:6" ht="12.75">
      <c r="E766" s="267"/>
      <c r="F766" s="267"/>
    </row>
    <row r="767" spans="5:6" ht="12.75">
      <c r="E767" s="267"/>
      <c r="F767" s="267"/>
    </row>
    <row r="768" spans="5:6" ht="12.75">
      <c r="E768" s="267"/>
      <c r="F768" s="267"/>
    </row>
    <row r="769" spans="5:6" ht="12.75">
      <c r="E769" s="267"/>
      <c r="F769" s="267"/>
    </row>
    <row r="770" spans="5:6" ht="12.75">
      <c r="E770" s="267"/>
      <c r="F770" s="267"/>
    </row>
    <row r="771" spans="5:6" ht="12.75">
      <c r="E771" s="267"/>
      <c r="F771" s="267"/>
    </row>
    <row r="772" spans="5:6" ht="12.75">
      <c r="E772" s="267"/>
      <c r="F772" s="267"/>
    </row>
    <row r="773" spans="5:6" ht="12.75">
      <c r="E773" s="267"/>
      <c r="F773" s="267"/>
    </row>
    <row r="774" spans="5:6" ht="12.75">
      <c r="E774" s="267"/>
      <c r="F774" s="267"/>
    </row>
    <row r="775" spans="5:6" ht="12.75">
      <c r="E775" s="267"/>
      <c r="F775" s="267"/>
    </row>
    <row r="776" spans="5:6" ht="12.75">
      <c r="E776" s="267"/>
      <c r="F776" s="267"/>
    </row>
    <row r="777" spans="5:6" ht="12.75">
      <c r="E777" s="267"/>
      <c r="F777" s="267"/>
    </row>
    <row r="778" spans="5:6" ht="12.75">
      <c r="E778" s="267"/>
      <c r="F778" s="267"/>
    </row>
    <row r="779" spans="5:6" ht="12.75">
      <c r="E779" s="267"/>
      <c r="F779" s="267"/>
    </row>
    <row r="780" spans="5:6" ht="12.75">
      <c r="E780" s="267"/>
      <c r="F780" s="267"/>
    </row>
    <row r="781" spans="5:6" ht="12.75">
      <c r="E781" s="267"/>
      <c r="F781" s="267"/>
    </row>
    <row r="782" spans="5:6" ht="12.75">
      <c r="E782" s="267"/>
      <c r="F782" s="267"/>
    </row>
    <row r="783" spans="5:6" ht="12.75">
      <c r="E783" s="267"/>
      <c r="F783" s="267"/>
    </row>
    <row r="784" spans="5:6" ht="12.75">
      <c r="E784" s="267"/>
      <c r="F784" s="267"/>
    </row>
    <row r="785" spans="5:6" ht="12.75">
      <c r="E785" s="267"/>
      <c r="F785" s="267"/>
    </row>
    <row r="786" spans="5:6" ht="12.75">
      <c r="E786" s="267"/>
      <c r="F786" s="267"/>
    </row>
    <row r="787" spans="5:6" ht="12.75">
      <c r="E787" s="267"/>
      <c r="F787" s="267"/>
    </row>
    <row r="788" spans="5:6" ht="12.75">
      <c r="E788" s="267"/>
      <c r="F788" s="267"/>
    </row>
    <row r="789" spans="5:6" ht="12.75">
      <c r="E789" s="267"/>
      <c r="F789" s="267"/>
    </row>
    <row r="790" spans="5:6" ht="12.75">
      <c r="E790" s="267"/>
      <c r="F790" s="267"/>
    </row>
    <row r="791" spans="5:6" ht="12.75">
      <c r="E791" s="267"/>
      <c r="F791" s="267"/>
    </row>
    <row r="792" spans="5:6" ht="12.75">
      <c r="E792" s="267"/>
      <c r="F792" s="267"/>
    </row>
    <row r="793" spans="5:6" ht="12.75">
      <c r="E793" s="267"/>
      <c r="F793" s="267"/>
    </row>
    <row r="794" spans="5:6" ht="12.75">
      <c r="E794" s="267"/>
      <c r="F794" s="267"/>
    </row>
    <row r="795" spans="5:6" ht="12.75">
      <c r="E795" s="267"/>
      <c r="F795" s="267"/>
    </row>
    <row r="796" spans="5:6" ht="12.75">
      <c r="E796" s="267"/>
      <c r="F796" s="267"/>
    </row>
    <row r="797" spans="5:6" ht="12.75">
      <c r="E797" s="267"/>
      <c r="F797" s="267"/>
    </row>
    <row r="798" spans="5:6" ht="12.75">
      <c r="E798" s="267"/>
      <c r="F798" s="267"/>
    </row>
    <row r="799" spans="5:6" ht="12.75">
      <c r="E799" s="267"/>
      <c r="F799" s="267"/>
    </row>
    <row r="800" spans="5:6" ht="12.75">
      <c r="E800" s="267"/>
      <c r="F800" s="267"/>
    </row>
    <row r="801" spans="5:6" ht="12.75">
      <c r="E801" s="267"/>
      <c r="F801" s="267"/>
    </row>
    <row r="802" spans="5:6" ht="12.75">
      <c r="E802" s="267"/>
      <c r="F802" s="267"/>
    </row>
    <row r="803" spans="5:6" ht="12.75">
      <c r="E803" s="267"/>
      <c r="F803" s="267"/>
    </row>
    <row r="804" spans="5:6" ht="12.75">
      <c r="E804" s="267"/>
      <c r="F804" s="267"/>
    </row>
    <row r="805" spans="5:6" ht="12.75">
      <c r="E805" s="267"/>
      <c r="F805" s="267"/>
    </row>
    <row r="806" spans="5:6" ht="12.75">
      <c r="E806" s="267"/>
      <c r="F806" s="267"/>
    </row>
    <row r="807" spans="5:6" ht="12.75">
      <c r="E807" s="267"/>
      <c r="F807" s="267"/>
    </row>
    <row r="808" spans="5:6" ht="12.75">
      <c r="E808" s="267"/>
      <c r="F808" s="267"/>
    </row>
    <row r="809" spans="5:6" ht="12.75">
      <c r="E809" s="267"/>
      <c r="F809" s="267"/>
    </row>
    <row r="810" spans="5:6" ht="12.75">
      <c r="E810" s="267"/>
      <c r="F810" s="267"/>
    </row>
    <row r="811" spans="5:6" ht="12.75">
      <c r="E811" s="267"/>
      <c r="F811" s="267"/>
    </row>
    <row r="812" spans="5:6" ht="12.75">
      <c r="E812" s="267"/>
      <c r="F812" s="267"/>
    </row>
    <row r="813" spans="5:6" ht="12.75">
      <c r="E813" s="267"/>
      <c r="F813" s="267"/>
    </row>
    <row r="814" spans="5:6" ht="12.75">
      <c r="E814" s="267"/>
      <c r="F814" s="267"/>
    </row>
    <row r="815" spans="5:6" ht="12.75">
      <c r="E815" s="267"/>
      <c r="F815" s="267"/>
    </row>
    <row r="816" spans="5:6" ht="12.75">
      <c r="E816" s="267"/>
      <c r="F816" s="267"/>
    </row>
    <row r="817" spans="5:6" ht="12.75">
      <c r="E817" s="267"/>
      <c r="F817" s="267"/>
    </row>
    <row r="818" spans="5:6" ht="12.75">
      <c r="E818" s="267"/>
      <c r="F818" s="267"/>
    </row>
    <row r="819" spans="5:6" ht="12.75">
      <c r="E819" s="267"/>
      <c r="F819" s="267"/>
    </row>
    <row r="820" spans="5:6" ht="12.75">
      <c r="E820" s="267"/>
      <c r="F820" s="267"/>
    </row>
    <row r="821" spans="5:6" ht="12.75">
      <c r="E821" s="267"/>
      <c r="F821" s="267"/>
    </row>
    <row r="822" spans="5:6" ht="12.75">
      <c r="E822" s="267"/>
      <c r="F822" s="267"/>
    </row>
    <row r="823" spans="5:6" ht="12.75">
      <c r="E823" s="267"/>
      <c r="F823" s="267"/>
    </row>
    <row r="824" spans="5:6" ht="12.75">
      <c r="E824" s="267"/>
      <c r="F824" s="267"/>
    </row>
    <row r="825" spans="5:6" ht="12.75">
      <c r="E825" s="267"/>
      <c r="F825" s="267"/>
    </row>
    <row r="826" spans="5:6" ht="12.75">
      <c r="E826" s="267"/>
      <c r="F826" s="267"/>
    </row>
    <row r="827" spans="5:6" ht="12.75">
      <c r="E827" s="267"/>
      <c r="F827" s="267"/>
    </row>
    <row r="828" spans="5:6" ht="12.75">
      <c r="E828" s="267"/>
      <c r="F828" s="267"/>
    </row>
    <row r="829" spans="5:6" ht="12.75">
      <c r="E829" s="267"/>
      <c r="F829" s="267"/>
    </row>
    <row r="830" spans="5:6" ht="12.75">
      <c r="E830" s="267"/>
      <c r="F830" s="267"/>
    </row>
    <row r="831" spans="5:6" ht="12.75">
      <c r="E831" s="267"/>
      <c r="F831" s="267"/>
    </row>
    <row r="832" spans="5:6" ht="12.75">
      <c r="E832" s="267"/>
      <c r="F832" s="267"/>
    </row>
    <row r="833" spans="5:6" ht="12.75">
      <c r="E833" s="267"/>
      <c r="F833" s="267"/>
    </row>
    <row r="834" spans="5:6" ht="12.75">
      <c r="E834" s="267"/>
      <c r="F834" s="267"/>
    </row>
    <row r="835" spans="5:6" ht="12.75">
      <c r="E835" s="267"/>
      <c r="F835" s="267"/>
    </row>
    <row r="836" spans="5:6" ht="12.75">
      <c r="E836" s="267"/>
      <c r="F836" s="267"/>
    </row>
    <row r="837" spans="5:6" ht="12.75">
      <c r="E837" s="267"/>
      <c r="F837" s="267"/>
    </row>
    <row r="838" spans="5:6" ht="12.75">
      <c r="E838" s="267"/>
      <c r="F838" s="267"/>
    </row>
    <row r="839" spans="5:6" ht="12.75">
      <c r="E839" s="267"/>
      <c r="F839" s="267"/>
    </row>
    <row r="840" spans="5:6" ht="12.75">
      <c r="E840" s="267"/>
      <c r="F840" s="267"/>
    </row>
    <row r="841" spans="5:6" ht="12.75">
      <c r="E841" s="267"/>
      <c r="F841" s="267"/>
    </row>
    <row r="842" spans="5:6" ht="12.75">
      <c r="E842" s="267"/>
      <c r="F842" s="267"/>
    </row>
    <row r="843" spans="5:6" ht="12.75">
      <c r="E843" s="267"/>
      <c r="F843" s="267"/>
    </row>
    <row r="844" spans="5:6" ht="12.75">
      <c r="E844" s="267"/>
      <c r="F844" s="267"/>
    </row>
    <row r="845" spans="5:6" ht="12.75">
      <c r="E845" s="267"/>
      <c r="F845" s="267"/>
    </row>
    <row r="846" spans="5:6" ht="12.75">
      <c r="E846" s="267"/>
      <c r="F846" s="267"/>
    </row>
    <row r="847" spans="5:6" ht="12.75">
      <c r="E847" s="267"/>
      <c r="F847" s="267"/>
    </row>
    <row r="848" spans="5:6" ht="12.75">
      <c r="E848" s="267"/>
      <c r="F848" s="267"/>
    </row>
    <row r="849" spans="5:6" ht="12.75">
      <c r="E849" s="267"/>
      <c r="F849" s="267"/>
    </row>
    <row r="850" spans="5:6" ht="12.75">
      <c r="E850" s="267"/>
      <c r="F850" s="267"/>
    </row>
    <row r="851" spans="5:6" ht="12.75">
      <c r="E851" s="267"/>
      <c r="F851" s="267"/>
    </row>
    <row r="852" spans="5:6" ht="12.75">
      <c r="E852" s="267"/>
      <c r="F852" s="267"/>
    </row>
    <row r="853" spans="5:6" ht="12.75">
      <c r="E853" s="267"/>
      <c r="F853" s="267"/>
    </row>
    <row r="854" spans="5:6" ht="12.75">
      <c r="E854" s="267"/>
      <c r="F854" s="267"/>
    </row>
    <row r="855" spans="5:6" ht="12.75">
      <c r="E855" s="267"/>
      <c r="F855" s="267"/>
    </row>
    <row r="856" spans="5:6" ht="12.75">
      <c r="E856" s="267"/>
      <c r="F856" s="267"/>
    </row>
    <row r="857" spans="5:6" ht="12.75">
      <c r="E857" s="267"/>
      <c r="F857" s="267"/>
    </row>
    <row r="858" spans="5:6" ht="12.75">
      <c r="E858" s="267"/>
      <c r="F858" s="267"/>
    </row>
    <row r="859" spans="5:6" ht="12.75">
      <c r="E859" s="267"/>
      <c r="F859" s="267"/>
    </row>
    <row r="860" spans="5:6" ht="12.75">
      <c r="E860" s="267"/>
      <c r="F860" s="267"/>
    </row>
    <row r="861" spans="5:6" ht="12.75">
      <c r="E861" s="267"/>
      <c r="F861" s="267"/>
    </row>
    <row r="862" spans="5:6" ht="12.75">
      <c r="E862" s="267"/>
      <c r="F862" s="267"/>
    </row>
    <row r="863" spans="5:6" ht="12.75">
      <c r="E863" s="267"/>
      <c r="F863" s="267"/>
    </row>
    <row r="864" spans="5:6" ht="12.75">
      <c r="E864" s="267"/>
      <c r="F864" s="267"/>
    </row>
    <row r="865" spans="5:6" ht="12.75">
      <c r="E865" s="267"/>
      <c r="F865" s="267"/>
    </row>
    <row r="866" spans="5:6" ht="12.75">
      <c r="E866" s="267"/>
      <c r="F866" s="267"/>
    </row>
    <row r="867" spans="5:6" ht="12.75">
      <c r="E867" s="267"/>
      <c r="F867" s="267"/>
    </row>
    <row r="868" spans="5:6" ht="12.75">
      <c r="E868" s="267"/>
      <c r="F868" s="267"/>
    </row>
    <row r="869" spans="5:6" ht="12.75">
      <c r="E869" s="267"/>
      <c r="F869" s="267"/>
    </row>
    <row r="870" spans="5:6" ht="12.75">
      <c r="E870" s="267"/>
      <c r="F870" s="267"/>
    </row>
    <row r="871" spans="5:6" ht="12.75">
      <c r="E871" s="267"/>
      <c r="F871" s="267"/>
    </row>
    <row r="872" spans="5:6" ht="12.75">
      <c r="E872" s="267"/>
      <c r="F872" s="267"/>
    </row>
    <row r="873" spans="5:6" ht="12.75">
      <c r="E873" s="267"/>
      <c r="F873" s="267"/>
    </row>
    <row r="874" spans="5:6" ht="12.75">
      <c r="E874" s="267"/>
      <c r="F874" s="267"/>
    </row>
    <row r="875" spans="5:6" ht="12.75">
      <c r="E875" s="267"/>
      <c r="F875" s="267"/>
    </row>
    <row r="876" spans="5:6" ht="12.75">
      <c r="E876" s="267"/>
      <c r="F876" s="267"/>
    </row>
    <row r="877" spans="5:6" ht="12.75">
      <c r="E877" s="267"/>
      <c r="F877" s="267"/>
    </row>
    <row r="878" spans="5:6" ht="12.75">
      <c r="E878" s="267"/>
      <c r="F878" s="267"/>
    </row>
    <row r="879" spans="5:6" ht="12.75">
      <c r="E879" s="267"/>
      <c r="F879" s="267"/>
    </row>
    <row r="880" spans="5:6" ht="12.75">
      <c r="E880" s="267"/>
      <c r="F880" s="267"/>
    </row>
    <row r="881" spans="5:6" ht="12.75">
      <c r="E881" s="267"/>
      <c r="F881" s="267"/>
    </row>
    <row r="882" spans="5:6" ht="12.75">
      <c r="E882" s="267"/>
      <c r="F882" s="267"/>
    </row>
    <row r="883" spans="5:6" ht="12.75">
      <c r="E883" s="267"/>
      <c r="F883" s="267"/>
    </row>
    <row r="884" spans="5:6" ht="12.75">
      <c r="E884" s="267"/>
      <c r="F884" s="267"/>
    </row>
    <row r="885" spans="5:6" ht="12.75">
      <c r="E885" s="267"/>
      <c r="F885" s="267"/>
    </row>
    <row r="886" spans="5:6" ht="12.75">
      <c r="E886" s="267"/>
      <c r="F886" s="267"/>
    </row>
    <row r="887" spans="5:6" ht="12.75">
      <c r="E887" s="267"/>
      <c r="F887" s="267"/>
    </row>
    <row r="888" spans="5:6" ht="12.75">
      <c r="E888" s="267"/>
      <c r="F888" s="267"/>
    </row>
    <row r="889" spans="5:6" ht="12.75">
      <c r="E889" s="267"/>
      <c r="F889" s="267"/>
    </row>
    <row r="890" spans="5:6" ht="12.75">
      <c r="E890" s="267"/>
      <c r="F890" s="267"/>
    </row>
    <row r="891" spans="5:6" ht="12.75">
      <c r="E891" s="267"/>
      <c r="F891" s="267"/>
    </row>
    <row r="892" spans="5:6" ht="12.75">
      <c r="E892" s="267"/>
      <c r="F892" s="267"/>
    </row>
    <row r="893" spans="5:6" ht="12.75">
      <c r="E893" s="267"/>
      <c r="F893" s="267"/>
    </row>
    <row r="894" spans="5:6" ht="12.75">
      <c r="E894" s="267"/>
      <c r="F894" s="267"/>
    </row>
    <row r="895" spans="5:6" ht="12.75">
      <c r="E895" s="267"/>
      <c r="F895" s="267"/>
    </row>
    <row r="896" spans="5:6" ht="12.75">
      <c r="E896" s="267"/>
      <c r="F896" s="267"/>
    </row>
    <row r="897" spans="5:6" ht="12.75">
      <c r="E897" s="267"/>
      <c r="F897" s="267"/>
    </row>
    <row r="898" spans="5:6" ht="12.75">
      <c r="E898" s="267"/>
      <c r="F898" s="267"/>
    </row>
    <row r="899" spans="5:6" ht="12.75">
      <c r="E899" s="267"/>
      <c r="F899" s="267"/>
    </row>
    <row r="900" spans="5:6" ht="12.75">
      <c r="E900" s="267"/>
      <c r="F900" s="267"/>
    </row>
    <row r="901" spans="5:6" ht="12.75">
      <c r="E901" s="267"/>
      <c r="F901" s="267"/>
    </row>
    <row r="902" spans="5:6" ht="12.75">
      <c r="E902" s="267"/>
      <c r="F902" s="267"/>
    </row>
    <row r="903" spans="5:6" ht="12.75">
      <c r="E903" s="267"/>
      <c r="F903" s="267"/>
    </row>
    <row r="904" spans="5:6" ht="12.75">
      <c r="E904" s="267"/>
      <c r="F904" s="267"/>
    </row>
    <row r="905" spans="5:6" ht="12.75">
      <c r="E905" s="267"/>
      <c r="F905" s="267"/>
    </row>
    <row r="906" spans="5:6" ht="12.75">
      <c r="E906" s="267"/>
      <c r="F906" s="267"/>
    </row>
    <row r="907" spans="5:6" ht="12.75">
      <c r="E907" s="267"/>
      <c r="F907" s="267"/>
    </row>
    <row r="908" spans="5:6" ht="12.75">
      <c r="E908" s="267"/>
      <c r="F908" s="267"/>
    </row>
    <row r="909" spans="5:6" ht="12.75">
      <c r="E909" s="267"/>
      <c r="F909" s="267"/>
    </row>
    <row r="910" spans="5:6" ht="12.75">
      <c r="E910" s="267"/>
      <c r="F910" s="267"/>
    </row>
    <row r="911" spans="5:6" ht="12.75">
      <c r="E911" s="267"/>
      <c r="F911" s="267"/>
    </row>
    <row r="912" spans="5:6" ht="12.75">
      <c r="E912" s="267"/>
      <c r="F912" s="267"/>
    </row>
    <row r="913" spans="5:6" ht="12.75">
      <c r="E913" s="267"/>
      <c r="F913" s="267"/>
    </row>
    <row r="914" spans="5:6" ht="12.75">
      <c r="E914" s="267"/>
      <c r="F914" s="267"/>
    </row>
    <row r="915" spans="5:6" ht="12.75">
      <c r="E915" s="267"/>
      <c r="F915" s="267"/>
    </row>
    <row r="916" spans="5:6" ht="12.75">
      <c r="E916" s="267"/>
      <c r="F916" s="267"/>
    </row>
    <row r="917" spans="5:6" ht="12.75">
      <c r="E917" s="267"/>
      <c r="F917" s="267"/>
    </row>
    <row r="918" spans="5:6" ht="12.75">
      <c r="E918" s="267"/>
      <c r="F918" s="267"/>
    </row>
    <row r="919" spans="5:6" ht="12.75">
      <c r="E919" s="267"/>
      <c r="F919" s="267"/>
    </row>
    <row r="920" spans="5:6" ht="12.75">
      <c r="E920" s="267"/>
      <c r="F920" s="267"/>
    </row>
    <row r="921" spans="5:6" ht="12.75">
      <c r="E921" s="267"/>
      <c r="F921" s="267"/>
    </row>
    <row r="922" spans="5:6" ht="12.75">
      <c r="E922" s="267"/>
      <c r="F922" s="267"/>
    </row>
    <row r="923" spans="5:6" ht="12.75">
      <c r="E923" s="267"/>
      <c r="F923" s="267"/>
    </row>
    <row r="924" spans="5:6" ht="12.75">
      <c r="E924" s="267"/>
      <c r="F924" s="267"/>
    </row>
    <row r="925" spans="5:6" ht="12.75">
      <c r="E925" s="267"/>
      <c r="F925" s="267"/>
    </row>
    <row r="926" spans="5:6" ht="12.75">
      <c r="E926" s="267"/>
      <c r="F926" s="267"/>
    </row>
    <row r="927" spans="5:6" ht="12.75">
      <c r="E927" s="267"/>
      <c r="F927" s="267"/>
    </row>
    <row r="928" spans="5:6" ht="12.75">
      <c r="E928" s="267"/>
      <c r="F928" s="267"/>
    </row>
    <row r="929" spans="5:6" ht="12.75">
      <c r="E929" s="267"/>
      <c r="F929" s="267"/>
    </row>
    <row r="930" spans="5:6" ht="12.75">
      <c r="E930" s="267"/>
      <c r="F930" s="267"/>
    </row>
    <row r="931" spans="5:6" ht="12.75">
      <c r="E931" s="267"/>
      <c r="F931" s="267"/>
    </row>
    <row r="932" spans="5:6" ht="12.75">
      <c r="E932" s="267"/>
      <c r="F932" s="267"/>
    </row>
    <row r="933" spans="5:6" ht="12.75">
      <c r="E933" s="267"/>
      <c r="F933" s="267"/>
    </row>
    <row r="934" spans="5:6" ht="12.75">
      <c r="E934" s="267"/>
      <c r="F934" s="267"/>
    </row>
    <row r="935" spans="5:6" ht="12.75">
      <c r="E935" s="267"/>
      <c r="F935" s="267"/>
    </row>
    <row r="936" spans="5:6" ht="12.75">
      <c r="E936" s="267"/>
      <c r="F936" s="267"/>
    </row>
    <row r="937" spans="5:6" ht="12.75">
      <c r="E937" s="267"/>
      <c r="F937" s="267"/>
    </row>
    <row r="938" spans="5:6" ht="12.75">
      <c r="E938" s="267"/>
      <c r="F938" s="267"/>
    </row>
    <row r="939" spans="5:6" ht="12.75">
      <c r="E939" s="267"/>
      <c r="F939" s="267"/>
    </row>
    <row r="940" spans="5:6" ht="12.75">
      <c r="E940" s="267"/>
      <c r="F940" s="267"/>
    </row>
    <row r="941" spans="5:6" ht="12.75">
      <c r="E941" s="267"/>
      <c r="F941" s="267"/>
    </row>
    <row r="942" spans="5:6" ht="12.75">
      <c r="E942" s="267"/>
      <c r="F942" s="267"/>
    </row>
    <row r="943" spans="5:6" ht="12.75">
      <c r="E943" s="267"/>
      <c r="F943" s="267"/>
    </row>
    <row r="944" spans="5:6" ht="12.75">
      <c r="E944" s="267"/>
      <c r="F944" s="267"/>
    </row>
    <row r="945" spans="5:6" ht="12.75">
      <c r="E945" s="267"/>
      <c r="F945" s="267"/>
    </row>
    <row r="946" spans="5:6" ht="12.75">
      <c r="E946" s="267"/>
      <c r="F946" s="267"/>
    </row>
    <row r="947" spans="5:6" ht="12.75">
      <c r="E947" s="267"/>
      <c r="F947" s="267"/>
    </row>
    <row r="948" spans="5:6" ht="12.75">
      <c r="E948" s="267"/>
      <c r="F948" s="267"/>
    </row>
    <row r="949" spans="5:6" ht="12.75">
      <c r="E949" s="267"/>
      <c r="F949" s="267"/>
    </row>
    <row r="950" spans="5:6" ht="12.75">
      <c r="E950" s="267"/>
      <c r="F950" s="267"/>
    </row>
    <row r="951" spans="5:6" ht="12.75">
      <c r="E951" s="267"/>
      <c r="F951" s="267"/>
    </row>
    <row r="952" spans="5:6" ht="12.75">
      <c r="E952" s="267"/>
      <c r="F952" s="267"/>
    </row>
    <row r="953" spans="5:6" ht="12.75">
      <c r="E953" s="267"/>
      <c r="F953" s="267"/>
    </row>
    <row r="954" spans="5:6" ht="12.75">
      <c r="E954" s="267"/>
      <c r="F954" s="267"/>
    </row>
    <row r="955" spans="5:6" ht="12.75">
      <c r="E955" s="267"/>
      <c r="F955" s="267"/>
    </row>
    <row r="956" spans="5:6" ht="12.75">
      <c r="E956" s="267"/>
      <c r="F956" s="267"/>
    </row>
    <row r="957" spans="5:6" ht="12.75">
      <c r="E957" s="267"/>
      <c r="F957" s="267"/>
    </row>
    <row r="958" spans="5:6" ht="12.75">
      <c r="E958" s="267"/>
      <c r="F958" s="267"/>
    </row>
    <row r="959" spans="5:6" ht="12.75">
      <c r="E959" s="267"/>
      <c r="F959" s="267"/>
    </row>
    <row r="960" spans="5:6" ht="12.75">
      <c r="E960" s="267"/>
      <c r="F960" s="267"/>
    </row>
    <row r="961" spans="5:6" ht="12.75">
      <c r="E961" s="267"/>
      <c r="F961" s="267"/>
    </row>
    <row r="962" spans="5:6" ht="12.75">
      <c r="E962" s="267"/>
      <c r="F962" s="267"/>
    </row>
    <row r="963" spans="5:6" ht="12.75">
      <c r="E963" s="267"/>
      <c r="F963" s="267"/>
    </row>
    <row r="964" spans="5:6" ht="12.75">
      <c r="E964" s="267"/>
      <c r="F964" s="267"/>
    </row>
    <row r="965" spans="5:6" ht="12.75">
      <c r="E965" s="267"/>
      <c r="F965" s="267"/>
    </row>
    <row r="966" spans="5:6" ht="12.75">
      <c r="E966" s="267"/>
      <c r="F966" s="267"/>
    </row>
    <row r="967" spans="5:6" ht="12.75">
      <c r="E967" s="267"/>
      <c r="F967" s="267"/>
    </row>
    <row r="968" spans="5:6" ht="12.75">
      <c r="E968" s="267"/>
      <c r="F968" s="267"/>
    </row>
    <row r="969" spans="5:6" ht="12.75">
      <c r="E969" s="267"/>
      <c r="F969" s="267"/>
    </row>
    <row r="970" spans="5:6" ht="12.75">
      <c r="E970" s="267"/>
      <c r="F970" s="267"/>
    </row>
    <row r="971" spans="5:6" ht="12.75">
      <c r="E971" s="267"/>
      <c r="F971" s="267"/>
    </row>
    <row r="972" spans="5:6" ht="12.75">
      <c r="E972" s="267"/>
      <c r="F972" s="267"/>
    </row>
    <row r="973" spans="5:6" ht="12.75">
      <c r="E973" s="267"/>
      <c r="F973" s="267"/>
    </row>
    <row r="974" spans="5:6" ht="12.75">
      <c r="E974" s="267"/>
      <c r="F974" s="267"/>
    </row>
    <row r="975" spans="5:6" ht="12.75">
      <c r="E975" s="267"/>
      <c r="F975" s="267"/>
    </row>
    <row r="976" spans="5:6" ht="12.75">
      <c r="E976" s="267"/>
      <c r="F976" s="267"/>
    </row>
    <row r="977" spans="5:6" ht="12.75">
      <c r="E977" s="267"/>
      <c r="F977" s="267"/>
    </row>
    <row r="978" spans="5:6" ht="12.75">
      <c r="E978" s="267"/>
      <c r="F978" s="267"/>
    </row>
    <row r="979" spans="5:6" ht="12.75">
      <c r="E979" s="267"/>
      <c r="F979" s="267"/>
    </row>
    <row r="980" spans="5:6" ht="12.75">
      <c r="E980" s="267"/>
      <c r="F980" s="267"/>
    </row>
    <row r="981" spans="5:6" ht="12.75">
      <c r="E981" s="267"/>
      <c r="F981" s="267"/>
    </row>
    <row r="982" spans="5:6" ht="12.75">
      <c r="E982" s="267"/>
      <c r="F982" s="267"/>
    </row>
    <row r="983" spans="5:6" ht="12.75">
      <c r="E983" s="267"/>
      <c r="F983" s="267"/>
    </row>
    <row r="984" spans="5:6" ht="12.75">
      <c r="E984" s="267"/>
      <c r="F984" s="267"/>
    </row>
    <row r="985" spans="5:6" ht="12.75">
      <c r="E985" s="267"/>
      <c r="F985" s="267"/>
    </row>
    <row r="986" spans="5:6" ht="12.75">
      <c r="E986" s="267"/>
      <c r="F986" s="267"/>
    </row>
    <row r="987" spans="5:6" ht="12.75">
      <c r="E987" s="267"/>
      <c r="F987" s="267"/>
    </row>
    <row r="988" spans="5:6" ht="12.75">
      <c r="E988" s="267"/>
      <c r="F988" s="267"/>
    </row>
    <row r="989" spans="5:6" ht="12.75">
      <c r="E989" s="267"/>
      <c r="F989" s="267"/>
    </row>
    <row r="990" spans="5:6" ht="12.75">
      <c r="E990" s="267"/>
      <c r="F990" s="267"/>
    </row>
    <row r="991" spans="5:6" ht="12.75">
      <c r="E991" s="267"/>
      <c r="F991" s="267"/>
    </row>
    <row r="992" spans="5:6" ht="12.75">
      <c r="E992" s="267"/>
      <c r="F992" s="267"/>
    </row>
    <row r="993" spans="5:6" ht="12.75">
      <c r="E993" s="267"/>
      <c r="F993" s="267"/>
    </row>
    <row r="994" spans="5:6" ht="12.75">
      <c r="E994" s="267"/>
      <c r="F994" s="267"/>
    </row>
    <row r="995" spans="5:6" ht="12.75">
      <c r="E995" s="267"/>
      <c r="F995" s="267"/>
    </row>
    <row r="996" spans="5:6" ht="12.75">
      <c r="E996" s="267"/>
      <c r="F996" s="267"/>
    </row>
    <row r="997" spans="5:6" ht="12.75">
      <c r="E997" s="267"/>
      <c r="F997" s="267"/>
    </row>
    <row r="998" spans="5:6" ht="12.75">
      <c r="E998" s="267"/>
      <c r="F998" s="267"/>
    </row>
    <row r="999" spans="5:6" ht="12.75">
      <c r="E999" s="267"/>
      <c r="F999" s="267"/>
    </row>
    <row r="1000" spans="5:6" ht="12.75">
      <c r="E1000" s="267"/>
      <c r="F1000" s="267"/>
    </row>
  </sheetData>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outlinePr summaryBelow="0" summaryRight="0"/>
  </sheetPr>
  <dimension ref="A1:AC89"/>
  <sheetViews>
    <sheetView workbookViewId="0">
      <pane ySplit="1" topLeftCell="A2" activePane="bottomLeft" state="frozen"/>
      <selection pane="bottomLeft" activeCell="B3" sqref="B3"/>
    </sheetView>
  </sheetViews>
  <sheetFormatPr defaultColWidth="12.5703125" defaultRowHeight="15.75" customHeight="1"/>
  <cols>
    <col min="3" max="3" width="14.85546875" customWidth="1"/>
    <col min="6" max="6" width="13.5703125" customWidth="1"/>
    <col min="11" max="11" width="37.85546875" customWidth="1"/>
  </cols>
  <sheetData>
    <row r="1" spans="1:29" ht="12.75">
      <c r="A1" s="363" t="s">
        <v>3105</v>
      </c>
      <c r="B1" s="363" t="s">
        <v>3106</v>
      </c>
      <c r="C1" s="363" t="s">
        <v>3107</v>
      </c>
      <c r="D1" s="363" t="s">
        <v>3108</v>
      </c>
      <c r="E1" s="363" t="s">
        <v>3109</v>
      </c>
      <c r="F1" s="363" t="s">
        <v>3110</v>
      </c>
      <c r="G1" s="363" t="s">
        <v>3111</v>
      </c>
      <c r="H1" s="363" t="s">
        <v>3112</v>
      </c>
      <c r="I1" s="363" t="s">
        <v>3113</v>
      </c>
      <c r="J1" s="363" t="s">
        <v>3114</v>
      </c>
      <c r="K1" s="363" t="s">
        <v>2711</v>
      </c>
    </row>
    <row r="2" spans="1:29">
      <c r="A2" s="116">
        <v>1</v>
      </c>
      <c r="B2" s="116">
        <v>5</v>
      </c>
      <c r="C2" s="116">
        <v>5</v>
      </c>
      <c r="D2" s="116" t="s">
        <v>37</v>
      </c>
      <c r="E2" s="314">
        <v>43994</v>
      </c>
      <c r="F2" s="116" t="s">
        <v>3237</v>
      </c>
      <c r="G2" s="116">
        <v>5</v>
      </c>
      <c r="H2" s="116" t="s">
        <v>177</v>
      </c>
      <c r="I2" s="907">
        <v>44001</v>
      </c>
      <c r="J2" s="116" t="s">
        <v>3122</v>
      </c>
    </row>
    <row r="5" spans="1:29">
      <c r="A5" s="359">
        <v>2</v>
      </c>
      <c r="B5" s="359">
        <v>12</v>
      </c>
      <c r="C5" s="359">
        <v>12</v>
      </c>
      <c r="D5" s="359" t="s">
        <v>37</v>
      </c>
      <c r="E5" s="852">
        <v>43994</v>
      </c>
      <c r="F5" s="359">
        <v>0.25</v>
      </c>
      <c r="G5" s="359">
        <v>12</v>
      </c>
      <c r="H5" s="359" t="s">
        <v>177</v>
      </c>
      <c r="I5" s="908">
        <v>44001</v>
      </c>
      <c r="J5" s="359" t="s">
        <v>3117</v>
      </c>
      <c r="K5" s="203"/>
      <c r="L5" s="203"/>
      <c r="M5" s="203"/>
      <c r="N5" s="203"/>
      <c r="O5" s="203"/>
      <c r="P5" s="203"/>
      <c r="Q5" s="203"/>
      <c r="R5" s="203"/>
      <c r="S5" s="203"/>
      <c r="T5" s="203"/>
      <c r="U5" s="203"/>
      <c r="V5" s="203"/>
      <c r="W5" s="203"/>
      <c r="X5" s="203"/>
      <c r="Y5" s="203"/>
      <c r="Z5" s="203"/>
      <c r="AA5" s="203"/>
      <c r="AB5" s="203"/>
      <c r="AC5" s="203"/>
    </row>
    <row r="6" spans="1:29" ht="12.75">
      <c r="C6" s="116">
        <v>1</v>
      </c>
      <c r="D6" s="116" t="s">
        <v>37</v>
      </c>
      <c r="E6" s="314">
        <v>44019</v>
      </c>
      <c r="F6" s="116">
        <v>0.01</v>
      </c>
      <c r="K6" s="116" t="s">
        <v>3473</v>
      </c>
    </row>
    <row r="8" spans="1:29">
      <c r="A8" s="116">
        <v>3</v>
      </c>
      <c r="B8" s="116">
        <v>13</v>
      </c>
      <c r="C8" s="116">
        <v>13</v>
      </c>
      <c r="D8" s="116" t="s">
        <v>37</v>
      </c>
      <c r="E8" s="314">
        <v>43994</v>
      </c>
      <c r="F8" s="116" t="s">
        <v>3238</v>
      </c>
      <c r="G8" s="116">
        <v>13</v>
      </c>
      <c r="H8" s="116" t="s">
        <v>177</v>
      </c>
      <c r="I8" s="907">
        <v>44001</v>
      </c>
      <c r="J8" s="116" t="s">
        <v>3117</v>
      </c>
    </row>
    <row r="11" spans="1:29">
      <c r="A11" s="359">
        <v>4</v>
      </c>
      <c r="B11" s="359">
        <v>93</v>
      </c>
      <c r="C11" s="359">
        <v>93</v>
      </c>
      <c r="D11" s="359" t="s">
        <v>37</v>
      </c>
      <c r="E11" s="852">
        <v>43994</v>
      </c>
      <c r="F11" s="359">
        <v>1.75</v>
      </c>
      <c r="G11" s="359">
        <v>93</v>
      </c>
      <c r="H11" s="359" t="s">
        <v>177</v>
      </c>
      <c r="I11" s="908">
        <v>44001</v>
      </c>
      <c r="J11" s="359">
        <v>1</v>
      </c>
      <c r="K11" s="203"/>
      <c r="L11" s="203"/>
      <c r="M11" s="203"/>
      <c r="N11" s="203"/>
      <c r="O11" s="203"/>
      <c r="P11" s="203"/>
      <c r="Q11" s="203"/>
      <c r="R11" s="203"/>
      <c r="S11" s="203"/>
      <c r="T11" s="203"/>
      <c r="U11" s="203"/>
      <c r="V11" s="203"/>
      <c r="W11" s="203"/>
      <c r="X11" s="203"/>
      <c r="Y11" s="203"/>
      <c r="Z11" s="203"/>
      <c r="AA11" s="203"/>
      <c r="AB11" s="203"/>
      <c r="AC11" s="203"/>
    </row>
    <row r="12" spans="1:29" ht="12.75">
      <c r="C12" s="116">
        <v>7</v>
      </c>
      <c r="D12" s="116" t="s">
        <v>37</v>
      </c>
      <c r="E12" s="314">
        <v>44019</v>
      </c>
      <c r="F12" s="116">
        <v>0.25</v>
      </c>
      <c r="K12" s="116" t="s">
        <v>3474</v>
      </c>
    </row>
    <row r="14" spans="1:29">
      <c r="A14" s="116">
        <v>5</v>
      </c>
      <c r="B14" s="116">
        <v>8</v>
      </c>
      <c r="C14" s="116">
        <v>8</v>
      </c>
      <c r="D14" s="116" t="s">
        <v>37</v>
      </c>
      <c r="E14" s="314">
        <v>43994</v>
      </c>
      <c r="F14" s="116" t="s">
        <v>3200</v>
      </c>
      <c r="G14" s="116">
        <v>8</v>
      </c>
      <c r="H14" s="116" t="s">
        <v>177</v>
      </c>
      <c r="I14" s="907">
        <v>44006</v>
      </c>
      <c r="J14" s="116" t="s">
        <v>3200</v>
      </c>
    </row>
    <row r="16" spans="1:29" ht="17.25" customHeight="1"/>
    <row r="17" spans="1:29">
      <c r="A17" s="116">
        <v>6</v>
      </c>
      <c r="B17" s="116">
        <v>29</v>
      </c>
      <c r="C17" s="116">
        <v>29</v>
      </c>
      <c r="D17" s="116" t="s">
        <v>37</v>
      </c>
      <c r="E17" s="314">
        <v>43994</v>
      </c>
      <c r="F17" s="116">
        <v>0.25</v>
      </c>
      <c r="G17" s="116">
        <v>29</v>
      </c>
      <c r="H17" s="116" t="s">
        <v>177</v>
      </c>
      <c r="I17" s="907">
        <v>44002</v>
      </c>
      <c r="J17" s="609" t="s">
        <v>3117</v>
      </c>
    </row>
    <row r="20" spans="1:29">
      <c r="A20" s="359">
        <v>7</v>
      </c>
      <c r="B20" s="359">
        <v>42</v>
      </c>
      <c r="C20" s="359">
        <v>42</v>
      </c>
      <c r="D20" s="359" t="s">
        <v>37</v>
      </c>
      <c r="E20" s="852">
        <v>43994</v>
      </c>
      <c r="F20" s="359">
        <v>0.75</v>
      </c>
      <c r="G20" s="359">
        <v>42</v>
      </c>
      <c r="H20" s="359" t="s">
        <v>177</v>
      </c>
      <c r="I20" s="908">
        <v>44003</v>
      </c>
      <c r="J20" s="359">
        <v>0.5</v>
      </c>
      <c r="K20" s="203"/>
      <c r="L20" s="203"/>
      <c r="M20" s="203"/>
      <c r="N20" s="203"/>
      <c r="O20" s="203"/>
      <c r="P20" s="203"/>
      <c r="Q20" s="203"/>
      <c r="R20" s="203"/>
      <c r="S20" s="203"/>
      <c r="T20" s="203"/>
      <c r="U20" s="203"/>
      <c r="V20" s="203"/>
      <c r="W20" s="203"/>
      <c r="X20" s="203"/>
      <c r="Y20" s="203"/>
      <c r="Z20" s="203"/>
      <c r="AA20" s="203"/>
      <c r="AB20" s="203"/>
      <c r="AC20" s="203"/>
    </row>
    <row r="21" spans="1:29" ht="12.75">
      <c r="C21" s="116">
        <v>2</v>
      </c>
      <c r="D21" s="116" t="s">
        <v>37</v>
      </c>
      <c r="E21" s="314">
        <v>44019</v>
      </c>
      <c r="F21" s="116">
        <v>0.02</v>
      </c>
      <c r="K21" s="116" t="s">
        <v>3475</v>
      </c>
    </row>
    <row r="23" spans="1:29">
      <c r="A23" s="116">
        <v>8</v>
      </c>
      <c r="B23" s="116">
        <v>29</v>
      </c>
      <c r="C23" s="116">
        <v>29</v>
      </c>
      <c r="D23" s="116" t="s">
        <v>37</v>
      </c>
      <c r="E23" s="314">
        <v>43994</v>
      </c>
      <c r="F23" s="116">
        <v>0.25</v>
      </c>
      <c r="G23" s="116">
        <v>29</v>
      </c>
      <c r="H23" s="116" t="s">
        <v>177</v>
      </c>
      <c r="I23" s="907">
        <v>44003</v>
      </c>
      <c r="J23" s="116">
        <v>0.25</v>
      </c>
    </row>
    <row r="26" spans="1:29">
      <c r="A26" s="359">
        <v>9</v>
      </c>
      <c r="B26" s="359">
        <v>26</v>
      </c>
      <c r="C26" s="359">
        <v>26</v>
      </c>
      <c r="D26" s="359" t="s">
        <v>37</v>
      </c>
      <c r="E26" s="852">
        <v>43994</v>
      </c>
      <c r="F26" s="359">
        <v>0.25</v>
      </c>
      <c r="G26" s="359">
        <v>26</v>
      </c>
      <c r="H26" s="359" t="s">
        <v>177</v>
      </c>
      <c r="I26" s="908">
        <v>44003</v>
      </c>
      <c r="J26" s="359">
        <v>0.25</v>
      </c>
      <c r="K26" s="203"/>
      <c r="L26" s="203"/>
      <c r="M26" s="203"/>
      <c r="N26" s="203"/>
      <c r="O26" s="203"/>
      <c r="P26" s="203"/>
      <c r="Q26" s="203"/>
      <c r="R26" s="203"/>
      <c r="S26" s="203"/>
      <c r="T26" s="203"/>
      <c r="U26" s="203"/>
      <c r="V26" s="203"/>
      <c r="W26" s="203"/>
      <c r="X26" s="203"/>
      <c r="Y26" s="203"/>
      <c r="Z26" s="203"/>
      <c r="AA26" s="203"/>
      <c r="AB26" s="203"/>
      <c r="AC26" s="203"/>
    </row>
    <row r="27" spans="1:29" ht="12.75">
      <c r="C27" s="116">
        <v>2</v>
      </c>
      <c r="D27" s="116" t="s">
        <v>37</v>
      </c>
      <c r="E27" s="314">
        <v>44019</v>
      </c>
      <c r="F27" s="116">
        <v>0.02</v>
      </c>
      <c r="K27" s="116" t="s">
        <v>3474</v>
      </c>
    </row>
    <row r="29" spans="1:29">
      <c r="A29" s="359">
        <v>10</v>
      </c>
      <c r="B29" s="359">
        <v>96</v>
      </c>
      <c r="C29" s="359">
        <v>96</v>
      </c>
      <c r="D29" s="359" t="s">
        <v>37</v>
      </c>
      <c r="E29" s="852">
        <v>43997</v>
      </c>
      <c r="F29" s="359">
        <v>1</v>
      </c>
      <c r="G29" s="359">
        <v>96</v>
      </c>
      <c r="H29" s="359" t="s">
        <v>177</v>
      </c>
      <c r="I29" s="908">
        <v>44001</v>
      </c>
      <c r="J29" s="359">
        <v>1</v>
      </c>
      <c r="K29" s="203"/>
      <c r="L29" s="203"/>
      <c r="M29" s="203"/>
      <c r="N29" s="203"/>
      <c r="O29" s="203"/>
      <c r="P29" s="203"/>
      <c r="Q29" s="203"/>
      <c r="R29" s="203"/>
      <c r="S29" s="203"/>
      <c r="T29" s="203"/>
      <c r="U29" s="203"/>
      <c r="V29" s="203"/>
      <c r="W29" s="203"/>
      <c r="X29" s="203"/>
      <c r="Y29" s="203"/>
      <c r="Z29" s="203"/>
      <c r="AA29" s="203"/>
      <c r="AB29" s="203"/>
      <c r="AC29" s="203"/>
    </row>
    <row r="30" spans="1:29" ht="12.75">
      <c r="C30" s="116">
        <v>5</v>
      </c>
      <c r="D30" s="116" t="s">
        <v>37</v>
      </c>
      <c r="E30" s="314">
        <v>44019</v>
      </c>
      <c r="F30" s="116">
        <v>0.2</v>
      </c>
      <c r="K30" s="116" t="s">
        <v>3474</v>
      </c>
    </row>
    <row r="32" spans="1:29">
      <c r="A32" s="359">
        <v>11</v>
      </c>
      <c r="B32" s="359">
        <v>56</v>
      </c>
      <c r="C32" s="359">
        <v>56</v>
      </c>
      <c r="D32" s="359" t="s">
        <v>37</v>
      </c>
      <c r="E32" s="852">
        <v>43997</v>
      </c>
      <c r="F32" s="359">
        <v>0.75</v>
      </c>
      <c r="G32" s="359">
        <v>56</v>
      </c>
      <c r="H32" s="359" t="s">
        <v>177</v>
      </c>
      <c r="I32" s="908">
        <v>44002</v>
      </c>
      <c r="J32" s="359" t="s">
        <v>3123</v>
      </c>
      <c r="K32" s="203"/>
      <c r="L32" s="203"/>
      <c r="M32" s="203"/>
      <c r="N32" s="203"/>
      <c r="O32" s="203"/>
      <c r="P32" s="203"/>
      <c r="Q32" s="203"/>
      <c r="R32" s="203"/>
      <c r="S32" s="203"/>
      <c r="T32" s="203"/>
      <c r="U32" s="203"/>
      <c r="V32" s="203"/>
      <c r="W32" s="203"/>
      <c r="X32" s="203"/>
      <c r="Y32" s="203"/>
      <c r="Z32" s="203"/>
      <c r="AA32" s="203"/>
      <c r="AB32" s="203"/>
      <c r="AC32" s="203"/>
    </row>
    <row r="33" spans="1:29" ht="12.75">
      <c r="C33" s="116">
        <v>1</v>
      </c>
      <c r="D33" s="116" t="s">
        <v>37</v>
      </c>
      <c r="E33" s="314">
        <v>44019</v>
      </c>
      <c r="F33" s="116">
        <v>0.01</v>
      </c>
      <c r="K33" s="116" t="s">
        <v>3473</v>
      </c>
    </row>
    <row r="35" spans="1:29">
      <c r="A35" s="116">
        <v>12</v>
      </c>
      <c r="B35" s="116">
        <v>165</v>
      </c>
      <c r="C35" s="116">
        <v>165</v>
      </c>
      <c r="D35" s="116" t="s">
        <v>37</v>
      </c>
      <c r="E35" s="314">
        <v>43997</v>
      </c>
      <c r="F35" s="116">
        <v>3.25</v>
      </c>
      <c r="G35" s="116">
        <v>165</v>
      </c>
      <c r="H35" s="116" t="s">
        <v>177</v>
      </c>
      <c r="I35" s="907">
        <v>44002</v>
      </c>
      <c r="J35" s="116" t="s">
        <v>3209</v>
      </c>
    </row>
    <row r="38" spans="1:29" ht="12.75">
      <c r="A38" s="359">
        <v>13</v>
      </c>
      <c r="B38" s="359">
        <v>437</v>
      </c>
      <c r="C38" s="359">
        <v>206</v>
      </c>
      <c r="D38" s="359" t="s">
        <v>37</v>
      </c>
      <c r="E38" s="852">
        <v>43997</v>
      </c>
      <c r="F38" s="359">
        <v>3</v>
      </c>
      <c r="G38" s="203"/>
      <c r="H38" s="203"/>
      <c r="I38" s="203"/>
      <c r="J38" s="203"/>
      <c r="K38" s="203"/>
      <c r="L38" s="203"/>
      <c r="M38" s="203"/>
      <c r="N38" s="203"/>
      <c r="O38" s="203"/>
      <c r="P38" s="203"/>
      <c r="Q38" s="203"/>
      <c r="R38" s="203"/>
      <c r="S38" s="203"/>
      <c r="T38" s="203"/>
      <c r="U38" s="203"/>
      <c r="V38" s="203"/>
      <c r="W38" s="203"/>
      <c r="X38" s="203"/>
      <c r="Y38" s="203"/>
      <c r="Z38" s="203"/>
      <c r="AA38" s="203"/>
      <c r="AB38" s="203"/>
      <c r="AC38" s="203"/>
    </row>
    <row r="39" spans="1:29">
      <c r="C39" s="116">
        <v>231</v>
      </c>
      <c r="D39" s="116" t="s">
        <v>37</v>
      </c>
      <c r="E39" s="314">
        <v>43998</v>
      </c>
      <c r="F39" s="116">
        <v>3.25</v>
      </c>
      <c r="G39" s="116">
        <v>437</v>
      </c>
      <c r="H39" s="116" t="s">
        <v>177</v>
      </c>
      <c r="I39" s="907">
        <v>44003</v>
      </c>
      <c r="J39" s="116">
        <v>4.5</v>
      </c>
    </row>
    <row r="40" spans="1:29" ht="12.75">
      <c r="C40" s="116">
        <v>4</v>
      </c>
      <c r="D40" s="116" t="s">
        <v>37</v>
      </c>
      <c r="E40" s="314">
        <v>44019</v>
      </c>
      <c r="F40" s="116">
        <v>0.25</v>
      </c>
      <c r="K40" s="116" t="s">
        <v>3474</v>
      </c>
    </row>
    <row r="42" spans="1:29">
      <c r="A42" s="359">
        <v>14</v>
      </c>
      <c r="B42" s="359">
        <v>110</v>
      </c>
      <c r="C42" s="359">
        <v>110</v>
      </c>
      <c r="D42" s="359" t="s">
        <v>37</v>
      </c>
      <c r="E42" s="852">
        <v>43998</v>
      </c>
      <c r="F42" s="359">
        <v>2.25</v>
      </c>
      <c r="G42" s="359">
        <v>110</v>
      </c>
      <c r="H42" s="359" t="s">
        <v>177</v>
      </c>
      <c r="I42" s="908">
        <v>44005</v>
      </c>
      <c r="J42" s="359">
        <v>1</v>
      </c>
      <c r="K42" s="203"/>
      <c r="L42" s="203"/>
      <c r="M42" s="203"/>
      <c r="N42" s="203"/>
      <c r="O42" s="203"/>
      <c r="P42" s="203"/>
      <c r="Q42" s="203"/>
      <c r="R42" s="203"/>
      <c r="S42" s="203"/>
      <c r="T42" s="203"/>
      <c r="U42" s="203"/>
      <c r="V42" s="203"/>
      <c r="W42" s="203"/>
      <c r="X42" s="203"/>
      <c r="Y42" s="203"/>
      <c r="Z42" s="203"/>
      <c r="AA42" s="203"/>
      <c r="AB42" s="203"/>
      <c r="AC42" s="203"/>
    </row>
    <row r="43" spans="1:29" ht="12.75">
      <c r="C43" s="116">
        <v>2</v>
      </c>
      <c r="D43" s="116" t="s">
        <v>37</v>
      </c>
      <c r="E43" s="314">
        <v>44019</v>
      </c>
      <c r="F43" s="116">
        <v>0.02</v>
      </c>
      <c r="K43" s="116" t="s">
        <v>3476</v>
      </c>
    </row>
    <row r="45" spans="1:29">
      <c r="A45" s="359">
        <v>15</v>
      </c>
      <c r="B45" s="359">
        <v>50</v>
      </c>
      <c r="C45" s="359">
        <v>50</v>
      </c>
      <c r="D45" s="359" t="s">
        <v>37</v>
      </c>
      <c r="E45" s="852">
        <v>43998</v>
      </c>
      <c r="F45" s="359">
        <v>1</v>
      </c>
      <c r="G45" s="359">
        <v>50</v>
      </c>
      <c r="H45" s="359" t="s">
        <v>177</v>
      </c>
      <c r="I45" s="908">
        <v>44005</v>
      </c>
      <c r="J45" s="359">
        <v>1</v>
      </c>
      <c r="K45" s="203"/>
      <c r="L45" s="203"/>
      <c r="M45" s="203"/>
      <c r="N45" s="203"/>
      <c r="O45" s="203"/>
      <c r="P45" s="203"/>
      <c r="Q45" s="203"/>
      <c r="R45" s="203"/>
      <c r="S45" s="203"/>
      <c r="T45" s="203"/>
      <c r="U45" s="203"/>
      <c r="V45" s="203"/>
      <c r="W45" s="203"/>
      <c r="X45" s="203"/>
      <c r="Y45" s="203"/>
      <c r="Z45" s="203"/>
      <c r="AA45" s="203"/>
      <c r="AB45" s="203"/>
      <c r="AC45" s="203"/>
    </row>
    <row r="46" spans="1:29" ht="12.75">
      <c r="C46" s="116">
        <v>2</v>
      </c>
      <c r="D46" s="116" t="s">
        <v>37</v>
      </c>
      <c r="E46" s="314">
        <v>44019</v>
      </c>
      <c r="F46" s="116">
        <v>0.02</v>
      </c>
      <c r="K46" s="116" t="s">
        <v>3475</v>
      </c>
    </row>
    <row r="48" spans="1:29">
      <c r="A48" s="359">
        <v>16</v>
      </c>
      <c r="B48" s="359">
        <v>48</v>
      </c>
      <c r="C48" s="359">
        <v>48</v>
      </c>
      <c r="D48" s="359" t="s">
        <v>37</v>
      </c>
      <c r="E48" s="852">
        <v>43997</v>
      </c>
      <c r="F48" s="359">
        <v>0.5</v>
      </c>
      <c r="G48" s="359">
        <v>48</v>
      </c>
      <c r="H48" s="359" t="s">
        <v>177</v>
      </c>
      <c r="I48" s="908">
        <v>44006</v>
      </c>
      <c r="J48" s="359">
        <v>0.5</v>
      </c>
      <c r="K48" s="203"/>
      <c r="L48" s="203"/>
      <c r="M48" s="203"/>
      <c r="N48" s="203"/>
      <c r="O48" s="203"/>
      <c r="P48" s="203"/>
      <c r="Q48" s="203"/>
      <c r="R48" s="203"/>
      <c r="S48" s="203"/>
      <c r="T48" s="203"/>
      <c r="U48" s="203"/>
      <c r="V48" s="203"/>
      <c r="W48" s="203"/>
      <c r="X48" s="203"/>
      <c r="Y48" s="203"/>
      <c r="Z48" s="203"/>
      <c r="AA48" s="203"/>
      <c r="AB48" s="203"/>
      <c r="AC48" s="203"/>
    </row>
    <row r="49" spans="1:29" ht="12.75">
      <c r="C49" s="116">
        <v>1</v>
      </c>
      <c r="D49" s="116" t="s">
        <v>37</v>
      </c>
      <c r="E49" s="314">
        <v>44019</v>
      </c>
      <c r="F49" s="116">
        <v>0.02</v>
      </c>
      <c r="K49" s="116" t="s">
        <v>3475</v>
      </c>
    </row>
    <row r="51" spans="1:29">
      <c r="A51" s="359">
        <v>17</v>
      </c>
      <c r="B51" s="359">
        <v>13</v>
      </c>
      <c r="C51" s="359">
        <v>13</v>
      </c>
      <c r="D51" s="359" t="s">
        <v>37</v>
      </c>
      <c r="E51" s="852">
        <v>43999</v>
      </c>
      <c r="F51" s="359" t="s">
        <v>3200</v>
      </c>
      <c r="G51" s="359">
        <v>13</v>
      </c>
      <c r="H51" s="359" t="s">
        <v>177</v>
      </c>
      <c r="I51" s="908">
        <v>44006</v>
      </c>
      <c r="J51" s="359" t="s">
        <v>3200</v>
      </c>
      <c r="K51" s="203"/>
      <c r="L51" s="203"/>
      <c r="M51" s="203"/>
      <c r="N51" s="203"/>
      <c r="O51" s="203"/>
      <c r="P51" s="203"/>
      <c r="Q51" s="203"/>
      <c r="R51" s="203"/>
      <c r="S51" s="203"/>
      <c r="T51" s="203"/>
      <c r="U51" s="203"/>
      <c r="V51" s="203"/>
      <c r="W51" s="203"/>
      <c r="X51" s="203"/>
      <c r="Y51" s="203"/>
      <c r="Z51" s="203"/>
      <c r="AA51" s="203"/>
      <c r="AB51" s="203"/>
      <c r="AC51" s="203"/>
    </row>
    <row r="52" spans="1:29" ht="12.75">
      <c r="C52" s="116">
        <v>1</v>
      </c>
      <c r="D52" s="116" t="s">
        <v>37</v>
      </c>
      <c r="E52" s="314">
        <v>44019</v>
      </c>
      <c r="F52" s="116">
        <v>0.01</v>
      </c>
      <c r="K52" s="116" t="s">
        <v>3475</v>
      </c>
    </row>
    <row r="54" spans="1:29">
      <c r="A54" s="359">
        <v>18</v>
      </c>
      <c r="B54" s="359">
        <v>437</v>
      </c>
      <c r="C54" s="359">
        <v>130</v>
      </c>
      <c r="D54" s="359" t="s">
        <v>37</v>
      </c>
      <c r="E54" s="852">
        <v>43999</v>
      </c>
      <c r="F54" s="359">
        <v>2</v>
      </c>
      <c r="G54" s="359">
        <v>130</v>
      </c>
      <c r="H54" s="359" t="s">
        <v>177</v>
      </c>
      <c r="I54" s="908">
        <v>44006</v>
      </c>
      <c r="J54" s="359">
        <v>1.5</v>
      </c>
      <c r="K54" s="359" t="s">
        <v>3477</v>
      </c>
      <c r="L54" s="203"/>
      <c r="M54" s="203"/>
      <c r="N54" s="203"/>
      <c r="O54" s="203"/>
      <c r="P54" s="203"/>
      <c r="Q54" s="203"/>
      <c r="R54" s="203"/>
      <c r="S54" s="203"/>
      <c r="T54" s="203"/>
      <c r="U54" s="203"/>
      <c r="V54" s="203"/>
      <c r="W54" s="203"/>
      <c r="X54" s="203"/>
      <c r="Y54" s="203"/>
      <c r="Z54" s="203"/>
      <c r="AA54" s="203"/>
      <c r="AB54" s="203"/>
      <c r="AC54" s="203"/>
    </row>
    <row r="55" spans="1:29" ht="12.75">
      <c r="C55" s="116">
        <v>5</v>
      </c>
      <c r="D55" s="116" t="s">
        <v>37</v>
      </c>
      <c r="E55" s="314">
        <v>44019</v>
      </c>
      <c r="F55" s="116">
        <v>0.25</v>
      </c>
      <c r="K55" s="116" t="s">
        <v>3474</v>
      </c>
    </row>
    <row r="57" spans="1:29" ht="12.75">
      <c r="A57" s="359">
        <v>19</v>
      </c>
      <c r="B57" s="359">
        <v>181</v>
      </c>
      <c r="C57" s="359">
        <v>111</v>
      </c>
      <c r="D57" s="359" t="s">
        <v>37</v>
      </c>
      <c r="E57" s="852">
        <v>43998</v>
      </c>
      <c r="F57" s="359">
        <v>1.75</v>
      </c>
      <c r="G57" s="203"/>
      <c r="H57" s="203"/>
      <c r="I57" s="203"/>
      <c r="J57" s="203"/>
      <c r="K57" s="203"/>
      <c r="L57" s="203"/>
      <c r="M57" s="203"/>
      <c r="N57" s="203"/>
      <c r="O57" s="203"/>
      <c r="P57" s="203"/>
      <c r="Q57" s="203"/>
      <c r="R57" s="203"/>
      <c r="S57" s="203"/>
      <c r="T57" s="203"/>
      <c r="U57" s="203"/>
      <c r="V57" s="203"/>
      <c r="W57" s="203"/>
      <c r="X57" s="203"/>
      <c r="Y57" s="203"/>
      <c r="Z57" s="203"/>
      <c r="AA57" s="203"/>
      <c r="AB57" s="203"/>
      <c r="AC57" s="203"/>
    </row>
    <row r="58" spans="1:29">
      <c r="C58" s="116">
        <v>70</v>
      </c>
      <c r="D58" s="116" t="s">
        <v>37</v>
      </c>
      <c r="E58" s="314">
        <v>43999</v>
      </c>
      <c r="F58" s="116">
        <v>1.5</v>
      </c>
      <c r="G58" s="116">
        <v>181</v>
      </c>
      <c r="H58" s="116" t="s">
        <v>177</v>
      </c>
      <c r="I58" s="907">
        <v>44003</v>
      </c>
      <c r="J58" s="116">
        <v>3</v>
      </c>
    </row>
    <row r="59" spans="1:29" ht="12.75">
      <c r="C59" s="116">
        <v>2</v>
      </c>
      <c r="D59" s="116" t="s">
        <v>37</v>
      </c>
      <c r="E59" s="314">
        <v>44019</v>
      </c>
      <c r="K59" s="116" t="s">
        <v>3474</v>
      </c>
    </row>
    <row r="61" spans="1:29">
      <c r="A61" s="359">
        <v>20</v>
      </c>
      <c r="B61" s="359">
        <v>38</v>
      </c>
      <c r="C61" s="359">
        <v>38</v>
      </c>
      <c r="D61" s="359" t="s">
        <v>37</v>
      </c>
      <c r="E61" s="852">
        <v>43998</v>
      </c>
      <c r="F61" s="359">
        <v>0.25</v>
      </c>
      <c r="G61" s="359">
        <v>38</v>
      </c>
      <c r="H61" s="359" t="s">
        <v>177</v>
      </c>
      <c r="I61" s="908">
        <v>44006</v>
      </c>
      <c r="J61" s="359" t="s">
        <v>3200</v>
      </c>
      <c r="K61" s="203"/>
      <c r="L61" s="203"/>
      <c r="M61" s="203"/>
      <c r="N61" s="203"/>
      <c r="O61" s="203"/>
      <c r="P61" s="203"/>
      <c r="Q61" s="203"/>
      <c r="R61" s="203"/>
      <c r="S61" s="203"/>
      <c r="T61" s="203"/>
      <c r="U61" s="203"/>
      <c r="V61" s="203"/>
      <c r="W61" s="203"/>
      <c r="X61" s="203"/>
      <c r="Y61" s="203"/>
      <c r="Z61" s="203"/>
      <c r="AA61" s="203"/>
      <c r="AB61" s="203"/>
      <c r="AC61" s="203"/>
    </row>
    <row r="62" spans="1:29" ht="12.75">
      <c r="C62" s="116">
        <v>2</v>
      </c>
      <c r="D62" s="116" t="s">
        <v>37</v>
      </c>
      <c r="E62" s="314">
        <v>44019</v>
      </c>
      <c r="F62" s="116">
        <v>0.3</v>
      </c>
      <c r="K62" s="116" t="s">
        <v>3475</v>
      </c>
    </row>
    <row r="64" spans="1:29">
      <c r="A64" s="116">
        <v>21</v>
      </c>
      <c r="B64" s="116">
        <v>36</v>
      </c>
      <c r="C64" s="116">
        <v>36</v>
      </c>
      <c r="D64" s="116" t="s">
        <v>37</v>
      </c>
      <c r="E64" s="314">
        <v>43998</v>
      </c>
      <c r="F64" s="116">
        <v>0.5</v>
      </c>
      <c r="G64" s="116">
        <v>36</v>
      </c>
      <c r="H64" s="116" t="s">
        <v>177</v>
      </c>
      <c r="I64" s="907">
        <v>44006</v>
      </c>
      <c r="J64" s="116" t="s">
        <v>3300</v>
      </c>
    </row>
    <row r="67" spans="1:29">
      <c r="A67" s="359">
        <v>22</v>
      </c>
      <c r="B67" s="359">
        <v>114</v>
      </c>
      <c r="C67" s="359">
        <v>114</v>
      </c>
      <c r="D67" s="359" t="s">
        <v>37</v>
      </c>
      <c r="E67" s="852">
        <v>43999</v>
      </c>
      <c r="F67" s="359">
        <v>2</v>
      </c>
      <c r="G67" s="359">
        <v>114</v>
      </c>
      <c r="H67" s="359" t="s">
        <v>177</v>
      </c>
      <c r="I67" s="908">
        <v>44006</v>
      </c>
      <c r="J67" s="359">
        <v>2</v>
      </c>
      <c r="K67" s="203"/>
      <c r="L67" s="203"/>
      <c r="M67" s="203"/>
      <c r="N67" s="203"/>
      <c r="O67" s="203"/>
      <c r="P67" s="203"/>
      <c r="Q67" s="203"/>
      <c r="R67" s="203"/>
      <c r="S67" s="203"/>
      <c r="T67" s="203"/>
      <c r="U67" s="203"/>
      <c r="V67" s="203"/>
      <c r="W67" s="203"/>
      <c r="X67" s="203"/>
      <c r="Y67" s="203"/>
      <c r="Z67" s="203"/>
      <c r="AA67" s="203"/>
      <c r="AB67" s="203"/>
      <c r="AC67" s="203"/>
    </row>
    <row r="68" spans="1:29" ht="12.75">
      <c r="C68" s="116">
        <v>2</v>
      </c>
      <c r="D68" s="116" t="s">
        <v>37</v>
      </c>
      <c r="E68" s="314">
        <v>44019</v>
      </c>
      <c r="F68" s="116">
        <v>0.02</v>
      </c>
      <c r="K68" s="116" t="s">
        <v>3478</v>
      </c>
    </row>
    <row r="70" spans="1:29" ht="12.75">
      <c r="A70" s="359">
        <v>23</v>
      </c>
      <c r="B70" s="359">
        <v>160</v>
      </c>
      <c r="C70" s="359">
        <v>80</v>
      </c>
      <c r="D70" s="359" t="s">
        <v>37</v>
      </c>
      <c r="E70" s="852">
        <v>43999</v>
      </c>
      <c r="F70" s="359">
        <v>1.25</v>
      </c>
      <c r="G70" s="203"/>
      <c r="H70" s="203"/>
      <c r="I70" s="203"/>
      <c r="J70" s="203"/>
      <c r="K70" s="203"/>
      <c r="L70" s="203"/>
      <c r="M70" s="203"/>
      <c r="N70" s="203"/>
      <c r="O70" s="203"/>
      <c r="P70" s="203"/>
      <c r="Q70" s="203"/>
      <c r="R70" s="203"/>
      <c r="S70" s="203"/>
      <c r="T70" s="203"/>
      <c r="U70" s="203"/>
      <c r="V70" s="203"/>
      <c r="W70" s="203"/>
      <c r="X70" s="203"/>
      <c r="Y70" s="203"/>
      <c r="Z70" s="203"/>
      <c r="AA70" s="203"/>
      <c r="AB70" s="203"/>
      <c r="AC70" s="203"/>
    </row>
    <row r="71" spans="1:29">
      <c r="C71" s="116">
        <v>80</v>
      </c>
      <c r="D71" s="116" t="s">
        <v>37</v>
      </c>
      <c r="E71" s="314">
        <v>44000</v>
      </c>
      <c r="F71" s="116">
        <v>1.5</v>
      </c>
      <c r="G71" s="116">
        <v>160</v>
      </c>
      <c r="H71" s="116" t="s">
        <v>177</v>
      </c>
      <c r="I71" s="907">
        <v>44006</v>
      </c>
      <c r="J71" s="116">
        <v>2</v>
      </c>
    </row>
    <row r="72" spans="1:29" ht="12.75">
      <c r="C72" s="116">
        <v>1</v>
      </c>
      <c r="D72" s="116" t="s">
        <v>37</v>
      </c>
      <c r="E72" s="314">
        <v>44019</v>
      </c>
      <c r="F72" s="116">
        <v>0.01</v>
      </c>
      <c r="K72" s="116" t="s">
        <v>3478</v>
      </c>
    </row>
    <row r="74" spans="1:29">
      <c r="A74" s="116">
        <v>24</v>
      </c>
      <c r="B74" s="116">
        <v>46</v>
      </c>
      <c r="C74" s="116">
        <v>46</v>
      </c>
      <c r="D74" s="116" t="s">
        <v>37</v>
      </c>
      <c r="E74" s="314">
        <v>44000</v>
      </c>
      <c r="F74" s="116">
        <v>0.5</v>
      </c>
      <c r="G74" s="116">
        <v>46</v>
      </c>
      <c r="H74" s="116" t="s">
        <v>177</v>
      </c>
      <c r="I74" s="907">
        <v>44006</v>
      </c>
      <c r="J74" s="116">
        <v>0.5</v>
      </c>
    </row>
    <row r="77" spans="1:29" ht="12.75">
      <c r="A77" s="116">
        <v>25</v>
      </c>
      <c r="B77" s="116">
        <v>128</v>
      </c>
      <c r="C77" s="116">
        <v>128</v>
      </c>
      <c r="D77" s="116" t="s">
        <v>37</v>
      </c>
      <c r="E77" s="314">
        <v>44000</v>
      </c>
      <c r="F77" s="116">
        <v>0.75</v>
      </c>
    </row>
    <row r="80" spans="1:29" ht="12.75">
      <c r="A80" s="116">
        <v>26</v>
      </c>
      <c r="B80" s="116">
        <v>29</v>
      </c>
      <c r="C80" s="116">
        <v>29</v>
      </c>
      <c r="D80" s="116" t="s">
        <v>37</v>
      </c>
      <c r="E80" s="314">
        <v>44000</v>
      </c>
      <c r="F80" s="116">
        <v>0.5</v>
      </c>
    </row>
    <row r="83" spans="1:10" ht="12.75">
      <c r="A83" s="116">
        <v>27</v>
      </c>
      <c r="B83" s="116">
        <v>0</v>
      </c>
      <c r="C83" s="116">
        <v>0</v>
      </c>
      <c r="D83" s="116" t="s">
        <v>37</v>
      </c>
      <c r="E83" s="314">
        <v>44000</v>
      </c>
      <c r="F83" s="116">
        <v>0</v>
      </c>
    </row>
    <row r="86" spans="1:10">
      <c r="A86" s="116">
        <v>28</v>
      </c>
      <c r="B86" s="116">
        <v>5</v>
      </c>
      <c r="C86" s="116">
        <v>5</v>
      </c>
      <c r="D86" s="116" t="s">
        <v>37</v>
      </c>
      <c r="E86" s="314">
        <v>44000</v>
      </c>
      <c r="F86" s="116" t="s">
        <v>3237</v>
      </c>
      <c r="G86" s="116">
        <v>5</v>
      </c>
      <c r="H86" s="116" t="s">
        <v>177</v>
      </c>
      <c r="I86" s="907">
        <v>44006</v>
      </c>
      <c r="J86" s="116" t="s">
        <v>3120</v>
      </c>
    </row>
    <row r="89" spans="1:10" ht="12.75">
      <c r="A89" s="116">
        <v>29</v>
      </c>
      <c r="B89" s="116">
        <v>0</v>
      </c>
      <c r="C89" s="116">
        <v>0</v>
      </c>
      <c r="D89" s="116" t="s">
        <v>37</v>
      </c>
      <c r="E89" s="314">
        <v>44000</v>
      </c>
      <c r="F89" s="116">
        <v>0</v>
      </c>
    </row>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outlinePr summaryBelow="0" summaryRight="0"/>
  </sheetPr>
  <dimension ref="A1:AC211"/>
  <sheetViews>
    <sheetView workbookViewId="0">
      <pane ySplit="1" topLeftCell="A2" activePane="bottomLeft" state="frozen"/>
      <selection pane="bottomLeft" activeCell="B3" sqref="B3"/>
    </sheetView>
  </sheetViews>
  <sheetFormatPr defaultColWidth="12.5703125" defaultRowHeight="15.75" customHeight="1"/>
  <sheetData>
    <row r="1" spans="1:29" ht="15.75" customHeight="1">
      <c r="A1" s="363" t="s">
        <v>3105</v>
      </c>
      <c r="B1" s="363" t="s">
        <v>3106</v>
      </c>
      <c r="C1" s="363" t="s">
        <v>3107</v>
      </c>
      <c r="D1" s="363" t="s">
        <v>3108</v>
      </c>
      <c r="E1" s="363" t="s">
        <v>3109</v>
      </c>
      <c r="F1" s="363" t="s">
        <v>3110</v>
      </c>
      <c r="G1" s="363" t="s">
        <v>3111</v>
      </c>
      <c r="H1" s="363" t="s">
        <v>3112</v>
      </c>
      <c r="I1" s="363" t="s">
        <v>3113</v>
      </c>
      <c r="J1" s="363" t="s">
        <v>3114</v>
      </c>
      <c r="K1" s="363" t="s">
        <v>2711</v>
      </c>
    </row>
    <row r="2" spans="1:29" ht="15.75" customHeight="1">
      <c r="A2" s="116">
        <v>1</v>
      </c>
      <c r="B2" s="116">
        <v>0</v>
      </c>
      <c r="C2" s="116">
        <v>0</v>
      </c>
      <c r="D2" s="116" t="s">
        <v>3396</v>
      </c>
      <c r="E2" s="315">
        <v>43994</v>
      </c>
      <c r="F2" s="116">
        <v>0</v>
      </c>
      <c r="G2" s="116">
        <v>0</v>
      </c>
      <c r="H2" s="116" t="s">
        <v>37</v>
      </c>
      <c r="I2" s="314">
        <v>44000</v>
      </c>
      <c r="J2" s="116">
        <v>0</v>
      </c>
    </row>
    <row r="5" spans="1:29" ht="15.75" customHeight="1">
      <c r="A5" s="531">
        <v>2</v>
      </c>
      <c r="B5" s="531">
        <v>69</v>
      </c>
      <c r="C5" s="531">
        <v>69</v>
      </c>
      <c r="D5" s="531" t="s">
        <v>3396</v>
      </c>
      <c r="E5" s="698">
        <v>43994</v>
      </c>
      <c r="F5" s="531">
        <v>1</v>
      </c>
      <c r="G5" s="531">
        <v>5</v>
      </c>
      <c r="H5" s="531" t="s">
        <v>37</v>
      </c>
      <c r="I5" s="610">
        <v>44000</v>
      </c>
      <c r="J5" s="531">
        <v>0.1</v>
      </c>
      <c r="K5" s="539"/>
      <c r="L5" s="539"/>
      <c r="M5" s="539"/>
      <c r="N5" s="539"/>
      <c r="O5" s="539"/>
      <c r="P5" s="539"/>
      <c r="Q5" s="539"/>
      <c r="R5" s="539"/>
      <c r="S5" s="539"/>
      <c r="T5" s="539"/>
      <c r="U5" s="539"/>
      <c r="V5" s="539"/>
      <c r="W5" s="539"/>
      <c r="X5" s="539"/>
      <c r="Y5" s="539"/>
      <c r="Z5" s="539"/>
      <c r="AA5" s="539"/>
      <c r="AB5" s="539"/>
      <c r="AC5" s="539"/>
    </row>
    <row r="6" spans="1:29" ht="15.75" customHeight="1">
      <c r="A6" s="539"/>
      <c r="B6" s="539"/>
      <c r="C6" s="539"/>
      <c r="D6" s="539"/>
      <c r="E6" s="539"/>
      <c r="F6" s="539"/>
      <c r="G6" s="531">
        <v>64</v>
      </c>
      <c r="H6" s="531" t="s">
        <v>37</v>
      </c>
      <c r="I6" s="610">
        <v>44004</v>
      </c>
      <c r="J6" s="531">
        <v>1.25</v>
      </c>
      <c r="K6" s="539"/>
      <c r="L6" s="539"/>
      <c r="M6" s="539"/>
      <c r="N6" s="539"/>
      <c r="O6" s="539"/>
      <c r="P6" s="539"/>
      <c r="Q6" s="539"/>
      <c r="R6" s="539"/>
      <c r="S6" s="539"/>
      <c r="T6" s="539"/>
      <c r="U6" s="539"/>
      <c r="V6" s="539"/>
      <c r="W6" s="539"/>
      <c r="X6" s="539"/>
      <c r="Y6" s="539"/>
      <c r="Z6" s="539"/>
      <c r="AA6" s="539"/>
      <c r="AB6" s="539"/>
      <c r="AC6" s="539"/>
    </row>
    <row r="8" spans="1:29" ht="15.75" customHeight="1">
      <c r="A8" s="531">
        <v>3</v>
      </c>
      <c r="B8" s="531">
        <v>87</v>
      </c>
      <c r="C8" s="531">
        <v>87</v>
      </c>
      <c r="D8" s="531" t="s">
        <v>3396</v>
      </c>
      <c r="E8" s="698">
        <v>43994</v>
      </c>
      <c r="F8" s="531">
        <v>1</v>
      </c>
      <c r="G8" s="531">
        <v>87</v>
      </c>
      <c r="H8" s="531" t="s">
        <v>37</v>
      </c>
      <c r="I8" s="610">
        <v>44004</v>
      </c>
      <c r="J8" s="531">
        <v>2.5</v>
      </c>
      <c r="K8" s="539"/>
      <c r="L8" s="539"/>
      <c r="M8" s="539"/>
      <c r="N8" s="539"/>
      <c r="O8" s="539"/>
      <c r="P8" s="539"/>
      <c r="Q8" s="539"/>
      <c r="R8" s="539"/>
      <c r="S8" s="539"/>
      <c r="T8" s="539"/>
      <c r="U8" s="539"/>
      <c r="V8" s="539"/>
      <c r="W8" s="539"/>
      <c r="X8" s="539"/>
      <c r="Y8" s="539"/>
      <c r="Z8" s="539"/>
      <c r="AA8" s="539"/>
      <c r="AB8" s="539"/>
      <c r="AC8" s="539"/>
    </row>
    <row r="11" spans="1:29" ht="15.75" customHeight="1">
      <c r="A11" s="116">
        <v>4</v>
      </c>
      <c r="B11" s="116">
        <v>0</v>
      </c>
      <c r="C11" s="116">
        <v>0</v>
      </c>
      <c r="D11" s="116" t="s">
        <v>3396</v>
      </c>
      <c r="E11" s="315">
        <v>43994</v>
      </c>
      <c r="F11" s="116">
        <v>0</v>
      </c>
      <c r="G11" s="116">
        <v>0</v>
      </c>
      <c r="H11" s="116" t="s">
        <v>37</v>
      </c>
      <c r="I11" s="314">
        <v>44004</v>
      </c>
      <c r="J11" s="116">
        <v>0</v>
      </c>
    </row>
    <row r="14" spans="1:29" ht="15.75" customHeight="1">
      <c r="A14" s="116">
        <v>5</v>
      </c>
      <c r="B14" s="116">
        <v>0</v>
      </c>
      <c r="C14" s="116">
        <v>0</v>
      </c>
      <c r="D14" s="116" t="s">
        <v>3396</v>
      </c>
      <c r="E14" s="315">
        <v>43994</v>
      </c>
      <c r="F14" s="116">
        <v>0</v>
      </c>
      <c r="G14" s="116">
        <v>0</v>
      </c>
      <c r="H14" s="116" t="s">
        <v>37</v>
      </c>
      <c r="I14" s="314">
        <v>44004</v>
      </c>
      <c r="J14" s="116">
        <v>0</v>
      </c>
    </row>
    <row r="17" spans="1:29" ht="15.75" customHeight="1">
      <c r="A17" s="116">
        <v>6</v>
      </c>
      <c r="B17" s="116">
        <v>0</v>
      </c>
      <c r="C17" s="116">
        <v>0</v>
      </c>
      <c r="D17" s="116" t="s">
        <v>3396</v>
      </c>
      <c r="E17" s="315">
        <v>43994</v>
      </c>
      <c r="F17" s="116">
        <v>0</v>
      </c>
      <c r="G17" s="116">
        <v>0</v>
      </c>
      <c r="H17" s="116" t="s">
        <v>37</v>
      </c>
      <c r="I17" s="314">
        <v>44004</v>
      </c>
      <c r="J17" s="116">
        <v>0</v>
      </c>
    </row>
    <row r="20" spans="1:29" ht="15.75" customHeight="1">
      <c r="A20" s="531">
        <v>7</v>
      </c>
      <c r="B20" s="531">
        <v>12</v>
      </c>
      <c r="C20" s="531">
        <v>12</v>
      </c>
      <c r="D20" s="531" t="s">
        <v>3396</v>
      </c>
      <c r="E20" s="698">
        <v>43994</v>
      </c>
      <c r="F20" s="531">
        <v>0.5</v>
      </c>
      <c r="G20" s="531">
        <v>12</v>
      </c>
      <c r="H20" s="531" t="s">
        <v>37</v>
      </c>
      <c r="I20" s="610">
        <v>44004</v>
      </c>
      <c r="J20" s="531">
        <v>0.5</v>
      </c>
      <c r="K20" s="539"/>
      <c r="L20" s="539"/>
      <c r="M20" s="539"/>
      <c r="N20" s="539"/>
      <c r="O20" s="539"/>
      <c r="P20" s="539"/>
      <c r="Q20" s="539"/>
      <c r="R20" s="539"/>
      <c r="S20" s="539"/>
      <c r="T20" s="539"/>
      <c r="U20" s="539"/>
      <c r="V20" s="539"/>
      <c r="W20" s="539"/>
      <c r="X20" s="539"/>
      <c r="Y20" s="539"/>
      <c r="Z20" s="539"/>
      <c r="AA20" s="539"/>
      <c r="AB20" s="539"/>
      <c r="AC20" s="539"/>
    </row>
    <row r="23" spans="1:29" ht="15.75" customHeight="1">
      <c r="A23" s="531">
        <v>8</v>
      </c>
      <c r="B23" s="531">
        <v>98</v>
      </c>
      <c r="C23" s="531">
        <v>98</v>
      </c>
      <c r="D23" s="531" t="s">
        <v>3396</v>
      </c>
      <c r="E23" s="698">
        <v>43994</v>
      </c>
      <c r="F23" s="531">
        <v>1.5</v>
      </c>
      <c r="G23" s="531">
        <v>98</v>
      </c>
      <c r="H23" s="531" t="s">
        <v>37</v>
      </c>
      <c r="I23" s="610">
        <v>44004</v>
      </c>
      <c r="J23" s="531">
        <v>4</v>
      </c>
      <c r="K23" s="539"/>
      <c r="L23" s="539"/>
      <c r="M23" s="539"/>
      <c r="N23" s="539"/>
      <c r="O23" s="539"/>
      <c r="P23" s="539"/>
      <c r="Q23" s="539"/>
      <c r="R23" s="539"/>
      <c r="S23" s="539"/>
      <c r="T23" s="539"/>
      <c r="U23" s="539"/>
      <c r="V23" s="539"/>
      <c r="W23" s="539"/>
      <c r="X23" s="539"/>
      <c r="Y23" s="539"/>
      <c r="Z23" s="539"/>
      <c r="AA23" s="539"/>
      <c r="AB23" s="539"/>
      <c r="AC23" s="539"/>
    </row>
    <row r="26" spans="1:29" ht="15.75" customHeight="1">
      <c r="A26" s="116">
        <v>9</v>
      </c>
      <c r="B26" s="116">
        <v>7</v>
      </c>
      <c r="C26" s="116">
        <v>7</v>
      </c>
      <c r="D26" s="116" t="s">
        <v>3396</v>
      </c>
      <c r="E26" s="315">
        <v>43994</v>
      </c>
      <c r="F26" s="116">
        <v>0.1</v>
      </c>
      <c r="G26" s="116">
        <v>7</v>
      </c>
      <c r="H26" s="116" t="s">
        <v>37</v>
      </c>
      <c r="I26" s="314">
        <v>44004</v>
      </c>
      <c r="J26" s="116">
        <v>0.1</v>
      </c>
    </row>
    <row r="29" spans="1:29" ht="15.75" customHeight="1">
      <c r="A29" s="116">
        <v>10</v>
      </c>
      <c r="B29" s="116">
        <v>2</v>
      </c>
      <c r="C29" s="116">
        <v>2</v>
      </c>
      <c r="D29" s="116" t="s">
        <v>3396</v>
      </c>
      <c r="E29" s="315">
        <v>43994</v>
      </c>
      <c r="F29" s="116">
        <v>0.01</v>
      </c>
      <c r="G29" s="116">
        <v>2</v>
      </c>
      <c r="H29" s="116" t="s">
        <v>37</v>
      </c>
      <c r="I29" s="314">
        <v>44004</v>
      </c>
      <c r="J29" s="116">
        <v>0.01</v>
      </c>
    </row>
    <row r="32" spans="1:29" ht="12.75">
      <c r="A32" s="531">
        <v>11</v>
      </c>
      <c r="B32" s="531">
        <v>126</v>
      </c>
      <c r="C32" s="531">
        <v>126</v>
      </c>
      <c r="D32" s="531" t="s">
        <v>3396</v>
      </c>
      <c r="E32" s="698">
        <v>43994</v>
      </c>
      <c r="F32" s="531">
        <v>1.5</v>
      </c>
      <c r="G32" s="531">
        <v>15</v>
      </c>
      <c r="H32" s="531" t="s">
        <v>37</v>
      </c>
      <c r="I32" s="610">
        <v>44004</v>
      </c>
      <c r="J32" s="531">
        <v>0.5</v>
      </c>
      <c r="K32" s="539"/>
      <c r="L32" s="539"/>
      <c r="M32" s="539"/>
      <c r="N32" s="539"/>
      <c r="O32" s="539"/>
      <c r="P32" s="539"/>
      <c r="Q32" s="539"/>
      <c r="R32" s="539"/>
      <c r="S32" s="539"/>
      <c r="T32" s="539"/>
      <c r="U32" s="539"/>
      <c r="V32" s="539"/>
      <c r="W32" s="539"/>
      <c r="X32" s="539"/>
      <c r="Y32" s="539"/>
      <c r="Z32" s="539"/>
      <c r="AA32" s="539"/>
      <c r="AB32" s="539"/>
      <c r="AC32" s="539"/>
    </row>
    <row r="33" spans="1:29" ht="12.75">
      <c r="A33" s="539"/>
      <c r="B33" s="539"/>
      <c r="C33" s="539"/>
      <c r="D33" s="539"/>
      <c r="E33" s="539"/>
      <c r="F33" s="539"/>
      <c r="G33" s="531">
        <v>111</v>
      </c>
      <c r="H33" s="531" t="s">
        <v>37</v>
      </c>
      <c r="I33" s="610">
        <v>44005</v>
      </c>
      <c r="J33" s="531">
        <v>5</v>
      </c>
      <c r="K33" s="539"/>
      <c r="L33" s="539"/>
      <c r="M33" s="539"/>
      <c r="N33" s="539"/>
      <c r="O33" s="539"/>
      <c r="P33" s="539"/>
      <c r="Q33" s="539"/>
      <c r="R33" s="539"/>
      <c r="S33" s="539"/>
      <c r="T33" s="539"/>
      <c r="U33" s="539"/>
      <c r="V33" s="539"/>
      <c r="W33" s="539"/>
      <c r="X33" s="539"/>
      <c r="Y33" s="539"/>
      <c r="Z33" s="539"/>
      <c r="AA33" s="539"/>
      <c r="AB33" s="539"/>
      <c r="AC33" s="539"/>
    </row>
    <row r="35" spans="1:29" ht="12.75">
      <c r="A35" s="116">
        <v>12</v>
      </c>
      <c r="B35" s="116">
        <v>3</v>
      </c>
      <c r="C35" s="116">
        <v>3</v>
      </c>
      <c r="D35" s="116" t="s">
        <v>3396</v>
      </c>
      <c r="E35" s="315">
        <v>43994</v>
      </c>
      <c r="F35" s="116">
        <v>0.01</v>
      </c>
      <c r="G35" s="116">
        <v>3</v>
      </c>
      <c r="H35" s="116" t="s">
        <v>37</v>
      </c>
      <c r="I35" s="314">
        <v>44005</v>
      </c>
      <c r="J35" s="116">
        <v>0.01</v>
      </c>
    </row>
    <row r="38" spans="1:29" ht="12.75">
      <c r="A38" s="116">
        <v>13</v>
      </c>
      <c r="B38" s="116">
        <v>0</v>
      </c>
      <c r="C38" s="116">
        <v>0</v>
      </c>
      <c r="D38" s="116" t="s">
        <v>3396</v>
      </c>
      <c r="E38" s="315">
        <v>43994</v>
      </c>
      <c r="F38" s="116">
        <v>0</v>
      </c>
      <c r="G38" s="116">
        <v>0</v>
      </c>
      <c r="H38" s="116" t="s">
        <v>37</v>
      </c>
      <c r="I38" s="314">
        <v>44005</v>
      </c>
      <c r="J38" s="116">
        <v>0</v>
      </c>
    </row>
    <row r="41" spans="1:29" ht="12.75">
      <c r="A41" s="116">
        <v>14</v>
      </c>
      <c r="B41" s="116">
        <v>0</v>
      </c>
      <c r="C41" s="116">
        <v>0</v>
      </c>
      <c r="D41" s="116" t="s">
        <v>3396</v>
      </c>
      <c r="E41" s="315">
        <v>43994</v>
      </c>
      <c r="F41" s="116">
        <v>0</v>
      </c>
      <c r="G41" s="116">
        <v>0</v>
      </c>
      <c r="H41" s="116" t="s">
        <v>37</v>
      </c>
      <c r="I41" s="314">
        <v>44005</v>
      </c>
      <c r="J41" s="116">
        <v>0</v>
      </c>
    </row>
    <row r="44" spans="1:29" ht="12.75">
      <c r="A44" s="116">
        <v>15</v>
      </c>
      <c r="B44" s="116">
        <v>0</v>
      </c>
      <c r="C44" s="116">
        <v>0</v>
      </c>
      <c r="D44" s="116" t="s">
        <v>3396</v>
      </c>
      <c r="E44" s="315">
        <v>43994</v>
      </c>
      <c r="F44" s="116">
        <v>0</v>
      </c>
      <c r="G44" s="116">
        <v>0</v>
      </c>
      <c r="H44" s="116" t="s">
        <v>37</v>
      </c>
      <c r="I44" s="314">
        <v>44005</v>
      </c>
      <c r="J44" s="116">
        <v>0</v>
      </c>
    </row>
    <row r="47" spans="1:29" ht="12.75">
      <c r="A47" s="531">
        <v>16</v>
      </c>
      <c r="B47" s="531">
        <v>3</v>
      </c>
      <c r="C47" s="539"/>
      <c r="D47" s="531" t="s">
        <v>3396</v>
      </c>
      <c r="E47" s="698">
        <v>43994</v>
      </c>
      <c r="F47" s="531">
        <v>0.01</v>
      </c>
      <c r="G47" s="531">
        <v>3</v>
      </c>
      <c r="H47" s="531" t="s">
        <v>37</v>
      </c>
      <c r="I47" s="610">
        <v>44005</v>
      </c>
      <c r="J47" s="531">
        <v>0.01</v>
      </c>
      <c r="K47" s="539"/>
      <c r="L47" s="539"/>
      <c r="M47" s="539"/>
      <c r="N47" s="539"/>
      <c r="O47" s="539"/>
      <c r="P47" s="539"/>
      <c r="Q47" s="539"/>
      <c r="R47" s="539"/>
      <c r="S47" s="539"/>
      <c r="T47" s="539"/>
      <c r="U47" s="539"/>
      <c r="V47" s="539"/>
      <c r="W47" s="539"/>
      <c r="X47" s="539"/>
      <c r="Y47" s="539"/>
      <c r="Z47" s="539"/>
      <c r="AA47" s="539"/>
      <c r="AB47" s="539"/>
      <c r="AC47" s="539"/>
    </row>
    <row r="50" spans="1:29" ht="12.75">
      <c r="A50" s="531">
        <v>17</v>
      </c>
      <c r="B50" s="531">
        <v>4</v>
      </c>
      <c r="C50" s="539"/>
      <c r="D50" s="531" t="s">
        <v>3396</v>
      </c>
      <c r="E50" s="698">
        <v>43994</v>
      </c>
      <c r="F50" s="531">
        <v>0.01</v>
      </c>
      <c r="G50" s="531">
        <v>4</v>
      </c>
      <c r="H50" s="531" t="s">
        <v>37</v>
      </c>
      <c r="I50" s="610">
        <v>44005</v>
      </c>
      <c r="J50" s="531">
        <v>0.01</v>
      </c>
      <c r="K50" s="539"/>
      <c r="L50" s="539"/>
      <c r="M50" s="539"/>
      <c r="N50" s="539"/>
      <c r="O50" s="539"/>
      <c r="P50" s="539"/>
      <c r="Q50" s="539"/>
      <c r="R50" s="539"/>
      <c r="S50" s="539"/>
      <c r="T50" s="539"/>
      <c r="U50" s="539"/>
      <c r="V50" s="539"/>
      <c r="W50" s="539"/>
      <c r="X50" s="539"/>
      <c r="Y50" s="539"/>
      <c r="Z50" s="539"/>
      <c r="AA50" s="539"/>
      <c r="AB50" s="539"/>
      <c r="AC50" s="539"/>
    </row>
    <row r="53" spans="1:29" ht="12.75">
      <c r="A53" s="531">
        <v>18</v>
      </c>
      <c r="B53" s="531">
        <v>67</v>
      </c>
      <c r="C53" s="531">
        <v>67</v>
      </c>
      <c r="D53" s="531" t="s">
        <v>3396</v>
      </c>
      <c r="E53" s="698">
        <v>43994</v>
      </c>
      <c r="F53" s="531">
        <v>1</v>
      </c>
      <c r="G53" s="531">
        <v>67</v>
      </c>
      <c r="H53" s="531" t="s">
        <v>37</v>
      </c>
      <c r="I53" s="610">
        <v>44005</v>
      </c>
      <c r="J53" s="531">
        <v>2</v>
      </c>
      <c r="K53" s="539"/>
      <c r="L53" s="539"/>
      <c r="M53" s="539"/>
      <c r="N53" s="539"/>
      <c r="O53" s="539"/>
      <c r="P53" s="539"/>
      <c r="Q53" s="539"/>
      <c r="R53" s="539"/>
      <c r="S53" s="539"/>
      <c r="T53" s="539"/>
      <c r="U53" s="539"/>
      <c r="V53" s="539"/>
      <c r="W53" s="539"/>
      <c r="X53" s="539"/>
      <c r="Y53" s="539"/>
      <c r="Z53" s="539"/>
      <c r="AA53" s="539"/>
      <c r="AB53" s="539"/>
      <c r="AC53" s="539"/>
    </row>
    <row r="56" spans="1:29" ht="12.75">
      <c r="A56" s="531">
        <v>19</v>
      </c>
      <c r="B56" s="531">
        <v>118</v>
      </c>
      <c r="C56" s="531">
        <v>118</v>
      </c>
      <c r="D56" s="531" t="s">
        <v>3396</v>
      </c>
      <c r="E56" s="698">
        <v>43995</v>
      </c>
      <c r="F56" s="531">
        <v>2</v>
      </c>
      <c r="G56" s="531">
        <v>43</v>
      </c>
      <c r="H56" s="531" t="s">
        <v>37</v>
      </c>
      <c r="I56" s="610">
        <v>44005</v>
      </c>
      <c r="J56" s="531">
        <v>1</v>
      </c>
      <c r="K56" s="539"/>
      <c r="L56" s="539"/>
      <c r="M56" s="539"/>
      <c r="N56" s="539"/>
      <c r="O56" s="539"/>
      <c r="P56" s="539"/>
      <c r="Q56" s="539"/>
      <c r="R56" s="539"/>
      <c r="S56" s="539"/>
      <c r="T56" s="539"/>
      <c r="U56" s="539"/>
      <c r="V56" s="539"/>
      <c r="W56" s="539"/>
      <c r="X56" s="539"/>
      <c r="Y56" s="539"/>
      <c r="Z56" s="539"/>
      <c r="AA56" s="539"/>
      <c r="AB56" s="539"/>
      <c r="AC56" s="539"/>
    </row>
    <row r="57" spans="1:29" ht="12.75">
      <c r="A57" s="539"/>
      <c r="B57" s="539"/>
      <c r="C57" s="539"/>
      <c r="D57" s="539"/>
      <c r="E57" s="539"/>
      <c r="F57" s="539"/>
      <c r="G57" s="531">
        <v>75</v>
      </c>
      <c r="H57" s="531" t="s">
        <v>37</v>
      </c>
      <c r="I57" s="610">
        <v>44006</v>
      </c>
      <c r="J57" s="531">
        <v>2.25</v>
      </c>
      <c r="K57" s="539"/>
      <c r="L57" s="539"/>
      <c r="M57" s="539"/>
      <c r="N57" s="539"/>
      <c r="O57" s="539"/>
      <c r="P57" s="539"/>
      <c r="Q57" s="539"/>
      <c r="R57" s="539"/>
      <c r="S57" s="539"/>
      <c r="T57" s="539"/>
      <c r="U57" s="539"/>
      <c r="V57" s="539"/>
      <c r="W57" s="539"/>
      <c r="X57" s="539"/>
      <c r="Y57" s="539"/>
      <c r="Z57" s="539"/>
      <c r="AA57" s="539"/>
      <c r="AB57" s="539"/>
      <c r="AC57" s="539"/>
    </row>
    <row r="59" spans="1:29" ht="12.75">
      <c r="A59" s="531">
        <v>20</v>
      </c>
      <c r="B59" s="531">
        <v>46</v>
      </c>
      <c r="C59" s="531">
        <v>46</v>
      </c>
      <c r="D59" s="531" t="s">
        <v>3396</v>
      </c>
      <c r="E59" s="698">
        <v>43996</v>
      </c>
      <c r="F59" s="531">
        <v>1</v>
      </c>
      <c r="G59" s="531">
        <v>46</v>
      </c>
      <c r="H59" s="531" t="s">
        <v>37</v>
      </c>
      <c r="I59" s="610">
        <v>44006</v>
      </c>
      <c r="J59" s="531">
        <v>1.5</v>
      </c>
      <c r="K59" s="539"/>
      <c r="L59" s="539"/>
      <c r="M59" s="539"/>
      <c r="N59" s="539"/>
      <c r="O59" s="539"/>
      <c r="P59" s="539"/>
      <c r="Q59" s="539"/>
      <c r="R59" s="539"/>
      <c r="S59" s="539"/>
      <c r="T59" s="539"/>
      <c r="U59" s="539"/>
      <c r="V59" s="539"/>
      <c r="W59" s="539"/>
      <c r="X59" s="539"/>
      <c r="Y59" s="539"/>
      <c r="Z59" s="539"/>
      <c r="AA59" s="539"/>
      <c r="AB59" s="539"/>
      <c r="AC59" s="539"/>
    </row>
    <row r="61" spans="1:29" ht="12.75">
      <c r="I61" s="314"/>
    </row>
    <row r="62" spans="1:29" ht="12.75">
      <c r="A62" s="531">
        <v>21</v>
      </c>
      <c r="B62" s="531">
        <v>37</v>
      </c>
      <c r="C62" s="531">
        <v>37</v>
      </c>
      <c r="D62" s="531" t="s">
        <v>3396</v>
      </c>
      <c r="E62" s="698">
        <v>43996</v>
      </c>
      <c r="F62" s="539">
        <f>18/60</f>
        <v>0.3</v>
      </c>
      <c r="G62" s="531">
        <v>37</v>
      </c>
      <c r="H62" s="531" t="s">
        <v>37</v>
      </c>
      <c r="I62" s="610">
        <v>44006</v>
      </c>
      <c r="J62" s="531">
        <v>1</v>
      </c>
      <c r="K62" s="539"/>
      <c r="L62" s="539"/>
      <c r="M62" s="539"/>
      <c r="N62" s="539"/>
      <c r="O62" s="539"/>
      <c r="P62" s="539"/>
      <c r="Q62" s="539"/>
      <c r="R62" s="539"/>
      <c r="S62" s="539"/>
      <c r="T62" s="539"/>
      <c r="U62" s="539"/>
      <c r="V62" s="539"/>
      <c r="W62" s="539"/>
      <c r="X62" s="539"/>
      <c r="Y62" s="539"/>
      <c r="Z62" s="539"/>
      <c r="AA62" s="539"/>
      <c r="AB62" s="539"/>
      <c r="AC62" s="539"/>
    </row>
    <row r="65" spans="1:10" ht="12.75">
      <c r="A65" s="116">
        <v>22</v>
      </c>
      <c r="B65" s="116">
        <v>12</v>
      </c>
      <c r="C65" s="116">
        <v>12</v>
      </c>
      <c r="D65" s="116" t="s">
        <v>3396</v>
      </c>
      <c r="E65" s="315">
        <v>43995</v>
      </c>
      <c r="F65" s="116">
        <v>0.2</v>
      </c>
      <c r="G65" s="116">
        <v>12</v>
      </c>
      <c r="H65" s="116" t="s">
        <v>37</v>
      </c>
      <c r="I65" s="314">
        <v>44006</v>
      </c>
      <c r="J65" s="116">
        <v>0.25</v>
      </c>
    </row>
    <row r="68" spans="1:10" ht="12.75">
      <c r="A68" s="116">
        <v>23</v>
      </c>
      <c r="B68" s="116">
        <v>3</v>
      </c>
      <c r="C68" s="116">
        <v>3</v>
      </c>
      <c r="D68" s="116" t="s">
        <v>3396</v>
      </c>
      <c r="E68" s="315">
        <v>43995</v>
      </c>
      <c r="F68" s="116">
        <v>1E-4</v>
      </c>
      <c r="G68" s="116">
        <v>3</v>
      </c>
      <c r="H68" s="116" t="s">
        <v>37</v>
      </c>
      <c r="I68" s="314">
        <v>44006</v>
      </c>
      <c r="J68" s="116">
        <v>0.01</v>
      </c>
    </row>
    <row r="71" spans="1:10" ht="12.75">
      <c r="A71" s="116">
        <v>24</v>
      </c>
      <c r="B71" s="116">
        <v>2</v>
      </c>
      <c r="C71" s="116">
        <v>2</v>
      </c>
      <c r="D71" s="116" t="s">
        <v>3396</v>
      </c>
      <c r="E71" s="315">
        <v>43995</v>
      </c>
      <c r="F71" s="116">
        <v>1E-4</v>
      </c>
      <c r="G71" s="116">
        <v>2</v>
      </c>
      <c r="H71" s="116" t="s">
        <v>37</v>
      </c>
      <c r="I71" s="314">
        <v>44006</v>
      </c>
      <c r="J71" s="116">
        <v>0.01</v>
      </c>
    </row>
    <row r="74" spans="1:10" ht="12.75">
      <c r="A74" s="116">
        <v>25</v>
      </c>
      <c r="B74" s="116">
        <v>1</v>
      </c>
      <c r="C74" s="116">
        <v>1</v>
      </c>
      <c r="D74" s="116" t="s">
        <v>3396</v>
      </c>
      <c r="E74" s="315">
        <v>43995</v>
      </c>
      <c r="F74" s="116">
        <v>1E-4</v>
      </c>
      <c r="G74" s="116">
        <v>1</v>
      </c>
      <c r="H74" s="116" t="s">
        <v>37</v>
      </c>
      <c r="I74" s="314">
        <v>44006</v>
      </c>
      <c r="J74" s="116">
        <v>0.01</v>
      </c>
    </row>
    <row r="77" spans="1:10" ht="12.75">
      <c r="A77" s="116">
        <v>26</v>
      </c>
      <c r="B77" s="116">
        <v>0</v>
      </c>
      <c r="C77" s="116">
        <v>0</v>
      </c>
      <c r="D77" s="116" t="s">
        <v>3396</v>
      </c>
      <c r="E77" s="315">
        <v>43995</v>
      </c>
      <c r="F77" s="116">
        <v>0</v>
      </c>
      <c r="G77" s="116">
        <v>0</v>
      </c>
      <c r="H77" s="116" t="s">
        <v>37</v>
      </c>
      <c r="I77" s="314">
        <v>44006</v>
      </c>
      <c r="J77" s="116">
        <v>0</v>
      </c>
    </row>
    <row r="80" spans="1:10" ht="12.75">
      <c r="A80" s="116">
        <v>27</v>
      </c>
      <c r="B80" s="116">
        <v>0</v>
      </c>
      <c r="C80" s="116">
        <v>0</v>
      </c>
      <c r="D80" s="116" t="s">
        <v>3396</v>
      </c>
      <c r="E80" s="315">
        <v>43996</v>
      </c>
      <c r="F80" s="116">
        <v>0</v>
      </c>
      <c r="G80" s="116">
        <v>0</v>
      </c>
      <c r="H80" s="116" t="s">
        <v>37</v>
      </c>
      <c r="I80" s="314">
        <v>44006</v>
      </c>
      <c r="J80" s="116">
        <v>0</v>
      </c>
    </row>
    <row r="83" spans="1:29" ht="12.75">
      <c r="A83" s="531">
        <v>28</v>
      </c>
      <c r="B83" s="531">
        <v>73</v>
      </c>
      <c r="C83" s="531">
        <v>73</v>
      </c>
      <c r="D83" s="531" t="s">
        <v>3396</v>
      </c>
      <c r="E83" s="698">
        <v>43996</v>
      </c>
      <c r="F83" s="531">
        <v>1</v>
      </c>
      <c r="G83" s="531">
        <v>73</v>
      </c>
      <c r="H83" s="531" t="s">
        <v>37</v>
      </c>
      <c r="I83" s="610">
        <v>44006</v>
      </c>
      <c r="J83" s="531">
        <v>1.5</v>
      </c>
      <c r="K83" s="539"/>
      <c r="L83" s="539"/>
      <c r="M83" s="539"/>
      <c r="N83" s="539"/>
      <c r="O83" s="539"/>
      <c r="P83" s="539"/>
      <c r="Q83" s="539"/>
      <c r="R83" s="539"/>
      <c r="S83" s="539"/>
      <c r="T83" s="539"/>
      <c r="U83" s="539"/>
      <c r="V83" s="539"/>
      <c r="W83" s="539"/>
      <c r="X83" s="539"/>
      <c r="Y83" s="539"/>
      <c r="Z83" s="539"/>
      <c r="AA83" s="539"/>
      <c r="AB83" s="539"/>
      <c r="AC83" s="539"/>
    </row>
    <row r="86" spans="1:29" ht="12.75">
      <c r="A86" s="531">
        <v>29</v>
      </c>
      <c r="B86" s="531">
        <v>29</v>
      </c>
      <c r="C86" s="531">
        <v>29</v>
      </c>
      <c r="D86" s="531" t="s">
        <v>3396</v>
      </c>
      <c r="E86" s="698">
        <v>43996</v>
      </c>
      <c r="F86" s="531">
        <v>0.4</v>
      </c>
      <c r="G86" s="531">
        <v>29</v>
      </c>
      <c r="H86" s="531" t="s">
        <v>37</v>
      </c>
      <c r="I86" s="610">
        <v>44007</v>
      </c>
      <c r="J86" s="531">
        <v>0.5</v>
      </c>
      <c r="K86" s="539"/>
      <c r="L86" s="539"/>
      <c r="M86" s="539"/>
      <c r="N86" s="539"/>
      <c r="O86" s="539"/>
      <c r="P86" s="539"/>
      <c r="Q86" s="539"/>
      <c r="R86" s="539"/>
      <c r="S86" s="539"/>
      <c r="T86" s="539"/>
      <c r="U86" s="539"/>
      <c r="V86" s="539"/>
      <c r="W86" s="539"/>
      <c r="X86" s="539"/>
      <c r="Y86" s="539"/>
      <c r="Z86" s="539"/>
      <c r="AA86" s="539"/>
      <c r="AB86" s="539"/>
      <c r="AC86" s="539"/>
    </row>
    <row r="89" spans="1:29" ht="12.75">
      <c r="A89" s="531">
        <v>30</v>
      </c>
      <c r="B89" s="531">
        <v>191</v>
      </c>
      <c r="C89" s="531">
        <v>191</v>
      </c>
      <c r="D89" s="531" t="s">
        <v>3396</v>
      </c>
      <c r="E89" s="698">
        <v>43997</v>
      </c>
      <c r="F89" s="539"/>
      <c r="G89" s="531">
        <v>191</v>
      </c>
      <c r="H89" s="531" t="s">
        <v>37</v>
      </c>
      <c r="I89" s="610">
        <v>44007</v>
      </c>
      <c r="J89" s="531">
        <v>4</v>
      </c>
      <c r="K89" s="539"/>
      <c r="L89" s="539"/>
      <c r="M89" s="539"/>
      <c r="N89" s="539"/>
      <c r="O89" s="539"/>
      <c r="P89" s="539"/>
      <c r="Q89" s="539"/>
      <c r="R89" s="539"/>
      <c r="S89" s="539"/>
      <c r="T89" s="539"/>
      <c r="U89" s="539"/>
      <c r="V89" s="539"/>
      <c r="W89" s="539"/>
      <c r="X89" s="539"/>
      <c r="Y89" s="539"/>
      <c r="Z89" s="539"/>
      <c r="AA89" s="539"/>
      <c r="AB89" s="539"/>
      <c r="AC89" s="539"/>
    </row>
    <row r="92" spans="1:29" ht="12.75">
      <c r="A92" s="531">
        <v>31</v>
      </c>
      <c r="B92" s="531">
        <v>22</v>
      </c>
      <c r="C92" s="531">
        <v>22</v>
      </c>
      <c r="D92" s="531" t="s">
        <v>3396</v>
      </c>
      <c r="E92" s="698">
        <v>43996</v>
      </c>
      <c r="F92" s="531">
        <v>0.1</v>
      </c>
      <c r="G92" s="531">
        <v>22</v>
      </c>
      <c r="H92" s="531" t="s">
        <v>37</v>
      </c>
      <c r="I92" s="610">
        <v>44007</v>
      </c>
      <c r="J92" s="531">
        <v>0.5</v>
      </c>
      <c r="K92" s="539"/>
      <c r="L92" s="539"/>
      <c r="M92" s="539"/>
      <c r="N92" s="539"/>
      <c r="O92" s="539"/>
      <c r="P92" s="539"/>
      <c r="Q92" s="539"/>
      <c r="R92" s="539"/>
      <c r="S92" s="539"/>
      <c r="T92" s="539"/>
      <c r="U92" s="539"/>
      <c r="V92" s="539"/>
      <c r="W92" s="539"/>
      <c r="X92" s="539"/>
      <c r="Y92" s="539"/>
      <c r="Z92" s="539"/>
      <c r="AA92" s="539"/>
      <c r="AB92" s="539"/>
      <c r="AC92" s="539"/>
    </row>
    <row r="95" spans="1:29" ht="12.75">
      <c r="A95" s="116">
        <v>32</v>
      </c>
      <c r="B95" s="116">
        <v>0</v>
      </c>
      <c r="C95" s="116">
        <v>0</v>
      </c>
      <c r="D95" s="116" t="s">
        <v>3396</v>
      </c>
      <c r="E95" s="315">
        <v>43996</v>
      </c>
      <c r="F95" s="116">
        <v>0</v>
      </c>
      <c r="G95" s="116">
        <v>0</v>
      </c>
      <c r="H95" s="116" t="s">
        <v>37</v>
      </c>
      <c r="I95" s="314">
        <v>44007</v>
      </c>
      <c r="J95" s="116">
        <v>0</v>
      </c>
    </row>
    <row r="98" spans="1:29" ht="12.75">
      <c r="A98" s="531">
        <v>33</v>
      </c>
      <c r="B98" s="531">
        <v>30</v>
      </c>
      <c r="C98" s="531">
        <v>30</v>
      </c>
      <c r="D98" s="531" t="s">
        <v>3396</v>
      </c>
      <c r="E98" s="698">
        <v>43996</v>
      </c>
      <c r="F98" s="531">
        <v>0.1</v>
      </c>
      <c r="G98" s="531">
        <v>30</v>
      </c>
      <c r="H98" s="531" t="s">
        <v>37</v>
      </c>
      <c r="I98" s="610">
        <v>44007</v>
      </c>
      <c r="J98" s="531">
        <v>0.75</v>
      </c>
      <c r="K98" s="539"/>
      <c r="L98" s="539"/>
      <c r="M98" s="539"/>
      <c r="N98" s="539"/>
      <c r="O98" s="539"/>
      <c r="P98" s="539"/>
      <c r="Q98" s="539"/>
      <c r="R98" s="539"/>
      <c r="S98" s="539"/>
      <c r="T98" s="539"/>
      <c r="U98" s="539"/>
      <c r="V98" s="539"/>
      <c r="W98" s="539"/>
      <c r="X98" s="539"/>
      <c r="Y98" s="539"/>
      <c r="Z98" s="539"/>
      <c r="AA98" s="539"/>
      <c r="AB98" s="539"/>
      <c r="AC98" s="539"/>
    </row>
    <row r="101" spans="1:29" ht="12.75">
      <c r="A101" s="531">
        <v>34</v>
      </c>
      <c r="B101" s="531">
        <v>45</v>
      </c>
      <c r="C101" s="531">
        <v>45</v>
      </c>
      <c r="D101" s="531" t="s">
        <v>3396</v>
      </c>
      <c r="E101" s="698">
        <v>43996</v>
      </c>
      <c r="F101" s="531">
        <v>0.4</v>
      </c>
      <c r="G101" s="531">
        <v>45</v>
      </c>
      <c r="H101" s="531" t="s">
        <v>37</v>
      </c>
      <c r="I101" s="610">
        <v>44007</v>
      </c>
      <c r="J101" s="531">
        <v>1</v>
      </c>
      <c r="K101" s="539"/>
      <c r="L101" s="539"/>
      <c r="M101" s="539"/>
      <c r="N101" s="539"/>
      <c r="O101" s="539"/>
      <c r="P101" s="539"/>
      <c r="Q101" s="539"/>
      <c r="R101" s="539"/>
      <c r="S101" s="539"/>
      <c r="T101" s="539"/>
      <c r="U101" s="539"/>
      <c r="V101" s="539"/>
      <c r="W101" s="539"/>
      <c r="X101" s="539"/>
      <c r="Y101" s="539"/>
      <c r="Z101" s="539"/>
      <c r="AA101" s="539"/>
      <c r="AB101" s="539"/>
      <c r="AC101" s="539"/>
    </row>
    <row r="104" spans="1:29" ht="12.75">
      <c r="A104" s="116">
        <v>35</v>
      </c>
      <c r="B104" s="116">
        <v>1</v>
      </c>
      <c r="C104" s="116">
        <v>1</v>
      </c>
      <c r="D104" s="116" t="s">
        <v>3396</v>
      </c>
      <c r="E104" s="315">
        <v>43996</v>
      </c>
      <c r="F104" s="116">
        <v>0</v>
      </c>
      <c r="G104" s="116">
        <v>1</v>
      </c>
      <c r="H104" s="116" t="s">
        <v>37</v>
      </c>
      <c r="I104" s="314">
        <v>44007</v>
      </c>
      <c r="J104" s="116">
        <v>0</v>
      </c>
    </row>
    <row r="107" spans="1:29" ht="12.75">
      <c r="A107" s="116">
        <v>36</v>
      </c>
      <c r="B107" s="116">
        <v>0</v>
      </c>
      <c r="C107" s="116">
        <v>0</v>
      </c>
      <c r="D107" s="116" t="s">
        <v>3396</v>
      </c>
      <c r="E107" s="315">
        <v>43996</v>
      </c>
      <c r="F107" s="116">
        <v>0</v>
      </c>
      <c r="G107" s="116">
        <v>0</v>
      </c>
      <c r="H107" s="116" t="s">
        <v>37</v>
      </c>
      <c r="I107" s="314">
        <v>44007</v>
      </c>
      <c r="J107" s="116">
        <v>0</v>
      </c>
    </row>
    <row r="110" spans="1:29" ht="12.75">
      <c r="A110" s="531">
        <v>37</v>
      </c>
      <c r="B110" s="531">
        <v>7</v>
      </c>
      <c r="C110" s="531">
        <v>7</v>
      </c>
      <c r="D110" s="531" t="s">
        <v>3396</v>
      </c>
      <c r="E110" s="698">
        <v>43996</v>
      </c>
      <c r="F110" s="531">
        <v>0.1</v>
      </c>
      <c r="G110" s="531">
        <v>7</v>
      </c>
      <c r="H110" s="531" t="s">
        <v>37</v>
      </c>
      <c r="I110" s="610">
        <v>44007</v>
      </c>
      <c r="J110" s="531">
        <v>0.25</v>
      </c>
      <c r="K110" s="539"/>
      <c r="L110" s="539"/>
      <c r="M110" s="539"/>
      <c r="N110" s="539"/>
      <c r="O110" s="539"/>
      <c r="P110" s="539"/>
      <c r="Q110" s="539"/>
      <c r="R110" s="539"/>
      <c r="S110" s="539"/>
      <c r="T110" s="539"/>
      <c r="U110" s="539"/>
      <c r="V110" s="539"/>
      <c r="W110" s="539"/>
      <c r="X110" s="539"/>
      <c r="Y110" s="539"/>
      <c r="Z110" s="539"/>
      <c r="AA110" s="539"/>
      <c r="AB110" s="539"/>
      <c r="AC110" s="539"/>
    </row>
    <row r="113" spans="1:29" ht="12.75">
      <c r="A113" s="531">
        <v>38</v>
      </c>
      <c r="B113" s="531">
        <v>71</v>
      </c>
      <c r="C113" s="531">
        <v>71</v>
      </c>
      <c r="D113" s="531" t="s">
        <v>3396</v>
      </c>
      <c r="E113" s="698">
        <v>43997</v>
      </c>
      <c r="F113" s="531">
        <v>2</v>
      </c>
      <c r="G113" s="531">
        <v>71</v>
      </c>
      <c r="H113" s="531" t="s">
        <v>37</v>
      </c>
      <c r="I113" s="610">
        <v>44007</v>
      </c>
      <c r="J113" s="531">
        <v>2</v>
      </c>
      <c r="K113" s="539"/>
      <c r="L113" s="539"/>
      <c r="M113" s="539"/>
      <c r="N113" s="539"/>
      <c r="O113" s="539"/>
      <c r="P113" s="539"/>
      <c r="Q113" s="539"/>
      <c r="R113" s="539"/>
      <c r="S113" s="539"/>
      <c r="T113" s="539"/>
      <c r="U113" s="539"/>
      <c r="V113" s="539"/>
      <c r="W113" s="539"/>
      <c r="X113" s="539"/>
      <c r="Y113" s="539"/>
      <c r="Z113" s="539"/>
      <c r="AA113" s="539"/>
      <c r="AB113" s="539"/>
      <c r="AC113" s="539"/>
    </row>
    <row r="116" spans="1:29" ht="12.75">
      <c r="A116" s="531">
        <v>39</v>
      </c>
      <c r="B116" s="531">
        <v>796</v>
      </c>
      <c r="C116" s="531">
        <v>796</v>
      </c>
      <c r="D116" s="531" t="s">
        <v>3396</v>
      </c>
      <c r="E116" s="698">
        <v>43998</v>
      </c>
      <c r="F116" s="531">
        <v>6</v>
      </c>
      <c r="G116" s="531">
        <v>112</v>
      </c>
      <c r="H116" s="531" t="s">
        <v>37</v>
      </c>
      <c r="I116" s="610">
        <v>44011</v>
      </c>
      <c r="J116" s="531">
        <v>2.25</v>
      </c>
      <c r="K116" s="531"/>
      <c r="L116" s="539"/>
      <c r="M116" s="539"/>
      <c r="N116" s="539"/>
      <c r="O116" s="539"/>
      <c r="P116" s="539"/>
      <c r="Q116" s="539"/>
      <c r="R116" s="539"/>
      <c r="S116" s="539"/>
      <c r="T116" s="539"/>
      <c r="U116" s="539"/>
      <c r="V116" s="539"/>
      <c r="W116" s="539"/>
      <c r="X116" s="539"/>
      <c r="Y116" s="539"/>
      <c r="Z116" s="539"/>
      <c r="AA116" s="539"/>
      <c r="AB116" s="539"/>
      <c r="AC116" s="539"/>
    </row>
    <row r="117" spans="1:29" ht="12.75">
      <c r="A117" s="539"/>
      <c r="B117" s="539"/>
      <c r="C117" s="539"/>
      <c r="D117" s="539"/>
      <c r="E117" s="539"/>
      <c r="F117" s="539"/>
      <c r="G117" s="531">
        <v>70</v>
      </c>
      <c r="H117" s="531" t="s">
        <v>37</v>
      </c>
      <c r="I117" s="610">
        <v>44012</v>
      </c>
      <c r="J117" s="531">
        <v>1</v>
      </c>
      <c r="K117" s="539"/>
      <c r="L117" s="539"/>
      <c r="M117" s="539"/>
      <c r="N117" s="539"/>
      <c r="O117" s="539"/>
      <c r="P117" s="539"/>
      <c r="Q117" s="539"/>
      <c r="R117" s="539"/>
      <c r="S117" s="539"/>
      <c r="T117" s="539"/>
      <c r="U117" s="539"/>
      <c r="V117" s="539"/>
      <c r="W117" s="539"/>
      <c r="X117" s="539"/>
      <c r="Y117" s="539"/>
      <c r="Z117" s="539"/>
      <c r="AA117" s="539"/>
      <c r="AB117" s="539"/>
      <c r="AC117" s="539"/>
    </row>
    <row r="118" spans="1:29" ht="12.75">
      <c r="A118" s="539"/>
      <c r="B118" s="539"/>
      <c r="C118" s="539"/>
      <c r="D118" s="539"/>
      <c r="E118" s="539"/>
      <c r="F118" s="539"/>
      <c r="G118" s="531">
        <v>16</v>
      </c>
      <c r="H118" s="531" t="s">
        <v>37</v>
      </c>
      <c r="I118" s="610">
        <v>44013</v>
      </c>
      <c r="J118" s="531">
        <v>0.5</v>
      </c>
      <c r="K118" s="539"/>
      <c r="L118" s="539"/>
      <c r="M118" s="539"/>
      <c r="N118" s="539"/>
      <c r="O118" s="539"/>
      <c r="P118" s="539"/>
      <c r="Q118" s="539"/>
      <c r="R118" s="539"/>
      <c r="S118" s="539"/>
      <c r="T118" s="539"/>
      <c r="U118" s="539"/>
      <c r="V118" s="539"/>
      <c r="W118" s="539"/>
      <c r="X118" s="539"/>
      <c r="Y118" s="539"/>
      <c r="Z118" s="539"/>
      <c r="AA118" s="539"/>
      <c r="AB118" s="539"/>
      <c r="AC118" s="539"/>
    </row>
    <row r="119" spans="1:29" ht="12.75">
      <c r="A119" s="539"/>
      <c r="B119" s="539"/>
      <c r="C119" s="539"/>
      <c r="D119" s="539"/>
      <c r="E119" s="539"/>
      <c r="F119" s="539"/>
      <c r="G119" s="531">
        <v>75</v>
      </c>
      <c r="H119" s="531" t="s">
        <v>37</v>
      </c>
      <c r="I119" s="610">
        <v>44025</v>
      </c>
      <c r="J119" s="531">
        <v>1.5</v>
      </c>
      <c r="K119" s="539"/>
      <c r="L119" s="539"/>
      <c r="M119" s="539"/>
      <c r="N119" s="539"/>
      <c r="O119" s="539"/>
      <c r="P119" s="539"/>
      <c r="Q119" s="539"/>
      <c r="R119" s="539"/>
      <c r="S119" s="539"/>
      <c r="T119" s="539"/>
      <c r="U119" s="539"/>
      <c r="V119" s="539"/>
      <c r="W119" s="539"/>
      <c r="X119" s="539"/>
      <c r="Y119" s="539"/>
      <c r="Z119" s="539"/>
      <c r="AA119" s="539"/>
      <c r="AB119" s="539"/>
      <c r="AC119" s="539"/>
    </row>
    <row r="120" spans="1:29" ht="12.75">
      <c r="A120" s="539"/>
      <c r="B120" s="539"/>
      <c r="C120" s="539"/>
      <c r="D120" s="539"/>
      <c r="E120" s="539"/>
      <c r="F120" s="539"/>
      <c r="G120" s="531">
        <v>232</v>
      </c>
      <c r="H120" s="531" t="s">
        <v>37</v>
      </c>
      <c r="I120" s="610">
        <v>44026</v>
      </c>
      <c r="J120" s="531">
        <v>3.5</v>
      </c>
      <c r="K120" s="539"/>
      <c r="L120" s="539"/>
      <c r="M120" s="539"/>
      <c r="N120" s="539"/>
      <c r="O120" s="539"/>
      <c r="P120" s="539"/>
      <c r="Q120" s="539"/>
      <c r="R120" s="539"/>
      <c r="S120" s="539"/>
      <c r="T120" s="539"/>
      <c r="U120" s="539"/>
      <c r="V120" s="539"/>
      <c r="W120" s="539"/>
      <c r="X120" s="539"/>
      <c r="Y120" s="539"/>
      <c r="Z120" s="539"/>
      <c r="AA120" s="539"/>
      <c r="AB120" s="539"/>
      <c r="AC120" s="539"/>
    </row>
    <row r="121" spans="1:29" ht="12.75">
      <c r="A121" s="539"/>
      <c r="B121" s="539"/>
      <c r="C121" s="539"/>
      <c r="D121" s="539"/>
      <c r="E121" s="539"/>
      <c r="F121" s="539"/>
      <c r="G121" s="531">
        <v>106</v>
      </c>
      <c r="H121" s="531" t="s">
        <v>37</v>
      </c>
      <c r="I121" s="610">
        <v>44027</v>
      </c>
      <c r="J121" s="531">
        <v>2.25</v>
      </c>
      <c r="K121" s="539"/>
      <c r="L121" s="539"/>
      <c r="M121" s="539"/>
      <c r="N121" s="539"/>
      <c r="O121" s="539"/>
      <c r="P121" s="539"/>
      <c r="Q121" s="539"/>
      <c r="R121" s="539"/>
      <c r="S121" s="539"/>
      <c r="T121" s="539"/>
      <c r="U121" s="539"/>
      <c r="V121" s="539"/>
      <c r="W121" s="539"/>
      <c r="X121" s="539"/>
      <c r="Y121" s="539"/>
      <c r="Z121" s="539"/>
      <c r="AA121" s="539"/>
      <c r="AB121" s="539"/>
      <c r="AC121" s="539"/>
    </row>
    <row r="122" spans="1:29" ht="12.75">
      <c r="A122" s="539"/>
      <c r="B122" s="539"/>
      <c r="C122" s="539"/>
      <c r="D122" s="539"/>
      <c r="E122" s="539"/>
      <c r="F122" s="539"/>
      <c r="G122" s="531">
        <v>185</v>
      </c>
      <c r="H122" s="531" t="s">
        <v>37</v>
      </c>
      <c r="I122" s="610">
        <v>44028</v>
      </c>
      <c r="J122" s="531">
        <v>4.5</v>
      </c>
      <c r="K122" s="539"/>
      <c r="L122" s="539"/>
      <c r="M122" s="539"/>
      <c r="N122" s="539"/>
      <c r="O122" s="539"/>
      <c r="P122" s="539"/>
      <c r="Q122" s="539"/>
      <c r="R122" s="539"/>
      <c r="S122" s="539"/>
      <c r="T122" s="539"/>
      <c r="U122" s="539"/>
      <c r="V122" s="539"/>
      <c r="W122" s="539"/>
      <c r="X122" s="539"/>
      <c r="Y122" s="539"/>
      <c r="Z122" s="539"/>
      <c r="AA122" s="539"/>
      <c r="AB122" s="539"/>
      <c r="AC122" s="539"/>
    </row>
    <row r="124" spans="1:29" ht="12.75">
      <c r="A124" s="531">
        <v>40</v>
      </c>
      <c r="B124" s="531">
        <v>158</v>
      </c>
      <c r="C124" s="531">
        <v>158</v>
      </c>
      <c r="D124" s="531" t="s">
        <v>3396</v>
      </c>
      <c r="E124" s="698">
        <v>43999</v>
      </c>
      <c r="F124" s="531">
        <v>2</v>
      </c>
      <c r="G124" s="531">
        <v>102</v>
      </c>
      <c r="H124" s="531" t="s">
        <v>37</v>
      </c>
      <c r="I124" s="610">
        <v>44028</v>
      </c>
      <c r="J124" s="531">
        <v>2</v>
      </c>
      <c r="K124" s="539"/>
      <c r="L124" s="539"/>
      <c r="M124" s="539"/>
      <c r="N124" s="539"/>
      <c r="O124" s="539"/>
      <c r="P124" s="539"/>
      <c r="Q124" s="539"/>
      <c r="R124" s="539"/>
      <c r="S124" s="539"/>
      <c r="T124" s="539"/>
      <c r="U124" s="539"/>
      <c r="V124" s="539"/>
      <c r="W124" s="539"/>
      <c r="X124" s="539"/>
      <c r="Y124" s="539"/>
      <c r="Z124" s="539"/>
      <c r="AA124" s="539"/>
      <c r="AB124" s="539"/>
      <c r="AC124" s="539"/>
    </row>
    <row r="125" spans="1:29" ht="12.75">
      <c r="A125" s="539"/>
      <c r="B125" s="539"/>
      <c r="C125" s="539"/>
      <c r="D125" s="539"/>
      <c r="E125" s="539"/>
      <c r="F125" s="539"/>
      <c r="G125" s="531">
        <v>56</v>
      </c>
      <c r="H125" s="531" t="s">
        <v>37</v>
      </c>
      <c r="I125" s="610">
        <v>44032</v>
      </c>
      <c r="J125" s="531">
        <v>1.25</v>
      </c>
      <c r="K125" s="539"/>
      <c r="L125" s="539"/>
      <c r="M125" s="539"/>
      <c r="N125" s="539"/>
      <c r="O125" s="539"/>
      <c r="P125" s="539"/>
      <c r="Q125" s="539"/>
      <c r="R125" s="539"/>
      <c r="S125" s="539"/>
      <c r="T125" s="539"/>
      <c r="U125" s="539"/>
      <c r="V125" s="539"/>
      <c r="W125" s="539"/>
      <c r="X125" s="539"/>
      <c r="Y125" s="539"/>
      <c r="Z125" s="539"/>
      <c r="AA125" s="539"/>
      <c r="AB125" s="539"/>
      <c r="AC125" s="539"/>
    </row>
    <row r="127" spans="1:29" ht="12.75">
      <c r="A127" s="116">
        <v>41</v>
      </c>
      <c r="B127" s="116">
        <v>3</v>
      </c>
      <c r="C127" s="116">
        <v>3</v>
      </c>
      <c r="D127" s="116" t="s">
        <v>3396</v>
      </c>
      <c r="E127" s="315">
        <v>43998</v>
      </c>
      <c r="F127" s="116">
        <v>0.01</v>
      </c>
      <c r="G127" s="116">
        <v>3</v>
      </c>
      <c r="H127" s="116" t="s">
        <v>37</v>
      </c>
      <c r="I127" s="314">
        <v>44032</v>
      </c>
      <c r="J127" s="116">
        <v>0.05</v>
      </c>
    </row>
    <row r="130" spans="1:10" ht="12.75">
      <c r="A130" s="116">
        <v>42</v>
      </c>
      <c r="B130" s="116">
        <v>2</v>
      </c>
      <c r="C130" s="116">
        <v>2</v>
      </c>
      <c r="D130" s="116" t="s">
        <v>3396</v>
      </c>
      <c r="E130" s="315">
        <v>43998</v>
      </c>
      <c r="F130" s="116">
        <v>0.01</v>
      </c>
      <c r="G130" s="116">
        <v>2</v>
      </c>
      <c r="H130" s="116" t="s">
        <v>37</v>
      </c>
      <c r="I130" s="314">
        <v>44032</v>
      </c>
      <c r="J130" s="116">
        <v>0.05</v>
      </c>
    </row>
    <row r="133" spans="1:10" ht="12.75">
      <c r="A133" s="116">
        <v>43</v>
      </c>
      <c r="B133" s="116">
        <v>8</v>
      </c>
      <c r="C133" s="116">
        <v>8</v>
      </c>
      <c r="D133" s="116" t="s">
        <v>3396</v>
      </c>
      <c r="E133" s="315">
        <v>43998</v>
      </c>
      <c r="F133" s="116">
        <v>0.01</v>
      </c>
      <c r="G133" s="116">
        <v>8</v>
      </c>
      <c r="H133" s="116" t="s">
        <v>37</v>
      </c>
      <c r="I133" s="314">
        <v>44032</v>
      </c>
      <c r="J133" s="116">
        <v>0.05</v>
      </c>
    </row>
    <row r="135" spans="1:10" ht="12.75">
      <c r="F135" s="116">
        <v>0.1</v>
      </c>
    </row>
    <row r="136" spans="1:10" ht="12.75">
      <c r="A136" s="116">
        <v>44</v>
      </c>
      <c r="B136" s="116">
        <v>30</v>
      </c>
      <c r="C136" s="116">
        <v>30</v>
      </c>
      <c r="D136" s="116" t="s">
        <v>3396</v>
      </c>
      <c r="E136" s="315">
        <v>43998</v>
      </c>
      <c r="F136" s="116">
        <v>30</v>
      </c>
      <c r="G136" s="116">
        <v>30</v>
      </c>
      <c r="H136" s="116" t="s">
        <v>37</v>
      </c>
      <c r="I136" s="314">
        <v>44032</v>
      </c>
      <c r="J136" s="116">
        <v>0.5</v>
      </c>
    </row>
    <row r="139" spans="1:10" ht="12.75">
      <c r="A139" s="116">
        <v>45</v>
      </c>
      <c r="B139" s="116">
        <v>1</v>
      </c>
      <c r="C139" s="116">
        <v>1</v>
      </c>
      <c r="D139" s="116" t="s">
        <v>3396</v>
      </c>
      <c r="E139" s="315">
        <v>43998</v>
      </c>
      <c r="F139" s="116">
        <v>0.01</v>
      </c>
      <c r="G139" s="116">
        <v>1</v>
      </c>
      <c r="H139" s="116" t="s">
        <v>37</v>
      </c>
      <c r="I139" s="314">
        <v>44032</v>
      </c>
      <c r="J139" s="116">
        <v>0.01</v>
      </c>
    </row>
    <row r="142" spans="1:10" ht="12.75">
      <c r="A142" s="116">
        <v>46</v>
      </c>
      <c r="B142" s="116">
        <v>0</v>
      </c>
      <c r="C142" s="116">
        <v>0</v>
      </c>
      <c r="D142" s="116" t="s">
        <v>3396</v>
      </c>
      <c r="E142" s="315">
        <v>43998</v>
      </c>
      <c r="F142" s="116">
        <v>0</v>
      </c>
      <c r="G142" s="116">
        <v>0</v>
      </c>
      <c r="H142" s="116" t="s">
        <v>37</v>
      </c>
      <c r="I142" s="314">
        <v>44032</v>
      </c>
      <c r="J142" s="116">
        <v>0</v>
      </c>
    </row>
    <row r="145" spans="1:29" ht="12.75">
      <c r="A145" s="116">
        <v>47</v>
      </c>
      <c r="B145" s="116">
        <v>0</v>
      </c>
      <c r="C145" s="116">
        <v>0</v>
      </c>
      <c r="D145" s="116" t="s">
        <v>3396</v>
      </c>
      <c r="E145" s="315">
        <v>43999</v>
      </c>
      <c r="F145" s="116">
        <v>0</v>
      </c>
      <c r="G145" s="116">
        <v>0</v>
      </c>
      <c r="H145" s="116" t="s">
        <v>37</v>
      </c>
      <c r="I145" s="314">
        <v>44032</v>
      </c>
      <c r="J145" s="116">
        <v>0</v>
      </c>
    </row>
    <row r="148" spans="1:29" ht="12.75">
      <c r="A148" s="531">
        <v>48</v>
      </c>
      <c r="B148" s="531">
        <v>115</v>
      </c>
      <c r="C148" s="531">
        <v>115</v>
      </c>
      <c r="D148" s="531" t="s">
        <v>3396</v>
      </c>
      <c r="E148" s="698">
        <v>44000</v>
      </c>
      <c r="F148" s="531">
        <v>1</v>
      </c>
      <c r="G148" s="531">
        <v>115</v>
      </c>
      <c r="H148" s="531" t="s">
        <v>37</v>
      </c>
      <c r="I148" s="610">
        <v>44032</v>
      </c>
      <c r="J148" s="531">
        <v>2.5</v>
      </c>
      <c r="K148" s="539"/>
      <c r="L148" s="539"/>
      <c r="M148" s="539"/>
      <c r="N148" s="539"/>
      <c r="O148" s="539"/>
      <c r="P148" s="539"/>
      <c r="Q148" s="539"/>
      <c r="R148" s="539"/>
      <c r="S148" s="539"/>
      <c r="T148" s="539"/>
      <c r="U148" s="539"/>
      <c r="V148" s="539"/>
      <c r="W148" s="539"/>
      <c r="X148" s="539"/>
      <c r="Y148" s="539"/>
      <c r="Z148" s="539"/>
      <c r="AA148" s="539"/>
      <c r="AB148" s="539"/>
      <c r="AC148" s="539"/>
    </row>
    <row r="151" spans="1:29" ht="12.75">
      <c r="A151" s="531">
        <v>49</v>
      </c>
      <c r="B151" s="531">
        <v>18</v>
      </c>
      <c r="C151" s="531">
        <v>18</v>
      </c>
      <c r="D151" s="531" t="s">
        <v>3396</v>
      </c>
      <c r="E151" s="698">
        <v>44000</v>
      </c>
      <c r="F151" s="531">
        <v>0.3</v>
      </c>
      <c r="G151" s="531">
        <v>18</v>
      </c>
      <c r="H151" s="531" t="s">
        <v>37</v>
      </c>
      <c r="I151" s="610">
        <v>44032</v>
      </c>
      <c r="J151" s="531">
        <v>0.5</v>
      </c>
      <c r="K151" s="539"/>
      <c r="L151" s="539"/>
      <c r="M151" s="539"/>
      <c r="N151" s="539"/>
      <c r="O151" s="539"/>
      <c r="P151" s="539"/>
      <c r="Q151" s="539"/>
      <c r="R151" s="539"/>
      <c r="S151" s="539"/>
      <c r="T151" s="539"/>
      <c r="U151" s="539"/>
      <c r="V151" s="539"/>
      <c r="W151" s="539"/>
      <c r="X151" s="539"/>
      <c r="Y151" s="539"/>
      <c r="Z151" s="539"/>
      <c r="AA151" s="539"/>
      <c r="AB151" s="539"/>
      <c r="AC151" s="539"/>
    </row>
    <row r="154" spans="1:29" ht="12.75">
      <c r="A154" s="531">
        <v>50</v>
      </c>
      <c r="B154" s="531">
        <v>15</v>
      </c>
      <c r="C154" s="531">
        <v>15</v>
      </c>
      <c r="D154" s="531" t="s">
        <v>3396</v>
      </c>
      <c r="E154" s="698">
        <v>44000</v>
      </c>
      <c r="F154" s="531">
        <v>0.3</v>
      </c>
      <c r="G154" s="531">
        <v>15</v>
      </c>
      <c r="H154" s="531" t="s">
        <v>37</v>
      </c>
      <c r="I154" s="610">
        <v>44032</v>
      </c>
      <c r="J154" s="531">
        <v>0.25</v>
      </c>
      <c r="K154" s="539"/>
      <c r="L154" s="539"/>
      <c r="M154" s="539"/>
      <c r="N154" s="539"/>
      <c r="O154" s="539"/>
      <c r="P154" s="539"/>
      <c r="Q154" s="539"/>
      <c r="R154" s="539"/>
      <c r="S154" s="539"/>
      <c r="T154" s="539"/>
      <c r="U154" s="539"/>
      <c r="V154" s="539"/>
      <c r="W154" s="539"/>
      <c r="X154" s="539"/>
      <c r="Y154" s="539"/>
      <c r="Z154" s="539"/>
      <c r="AA154" s="539"/>
      <c r="AB154" s="539"/>
      <c r="AC154" s="539"/>
    </row>
    <row r="157" spans="1:29" ht="12.75">
      <c r="A157" s="531">
        <v>51</v>
      </c>
      <c r="B157" s="531">
        <v>28</v>
      </c>
      <c r="C157" s="531">
        <v>28</v>
      </c>
      <c r="D157" s="531" t="s">
        <v>3396</v>
      </c>
      <c r="E157" s="698">
        <v>44000</v>
      </c>
      <c r="F157" s="531">
        <v>0.3</v>
      </c>
      <c r="G157" s="531">
        <v>28</v>
      </c>
      <c r="H157" s="531" t="s">
        <v>37</v>
      </c>
      <c r="I157" s="610">
        <v>44032</v>
      </c>
      <c r="J157" s="531">
        <v>0.5</v>
      </c>
      <c r="K157" s="539"/>
      <c r="L157" s="539"/>
      <c r="M157" s="539"/>
      <c r="N157" s="539"/>
      <c r="O157" s="539"/>
      <c r="P157" s="539"/>
      <c r="Q157" s="539"/>
      <c r="R157" s="539"/>
      <c r="S157" s="539"/>
      <c r="T157" s="539"/>
      <c r="U157" s="539"/>
      <c r="V157" s="539"/>
      <c r="W157" s="539"/>
      <c r="X157" s="539"/>
      <c r="Y157" s="539"/>
      <c r="Z157" s="539"/>
      <c r="AA157" s="539"/>
      <c r="AB157" s="539"/>
      <c r="AC157" s="539"/>
    </row>
    <row r="160" spans="1:29" ht="12.75">
      <c r="A160" s="116">
        <v>52</v>
      </c>
      <c r="B160" s="116">
        <v>5</v>
      </c>
      <c r="C160" s="116">
        <v>5</v>
      </c>
      <c r="D160" s="116" t="s">
        <v>3396</v>
      </c>
      <c r="E160" s="315">
        <v>44000</v>
      </c>
      <c r="F160" s="116">
        <v>0.01</v>
      </c>
      <c r="G160" s="116">
        <v>5</v>
      </c>
      <c r="H160" s="116" t="s">
        <v>37</v>
      </c>
      <c r="I160" s="314">
        <v>44032</v>
      </c>
      <c r="J160" s="116">
        <v>0.05</v>
      </c>
    </row>
    <row r="163" spans="1:29" ht="12.75">
      <c r="A163" s="531">
        <v>53</v>
      </c>
      <c r="B163" s="531">
        <v>29</v>
      </c>
      <c r="C163" s="531">
        <v>29</v>
      </c>
      <c r="D163" s="531" t="s">
        <v>3396</v>
      </c>
      <c r="E163" s="698">
        <v>44000</v>
      </c>
      <c r="F163" s="531">
        <v>0.3</v>
      </c>
      <c r="G163" s="531">
        <v>15</v>
      </c>
      <c r="H163" s="531" t="s">
        <v>37</v>
      </c>
      <c r="I163" s="610">
        <v>44032</v>
      </c>
      <c r="J163" s="531">
        <v>0.25</v>
      </c>
      <c r="K163" s="539"/>
      <c r="L163" s="539"/>
      <c r="M163" s="539"/>
      <c r="N163" s="539"/>
      <c r="O163" s="539"/>
      <c r="P163" s="539"/>
      <c r="Q163" s="539"/>
      <c r="R163" s="539"/>
      <c r="S163" s="539"/>
      <c r="T163" s="539"/>
      <c r="U163" s="539"/>
      <c r="V163" s="539"/>
      <c r="W163" s="539"/>
      <c r="X163" s="539"/>
      <c r="Y163" s="539"/>
      <c r="Z163" s="539"/>
      <c r="AA163" s="539"/>
      <c r="AB163" s="539"/>
      <c r="AC163" s="539"/>
    </row>
    <row r="164" spans="1:29" ht="12.75">
      <c r="A164" s="539"/>
      <c r="B164" s="539"/>
      <c r="C164" s="539"/>
      <c r="D164" s="539"/>
      <c r="E164" s="539"/>
      <c r="F164" s="539"/>
      <c r="G164" s="531">
        <v>14</v>
      </c>
      <c r="H164" s="531" t="s">
        <v>37</v>
      </c>
      <c r="I164" s="610">
        <v>44033</v>
      </c>
      <c r="J164" s="531">
        <v>0.4</v>
      </c>
      <c r="K164" s="539"/>
      <c r="L164" s="539"/>
      <c r="M164" s="539"/>
      <c r="N164" s="539"/>
      <c r="O164" s="539"/>
      <c r="P164" s="539"/>
      <c r="Q164" s="539"/>
      <c r="R164" s="539"/>
      <c r="S164" s="539"/>
      <c r="T164" s="539"/>
      <c r="U164" s="539"/>
      <c r="V164" s="539"/>
      <c r="W164" s="539"/>
      <c r="X164" s="539"/>
      <c r="Y164" s="539"/>
      <c r="Z164" s="539"/>
      <c r="AA164" s="539"/>
      <c r="AB164" s="539"/>
      <c r="AC164" s="539"/>
    </row>
    <row r="166" spans="1:29" ht="12.75">
      <c r="A166" s="116">
        <v>54</v>
      </c>
      <c r="B166" s="116">
        <v>49</v>
      </c>
      <c r="C166" s="116">
        <v>49</v>
      </c>
      <c r="D166" s="116" t="s">
        <v>3396</v>
      </c>
      <c r="E166" s="315">
        <v>44000</v>
      </c>
      <c r="F166" s="116">
        <v>0.3</v>
      </c>
      <c r="G166" s="116">
        <v>49</v>
      </c>
      <c r="H166" s="116" t="s">
        <v>37</v>
      </c>
      <c r="I166" s="314">
        <v>44033</v>
      </c>
      <c r="J166" s="116">
        <v>0.5</v>
      </c>
    </row>
    <row r="169" spans="1:29" ht="12.75">
      <c r="A169" s="116">
        <v>55</v>
      </c>
      <c r="B169" s="116">
        <v>1</v>
      </c>
      <c r="C169" s="116">
        <v>1</v>
      </c>
      <c r="D169" s="116" t="s">
        <v>3396</v>
      </c>
      <c r="E169" s="315">
        <v>44000</v>
      </c>
      <c r="F169" s="116">
        <v>0</v>
      </c>
      <c r="G169" s="116">
        <v>1</v>
      </c>
      <c r="H169" s="116" t="s">
        <v>37</v>
      </c>
      <c r="I169" s="314">
        <v>44033</v>
      </c>
      <c r="J169" s="116">
        <v>0.01</v>
      </c>
    </row>
    <row r="172" spans="1:29" ht="12.75">
      <c r="A172" s="116">
        <v>56</v>
      </c>
      <c r="B172" s="116">
        <v>0</v>
      </c>
      <c r="C172" s="116">
        <v>0</v>
      </c>
      <c r="D172" s="116" t="s">
        <v>3396</v>
      </c>
      <c r="E172" s="315">
        <v>44000</v>
      </c>
      <c r="F172" s="116">
        <v>0</v>
      </c>
      <c r="G172" s="116">
        <v>0</v>
      </c>
      <c r="H172" s="116" t="s">
        <v>37</v>
      </c>
      <c r="I172" s="314">
        <v>44033</v>
      </c>
      <c r="J172" s="116">
        <v>0</v>
      </c>
    </row>
    <row r="174" spans="1:29" ht="12.75">
      <c r="E174" s="315"/>
    </row>
    <row r="175" spans="1:29" ht="12.75">
      <c r="A175" s="116">
        <v>57</v>
      </c>
      <c r="B175" s="116">
        <v>1</v>
      </c>
      <c r="C175" s="116">
        <v>1</v>
      </c>
      <c r="D175" s="116" t="s">
        <v>3396</v>
      </c>
      <c r="E175" s="315">
        <v>44000</v>
      </c>
      <c r="F175" s="116">
        <v>0</v>
      </c>
      <c r="G175" s="116">
        <v>1</v>
      </c>
      <c r="H175" s="116" t="s">
        <v>37</v>
      </c>
      <c r="I175" s="314">
        <v>44033</v>
      </c>
      <c r="J175" s="116">
        <v>0.01</v>
      </c>
    </row>
    <row r="178" spans="1:29" ht="12.75">
      <c r="A178" s="116">
        <v>58</v>
      </c>
      <c r="B178" s="116">
        <v>1</v>
      </c>
      <c r="C178" s="116">
        <v>1</v>
      </c>
      <c r="D178" s="116" t="s">
        <v>3396</v>
      </c>
      <c r="E178" s="315">
        <v>44000</v>
      </c>
      <c r="F178" s="116">
        <v>0</v>
      </c>
      <c r="G178" s="116">
        <v>1</v>
      </c>
      <c r="H178" s="116" t="s">
        <v>37</v>
      </c>
      <c r="I178" s="314">
        <v>44033</v>
      </c>
      <c r="J178" s="116">
        <v>0.1</v>
      </c>
    </row>
    <row r="181" spans="1:29" ht="12.75">
      <c r="A181" s="116">
        <v>59</v>
      </c>
      <c r="B181" s="116">
        <v>1</v>
      </c>
      <c r="C181" s="116">
        <v>1</v>
      </c>
      <c r="D181" s="116" t="s">
        <v>3396</v>
      </c>
      <c r="E181" s="315">
        <v>44000</v>
      </c>
      <c r="F181" s="116">
        <v>0</v>
      </c>
      <c r="G181" s="116">
        <v>1</v>
      </c>
      <c r="H181" s="116" t="s">
        <v>37</v>
      </c>
      <c r="I181" s="314">
        <v>44033</v>
      </c>
      <c r="J181" s="116">
        <v>0.01</v>
      </c>
    </row>
    <row r="184" spans="1:29" ht="12.75">
      <c r="A184" s="531">
        <v>60</v>
      </c>
      <c r="B184" s="531">
        <v>27</v>
      </c>
      <c r="C184" s="531">
        <v>27</v>
      </c>
      <c r="D184" s="531" t="s">
        <v>3396</v>
      </c>
      <c r="E184" s="698">
        <v>44000</v>
      </c>
      <c r="F184" s="531">
        <v>0.4</v>
      </c>
      <c r="G184" s="531">
        <v>27</v>
      </c>
      <c r="H184" s="531" t="s">
        <v>37</v>
      </c>
      <c r="I184" s="610">
        <v>44033</v>
      </c>
      <c r="J184" s="531">
        <v>0.6</v>
      </c>
      <c r="K184" s="539"/>
      <c r="L184" s="539"/>
      <c r="M184" s="539"/>
      <c r="N184" s="539"/>
      <c r="O184" s="539"/>
      <c r="P184" s="539"/>
      <c r="Q184" s="539"/>
      <c r="R184" s="539"/>
      <c r="S184" s="539"/>
      <c r="T184" s="539"/>
      <c r="U184" s="539"/>
      <c r="V184" s="539"/>
      <c r="W184" s="539"/>
      <c r="X184" s="539"/>
      <c r="Y184" s="539"/>
      <c r="Z184" s="539"/>
      <c r="AA184" s="539"/>
      <c r="AB184" s="539"/>
      <c r="AC184" s="539"/>
    </row>
    <row r="187" spans="1:29" ht="12.75">
      <c r="A187" s="531">
        <v>61</v>
      </c>
      <c r="B187" s="531">
        <v>60</v>
      </c>
      <c r="C187" s="531">
        <v>60</v>
      </c>
      <c r="D187" s="531" t="s">
        <v>3396</v>
      </c>
      <c r="E187" s="698">
        <v>44000</v>
      </c>
      <c r="F187" s="531">
        <v>0.5</v>
      </c>
      <c r="G187" s="531">
        <v>60</v>
      </c>
      <c r="H187" s="531" t="s">
        <v>37</v>
      </c>
      <c r="I187" s="610">
        <v>44033</v>
      </c>
      <c r="J187" s="531">
        <v>1.5</v>
      </c>
      <c r="K187" s="539"/>
      <c r="L187" s="539"/>
      <c r="M187" s="539"/>
      <c r="N187" s="539"/>
      <c r="O187" s="539"/>
      <c r="P187" s="539"/>
      <c r="Q187" s="539"/>
      <c r="R187" s="539"/>
      <c r="S187" s="539"/>
      <c r="T187" s="539"/>
      <c r="U187" s="539"/>
      <c r="V187" s="539"/>
      <c r="W187" s="539"/>
      <c r="X187" s="539"/>
      <c r="Y187" s="539"/>
      <c r="Z187" s="539"/>
      <c r="AA187" s="539"/>
      <c r="AB187" s="539"/>
      <c r="AC187" s="539"/>
    </row>
    <row r="190" spans="1:29" ht="12.75">
      <c r="A190" s="116">
        <v>62</v>
      </c>
      <c r="B190" s="116">
        <v>4</v>
      </c>
      <c r="C190" s="116">
        <v>4</v>
      </c>
      <c r="D190" s="116" t="s">
        <v>3396</v>
      </c>
      <c r="E190" s="315">
        <v>44000</v>
      </c>
      <c r="F190" s="116">
        <v>0</v>
      </c>
      <c r="G190" s="116">
        <v>4</v>
      </c>
      <c r="H190" s="116" t="s">
        <v>37</v>
      </c>
      <c r="I190" s="314">
        <v>44033</v>
      </c>
      <c r="J190" s="116">
        <v>0.03</v>
      </c>
    </row>
    <row r="193" spans="1:29" ht="12.75">
      <c r="A193" s="116">
        <v>63</v>
      </c>
      <c r="B193" s="116">
        <v>2</v>
      </c>
      <c r="C193" s="116">
        <v>2</v>
      </c>
      <c r="D193" s="116" t="s">
        <v>3396</v>
      </c>
      <c r="E193" s="315">
        <v>44000</v>
      </c>
      <c r="F193" s="116">
        <v>0</v>
      </c>
      <c r="G193" s="116">
        <v>2</v>
      </c>
      <c r="H193" s="116" t="s">
        <v>37</v>
      </c>
      <c r="I193" s="314">
        <v>44033</v>
      </c>
      <c r="J193" s="116">
        <v>0.01</v>
      </c>
    </row>
    <row r="196" spans="1:29" ht="12.75">
      <c r="A196" s="116">
        <v>64</v>
      </c>
      <c r="B196" s="116">
        <v>0</v>
      </c>
      <c r="C196" s="116">
        <v>0</v>
      </c>
      <c r="D196" s="116" t="s">
        <v>3396</v>
      </c>
      <c r="E196" s="315">
        <v>44000</v>
      </c>
      <c r="F196" s="116">
        <v>0</v>
      </c>
      <c r="G196" s="116">
        <v>0</v>
      </c>
      <c r="H196" s="116" t="s">
        <v>37</v>
      </c>
      <c r="I196" s="314">
        <v>44033</v>
      </c>
      <c r="J196" s="116">
        <v>0</v>
      </c>
    </row>
    <row r="199" spans="1:29" ht="12.75">
      <c r="A199" s="116">
        <v>65</v>
      </c>
      <c r="B199" s="116">
        <v>0</v>
      </c>
      <c r="C199" s="116">
        <v>0</v>
      </c>
      <c r="D199" s="116" t="s">
        <v>3396</v>
      </c>
      <c r="E199" s="315">
        <v>44000</v>
      </c>
      <c r="F199" s="116">
        <v>0</v>
      </c>
      <c r="G199" s="116">
        <v>0</v>
      </c>
      <c r="H199" s="116" t="s">
        <v>37</v>
      </c>
      <c r="I199" s="314">
        <v>44033</v>
      </c>
      <c r="J199" s="116">
        <v>0</v>
      </c>
    </row>
    <row r="202" spans="1:29" ht="12.75">
      <c r="A202" s="531">
        <v>66</v>
      </c>
      <c r="B202" s="531">
        <v>30</v>
      </c>
      <c r="C202" s="531">
        <v>30</v>
      </c>
      <c r="D202" s="531" t="s">
        <v>3396</v>
      </c>
      <c r="E202" s="698">
        <v>44000</v>
      </c>
      <c r="F202" s="531">
        <v>0.3</v>
      </c>
      <c r="G202" s="531">
        <v>30</v>
      </c>
      <c r="H202" s="531" t="s">
        <v>37</v>
      </c>
      <c r="I202" s="610">
        <v>44033</v>
      </c>
      <c r="J202" s="531">
        <v>0.8</v>
      </c>
      <c r="K202" s="539"/>
      <c r="L202" s="539"/>
      <c r="M202" s="539"/>
      <c r="N202" s="539"/>
      <c r="O202" s="539"/>
      <c r="P202" s="539"/>
      <c r="Q202" s="539"/>
      <c r="R202" s="539"/>
      <c r="S202" s="539"/>
      <c r="T202" s="539"/>
      <c r="U202" s="539"/>
      <c r="V202" s="539"/>
      <c r="W202" s="539"/>
      <c r="X202" s="539"/>
      <c r="Y202" s="539"/>
      <c r="Z202" s="539"/>
      <c r="AA202" s="539"/>
      <c r="AB202" s="539"/>
      <c r="AC202" s="539"/>
    </row>
    <row r="205" spans="1:29" ht="12.75">
      <c r="A205" s="531">
        <v>67</v>
      </c>
      <c r="B205" s="531">
        <v>8</v>
      </c>
      <c r="C205" s="531">
        <v>8</v>
      </c>
      <c r="D205" s="531" t="s">
        <v>3396</v>
      </c>
      <c r="E205" s="698">
        <v>44000</v>
      </c>
      <c r="F205" s="531">
        <v>0.1</v>
      </c>
      <c r="G205" s="531">
        <v>8</v>
      </c>
      <c r="H205" s="531" t="s">
        <v>37</v>
      </c>
      <c r="I205" s="610">
        <v>44033</v>
      </c>
      <c r="J205" s="531">
        <v>0.25</v>
      </c>
      <c r="K205" s="539"/>
      <c r="L205" s="539"/>
      <c r="M205" s="539"/>
      <c r="N205" s="539"/>
      <c r="O205" s="539"/>
      <c r="P205" s="539"/>
      <c r="Q205" s="539"/>
      <c r="R205" s="539"/>
      <c r="S205" s="539"/>
      <c r="T205" s="539"/>
      <c r="U205" s="539"/>
      <c r="V205" s="539"/>
      <c r="W205" s="539"/>
      <c r="X205" s="539"/>
      <c r="Y205" s="539"/>
      <c r="Z205" s="539"/>
      <c r="AA205" s="539"/>
      <c r="AB205" s="539"/>
      <c r="AC205" s="539"/>
    </row>
    <row r="208" spans="1:29" ht="12.75">
      <c r="A208" s="531">
        <v>68</v>
      </c>
      <c r="B208" s="531">
        <v>77</v>
      </c>
      <c r="C208" s="531">
        <v>77</v>
      </c>
      <c r="D208" s="531" t="s">
        <v>3396</v>
      </c>
      <c r="E208" s="698">
        <v>44000</v>
      </c>
      <c r="F208" s="531">
        <v>0.9</v>
      </c>
      <c r="G208" s="531">
        <v>77</v>
      </c>
      <c r="H208" s="531" t="s">
        <v>37</v>
      </c>
      <c r="I208" s="610">
        <v>44033</v>
      </c>
      <c r="J208" s="531">
        <v>1.75</v>
      </c>
      <c r="K208" s="539"/>
      <c r="L208" s="539"/>
      <c r="M208" s="539"/>
      <c r="N208" s="539"/>
      <c r="O208" s="539"/>
      <c r="P208" s="539"/>
      <c r="Q208" s="539"/>
      <c r="R208" s="539"/>
      <c r="S208" s="539"/>
      <c r="T208" s="539"/>
      <c r="U208" s="539"/>
      <c r="V208" s="539"/>
      <c r="W208" s="539"/>
      <c r="X208" s="539"/>
      <c r="Y208" s="539"/>
      <c r="Z208" s="539"/>
      <c r="AA208" s="539"/>
      <c r="AB208" s="539"/>
      <c r="AC208" s="539"/>
    </row>
    <row r="211" spans="1:10" ht="12.75">
      <c r="A211" s="116">
        <v>69</v>
      </c>
      <c r="B211" s="116">
        <v>0</v>
      </c>
      <c r="C211" s="116">
        <v>0</v>
      </c>
      <c r="D211" s="116" t="s">
        <v>3396</v>
      </c>
      <c r="E211" s="315">
        <v>44000</v>
      </c>
      <c r="F211" s="116">
        <v>0</v>
      </c>
      <c r="G211" s="116">
        <v>0</v>
      </c>
      <c r="H211" s="116" t="s">
        <v>37</v>
      </c>
      <c r="I211" s="314">
        <v>44033</v>
      </c>
      <c r="J211" s="116">
        <v>0</v>
      </c>
    </row>
  </sheetData>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outlinePr summaryBelow="0" summaryRight="0"/>
  </sheetPr>
  <dimension ref="A1:AA1000"/>
  <sheetViews>
    <sheetView workbookViewId="0"/>
  </sheetViews>
  <sheetFormatPr defaultColWidth="12.5703125" defaultRowHeight="15.75" customHeight="1"/>
  <cols>
    <col min="1" max="1" width="9.7109375" customWidth="1"/>
    <col min="2" max="2" width="9.42578125" customWidth="1"/>
    <col min="3" max="3" width="10.5703125" customWidth="1"/>
    <col min="4" max="4" width="15" customWidth="1"/>
    <col min="5" max="5" width="12.7109375" customWidth="1"/>
    <col min="6" max="6" width="7.42578125" customWidth="1"/>
    <col min="7" max="7" width="11.28515625" customWidth="1"/>
  </cols>
  <sheetData>
    <row r="1" spans="1:27" ht="15.75" customHeight="1">
      <c r="A1" s="300" t="s">
        <v>3105</v>
      </c>
      <c r="B1" s="300" t="s">
        <v>3106</v>
      </c>
      <c r="C1" s="300" t="s">
        <v>3108</v>
      </c>
      <c r="D1" s="300" t="s">
        <v>3109</v>
      </c>
      <c r="E1" s="300" t="s">
        <v>3111</v>
      </c>
      <c r="F1" s="300" t="s">
        <v>3112</v>
      </c>
      <c r="G1" s="300" t="s">
        <v>3113</v>
      </c>
      <c r="H1" s="267"/>
      <c r="I1" s="267"/>
      <c r="J1" s="267"/>
      <c r="K1" s="267"/>
      <c r="L1" s="267"/>
      <c r="M1" s="267"/>
      <c r="N1" s="267"/>
      <c r="O1" s="267"/>
      <c r="P1" s="267"/>
      <c r="Q1" s="267"/>
      <c r="R1" s="267"/>
      <c r="S1" s="267"/>
      <c r="T1" s="267"/>
      <c r="U1" s="267"/>
      <c r="V1" s="267"/>
      <c r="W1" s="267"/>
      <c r="X1" s="267"/>
      <c r="Y1" s="267"/>
      <c r="Z1" s="267"/>
      <c r="AA1" s="267"/>
    </row>
    <row r="2" spans="1:27" ht="15.75" customHeight="1">
      <c r="A2" s="270">
        <v>1</v>
      </c>
      <c r="B2" s="270">
        <v>17</v>
      </c>
      <c r="C2" s="387" t="s">
        <v>68</v>
      </c>
      <c r="D2" s="909">
        <v>43887</v>
      </c>
      <c r="E2" s="270"/>
      <c r="F2" s="270" t="s">
        <v>27</v>
      </c>
      <c r="G2" s="385">
        <v>43904</v>
      </c>
      <c r="H2" s="188"/>
      <c r="I2" s="188"/>
      <c r="J2" s="188"/>
      <c r="K2" s="188"/>
      <c r="L2" s="188"/>
      <c r="M2" s="188"/>
      <c r="N2" s="188"/>
      <c r="O2" s="188"/>
      <c r="P2" s="188"/>
      <c r="Q2" s="188"/>
      <c r="R2" s="188"/>
      <c r="S2" s="188"/>
      <c r="T2" s="188"/>
      <c r="U2" s="188"/>
      <c r="V2" s="188"/>
      <c r="W2" s="188"/>
      <c r="X2" s="188"/>
      <c r="Y2" s="188"/>
      <c r="Z2" s="188"/>
      <c r="AA2" s="188"/>
    </row>
    <row r="3" spans="1:27" ht="15.75" customHeight="1">
      <c r="A3" s="270">
        <v>2</v>
      </c>
      <c r="B3" s="270">
        <v>40</v>
      </c>
      <c r="C3" s="387" t="s">
        <v>68</v>
      </c>
      <c r="D3" s="909">
        <v>43889</v>
      </c>
      <c r="E3" s="270"/>
      <c r="F3" s="270" t="s">
        <v>27</v>
      </c>
      <c r="G3" s="385">
        <v>43904</v>
      </c>
      <c r="H3" s="188"/>
      <c r="I3" s="188"/>
      <c r="J3" s="188"/>
      <c r="K3" s="188"/>
      <c r="L3" s="188"/>
      <c r="M3" s="188"/>
      <c r="N3" s="188"/>
      <c r="O3" s="188"/>
      <c r="P3" s="188"/>
      <c r="Q3" s="188"/>
      <c r="R3" s="188"/>
      <c r="S3" s="188"/>
      <c r="T3" s="188"/>
      <c r="U3" s="188"/>
      <c r="V3" s="188"/>
      <c r="W3" s="188"/>
      <c r="X3" s="188"/>
      <c r="Y3" s="188"/>
      <c r="Z3" s="188"/>
      <c r="AA3" s="188"/>
    </row>
    <row r="4" spans="1:27" ht="15.75" customHeight="1">
      <c r="A4" s="270">
        <v>3</v>
      </c>
      <c r="B4" s="270">
        <v>6</v>
      </c>
      <c r="C4" s="387" t="s">
        <v>68</v>
      </c>
      <c r="D4" s="909">
        <v>43887</v>
      </c>
      <c r="E4" s="270"/>
      <c r="F4" s="270" t="s">
        <v>27</v>
      </c>
      <c r="G4" s="385">
        <v>43904</v>
      </c>
      <c r="H4" s="188"/>
      <c r="I4" s="188"/>
      <c r="J4" s="188"/>
      <c r="K4" s="188"/>
      <c r="L4" s="188"/>
      <c r="M4" s="188"/>
      <c r="N4" s="188"/>
      <c r="O4" s="188"/>
      <c r="P4" s="188"/>
      <c r="Q4" s="188"/>
      <c r="R4" s="188"/>
      <c r="S4" s="188"/>
      <c r="T4" s="188"/>
      <c r="U4" s="188"/>
      <c r="V4" s="188"/>
      <c r="W4" s="188"/>
      <c r="X4" s="188"/>
      <c r="Y4" s="188"/>
      <c r="Z4" s="188"/>
      <c r="AA4" s="188"/>
    </row>
    <row r="5" spans="1:27" ht="15.75" customHeight="1">
      <c r="A5" s="270">
        <v>4</v>
      </c>
      <c r="B5" s="270">
        <v>0</v>
      </c>
      <c r="C5" s="387" t="s">
        <v>68</v>
      </c>
      <c r="D5" s="909">
        <v>43887</v>
      </c>
      <c r="E5" s="270"/>
      <c r="F5" s="270" t="s">
        <v>216</v>
      </c>
      <c r="G5" s="385">
        <v>43935</v>
      </c>
      <c r="H5" s="188"/>
      <c r="I5" s="188"/>
      <c r="J5" s="188"/>
      <c r="K5" s="188"/>
      <c r="L5" s="188"/>
      <c r="M5" s="188"/>
      <c r="N5" s="188"/>
      <c r="O5" s="188"/>
      <c r="P5" s="188"/>
      <c r="Q5" s="188"/>
      <c r="R5" s="188"/>
      <c r="S5" s="188"/>
      <c r="T5" s="188"/>
      <c r="U5" s="188"/>
      <c r="V5" s="188"/>
      <c r="W5" s="188"/>
      <c r="X5" s="188"/>
      <c r="Y5" s="188"/>
      <c r="Z5" s="188"/>
      <c r="AA5" s="188"/>
    </row>
    <row r="6" spans="1:27" ht="15.75" customHeight="1">
      <c r="A6" s="270">
        <v>5</v>
      </c>
      <c r="B6" s="270">
        <v>100</v>
      </c>
      <c r="C6" s="387" t="s">
        <v>68</v>
      </c>
      <c r="D6" s="909">
        <v>43889</v>
      </c>
      <c r="E6" s="270"/>
      <c r="F6" s="270" t="s">
        <v>216</v>
      </c>
      <c r="G6" s="385">
        <v>43935</v>
      </c>
      <c r="H6" s="188"/>
      <c r="I6" s="188"/>
      <c r="J6" s="188"/>
      <c r="K6" s="188"/>
      <c r="L6" s="188"/>
      <c r="M6" s="188"/>
      <c r="N6" s="188"/>
      <c r="O6" s="188"/>
      <c r="P6" s="188"/>
      <c r="Q6" s="188"/>
      <c r="R6" s="188"/>
      <c r="S6" s="188"/>
      <c r="T6" s="188"/>
      <c r="U6" s="188"/>
      <c r="V6" s="188"/>
      <c r="W6" s="188"/>
      <c r="X6" s="188"/>
      <c r="Y6" s="188"/>
      <c r="Z6" s="188"/>
      <c r="AA6" s="188"/>
    </row>
    <row r="7" spans="1:27" ht="15.75" customHeight="1">
      <c r="A7" s="270">
        <v>6</v>
      </c>
      <c r="B7" s="270">
        <v>268</v>
      </c>
      <c r="C7" s="387" t="s">
        <v>68</v>
      </c>
      <c r="D7" s="909">
        <v>43889</v>
      </c>
      <c r="E7" s="270"/>
      <c r="F7" s="270" t="s">
        <v>27</v>
      </c>
      <c r="G7" s="385">
        <v>43902</v>
      </c>
      <c r="H7" s="270"/>
      <c r="I7" s="270"/>
      <c r="J7" s="188"/>
      <c r="K7" s="188"/>
      <c r="L7" s="188"/>
      <c r="M7" s="188"/>
      <c r="N7" s="188"/>
      <c r="O7" s="188"/>
      <c r="P7" s="188"/>
      <c r="Q7" s="188"/>
      <c r="R7" s="188"/>
      <c r="S7" s="188"/>
      <c r="T7" s="188"/>
      <c r="U7" s="188"/>
      <c r="V7" s="188"/>
      <c r="W7" s="188"/>
      <c r="X7" s="188"/>
      <c r="Y7" s="188"/>
      <c r="Z7" s="188"/>
      <c r="AA7" s="188"/>
    </row>
    <row r="8" spans="1:27" ht="15.75" customHeight="1">
      <c r="A8" s="270">
        <v>7</v>
      </c>
      <c r="B8" s="270">
        <v>60</v>
      </c>
      <c r="C8" s="387" t="s">
        <v>68</v>
      </c>
      <c r="D8" s="909">
        <v>43887</v>
      </c>
      <c r="E8" s="270"/>
      <c r="F8" s="270" t="s">
        <v>216</v>
      </c>
      <c r="G8" s="385">
        <v>43935</v>
      </c>
      <c r="H8" s="188"/>
      <c r="I8" s="188"/>
      <c r="J8" s="188"/>
      <c r="K8" s="188"/>
      <c r="L8" s="188"/>
      <c r="M8" s="188"/>
      <c r="N8" s="188"/>
      <c r="O8" s="188"/>
      <c r="P8" s="188"/>
      <c r="Q8" s="188"/>
      <c r="R8" s="188"/>
      <c r="S8" s="188"/>
      <c r="T8" s="188"/>
      <c r="U8" s="188"/>
      <c r="V8" s="188"/>
      <c r="W8" s="188"/>
      <c r="X8" s="188"/>
      <c r="Y8" s="188"/>
      <c r="Z8" s="188"/>
      <c r="AA8" s="188"/>
    </row>
    <row r="9" spans="1:27" ht="15.75" customHeight="1">
      <c r="A9" s="270">
        <v>8</v>
      </c>
      <c r="B9" s="270">
        <v>134</v>
      </c>
      <c r="C9" s="387" t="s">
        <v>68</v>
      </c>
      <c r="D9" s="909">
        <v>43901</v>
      </c>
      <c r="E9" s="270"/>
      <c r="F9" s="270" t="s">
        <v>216</v>
      </c>
      <c r="G9" s="385">
        <v>43936</v>
      </c>
      <c r="H9" s="188"/>
      <c r="I9" s="188"/>
      <c r="J9" s="188"/>
      <c r="K9" s="188"/>
      <c r="L9" s="188"/>
      <c r="M9" s="188"/>
      <c r="N9" s="188"/>
      <c r="O9" s="188"/>
      <c r="P9" s="188"/>
      <c r="Q9" s="188"/>
      <c r="R9" s="188"/>
      <c r="S9" s="188"/>
      <c r="T9" s="188"/>
      <c r="U9" s="188"/>
      <c r="V9" s="188"/>
      <c r="W9" s="188"/>
      <c r="X9" s="188"/>
      <c r="Y9" s="188"/>
      <c r="Z9" s="188"/>
      <c r="AA9" s="188"/>
    </row>
    <row r="10" spans="1:27" ht="15.75" customHeight="1">
      <c r="A10" s="270">
        <v>9</v>
      </c>
      <c r="B10" s="270">
        <v>0</v>
      </c>
      <c r="C10" s="387" t="s">
        <v>68</v>
      </c>
      <c r="D10" s="909">
        <v>43887</v>
      </c>
      <c r="E10" s="270"/>
      <c r="F10" s="270" t="s">
        <v>216</v>
      </c>
      <c r="G10" s="385">
        <v>43936</v>
      </c>
      <c r="H10" s="188"/>
      <c r="I10" s="188"/>
      <c r="J10" s="188"/>
      <c r="K10" s="188"/>
      <c r="L10" s="188"/>
      <c r="M10" s="188"/>
      <c r="N10" s="188"/>
      <c r="O10" s="188"/>
      <c r="P10" s="188"/>
      <c r="Q10" s="188"/>
      <c r="R10" s="188"/>
      <c r="S10" s="188"/>
      <c r="T10" s="188"/>
      <c r="U10" s="188"/>
      <c r="V10" s="188"/>
      <c r="W10" s="188"/>
      <c r="X10" s="188"/>
      <c r="Y10" s="188"/>
      <c r="Z10" s="188"/>
      <c r="AA10" s="188"/>
    </row>
    <row r="11" spans="1:27" ht="15.75" customHeight="1">
      <c r="A11" s="270">
        <v>10</v>
      </c>
      <c r="B11" s="270">
        <v>0</v>
      </c>
      <c r="C11" s="387" t="s">
        <v>68</v>
      </c>
      <c r="D11" s="909">
        <v>43887</v>
      </c>
      <c r="E11" s="270"/>
      <c r="F11" s="270" t="s">
        <v>216</v>
      </c>
      <c r="G11" s="385">
        <v>43936</v>
      </c>
      <c r="H11" s="188"/>
      <c r="I11" s="188"/>
      <c r="J11" s="188"/>
      <c r="K11" s="188"/>
      <c r="L11" s="188"/>
      <c r="M11" s="188"/>
      <c r="N11" s="188"/>
      <c r="O11" s="188"/>
      <c r="P11" s="188"/>
      <c r="Q11" s="188"/>
      <c r="R11" s="188"/>
      <c r="S11" s="188"/>
      <c r="T11" s="188"/>
      <c r="U11" s="188"/>
      <c r="V11" s="188"/>
      <c r="W11" s="188"/>
      <c r="X11" s="188"/>
      <c r="Y11" s="188"/>
      <c r="Z11" s="188"/>
      <c r="AA11" s="188"/>
    </row>
    <row r="12" spans="1:27" ht="15.75" customHeight="1">
      <c r="A12" s="270">
        <v>11</v>
      </c>
      <c r="B12" s="270">
        <v>26</v>
      </c>
      <c r="C12" s="387" t="s">
        <v>68</v>
      </c>
      <c r="D12" s="909">
        <v>43892</v>
      </c>
      <c r="E12" s="270"/>
      <c r="F12" s="270" t="s">
        <v>216</v>
      </c>
      <c r="G12" s="385">
        <v>43936</v>
      </c>
      <c r="H12" s="188"/>
      <c r="I12" s="188"/>
      <c r="J12" s="188"/>
      <c r="K12" s="188"/>
      <c r="L12" s="188"/>
      <c r="M12" s="188"/>
      <c r="N12" s="188"/>
      <c r="O12" s="188"/>
      <c r="P12" s="188"/>
      <c r="Q12" s="188"/>
      <c r="R12" s="188"/>
      <c r="S12" s="188"/>
      <c r="T12" s="188"/>
      <c r="U12" s="188"/>
      <c r="V12" s="188"/>
      <c r="W12" s="188"/>
      <c r="X12" s="188"/>
      <c r="Y12" s="188"/>
      <c r="Z12" s="188"/>
      <c r="AA12" s="188"/>
    </row>
    <row r="13" spans="1:27" ht="15.75" customHeight="1">
      <c r="A13" s="270">
        <v>12</v>
      </c>
      <c r="B13" s="270">
        <v>329</v>
      </c>
      <c r="C13" s="387" t="s">
        <v>68</v>
      </c>
      <c r="D13" s="909" t="s">
        <v>3479</v>
      </c>
      <c r="E13" s="270"/>
      <c r="F13" s="270" t="s">
        <v>216</v>
      </c>
      <c r="G13" s="385">
        <v>43937</v>
      </c>
      <c r="H13" s="188"/>
      <c r="I13" s="188"/>
      <c r="J13" s="188"/>
      <c r="K13" s="188"/>
      <c r="L13" s="188"/>
      <c r="M13" s="188"/>
      <c r="N13" s="188"/>
      <c r="O13" s="188"/>
      <c r="P13" s="188"/>
      <c r="Q13" s="188"/>
      <c r="R13" s="188"/>
      <c r="S13" s="188"/>
      <c r="T13" s="188"/>
      <c r="U13" s="188"/>
      <c r="V13" s="188"/>
      <c r="W13" s="188"/>
      <c r="X13" s="188"/>
      <c r="Y13" s="188"/>
      <c r="Z13" s="188"/>
      <c r="AA13" s="188"/>
    </row>
    <row r="14" spans="1:27" ht="15.75" customHeight="1">
      <c r="A14" s="270">
        <v>13</v>
      </c>
      <c r="B14" s="270">
        <v>35</v>
      </c>
      <c r="C14" s="387" t="s">
        <v>68</v>
      </c>
      <c r="D14" s="909">
        <v>43893</v>
      </c>
      <c r="E14" s="270"/>
      <c r="F14" s="270" t="s">
        <v>216</v>
      </c>
      <c r="G14" s="385">
        <v>43937</v>
      </c>
      <c r="H14" s="188"/>
      <c r="I14" s="188"/>
      <c r="J14" s="188"/>
      <c r="K14" s="188"/>
      <c r="L14" s="188"/>
      <c r="M14" s="188"/>
      <c r="N14" s="188"/>
      <c r="O14" s="188"/>
      <c r="P14" s="188"/>
      <c r="Q14" s="188"/>
      <c r="R14" s="188"/>
      <c r="S14" s="188"/>
      <c r="T14" s="188"/>
      <c r="U14" s="188"/>
      <c r="V14" s="188"/>
      <c r="W14" s="188"/>
      <c r="X14" s="188"/>
      <c r="Y14" s="188"/>
      <c r="Z14" s="188"/>
      <c r="AA14" s="188"/>
    </row>
    <row r="15" spans="1:27" ht="15.75" customHeight="1">
      <c r="A15" s="270">
        <v>14</v>
      </c>
      <c r="B15" s="270">
        <v>126</v>
      </c>
      <c r="C15" s="387" t="s">
        <v>68</v>
      </c>
      <c r="D15" s="909">
        <v>43894</v>
      </c>
      <c r="E15" s="270"/>
      <c r="F15" s="270" t="s">
        <v>216</v>
      </c>
      <c r="G15" s="385">
        <v>43937</v>
      </c>
      <c r="H15" s="188"/>
      <c r="I15" s="188"/>
      <c r="J15" s="188"/>
      <c r="K15" s="188"/>
      <c r="L15" s="188"/>
      <c r="M15" s="188"/>
      <c r="N15" s="188"/>
      <c r="O15" s="188"/>
      <c r="P15" s="188"/>
      <c r="Q15" s="188"/>
      <c r="R15" s="188"/>
      <c r="S15" s="188"/>
      <c r="T15" s="188"/>
      <c r="U15" s="188"/>
      <c r="V15" s="188"/>
      <c r="W15" s="188"/>
      <c r="X15" s="188"/>
      <c r="Y15" s="188"/>
      <c r="Z15" s="188"/>
      <c r="AA15" s="188"/>
    </row>
    <row r="16" spans="1:27" ht="15.75" customHeight="1">
      <c r="A16" s="270">
        <v>15</v>
      </c>
      <c r="B16" s="270">
        <v>200</v>
      </c>
      <c r="C16" s="387" t="s">
        <v>68</v>
      </c>
      <c r="D16" s="909">
        <v>43917</v>
      </c>
      <c r="E16" s="270"/>
      <c r="F16" s="270" t="s">
        <v>216</v>
      </c>
      <c r="G16" s="385">
        <v>43941</v>
      </c>
      <c r="H16" s="188"/>
      <c r="I16" s="188"/>
      <c r="J16" s="188"/>
      <c r="K16" s="188"/>
      <c r="L16" s="188"/>
      <c r="M16" s="188"/>
      <c r="N16" s="188"/>
      <c r="O16" s="188"/>
      <c r="P16" s="188"/>
      <c r="Q16" s="188"/>
      <c r="R16" s="188"/>
      <c r="S16" s="188"/>
      <c r="T16" s="188"/>
      <c r="U16" s="188"/>
      <c r="V16" s="188"/>
      <c r="W16" s="188"/>
      <c r="X16" s="188"/>
      <c r="Y16" s="188"/>
      <c r="Z16" s="188"/>
      <c r="AA16" s="188"/>
    </row>
    <row r="17" spans="1:27" ht="15.75" customHeight="1">
      <c r="A17" s="270">
        <v>16</v>
      </c>
      <c r="B17" s="270">
        <v>96</v>
      </c>
      <c r="C17" s="387" t="s">
        <v>68</v>
      </c>
      <c r="D17" s="909">
        <v>43896</v>
      </c>
      <c r="E17" s="270"/>
      <c r="F17" s="270" t="s">
        <v>216</v>
      </c>
      <c r="G17" s="385">
        <v>43942</v>
      </c>
      <c r="H17" s="188"/>
      <c r="I17" s="188"/>
      <c r="J17" s="188"/>
      <c r="K17" s="188"/>
      <c r="L17" s="188"/>
      <c r="M17" s="188"/>
      <c r="N17" s="188"/>
      <c r="O17" s="188"/>
      <c r="P17" s="188"/>
      <c r="Q17" s="188"/>
      <c r="R17" s="188"/>
      <c r="S17" s="188"/>
      <c r="T17" s="188"/>
      <c r="U17" s="188"/>
      <c r="V17" s="188"/>
      <c r="W17" s="188"/>
      <c r="X17" s="188"/>
      <c r="Y17" s="188"/>
      <c r="Z17" s="188"/>
      <c r="AA17" s="188"/>
    </row>
    <row r="18" spans="1:27" ht="15.75" customHeight="1">
      <c r="A18" s="270">
        <v>17</v>
      </c>
      <c r="B18" s="270">
        <v>27</v>
      </c>
      <c r="C18" s="387" t="s">
        <v>68</v>
      </c>
      <c r="D18" s="909">
        <v>43893</v>
      </c>
      <c r="E18" s="270"/>
      <c r="F18" s="270" t="s">
        <v>216</v>
      </c>
      <c r="G18" s="385">
        <v>43942</v>
      </c>
      <c r="H18" s="188"/>
      <c r="I18" s="188"/>
      <c r="J18" s="188"/>
      <c r="K18" s="188"/>
      <c r="L18" s="188"/>
      <c r="M18" s="188"/>
      <c r="N18" s="188"/>
      <c r="O18" s="188"/>
      <c r="P18" s="188"/>
      <c r="Q18" s="188"/>
      <c r="R18" s="188"/>
      <c r="S18" s="188"/>
      <c r="T18" s="188"/>
      <c r="U18" s="188"/>
      <c r="V18" s="188"/>
      <c r="W18" s="188"/>
      <c r="X18" s="188"/>
      <c r="Y18" s="188"/>
      <c r="Z18" s="188"/>
      <c r="AA18" s="188"/>
    </row>
    <row r="19" spans="1:27" ht="15.75" customHeight="1">
      <c r="A19" s="270">
        <v>18</v>
      </c>
      <c r="B19" s="270">
        <v>0</v>
      </c>
      <c r="C19" s="387" t="s">
        <v>68</v>
      </c>
      <c r="D19" s="909">
        <v>43887</v>
      </c>
      <c r="E19" s="270"/>
      <c r="F19" s="270" t="s">
        <v>216</v>
      </c>
      <c r="G19" s="385">
        <v>43942</v>
      </c>
      <c r="H19" s="188"/>
      <c r="I19" s="188"/>
      <c r="J19" s="188"/>
      <c r="K19" s="188"/>
      <c r="L19" s="188"/>
      <c r="M19" s="188"/>
      <c r="N19" s="188"/>
      <c r="O19" s="188"/>
      <c r="P19" s="188"/>
      <c r="Q19" s="188"/>
      <c r="R19" s="188"/>
      <c r="S19" s="188"/>
      <c r="T19" s="188"/>
      <c r="U19" s="188"/>
      <c r="V19" s="188"/>
      <c r="W19" s="188"/>
      <c r="X19" s="188"/>
      <c r="Y19" s="188"/>
      <c r="Z19" s="188"/>
      <c r="AA19" s="188"/>
    </row>
    <row r="20" spans="1:27" ht="15.75" customHeight="1">
      <c r="A20" s="270">
        <v>19</v>
      </c>
      <c r="B20" s="270">
        <v>51</v>
      </c>
      <c r="C20" s="387" t="s">
        <v>68</v>
      </c>
      <c r="D20" s="909">
        <v>43892</v>
      </c>
      <c r="E20" s="270"/>
      <c r="F20" s="270" t="s">
        <v>216</v>
      </c>
      <c r="G20" s="385">
        <v>43942</v>
      </c>
      <c r="H20" s="188"/>
      <c r="I20" s="188"/>
      <c r="J20" s="188"/>
      <c r="K20" s="188"/>
      <c r="L20" s="188"/>
      <c r="M20" s="188"/>
      <c r="N20" s="188"/>
      <c r="O20" s="188"/>
      <c r="P20" s="188"/>
      <c r="Q20" s="188"/>
      <c r="R20" s="188"/>
      <c r="S20" s="188"/>
      <c r="T20" s="188"/>
      <c r="U20" s="188"/>
      <c r="V20" s="188"/>
      <c r="W20" s="188"/>
      <c r="X20" s="188"/>
      <c r="Y20" s="188"/>
      <c r="Z20" s="188"/>
      <c r="AA20" s="188"/>
    </row>
    <row r="21" spans="1:27" ht="15.75" customHeight="1">
      <c r="A21" s="270">
        <v>20</v>
      </c>
      <c r="B21" s="270">
        <v>71</v>
      </c>
      <c r="C21" s="387" t="s">
        <v>68</v>
      </c>
      <c r="D21" s="909">
        <v>43899</v>
      </c>
      <c r="E21" s="270"/>
      <c r="F21" s="270" t="s">
        <v>216</v>
      </c>
      <c r="G21" s="385">
        <v>43942</v>
      </c>
      <c r="H21" s="188"/>
      <c r="I21" s="188"/>
      <c r="J21" s="188"/>
      <c r="K21" s="188"/>
      <c r="L21" s="188"/>
      <c r="M21" s="188"/>
      <c r="N21" s="188"/>
      <c r="O21" s="188"/>
      <c r="P21" s="188"/>
      <c r="Q21" s="188"/>
      <c r="R21" s="188"/>
      <c r="S21" s="188"/>
      <c r="T21" s="188"/>
      <c r="U21" s="188"/>
      <c r="V21" s="188"/>
      <c r="W21" s="188"/>
      <c r="X21" s="188"/>
      <c r="Y21" s="188"/>
      <c r="Z21" s="188"/>
      <c r="AA21" s="188"/>
    </row>
    <row r="22" spans="1:27" ht="15.75" customHeight="1">
      <c r="A22" s="270">
        <v>21</v>
      </c>
      <c r="B22" s="270">
        <v>194</v>
      </c>
      <c r="C22" s="387" t="s">
        <v>279</v>
      </c>
      <c r="D22" s="910">
        <v>43915</v>
      </c>
      <c r="E22" s="270"/>
      <c r="F22" s="270" t="s">
        <v>216</v>
      </c>
      <c r="G22" s="385">
        <v>43943</v>
      </c>
      <c r="H22" s="188"/>
      <c r="I22" s="188"/>
      <c r="J22" s="188"/>
      <c r="K22" s="188"/>
      <c r="L22" s="188"/>
      <c r="M22" s="188"/>
      <c r="N22" s="188"/>
      <c r="O22" s="188"/>
      <c r="P22" s="188"/>
      <c r="Q22" s="188"/>
      <c r="R22" s="188"/>
      <c r="S22" s="188"/>
      <c r="T22" s="188"/>
      <c r="U22" s="188"/>
      <c r="V22" s="188"/>
      <c r="W22" s="188"/>
      <c r="X22" s="188"/>
      <c r="Y22" s="188"/>
      <c r="Z22" s="188"/>
      <c r="AA22" s="188"/>
    </row>
    <row r="23" spans="1:27" ht="15.75" customHeight="1">
      <c r="A23" s="270">
        <v>22</v>
      </c>
      <c r="B23" s="270">
        <v>144</v>
      </c>
      <c r="C23" s="387" t="s">
        <v>68</v>
      </c>
      <c r="D23" s="909">
        <v>43909</v>
      </c>
      <c r="E23" s="270"/>
      <c r="F23" s="270" t="s">
        <v>216</v>
      </c>
      <c r="G23" s="385">
        <v>43944</v>
      </c>
      <c r="H23" s="188"/>
      <c r="I23" s="188"/>
      <c r="J23" s="188"/>
      <c r="K23" s="188"/>
      <c r="L23" s="188"/>
      <c r="M23" s="188"/>
      <c r="N23" s="188"/>
      <c r="O23" s="188"/>
      <c r="P23" s="188"/>
      <c r="Q23" s="188"/>
      <c r="R23" s="188"/>
      <c r="S23" s="188"/>
      <c r="T23" s="188"/>
      <c r="U23" s="188"/>
      <c r="V23" s="188"/>
      <c r="W23" s="188"/>
      <c r="X23" s="188"/>
      <c r="Y23" s="188"/>
      <c r="Z23" s="188"/>
      <c r="AA23" s="188"/>
    </row>
    <row r="24" spans="1:27" ht="15.75" customHeight="1">
      <c r="A24" s="270">
        <v>23</v>
      </c>
      <c r="B24" s="270">
        <v>119</v>
      </c>
      <c r="C24" s="387" t="s">
        <v>68</v>
      </c>
      <c r="D24" s="909">
        <v>43900</v>
      </c>
      <c r="E24" s="270"/>
      <c r="F24" s="270" t="s">
        <v>216</v>
      </c>
      <c r="G24" s="385">
        <v>43944</v>
      </c>
      <c r="H24" s="188"/>
      <c r="I24" s="188"/>
      <c r="J24" s="188"/>
      <c r="K24" s="188"/>
      <c r="L24" s="188"/>
      <c r="M24" s="188"/>
      <c r="N24" s="188"/>
      <c r="O24" s="188"/>
      <c r="P24" s="188"/>
      <c r="Q24" s="188"/>
      <c r="R24" s="188"/>
      <c r="S24" s="188"/>
      <c r="T24" s="188"/>
      <c r="U24" s="188"/>
      <c r="V24" s="188"/>
      <c r="W24" s="188"/>
      <c r="X24" s="188"/>
      <c r="Y24" s="188"/>
      <c r="Z24" s="188"/>
      <c r="AA24" s="188"/>
    </row>
    <row r="25" spans="1:27" ht="15.75" customHeight="1">
      <c r="A25" s="270">
        <v>24</v>
      </c>
      <c r="B25" s="270">
        <v>92</v>
      </c>
      <c r="C25" s="387" t="s">
        <v>68</v>
      </c>
      <c r="D25" s="909">
        <v>43899</v>
      </c>
      <c r="E25" s="270"/>
      <c r="F25" s="270" t="s">
        <v>216</v>
      </c>
      <c r="G25" s="385">
        <v>43944</v>
      </c>
      <c r="H25" s="188"/>
      <c r="I25" s="188"/>
      <c r="J25" s="188"/>
      <c r="K25" s="188"/>
      <c r="L25" s="188"/>
      <c r="M25" s="188"/>
      <c r="N25" s="188"/>
      <c r="O25" s="188"/>
      <c r="P25" s="188"/>
      <c r="Q25" s="188"/>
      <c r="R25" s="188"/>
      <c r="S25" s="188"/>
      <c r="T25" s="188"/>
      <c r="U25" s="188"/>
      <c r="V25" s="188"/>
      <c r="W25" s="188"/>
      <c r="X25" s="188"/>
      <c r="Y25" s="188"/>
      <c r="Z25" s="188"/>
      <c r="AA25" s="188"/>
    </row>
    <row r="26" spans="1:27" ht="15.75" customHeight="1">
      <c r="A26" s="270">
        <v>25</v>
      </c>
      <c r="B26" s="270">
        <v>28</v>
      </c>
      <c r="C26" s="387" t="s">
        <v>68</v>
      </c>
      <c r="D26" s="909">
        <v>43892</v>
      </c>
      <c r="E26" s="270"/>
      <c r="F26" s="270" t="s">
        <v>216</v>
      </c>
      <c r="G26" s="385">
        <v>43944</v>
      </c>
      <c r="H26" s="188"/>
      <c r="I26" s="188"/>
      <c r="J26" s="188"/>
      <c r="K26" s="188"/>
      <c r="L26" s="188"/>
      <c r="M26" s="188"/>
      <c r="N26" s="188"/>
      <c r="O26" s="188"/>
      <c r="P26" s="188"/>
      <c r="Q26" s="188"/>
      <c r="R26" s="188"/>
      <c r="S26" s="188"/>
      <c r="T26" s="188"/>
      <c r="U26" s="188"/>
      <c r="V26" s="188"/>
      <c r="W26" s="188"/>
      <c r="X26" s="188"/>
      <c r="Y26" s="188"/>
      <c r="Z26" s="188"/>
      <c r="AA26" s="188"/>
    </row>
    <row r="27" spans="1:27" ht="15.75" customHeight="1">
      <c r="A27" s="270">
        <v>26</v>
      </c>
      <c r="B27" s="270">
        <v>15</v>
      </c>
      <c r="C27" s="387" t="s">
        <v>68</v>
      </c>
      <c r="D27" s="909">
        <v>43896</v>
      </c>
      <c r="E27" s="270"/>
      <c r="F27" s="270" t="s">
        <v>216</v>
      </c>
      <c r="G27" s="385">
        <v>43944</v>
      </c>
      <c r="H27" s="188"/>
      <c r="I27" s="188"/>
      <c r="J27" s="188"/>
      <c r="K27" s="188"/>
      <c r="L27" s="188"/>
      <c r="M27" s="188"/>
      <c r="N27" s="188"/>
      <c r="O27" s="188"/>
      <c r="P27" s="188"/>
      <c r="Q27" s="188"/>
      <c r="R27" s="188"/>
      <c r="S27" s="188"/>
      <c r="T27" s="188"/>
      <c r="U27" s="188"/>
      <c r="V27" s="188"/>
      <c r="W27" s="188"/>
      <c r="X27" s="188"/>
      <c r="Y27" s="188"/>
      <c r="Z27" s="188"/>
      <c r="AA27" s="188"/>
    </row>
    <row r="28" spans="1:27" ht="12.75">
      <c r="A28" s="270">
        <v>27</v>
      </c>
      <c r="B28" s="270">
        <v>36</v>
      </c>
      <c r="C28" s="387" t="s">
        <v>68</v>
      </c>
      <c r="D28" s="909">
        <v>43893</v>
      </c>
      <c r="E28" s="270"/>
      <c r="F28" s="270" t="s">
        <v>216</v>
      </c>
      <c r="G28" s="385">
        <v>43944</v>
      </c>
      <c r="H28" s="188"/>
      <c r="I28" s="188"/>
      <c r="J28" s="188"/>
      <c r="K28" s="188"/>
      <c r="L28" s="188"/>
      <c r="M28" s="188"/>
      <c r="N28" s="188"/>
      <c r="O28" s="188"/>
      <c r="P28" s="188"/>
      <c r="Q28" s="188"/>
      <c r="R28" s="188"/>
      <c r="S28" s="188"/>
      <c r="T28" s="188"/>
      <c r="U28" s="188"/>
      <c r="V28" s="188"/>
      <c r="W28" s="188"/>
      <c r="X28" s="188"/>
      <c r="Y28" s="188"/>
      <c r="Z28" s="188"/>
      <c r="AA28" s="188"/>
    </row>
    <row r="29" spans="1:27" ht="12.75">
      <c r="A29" s="270">
        <v>28</v>
      </c>
      <c r="B29" s="270">
        <v>19</v>
      </c>
      <c r="C29" s="387" t="s">
        <v>68</v>
      </c>
      <c r="D29" s="909">
        <v>43892</v>
      </c>
      <c r="E29" s="270"/>
      <c r="F29" s="270" t="s">
        <v>216</v>
      </c>
      <c r="G29" s="385">
        <v>43945</v>
      </c>
      <c r="H29" s="188"/>
      <c r="I29" s="188"/>
      <c r="J29" s="188"/>
      <c r="K29" s="188"/>
      <c r="L29" s="188"/>
      <c r="M29" s="188"/>
      <c r="N29" s="188"/>
      <c r="O29" s="188"/>
      <c r="P29" s="188"/>
      <c r="Q29" s="188"/>
      <c r="R29" s="188"/>
      <c r="S29" s="188"/>
      <c r="T29" s="188"/>
      <c r="U29" s="188"/>
      <c r="V29" s="188"/>
      <c r="W29" s="188"/>
      <c r="X29" s="188"/>
      <c r="Y29" s="188"/>
      <c r="Z29" s="188"/>
      <c r="AA29" s="188"/>
    </row>
    <row r="30" spans="1:27" ht="12.75">
      <c r="A30" s="270">
        <v>29</v>
      </c>
      <c r="B30" s="270">
        <v>158</v>
      </c>
      <c r="C30" s="387" t="s">
        <v>68</v>
      </c>
      <c r="D30" s="909">
        <v>43916</v>
      </c>
      <c r="E30" s="270"/>
      <c r="F30" s="270" t="s">
        <v>216</v>
      </c>
      <c r="G30" s="385">
        <v>43945</v>
      </c>
      <c r="H30" s="188"/>
      <c r="I30" s="188"/>
      <c r="J30" s="188"/>
      <c r="K30" s="188"/>
      <c r="L30" s="188"/>
      <c r="M30" s="188"/>
      <c r="N30" s="188"/>
      <c r="O30" s="188"/>
      <c r="P30" s="188"/>
      <c r="Q30" s="188"/>
      <c r="R30" s="188"/>
      <c r="S30" s="188"/>
      <c r="T30" s="188"/>
      <c r="U30" s="188"/>
      <c r="V30" s="188"/>
      <c r="W30" s="188"/>
      <c r="X30" s="188"/>
      <c r="Y30" s="188"/>
      <c r="Z30" s="188"/>
      <c r="AA30" s="188"/>
    </row>
    <row r="31" spans="1:27" ht="12.75">
      <c r="A31" s="270">
        <v>30</v>
      </c>
      <c r="B31" s="270">
        <v>57</v>
      </c>
      <c r="C31" s="387" t="s">
        <v>68</v>
      </c>
      <c r="D31" s="909">
        <v>43896</v>
      </c>
      <c r="E31" s="270"/>
      <c r="F31" s="270" t="s">
        <v>216</v>
      </c>
      <c r="G31" s="385">
        <v>43945</v>
      </c>
      <c r="H31" s="188"/>
      <c r="I31" s="188"/>
      <c r="J31" s="188"/>
      <c r="K31" s="188"/>
      <c r="L31" s="188"/>
      <c r="M31" s="188"/>
      <c r="N31" s="188"/>
      <c r="O31" s="188"/>
      <c r="P31" s="188"/>
      <c r="Q31" s="188"/>
      <c r="R31" s="188"/>
      <c r="S31" s="188"/>
      <c r="T31" s="188"/>
      <c r="U31" s="188"/>
      <c r="V31" s="188"/>
      <c r="W31" s="188"/>
      <c r="X31" s="188"/>
      <c r="Y31" s="188"/>
      <c r="Z31" s="188"/>
      <c r="AA31" s="188"/>
    </row>
    <row r="32" spans="1:27" ht="12.75">
      <c r="A32" s="270">
        <v>31</v>
      </c>
      <c r="B32" s="270">
        <v>17</v>
      </c>
      <c r="C32" s="387" t="s">
        <v>68</v>
      </c>
      <c r="D32" s="909">
        <v>43892</v>
      </c>
      <c r="E32" s="270"/>
      <c r="F32" s="270" t="s">
        <v>216</v>
      </c>
      <c r="G32" s="385">
        <v>43945</v>
      </c>
      <c r="H32" s="188"/>
      <c r="I32" s="188"/>
      <c r="J32" s="188"/>
      <c r="K32" s="188"/>
      <c r="L32" s="188"/>
      <c r="M32" s="188"/>
      <c r="N32" s="188"/>
      <c r="O32" s="188"/>
      <c r="P32" s="188"/>
      <c r="Q32" s="188"/>
      <c r="R32" s="188"/>
      <c r="S32" s="188"/>
      <c r="T32" s="188"/>
      <c r="U32" s="188"/>
      <c r="V32" s="188"/>
      <c r="W32" s="188"/>
      <c r="X32" s="188"/>
      <c r="Y32" s="188"/>
      <c r="Z32" s="188"/>
      <c r="AA32" s="188"/>
    </row>
    <row r="33" spans="1:27" ht="12.75">
      <c r="A33" s="270">
        <v>32</v>
      </c>
      <c r="B33" s="270">
        <v>182</v>
      </c>
      <c r="C33" s="387" t="s">
        <v>68</v>
      </c>
      <c r="D33" s="909">
        <v>43910</v>
      </c>
      <c r="E33" s="270"/>
      <c r="F33" s="270" t="s">
        <v>216</v>
      </c>
      <c r="G33" s="385">
        <v>43948</v>
      </c>
      <c r="H33" s="188"/>
      <c r="I33" s="188"/>
      <c r="J33" s="188"/>
      <c r="K33" s="188"/>
      <c r="L33" s="188"/>
      <c r="M33" s="188"/>
      <c r="N33" s="188"/>
      <c r="O33" s="188"/>
      <c r="P33" s="188"/>
      <c r="Q33" s="188"/>
      <c r="R33" s="188"/>
      <c r="S33" s="188"/>
      <c r="T33" s="188"/>
      <c r="U33" s="188"/>
      <c r="V33" s="188"/>
      <c r="W33" s="188"/>
      <c r="X33" s="188"/>
      <c r="Y33" s="188"/>
      <c r="Z33" s="188"/>
      <c r="AA33" s="188"/>
    </row>
    <row r="34" spans="1:27" ht="12.75">
      <c r="A34" s="270">
        <v>33</v>
      </c>
      <c r="B34" s="270">
        <v>133</v>
      </c>
      <c r="C34" s="387" t="s">
        <v>68</v>
      </c>
      <c r="D34" s="909">
        <v>43917</v>
      </c>
      <c r="E34" s="270"/>
      <c r="F34" s="270" t="s">
        <v>216</v>
      </c>
      <c r="G34" s="385">
        <v>43948</v>
      </c>
      <c r="H34" s="188"/>
      <c r="I34" s="188"/>
      <c r="J34" s="188"/>
      <c r="K34" s="188"/>
      <c r="L34" s="188"/>
      <c r="M34" s="188"/>
      <c r="N34" s="188"/>
      <c r="O34" s="188"/>
      <c r="P34" s="188"/>
      <c r="Q34" s="188"/>
      <c r="R34" s="188"/>
      <c r="S34" s="188"/>
      <c r="T34" s="188"/>
      <c r="U34" s="188"/>
      <c r="V34" s="188"/>
      <c r="W34" s="188"/>
      <c r="X34" s="188"/>
      <c r="Y34" s="188"/>
      <c r="Z34" s="188"/>
      <c r="AA34" s="188"/>
    </row>
    <row r="35" spans="1:27" ht="12.75">
      <c r="A35" s="270">
        <v>34</v>
      </c>
      <c r="B35" s="270">
        <v>82</v>
      </c>
      <c r="C35" s="387" t="s">
        <v>68</v>
      </c>
      <c r="D35" s="909">
        <v>43896</v>
      </c>
      <c r="E35" s="270"/>
      <c r="F35" s="270" t="s">
        <v>216</v>
      </c>
      <c r="G35" s="385">
        <v>43948</v>
      </c>
      <c r="H35" s="188"/>
      <c r="I35" s="188"/>
      <c r="J35" s="188"/>
      <c r="K35" s="188"/>
      <c r="L35" s="188"/>
      <c r="M35" s="188"/>
      <c r="N35" s="188"/>
      <c r="O35" s="188"/>
      <c r="P35" s="188"/>
      <c r="Q35" s="188"/>
      <c r="R35" s="188"/>
      <c r="S35" s="188"/>
      <c r="T35" s="188"/>
      <c r="U35" s="188"/>
      <c r="V35" s="188"/>
      <c r="W35" s="188"/>
      <c r="X35" s="188"/>
      <c r="Y35" s="188"/>
      <c r="Z35" s="188"/>
      <c r="AA35" s="188"/>
    </row>
    <row r="36" spans="1:27" ht="12.75">
      <c r="A36" s="270">
        <v>35</v>
      </c>
      <c r="B36" s="270">
        <v>0</v>
      </c>
      <c r="C36" s="387" t="s">
        <v>68</v>
      </c>
      <c r="D36" s="909">
        <v>43887</v>
      </c>
      <c r="E36" s="270"/>
      <c r="F36" s="270" t="s">
        <v>216</v>
      </c>
      <c r="G36" s="385">
        <v>43948</v>
      </c>
      <c r="H36" s="188"/>
      <c r="I36" s="188"/>
      <c r="J36" s="188"/>
      <c r="K36" s="188"/>
      <c r="L36" s="188"/>
      <c r="M36" s="188"/>
      <c r="N36" s="188"/>
      <c r="O36" s="188"/>
      <c r="P36" s="188"/>
      <c r="Q36" s="188"/>
      <c r="R36" s="188"/>
      <c r="S36" s="188"/>
      <c r="T36" s="188"/>
      <c r="U36" s="188"/>
      <c r="V36" s="188"/>
      <c r="W36" s="188"/>
      <c r="X36" s="188"/>
      <c r="Y36" s="188"/>
      <c r="Z36" s="188"/>
      <c r="AA36" s="188"/>
    </row>
    <row r="37" spans="1:27" ht="12.75">
      <c r="A37" s="270">
        <v>36</v>
      </c>
      <c r="B37" s="270">
        <v>0</v>
      </c>
      <c r="C37" s="387" t="s">
        <v>68</v>
      </c>
      <c r="D37" s="909">
        <v>43887</v>
      </c>
      <c r="E37" s="270"/>
      <c r="F37" s="270" t="s">
        <v>216</v>
      </c>
      <c r="G37" s="385">
        <v>43948</v>
      </c>
      <c r="H37" s="188"/>
      <c r="I37" s="188"/>
      <c r="J37" s="188"/>
      <c r="K37" s="188"/>
      <c r="L37" s="188"/>
      <c r="M37" s="188"/>
      <c r="N37" s="188"/>
      <c r="O37" s="188"/>
      <c r="P37" s="188"/>
      <c r="Q37" s="188"/>
      <c r="R37" s="188"/>
      <c r="S37" s="188"/>
      <c r="T37" s="188"/>
      <c r="U37" s="188"/>
      <c r="V37" s="188"/>
      <c r="W37" s="188"/>
      <c r="X37" s="188"/>
      <c r="Y37" s="188"/>
      <c r="Z37" s="188"/>
      <c r="AA37" s="188"/>
    </row>
    <row r="38" spans="1:27" ht="12.75">
      <c r="A38" s="270">
        <v>37</v>
      </c>
      <c r="B38" s="270">
        <v>29</v>
      </c>
      <c r="C38" s="387" t="s">
        <v>68</v>
      </c>
      <c r="D38" s="909">
        <v>43889</v>
      </c>
      <c r="E38" s="270"/>
      <c r="F38" s="270" t="s">
        <v>216</v>
      </c>
      <c r="G38" s="385">
        <v>43948</v>
      </c>
      <c r="H38" s="188"/>
      <c r="I38" s="188"/>
      <c r="J38" s="188"/>
      <c r="K38" s="188"/>
      <c r="L38" s="188"/>
      <c r="M38" s="188"/>
      <c r="N38" s="188"/>
      <c r="O38" s="188"/>
      <c r="P38" s="188"/>
      <c r="Q38" s="188"/>
      <c r="R38" s="188"/>
      <c r="S38" s="188"/>
      <c r="T38" s="188"/>
      <c r="U38" s="188"/>
      <c r="V38" s="188"/>
      <c r="W38" s="188"/>
      <c r="X38" s="188"/>
      <c r="Y38" s="188"/>
      <c r="Z38" s="188"/>
      <c r="AA38" s="188"/>
    </row>
    <row r="39" spans="1:27" ht="12.75">
      <c r="A39" s="270">
        <v>38</v>
      </c>
      <c r="B39" s="270">
        <v>5</v>
      </c>
      <c r="C39" s="387" t="s">
        <v>68</v>
      </c>
      <c r="D39" s="909">
        <v>43889</v>
      </c>
      <c r="E39" s="270"/>
      <c r="F39" s="270" t="s">
        <v>216</v>
      </c>
      <c r="G39" s="385">
        <v>43948</v>
      </c>
      <c r="H39" s="188"/>
      <c r="I39" s="188"/>
      <c r="J39" s="188"/>
      <c r="K39" s="188"/>
      <c r="L39" s="188"/>
      <c r="M39" s="188"/>
      <c r="N39" s="188"/>
      <c r="O39" s="188"/>
      <c r="P39" s="188"/>
      <c r="Q39" s="188"/>
      <c r="R39" s="188"/>
      <c r="S39" s="188"/>
      <c r="T39" s="188"/>
      <c r="U39" s="188"/>
      <c r="V39" s="188"/>
      <c r="W39" s="188"/>
      <c r="X39" s="188"/>
      <c r="Y39" s="188"/>
      <c r="Z39" s="188"/>
      <c r="AA39" s="188"/>
    </row>
    <row r="40" spans="1:27" ht="12.75">
      <c r="A40" s="270">
        <v>39</v>
      </c>
      <c r="B40" s="270">
        <v>113</v>
      </c>
      <c r="C40" s="387" t="s">
        <v>68</v>
      </c>
      <c r="D40" s="909">
        <v>43916</v>
      </c>
      <c r="E40" s="270"/>
      <c r="F40" s="270" t="s">
        <v>216</v>
      </c>
      <c r="G40" s="385">
        <v>43950</v>
      </c>
      <c r="H40" s="188"/>
      <c r="I40" s="188"/>
      <c r="J40" s="188"/>
      <c r="K40" s="188"/>
      <c r="L40" s="188"/>
      <c r="M40" s="188"/>
      <c r="N40" s="188"/>
      <c r="O40" s="188"/>
      <c r="P40" s="188"/>
      <c r="Q40" s="188"/>
      <c r="R40" s="188"/>
      <c r="S40" s="188"/>
      <c r="T40" s="188"/>
      <c r="U40" s="188"/>
      <c r="V40" s="188"/>
      <c r="W40" s="188"/>
      <c r="X40" s="188"/>
      <c r="Y40" s="188"/>
      <c r="Z40" s="188"/>
      <c r="AA40" s="188"/>
    </row>
    <row r="41" spans="1:27" ht="12.75">
      <c r="A41" s="270">
        <v>40</v>
      </c>
      <c r="B41" s="270">
        <v>5</v>
      </c>
      <c r="C41" s="387" t="s">
        <v>68</v>
      </c>
      <c r="D41" s="909">
        <v>43889</v>
      </c>
      <c r="E41" s="270"/>
      <c r="F41" s="270" t="s">
        <v>216</v>
      </c>
      <c r="G41" s="385">
        <v>43950</v>
      </c>
      <c r="H41" s="188"/>
      <c r="I41" s="188"/>
      <c r="J41" s="188"/>
      <c r="K41" s="188"/>
      <c r="L41" s="188"/>
      <c r="M41" s="188"/>
      <c r="N41" s="188"/>
      <c r="O41" s="188"/>
      <c r="P41" s="188"/>
      <c r="Q41" s="188"/>
      <c r="R41" s="188"/>
      <c r="S41" s="188"/>
      <c r="T41" s="188"/>
      <c r="U41" s="188"/>
      <c r="V41" s="188"/>
      <c r="W41" s="188"/>
      <c r="X41" s="188"/>
      <c r="Y41" s="188"/>
      <c r="Z41" s="188"/>
      <c r="AA41" s="188"/>
    </row>
    <row r="42" spans="1:27" ht="12.75">
      <c r="A42" s="270">
        <v>41</v>
      </c>
      <c r="B42" s="270">
        <v>152</v>
      </c>
      <c r="C42" s="387" t="s">
        <v>68</v>
      </c>
      <c r="D42" s="909">
        <v>43917</v>
      </c>
      <c r="E42" s="270"/>
      <c r="F42" s="270" t="s">
        <v>27</v>
      </c>
      <c r="G42" s="385">
        <v>43923</v>
      </c>
      <c r="H42" s="188"/>
      <c r="I42" s="188"/>
      <c r="J42" s="188"/>
      <c r="K42" s="188"/>
      <c r="L42" s="188"/>
      <c r="M42" s="188"/>
      <c r="N42" s="188"/>
      <c r="O42" s="188"/>
      <c r="P42" s="188"/>
      <c r="Q42" s="188"/>
      <c r="R42" s="188"/>
      <c r="S42" s="188"/>
      <c r="T42" s="188"/>
      <c r="U42" s="188"/>
      <c r="V42" s="188"/>
      <c r="W42" s="188"/>
      <c r="X42" s="188"/>
      <c r="Y42" s="188"/>
      <c r="Z42" s="188"/>
      <c r="AA42" s="188"/>
    </row>
    <row r="43" spans="1:27" ht="12.75">
      <c r="A43" s="270">
        <v>42</v>
      </c>
      <c r="B43" s="270">
        <v>0</v>
      </c>
      <c r="C43" s="387" t="s">
        <v>68</v>
      </c>
      <c r="D43" s="909">
        <v>43887</v>
      </c>
      <c r="E43" s="270"/>
      <c r="F43" s="270" t="s">
        <v>216</v>
      </c>
      <c r="G43" s="385">
        <v>43950</v>
      </c>
      <c r="H43" s="188"/>
      <c r="I43" s="188"/>
      <c r="J43" s="188"/>
      <c r="K43" s="188"/>
      <c r="L43" s="188"/>
      <c r="M43" s="188"/>
      <c r="N43" s="188"/>
      <c r="O43" s="188"/>
      <c r="P43" s="188"/>
      <c r="Q43" s="188"/>
      <c r="R43" s="188"/>
      <c r="S43" s="188"/>
      <c r="T43" s="188"/>
      <c r="U43" s="188"/>
      <c r="V43" s="188"/>
      <c r="W43" s="188"/>
      <c r="X43" s="188"/>
      <c r="Y43" s="188"/>
      <c r="Z43" s="188"/>
      <c r="AA43" s="188"/>
    </row>
    <row r="44" spans="1:27" ht="12.75">
      <c r="A44" s="270">
        <v>43</v>
      </c>
      <c r="B44" s="270">
        <v>5</v>
      </c>
      <c r="C44" s="387" t="s">
        <v>68</v>
      </c>
      <c r="D44" s="909">
        <v>43889</v>
      </c>
      <c r="E44" s="270"/>
      <c r="F44" s="270" t="s">
        <v>216</v>
      </c>
      <c r="G44" s="385">
        <v>43950</v>
      </c>
      <c r="H44" s="188"/>
      <c r="I44" s="188"/>
      <c r="J44" s="188"/>
      <c r="K44" s="188"/>
      <c r="L44" s="188"/>
      <c r="M44" s="188"/>
      <c r="N44" s="188"/>
      <c r="O44" s="188"/>
      <c r="P44" s="188"/>
      <c r="Q44" s="188"/>
      <c r="R44" s="188"/>
      <c r="S44" s="188"/>
      <c r="T44" s="188"/>
      <c r="U44" s="188"/>
      <c r="V44" s="188"/>
      <c r="W44" s="188"/>
      <c r="X44" s="188"/>
      <c r="Y44" s="188"/>
      <c r="Z44" s="188"/>
      <c r="AA44" s="188"/>
    </row>
    <row r="45" spans="1:27" ht="12.75">
      <c r="A45" s="270">
        <v>44</v>
      </c>
      <c r="B45" s="270">
        <v>0</v>
      </c>
      <c r="C45" s="387" t="s">
        <v>68</v>
      </c>
      <c r="D45" s="909">
        <v>43887</v>
      </c>
      <c r="E45" s="270"/>
      <c r="F45" s="270" t="s">
        <v>216</v>
      </c>
      <c r="G45" s="385">
        <v>43950</v>
      </c>
      <c r="H45" s="188"/>
      <c r="I45" s="188"/>
      <c r="J45" s="188"/>
      <c r="K45" s="188"/>
      <c r="L45" s="188"/>
      <c r="M45" s="188"/>
      <c r="N45" s="188"/>
      <c r="O45" s="188"/>
      <c r="P45" s="188"/>
      <c r="Q45" s="188"/>
      <c r="R45" s="188"/>
      <c r="S45" s="188"/>
      <c r="T45" s="188"/>
      <c r="U45" s="188"/>
      <c r="V45" s="188"/>
      <c r="W45" s="188"/>
      <c r="X45" s="188"/>
      <c r="Y45" s="188"/>
      <c r="Z45" s="188"/>
      <c r="AA45" s="188"/>
    </row>
    <row r="46" spans="1:27" ht="12.75">
      <c r="A46" s="270">
        <v>45</v>
      </c>
      <c r="B46" s="270">
        <v>28</v>
      </c>
      <c r="C46" s="387" t="s">
        <v>68</v>
      </c>
      <c r="D46" s="909">
        <v>43894</v>
      </c>
      <c r="E46" s="270"/>
      <c r="F46" s="270" t="s">
        <v>216</v>
      </c>
      <c r="G46" s="385">
        <v>43950</v>
      </c>
      <c r="H46" s="188"/>
      <c r="I46" s="188"/>
      <c r="J46" s="188"/>
      <c r="K46" s="188"/>
      <c r="L46" s="188"/>
      <c r="M46" s="188"/>
      <c r="N46" s="188"/>
      <c r="O46" s="188"/>
      <c r="P46" s="188"/>
      <c r="Q46" s="188"/>
      <c r="R46" s="188"/>
      <c r="S46" s="188"/>
      <c r="T46" s="188"/>
      <c r="U46" s="188"/>
      <c r="V46" s="188"/>
      <c r="W46" s="188"/>
      <c r="X46" s="188"/>
      <c r="Y46" s="188"/>
      <c r="Z46" s="188"/>
      <c r="AA46" s="188"/>
    </row>
    <row r="47" spans="1:27" ht="12.75">
      <c r="A47" s="270">
        <v>46</v>
      </c>
      <c r="B47" s="270">
        <v>41</v>
      </c>
      <c r="C47" s="387" t="s">
        <v>68</v>
      </c>
      <c r="D47" s="909">
        <v>43894</v>
      </c>
      <c r="E47" s="270"/>
      <c r="F47" s="270" t="s">
        <v>216</v>
      </c>
      <c r="G47" s="385">
        <v>43950</v>
      </c>
      <c r="H47" s="188"/>
      <c r="I47" s="188"/>
      <c r="J47" s="188"/>
      <c r="K47" s="188"/>
      <c r="L47" s="188"/>
      <c r="M47" s="188"/>
      <c r="N47" s="188"/>
      <c r="O47" s="188"/>
      <c r="P47" s="188"/>
      <c r="Q47" s="188"/>
      <c r="R47" s="188"/>
      <c r="S47" s="188"/>
      <c r="T47" s="188"/>
      <c r="U47" s="188"/>
      <c r="V47" s="188"/>
      <c r="W47" s="188"/>
      <c r="X47" s="188"/>
      <c r="Y47" s="188"/>
      <c r="Z47" s="188"/>
      <c r="AA47" s="188"/>
    </row>
    <row r="48" spans="1:27" ht="12.75">
      <c r="A48" s="270">
        <v>47</v>
      </c>
      <c r="B48" s="270">
        <v>0</v>
      </c>
      <c r="C48" s="387" t="s">
        <v>68</v>
      </c>
      <c r="D48" s="909">
        <v>43887</v>
      </c>
      <c r="E48" s="270"/>
      <c r="F48" s="270" t="s">
        <v>216</v>
      </c>
      <c r="G48" s="385">
        <v>43950</v>
      </c>
      <c r="H48" s="188"/>
      <c r="I48" s="188"/>
      <c r="J48" s="188"/>
      <c r="K48" s="188"/>
      <c r="L48" s="188"/>
      <c r="M48" s="188"/>
      <c r="N48" s="188"/>
      <c r="O48" s="188"/>
      <c r="P48" s="188"/>
      <c r="Q48" s="188"/>
      <c r="R48" s="188"/>
      <c r="S48" s="188"/>
      <c r="T48" s="188"/>
      <c r="U48" s="188"/>
      <c r="V48" s="188"/>
      <c r="W48" s="188"/>
      <c r="X48" s="188"/>
      <c r="Y48" s="188"/>
      <c r="Z48" s="188"/>
      <c r="AA48" s="188"/>
    </row>
    <row r="49" spans="1:4" ht="12.75">
      <c r="C49" s="17"/>
      <c r="D49" s="17"/>
    </row>
    <row r="50" spans="1:4" ht="12.75">
      <c r="A50" s="116" t="s">
        <v>3268</v>
      </c>
      <c r="B50">
        <f>SUM(B2:B48)</f>
        <v>3240</v>
      </c>
      <c r="C50" s="17"/>
      <c r="D50" s="17"/>
    </row>
    <row r="51" spans="1:4" ht="12.75">
      <c r="C51" s="17"/>
      <c r="D51" s="17"/>
    </row>
    <row r="52" spans="1:4" ht="12.75">
      <c r="C52" s="17"/>
      <c r="D52" s="17"/>
    </row>
    <row r="53" spans="1:4" ht="12.75">
      <c r="C53" s="17"/>
      <c r="D53" s="17"/>
    </row>
    <row r="54" spans="1:4" ht="12.75">
      <c r="C54" s="17"/>
      <c r="D54" s="17"/>
    </row>
    <row r="55" spans="1:4" ht="12.75">
      <c r="C55" s="17"/>
      <c r="D55" s="17"/>
    </row>
    <row r="56" spans="1:4" ht="12.75">
      <c r="C56" s="17"/>
      <c r="D56" s="17"/>
    </row>
    <row r="57" spans="1:4" ht="12.75">
      <c r="C57" s="17"/>
      <c r="D57" s="17"/>
    </row>
    <row r="58" spans="1:4" ht="12.75">
      <c r="C58" s="17"/>
      <c r="D58" s="17"/>
    </row>
    <row r="59" spans="1:4" ht="12.75">
      <c r="C59" s="17"/>
      <c r="D59" s="17"/>
    </row>
    <row r="60" spans="1:4" ht="12.75">
      <c r="C60" s="17"/>
      <c r="D60" s="17"/>
    </row>
    <row r="61" spans="1:4" ht="12.75">
      <c r="C61" s="17"/>
      <c r="D61" s="17"/>
    </row>
    <row r="62" spans="1:4" ht="12.75">
      <c r="C62" s="17"/>
      <c r="D62" s="17"/>
    </row>
    <row r="63" spans="1:4" ht="12.75">
      <c r="C63" s="17"/>
      <c r="D63" s="17"/>
    </row>
    <row r="64" spans="1:4" ht="12.75">
      <c r="C64" s="17"/>
      <c r="D64" s="17"/>
    </row>
    <row r="65" spans="3:4" ht="12.75">
      <c r="C65" s="17"/>
      <c r="D65" s="17"/>
    </row>
    <row r="66" spans="3:4" ht="12.75">
      <c r="C66" s="17"/>
      <c r="D66" s="17"/>
    </row>
    <row r="67" spans="3:4" ht="12.75">
      <c r="C67" s="17"/>
      <c r="D67" s="17"/>
    </row>
    <row r="68" spans="3:4" ht="12.75">
      <c r="C68" s="17"/>
      <c r="D68" s="17"/>
    </row>
    <row r="69" spans="3:4" ht="12.75">
      <c r="C69" s="17"/>
      <c r="D69" s="17"/>
    </row>
    <row r="70" spans="3:4" ht="12.75">
      <c r="C70" s="17"/>
      <c r="D70" s="17"/>
    </row>
    <row r="71" spans="3:4" ht="12.75">
      <c r="C71" s="17"/>
      <c r="D71" s="17"/>
    </row>
    <row r="72" spans="3:4" ht="12.75">
      <c r="C72" s="17"/>
      <c r="D72" s="17"/>
    </row>
    <row r="73" spans="3:4" ht="12.75">
      <c r="C73" s="17"/>
      <c r="D73" s="17"/>
    </row>
    <row r="74" spans="3:4" ht="12.75">
      <c r="C74" s="17"/>
      <c r="D74" s="17"/>
    </row>
    <row r="75" spans="3:4" ht="12.75">
      <c r="C75" s="17"/>
      <c r="D75" s="17"/>
    </row>
    <row r="76" spans="3:4" ht="12.75">
      <c r="C76" s="17"/>
      <c r="D76" s="17"/>
    </row>
    <row r="77" spans="3:4" ht="12.75">
      <c r="C77" s="17"/>
      <c r="D77" s="17"/>
    </row>
    <row r="78" spans="3:4" ht="12.75">
      <c r="C78" s="17"/>
      <c r="D78" s="17"/>
    </row>
    <row r="79" spans="3:4" ht="12.75">
      <c r="C79" s="17"/>
      <c r="D79" s="17"/>
    </row>
    <row r="80" spans="3:4" ht="12.75">
      <c r="C80" s="17"/>
      <c r="D80" s="17"/>
    </row>
    <row r="81" spans="3:4" ht="12.75">
      <c r="C81" s="17"/>
      <c r="D81" s="17"/>
    </row>
    <row r="82" spans="3:4" ht="12.75">
      <c r="C82" s="17"/>
      <c r="D82" s="17"/>
    </row>
    <row r="83" spans="3:4" ht="12.75">
      <c r="C83" s="17"/>
      <c r="D83" s="17"/>
    </row>
    <row r="84" spans="3:4" ht="12.75">
      <c r="C84" s="17"/>
      <c r="D84" s="17"/>
    </row>
    <row r="85" spans="3:4" ht="12.75">
      <c r="C85" s="17"/>
      <c r="D85" s="17"/>
    </row>
    <row r="86" spans="3:4" ht="12.75">
      <c r="C86" s="17"/>
      <c r="D86" s="17"/>
    </row>
    <row r="87" spans="3:4" ht="12.75">
      <c r="C87" s="17"/>
      <c r="D87" s="17"/>
    </row>
    <row r="88" spans="3:4" ht="12.75">
      <c r="C88" s="17"/>
      <c r="D88" s="17"/>
    </row>
    <row r="89" spans="3:4" ht="12.75">
      <c r="C89" s="17"/>
      <c r="D89" s="17"/>
    </row>
    <row r="90" spans="3:4" ht="12.75">
      <c r="C90" s="17"/>
      <c r="D90" s="17"/>
    </row>
    <row r="91" spans="3:4" ht="12.75">
      <c r="C91" s="17"/>
      <c r="D91" s="17"/>
    </row>
    <row r="92" spans="3:4" ht="12.75">
      <c r="C92" s="17"/>
      <c r="D92" s="17"/>
    </row>
    <row r="93" spans="3:4" ht="12.75">
      <c r="C93" s="17"/>
      <c r="D93" s="17"/>
    </row>
    <row r="94" spans="3:4" ht="12.75">
      <c r="C94" s="17"/>
      <c r="D94" s="17"/>
    </row>
    <row r="95" spans="3:4" ht="12.75">
      <c r="C95" s="17"/>
      <c r="D95" s="17"/>
    </row>
    <row r="96" spans="3:4" ht="12.75">
      <c r="C96" s="17"/>
      <c r="D96" s="17"/>
    </row>
    <row r="97" spans="3:4" ht="12.75">
      <c r="C97" s="17"/>
      <c r="D97" s="17"/>
    </row>
    <row r="98" spans="3:4" ht="12.75">
      <c r="C98" s="17"/>
      <c r="D98" s="17"/>
    </row>
    <row r="99" spans="3:4" ht="12.75">
      <c r="C99" s="17"/>
      <c r="D99" s="17"/>
    </row>
    <row r="100" spans="3:4" ht="12.75">
      <c r="C100" s="17"/>
      <c r="D100" s="17"/>
    </row>
    <row r="101" spans="3:4" ht="12.75">
      <c r="C101" s="17"/>
      <c r="D101" s="17"/>
    </row>
    <row r="102" spans="3:4" ht="12.75">
      <c r="C102" s="17"/>
      <c r="D102" s="17"/>
    </row>
    <row r="103" spans="3:4" ht="12.75">
      <c r="C103" s="17"/>
      <c r="D103" s="17"/>
    </row>
    <row r="104" spans="3:4" ht="12.75">
      <c r="C104" s="17"/>
      <c r="D104" s="17"/>
    </row>
    <row r="105" spans="3:4" ht="12.75">
      <c r="C105" s="17"/>
      <c r="D105" s="17"/>
    </row>
    <row r="106" spans="3:4" ht="12.75">
      <c r="C106" s="17"/>
      <c r="D106" s="17"/>
    </row>
    <row r="107" spans="3:4" ht="12.75">
      <c r="C107" s="17"/>
      <c r="D107" s="17"/>
    </row>
    <row r="108" spans="3:4" ht="12.75">
      <c r="C108" s="17"/>
      <c r="D108" s="17"/>
    </row>
    <row r="109" spans="3:4" ht="12.75">
      <c r="C109" s="17"/>
      <c r="D109" s="17"/>
    </row>
    <row r="110" spans="3:4" ht="12.75">
      <c r="C110" s="17"/>
      <c r="D110" s="17"/>
    </row>
    <row r="111" spans="3:4" ht="12.75">
      <c r="C111" s="17"/>
      <c r="D111" s="17"/>
    </row>
    <row r="112" spans="3:4" ht="12.75">
      <c r="C112" s="17"/>
      <c r="D112" s="17"/>
    </row>
    <row r="113" spans="3:4" ht="12.75">
      <c r="C113" s="17"/>
      <c r="D113" s="17"/>
    </row>
    <row r="114" spans="3:4" ht="12.75">
      <c r="C114" s="17"/>
      <c r="D114" s="17"/>
    </row>
    <row r="115" spans="3:4" ht="12.75">
      <c r="C115" s="17"/>
      <c r="D115" s="17"/>
    </row>
    <row r="116" spans="3:4" ht="12.75">
      <c r="C116" s="17"/>
      <c r="D116" s="17"/>
    </row>
    <row r="117" spans="3:4" ht="12.75">
      <c r="C117" s="17"/>
      <c r="D117" s="17"/>
    </row>
    <row r="118" spans="3:4" ht="12.75">
      <c r="C118" s="17"/>
      <c r="D118" s="17"/>
    </row>
    <row r="119" spans="3:4" ht="12.75">
      <c r="C119" s="17"/>
      <c r="D119" s="17"/>
    </row>
    <row r="120" spans="3:4" ht="12.75">
      <c r="C120" s="17"/>
      <c r="D120" s="17"/>
    </row>
    <row r="121" spans="3:4" ht="12.75">
      <c r="C121" s="17"/>
      <c r="D121" s="17"/>
    </row>
    <row r="122" spans="3:4" ht="12.75">
      <c r="C122" s="17"/>
      <c r="D122" s="17"/>
    </row>
    <row r="123" spans="3:4" ht="12.75">
      <c r="C123" s="17"/>
      <c r="D123" s="17"/>
    </row>
    <row r="124" spans="3:4" ht="12.75">
      <c r="C124" s="17"/>
      <c r="D124" s="17"/>
    </row>
    <row r="125" spans="3:4" ht="12.75">
      <c r="C125" s="17"/>
      <c r="D125" s="17"/>
    </row>
    <row r="126" spans="3:4" ht="12.75">
      <c r="C126" s="17"/>
      <c r="D126" s="17"/>
    </row>
    <row r="127" spans="3:4" ht="12.75">
      <c r="C127" s="17"/>
      <c r="D127" s="17"/>
    </row>
    <row r="128" spans="3:4" ht="12.75">
      <c r="C128" s="17"/>
      <c r="D128" s="17"/>
    </row>
    <row r="129" spans="3:4" ht="12.75">
      <c r="C129" s="17"/>
      <c r="D129" s="17"/>
    </row>
    <row r="130" spans="3:4" ht="12.75">
      <c r="C130" s="17"/>
      <c r="D130" s="17"/>
    </row>
    <row r="131" spans="3:4" ht="12.75">
      <c r="C131" s="17"/>
      <c r="D131" s="17"/>
    </row>
    <row r="132" spans="3:4" ht="12.75">
      <c r="C132" s="17"/>
      <c r="D132" s="17"/>
    </row>
    <row r="133" spans="3:4" ht="12.75">
      <c r="C133" s="17"/>
      <c r="D133" s="17"/>
    </row>
    <row r="134" spans="3:4" ht="12.75">
      <c r="C134" s="17"/>
      <c r="D134" s="17"/>
    </row>
    <row r="135" spans="3:4" ht="12.75">
      <c r="C135" s="17"/>
      <c r="D135" s="17"/>
    </row>
    <row r="136" spans="3:4" ht="12.75">
      <c r="C136" s="17"/>
      <c r="D136" s="17"/>
    </row>
    <row r="137" spans="3:4" ht="12.75">
      <c r="C137" s="17"/>
      <c r="D137" s="17"/>
    </row>
    <row r="138" spans="3:4" ht="12.75">
      <c r="C138" s="17"/>
      <c r="D138" s="17"/>
    </row>
    <row r="139" spans="3:4" ht="12.75">
      <c r="C139" s="17"/>
      <c r="D139" s="17"/>
    </row>
    <row r="140" spans="3:4" ht="12.75">
      <c r="C140" s="17"/>
      <c r="D140" s="17"/>
    </row>
    <row r="141" spans="3:4" ht="12.75">
      <c r="C141" s="17"/>
      <c r="D141" s="17"/>
    </row>
    <row r="142" spans="3:4" ht="12.75">
      <c r="C142" s="17"/>
      <c r="D142" s="17"/>
    </row>
    <row r="143" spans="3:4" ht="12.75">
      <c r="C143" s="17"/>
      <c r="D143" s="17"/>
    </row>
    <row r="144" spans="3:4" ht="12.75">
      <c r="C144" s="17"/>
      <c r="D144" s="17"/>
    </row>
    <row r="145" spans="3:4" ht="12.75">
      <c r="C145" s="17"/>
      <c r="D145" s="17"/>
    </row>
    <row r="146" spans="3:4" ht="12.75">
      <c r="C146" s="17"/>
      <c r="D146" s="17"/>
    </row>
    <row r="147" spans="3:4" ht="12.75">
      <c r="C147" s="17"/>
      <c r="D147" s="17"/>
    </row>
    <row r="148" spans="3:4" ht="12.75">
      <c r="C148" s="17"/>
      <c r="D148" s="17"/>
    </row>
    <row r="149" spans="3:4" ht="12.75">
      <c r="C149" s="17"/>
      <c r="D149" s="17"/>
    </row>
    <row r="150" spans="3:4" ht="12.75">
      <c r="C150" s="17"/>
      <c r="D150" s="17"/>
    </row>
    <row r="151" spans="3:4" ht="12.75">
      <c r="C151" s="17"/>
      <c r="D151" s="17"/>
    </row>
    <row r="152" spans="3:4" ht="12.75">
      <c r="C152" s="17"/>
      <c r="D152" s="17"/>
    </row>
    <row r="153" spans="3:4" ht="12.75">
      <c r="C153" s="17"/>
      <c r="D153" s="17"/>
    </row>
    <row r="154" spans="3:4" ht="12.75">
      <c r="C154" s="17"/>
      <c r="D154" s="17"/>
    </row>
    <row r="155" spans="3:4" ht="12.75">
      <c r="C155" s="17"/>
      <c r="D155" s="17"/>
    </row>
    <row r="156" spans="3:4" ht="12.75">
      <c r="C156" s="17"/>
      <c r="D156" s="17"/>
    </row>
    <row r="157" spans="3:4" ht="12.75">
      <c r="C157" s="17"/>
      <c r="D157" s="17"/>
    </row>
    <row r="158" spans="3:4" ht="12.75">
      <c r="C158" s="17"/>
      <c r="D158" s="17"/>
    </row>
    <row r="159" spans="3:4" ht="12.75">
      <c r="C159" s="17"/>
      <c r="D159" s="17"/>
    </row>
    <row r="160" spans="3:4" ht="12.75">
      <c r="C160" s="17"/>
      <c r="D160" s="17"/>
    </row>
    <row r="161" spans="3:4" ht="12.75">
      <c r="C161" s="17"/>
      <c r="D161" s="17"/>
    </row>
    <row r="162" spans="3:4" ht="12.75">
      <c r="C162" s="17"/>
      <c r="D162" s="17"/>
    </row>
    <row r="163" spans="3:4" ht="12.75">
      <c r="C163" s="17"/>
      <c r="D163" s="17"/>
    </row>
    <row r="164" spans="3:4" ht="12.75">
      <c r="C164" s="17"/>
      <c r="D164" s="17"/>
    </row>
    <row r="165" spans="3:4" ht="12.75">
      <c r="C165" s="17"/>
      <c r="D165" s="17"/>
    </row>
    <row r="166" spans="3:4" ht="12.75">
      <c r="C166" s="17"/>
      <c r="D166" s="17"/>
    </row>
    <row r="167" spans="3:4" ht="12.75">
      <c r="C167" s="17"/>
      <c r="D167" s="17"/>
    </row>
    <row r="168" spans="3:4" ht="12.75">
      <c r="C168" s="17"/>
      <c r="D168" s="17"/>
    </row>
    <row r="169" spans="3:4" ht="12.75">
      <c r="C169" s="17"/>
      <c r="D169" s="17"/>
    </row>
    <row r="170" spans="3:4" ht="12.75">
      <c r="C170" s="17"/>
      <c r="D170" s="17"/>
    </row>
    <row r="171" spans="3:4" ht="12.75">
      <c r="C171" s="17"/>
      <c r="D171" s="17"/>
    </row>
    <row r="172" spans="3:4" ht="12.75">
      <c r="C172" s="17"/>
      <c r="D172" s="17"/>
    </row>
    <row r="173" spans="3:4" ht="12.75">
      <c r="C173" s="17"/>
      <c r="D173" s="17"/>
    </row>
    <row r="174" spans="3:4" ht="12.75">
      <c r="C174" s="17"/>
      <c r="D174" s="17"/>
    </row>
    <row r="175" spans="3:4" ht="12.75">
      <c r="C175" s="17"/>
      <c r="D175" s="17"/>
    </row>
    <row r="176" spans="3:4" ht="12.75">
      <c r="C176" s="17"/>
      <c r="D176" s="17"/>
    </row>
    <row r="177" spans="3:4" ht="12.75">
      <c r="C177" s="17"/>
      <c r="D177" s="17"/>
    </row>
    <row r="178" spans="3:4" ht="12.75">
      <c r="C178" s="17"/>
      <c r="D178" s="17"/>
    </row>
    <row r="179" spans="3:4" ht="12.75">
      <c r="C179" s="17"/>
      <c r="D179" s="17"/>
    </row>
    <row r="180" spans="3:4" ht="12.75">
      <c r="C180" s="17"/>
      <c r="D180" s="17"/>
    </row>
    <row r="181" spans="3:4" ht="12.75">
      <c r="C181" s="17"/>
      <c r="D181" s="17"/>
    </row>
    <row r="182" spans="3:4" ht="12.75">
      <c r="C182" s="17"/>
      <c r="D182" s="17"/>
    </row>
    <row r="183" spans="3:4" ht="12.75">
      <c r="C183" s="17"/>
      <c r="D183" s="17"/>
    </row>
    <row r="184" spans="3:4" ht="12.75">
      <c r="C184" s="17"/>
      <c r="D184" s="17"/>
    </row>
    <row r="185" spans="3:4" ht="12.75">
      <c r="C185" s="17"/>
      <c r="D185" s="17"/>
    </row>
    <row r="186" spans="3:4" ht="12.75">
      <c r="C186" s="17"/>
      <c r="D186" s="17"/>
    </row>
    <row r="187" spans="3:4" ht="12.75">
      <c r="C187" s="17"/>
      <c r="D187" s="17"/>
    </row>
    <row r="188" spans="3:4" ht="12.75">
      <c r="C188" s="17"/>
      <c r="D188" s="17"/>
    </row>
    <row r="189" spans="3:4" ht="12.75">
      <c r="C189" s="17"/>
      <c r="D189" s="17"/>
    </row>
    <row r="190" spans="3:4" ht="12.75">
      <c r="C190" s="17"/>
      <c r="D190" s="17"/>
    </row>
    <row r="191" spans="3:4" ht="12.75">
      <c r="C191" s="17"/>
      <c r="D191" s="17"/>
    </row>
    <row r="192" spans="3:4" ht="12.75">
      <c r="C192" s="17"/>
      <c r="D192" s="17"/>
    </row>
    <row r="193" spans="3:4" ht="12.75">
      <c r="C193" s="17"/>
      <c r="D193" s="17"/>
    </row>
    <row r="194" spans="3:4" ht="12.75">
      <c r="C194" s="17"/>
      <c r="D194" s="17"/>
    </row>
    <row r="195" spans="3:4" ht="12.75">
      <c r="C195" s="17"/>
      <c r="D195" s="17"/>
    </row>
    <row r="196" spans="3:4" ht="12.75">
      <c r="C196" s="17"/>
      <c r="D196" s="17"/>
    </row>
    <row r="197" spans="3:4" ht="12.75">
      <c r="C197" s="17"/>
      <c r="D197" s="17"/>
    </row>
    <row r="198" spans="3:4" ht="12.75">
      <c r="C198" s="17"/>
      <c r="D198" s="17"/>
    </row>
    <row r="199" spans="3:4" ht="12.75">
      <c r="C199" s="17"/>
      <c r="D199" s="17"/>
    </row>
    <row r="200" spans="3:4" ht="12.75">
      <c r="C200" s="17"/>
      <c r="D200" s="17"/>
    </row>
    <row r="201" spans="3:4" ht="12.75">
      <c r="C201" s="17"/>
      <c r="D201" s="17"/>
    </row>
    <row r="202" spans="3:4" ht="12.75">
      <c r="C202" s="17"/>
      <c r="D202" s="17"/>
    </row>
    <row r="203" spans="3:4" ht="12.75">
      <c r="C203" s="17"/>
      <c r="D203" s="17"/>
    </row>
    <row r="204" spans="3:4" ht="12.75">
      <c r="C204" s="17"/>
      <c r="D204" s="17"/>
    </row>
    <row r="205" spans="3:4" ht="12.75">
      <c r="C205" s="17"/>
      <c r="D205" s="17"/>
    </row>
    <row r="206" spans="3:4" ht="12.75">
      <c r="C206" s="17"/>
      <c r="D206" s="17"/>
    </row>
    <row r="207" spans="3:4" ht="12.75">
      <c r="C207" s="17"/>
      <c r="D207" s="17"/>
    </row>
    <row r="208" spans="3:4" ht="12.75">
      <c r="C208" s="17"/>
      <c r="D208" s="17"/>
    </row>
    <row r="209" spans="3:4" ht="12.75">
      <c r="C209" s="17"/>
      <c r="D209" s="17"/>
    </row>
    <row r="210" spans="3:4" ht="12.75">
      <c r="C210" s="17"/>
      <c r="D210" s="17"/>
    </row>
    <row r="211" spans="3:4" ht="12.75">
      <c r="C211" s="17"/>
      <c r="D211" s="17"/>
    </row>
    <row r="212" spans="3:4" ht="12.75">
      <c r="C212" s="17"/>
      <c r="D212" s="17"/>
    </row>
    <row r="213" spans="3:4" ht="12.75">
      <c r="C213" s="17"/>
      <c r="D213" s="17"/>
    </row>
    <row r="214" spans="3:4" ht="12.75">
      <c r="C214" s="17"/>
      <c r="D214" s="17"/>
    </row>
    <row r="215" spans="3:4" ht="12.75">
      <c r="C215" s="17"/>
      <c r="D215" s="17"/>
    </row>
    <row r="216" spans="3:4" ht="12.75">
      <c r="C216" s="17"/>
      <c r="D216" s="17"/>
    </row>
    <row r="217" spans="3:4" ht="12.75">
      <c r="C217" s="17"/>
      <c r="D217" s="17"/>
    </row>
    <row r="218" spans="3:4" ht="12.75">
      <c r="C218" s="17"/>
      <c r="D218" s="17"/>
    </row>
    <row r="219" spans="3:4" ht="12.75">
      <c r="C219" s="17"/>
      <c r="D219" s="17"/>
    </row>
    <row r="220" spans="3:4" ht="12.75">
      <c r="C220" s="17"/>
      <c r="D220" s="17"/>
    </row>
    <row r="221" spans="3:4" ht="12.75">
      <c r="C221" s="17"/>
      <c r="D221" s="17"/>
    </row>
    <row r="222" spans="3:4" ht="12.75">
      <c r="C222" s="17"/>
      <c r="D222" s="17"/>
    </row>
    <row r="223" spans="3:4" ht="12.75">
      <c r="C223" s="17"/>
      <c r="D223" s="17"/>
    </row>
    <row r="224" spans="3:4" ht="12.75">
      <c r="C224" s="17"/>
      <c r="D224" s="17"/>
    </row>
    <row r="225" spans="3:4" ht="12.75">
      <c r="C225" s="17"/>
      <c r="D225" s="17"/>
    </row>
    <row r="226" spans="3:4" ht="12.75">
      <c r="C226" s="17"/>
      <c r="D226" s="17"/>
    </row>
    <row r="227" spans="3:4" ht="12.75">
      <c r="C227" s="17"/>
      <c r="D227" s="17"/>
    </row>
    <row r="228" spans="3:4" ht="12.75">
      <c r="C228" s="17"/>
      <c r="D228" s="17"/>
    </row>
    <row r="229" spans="3:4" ht="12.75">
      <c r="C229" s="17"/>
      <c r="D229" s="17"/>
    </row>
    <row r="230" spans="3:4" ht="12.75">
      <c r="C230" s="17"/>
      <c r="D230" s="17"/>
    </row>
    <row r="231" spans="3:4" ht="12.75">
      <c r="C231" s="17"/>
      <c r="D231" s="17"/>
    </row>
    <row r="232" spans="3:4" ht="12.75">
      <c r="C232" s="17"/>
      <c r="D232" s="17"/>
    </row>
    <row r="233" spans="3:4" ht="12.75">
      <c r="C233" s="17"/>
      <c r="D233" s="17"/>
    </row>
    <row r="234" spans="3:4" ht="12.75">
      <c r="C234" s="17"/>
      <c r="D234" s="17"/>
    </row>
    <row r="235" spans="3:4" ht="12.75">
      <c r="C235" s="17"/>
      <c r="D235" s="17"/>
    </row>
    <row r="236" spans="3:4" ht="12.75">
      <c r="C236" s="17"/>
      <c r="D236" s="17"/>
    </row>
    <row r="237" spans="3:4" ht="12.75">
      <c r="C237" s="17"/>
      <c r="D237" s="17"/>
    </row>
    <row r="238" spans="3:4" ht="12.75">
      <c r="C238" s="17"/>
      <c r="D238" s="17"/>
    </row>
    <row r="239" spans="3:4" ht="12.75">
      <c r="C239" s="17"/>
      <c r="D239" s="17"/>
    </row>
    <row r="240" spans="3:4" ht="12.75">
      <c r="C240" s="17"/>
      <c r="D240" s="17"/>
    </row>
    <row r="241" spans="3:4" ht="12.75">
      <c r="C241" s="17"/>
      <c r="D241" s="17"/>
    </row>
    <row r="242" spans="3:4" ht="12.75">
      <c r="C242" s="17"/>
      <c r="D242" s="17"/>
    </row>
    <row r="243" spans="3:4" ht="12.75">
      <c r="C243" s="17"/>
      <c r="D243" s="17"/>
    </row>
    <row r="244" spans="3:4" ht="12.75">
      <c r="C244" s="17"/>
      <c r="D244" s="17"/>
    </row>
    <row r="245" spans="3:4" ht="12.75">
      <c r="C245" s="17"/>
      <c r="D245" s="17"/>
    </row>
    <row r="246" spans="3:4" ht="12.75">
      <c r="C246" s="17"/>
      <c r="D246" s="17"/>
    </row>
    <row r="247" spans="3:4" ht="12.75">
      <c r="C247" s="17"/>
      <c r="D247" s="17"/>
    </row>
    <row r="248" spans="3:4" ht="12.75">
      <c r="C248" s="17"/>
      <c r="D248" s="17"/>
    </row>
    <row r="249" spans="3:4" ht="12.75">
      <c r="C249" s="17"/>
      <c r="D249" s="17"/>
    </row>
    <row r="250" spans="3:4" ht="12.75">
      <c r="C250" s="17"/>
      <c r="D250" s="17"/>
    </row>
    <row r="251" spans="3:4" ht="12.75">
      <c r="C251" s="17"/>
      <c r="D251" s="17"/>
    </row>
    <row r="252" spans="3:4" ht="12.75">
      <c r="C252" s="17"/>
      <c r="D252" s="17"/>
    </row>
    <row r="253" spans="3:4" ht="12.75">
      <c r="C253" s="17"/>
      <c r="D253" s="17"/>
    </row>
    <row r="254" spans="3:4" ht="12.75">
      <c r="C254" s="17"/>
      <c r="D254" s="17"/>
    </row>
    <row r="255" spans="3:4" ht="12.75">
      <c r="C255" s="17"/>
      <c r="D255" s="17"/>
    </row>
    <row r="256" spans="3:4" ht="12.75">
      <c r="C256" s="17"/>
      <c r="D256" s="17"/>
    </row>
    <row r="257" spans="3:4" ht="12.75">
      <c r="C257" s="17"/>
      <c r="D257" s="17"/>
    </row>
    <row r="258" spans="3:4" ht="12.75">
      <c r="C258" s="17"/>
      <c r="D258" s="17"/>
    </row>
    <row r="259" spans="3:4" ht="12.75">
      <c r="C259" s="17"/>
      <c r="D259" s="17"/>
    </row>
    <row r="260" spans="3:4" ht="12.75">
      <c r="C260" s="17"/>
      <c r="D260" s="17"/>
    </row>
    <row r="261" spans="3:4" ht="12.75">
      <c r="C261" s="17"/>
      <c r="D261" s="17"/>
    </row>
    <row r="262" spans="3:4" ht="12.75">
      <c r="C262" s="17"/>
      <c r="D262" s="17"/>
    </row>
    <row r="263" spans="3:4" ht="12.75">
      <c r="C263" s="17"/>
      <c r="D263" s="17"/>
    </row>
    <row r="264" spans="3:4" ht="12.75">
      <c r="C264" s="17"/>
      <c r="D264" s="17"/>
    </row>
    <row r="265" spans="3:4" ht="12.75">
      <c r="C265" s="17"/>
      <c r="D265" s="17"/>
    </row>
    <row r="266" spans="3:4" ht="12.75">
      <c r="C266" s="17"/>
      <c r="D266" s="17"/>
    </row>
    <row r="267" spans="3:4" ht="12.75">
      <c r="C267" s="17"/>
      <c r="D267" s="17"/>
    </row>
    <row r="268" spans="3:4" ht="12.75">
      <c r="C268" s="17"/>
      <c r="D268" s="17"/>
    </row>
    <row r="269" spans="3:4" ht="12.75">
      <c r="C269" s="17"/>
      <c r="D269" s="17"/>
    </row>
    <row r="270" spans="3:4" ht="12.75">
      <c r="C270" s="17"/>
      <c r="D270" s="17"/>
    </row>
    <row r="271" spans="3:4" ht="12.75">
      <c r="C271" s="17"/>
      <c r="D271" s="17"/>
    </row>
    <row r="272" spans="3:4" ht="12.75">
      <c r="C272" s="17"/>
      <c r="D272" s="17"/>
    </row>
    <row r="273" spans="3:4" ht="12.75">
      <c r="C273" s="17"/>
      <c r="D273" s="17"/>
    </row>
    <row r="274" spans="3:4" ht="12.75">
      <c r="C274" s="17"/>
      <c r="D274" s="17"/>
    </row>
    <row r="275" spans="3:4" ht="12.75">
      <c r="C275" s="17"/>
      <c r="D275" s="17"/>
    </row>
    <row r="276" spans="3:4" ht="12.75">
      <c r="C276" s="17"/>
      <c r="D276" s="17"/>
    </row>
    <row r="277" spans="3:4" ht="12.75">
      <c r="C277" s="17"/>
      <c r="D277" s="17"/>
    </row>
    <row r="278" spans="3:4" ht="12.75">
      <c r="C278" s="17"/>
      <c r="D278" s="17"/>
    </row>
    <row r="279" spans="3:4" ht="12.75">
      <c r="C279" s="17"/>
      <c r="D279" s="17"/>
    </row>
    <row r="280" spans="3:4" ht="12.75">
      <c r="C280" s="17"/>
      <c r="D280" s="17"/>
    </row>
    <row r="281" spans="3:4" ht="12.75">
      <c r="C281" s="17"/>
      <c r="D281" s="17"/>
    </row>
    <row r="282" spans="3:4" ht="12.75">
      <c r="C282" s="17"/>
      <c r="D282" s="17"/>
    </row>
    <row r="283" spans="3:4" ht="12.75">
      <c r="C283" s="17"/>
      <c r="D283" s="17"/>
    </row>
    <row r="284" spans="3:4" ht="12.75">
      <c r="C284" s="17"/>
      <c r="D284" s="17"/>
    </row>
    <row r="285" spans="3:4" ht="12.75">
      <c r="C285" s="17"/>
      <c r="D285" s="17"/>
    </row>
    <row r="286" spans="3:4" ht="12.75">
      <c r="C286" s="17"/>
      <c r="D286" s="17"/>
    </row>
    <row r="287" spans="3:4" ht="12.75">
      <c r="C287" s="17"/>
      <c r="D287" s="17"/>
    </row>
    <row r="288" spans="3:4" ht="12.75">
      <c r="C288" s="17"/>
      <c r="D288" s="17"/>
    </row>
    <row r="289" spans="3:4" ht="12.75">
      <c r="C289" s="17"/>
      <c r="D289" s="17"/>
    </row>
    <row r="290" spans="3:4" ht="12.75">
      <c r="C290" s="17"/>
      <c r="D290" s="17"/>
    </row>
    <row r="291" spans="3:4" ht="12.75">
      <c r="C291" s="17"/>
      <c r="D291" s="17"/>
    </row>
    <row r="292" spans="3:4" ht="12.75">
      <c r="C292" s="17"/>
      <c r="D292" s="17"/>
    </row>
    <row r="293" spans="3:4" ht="12.75">
      <c r="C293" s="17"/>
      <c r="D293" s="17"/>
    </row>
    <row r="294" spans="3:4" ht="12.75">
      <c r="C294" s="17"/>
      <c r="D294" s="17"/>
    </row>
    <row r="295" spans="3:4" ht="12.75">
      <c r="C295" s="17"/>
      <c r="D295" s="17"/>
    </row>
    <row r="296" spans="3:4" ht="12.75">
      <c r="C296" s="17"/>
      <c r="D296" s="17"/>
    </row>
    <row r="297" spans="3:4" ht="12.75">
      <c r="C297" s="17"/>
      <c r="D297" s="17"/>
    </row>
    <row r="298" spans="3:4" ht="12.75">
      <c r="C298" s="17"/>
      <c r="D298" s="17"/>
    </row>
    <row r="299" spans="3:4" ht="12.75">
      <c r="C299" s="17"/>
      <c r="D299" s="17"/>
    </row>
    <row r="300" spans="3:4" ht="12.75">
      <c r="C300" s="17"/>
      <c r="D300" s="17"/>
    </row>
    <row r="301" spans="3:4" ht="12.75">
      <c r="C301" s="17"/>
      <c r="D301" s="17"/>
    </row>
    <row r="302" spans="3:4" ht="12.75">
      <c r="C302" s="17"/>
      <c r="D302" s="17"/>
    </row>
    <row r="303" spans="3:4" ht="12.75">
      <c r="C303" s="17"/>
      <c r="D303" s="17"/>
    </row>
    <row r="304" spans="3:4" ht="12.75">
      <c r="C304" s="17"/>
      <c r="D304" s="17"/>
    </row>
    <row r="305" spans="3:4" ht="12.75">
      <c r="C305" s="17"/>
      <c r="D305" s="17"/>
    </row>
    <row r="306" spans="3:4" ht="12.75">
      <c r="C306" s="17"/>
      <c r="D306" s="17"/>
    </row>
    <row r="307" spans="3:4" ht="12.75">
      <c r="C307" s="17"/>
      <c r="D307" s="17"/>
    </row>
    <row r="308" spans="3:4" ht="12.75">
      <c r="C308" s="17"/>
      <c r="D308" s="17"/>
    </row>
    <row r="309" spans="3:4" ht="12.75">
      <c r="C309" s="17"/>
      <c r="D309" s="17"/>
    </row>
    <row r="310" spans="3:4" ht="12.75">
      <c r="C310" s="17"/>
      <c r="D310" s="17"/>
    </row>
    <row r="311" spans="3:4" ht="12.75">
      <c r="C311" s="17"/>
      <c r="D311" s="17"/>
    </row>
    <row r="312" spans="3:4" ht="12.75">
      <c r="C312" s="17"/>
      <c r="D312" s="17"/>
    </row>
    <row r="313" spans="3:4" ht="12.75">
      <c r="C313" s="17"/>
      <c r="D313" s="17"/>
    </row>
    <row r="314" spans="3:4" ht="12.75">
      <c r="C314" s="17"/>
      <c r="D314" s="17"/>
    </row>
    <row r="315" spans="3:4" ht="12.75">
      <c r="C315" s="17"/>
      <c r="D315" s="17"/>
    </row>
    <row r="316" spans="3:4" ht="12.75">
      <c r="C316" s="17"/>
      <c r="D316" s="17"/>
    </row>
    <row r="317" spans="3:4" ht="12.75">
      <c r="C317" s="17"/>
      <c r="D317" s="17"/>
    </row>
    <row r="318" spans="3:4" ht="12.75">
      <c r="C318" s="17"/>
      <c r="D318" s="17"/>
    </row>
    <row r="319" spans="3:4" ht="12.75">
      <c r="C319" s="17"/>
      <c r="D319" s="17"/>
    </row>
    <row r="320" spans="3:4" ht="12.75">
      <c r="C320" s="17"/>
      <c r="D320" s="17"/>
    </row>
    <row r="321" spans="3:4" ht="12.75">
      <c r="C321" s="17"/>
      <c r="D321" s="17"/>
    </row>
    <row r="322" spans="3:4" ht="12.75">
      <c r="C322" s="17"/>
      <c r="D322" s="17"/>
    </row>
    <row r="323" spans="3:4" ht="12.75">
      <c r="C323" s="17"/>
      <c r="D323" s="17"/>
    </row>
    <row r="324" spans="3:4" ht="12.75">
      <c r="C324" s="17"/>
      <c r="D324" s="17"/>
    </row>
    <row r="325" spans="3:4" ht="12.75">
      <c r="C325" s="17"/>
      <c r="D325" s="17"/>
    </row>
    <row r="326" spans="3:4" ht="12.75">
      <c r="C326" s="17"/>
      <c r="D326" s="17"/>
    </row>
    <row r="327" spans="3:4" ht="12.75">
      <c r="C327" s="17"/>
      <c r="D327" s="17"/>
    </row>
    <row r="328" spans="3:4" ht="12.75">
      <c r="C328" s="17"/>
      <c r="D328" s="17"/>
    </row>
    <row r="329" spans="3:4" ht="12.75">
      <c r="C329" s="17"/>
      <c r="D329" s="17"/>
    </row>
    <row r="330" spans="3:4" ht="12.75">
      <c r="C330" s="17"/>
      <c r="D330" s="17"/>
    </row>
    <row r="331" spans="3:4" ht="12.75">
      <c r="C331" s="17"/>
      <c r="D331" s="17"/>
    </row>
    <row r="332" spans="3:4" ht="12.75">
      <c r="C332" s="17"/>
      <c r="D332" s="17"/>
    </row>
    <row r="333" spans="3:4" ht="12.75">
      <c r="C333" s="17"/>
      <c r="D333" s="17"/>
    </row>
    <row r="334" spans="3:4" ht="12.75">
      <c r="C334" s="17"/>
      <c r="D334" s="17"/>
    </row>
    <row r="335" spans="3:4" ht="12.75">
      <c r="C335" s="17"/>
      <c r="D335" s="17"/>
    </row>
    <row r="336" spans="3:4" ht="12.75">
      <c r="C336" s="17"/>
      <c r="D336" s="17"/>
    </row>
    <row r="337" spans="3:4" ht="12.75">
      <c r="C337" s="17"/>
      <c r="D337" s="17"/>
    </row>
    <row r="338" spans="3:4" ht="12.75">
      <c r="C338" s="17"/>
      <c r="D338" s="17"/>
    </row>
    <row r="339" spans="3:4" ht="12.75">
      <c r="C339" s="17"/>
      <c r="D339" s="17"/>
    </row>
    <row r="340" spans="3:4" ht="12.75">
      <c r="C340" s="17"/>
      <c r="D340" s="17"/>
    </row>
    <row r="341" spans="3:4" ht="12.75">
      <c r="C341" s="17"/>
      <c r="D341" s="17"/>
    </row>
    <row r="342" spans="3:4" ht="12.75">
      <c r="C342" s="17"/>
      <c r="D342" s="17"/>
    </row>
    <row r="343" spans="3:4" ht="12.75">
      <c r="C343" s="17"/>
      <c r="D343" s="17"/>
    </row>
    <row r="344" spans="3:4" ht="12.75">
      <c r="C344" s="17"/>
      <c r="D344" s="17"/>
    </row>
    <row r="345" spans="3:4" ht="12.75">
      <c r="C345" s="17"/>
      <c r="D345" s="17"/>
    </row>
    <row r="346" spans="3:4" ht="12.75">
      <c r="C346" s="17"/>
      <c r="D346" s="17"/>
    </row>
    <row r="347" spans="3:4" ht="12.75">
      <c r="C347" s="17"/>
      <c r="D347" s="17"/>
    </row>
    <row r="348" spans="3:4" ht="12.75">
      <c r="C348" s="17"/>
      <c r="D348" s="17"/>
    </row>
    <row r="349" spans="3:4" ht="12.75">
      <c r="C349" s="17"/>
      <c r="D349" s="17"/>
    </row>
    <row r="350" spans="3:4" ht="12.75">
      <c r="C350" s="17"/>
      <c r="D350" s="17"/>
    </row>
    <row r="351" spans="3:4" ht="12.75">
      <c r="C351" s="17"/>
      <c r="D351" s="17"/>
    </row>
    <row r="352" spans="3:4" ht="12.75">
      <c r="C352" s="17"/>
      <c r="D352" s="17"/>
    </row>
    <row r="353" spans="3:4" ht="12.75">
      <c r="C353" s="17"/>
      <c r="D353" s="17"/>
    </row>
    <row r="354" spans="3:4" ht="12.75">
      <c r="C354" s="17"/>
      <c r="D354" s="17"/>
    </row>
    <row r="355" spans="3:4" ht="12.75">
      <c r="C355" s="17"/>
      <c r="D355" s="17"/>
    </row>
    <row r="356" spans="3:4" ht="12.75">
      <c r="C356" s="17"/>
      <c r="D356" s="17"/>
    </row>
    <row r="357" spans="3:4" ht="12.75">
      <c r="C357" s="17"/>
      <c r="D357" s="17"/>
    </row>
    <row r="358" spans="3:4" ht="12.75">
      <c r="C358" s="17"/>
      <c r="D358" s="17"/>
    </row>
    <row r="359" spans="3:4" ht="12.75">
      <c r="C359" s="17"/>
      <c r="D359" s="17"/>
    </row>
    <row r="360" spans="3:4" ht="12.75">
      <c r="C360" s="17"/>
      <c r="D360" s="17"/>
    </row>
    <row r="361" spans="3:4" ht="12.75">
      <c r="C361" s="17"/>
      <c r="D361" s="17"/>
    </row>
    <row r="362" spans="3:4" ht="12.75">
      <c r="C362" s="17"/>
      <c r="D362" s="17"/>
    </row>
    <row r="363" spans="3:4" ht="12.75">
      <c r="C363" s="17"/>
      <c r="D363" s="17"/>
    </row>
    <row r="364" spans="3:4" ht="12.75">
      <c r="C364" s="17"/>
      <c r="D364" s="17"/>
    </row>
    <row r="365" spans="3:4" ht="12.75">
      <c r="C365" s="17"/>
      <c r="D365" s="17"/>
    </row>
    <row r="366" spans="3:4" ht="12.75">
      <c r="C366" s="17"/>
      <c r="D366" s="17"/>
    </row>
    <row r="367" spans="3:4" ht="12.75">
      <c r="C367" s="17"/>
      <c r="D367" s="17"/>
    </row>
    <row r="368" spans="3:4" ht="12.75">
      <c r="C368" s="17"/>
      <c r="D368" s="17"/>
    </row>
    <row r="369" spans="3:4" ht="12.75">
      <c r="C369" s="17"/>
      <c r="D369" s="17"/>
    </row>
    <row r="370" spans="3:4" ht="12.75">
      <c r="C370" s="17"/>
      <c r="D370" s="17"/>
    </row>
    <row r="371" spans="3:4" ht="12.75">
      <c r="C371" s="17"/>
      <c r="D371" s="17"/>
    </row>
    <row r="372" spans="3:4" ht="12.75">
      <c r="C372" s="17"/>
      <c r="D372" s="17"/>
    </row>
    <row r="373" spans="3:4" ht="12.75">
      <c r="C373" s="17"/>
      <c r="D373" s="17"/>
    </row>
    <row r="374" spans="3:4" ht="12.75">
      <c r="C374" s="17"/>
      <c r="D374" s="17"/>
    </row>
    <row r="375" spans="3:4" ht="12.75">
      <c r="C375" s="17"/>
      <c r="D375" s="17"/>
    </row>
    <row r="376" spans="3:4" ht="12.75">
      <c r="C376" s="17"/>
      <c r="D376" s="17"/>
    </row>
    <row r="377" spans="3:4" ht="12.75">
      <c r="C377" s="17"/>
      <c r="D377" s="17"/>
    </row>
    <row r="378" spans="3:4" ht="12.75">
      <c r="C378" s="17"/>
      <c r="D378" s="17"/>
    </row>
    <row r="379" spans="3:4" ht="12.75">
      <c r="C379" s="17"/>
      <c r="D379" s="17"/>
    </row>
    <row r="380" spans="3:4" ht="12.75">
      <c r="C380" s="17"/>
      <c r="D380" s="17"/>
    </row>
    <row r="381" spans="3:4" ht="12.75">
      <c r="C381" s="17"/>
      <c r="D381" s="17"/>
    </row>
    <row r="382" spans="3:4" ht="12.75">
      <c r="C382" s="17"/>
      <c r="D382" s="17"/>
    </row>
    <row r="383" spans="3:4" ht="12.75">
      <c r="C383" s="17"/>
      <c r="D383" s="17"/>
    </row>
    <row r="384" spans="3:4" ht="12.75">
      <c r="C384" s="17"/>
      <c r="D384" s="17"/>
    </row>
    <row r="385" spans="3:4" ht="12.75">
      <c r="C385" s="17"/>
      <c r="D385" s="17"/>
    </row>
    <row r="386" spans="3:4" ht="12.75">
      <c r="C386" s="17"/>
      <c r="D386" s="17"/>
    </row>
    <row r="387" spans="3:4" ht="12.75">
      <c r="C387" s="17"/>
      <c r="D387" s="17"/>
    </row>
    <row r="388" spans="3:4" ht="12.75">
      <c r="C388" s="17"/>
      <c r="D388" s="17"/>
    </row>
    <row r="389" spans="3:4" ht="12.75">
      <c r="C389" s="17"/>
      <c r="D389" s="17"/>
    </row>
    <row r="390" spans="3:4" ht="12.75">
      <c r="C390" s="17"/>
      <c r="D390" s="17"/>
    </row>
    <row r="391" spans="3:4" ht="12.75">
      <c r="C391" s="17"/>
      <c r="D391" s="17"/>
    </row>
    <row r="392" spans="3:4" ht="12.75">
      <c r="C392" s="17"/>
      <c r="D392" s="17"/>
    </row>
    <row r="393" spans="3:4" ht="12.75">
      <c r="C393" s="17"/>
      <c r="D393" s="17"/>
    </row>
    <row r="394" spans="3:4" ht="12.75">
      <c r="C394" s="17"/>
      <c r="D394" s="17"/>
    </row>
    <row r="395" spans="3:4" ht="12.75">
      <c r="C395" s="17"/>
      <c r="D395" s="17"/>
    </row>
    <row r="396" spans="3:4" ht="12.75">
      <c r="C396" s="17"/>
      <c r="D396" s="17"/>
    </row>
    <row r="397" spans="3:4" ht="12.75">
      <c r="C397" s="17"/>
      <c r="D397" s="17"/>
    </row>
    <row r="398" spans="3:4" ht="12.75">
      <c r="C398" s="17"/>
      <c r="D398" s="17"/>
    </row>
    <row r="399" spans="3:4" ht="12.75">
      <c r="C399" s="17"/>
      <c r="D399" s="17"/>
    </row>
    <row r="400" spans="3:4" ht="12.75">
      <c r="C400" s="17"/>
      <c r="D400" s="17"/>
    </row>
    <row r="401" spans="3:4" ht="12.75">
      <c r="C401" s="17"/>
      <c r="D401" s="17"/>
    </row>
    <row r="402" spans="3:4" ht="12.75">
      <c r="C402" s="17"/>
      <c r="D402" s="17"/>
    </row>
    <row r="403" spans="3:4" ht="12.75">
      <c r="C403" s="17"/>
      <c r="D403" s="17"/>
    </row>
    <row r="404" spans="3:4" ht="12.75">
      <c r="C404" s="17"/>
      <c r="D404" s="17"/>
    </row>
    <row r="405" spans="3:4" ht="12.75">
      <c r="C405" s="17"/>
      <c r="D405" s="17"/>
    </row>
    <row r="406" spans="3:4" ht="12.75">
      <c r="C406" s="17"/>
      <c r="D406" s="17"/>
    </row>
    <row r="407" spans="3:4" ht="12.75">
      <c r="C407" s="17"/>
      <c r="D407" s="17"/>
    </row>
    <row r="408" spans="3:4" ht="12.75">
      <c r="C408" s="17"/>
      <c r="D408" s="17"/>
    </row>
    <row r="409" spans="3:4" ht="12.75">
      <c r="C409" s="17"/>
      <c r="D409" s="17"/>
    </row>
    <row r="410" spans="3:4" ht="12.75">
      <c r="C410" s="17"/>
      <c r="D410" s="17"/>
    </row>
    <row r="411" spans="3:4" ht="12.75">
      <c r="C411" s="17"/>
      <c r="D411" s="17"/>
    </row>
    <row r="412" spans="3:4" ht="12.75">
      <c r="C412" s="17"/>
      <c r="D412" s="17"/>
    </row>
    <row r="413" spans="3:4" ht="12.75">
      <c r="C413" s="17"/>
      <c r="D413" s="17"/>
    </row>
    <row r="414" spans="3:4" ht="12.75">
      <c r="C414" s="17"/>
      <c r="D414" s="17"/>
    </row>
    <row r="415" spans="3:4" ht="12.75">
      <c r="C415" s="17"/>
      <c r="D415" s="17"/>
    </row>
    <row r="416" spans="3:4" ht="12.75">
      <c r="C416" s="17"/>
      <c r="D416" s="17"/>
    </row>
    <row r="417" spans="3:4" ht="12.75">
      <c r="C417" s="17"/>
      <c r="D417" s="17"/>
    </row>
    <row r="418" spans="3:4" ht="12.75">
      <c r="C418" s="17"/>
      <c r="D418" s="17"/>
    </row>
    <row r="419" spans="3:4" ht="12.75">
      <c r="C419" s="17"/>
      <c r="D419" s="17"/>
    </row>
    <row r="420" spans="3:4" ht="12.75">
      <c r="C420" s="17"/>
      <c r="D420" s="17"/>
    </row>
    <row r="421" spans="3:4" ht="12.75">
      <c r="C421" s="17"/>
      <c r="D421" s="17"/>
    </row>
    <row r="422" spans="3:4" ht="12.75">
      <c r="C422" s="17"/>
      <c r="D422" s="17"/>
    </row>
    <row r="423" spans="3:4" ht="12.75">
      <c r="C423" s="17"/>
      <c r="D423" s="17"/>
    </row>
    <row r="424" spans="3:4" ht="12.75">
      <c r="C424" s="17"/>
      <c r="D424" s="17"/>
    </row>
    <row r="425" spans="3:4" ht="12.75">
      <c r="C425" s="17"/>
      <c r="D425" s="17"/>
    </row>
    <row r="426" spans="3:4" ht="12.75">
      <c r="C426" s="17"/>
      <c r="D426" s="17"/>
    </row>
    <row r="427" spans="3:4" ht="12.75">
      <c r="C427" s="17"/>
      <c r="D427" s="17"/>
    </row>
    <row r="428" spans="3:4" ht="12.75">
      <c r="C428" s="17"/>
      <c r="D428" s="17"/>
    </row>
    <row r="429" spans="3:4" ht="12.75">
      <c r="C429" s="17"/>
      <c r="D429" s="17"/>
    </row>
    <row r="430" spans="3:4" ht="12.75">
      <c r="C430" s="17"/>
      <c r="D430" s="17"/>
    </row>
    <row r="431" spans="3:4" ht="12.75">
      <c r="C431" s="17"/>
      <c r="D431" s="17"/>
    </row>
    <row r="432" spans="3:4" ht="12.75">
      <c r="C432" s="17"/>
      <c r="D432" s="17"/>
    </row>
    <row r="433" spans="3:4" ht="12.75">
      <c r="C433" s="17"/>
      <c r="D433" s="17"/>
    </row>
    <row r="434" spans="3:4" ht="12.75">
      <c r="C434" s="17"/>
      <c r="D434" s="17"/>
    </row>
    <row r="435" spans="3:4" ht="12.75">
      <c r="C435" s="17"/>
      <c r="D435" s="17"/>
    </row>
    <row r="436" spans="3:4" ht="12.75">
      <c r="C436" s="17"/>
      <c r="D436" s="17"/>
    </row>
    <row r="437" spans="3:4" ht="12.75">
      <c r="C437" s="17"/>
      <c r="D437" s="17"/>
    </row>
    <row r="438" spans="3:4" ht="12.75">
      <c r="C438" s="17"/>
      <c r="D438" s="17"/>
    </row>
    <row r="439" spans="3:4" ht="12.75">
      <c r="C439" s="17"/>
      <c r="D439" s="17"/>
    </row>
    <row r="440" spans="3:4" ht="12.75">
      <c r="C440" s="17"/>
      <c r="D440" s="17"/>
    </row>
    <row r="441" spans="3:4" ht="12.75">
      <c r="C441" s="17"/>
      <c r="D441" s="17"/>
    </row>
    <row r="442" spans="3:4" ht="12.75">
      <c r="C442" s="17"/>
      <c r="D442" s="17"/>
    </row>
    <row r="443" spans="3:4" ht="12.75">
      <c r="C443" s="17"/>
      <c r="D443" s="17"/>
    </row>
    <row r="444" spans="3:4" ht="12.75">
      <c r="C444" s="17"/>
      <c r="D444" s="17"/>
    </row>
    <row r="445" spans="3:4" ht="12.75">
      <c r="C445" s="17"/>
      <c r="D445" s="17"/>
    </row>
    <row r="446" spans="3:4" ht="12.75">
      <c r="C446" s="17"/>
      <c r="D446" s="17"/>
    </row>
    <row r="447" spans="3:4" ht="12.75">
      <c r="C447" s="17"/>
      <c r="D447" s="17"/>
    </row>
    <row r="448" spans="3:4" ht="12.75">
      <c r="C448" s="17"/>
      <c r="D448" s="17"/>
    </row>
    <row r="449" spans="3:4" ht="12.75">
      <c r="C449" s="17"/>
      <c r="D449" s="17"/>
    </row>
    <row r="450" spans="3:4" ht="12.75">
      <c r="C450" s="17"/>
      <c r="D450" s="17"/>
    </row>
    <row r="451" spans="3:4" ht="12.75">
      <c r="C451" s="17"/>
      <c r="D451" s="17"/>
    </row>
    <row r="452" spans="3:4" ht="12.75">
      <c r="C452" s="17"/>
      <c r="D452" s="17"/>
    </row>
    <row r="453" spans="3:4" ht="12.75">
      <c r="C453" s="17"/>
      <c r="D453" s="17"/>
    </row>
    <row r="454" spans="3:4" ht="12.75">
      <c r="C454" s="17"/>
      <c r="D454" s="17"/>
    </row>
    <row r="455" spans="3:4" ht="12.75">
      <c r="C455" s="17"/>
      <c r="D455" s="17"/>
    </row>
    <row r="456" spans="3:4" ht="12.75">
      <c r="C456" s="17"/>
      <c r="D456" s="17"/>
    </row>
    <row r="457" spans="3:4" ht="12.75">
      <c r="C457" s="17"/>
      <c r="D457" s="17"/>
    </row>
    <row r="458" spans="3:4" ht="12.75">
      <c r="C458" s="17"/>
      <c r="D458" s="17"/>
    </row>
    <row r="459" spans="3:4" ht="12.75">
      <c r="C459" s="17"/>
      <c r="D459" s="17"/>
    </row>
    <row r="460" spans="3:4" ht="12.75">
      <c r="C460" s="17"/>
      <c r="D460" s="17"/>
    </row>
    <row r="461" spans="3:4" ht="12.75">
      <c r="C461" s="17"/>
      <c r="D461" s="17"/>
    </row>
    <row r="462" spans="3:4" ht="12.75">
      <c r="C462" s="17"/>
      <c r="D462" s="17"/>
    </row>
    <row r="463" spans="3:4" ht="12.75">
      <c r="C463" s="17"/>
      <c r="D463" s="17"/>
    </row>
    <row r="464" spans="3:4" ht="12.75">
      <c r="C464" s="17"/>
      <c r="D464" s="17"/>
    </row>
    <row r="465" spans="3:4" ht="12.75">
      <c r="C465" s="17"/>
      <c r="D465" s="17"/>
    </row>
    <row r="466" spans="3:4" ht="12.75">
      <c r="C466" s="17"/>
      <c r="D466" s="17"/>
    </row>
    <row r="467" spans="3:4" ht="12.75">
      <c r="C467" s="17"/>
      <c r="D467" s="17"/>
    </row>
    <row r="468" spans="3:4" ht="12.75">
      <c r="C468" s="17"/>
      <c r="D468" s="17"/>
    </row>
    <row r="469" spans="3:4" ht="12.75">
      <c r="C469" s="17"/>
      <c r="D469" s="17"/>
    </row>
    <row r="470" spans="3:4" ht="12.75">
      <c r="C470" s="17"/>
      <c r="D470" s="17"/>
    </row>
    <row r="471" spans="3:4" ht="12.75">
      <c r="C471" s="17"/>
      <c r="D471" s="17"/>
    </row>
    <row r="472" spans="3:4" ht="12.75">
      <c r="C472" s="17"/>
      <c r="D472" s="17"/>
    </row>
    <row r="473" spans="3:4" ht="12.75">
      <c r="C473" s="17"/>
      <c r="D473" s="17"/>
    </row>
    <row r="474" spans="3:4" ht="12.75">
      <c r="C474" s="17"/>
      <c r="D474" s="17"/>
    </row>
    <row r="475" spans="3:4" ht="12.75">
      <c r="C475" s="17"/>
      <c r="D475" s="17"/>
    </row>
    <row r="476" spans="3:4" ht="12.75">
      <c r="C476" s="17"/>
      <c r="D476" s="17"/>
    </row>
    <row r="477" spans="3:4" ht="12.75">
      <c r="C477" s="17"/>
      <c r="D477" s="17"/>
    </row>
    <row r="478" spans="3:4" ht="12.75">
      <c r="C478" s="17"/>
      <c r="D478" s="17"/>
    </row>
    <row r="479" spans="3:4" ht="12.75">
      <c r="C479" s="17"/>
      <c r="D479" s="17"/>
    </row>
    <row r="480" spans="3:4" ht="12.75">
      <c r="C480" s="17"/>
      <c r="D480" s="17"/>
    </row>
    <row r="481" spans="3:4" ht="12.75">
      <c r="C481" s="17"/>
      <c r="D481" s="17"/>
    </row>
    <row r="482" spans="3:4" ht="12.75">
      <c r="C482" s="17"/>
      <c r="D482" s="17"/>
    </row>
    <row r="483" spans="3:4" ht="12.75">
      <c r="C483" s="17"/>
      <c r="D483" s="17"/>
    </row>
    <row r="484" spans="3:4" ht="12.75">
      <c r="C484" s="17"/>
      <c r="D484" s="17"/>
    </row>
    <row r="485" spans="3:4" ht="12.75">
      <c r="C485" s="17"/>
      <c r="D485" s="17"/>
    </row>
    <row r="486" spans="3:4" ht="12.75">
      <c r="C486" s="17"/>
      <c r="D486" s="17"/>
    </row>
    <row r="487" spans="3:4" ht="12.75">
      <c r="C487" s="17"/>
      <c r="D487" s="17"/>
    </row>
    <row r="488" spans="3:4" ht="12.75">
      <c r="C488" s="17"/>
      <c r="D488" s="17"/>
    </row>
    <row r="489" spans="3:4" ht="12.75">
      <c r="C489" s="17"/>
      <c r="D489" s="17"/>
    </row>
    <row r="490" spans="3:4" ht="12.75">
      <c r="C490" s="17"/>
      <c r="D490" s="17"/>
    </row>
    <row r="491" spans="3:4" ht="12.75">
      <c r="C491" s="17"/>
      <c r="D491" s="17"/>
    </row>
    <row r="492" spans="3:4" ht="12.75">
      <c r="C492" s="17"/>
      <c r="D492" s="17"/>
    </row>
    <row r="493" spans="3:4" ht="12.75">
      <c r="C493" s="17"/>
      <c r="D493" s="17"/>
    </row>
    <row r="494" spans="3:4" ht="12.75">
      <c r="C494" s="17"/>
      <c r="D494" s="17"/>
    </row>
    <row r="495" spans="3:4" ht="12.75">
      <c r="C495" s="17"/>
      <c r="D495" s="17"/>
    </row>
    <row r="496" spans="3:4" ht="12.75">
      <c r="C496" s="17"/>
      <c r="D496" s="17"/>
    </row>
    <row r="497" spans="3:4" ht="12.75">
      <c r="C497" s="17"/>
      <c r="D497" s="17"/>
    </row>
    <row r="498" spans="3:4" ht="12.75">
      <c r="C498" s="17"/>
      <c r="D498" s="17"/>
    </row>
    <row r="499" spans="3:4" ht="12.75">
      <c r="C499" s="17"/>
      <c r="D499" s="17"/>
    </row>
    <row r="500" spans="3:4" ht="12.75">
      <c r="C500" s="17"/>
      <c r="D500" s="17"/>
    </row>
    <row r="501" spans="3:4" ht="12.75">
      <c r="C501" s="17"/>
      <c r="D501" s="17"/>
    </row>
    <row r="502" spans="3:4" ht="12.75">
      <c r="C502" s="17"/>
      <c r="D502" s="17"/>
    </row>
    <row r="503" spans="3:4" ht="12.75">
      <c r="C503" s="17"/>
      <c r="D503" s="17"/>
    </row>
    <row r="504" spans="3:4" ht="12.75">
      <c r="C504" s="17"/>
      <c r="D504" s="17"/>
    </row>
    <row r="505" spans="3:4" ht="12.75">
      <c r="C505" s="17"/>
      <c r="D505" s="17"/>
    </row>
    <row r="506" spans="3:4" ht="12.75">
      <c r="C506" s="17"/>
      <c r="D506" s="17"/>
    </row>
    <row r="507" spans="3:4" ht="12.75">
      <c r="C507" s="17"/>
      <c r="D507" s="17"/>
    </row>
    <row r="508" spans="3:4" ht="12.75">
      <c r="C508" s="17"/>
      <c r="D508" s="17"/>
    </row>
    <row r="509" spans="3:4" ht="12.75">
      <c r="C509" s="17"/>
      <c r="D509" s="17"/>
    </row>
    <row r="510" spans="3:4" ht="12.75">
      <c r="C510" s="17"/>
      <c r="D510" s="17"/>
    </row>
    <row r="511" spans="3:4" ht="12.75">
      <c r="C511" s="17"/>
      <c r="D511" s="17"/>
    </row>
    <row r="512" spans="3:4" ht="12.75">
      <c r="C512" s="17"/>
      <c r="D512" s="17"/>
    </row>
    <row r="513" spans="3:4" ht="12.75">
      <c r="C513" s="17"/>
      <c r="D513" s="17"/>
    </row>
    <row r="514" spans="3:4" ht="12.75">
      <c r="C514" s="17"/>
      <c r="D514" s="17"/>
    </row>
    <row r="515" spans="3:4" ht="12.75">
      <c r="C515" s="17"/>
      <c r="D515" s="17"/>
    </row>
    <row r="516" spans="3:4" ht="12.75">
      <c r="C516" s="17"/>
      <c r="D516" s="17"/>
    </row>
    <row r="517" spans="3:4" ht="12.75">
      <c r="C517" s="17"/>
      <c r="D517" s="17"/>
    </row>
    <row r="518" spans="3:4" ht="12.75">
      <c r="C518" s="17"/>
      <c r="D518" s="17"/>
    </row>
    <row r="519" spans="3:4" ht="12.75">
      <c r="C519" s="17"/>
      <c r="D519" s="17"/>
    </row>
    <row r="520" spans="3:4" ht="12.75">
      <c r="C520" s="17"/>
      <c r="D520" s="17"/>
    </row>
    <row r="521" spans="3:4" ht="12.75">
      <c r="C521" s="17"/>
      <c r="D521" s="17"/>
    </row>
    <row r="522" spans="3:4" ht="12.75">
      <c r="C522" s="17"/>
      <c r="D522" s="17"/>
    </row>
    <row r="523" spans="3:4" ht="12.75">
      <c r="C523" s="17"/>
      <c r="D523" s="17"/>
    </row>
    <row r="524" spans="3:4" ht="12.75">
      <c r="C524" s="17"/>
      <c r="D524" s="17"/>
    </row>
    <row r="525" spans="3:4" ht="12.75">
      <c r="C525" s="17"/>
      <c r="D525" s="17"/>
    </row>
    <row r="526" spans="3:4" ht="12.75">
      <c r="C526" s="17"/>
      <c r="D526" s="17"/>
    </row>
    <row r="527" spans="3:4" ht="12.75">
      <c r="C527" s="17"/>
      <c r="D527" s="17"/>
    </row>
    <row r="528" spans="3:4" ht="12.75">
      <c r="C528" s="17"/>
      <c r="D528" s="17"/>
    </row>
    <row r="529" spans="3:4" ht="12.75">
      <c r="C529" s="17"/>
      <c r="D529" s="17"/>
    </row>
    <row r="530" spans="3:4" ht="12.75">
      <c r="C530" s="17"/>
      <c r="D530" s="17"/>
    </row>
    <row r="531" spans="3:4" ht="12.75">
      <c r="C531" s="17"/>
      <c r="D531" s="17"/>
    </row>
    <row r="532" spans="3:4" ht="12.75">
      <c r="C532" s="17"/>
      <c r="D532" s="17"/>
    </row>
    <row r="533" spans="3:4" ht="12.75">
      <c r="C533" s="17"/>
      <c r="D533" s="17"/>
    </row>
    <row r="534" spans="3:4" ht="12.75">
      <c r="C534" s="17"/>
      <c r="D534" s="17"/>
    </row>
    <row r="535" spans="3:4" ht="12.75">
      <c r="C535" s="17"/>
      <c r="D535" s="17"/>
    </row>
    <row r="536" spans="3:4" ht="12.75">
      <c r="C536" s="17"/>
      <c r="D536" s="17"/>
    </row>
    <row r="537" spans="3:4" ht="12.75">
      <c r="C537" s="17"/>
      <c r="D537" s="17"/>
    </row>
    <row r="538" spans="3:4" ht="12.75">
      <c r="C538" s="17"/>
      <c r="D538" s="17"/>
    </row>
    <row r="539" spans="3:4" ht="12.75">
      <c r="C539" s="17"/>
      <c r="D539" s="17"/>
    </row>
    <row r="540" spans="3:4" ht="12.75">
      <c r="C540" s="17"/>
      <c r="D540" s="17"/>
    </row>
    <row r="541" spans="3:4" ht="12.75">
      <c r="C541" s="17"/>
      <c r="D541" s="17"/>
    </row>
    <row r="542" spans="3:4" ht="12.75">
      <c r="C542" s="17"/>
      <c r="D542" s="17"/>
    </row>
    <row r="543" spans="3:4" ht="12.75">
      <c r="C543" s="17"/>
      <c r="D543" s="17"/>
    </row>
    <row r="544" spans="3:4" ht="12.75">
      <c r="C544" s="17"/>
      <c r="D544" s="17"/>
    </row>
    <row r="545" spans="3:4" ht="12.75">
      <c r="C545" s="17"/>
      <c r="D545" s="17"/>
    </row>
    <row r="546" spans="3:4" ht="12.75">
      <c r="C546" s="17"/>
      <c r="D546" s="17"/>
    </row>
    <row r="547" spans="3:4" ht="12.75">
      <c r="C547" s="17"/>
      <c r="D547" s="17"/>
    </row>
    <row r="548" spans="3:4" ht="12.75">
      <c r="C548" s="17"/>
      <c r="D548" s="17"/>
    </row>
    <row r="549" spans="3:4" ht="12.75">
      <c r="C549" s="17"/>
      <c r="D549" s="17"/>
    </row>
    <row r="550" spans="3:4" ht="12.75">
      <c r="C550" s="17"/>
      <c r="D550" s="17"/>
    </row>
    <row r="551" spans="3:4" ht="12.75">
      <c r="C551" s="17"/>
      <c r="D551" s="17"/>
    </row>
    <row r="552" spans="3:4" ht="12.75">
      <c r="C552" s="17"/>
      <c r="D552" s="17"/>
    </row>
    <row r="553" spans="3:4" ht="12.75">
      <c r="C553" s="17"/>
      <c r="D553" s="17"/>
    </row>
    <row r="554" spans="3:4" ht="12.75">
      <c r="C554" s="17"/>
      <c r="D554" s="17"/>
    </row>
    <row r="555" spans="3:4" ht="12.75">
      <c r="C555" s="17"/>
      <c r="D555" s="17"/>
    </row>
    <row r="556" spans="3:4" ht="12.75">
      <c r="C556" s="17"/>
      <c r="D556" s="17"/>
    </row>
    <row r="557" spans="3:4" ht="12.75">
      <c r="C557" s="17"/>
      <c r="D557" s="17"/>
    </row>
    <row r="558" spans="3:4" ht="12.75">
      <c r="C558" s="17"/>
      <c r="D558" s="17"/>
    </row>
    <row r="559" spans="3:4" ht="12.75">
      <c r="C559" s="17"/>
      <c r="D559" s="17"/>
    </row>
    <row r="560" spans="3:4" ht="12.75">
      <c r="C560" s="17"/>
      <c r="D560" s="17"/>
    </row>
    <row r="561" spans="3:4" ht="12.75">
      <c r="C561" s="17"/>
      <c r="D561" s="17"/>
    </row>
    <row r="562" spans="3:4" ht="12.75">
      <c r="C562" s="17"/>
      <c r="D562" s="17"/>
    </row>
    <row r="563" spans="3:4" ht="12.75">
      <c r="C563" s="17"/>
      <c r="D563" s="17"/>
    </row>
    <row r="564" spans="3:4" ht="12.75">
      <c r="C564" s="17"/>
      <c r="D564" s="17"/>
    </row>
    <row r="565" spans="3:4" ht="12.75">
      <c r="C565" s="17"/>
      <c r="D565" s="17"/>
    </row>
    <row r="566" spans="3:4" ht="12.75">
      <c r="C566" s="17"/>
      <c r="D566" s="17"/>
    </row>
    <row r="567" spans="3:4" ht="12.75">
      <c r="C567" s="17"/>
      <c r="D567" s="17"/>
    </row>
    <row r="568" spans="3:4" ht="12.75">
      <c r="C568" s="17"/>
      <c r="D568" s="17"/>
    </row>
    <row r="569" spans="3:4" ht="12.75">
      <c r="C569" s="17"/>
      <c r="D569" s="17"/>
    </row>
    <row r="570" spans="3:4" ht="12.75">
      <c r="C570" s="17"/>
      <c r="D570" s="17"/>
    </row>
    <row r="571" spans="3:4" ht="12.75">
      <c r="C571" s="17"/>
      <c r="D571" s="17"/>
    </row>
    <row r="572" spans="3:4" ht="12.75">
      <c r="C572" s="17"/>
      <c r="D572" s="17"/>
    </row>
    <row r="573" spans="3:4" ht="12.75">
      <c r="C573" s="17"/>
      <c r="D573" s="17"/>
    </row>
    <row r="574" spans="3:4" ht="12.75">
      <c r="C574" s="17"/>
      <c r="D574" s="17"/>
    </row>
    <row r="575" spans="3:4" ht="12.75">
      <c r="C575" s="17"/>
      <c r="D575" s="17"/>
    </row>
    <row r="576" spans="3:4" ht="12.75">
      <c r="C576" s="17"/>
      <c r="D576" s="17"/>
    </row>
    <row r="577" spans="3:4" ht="12.75">
      <c r="C577" s="17"/>
      <c r="D577" s="17"/>
    </row>
    <row r="578" spans="3:4" ht="12.75">
      <c r="C578" s="17"/>
      <c r="D578" s="17"/>
    </row>
    <row r="579" spans="3:4" ht="12.75">
      <c r="C579" s="17"/>
      <c r="D579" s="17"/>
    </row>
    <row r="580" spans="3:4" ht="12.75">
      <c r="C580" s="17"/>
      <c r="D580" s="17"/>
    </row>
    <row r="581" spans="3:4" ht="12.75">
      <c r="C581" s="17"/>
      <c r="D581" s="17"/>
    </row>
    <row r="582" spans="3:4" ht="12.75">
      <c r="C582" s="17"/>
      <c r="D582" s="17"/>
    </row>
    <row r="583" spans="3:4" ht="12.75">
      <c r="C583" s="17"/>
      <c r="D583" s="17"/>
    </row>
    <row r="584" spans="3:4" ht="12.75">
      <c r="C584" s="17"/>
      <c r="D584" s="17"/>
    </row>
    <row r="585" spans="3:4" ht="12.75">
      <c r="C585" s="17"/>
      <c r="D585" s="17"/>
    </row>
    <row r="586" spans="3:4" ht="12.75">
      <c r="C586" s="17"/>
      <c r="D586" s="17"/>
    </row>
    <row r="587" spans="3:4" ht="12.75">
      <c r="C587" s="17"/>
      <c r="D587" s="17"/>
    </row>
    <row r="588" spans="3:4" ht="12.75">
      <c r="C588" s="17"/>
      <c r="D588" s="17"/>
    </row>
    <row r="589" spans="3:4" ht="12.75">
      <c r="C589" s="17"/>
      <c r="D589" s="17"/>
    </row>
    <row r="590" spans="3:4" ht="12.75">
      <c r="C590" s="17"/>
      <c r="D590" s="17"/>
    </row>
    <row r="591" spans="3:4" ht="12.75">
      <c r="C591" s="17"/>
      <c r="D591" s="17"/>
    </row>
    <row r="592" spans="3:4" ht="12.75">
      <c r="C592" s="17"/>
      <c r="D592" s="17"/>
    </row>
    <row r="593" spans="3:4" ht="12.75">
      <c r="C593" s="17"/>
      <c r="D593" s="17"/>
    </row>
    <row r="594" spans="3:4" ht="12.75">
      <c r="C594" s="17"/>
      <c r="D594" s="17"/>
    </row>
    <row r="595" spans="3:4" ht="12.75">
      <c r="C595" s="17"/>
      <c r="D595" s="17"/>
    </row>
    <row r="596" spans="3:4" ht="12.75">
      <c r="C596" s="17"/>
      <c r="D596" s="17"/>
    </row>
    <row r="597" spans="3:4" ht="12.75">
      <c r="C597" s="17"/>
      <c r="D597" s="17"/>
    </row>
    <row r="598" spans="3:4" ht="12.75">
      <c r="C598" s="17"/>
      <c r="D598" s="17"/>
    </row>
    <row r="599" spans="3:4" ht="12.75">
      <c r="C599" s="17"/>
      <c r="D599" s="17"/>
    </row>
    <row r="600" spans="3:4" ht="12.75">
      <c r="C600" s="17"/>
      <c r="D600" s="17"/>
    </row>
    <row r="601" spans="3:4" ht="12.75">
      <c r="C601" s="17"/>
      <c r="D601" s="17"/>
    </row>
    <row r="602" spans="3:4" ht="12.75">
      <c r="C602" s="17"/>
      <c r="D602" s="17"/>
    </row>
    <row r="603" spans="3:4" ht="12.75">
      <c r="C603" s="17"/>
      <c r="D603" s="17"/>
    </row>
    <row r="604" spans="3:4" ht="12.75">
      <c r="C604" s="17"/>
      <c r="D604" s="17"/>
    </row>
    <row r="605" spans="3:4" ht="12.75">
      <c r="C605" s="17"/>
      <c r="D605" s="17"/>
    </row>
    <row r="606" spans="3:4" ht="12.75">
      <c r="C606" s="17"/>
      <c r="D606" s="17"/>
    </row>
    <row r="607" spans="3:4" ht="12.75">
      <c r="C607" s="17"/>
      <c r="D607" s="17"/>
    </row>
    <row r="608" spans="3:4" ht="12.75">
      <c r="C608" s="17"/>
      <c r="D608" s="17"/>
    </row>
    <row r="609" spans="3:4" ht="12.75">
      <c r="C609" s="17"/>
      <c r="D609" s="17"/>
    </row>
    <row r="610" spans="3:4" ht="12.75">
      <c r="C610" s="17"/>
      <c r="D610" s="17"/>
    </row>
    <row r="611" spans="3:4" ht="12.75">
      <c r="C611" s="17"/>
      <c r="D611" s="17"/>
    </row>
    <row r="612" spans="3:4" ht="12.75">
      <c r="C612" s="17"/>
      <c r="D612" s="17"/>
    </row>
    <row r="613" spans="3:4" ht="12.75">
      <c r="C613" s="17"/>
      <c r="D613" s="17"/>
    </row>
    <row r="614" spans="3:4" ht="12.75">
      <c r="C614" s="17"/>
      <c r="D614" s="17"/>
    </row>
    <row r="615" spans="3:4" ht="12.75">
      <c r="C615" s="17"/>
      <c r="D615" s="17"/>
    </row>
    <row r="616" spans="3:4" ht="12.75">
      <c r="C616" s="17"/>
      <c r="D616" s="17"/>
    </row>
    <row r="617" spans="3:4" ht="12.75">
      <c r="C617" s="17"/>
      <c r="D617" s="17"/>
    </row>
    <row r="618" spans="3:4" ht="12.75">
      <c r="C618" s="17"/>
      <c r="D618" s="17"/>
    </row>
    <row r="619" spans="3:4" ht="12.75">
      <c r="C619" s="17"/>
      <c r="D619" s="17"/>
    </row>
    <row r="620" spans="3:4" ht="12.75">
      <c r="C620" s="17"/>
      <c r="D620" s="17"/>
    </row>
    <row r="621" spans="3:4" ht="12.75">
      <c r="C621" s="17"/>
      <c r="D621" s="17"/>
    </row>
    <row r="622" spans="3:4" ht="12.75">
      <c r="C622" s="17"/>
      <c r="D622" s="17"/>
    </row>
    <row r="623" spans="3:4" ht="12.75">
      <c r="C623" s="17"/>
      <c r="D623" s="17"/>
    </row>
    <row r="624" spans="3:4" ht="12.75">
      <c r="C624" s="17"/>
      <c r="D624" s="17"/>
    </row>
    <row r="625" spans="3:4" ht="12.75">
      <c r="C625" s="17"/>
      <c r="D625" s="17"/>
    </row>
    <row r="626" spans="3:4" ht="12.75">
      <c r="C626" s="17"/>
      <c r="D626" s="17"/>
    </row>
    <row r="627" spans="3:4" ht="12.75">
      <c r="C627" s="17"/>
      <c r="D627" s="17"/>
    </row>
    <row r="628" spans="3:4" ht="12.75">
      <c r="C628" s="17"/>
      <c r="D628" s="17"/>
    </row>
    <row r="629" spans="3:4" ht="12.75">
      <c r="C629" s="17"/>
      <c r="D629" s="17"/>
    </row>
    <row r="630" spans="3:4" ht="12.75">
      <c r="C630" s="17"/>
      <c r="D630" s="17"/>
    </row>
    <row r="631" spans="3:4" ht="12.75">
      <c r="C631" s="17"/>
      <c r="D631" s="17"/>
    </row>
    <row r="632" spans="3:4" ht="12.75">
      <c r="C632" s="17"/>
      <c r="D632" s="17"/>
    </row>
    <row r="633" spans="3:4" ht="12.75">
      <c r="C633" s="17"/>
      <c r="D633" s="17"/>
    </row>
    <row r="634" spans="3:4" ht="12.75">
      <c r="C634" s="17"/>
      <c r="D634" s="17"/>
    </row>
    <row r="635" spans="3:4" ht="12.75">
      <c r="C635" s="17"/>
      <c r="D635" s="17"/>
    </row>
    <row r="636" spans="3:4" ht="12.75">
      <c r="C636" s="17"/>
      <c r="D636" s="17"/>
    </row>
    <row r="637" spans="3:4" ht="12.75">
      <c r="C637" s="17"/>
      <c r="D637" s="17"/>
    </row>
    <row r="638" spans="3:4" ht="12.75">
      <c r="C638" s="17"/>
      <c r="D638" s="17"/>
    </row>
    <row r="639" spans="3:4" ht="12.75">
      <c r="C639" s="17"/>
      <c r="D639" s="17"/>
    </row>
    <row r="640" spans="3:4" ht="12.75">
      <c r="C640" s="17"/>
      <c r="D640" s="17"/>
    </row>
    <row r="641" spans="3:4" ht="12.75">
      <c r="C641" s="17"/>
      <c r="D641" s="17"/>
    </row>
    <row r="642" spans="3:4" ht="12.75">
      <c r="C642" s="17"/>
      <c r="D642" s="17"/>
    </row>
    <row r="643" spans="3:4" ht="12.75">
      <c r="C643" s="17"/>
      <c r="D643" s="17"/>
    </row>
    <row r="644" spans="3:4" ht="12.75">
      <c r="C644" s="17"/>
      <c r="D644" s="17"/>
    </row>
    <row r="645" spans="3:4" ht="12.75">
      <c r="C645" s="17"/>
      <c r="D645" s="17"/>
    </row>
    <row r="646" spans="3:4" ht="12.75">
      <c r="C646" s="17"/>
      <c r="D646" s="17"/>
    </row>
    <row r="647" spans="3:4" ht="12.75">
      <c r="C647" s="17"/>
      <c r="D647" s="17"/>
    </row>
    <row r="648" spans="3:4" ht="12.75">
      <c r="C648" s="17"/>
      <c r="D648" s="17"/>
    </row>
    <row r="649" spans="3:4" ht="12.75">
      <c r="C649" s="17"/>
      <c r="D649" s="17"/>
    </row>
    <row r="650" spans="3:4" ht="12.75">
      <c r="C650" s="17"/>
      <c r="D650" s="17"/>
    </row>
    <row r="651" spans="3:4" ht="12.75">
      <c r="C651" s="17"/>
      <c r="D651" s="17"/>
    </row>
    <row r="652" spans="3:4" ht="12.75">
      <c r="C652" s="17"/>
      <c r="D652" s="17"/>
    </row>
    <row r="653" spans="3:4" ht="12.75">
      <c r="C653" s="17"/>
      <c r="D653" s="17"/>
    </row>
    <row r="654" spans="3:4" ht="12.75">
      <c r="C654" s="17"/>
      <c r="D654" s="17"/>
    </row>
    <row r="655" spans="3:4" ht="12.75">
      <c r="C655" s="17"/>
      <c r="D655" s="17"/>
    </row>
    <row r="656" spans="3:4" ht="12.75">
      <c r="C656" s="17"/>
      <c r="D656" s="17"/>
    </row>
    <row r="657" spans="3:4" ht="12.75">
      <c r="C657" s="17"/>
      <c r="D657" s="17"/>
    </row>
    <row r="658" spans="3:4" ht="12.75">
      <c r="C658" s="17"/>
      <c r="D658" s="17"/>
    </row>
    <row r="659" spans="3:4" ht="12.75">
      <c r="C659" s="17"/>
      <c r="D659" s="17"/>
    </row>
    <row r="660" spans="3:4" ht="12.75">
      <c r="C660" s="17"/>
      <c r="D660" s="17"/>
    </row>
    <row r="661" spans="3:4" ht="12.75">
      <c r="C661" s="17"/>
      <c r="D661" s="17"/>
    </row>
    <row r="662" spans="3:4" ht="12.75">
      <c r="C662" s="17"/>
      <c r="D662" s="17"/>
    </row>
    <row r="663" spans="3:4" ht="12.75">
      <c r="C663" s="17"/>
      <c r="D663" s="17"/>
    </row>
    <row r="664" spans="3:4" ht="12.75">
      <c r="C664" s="17"/>
      <c r="D664" s="17"/>
    </row>
    <row r="665" spans="3:4" ht="12.75">
      <c r="C665" s="17"/>
      <c r="D665" s="17"/>
    </row>
    <row r="666" spans="3:4" ht="12.75">
      <c r="C666" s="17"/>
      <c r="D666" s="17"/>
    </row>
    <row r="667" spans="3:4" ht="12.75">
      <c r="C667" s="17"/>
      <c r="D667" s="17"/>
    </row>
    <row r="668" spans="3:4" ht="12.75">
      <c r="C668" s="17"/>
      <c r="D668" s="17"/>
    </row>
    <row r="669" spans="3:4" ht="12.75">
      <c r="C669" s="17"/>
      <c r="D669" s="17"/>
    </row>
    <row r="670" spans="3:4" ht="12.75">
      <c r="C670" s="17"/>
      <c r="D670" s="17"/>
    </row>
    <row r="671" spans="3:4" ht="12.75">
      <c r="C671" s="17"/>
      <c r="D671" s="17"/>
    </row>
    <row r="672" spans="3:4" ht="12.75">
      <c r="C672" s="17"/>
      <c r="D672" s="17"/>
    </row>
    <row r="673" spans="3:4" ht="12.75">
      <c r="C673" s="17"/>
      <c r="D673" s="17"/>
    </row>
    <row r="674" spans="3:4" ht="12.75">
      <c r="C674" s="17"/>
      <c r="D674" s="17"/>
    </row>
    <row r="675" spans="3:4" ht="12.75">
      <c r="C675" s="17"/>
      <c r="D675" s="17"/>
    </row>
    <row r="676" spans="3:4" ht="12.75">
      <c r="C676" s="17"/>
      <c r="D676" s="17"/>
    </row>
    <row r="677" spans="3:4" ht="12.75">
      <c r="C677" s="17"/>
      <c r="D677" s="17"/>
    </row>
    <row r="678" spans="3:4" ht="12.75">
      <c r="C678" s="17"/>
      <c r="D678" s="17"/>
    </row>
    <row r="679" spans="3:4" ht="12.75">
      <c r="C679" s="17"/>
      <c r="D679" s="17"/>
    </row>
    <row r="680" spans="3:4" ht="12.75">
      <c r="C680" s="17"/>
      <c r="D680" s="17"/>
    </row>
    <row r="681" spans="3:4" ht="12.75">
      <c r="C681" s="17"/>
      <c r="D681" s="17"/>
    </row>
    <row r="682" spans="3:4" ht="12.75">
      <c r="C682" s="17"/>
      <c r="D682" s="17"/>
    </row>
    <row r="683" spans="3:4" ht="12.75">
      <c r="C683" s="17"/>
      <c r="D683" s="17"/>
    </row>
    <row r="684" spans="3:4" ht="12.75">
      <c r="C684" s="17"/>
      <c r="D684" s="17"/>
    </row>
    <row r="685" spans="3:4" ht="12.75">
      <c r="C685" s="17"/>
      <c r="D685" s="17"/>
    </row>
    <row r="686" spans="3:4" ht="12.75">
      <c r="C686" s="17"/>
      <c r="D686" s="17"/>
    </row>
    <row r="687" spans="3:4" ht="12.75">
      <c r="C687" s="17"/>
      <c r="D687" s="17"/>
    </row>
    <row r="688" spans="3:4" ht="12.75">
      <c r="C688" s="17"/>
      <c r="D688" s="17"/>
    </row>
    <row r="689" spans="3:4" ht="12.75">
      <c r="C689" s="17"/>
      <c r="D689" s="17"/>
    </row>
    <row r="690" spans="3:4" ht="12.75">
      <c r="C690" s="17"/>
      <c r="D690" s="17"/>
    </row>
    <row r="691" spans="3:4" ht="12.75">
      <c r="C691" s="17"/>
      <c r="D691" s="17"/>
    </row>
    <row r="692" spans="3:4" ht="12.75">
      <c r="C692" s="17"/>
      <c r="D692" s="17"/>
    </row>
    <row r="693" spans="3:4" ht="12.75">
      <c r="C693" s="17"/>
      <c r="D693" s="17"/>
    </row>
    <row r="694" spans="3:4" ht="12.75">
      <c r="C694" s="17"/>
      <c r="D694" s="17"/>
    </row>
    <row r="695" spans="3:4" ht="12.75">
      <c r="C695" s="17"/>
      <c r="D695" s="17"/>
    </row>
    <row r="696" spans="3:4" ht="12.75">
      <c r="C696" s="17"/>
      <c r="D696" s="17"/>
    </row>
    <row r="697" spans="3:4" ht="12.75">
      <c r="C697" s="17"/>
      <c r="D697" s="17"/>
    </row>
    <row r="698" spans="3:4" ht="12.75">
      <c r="C698" s="17"/>
      <c r="D698" s="17"/>
    </row>
    <row r="699" spans="3:4" ht="12.75">
      <c r="C699" s="17"/>
      <c r="D699" s="17"/>
    </row>
    <row r="700" spans="3:4" ht="12.75">
      <c r="C700" s="17"/>
      <c r="D700" s="17"/>
    </row>
    <row r="701" spans="3:4" ht="12.75">
      <c r="C701" s="17"/>
      <c r="D701" s="17"/>
    </row>
    <row r="702" spans="3:4" ht="12.75">
      <c r="C702" s="17"/>
      <c r="D702" s="17"/>
    </row>
    <row r="703" spans="3:4" ht="12.75">
      <c r="C703" s="17"/>
      <c r="D703" s="17"/>
    </row>
    <row r="704" spans="3:4" ht="12.75">
      <c r="C704" s="17"/>
      <c r="D704" s="17"/>
    </row>
    <row r="705" spans="3:4" ht="12.75">
      <c r="C705" s="17"/>
      <c r="D705" s="17"/>
    </row>
    <row r="706" spans="3:4" ht="12.75">
      <c r="C706" s="17"/>
      <c r="D706" s="17"/>
    </row>
    <row r="707" spans="3:4" ht="12.75">
      <c r="C707" s="17"/>
      <c r="D707" s="17"/>
    </row>
    <row r="708" spans="3:4" ht="12.75">
      <c r="C708" s="17"/>
      <c r="D708" s="17"/>
    </row>
    <row r="709" spans="3:4" ht="12.75">
      <c r="C709" s="17"/>
      <c r="D709" s="17"/>
    </row>
    <row r="710" spans="3:4" ht="12.75">
      <c r="C710" s="17"/>
      <c r="D710" s="17"/>
    </row>
    <row r="711" spans="3:4" ht="12.75">
      <c r="C711" s="17"/>
      <c r="D711" s="17"/>
    </row>
    <row r="712" spans="3:4" ht="12.75">
      <c r="C712" s="17"/>
      <c r="D712" s="17"/>
    </row>
    <row r="713" spans="3:4" ht="12.75">
      <c r="C713" s="17"/>
      <c r="D713" s="17"/>
    </row>
    <row r="714" spans="3:4" ht="12.75">
      <c r="C714" s="17"/>
      <c r="D714" s="17"/>
    </row>
    <row r="715" spans="3:4" ht="12.75">
      <c r="C715" s="17"/>
      <c r="D715" s="17"/>
    </row>
    <row r="716" spans="3:4" ht="12.75">
      <c r="C716" s="17"/>
      <c r="D716" s="17"/>
    </row>
    <row r="717" spans="3:4" ht="12.75">
      <c r="C717" s="17"/>
      <c r="D717" s="17"/>
    </row>
    <row r="718" spans="3:4" ht="12.75">
      <c r="C718" s="17"/>
      <c r="D718" s="17"/>
    </row>
    <row r="719" spans="3:4" ht="12.75">
      <c r="C719" s="17"/>
      <c r="D719" s="17"/>
    </row>
    <row r="720" spans="3:4" ht="12.75">
      <c r="C720" s="17"/>
      <c r="D720" s="17"/>
    </row>
    <row r="721" spans="3:4" ht="12.75">
      <c r="C721" s="17"/>
      <c r="D721" s="17"/>
    </row>
    <row r="722" spans="3:4" ht="12.75">
      <c r="C722" s="17"/>
      <c r="D722" s="17"/>
    </row>
    <row r="723" spans="3:4" ht="12.75">
      <c r="C723" s="17"/>
      <c r="D723" s="17"/>
    </row>
    <row r="724" spans="3:4" ht="12.75">
      <c r="C724" s="17"/>
      <c r="D724" s="17"/>
    </row>
    <row r="725" spans="3:4" ht="12.75">
      <c r="C725" s="17"/>
      <c r="D725" s="17"/>
    </row>
    <row r="726" spans="3:4" ht="12.75">
      <c r="C726" s="17"/>
      <c r="D726" s="17"/>
    </row>
    <row r="727" spans="3:4" ht="12.75">
      <c r="C727" s="17"/>
      <c r="D727" s="17"/>
    </row>
    <row r="728" spans="3:4" ht="12.75">
      <c r="C728" s="17"/>
      <c r="D728" s="17"/>
    </row>
    <row r="729" spans="3:4" ht="12.75">
      <c r="C729" s="17"/>
      <c r="D729" s="17"/>
    </row>
    <row r="730" spans="3:4" ht="12.75">
      <c r="C730" s="17"/>
      <c r="D730" s="17"/>
    </row>
    <row r="731" spans="3:4" ht="12.75">
      <c r="C731" s="17"/>
      <c r="D731" s="17"/>
    </row>
    <row r="732" spans="3:4" ht="12.75">
      <c r="C732" s="17"/>
      <c r="D732" s="17"/>
    </row>
    <row r="733" spans="3:4" ht="12.75">
      <c r="C733" s="17"/>
      <c r="D733" s="17"/>
    </row>
    <row r="734" spans="3:4" ht="12.75">
      <c r="C734" s="17"/>
      <c r="D734" s="17"/>
    </row>
    <row r="735" spans="3:4" ht="12.75">
      <c r="C735" s="17"/>
      <c r="D735" s="17"/>
    </row>
    <row r="736" spans="3:4" ht="12.75">
      <c r="C736" s="17"/>
      <c r="D736" s="17"/>
    </row>
    <row r="737" spans="3:4" ht="12.75">
      <c r="C737" s="17"/>
      <c r="D737" s="17"/>
    </row>
    <row r="738" spans="3:4" ht="12.75">
      <c r="C738" s="17"/>
      <c r="D738" s="17"/>
    </row>
    <row r="739" spans="3:4" ht="12.75">
      <c r="C739" s="17"/>
      <c r="D739" s="17"/>
    </row>
    <row r="740" spans="3:4" ht="12.75">
      <c r="C740" s="17"/>
      <c r="D740" s="17"/>
    </row>
    <row r="741" spans="3:4" ht="12.75">
      <c r="C741" s="17"/>
      <c r="D741" s="17"/>
    </row>
    <row r="742" spans="3:4" ht="12.75">
      <c r="C742" s="17"/>
      <c r="D742" s="17"/>
    </row>
    <row r="743" spans="3:4" ht="12.75">
      <c r="C743" s="17"/>
      <c r="D743" s="17"/>
    </row>
    <row r="744" spans="3:4" ht="12.75">
      <c r="C744" s="17"/>
      <c r="D744" s="17"/>
    </row>
    <row r="745" spans="3:4" ht="12.75">
      <c r="C745" s="17"/>
      <c r="D745" s="17"/>
    </row>
    <row r="746" spans="3:4" ht="12.75">
      <c r="C746" s="17"/>
      <c r="D746" s="17"/>
    </row>
    <row r="747" spans="3:4" ht="12.75">
      <c r="C747" s="17"/>
      <c r="D747" s="17"/>
    </row>
    <row r="748" spans="3:4" ht="12.75">
      <c r="C748" s="17"/>
      <c r="D748" s="17"/>
    </row>
    <row r="749" spans="3:4" ht="12.75">
      <c r="C749" s="17"/>
      <c r="D749" s="17"/>
    </row>
    <row r="750" spans="3:4" ht="12.75">
      <c r="C750" s="17"/>
      <c r="D750" s="17"/>
    </row>
    <row r="751" spans="3:4" ht="12.75">
      <c r="C751" s="17"/>
      <c r="D751" s="17"/>
    </row>
    <row r="752" spans="3:4" ht="12.75">
      <c r="C752" s="17"/>
      <c r="D752" s="17"/>
    </row>
    <row r="753" spans="3:4" ht="12.75">
      <c r="C753" s="17"/>
      <c r="D753" s="17"/>
    </row>
    <row r="754" spans="3:4" ht="12.75">
      <c r="C754" s="17"/>
      <c r="D754" s="17"/>
    </row>
    <row r="755" spans="3:4" ht="12.75">
      <c r="C755" s="17"/>
      <c r="D755" s="17"/>
    </row>
    <row r="756" spans="3:4" ht="12.75">
      <c r="C756" s="17"/>
      <c r="D756" s="17"/>
    </row>
    <row r="757" spans="3:4" ht="12.75">
      <c r="C757" s="17"/>
      <c r="D757" s="17"/>
    </row>
    <row r="758" spans="3:4" ht="12.75">
      <c r="C758" s="17"/>
      <c r="D758" s="17"/>
    </row>
    <row r="759" spans="3:4" ht="12.75">
      <c r="C759" s="17"/>
      <c r="D759" s="17"/>
    </row>
    <row r="760" spans="3:4" ht="12.75">
      <c r="C760" s="17"/>
      <c r="D760" s="17"/>
    </row>
    <row r="761" spans="3:4" ht="12.75">
      <c r="C761" s="17"/>
      <c r="D761" s="17"/>
    </row>
    <row r="762" spans="3:4" ht="12.75">
      <c r="C762" s="17"/>
      <c r="D762" s="17"/>
    </row>
    <row r="763" spans="3:4" ht="12.75">
      <c r="C763" s="17"/>
      <c r="D763" s="17"/>
    </row>
    <row r="764" spans="3:4" ht="12.75">
      <c r="C764" s="17"/>
      <c r="D764" s="17"/>
    </row>
    <row r="765" spans="3:4" ht="12.75">
      <c r="C765" s="17"/>
      <c r="D765" s="17"/>
    </row>
    <row r="766" spans="3:4" ht="12.75">
      <c r="C766" s="17"/>
      <c r="D766" s="17"/>
    </row>
    <row r="767" spans="3:4" ht="12.75">
      <c r="C767" s="17"/>
      <c r="D767" s="17"/>
    </row>
    <row r="768" spans="3:4" ht="12.75">
      <c r="C768" s="17"/>
      <c r="D768" s="17"/>
    </row>
    <row r="769" spans="3:4" ht="12.75">
      <c r="C769" s="17"/>
      <c r="D769" s="17"/>
    </row>
    <row r="770" spans="3:4" ht="12.75">
      <c r="C770" s="17"/>
      <c r="D770" s="17"/>
    </row>
    <row r="771" spans="3:4" ht="12.75">
      <c r="C771" s="17"/>
      <c r="D771" s="17"/>
    </row>
    <row r="772" spans="3:4" ht="12.75">
      <c r="C772" s="17"/>
      <c r="D772" s="17"/>
    </row>
    <row r="773" spans="3:4" ht="12.75">
      <c r="C773" s="17"/>
      <c r="D773" s="17"/>
    </row>
    <row r="774" spans="3:4" ht="12.75">
      <c r="C774" s="17"/>
      <c r="D774" s="17"/>
    </row>
    <row r="775" spans="3:4" ht="12.75">
      <c r="C775" s="17"/>
      <c r="D775" s="17"/>
    </row>
    <row r="776" spans="3:4" ht="12.75">
      <c r="C776" s="17"/>
      <c r="D776" s="17"/>
    </row>
    <row r="777" spans="3:4" ht="12.75">
      <c r="C777" s="17"/>
      <c r="D777" s="17"/>
    </row>
    <row r="778" spans="3:4" ht="12.75">
      <c r="C778" s="17"/>
      <c r="D778" s="17"/>
    </row>
    <row r="779" spans="3:4" ht="12.75">
      <c r="C779" s="17"/>
      <c r="D779" s="17"/>
    </row>
    <row r="780" spans="3:4" ht="12.75">
      <c r="C780" s="17"/>
      <c r="D780" s="17"/>
    </row>
    <row r="781" spans="3:4" ht="12.75">
      <c r="C781" s="17"/>
      <c r="D781" s="17"/>
    </row>
    <row r="782" spans="3:4" ht="12.75">
      <c r="C782" s="17"/>
      <c r="D782" s="17"/>
    </row>
    <row r="783" spans="3:4" ht="12.75">
      <c r="C783" s="17"/>
      <c r="D783" s="17"/>
    </row>
    <row r="784" spans="3:4" ht="12.75">
      <c r="C784" s="17"/>
      <c r="D784" s="17"/>
    </row>
    <row r="785" spans="3:4" ht="12.75">
      <c r="C785" s="17"/>
      <c r="D785" s="17"/>
    </row>
    <row r="786" spans="3:4" ht="12.75">
      <c r="C786" s="17"/>
      <c r="D786" s="17"/>
    </row>
    <row r="787" spans="3:4" ht="12.75">
      <c r="C787" s="17"/>
      <c r="D787" s="17"/>
    </row>
    <row r="788" spans="3:4" ht="12.75">
      <c r="C788" s="17"/>
      <c r="D788" s="17"/>
    </row>
    <row r="789" spans="3:4" ht="12.75">
      <c r="C789" s="17"/>
      <c r="D789" s="17"/>
    </row>
    <row r="790" spans="3:4" ht="12.75">
      <c r="C790" s="17"/>
      <c r="D790" s="17"/>
    </row>
    <row r="791" spans="3:4" ht="12.75">
      <c r="C791" s="17"/>
      <c r="D791" s="17"/>
    </row>
    <row r="792" spans="3:4" ht="12.75">
      <c r="C792" s="17"/>
      <c r="D792" s="17"/>
    </row>
    <row r="793" spans="3:4" ht="12.75">
      <c r="C793" s="17"/>
      <c r="D793" s="17"/>
    </row>
    <row r="794" spans="3:4" ht="12.75">
      <c r="C794" s="17"/>
      <c r="D794" s="17"/>
    </row>
    <row r="795" spans="3:4" ht="12.75">
      <c r="C795" s="17"/>
      <c r="D795" s="17"/>
    </row>
    <row r="796" spans="3:4" ht="12.75">
      <c r="C796" s="17"/>
      <c r="D796" s="17"/>
    </row>
    <row r="797" spans="3:4" ht="12.75">
      <c r="C797" s="17"/>
      <c r="D797" s="17"/>
    </row>
    <row r="798" spans="3:4" ht="12.75">
      <c r="C798" s="17"/>
      <c r="D798" s="17"/>
    </row>
    <row r="799" spans="3:4" ht="12.75">
      <c r="C799" s="17"/>
      <c r="D799" s="17"/>
    </row>
    <row r="800" spans="3:4" ht="12.75">
      <c r="C800" s="17"/>
      <c r="D800" s="17"/>
    </row>
    <row r="801" spans="3:4" ht="12.75">
      <c r="C801" s="17"/>
      <c r="D801" s="17"/>
    </row>
    <row r="802" spans="3:4" ht="12.75">
      <c r="C802" s="17"/>
      <c r="D802" s="17"/>
    </row>
    <row r="803" spans="3:4" ht="12.75">
      <c r="C803" s="17"/>
      <c r="D803" s="17"/>
    </row>
    <row r="804" spans="3:4" ht="12.75">
      <c r="C804" s="17"/>
      <c r="D804" s="17"/>
    </row>
    <row r="805" spans="3:4" ht="12.75">
      <c r="C805" s="17"/>
      <c r="D805" s="17"/>
    </row>
    <row r="806" spans="3:4" ht="12.75">
      <c r="C806" s="17"/>
      <c r="D806" s="17"/>
    </row>
    <row r="807" spans="3:4" ht="12.75">
      <c r="C807" s="17"/>
      <c r="D807" s="17"/>
    </row>
    <row r="808" spans="3:4" ht="12.75">
      <c r="C808" s="17"/>
      <c r="D808" s="17"/>
    </row>
    <row r="809" spans="3:4" ht="12.75">
      <c r="C809" s="17"/>
      <c r="D809" s="17"/>
    </row>
    <row r="810" spans="3:4" ht="12.75">
      <c r="C810" s="17"/>
      <c r="D810" s="17"/>
    </row>
    <row r="811" spans="3:4" ht="12.75">
      <c r="C811" s="17"/>
      <c r="D811" s="17"/>
    </row>
    <row r="812" spans="3:4" ht="12.75">
      <c r="C812" s="17"/>
      <c r="D812" s="17"/>
    </row>
    <row r="813" spans="3:4" ht="12.75">
      <c r="C813" s="17"/>
      <c r="D813" s="17"/>
    </row>
    <row r="814" spans="3:4" ht="12.75">
      <c r="C814" s="17"/>
      <c r="D814" s="17"/>
    </row>
    <row r="815" spans="3:4" ht="12.75">
      <c r="C815" s="17"/>
      <c r="D815" s="17"/>
    </row>
    <row r="816" spans="3:4" ht="12.75">
      <c r="C816" s="17"/>
      <c r="D816" s="17"/>
    </row>
    <row r="817" spans="3:4" ht="12.75">
      <c r="C817" s="17"/>
      <c r="D817" s="17"/>
    </row>
    <row r="818" spans="3:4" ht="12.75">
      <c r="C818" s="17"/>
      <c r="D818" s="17"/>
    </row>
    <row r="819" spans="3:4" ht="12.75">
      <c r="C819" s="17"/>
      <c r="D819" s="17"/>
    </row>
    <row r="820" spans="3:4" ht="12.75">
      <c r="C820" s="17"/>
      <c r="D820" s="17"/>
    </row>
    <row r="821" spans="3:4" ht="12.75">
      <c r="C821" s="17"/>
      <c r="D821" s="17"/>
    </row>
    <row r="822" spans="3:4" ht="12.75">
      <c r="C822" s="17"/>
      <c r="D822" s="17"/>
    </row>
    <row r="823" spans="3:4" ht="12.75">
      <c r="C823" s="17"/>
      <c r="D823" s="17"/>
    </row>
    <row r="824" spans="3:4" ht="12.75">
      <c r="C824" s="17"/>
      <c r="D824" s="17"/>
    </row>
    <row r="825" spans="3:4" ht="12.75">
      <c r="C825" s="17"/>
      <c r="D825" s="17"/>
    </row>
    <row r="826" spans="3:4" ht="12.75">
      <c r="C826" s="17"/>
      <c r="D826" s="17"/>
    </row>
    <row r="827" spans="3:4" ht="12.75">
      <c r="C827" s="17"/>
      <c r="D827" s="17"/>
    </row>
    <row r="828" spans="3:4" ht="12.75">
      <c r="C828" s="17"/>
      <c r="D828" s="17"/>
    </row>
    <row r="829" spans="3:4" ht="12.75">
      <c r="C829" s="17"/>
      <c r="D829" s="17"/>
    </row>
    <row r="830" spans="3:4" ht="12.75">
      <c r="C830" s="17"/>
      <c r="D830" s="17"/>
    </row>
    <row r="831" spans="3:4" ht="12.75">
      <c r="C831" s="17"/>
      <c r="D831" s="17"/>
    </row>
    <row r="832" spans="3:4" ht="12.75">
      <c r="C832" s="17"/>
      <c r="D832" s="17"/>
    </row>
    <row r="833" spans="3:4" ht="12.75">
      <c r="C833" s="17"/>
      <c r="D833" s="17"/>
    </row>
    <row r="834" spans="3:4" ht="12.75">
      <c r="C834" s="17"/>
      <c r="D834" s="17"/>
    </row>
    <row r="835" spans="3:4" ht="12.75">
      <c r="C835" s="17"/>
      <c r="D835" s="17"/>
    </row>
    <row r="836" spans="3:4" ht="12.75">
      <c r="C836" s="17"/>
      <c r="D836" s="17"/>
    </row>
    <row r="837" spans="3:4" ht="12.75">
      <c r="C837" s="17"/>
      <c r="D837" s="17"/>
    </row>
    <row r="838" spans="3:4" ht="12.75">
      <c r="C838" s="17"/>
      <c r="D838" s="17"/>
    </row>
    <row r="839" spans="3:4" ht="12.75">
      <c r="C839" s="17"/>
      <c r="D839" s="17"/>
    </row>
    <row r="840" spans="3:4" ht="12.75">
      <c r="C840" s="17"/>
      <c r="D840" s="17"/>
    </row>
    <row r="841" spans="3:4" ht="12.75">
      <c r="C841" s="17"/>
      <c r="D841" s="17"/>
    </row>
    <row r="842" spans="3:4" ht="12.75">
      <c r="C842" s="17"/>
      <c r="D842" s="17"/>
    </row>
    <row r="843" spans="3:4" ht="12.75">
      <c r="C843" s="17"/>
      <c r="D843" s="17"/>
    </row>
    <row r="844" spans="3:4" ht="12.75">
      <c r="C844" s="17"/>
      <c r="D844" s="17"/>
    </row>
    <row r="845" spans="3:4" ht="12.75">
      <c r="C845" s="17"/>
      <c r="D845" s="17"/>
    </row>
    <row r="846" spans="3:4" ht="12.75">
      <c r="C846" s="17"/>
      <c r="D846" s="17"/>
    </row>
    <row r="847" spans="3:4" ht="12.75">
      <c r="C847" s="17"/>
      <c r="D847" s="17"/>
    </row>
    <row r="848" spans="3:4" ht="12.75">
      <c r="C848" s="17"/>
      <c r="D848" s="17"/>
    </row>
    <row r="849" spans="3:4" ht="12.75">
      <c r="C849" s="17"/>
      <c r="D849" s="17"/>
    </row>
    <row r="850" spans="3:4" ht="12.75">
      <c r="C850" s="17"/>
      <c r="D850" s="17"/>
    </row>
    <row r="851" spans="3:4" ht="12.75">
      <c r="C851" s="17"/>
      <c r="D851" s="17"/>
    </row>
    <row r="852" spans="3:4" ht="12.75">
      <c r="C852" s="17"/>
      <c r="D852" s="17"/>
    </row>
    <row r="853" spans="3:4" ht="12.75">
      <c r="C853" s="17"/>
      <c r="D853" s="17"/>
    </row>
    <row r="854" spans="3:4" ht="12.75">
      <c r="C854" s="17"/>
      <c r="D854" s="17"/>
    </row>
    <row r="855" spans="3:4" ht="12.75">
      <c r="C855" s="17"/>
      <c r="D855" s="17"/>
    </row>
    <row r="856" spans="3:4" ht="12.75">
      <c r="C856" s="17"/>
      <c r="D856" s="17"/>
    </row>
    <row r="857" spans="3:4" ht="12.75">
      <c r="C857" s="17"/>
      <c r="D857" s="17"/>
    </row>
    <row r="858" spans="3:4" ht="12.75">
      <c r="C858" s="17"/>
      <c r="D858" s="17"/>
    </row>
    <row r="859" spans="3:4" ht="12.75">
      <c r="C859" s="17"/>
      <c r="D859" s="17"/>
    </row>
    <row r="860" spans="3:4" ht="12.75">
      <c r="C860" s="17"/>
      <c r="D860" s="17"/>
    </row>
    <row r="861" spans="3:4" ht="12.75">
      <c r="C861" s="17"/>
      <c r="D861" s="17"/>
    </row>
    <row r="862" spans="3:4" ht="12.75">
      <c r="C862" s="17"/>
      <c r="D862" s="17"/>
    </row>
    <row r="863" spans="3:4" ht="12.75">
      <c r="C863" s="17"/>
      <c r="D863" s="17"/>
    </row>
    <row r="864" spans="3:4" ht="12.75">
      <c r="C864" s="17"/>
      <c r="D864" s="17"/>
    </row>
    <row r="865" spans="3:4" ht="12.75">
      <c r="C865" s="17"/>
      <c r="D865" s="17"/>
    </row>
    <row r="866" spans="3:4" ht="12.75">
      <c r="C866" s="17"/>
      <c r="D866" s="17"/>
    </row>
    <row r="867" spans="3:4" ht="12.75">
      <c r="C867" s="17"/>
      <c r="D867" s="17"/>
    </row>
    <row r="868" spans="3:4" ht="12.75">
      <c r="C868" s="17"/>
      <c r="D868" s="17"/>
    </row>
    <row r="869" spans="3:4" ht="12.75">
      <c r="C869" s="17"/>
      <c r="D869" s="17"/>
    </row>
    <row r="870" spans="3:4" ht="12.75">
      <c r="C870" s="17"/>
      <c r="D870" s="17"/>
    </row>
    <row r="871" spans="3:4" ht="12.75">
      <c r="C871" s="17"/>
      <c r="D871" s="17"/>
    </row>
    <row r="872" spans="3:4" ht="12.75">
      <c r="C872" s="17"/>
      <c r="D872" s="17"/>
    </row>
    <row r="873" spans="3:4" ht="12.75">
      <c r="C873" s="17"/>
      <c r="D873" s="17"/>
    </row>
    <row r="874" spans="3:4" ht="12.75">
      <c r="C874" s="17"/>
      <c r="D874" s="17"/>
    </row>
    <row r="875" spans="3:4" ht="12.75">
      <c r="C875" s="17"/>
      <c r="D875" s="17"/>
    </row>
    <row r="876" spans="3:4" ht="12.75">
      <c r="C876" s="17"/>
      <c r="D876" s="17"/>
    </row>
    <row r="877" spans="3:4" ht="12.75">
      <c r="C877" s="17"/>
      <c r="D877" s="17"/>
    </row>
    <row r="878" spans="3:4" ht="12.75">
      <c r="C878" s="17"/>
      <c r="D878" s="17"/>
    </row>
    <row r="879" spans="3:4" ht="12.75">
      <c r="C879" s="17"/>
      <c r="D879" s="17"/>
    </row>
    <row r="880" spans="3:4" ht="12.75">
      <c r="C880" s="17"/>
      <c r="D880" s="17"/>
    </row>
    <row r="881" spans="3:4" ht="12.75">
      <c r="C881" s="17"/>
      <c r="D881" s="17"/>
    </row>
    <row r="882" spans="3:4" ht="12.75">
      <c r="C882" s="17"/>
      <c r="D882" s="17"/>
    </row>
    <row r="883" spans="3:4" ht="12.75">
      <c r="C883" s="17"/>
      <c r="D883" s="17"/>
    </row>
    <row r="884" spans="3:4" ht="12.75">
      <c r="C884" s="17"/>
      <c r="D884" s="17"/>
    </row>
    <row r="885" spans="3:4" ht="12.75">
      <c r="C885" s="17"/>
      <c r="D885" s="17"/>
    </row>
    <row r="886" spans="3:4" ht="12.75">
      <c r="C886" s="17"/>
      <c r="D886" s="17"/>
    </row>
    <row r="887" spans="3:4" ht="12.75">
      <c r="C887" s="17"/>
      <c r="D887" s="17"/>
    </row>
    <row r="888" spans="3:4" ht="12.75">
      <c r="C888" s="17"/>
      <c r="D888" s="17"/>
    </row>
    <row r="889" spans="3:4" ht="12.75">
      <c r="C889" s="17"/>
      <c r="D889" s="17"/>
    </row>
    <row r="890" spans="3:4" ht="12.75">
      <c r="C890" s="17"/>
      <c r="D890" s="17"/>
    </row>
    <row r="891" spans="3:4" ht="12.75">
      <c r="C891" s="17"/>
      <c r="D891" s="17"/>
    </row>
    <row r="892" spans="3:4" ht="12.75">
      <c r="C892" s="17"/>
      <c r="D892" s="17"/>
    </row>
    <row r="893" spans="3:4" ht="12.75">
      <c r="C893" s="17"/>
      <c r="D893" s="17"/>
    </row>
    <row r="894" spans="3:4" ht="12.75">
      <c r="C894" s="17"/>
      <c r="D894" s="17"/>
    </row>
    <row r="895" spans="3:4" ht="12.75">
      <c r="C895" s="17"/>
      <c r="D895" s="17"/>
    </row>
    <row r="896" spans="3:4" ht="12.75">
      <c r="C896" s="17"/>
      <c r="D896" s="17"/>
    </row>
    <row r="897" spans="3:4" ht="12.75">
      <c r="C897" s="17"/>
      <c r="D897" s="17"/>
    </row>
    <row r="898" spans="3:4" ht="12.75">
      <c r="C898" s="17"/>
      <c r="D898" s="17"/>
    </row>
    <row r="899" spans="3:4" ht="12.75">
      <c r="C899" s="17"/>
      <c r="D899" s="17"/>
    </row>
    <row r="900" spans="3:4" ht="12.75">
      <c r="C900" s="17"/>
      <c r="D900" s="17"/>
    </row>
    <row r="901" spans="3:4" ht="12.75">
      <c r="C901" s="17"/>
      <c r="D901" s="17"/>
    </row>
    <row r="902" spans="3:4" ht="12.75">
      <c r="C902" s="17"/>
      <c r="D902" s="17"/>
    </row>
    <row r="903" spans="3:4" ht="12.75">
      <c r="C903" s="17"/>
      <c r="D903" s="17"/>
    </row>
    <row r="904" spans="3:4" ht="12.75">
      <c r="C904" s="17"/>
      <c r="D904" s="17"/>
    </row>
    <row r="905" spans="3:4" ht="12.75">
      <c r="C905" s="17"/>
      <c r="D905" s="17"/>
    </row>
    <row r="906" spans="3:4" ht="12.75">
      <c r="C906" s="17"/>
      <c r="D906" s="17"/>
    </row>
    <row r="907" spans="3:4" ht="12.75">
      <c r="C907" s="17"/>
      <c r="D907" s="17"/>
    </row>
    <row r="908" spans="3:4" ht="12.75">
      <c r="C908" s="17"/>
      <c r="D908" s="17"/>
    </row>
    <row r="909" spans="3:4" ht="12.75">
      <c r="C909" s="17"/>
      <c r="D909" s="17"/>
    </row>
    <row r="910" spans="3:4" ht="12.75">
      <c r="C910" s="17"/>
      <c r="D910" s="17"/>
    </row>
    <row r="911" spans="3:4" ht="12.75">
      <c r="C911" s="17"/>
      <c r="D911" s="17"/>
    </row>
    <row r="912" spans="3:4" ht="12.75">
      <c r="C912" s="17"/>
      <c r="D912" s="17"/>
    </row>
    <row r="913" spans="3:4" ht="12.75">
      <c r="C913" s="17"/>
      <c r="D913" s="17"/>
    </row>
    <row r="914" spans="3:4" ht="12.75">
      <c r="C914" s="17"/>
      <c r="D914" s="17"/>
    </row>
    <row r="915" spans="3:4" ht="12.75">
      <c r="C915" s="17"/>
      <c r="D915" s="17"/>
    </row>
    <row r="916" spans="3:4" ht="12.75">
      <c r="C916" s="17"/>
      <c r="D916" s="17"/>
    </row>
    <row r="917" spans="3:4" ht="12.75">
      <c r="C917" s="17"/>
      <c r="D917" s="17"/>
    </row>
    <row r="918" spans="3:4" ht="12.75">
      <c r="C918" s="17"/>
      <c r="D918" s="17"/>
    </row>
    <row r="919" spans="3:4" ht="12.75">
      <c r="C919" s="17"/>
      <c r="D919" s="17"/>
    </row>
    <row r="920" spans="3:4" ht="12.75">
      <c r="C920" s="17"/>
      <c r="D920" s="17"/>
    </row>
    <row r="921" spans="3:4" ht="12.75">
      <c r="C921" s="17"/>
      <c r="D921" s="17"/>
    </row>
    <row r="922" spans="3:4" ht="12.75">
      <c r="C922" s="17"/>
      <c r="D922" s="17"/>
    </row>
    <row r="923" spans="3:4" ht="12.75">
      <c r="C923" s="17"/>
      <c r="D923" s="17"/>
    </row>
    <row r="924" spans="3:4" ht="12.75">
      <c r="C924" s="17"/>
      <c r="D924" s="17"/>
    </row>
    <row r="925" spans="3:4" ht="12.75">
      <c r="C925" s="17"/>
      <c r="D925" s="17"/>
    </row>
    <row r="926" spans="3:4" ht="12.75">
      <c r="C926" s="17"/>
      <c r="D926" s="17"/>
    </row>
    <row r="927" spans="3:4" ht="12.75">
      <c r="C927" s="17"/>
      <c r="D927" s="17"/>
    </row>
    <row r="928" spans="3:4" ht="12.75">
      <c r="C928" s="17"/>
      <c r="D928" s="17"/>
    </row>
    <row r="929" spans="3:4" ht="12.75">
      <c r="C929" s="17"/>
      <c r="D929" s="17"/>
    </row>
    <row r="930" spans="3:4" ht="12.75">
      <c r="C930" s="17"/>
      <c r="D930" s="17"/>
    </row>
    <row r="931" spans="3:4" ht="12.75">
      <c r="C931" s="17"/>
      <c r="D931" s="17"/>
    </row>
    <row r="932" spans="3:4" ht="12.75">
      <c r="C932" s="17"/>
      <c r="D932" s="17"/>
    </row>
    <row r="933" spans="3:4" ht="12.75">
      <c r="C933" s="17"/>
      <c r="D933" s="17"/>
    </row>
    <row r="934" spans="3:4" ht="12.75">
      <c r="C934" s="17"/>
      <c r="D934" s="17"/>
    </row>
    <row r="935" spans="3:4" ht="12.75">
      <c r="C935" s="17"/>
      <c r="D935" s="17"/>
    </row>
    <row r="936" spans="3:4" ht="12.75">
      <c r="C936" s="17"/>
      <c r="D936" s="17"/>
    </row>
    <row r="937" spans="3:4" ht="12.75">
      <c r="C937" s="17"/>
      <c r="D937" s="17"/>
    </row>
    <row r="938" spans="3:4" ht="12.75">
      <c r="C938" s="17"/>
      <c r="D938" s="17"/>
    </row>
    <row r="939" spans="3:4" ht="12.75">
      <c r="C939" s="17"/>
      <c r="D939" s="17"/>
    </row>
    <row r="940" spans="3:4" ht="12.75">
      <c r="C940" s="17"/>
      <c r="D940" s="17"/>
    </row>
    <row r="941" spans="3:4" ht="12.75">
      <c r="C941" s="17"/>
      <c r="D941" s="17"/>
    </row>
    <row r="942" spans="3:4" ht="12.75">
      <c r="C942" s="17"/>
      <c r="D942" s="17"/>
    </row>
    <row r="943" spans="3:4" ht="12.75">
      <c r="C943" s="17"/>
      <c r="D943" s="17"/>
    </row>
    <row r="944" spans="3:4" ht="12.75">
      <c r="C944" s="17"/>
      <c r="D944" s="17"/>
    </row>
    <row r="945" spans="3:4" ht="12.75">
      <c r="C945" s="17"/>
      <c r="D945" s="17"/>
    </row>
    <row r="946" spans="3:4" ht="12.75">
      <c r="C946" s="17"/>
      <c r="D946" s="17"/>
    </row>
    <row r="947" spans="3:4" ht="12.75">
      <c r="C947" s="17"/>
      <c r="D947" s="17"/>
    </row>
    <row r="948" spans="3:4" ht="12.75">
      <c r="C948" s="17"/>
      <c r="D948" s="17"/>
    </row>
    <row r="949" spans="3:4" ht="12.75">
      <c r="C949" s="17"/>
      <c r="D949" s="17"/>
    </row>
    <row r="950" spans="3:4" ht="12.75">
      <c r="C950" s="17"/>
      <c r="D950" s="17"/>
    </row>
    <row r="951" spans="3:4" ht="12.75">
      <c r="C951" s="17"/>
      <c r="D951" s="17"/>
    </row>
    <row r="952" spans="3:4" ht="12.75">
      <c r="C952" s="17"/>
      <c r="D952" s="17"/>
    </row>
    <row r="953" spans="3:4" ht="12.75">
      <c r="C953" s="17"/>
      <c r="D953" s="17"/>
    </row>
    <row r="954" spans="3:4" ht="12.75">
      <c r="C954" s="17"/>
      <c r="D954" s="17"/>
    </row>
    <row r="955" spans="3:4" ht="12.75">
      <c r="C955" s="17"/>
      <c r="D955" s="17"/>
    </row>
    <row r="956" spans="3:4" ht="12.75">
      <c r="C956" s="17"/>
      <c r="D956" s="17"/>
    </row>
    <row r="957" spans="3:4" ht="12.75">
      <c r="C957" s="17"/>
      <c r="D957" s="17"/>
    </row>
    <row r="958" spans="3:4" ht="12.75">
      <c r="C958" s="17"/>
      <c r="D958" s="17"/>
    </row>
    <row r="959" spans="3:4" ht="12.75">
      <c r="C959" s="17"/>
      <c r="D959" s="17"/>
    </row>
    <row r="960" spans="3:4" ht="12.75">
      <c r="C960" s="17"/>
      <c r="D960" s="17"/>
    </row>
    <row r="961" spans="3:4" ht="12.75">
      <c r="C961" s="17"/>
      <c r="D961" s="17"/>
    </row>
    <row r="962" spans="3:4" ht="12.75">
      <c r="C962" s="17"/>
      <c r="D962" s="17"/>
    </row>
    <row r="963" spans="3:4" ht="12.75">
      <c r="C963" s="17"/>
      <c r="D963" s="17"/>
    </row>
    <row r="964" spans="3:4" ht="12.75">
      <c r="C964" s="17"/>
      <c r="D964" s="17"/>
    </row>
    <row r="965" spans="3:4" ht="12.75">
      <c r="C965" s="17"/>
      <c r="D965" s="17"/>
    </row>
    <row r="966" spans="3:4" ht="12.75">
      <c r="C966" s="17"/>
      <c r="D966" s="17"/>
    </row>
    <row r="967" spans="3:4" ht="12.75">
      <c r="C967" s="17"/>
      <c r="D967" s="17"/>
    </row>
    <row r="968" spans="3:4" ht="12.75">
      <c r="C968" s="17"/>
      <c r="D968" s="17"/>
    </row>
    <row r="969" spans="3:4" ht="12.75">
      <c r="C969" s="17"/>
      <c r="D969" s="17"/>
    </row>
    <row r="970" spans="3:4" ht="12.75">
      <c r="C970" s="17"/>
      <c r="D970" s="17"/>
    </row>
    <row r="971" spans="3:4" ht="12.75">
      <c r="C971" s="17"/>
      <c r="D971" s="17"/>
    </row>
    <row r="972" spans="3:4" ht="12.75">
      <c r="C972" s="17"/>
      <c r="D972" s="17"/>
    </row>
    <row r="973" spans="3:4" ht="12.75">
      <c r="C973" s="17"/>
      <c r="D973" s="17"/>
    </row>
    <row r="974" spans="3:4" ht="12.75">
      <c r="C974" s="17"/>
      <c r="D974" s="17"/>
    </row>
    <row r="975" spans="3:4" ht="12.75">
      <c r="C975" s="17"/>
      <c r="D975" s="17"/>
    </row>
    <row r="976" spans="3:4" ht="12.75">
      <c r="C976" s="17"/>
      <c r="D976" s="17"/>
    </row>
    <row r="977" spans="3:4" ht="12.75">
      <c r="C977" s="17"/>
      <c r="D977" s="17"/>
    </row>
    <row r="978" spans="3:4" ht="12.75">
      <c r="C978" s="17"/>
      <c r="D978" s="17"/>
    </row>
    <row r="979" spans="3:4" ht="12.75">
      <c r="C979" s="17"/>
      <c r="D979" s="17"/>
    </row>
    <row r="980" spans="3:4" ht="12.75">
      <c r="C980" s="17"/>
      <c r="D980" s="17"/>
    </row>
    <row r="981" spans="3:4" ht="12.75">
      <c r="C981" s="17"/>
      <c r="D981" s="17"/>
    </row>
    <row r="982" spans="3:4" ht="12.75">
      <c r="C982" s="17"/>
      <c r="D982" s="17"/>
    </row>
    <row r="983" spans="3:4" ht="12.75">
      <c r="C983" s="17"/>
      <c r="D983" s="17"/>
    </row>
    <row r="984" spans="3:4" ht="12.75">
      <c r="C984" s="17"/>
      <c r="D984" s="17"/>
    </row>
    <row r="985" spans="3:4" ht="12.75">
      <c r="C985" s="17"/>
      <c r="D985" s="17"/>
    </row>
    <row r="986" spans="3:4" ht="12.75">
      <c r="C986" s="17"/>
      <c r="D986" s="17"/>
    </row>
    <row r="987" spans="3:4" ht="12.75">
      <c r="C987" s="17"/>
      <c r="D987" s="17"/>
    </row>
    <row r="988" spans="3:4" ht="12.75">
      <c r="C988" s="17"/>
      <c r="D988" s="17"/>
    </row>
    <row r="989" spans="3:4" ht="12.75">
      <c r="C989" s="17"/>
      <c r="D989" s="17"/>
    </row>
    <row r="990" spans="3:4" ht="12.75">
      <c r="C990" s="17"/>
      <c r="D990" s="17"/>
    </row>
    <row r="991" spans="3:4" ht="12.75">
      <c r="C991" s="17"/>
      <c r="D991" s="17"/>
    </row>
    <row r="992" spans="3:4" ht="12.75">
      <c r="C992" s="17"/>
      <c r="D992" s="17"/>
    </row>
    <row r="993" spans="3:4" ht="12.75">
      <c r="C993" s="17"/>
      <c r="D993" s="17"/>
    </row>
    <row r="994" spans="3:4" ht="12.75">
      <c r="C994" s="17"/>
      <c r="D994" s="17"/>
    </row>
    <row r="995" spans="3:4" ht="12.75">
      <c r="C995" s="17"/>
      <c r="D995" s="17"/>
    </row>
    <row r="996" spans="3:4" ht="12.75">
      <c r="C996" s="17"/>
      <c r="D996" s="17"/>
    </row>
    <row r="997" spans="3:4" ht="12.75">
      <c r="C997" s="17"/>
      <c r="D997" s="17"/>
    </row>
    <row r="998" spans="3:4" ht="12.75">
      <c r="C998" s="17"/>
      <c r="D998" s="17"/>
    </row>
    <row r="999" spans="3:4" ht="12.75">
      <c r="C999" s="17"/>
      <c r="D999" s="17"/>
    </row>
    <row r="1000" spans="3:4" ht="12.75">
      <c r="C1000" s="17"/>
      <c r="D1000" s="17"/>
    </row>
  </sheetData>
  <autoFilter ref="A1:AA48" xr:uid="{00000000-0009-0000-0000-000044000000}"/>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outlinePr summaryBelow="0" summaryRight="0"/>
  </sheetPr>
  <dimension ref="A1:AC98"/>
  <sheetViews>
    <sheetView workbookViewId="0">
      <pane ySplit="1" topLeftCell="A2" activePane="bottomLeft" state="frozen"/>
      <selection pane="bottomLeft" activeCell="B3" sqref="B3"/>
    </sheetView>
  </sheetViews>
  <sheetFormatPr defaultColWidth="12.5703125" defaultRowHeight="15.75" customHeight="1"/>
  <cols>
    <col min="3" max="3" width="14.85546875" customWidth="1"/>
    <col min="6" max="6" width="13.5703125" customWidth="1"/>
  </cols>
  <sheetData>
    <row r="1" spans="1:29" ht="12.75">
      <c r="A1" s="363" t="s">
        <v>3105</v>
      </c>
      <c r="B1" s="363" t="s">
        <v>3106</v>
      </c>
      <c r="C1" s="363" t="s">
        <v>3107</v>
      </c>
      <c r="D1" s="363" t="s">
        <v>3108</v>
      </c>
      <c r="E1" s="363" t="s">
        <v>3109</v>
      </c>
      <c r="F1" s="363" t="s">
        <v>3110</v>
      </c>
      <c r="G1" s="363" t="s">
        <v>3111</v>
      </c>
      <c r="H1" s="363" t="s">
        <v>3112</v>
      </c>
      <c r="I1" s="363" t="s">
        <v>3113</v>
      </c>
      <c r="J1" s="363" t="s">
        <v>3114</v>
      </c>
      <c r="K1" s="363" t="s">
        <v>2711</v>
      </c>
    </row>
    <row r="2" spans="1:29" ht="12.75">
      <c r="A2" s="381">
        <v>1</v>
      </c>
      <c r="B2" s="381">
        <v>14</v>
      </c>
      <c r="C2" s="381">
        <v>14</v>
      </c>
      <c r="D2" s="381" t="s">
        <v>68</v>
      </c>
      <c r="E2" s="374">
        <v>44099</v>
      </c>
      <c r="F2" s="381">
        <v>0.37</v>
      </c>
      <c r="G2" s="381">
        <v>14</v>
      </c>
      <c r="H2" s="381" t="s">
        <v>27</v>
      </c>
      <c r="I2" s="374">
        <v>44114</v>
      </c>
      <c r="J2" s="381">
        <v>0.25</v>
      </c>
      <c r="K2" s="372"/>
      <c r="L2" s="372"/>
      <c r="M2" s="372"/>
      <c r="N2" s="372"/>
      <c r="O2" s="372"/>
      <c r="P2" s="372"/>
      <c r="Q2" s="372"/>
      <c r="R2" s="372"/>
      <c r="S2" s="372"/>
      <c r="T2" s="372"/>
      <c r="U2" s="372"/>
      <c r="V2" s="372"/>
      <c r="W2" s="372"/>
      <c r="X2" s="372"/>
      <c r="Y2" s="372"/>
      <c r="Z2" s="372"/>
      <c r="AA2" s="372"/>
      <c r="AB2" s="372"/>
      <c r="AC2" s="372"/>
    </row>
    <row r="3" spans="1:29" ht="12.75">
      <c r="A3" s="381">
        <v>1</v>
      </c>
      <c r="B3" s="381">
        <v>2</v>
      </c>
      <c r="C3" s="381">
        <v>2</v>
      </c>
      <c r="D3" s="381" t="s">
        <v>68</v>
      </c>
      <c r="E3" s="374">
        <v>44134</v>
      </c>
      <c r="F3" s="381">
        <v>0.32</v>
      </c>
      <c r="G3" s="381"/>
      <c r="H3" s="381"/>
      <c r="I3" s="374"/>
      <c r="J3" s="381"/>
      <c r="K3" s="372"/>
      <c r="L3" s="372"/>
      <c r="M3" s="372"/>
      <c r="N3" s="372"/>
      <c r="O3" s="372"/>
      <c r="P3" s="372"/>
      <c r="Q3" s="372"/>
      <c r="R3" s="372"/>
      <c r="S3" s="372"/>
      <c r="T3" s="372"/>
      <c r="U3" s="372"/>
      <c r="V3" s="372"/>
      <c r="W3" s="372"/>
      <c r="X3" s="372"/>
      <c r="Y3" s="372"/>
      <c r="Z3" s="372"/>
      <c r="AA3" s="372"/>
      <c r="AB3" s="372"/>
      <c r="AC3" s="372"/>
    </row>
    <row r="4" spans="1:29" ht="12.75">
      <c r="A4" s="270">
        <v>2</v>
      </c>
      <c r="B4" s="270">
        <v>19</v>
      </c>
      <c r="C4" s="270">
        <v>19</v>
      </c>
      <c r="D4" s="270" t="s">
        <v>68</v>
      </c>
      <c r="E4" s="385">
        <v>44099</v>
      </c>
      <c r="F4" s="270">
        <v>0.38</v>
      </c>
      <c r="G4" s="270">
        <v>19</v>
      </c>
      <c r="H4" s="270" t="s">
        <v>27</v>
      </c>
      <c r="I4" s="385">
        <v>44114</v>
      </c>
      <c r="J4" s="270">
        <v>0.25</v>
      </c>
      <c r="K4" s="188"/>
      <c r="L4" s="188"/>
      <c r="M4" s="188"/>
      <c r="N4" s="188"/>
      <c r="O4" s="188"/>
      <c r="P4" s="188"/>
      <c r="Q4" s="188"/>
      <c r="R4" s="188"/>
      <c r="S4" s="188"/>
      <c r="T4" s="188"/>
      <c r="U4" s="188"/>
      <c r="V4" s="188"/>
      <c r="W4" s="188"/>
      <c r="X4" s="188"/>
      <c r="Y4" s="188"/>
      <c r="Z4" s="188"/>
      <c r="AA4" s="188"/>
      <c r="AB4" s="188"/>
      <c r="AC4" s="188"/>
    </row>
    <row r="5" spans="1:29" ht="12.75">
      <c r="A5" s="270">
        <v>3</v>
      </c>
      <c r="B5" s="270">
        <v>15</v>
      </c>
      <c r="C5" s="270">
        <v>15</v>
      </c>
      <c r="D5" s="270" t="s">
        <v>68</v>
      </c>
      <c r="E5" s="385">
        <v>44105</v>
      </c>
      <c r="F5" s="270">
        <v>0.12</v>
      </c>
      <c r="G5" s="270">
        <v>15</v>
      </c>
      <c r="H5" s="270" t="s">
        <v>27</v>
      </c>
      <c r="I5" s="385">
        <v>44114</v>
      </c>
      <c r="J5" s="270">
        <v>0.25</v>
      </c>
      <c r="K5" s="188"/>
      <c r="L5" s="188"/>
      <c r="M5" s="188"/>
      <c r="N5" s="188"/>
      <c r="O5" s="188"/>
      <c r="P5" s="188"/>
      <c r="Q5" s="188"/>
      <c r="R5" s="188"/>
      <c r="S5" s="188"/>
      <c r="T5" s="188"/>
      <c r="U5" s="188"/>
      <c r="V5" s="188"/>
      <c r="W5" s="188"/>
      <c r="X5" s="188"/>
      <c r="Y5" s="188"/>
      <c r="Z5" s="188"/>
      <c r="AA5" s="188"/>
      <c r="AB5" s="188"/>
      <c r="AC5" s="188"/>
    </row>
    <row r="6" spans="1:29" ht="12.75">
      <c r="A6" s="270">
        <v>4</v>
      </c>
      <c r="B6" s="270">
        <v>0</v>
      </c>
      <c r="C6" s="270">
        <v>0</v>
      </c>
      <c r="D6" s="270" t="s">
        <v>68</v>
      </c>
      <c r="E6" s="385">
        <v>44030</v>
      </c>
      <c r="F6" s="270">
        <v>0.02</v>
      </c>
      <c r="G6" s="188"/>
      <c r="H6" s="188"/>
      <c r="I6" s="188"/>
      <c r="J6" s="188"/>
      <c r="K6" s="188"/>
      <c r="L6" s="188"/>
      <c r="M6" s="188"/>
      <c r="N6" s="188"/>
      <c r="O6" s="188"/>
      <c r="P6" s="188"/>
      <c r="Q6" s="188"/>
      <c r="R6" s="188"/>
      <c r="S6" s="188"/>
      <c r="T6" s="188"/>
      <c r="U6" s="188"/>
      <c r="V6" s="188"/>
      <c r="W6" s="188"/>
      <c r="X6" s="188"/>
      <c r="Y6" s="188"/>
      <c r="Z6" s="188"/>
      <c r="AA6" s="188"/>
      <c r="AB6" s="188"/>
      <c r="AC6" s="188"/>
    </row>
    <row r="7" spans="1:29" ht="12.75">
      <c r="A7" s="270">
        <v>5</v>
      </c>
      <c r="B7" s="270">
        <v>20</v>
      </c>
      <c r="C7" s="270">
        <v>20</v>
      </c>
      <c r="D7" s="270" t="s">
        <v>68</v>
      </c>
      <c r="E7" s="385">
        <v>44105</v>
      </c>
      <c r="F7" s="270">
        <v>7.0000000000000007E-2</v>
      </c>
      <c r="G7" s="270">
        <v>20</v>
      </c>
      <c r="H7" s="270" t="s">
        <v>27</v>
      </c>
      <c r="I7" s="385">
        <v>44114</v>
      </c>
      <c r="J7" s="270">
        <v>0.25</v>
      </c>
      <c r="K7" s="188"/>
      <c r="L7" s="188"/>
      <c r="M7" s="188"/>
      <c r="N7" s="188"/>
      <c r="O7" s="188"/>
      <c r="P7" s="188"/>
      <c r="Q7" s="188"/>
      <c r="R7" s="188"/>
      <c r="S7" s="188"/>
      <c r="T7" s="188"/>
      <c r="U7" s="188"/>
      <c r="V7" s="188"/>
      <c r="W7" s="188"/>
      <c r="X7" s="188"/>
      <c r="Y7" s="188"/>
      <c r="Z7" s="188"/>
      <c r="AA7" s="188"/>
      <c r="AB7" s="188"/>
      <c r="AC7" s="188"/>
    </row>
    <row r="8" spans="1:29" ht="12.75">
      <c r="A8" s="446">
        <v>6</v>
      </c>
      <c r="B8" s="446">
        <v>107</v>
      </c>
      <c r="C8" s="446">
        <v>107</v>
      </c>
      <c r="D8" s="446" t="s">
        <v>68</v>
      </c>
      <c r="E8" s="592">
        <v>44105</v>
      </c>
      <c r="F8" s="446">
        <v>0.52</v>
      </c>
      <c r="G8" s="446">
        <v>107</v>
      </c>
      <c r="H8" s="446" t="s">
        <v>27</v>
      </c>
      <c r="I8" s="592">
        <v>44117</v>
      </c>
      <c r="J8" s="446">
        <v>1.75</v>
      </c>
      <c r="K8" s="441"/>
      <c r="L8" s="441"/>
      <c r="M8" s="441"/>
      <c r="N8" s="441"/>
      <c r="O8" s="441"/>
      <c r="P8" s="441"/>
      <c r="Q8" s="441"/>
      <c r="R8" s="441"/>
      <c r="S8" s="441"/>
      <c r="T8" s="441"/>
      <c r="U8" s="441"/>
      <c r="V8" s="441"/>
      <c r="W8" s="441"/>
      <c r="X8" s="441"/>
      <c r="Y8" s="441"/>
      <c r="Z8" s="441"/>
      <c r="AA8" s="441"/>
      <c r="AB8" s="441"/>
      <c r="AC8" s="441"/>
    </row>
    <row r="9" spans="1:29" ht="12.75">
      <c r="A9" s="446">
        <v>6</v>
      </c>
      <c r="B9" s="446">
        <v>3</v>
      </c>
      <c r="C9" s="446">
        <v>3</v>
      </c>
      <c r="D9" s="446" t="s">
        <v>68</v>
      </c>
      <c r="E9" s="592">
        <v>44134</v>
      </c>
      <c r="F9" s="446">
        <v>0.25</v>
      </c>
      <c r="G9" s="446"/>
      <c r="H9" s="446"/>
      <c r="I9" s="592"/>
      <c r="J9" s="446"/>
      <c r="K9" s="441"/>
      <c r="L9" s="441"/>
      <c r="M9" s="441"/>
      <c r="N9" s="441"/>
      <c r="O9" s="441"/>
      <c r="P9" s="441"/>
      <c r="Q9" s="441"/>
      <c r="R9" s="441"/>
      <c r="S9" s="441"/>
      <c r="T9" s="441"/>
      <c r="U9" s="441"/>
      <c r="V9" s="441"/>
      <c r="W9" s="441"/>
      <c r="X9" s="441"/>
      <c r="Y9" s="441"/>
      <c r="Z9" s="441"/>
      <c r="AA9" s="441"/>
      <c r="AB9" s="441"/>
      <c r="AC9" s="441"/>
    </row>
    <row r="10" spans="1:29" ht="12.75">
      <c r="A10" s="446">
        <v>7</v>
      </c>
      <c r="B10" s="446">
        <v>312</v>
      </c>
      <c r="C10" s="446">
        <v>56</v>
      </c>
      <c r="D10" s="446" t="s">
        <v>68</v>
      </c>
      <c r="E10" s="592">
        <v>44099</v>
      </c>
      <c r="F10" s="446">
        <v>0.92</v>
      </c>
      <c r="G10" s="446">
        <v>312</v>
      </c>
      <c r="H10" s="446" t="s">
        <v>27</v>
      </c>
      <c r="I10" s="592">
        <v>44118</v>
      </c>
      <c r="J10" s="446">
        <v>3.5</v>
      </c>
      <c r="K10" s="441"/>
      <c r="L10" s="441"/>
      <c r="M10" s="441"/>
      <c r="N10" s="441"/>
      <c r="O10" s="441"/>
      <c r="P10" s="441"/>
      <c r="Q10" s="441"/>
      <c r="R10" s="441"/>
      <c r="S10" s="441"/>
      <c r="T10" s="441"/>
      <c r="U10" s="441"/>
      <c r="V10" s="441"/>
      <c r="W10" s="441"/>
      <c r="X10" s="441"/>
      <c r="Y10" s="441"/>
      <c r="Z10" s="441"/>
      <c r="AA10" s="441"/>
      <c r="AB10" s="441"/>
      <c r="AC10" s="441"/>
    </row>
    <row r="11" spans="1:29" ht="15" customHeight="1">
      <c r="A11" s="446">
        <v>7</v>
      </c>
      <c r="B11" s="446">
        <v>312</v>
      </c>
      <c r="C11" s="441"/>
      <c r="D11" s="446" t="s">
        <v>68</v>
      </c>
      <c r="E11" s="592">
        <v>44104</v>
      </c>
      <c r="F11" s="446">
        <v>0.9</v>
      </c>
      <c r="G11" s="441"/>
      <c r="H11" s="441"/>
      <c r="I11" s="441"/>
      <c r="J11" s="441"/>
      <c r="K11" s="441"/>
      <c r="L11" s="441"/>
      <c r="M11" s="441"/>
      <c r="N11" s="441"/>
      <c r="O11" s="441"/>
      <c r="P11" s="441"/>
      <c r="Q11" s="441"/>
      <c r="R11" s="441"/>
      <c r="S11" s="441"/>
      <c r="T11" s="441"/>
      <c r="U11" s="441"/>
      <c r="V11" s="441"/>
      <c r="W11" s="441"/>
      <c r="X11" s="441"/>
      <c r="Y11" s="441"/>
      <c r="Z11" s="441"/>
      <c r="AA11" s="441"/>
      <c r="AB11" s="441"/>
      <c r="AC11" s="441"/>
    </row>
    <row r="12" spans="1:29" ht="15" customHeight="1">
      <c r="A12" s="446">
        <v>7</v>
      </c>
      <c r="B12" s="446">
        <v>312</v>
      </c>
      <c r="C12" s="441">
        <f>312-C10</f>
        <v>256</v>
      </c>
      <c r="D12" s="446" t="s">
        <v>68</v>
      </c>
      <c r="E12" s="592">
        <v>44105</v>
      </c>
      <c r="F12" s="446">
        <v>1.72</v>
      </c>
      <c r="G12" s="441"/>
      <c r="H12" s="441"/>
      <c r="I12" s="441"/>
      <c r="J12" s="441"/>
      <c r="K12" s="441"/>
      <c r="L12" s="441"/>
      <c r="M12" s="441"/>
      <c r="N12" s="441"/>
      <c r="O12" s="441"/>
      <c r="P12" s="441"/>
      <c r="Q12" s="441"/>
      <c r="R12" s="441"/>
      <c r="S12" s="441"/>
      <c r="T12" s="441"/>
      <c r="U12" s="441"/>
      <c r="V12" s="441"/>
      <c r="W12" s="441"/>
      <c r="X12" s="441"/>
      <c r="Y12" s="441"/>
      <c r="Z12" s="441"/>
      <c r="AA12" s="441"/>
      <c r="AB12" s="441"/>
      <c r="AC12" s="441"/>
    </row>
    <row r="13" spans="1:29" ht="15" customHeight="1">
      <c r="A13" s="446">
        <v>7</v>
      </c>
      <c r="B13" s="446">
        <v>15</v>
      </c>
      <c r="C13" s="446">
        <v>10</v>
      </c>
      <c r="D13" s="446" t="s">
        <v>68</v>
      </c>
      <c r="E13" s="592">
        <v>44134</v>
      </c>
      <c r="F13" s="446">
        <v>0.8</v>
      </c>
      <c r="G13" s="446"/>
      <c r="H13" s="446"/>
      <c r="I13" s="592"/>
      <c r="J13" s="446"/>
      <c r="K13" s="441"/>
      <c r="L13" s="441"/>
      <c r="M13" s="441"/>
      <c r="N13" s="441"/>
      <c r="O13" s="441"/>
      <c r="P13" s="441"/>
      <c r="Q13" s="441"/>
      <c r="R13" s="441"/>
      <c r="S13" s="441"/>
      <c r="T13" s="441"/>
      <c r="U13" s="441"/>
      <c r="V13" s="441"/>
      <c r="W13" s="441"/>
      <c r="X13" s="441"/>
      <c r="Y13" s="441"/>
      <c r="Z13" s="441"/>
      <c r="AA13" s="441"/>
      <c r="AB13" s="441"/>
      <c r="AC13" s="441"/>
    </row>
    <row r="14" spans="1:29" ht="15" customHeight="1">
      <c r="A14" s="446">
        <v>7</v>
      </c>
      <c r="B14" s="446">
        <v>15</v>
      </c>
      <c r="C14" s="446">
        <v>5</v>
      </c>
      <c r="D14" s="446" t="s">
        <v>68</v>
      </c>
      <c r="E14" s="592">
        <v>44141</v>
      </c>
      <c r="F14" s="446">
        <v>0.56999999999999995</v>
      </c>
      <c r="G14" s="446"/>
      <c r="H14" s="446"/>
      <c r="I14" s="592"/>
      <c r="J14" s="446"/>
      <c r="K14" s="441"/>
      <c r="L14" s="441"/>
      <c r="M14" s="441"/>
      <c r="N14" s="441"/>
      <c r="O14" s="441"/>
      <c r="P14" s="441"/>
      <c r="Q14" s="441"/>
      <c r="R14" s="441"/>
      <c r="S14" s="441"/>
      <c r="T14" s="441"/>
      <c r="U14" s="441"/>
      <c r="V14" s="441"/>
      <c r="W14" s="441"/>
      <c r="X14" s="441"/>
      <c r="Y14" s="441"/>
      <c r="Z14" s="441"/>
      <c r="AA14" s="441"/>
      <c r="AB14" s="441"/>
      <c r="AC14" s="441"/>
    </row>
    <row r="15" spans="1:29" ht="15" customHeight="1">
      <c r="A15" s="446">
        <v>8</v>
      </c>
      <c r="B15" s="446">
        <v>88</v>
      </c>
      <c r="C15" s="446">
        <v>88</v>
      </c>
      <c r="D15" s="446" t="s">
        <v>68</v>
      </c>
      <c r="E15" s="592">
        <v>44105</v>
      </c>
      <c r="F15" s="446">
        <v>0.43</v>
      </c>
      <c r="G15" s="446">
        <v>88</v>
      </c>
      <c r="H15" s="446" t="s">
        <v>27</v>
      </c>
      <c r="I15" s="592">
        <v>44119</v>
      </c>
      <c r="J15" s="446">
        <v>1.5</v>
      </c>
      <c r="K15" s="441"/>
      <c r="L15" s="441"/>
      <c r="M15" s="441"/>
      <c r="N15" s="441"/>
      <c r="O15" s="441"/>
      <c r="P15" s="441"/>
      <c r="Q15" s="441"/>
      <c r="R15" s="441"/>
      <c r="S15" s="441"/>
      <c r="T15" s="441"/>
      <c r="U15" s="441"/>
      <c r="V15" s="441"/>
      <c r="W15" s="441"/>
      <c r="X15" s="441"/>
      <c r="Y15" s="441"/>
      <c r="Z15" s="441"/>
      <c r="AA15" s="441"/>
      <c r="AB15" s="441"/>
      <c r="AC15" s="441"/>
    </row>
    <row r="16" spans="1:29" ht="15" customHeight="1">
      <c r="A16" s="446">
        <v>8</v>
      </c>
      <c r="B16" s="446">
        <v>5</v>
      </c>
      <c r="C16" s="446">
        <v>5</v>
      </c>
      <c r="D16" s="446" t="s">
        <v>68</v>
      </c>
      <c r="E16" s="592">
        <v>44134</v>
      </c>
      <c r="F16" s="446">
        <v>0.32</v>
      </c>
      <c r="G16" s="446"/>
      <c r="H16" s="446"/>
      <c r="I16" s="592"/>
      <c r="J16" s="446"/>
      <c r="K16" s="441"/>
      <c r="L16" s="441"/>
      <c r="M16" s="441"/>
      <c r="N16" s="441"/>
      <c r="O16" s="441"/>
      <c r="P16" s="441"/>
      <c r="Q16" s="441"/>
      <c r="R16" s="441"/>
      <c r="S16" s="441"/>
      <c r="T16" s="441"/>
      <c r="U16" s="441"/>
      <c r="V16" s="441"/>
      <c r="W16" s="441"/>
      <c r="X16" s="441"/>
      <c r="Y16" s="441"/>
      <c r="Z16" s="441"/>
      <c r="AA16" s="441"/>
      <c r="AB16" s="441"/>
      <c r="AC16" s="441"/>
    </row>
    <row r="17" spans="1:29" ht="12.75">
      <c r="A17" s="270">
        <v>9</v>
      </c>
      <c r="B17" s="270">
        <v>4</v>
      </c>
      <c r="C17" s="270">
        <v>4</v>
      </c>
      <c r="D17" s="270" t="s">
        <v>68</v>
      </c>
      <c r="E17" s="385">
        <v>44030</v>
      </c>
      <c r="F17" s="270">
        <v>0.1</v>
      </c>
      <c r="G17" s="270">
        <v>4</v>
      </c>
      <c r="H17" s="270" t="s">
        <v>27</v>
      </c>
      <c r="I17" s="385">
        <v>44119</v>
      </c>
      <c r="J17" s="270">
        <v>0</v>
      </c>
      <c r="K17" s="188"/>
      <c r="L17" s="188"/>
      <c r="M17" s="188"/>
      <c r="N17" s="188"/>
      <c r="O17" s="188"/>
      <c r="P17" s="188"/>
      <c r="Q17" s="188"/>
      <c r="R17" s="188"/>
      <c r="S17" s="188"/>
      <c r="T17" s="188"/>
      <c r="U17" s="188"/>
      <c r="V17" s="188"/>
      <c r="W17" s="188"/>
      <c r="X17" s="188"/>
      <c r="Y17" s="188"/>
      <c r="Z17" s="188"/>
      <c r="AA17" s="188"/>
      <c r="AB17" s="188"/>
      <c r="AC17" s="188"/>
    </row>
    <row r="18" spans="1:29" ht="12.75">
      <c r="A18" s="270">
        <v>10</v>
      </c>
      <c r="B18" s="270">
        <v>0</v>
      </c>
      <c r="C18" s="270">
        <v>0</v>
      </c>
      <c r="D18" s="270" t="s">
        <v>68</v>
      </c>
      <c r="E18" s="385">
        <v>44105</v>
      </c>
      <c r="F18" s="270">
        <v>0</v>
      </c>
      <c r="G18" s="188"/>
      <c r="H18" s="188"/>
      <c r="I18" s="188"/>
      <c r="J18" s="188"/>
      <c r="K18" s="188"/>
      <c r="L18" s="188"/>
      <c r="M18" s="188"/>
      <c r="N18" s="188"/>
      <c r="O18" s="188"/>
      <c r="P18" s="188"/>
      <c r="Q18" s="188"/>
      <c r="R18" s="188"/>
      <c r="S18" s="188"/>
      <c r="T18" s="188"/>
      <c r="U18" s="188"/>
      <c r="V18" s="188"/>
      <c r="W18" s="188"/>
      <c r="X18" s="188"/>
      <c r="Y18" s="188"/>
      <c r="Z18" s="188"/>
      <c r="AA18" s="188"/>
      <c r="AB18" s="188"/>
      <c r="AC18" s="188"/>
    </row>
    <row r="19" spans="1:29" ht="12.75">
      <c r="A19" s="446">
        <v>11</v>
      </c>
      <c r="B19" s="446">
        <v>56</v>
      </c>
      <c r="C19" s="446">
        <v>56</v>
      </c>
      <c r="D19" s="446" t="s">
        <v>68</v>
      </c>
      <c r="E19" s="592">
        <v>44105</v>
      </c>
      <c r="F19" s="446">
        <v>0.32</v>
      </c>
      <c r="G19" s="446">
        <v>56</v>
      </c>
      <c r="H19" s="446" t="s">
        <v>27</v>
      </c>
      <c r="I19" s="592">
        <v>44119</v>
      </c>
      <c r="J19" s="446">
        <v>1</v>
      </c>
      <c r="K19" s="441"/>
      <c r="L19" s="441"/>
      <c r="M19" s="441"/>
      <c r="N19" s="441"/>
      <c r="O19" s="441"/>
      <c r="P19" s="441"/>
      <c r="Q19" s="441"/>
      <c r="R19" s="441"/>
      <c r="S19" s="441"/>
      <c r="T19" s="441"/>
      <c r="U19" s="441"/>
      <c r="V19" s="441"/>
      <c r="W19" s="441"/>
      <c r="X19" s="441"/>
      <c r="Y19" s="441"/>
      <c r="Z19" s="441"/>
      <c r="AA19" s="441"/>
      <c r="AB19" s="441"/>
      <c r="AC19" s="441"/>
    </row>
    <row r="20" spans="1:29" ht="12.75">
      <c r="A20" s="446">
        <v>11</v>
      </c>
      <c r="B20" s="446">
        <v>2</v>
      </c>
      <c r="C20" s="446">
        <v>2</v>
      </c>
      <c r="D20" s="446" t="s">
        <v>68</v>
      </c>
      <c r="E20" s="592">
        <v>44141</v>
      </c>
      <c r="F20" s="446">
        <v>0.15</v>
      </c>
      <c r="G20" s="446"/>
      <c r="H20" s="446"/>
      <c r="I20" s="592"/>
      <c r="J20" s="446"/>
      <c r="K20" s="441"/>
      <c r="L20" s="441"/>
      <c r="M20" s="441"/>
      <c r="N20" s="441"/>
      <c r="O20" s="441"/>
      <c r="P20" s="441"/>
      <c r="Q20" s="441"/>
      <c r="R20" s="441"/>
      <c r="S20" s="441"/>
      <c r="T20" s="441"/>
      <c r="U20" s="441"/>
      <c r="V20" s="441"/>
      <c r="W20" s="441"/>
      <c r="X20" s="441"/>
      <c r="Y20" s="441"/>
      <c r="Z20" s="441"/>
      <c r="AA20" s="441"/>
      <c r="AB20" s="441"/>
      <c r="AC20" s="441"/>
    </row>
    <row r="21" spans="1:29" ht="12.75">
      <c r="A21" s="446">
        <v>12</v>
      </c>
      <c r="B21" s="446">
        <v>1466</v>
      </c>
      <c r="C21" s="446">
        <v>35</v>
      </c>
      <c r="D21" s="446" t="s">
        <v>68</v>
      </c>
      <c r="E21" s="592">
        <v>44030</v>
      </c>
      <c r="F21" s="446">
        <v>1.75</v>
      </c>
      <c r="G21" s="446">
        <v>307</v>
      </c>
      <c r="H21" s="446" t="s">
        <v>27</v>
      </c>
      <c r="I21" s="592">
        <v>44062</v>
      </c>
      <c r="J21" s="446">
        <v>3</v>
      </c>
      <c r="K21" s="441"/>
      <c r="L21" s="441"/>
      <c r="M21" s="441"/>
      <c r="N21" s="441"/>
      <c r="O21" s="441"/>
      <c r="P21" s="441"/>
      <c r="Q21" s="441"/>
      <c r="R21" s="441"/>
      <c r="S21" s="441"/>
      <c r="T21" s="441"/>
      <c r="U21" s="441"/>
      <c r="V21" s="441"/>
      <c r="W21" s="441"/>
      <c r="X21" s="441"/>
      <c r="Y21" s="441"/>
      <c r="Z21" s="441"/>
      <c r="AA21" s="441"/>
      <c r="AB21" s="441"/>
      <c r="AC21" s="441"/>
    </row>
    <row r="22" spans="1:29" ht="12.75">
      <c r="A22" s="446">
        <v>12</v>
      </c>
      <c r="B22" s="446">
        <v>1466</v>
      </c>
      <c r="C22" s="446">
        <v>33</v>
      </c>
      <c r="D22" s="446" t="s">
        <v>68</v>
      </c>
      <c r="E22" s="592">
        <v>44035</v>
      </c>
      <c r="F22" s="446">
        <v>0.63</v>
      </c>
      <c r="G22" s="446">
        <v>229</v>
      </c>
      <c r="H22" s="446" t="s">
        <v>27</v>
      </c>
      <c r="I22" s="592">
        <v>44064</v>
      </c>
      <c r="J22" s="446">
        <v>2</v>
      </c>
      <c r="K22" s="441"/>
      <c r="L22" s="441"/>
      <c r="M22" s="441"/>
      <c r="N22" s="441"/>
      <c r="O22" s="441"/>
      <c r="P22" s="441"/>
      <c r="Q22" s="441"/>
      <c r="R22" s="441"/>
      <c r="S22" s="441"/>
      <c r="T22" s="441"/>
      <c r="U22" s="441"/>
      <c r="V22" s="441"/>
      <c r="W22" s="441"/>
      <c r="X22" s="441"/>
      <c r="Y22" s="441"/>
      <c r="Z22" s="441"/>
      <c r="AA22" s="441"/>
      <c r="AB22" s="441"/>
      <c r="AC22" s="441"/>
    </row>
    <row r="23" spans="1:29" ht="12.75">
      <c r="A23" s="446">
        <v>12</v>
      </c>
      <c r="B23" s="446">
        <v>1466</v>
      </c>
      <c r="C23" s="446">
        <v>156</v>
      </c>
      <c r="D23" s="446" t="s">
        <v>68</v>
      </c>
      <c r="E23" s="592">
        <v>44036</v>
      </c>
      <c r="F23" s="446">
        <v>2.2999999999999998</v>
      </c>
      <c r="G23" s="446">
        <v>255</v>
      </c>
      <c r="H23" s="446" t="s">
        <v>27</v>
      </c>
      <c r="I23" s="592">
        <v>44065</v>
      </c>
      <c r="J23" s="446">
        <v>3</v>
      </c>
      <c r="K23" s="441"/>
      <c r="L23" s="441"/>
      <c r="M23" s="441"/>
      <c r="N23" s="441"/>
      <c r="O23" s="441"/>
      <c r="P23" s="441"/>
      <c r="Q23" s="441"/>
      <c r="R23" s="441"/>
      <c r="S23" s="441"/>
      <c r="T23" s="441"/>
      <c r="U23" s="441"/>
      <c r="V23" s="441"/>
      <c r="W23" s="441"/>
      <c r="X23" s="441"/>
      <c r="Y23" s="441"/>
      <c r="Z23" s="441"/>
      <c r="AA23" s="441"/>
      <c r="AB23" s="441"/>
      <c r="AC23" s="441"/>
    </row>
    <row r="24" spans="1:29" ht="12.75">
      <c r="A24" s="446">
        <v>12</v>
      </c>
      <c r="B24" s="446">
        <v>1466</v>
      </c>
      <c r="C24" s="446">
        <v>208</v>
      </c>
      <c r="D24" s="446" t="s">
        <v>68</v>
      </c>
      <c r="E24" s="592">
        <v>44037</v>
      </c>
      <c r="F24" s="446">
        <v>3.87</v>
      </c>
      <c r="G24" s="446">
        <v>690</v>
      </c>
      <c r="H24" s="446" t="s">
        <v>27</v>
      </c>
      <c r="I24" s="592">
        <v>44079</v>
      </c>
      <c r="J24" s="441"/>
      <c r="K24" s="441"/>
      <c r="L24" s="441"/>
      <c r="M24" s="441"/>
      <c r="N24" s="441"/>
      <c r="O24" s="441"/>
      <c r="P24" s="441"/>
      <c r="Q24" s="441"/>
      <c r="R24" s="441"/>
      <c r="S24" s="441"/>
      <c r="T24" s="441"/>
      <c r="U24" s="441"/>
      <c r="V24" s="441"/>
      <c r="W24" s="441"/>
      <c r="X24" s="441"/>
      <c r="Y24" s="441"/>
      <c r="Z24" s="441"/>
      <c r="AA24" s="441"/>
      <c r="AB24" s="441"/>
      <c r="AC24" s="441"/>
    </row>
    <row r="25" spans="1:29" ht="12.75">
      <c r="A25" s="446">
        <v>12</v>
      </c>
      <c r="B25" s="446">
        <v>1466</v>
      </c>
      <c r="C25" s="446">
        <v>45</v>
      </c>
      <c r="D25" s="446" t="s">
        <v>68</v>
      </c>
      <c r="E25" s="592">
        <v>44041</v>
      </c>
      <c r="F25" s="446">
        <v>1</v>
      </c>
      <c r="G25" s="441"/>
      <c r="H25" s="441"/>
      <c r="I25" s="441"/>
      <c r="J25" s="441"/>
      <c r="K25" s="441"/>
      <c r="L25" s="441"/>
      <c r="M25" s="441"/>
      <c r="N25" s="441"/>
      <c r="O25" s="441"/>
      <c r="P25" s="441"/>
      <c r="Q25" s="441"/>
      <c r="R25" s="441"/>
      <c r="S25" s="441"/>
      <c r="T25" s="441"/>
      <c r="U25" s="441"/>
      <c r="V25" s="441"/>
      <c r="W25" s="441"/>
      <c r="X25" s="441"/>
      <c r="Y25" s="441"/>
      <c r="Z25" s="441"/>
      <c r="AA25" s="441"/>
      <c r="AB25" s="441"/>
      <c r="AC25" s="441"/>
    </row>
    <row r="26" spans="1:29" ht="12.75">
      <c r="A26" s="446">
        <v>12</v>
      </c>
      <c r="B26" s="446">
        <v>1466</v>
      </c>
      <c r="C26" s="446">
        <v>173</v>
      </c>
      <c r="D26" s="446" t="s">
        <v>68</v>
      </c>
      <c r="E26" s="592">
        <v>44042</v>
      </c>
      <c r="F26" s="446">
        <v>2.65</v>
      </c>
      <c r="G26" s="441"/>
      <c r="H26" s="441"/>
      <c r="I26" s="441"/>
      <c r="J26" s="441"/>
      <c r="K26" s="441"/>
      <c r="L26" s="441"/>
      <c r="M26" s="441"/>
      <c r="N26" s="441"/>
      <c r="O26" s="441"/>
      <c r="P26" s="441"/>
      <c r="Q26" s="441"/>
      <c r="R26" s="441"/>
      <c r="S26" s="441"/>
      <c r="T26" s="441"/>
      <c r="U26" s="441"/>
      <c r="V26" s="441"/>
      <c r="W26" s="441"/>
      <c r="X26" s="441"/>
      <c r="Y26" s="441"/>
      <c r="Z26" s="441"/>
      <c r="AA26" s="441"/>
      <c r="AB26" s="441"/>
      <c r="AC26" s="441"/>
    </row>
    <row r="27" spans="1:29" ht="12.75">
      <c r="A27" s="446">
        <v>12</v>
      </c>
      <c r="B27" s="446">
        <v>1466</v>
      </c>
      <c r="C27" s="446">
        <v>487</v>
      </c>
      <c r="D27" s="446" t="s">
        <v>68</v>
      </c>
      <c r="E27" s="592">
        <v>44050</v>
      </c>
      <c r="F27" s="446">
        <v>5.92</v>
      </c>
      <c r="G27" s="441"/>
      <c r="H27" s="441"/>
      <c r="I27" s="441"/>
      <c r="J27" s="441"/>
      <c r="K27" s="441"/>
      <c r="L27" s="441"/>
      <c r="M27" s="441"/>
      <c r="N27" s="441"/>
      <c r="O27" s="441"/>
      <c r="P27" s="441"/>
      <c r="Q27" s="441"/>
      <c r="R27" s="441"/>
      <c r="S27" s="441"/>
      <c r="T27" s="441"/>
      <c r="U27" s="441"/>
      <c r="V27" s="441"/>
      <c r="W27" s="441"/>
      <c r="X27" s="441"/>
      <c r="Y27" s="441"/>
      <c r="Z27" s="441"/>
      <c r="AA27" s="441"/>
      <c r="AB27" s="441"/>
      <c r="AC27" s="441"/>
    </row>
    <row r="28" spans="1:29" ht="12.75">
      <c r="A28" s="446">
        <v>12</v>
      </c>
      <c r="B28" s="446">
        <v>1466</v>
      </c>
      <c r="C28" s="446">
        <v>94</v>
      </c>
      <c r="D28" s="446" t="s">
        <v>68</v>
      </c>
      <c r="E28" s="592">
        <v>44051</v>
      </c>
      <c r="F28" s="446">
        <v>1.67</v>
      </c>
      <c r="G28" s="441"/>
      <c r="H28" s="441"/>
      <c r="I28" s="441"/>
      <c r="J28" s="441"/>
      <c r="K28" s="441"/>
      <c r="L28" s="441"/>
      <c r="M28" s="441"/>
      <c r="N28" s="441"/>
      <c r="O28" s="441"/>
      <c r="P28" s="441"/>
      <c r="Q28" s="441"/>
      <c r="R28" s="441"/>
      <c r="S28" s="441"/>
      <c r="T28" s="441"/>
      <c r="U28" s="441"/>
      <c r="V28" s="441"/>
      <c r="W28" s="441"/>
      <c r="X28" s="441"/>
      <c r="Y28" s="441"/>
      <c r="Z28" s="441"/>
      <c r="AA28" s="441"/>
      <c r="AB28" s="441"/>
      <c r="AC28" s="441"/>
    </row>
    <row r="29" spans="1:29" ht="12.75">
      <c r="A29" s="446">
        <v>12</v>
      </c>
      <c r="B29" s="446">
        <v>1466</v>
      </c>
      <c r="C29" s="446">
        <v>85</v>
      </c>
      <c r="D29" s="446" t="s">
        <v>68</v>
      </c>
      <c r="E29" s="592">
        <v>44053</v>
      </c>
      <c r="F29" s="446">
        <v>1.67</v>
      </c>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row>
    <row r="30" spans="1:29" ht="12.75">
      <c r="A30" s="446">
        <v>12</v>
      </c>
      <c r="B30" s="446">
        <v>1466</v>
      </c>
      <c r="C30" s="446">
        <v>56</v>
      </c>
      <c r="D30" s="446" t="s">
        <v>68</v>
      </c>
      <c r="E30" s="592">
        <v>44054</v>
      </c>
      <c r="F30" s="446">
        <v>1.5</v>
      </c>
      <c r="G30" s="441"/>
      <c r="H30" s="441"/>
      <c r="I30" s="441"/>
      <c r="J30" s="441"/>
      <c r="K30" s="441"/>
      <c r="L30" s="441"/>
      <c r="M30" s="441"/>
      <c r="N30" s="441"/>
      <c r="O30" s="441"/>
      <c r="P30" s="441"/>
      <c r="Q30" s="441"/>
      <c r="R30" s="441"/>
      <c r="S30" s="441"/>
      <c r="T30" s="441"/>
      <c r="U30" s="441"/>
      <c r="V30" s="441"/>
      <c r="W30" s="441"/>
      <c r="X30" s="441"/>
      <c r="Y30" s="441"/>
      <c r="Z30" s="441"/>
      <c r="AA30" s="441"/>
      <c r="AB30" s="441"/>
      <c r="AC30" s="441"/>
    </row>
    <row r="31" spans="1:29" ht="12.75">
      <c r="A31" s="446">
        <v>12</v>
      </c>
      <c r="B31" s="446">
        <v>1466</v>
      </c>
      <c r="C31" s="446">
        <v>94</v>
      </c>
      <c r="D31" s="446" t="s">
        <v>68</v>
      </c>
      <c r="E31" s="592">
        <v>44058</v>
      </c>
      <c r="F31" s="446">
        <v>1.78</v>
      </c>
      <c r="G31" s="441"/>
      <c r="H31" s="441"/>
      <c r="I31" s="441"/>
      <c r="J31" s="441"/>
      <c r="K31" s="441"/>
      <c r="L31" s="441"/>
      <c r="M31" s="441"/>
      <c r="N31" s="441"/>
      <c r="O31" s="441"/>
      <c r="P31" s="441"/>
      <c r="Q31" s="441"/>
      <c r="R31" s="441"/>
      <c r="S31" s="441"/>
      <c r="T31" s="441"/>
      <c r="U31" s="441"/>
      <c r="V31" s="441"/>
      <c r="W31" s="441"/>
      <c r="X31" s="441"/>
      <c r="Y31" s="441"/>
      <c r="Z31" s="441"/>
      <c r="AA31" s="441"/>
      <c r="AB31" s="441"/>
      <c r="AC31" s="441"/>
    </row>
    <row r="32" spans="1:29" ht="12.75">
      <c r="A32" s="446">
        <v>12</v>
      </c>
      <c r="B32" s="446">
        <v>1466</v>
      </c>
      <c r="C32" s="446">
        <v>75</v>
      </c>
      <c r="D32" s="446" t="s">
        <v>68</v>
      </c>
      <c r="E32" s="592">
        <v>44083</v>
      </c>
      <c r="F32" s="446">
        <v>1.2</v>
      </c>
      <c r="G32" s="441"/>
      <c r="H32" s="441"/>
      <c r="I32" s="441"/>
      <c r="J32" s="441"/>
      <c r="K32" s="441"/>
      <c r="L32" s="441"/>
      <c r="M32" s="441"/>
      <c r="N32" s="441"/>
      <c r="O32" s="441"/>
      <c r="P32" s="441"/>
      <c r="Q32" s="441"/>
      <c r="R32" s="441"/>
      <c r="S32" s="441"/>
      <c r="T32" s="441"/>
      <c r="U32" s="441"/>
      <c r="V32" s="441"/>
      <c r="W32" s="441"/>
      <c r="X32" s="441"/>
      <c r="Y32" s="441"/>
      <c r="Z32" s="441"/>
      <c r="AA32" s="441"/>
      <c r="AB32" s="441"/>
      <c r="AC32" s="441"/>
    </row>
    <row r="33" spans="1:29" ht="12.75">
      <c r="A33" s="446">
        <v>12</v>
      </c>
      <c r="B33" s="446">
        <v>1466</v>
      </c>
      <c r="C33" s="446">
        <v>74</v>
      </c>
      <c r="D33" s="446" t="s">
        <v>68</v>
      </c>
      <c r="E33" s="592">
        <v>44084</v>
      </c>
      <c r="F33" s="446">
        <v>1.75</v>
      </c>
      <c r="G33" s="441"/>
      <c r="H33" s="441"/>
      <c r="I33" s="441"/>
      <c r="J33" s="441"/>
      <c r="K33" s="441"/>
      <c r="L33" s="441"/>
      <c r="M33" s="441"/>
      <c r="N33" s="441"/>
      <c r="O33" s="441"/>
      <c r="P33" s="441"/>
      <c r="Q33" s="441"/>
      <c r="R33" s="441"/>
      <c r="S33" s="441"/>
      <c r="T33" s="441"/>
      <c r="U33" s="441"/>
      <c r="V33" s="441"/>
      <c r="W33" s="441"/>
      <c r="X33" s="441"/>
      <c r="Y33" s="441"/>
      <c r="Z33" s="441"/>
      <c r="AA33" s="441"/>
      <c r="AB33" s="441"/>
      <c r="AC33" s="441"/>
    </row>
    <row r="34" spans="1:29" ht="12.75">
      <c r="A34" s="446">
        <v>13</v>
      </c>
      <c r="B34" s="446">
        <v>136</v>
      </c>
      <c r="C34" s="446">
        <v>136</v>
      </c>
      <c r="D34" s="446" t="s">
        <v>68</v>
      </c>
      <c r="E34" s="592">
        <v>44084</v>
      </c>
      <c r="F34" s="446">
        <v>0.72</v>
      </c>
      <c r="G34" s="446">
        <v>136</v>
      </c>
      <c r="H34" s="446" t="s">
        <v>27</v>
      </c>
      <c r="I34" s="592">
        <v>44120</v>
      </c>
      <c r="J34" s="446">
        <v>1.5</v>
      </c>
      <c r="K34" s="441"/>
      <c r="L34" s="441"/>
      <c r="M34" s="441"/>
      <c r="N34" s="441"/>
      <c r="O34" s="441"/>
      <c r="P34" s="441"/>
      <c r="Q34" s="441"/>
      <c r="R34" s="441"/>
      <c r="S34" s="441"/>
      <c r="T34" s="441"/>
      <c r="U34" s="441"/>
      <c r="V34" s="441"/>
      <c r="W34" s="441"/>
      <c r="X34" s="441"/>
      <c r="Y34" s="441"/>
      <c r="Z34" s="441"/>
      <c r="AA34" s="441"/>
      <c r="AB34" s="441"/>
      <c r="AC34" s="441"/>
    </row>
    <row r="35" spans="1:29" ht="12.75">
      <c r="A35" s="446">
        <v>13</v>
      </c>
      <c r="B35" s="446">
        <v>2</v>
      </c>
      <c r="C35" s="446">
        <v>2</v>
      </c>
      <c r="D35" s="446" t="s">
        <v>68</v>
      </c>
      <c r="E35" s="592">
        <v>44134</v>
      </c>
      <c r="F35" s="446">
        <v>0.17</v>
      </c>
      <c r="G35" s="446"/>
      <c r="H35" s="446"/>
      <c r="I35" s="592"/>
      <c r="J35" s="446"/>
      <c r="K35" s="441"/>
      <c r="L35" s="441"/>
      <c r="M35" s="441"/>
      <c r="N35" s="441"/>
      <c r="O35" s="441"/>
      <c r="P35" s="441"/>
      <c r="Q35" s="441"/>
      <c r="R35" s="441"/>
      <c r="S35" s="441"/>
      <c r="T35" s="441"/>
      <c r="U35" s="441"/>
      <c r="V35" s="441"/>
      <c r="W35" s="441"/>
      <c r="X35" s="441"/>
      <c r="Y35" s="441"/>
      <c r="Z35" s="441"/>
      <c r="AA35" s="441"/>
      <c r="AB35" s="441"/>
      <c r="AC35" s="441"/>
    </row>
    <row r="36" spans="1:29" ht="12.75">
      <c r="A36" s="270">
        <v>14</v>
      </c>
      <c r="B36" s="270">
        <v>152</v>
      </c>
      <c r="C36" s="270">
        <v>152</v>
      </c>
      <c r="D36" s="270" t="s">
        <v>68</v>
      </c>
      <c r="E36" s="385">
        <v>44084</v>
      </c>
      <c r="F36" s="270">
        <v>1.02</v>
      </c>
      <c r="G36" s="270">
        <v>152</v>
      </c>
      <c r="H36" s="270" t="s">
        <v>27</v>
      </c>
      <c r="I36" s="385">
        <v>44120</v>
      </c>
      <c r="J36" s="270">
        <v>1.5</v>
      </c>
      <c r="K36" s="188"/>
      <c r="L36" s="188"/>
      <c r="M36" s="188"/>
      <c r="N36" s="188"/>
      <c r="O36" s="188"/>
      <c r="P36" s="188"/>
      <c r="Q36" s="188"/>
      <c r="R36" s="188"/>
      <c r="S36" s="188"/>
      <c r="T36" s="188"/>
      <c r="U36" s="188"/>
      <c r="V36" s="188"/>
      <c r="W36" s="188"/>
      <c r="X36" s="188"/>
      <c r="Y36" s="188"/>
      <c r="Z36" s="188"/>
      <c r="AA36" s="188"/>
      <c r="AB36" s="188"/>
      <c r="AC36" s="188"/>
    </row>
    <row r="37" spans="1:29" ht="12.75">
      <c r="A37" s="446">
        <v>15</v>
      </c>
      <c r="B37" s="446">
        <v>84</v>
      </c>
      <c r="C37" s="446">
        <v>84</v>
      </c>
      <c r="D37" s="446" t="s">
        <v>68</v>
      </c>
      <c r="E37" s="592">
        <v>44030</v>
      </c>
      <c r="F37" s="446">
        <v>0.5</v>
      </c>
      <c r="G37" s="446">
        <v>84</v>
      </c>
      <c r="H37" s="446" t="s">
        <v>27</v>
      </c>
      <c r="I37" s="592">
        <v>44121</v>
      </c>
      <c r="J37" s="446">
        <v>0.75</v>
      </c>
      <c r="K37" s="441"/>
      <c r="L37" s="441"/>
      <c r="M37" s="441"/>
      <c r="N37" s="441"/>
      <c r="O37" s="441"/>
      <c r="P37" s="441"/>
      <c r="Q37" s="441"/>
      <c r="R37" s="441"/>
      <c r="S37" s="441"/>
      <c r="T37" s="441"/>
      <c r="U37" s="441"/>
      <c r="V37" s="441"/>
      <c r="W37" s="441"/>
      <c r="X37" s="441"/>
      <c r="Y37" s="441"/>
      <c r="Z37" s="441"/>
      <c r="AA37" s="441"/>
      <c r="AB37" s="441"/>
      <c r="AC37" s="441"/>
    </row>
    <row r="38" spans="1:29" ht="12.75">
      <c r="A38" s="446">
        <v>15</v>
      </c>
      <c r="B38" s="446">
        <v>3</v>
      </c>
      <c r="C38" s="446">
        <v>3</v>
      </c>
      <c r="D38" s="446" t="s">
        <v>68</v>
      </c>
      <c r="E38" s="592">
        <v>44134</v>
      </c>
      <c r="F38" s="446">
        <v>0.05</v>
      </c>
      <c r="G38" s="446"/>
      <c r="H38" s="446"/>
      <c r="I38" s="592"/>
      <c r="J38" s="446"/>
      <c r="K38" s="441"/>
      <c r="L38" s="441"/>
      <c r="M38" s="441"/>
      <c r="N38" s="441"/>
      <c r="O38" s="441"/>
      <c r="P38" s="441"/>
      <c r="Q38" s="441"/>
      <c r="R38" s="441"/>
      <c r="S38" s="441"/>
      <c r="T38" s="441"/>
      <c r="U38" s="441"/>
      <c r="V38" s="441"/>
      <c r="W38" s="441"/>
      <c r="X38" s="441"/>
      <c r="Y38" s="441"/>
      <c r="Z38" s="441"/>
      <c r="AA38" s="441"/>
      <c r="AB38" s="441"/>
      <c r="AC38" s="441"/>
    </row>
    <row r="39" spans="1:29" ht="12.75">
      <c r="A39" s="270">
        <v>16</v>
      </c>
      <c r="B39" s="270">
        <v>0</v>
      </c>
      <c r="C39" s="270">
        <v>0</v>
      </c>
      <c r="D39" s="270" t="s">
        <v>68</v>
      </c>
      <c r="E39" s="385">
        <v>44030</v>
      </c>
      <c r="F39" s="270">
        <v>0.02</v>
      </c>
      <c r="G39" s="188"/>
      <c r="H39" s="188"/>
      <c r="I39" s="188"/>
      <c r="J39" s="188"/>
      <c r="K39" s="188"/>
      <c r="L39" s="188"/>
      <c r="M39" s="188"/>
      <c r="N39" s="188"/>
      <c r="O39" s="188"/>
      <c r="P39" s="188"/>
      <c r="Q39" s="188"/>
      <c r="R39" s="188"/>
      <c r="S39" s="188"/>
      <c r="T39" s="188"/>
      <c r="U39" s="188"/>
      <c r="V39" s="188"/>
      <c r="W39" s="188"/>
      <c r="X39" s="188"/>
      <c r="Y39" s="188"/>
      <c r="Z39" s="188"/>
      <c r="AA39" s="188"/>
      <c r="AB39" s="188"/>
      <c r="AC39" s="188"/>
    </row>
    <row r="40" spans="1:29" ht="12.75">
      <c r="A40" s="446">
        <v>17</v>
      </c>
      <c r="B40" s="446">
        <v>17</v>
      </c>
      <c r="C40" s="446">
        <v>17</v>
      </c>
      <c r="D40" s="446" t="s">
        <v>68</v>
      </c>
      <c r="E40" s="592">
        <v>44106</v>
      </c>
      <c r="F40" s="446">
        <v>0.37</v>
      </c>
      <c r="G40" s="446">
        <v>17</v>
      </c>
      <c r="H40" s="446" t="s">
        <v>27</v>
      </c>
      <c r="I40" s="592">
        <v>44121</v>
      </c>
      <c r="J40" s="446">
        <v>0.25</v>
      </c>
      <c r="K40" s="441"/>
      <c r="L40" s="441"/>
      <c r="M40" s="441"/>
      <c r="N40" s="441"/>
      <c r="O40" s="441"/>
      <c r="P40" s="441"/>
      <c r="Q40" s="441"/>
      <c r="R40" s="441"/>
      <c r="S40" s="441"/>
      <c r="T40" s="441"/>
      <c r="U40" s="441"/>
      <c r="V40" s="441"/>
      <c r="W40" s="441"/>
      <c r="X40" s="441"/>
      <c r="Y40" s="441"/>
      <c r="Z40" s="441"/>
      <c r="AA40" s="441"/>
      <c r="AB40" s="441"/>
      <c r="AC40" s="441"/>
    </row>
    <row r="41" spans="1:29" ht="12.75">
      <c r="A41" s="446">
        <v>17</v>
      </c>
      <c r="B41" s="446">
        <v>3</v>
      </c>
      <c r="C41" s="446">
        <v>3</v>
      </c>
      <c r="D41" s="446" t="s">
        <v>68</v>
      </c>
      <c r="E41" s="592">
        <v>44141</v>
      </c>
      <c r="F41" s="446">
        <v>7.0000000000000007E-2</v>
      </c>
      <c r="G41" s="446"/>
      <c r="H41" s="446"/>
      <c r="I41" s="592"/>
      <c r="J41" s="446"/>
      <c r="K41" s="441"/>
      <c r="L41" s="441"/>
      <c r="M41" s="441"/>
      <c r="N41" s="441"/>
      <c r="O41" s="441"/>
      <c r="P41" s="441"/>
      <c r="Q41" s="441"/>
      <c r="R41" s="441"/>
      <c r="S41" s="441"/>
      <c r="T41" s="441"/>
      <c r="U41" s="441"/>
      <c r="V41" s="441"/>
      <c r="W41" s="441"/>
      <c r="X41" s="441"/>
      <c r="Y41" s="441"/>
      <c r="Z41" s="441"/>
      <c r="AA41" s="441"/>
      <c r="AB41" s="441"/>
      <c r="AC41" s="441"/>
    </row>
    <row r="42" spans="1:29" ht="12.75">
      <c r="A42" s="446">
        <v>18</v>
      </c>
      <c r="B42" s="446">
        <v>447</v>
      </c>
      <c r="C42" s="446">
        <v>52</v>
      </c>
      <c r="D42" s="446" t="s">
        <v>68</v>
      </c>
      <c r="E42" s="592">
        <v>44054</v>
      </c>
      <c r="F42" s="446">
        <v>1.05</v>
      </c>
      <c r="G42" s="446">
        <v>239</v>
      </c>
      <c r="H42" s="446" t="s">
        <v>27</v>
      </c>
      <c r="I42" s="592">
        <v>44079</v>
      </c>
      <c r="J42" s="441"/>
      <c r="K42" s="441"/>
      <c r="L42" s="441"/>
      <c r="M42" s="441"/>
      <c r="N42" s="441"/>
      <c r="O42" s="441"/>
      <c r="P42" s="441"/>
      <c r="Q42" s="441"/>
      <c r="R42" s="441"/>
      <c r="S42" s="441"/>
      <c r="T42" s="441"/>
      <c r="U42" s="441"/>
      <c r="V42" s="441"/>
      <c r="W42" s="441"/>
      <c r="X42" s="441"/>
      <c r="Y42" s="441"/>
      <c r="Z42" s="441"/>
      <c r="AA42" s="441"/>
      <c r="AB42" s="441"/>
      <c r="AC42" s="441"/>
    </row>
    <row r="43" spans="1:29" ht="12.75">
      <c r="A43" s="446">
        <v>18</v>
      </c>
      <c r="B43" s="446">
        <v>447</v>
      </c>
      <c r="C43" s="446">
        <v>87</v>
      </c>
      <c r="D43" s="446" t="s">
        <v>68</v>
      </c>
      <c r="E43" s="592">
        <v>44057</v>
      </c>
      <c r="F43" s="446">
        <v>1.25</v>
      </c>
      <c r="G43" s="446">
        <v>208</v>
      </c>
      <c r="H43" s="446" t="s">
        <v>27</v>
      </c>
      <c r="I43" s="592">
        <v>44122</v>
      </c>
      <c r="J43" s="446">
        <v>1.5</v>
      </c>
      <c r="K43" s="441"/>
      <c r="L43" s="441"/>
      <c r="M43" s="441"/>
      <c r="N43" s="441"/>
      <c r="O43" s="441"/>
      <c r="P43" s="441"/>
      <c r="Q43" s="441"/>
      <c r="R43" s="441"/>
      <c r="S43" s="441"/>
      <c r="T43" s="441"/>
      <c r="U43" s="441"/>
      <c r="V43" s="441"/>
      <c r="W43" s="441"/>
      <c r="X43" s="441"/>
      <c r="Y43" s="441"/>
      <c r="Z43" s="441"/>
      <c r="AA43" s="441"/>
      <c r="AB43" s="441"/>
      <c r="AC43" s="441"/>
    </row>
    <row r="44" spans="1:29" ht="12.75">
      <c r="A44" s="446">
        <v>18</v>
      </c>
      <c r="B44" s="446">
        <v>447</v>
      </c>
      <c r="C44" s="446">
        <v>93</v>
      </c>
      <c r="D44" s="446" t="s">
        <v>68</v>
      </c>
      <c r="E44" s="592">
        <v>44058</v>
      </c>
      <c r="F44" s="446">
        <v>1.28</v>
      </c>
      <c r="G44" s="441"/>
      <c r="H44" s="441"/>
      <c r="I44" s="441"/>
      <c r="J44" s="441"/>
      <c r="K44" s="441"/>
      <c r="L44" s="441"/>
      <c r="M44" s="441"/>
      <c r="N44" s="441"/>
      <c r="O44" s="441"/>
      <c r="P44" s="441"/>
      <c r="Q44" s="441"/>
      <c r="R44" s="441"/>
      <c r="S44" s="441"/>
      <c r="T44" s="441"/>
      <c r="U44" s="441"/>
      <c r="V44" s="441"/>
      <c r="W44" s="441"/>
      <c r="X44" s="441"/>
      <c r="Y44" s="441"/>
      <c r="Z44" s="441"/>
      <c r="AA44" s="441"/>
      <c r="AB44" s="441"/>
      <c r="AC44" s="441"/>
    </row>
    <row r="45" spans="1:29" ht="12.75">
      <c r="A45" s="446">
        <v>18</v>
      </c>
      <c r="B45" s="446">
        <v>447</v>
      </c>
      <c r="C45" s="441">
        <f>B45-(C44+C43)</f>
        <v>267</v>
      </c>
      <c r="D45" s="446" t="s">
        <v>68</v>
      </c>
      <c r="E45" s="592">
        <v>44106</v>
      </c>
      <c r="F45" s="446">
        <v>2.92</v>
      </c>
      <c r="G45" s="441"/>
      <c r="H45" s="441"/>
      <c r="I45" s="441"/>
      <c r="J45" s="441"/>
      <c r="K45" s="441"/>
      <c r="L45" s="441"/>
      <c r="M45" s="441"/>
      <c r="N45" s="441"/>
      <c r="O45" s="441"/>
      <c r="P45" s="441"/>
      <c r="Q45" s="441"/>
      <c r="R45" s="441"/>
      <c r="S45" s="441"/>
      <c r="T45" s="441"/>
      <c r="U45" s="441"/>
      <c r="V45" s="441"/>
      <c r="W45" s="441"/>
      <c r="X45" s="441"/>
      <c r="Y45" s="441"/>
      <c r="Z45" s="441"/>
      <c r="AA45" s="441"/>
      <c r="AB45" s="441"/>
      <c r="AC45" s="441"/>
    </row>
    <row r="46" spans="1:29" ht="12.75">
      <c r="A46" s="446">
        <v>18</v>
      </c>
      <c r="B46" s="446">
        <v>4</v>
      </c>
      <c r="C46" s="446">
        <v>4</v>
      </c>
      <c r="D46" s="446" t="s">
        <v>68</v>
      </c>
      <c r="E46" s="592">
        <v>44141</v>
      </c>
      <c r="F46" s="446">
        <v>0.13</v>
      </c>
      <c r="G46" s="441"/>
      <c r="H46" s="441"/>
      <c r="I46" s="441"/>
      <c r="J46" s="441"/>
      <c r="K46" s="441"/>
      <c r="L46" s="441"/>
      <c r="M46" s="441"/>
      <c r="N46" s="441"/>
      <c r="O46" s="441"/>
      <c r="P46" s="441"/>
      <c r="Q46" s="441"/>
      <c r="R46" s="441"/>
      <c r="S46" s="441"/>
      <c r="T46" s="441"/>
      <c r="U46" s="441"/>
      <c r="V46" s="441"/>
      <c r="W46" s="441"/>
      <c r="X46" s="441"/>
      <c r="Y46" s="441"/>
      <c r="Z46" s="441"/>
      <c r="AA46" s="441"/>
      <c r="AB46" s="441"/>
      <c r="AC46" s="441"/>
    </row>
    <row r="47" spans="1:29" ht="12.75">
      <c r="A47" s="446">
        <v>19</v>
      </c>
      <c r="B47" s="446">
        <v>81</v>
      </c>
      <c r="C47" s="446">
        <v>81</v>
      </c>
      <c r="D47" s="446" t="s">
        <v>68</v>
      </c>
      <c r="E47" s="592">
        <v>44106</v>
      </c>
      <c r="F47" s="446">
        <v>1.05</v>
      </c>
      <c r="G47" s="446">
        <v>81</v>
      </c>
      <c r="H47" s="446" t="s">
        <v>27</v>
      </c>
      <c r="I47" s="592">
        <v>44124</v>
      </c>
      <c r="J47" s="446">
        <v>0.75</v>
      </c>
      <c r="K47" s="441"/>
      <c r="L47" s="441"/>
      <c r="M47" s="441"/>
      <c r="N47" s="441"/>
      <c r="O47" s="441"/>
      <c r="P47" s="441"/>
      <c r="Q47" s="441"/>
      <c r="R47" s="441"/>
      <c r="S47" s="441"/>
      <c r="T47" s="441"/>
      <c r="U47" s="441"/>
      <c r="V47" s="441"/>
      <c r="W47" s="441"/>
      <c r="X47" s="441"/>
      <c r="Y47" s="441"/>
      <c r="Z47" s="441"/>
      <c r="AA47" s="441"/>
      <c r="AB47" s="441"/>
      <c r="AC47" s="441"/>
    </row>
    <row r="48" spans="1:29" ht="12.75">
      <c r="A48" s="446">
        <v>19</v>
      </c>
      <c r="B48" s="446">
        <v>3</v>
      </c>
      <c r="C48" s="446">
        <v>3</v>
      </c>
      <c r="D48" s="446" t="s">
        <v>68</v>
      </c>
      <c r="E48" s="592">
        <v>44141</v>
      </c>
      <c r="F48" s="446">
        <v>0.1</v>
      </c>
      <c r="G48" s="446"/>
      <c r="H48" s="446"/>
      <c r="I48" s="592"/>
      <c r="J48" s="446"/>
      <c r="K48" s="441"/>
      <c r="L48" s="441"/>
      <c r="M48" s="441"/>
      <c r="N48" s="441"/>
      <c r="O48" s="441"/>
      <c r="P48" s="441"/>
      <c r="Q48" s="441"/>
      <c r="R48" s="441"/>
      <c r="S48" s="441"/>
      <c r="T48" s="441"/>
      <c r="U48" s="441"/>
      <c r="V48" s="441"/>
      <c r="W48" s="441"/>
      <c r="X48" s="441"/>
      <c r="Y48" s="441"/>
      <c r="Z48" s="441"/>
      <c r="AA48" s="441"/>
      <c r="AB48" s="441"/>
      <c r="AC48" s="441"/>
    </row>
    <row r="49" spans="1:29" ht="12.75">
      <c r="A49" s="270">
        <v>20</v>
      </c>
      <c r="B49" s="270">
        <v>26</v>
      </c>
      <c r="C49" s="270">
        <v>26</v>
      </c>
      <c r="D49" s="270" t="s">
        <v>68</v>
      </c>
      <c r="E49" s="385">
        <v>44106</v>
      </c>
      <c r="F49" s="270">
        <v>7.0000000000000007E-2</v>
      </c>
      <c r="G49" s="270">
        <v>26</v>
      </c>
      <c r="H49" s="270" t="s">
        <v>27</v>
      </c>
      <c r="I49" s="385">
        <v>44124</v>
      </c>
      <c r="J49" s="270">
        <v>0.25</v>
      </c>
      <c r="K49" s="188"/>
      <c r="L49" s="188"/>
      <c r="M49" s="188"/>
      <c r="N49" s="188"/>
      <c r="O49" s="188"/>
      <c r="P49" s="188"/>
      <c r="Q49" s="188"/>
      <c r="R49" s="188"/>
      <c r="S49" s="188"/>
      <c r="T49" s="188"/>
      <c r="U49" s="188"/>
      <c r="V49" s="188"/>
      <c r="W49" s="188"/>
      <c r="X49" s="188"/>
      <c r="Y49" s="188"/>
      <c r="Z49" s="188"/>
      <c r="AA49" s="188"/>
      <c r="AB49" s="188"/>
      <c r="AC49" s="188"/>
    </row>
    <row r="50" spans="1:29" ht="12.75">
      <c r="A50" s="270">
        <v>21</v>
      </c>
      <c r="B50" s="270">
        <v>57</v>
      </c>
      <c r="C50" s="270">
        <v>57</v>
      </c>
      <c r="D50" s="270" t="s">
        <v>68</v>
      </c>
      <c r="E50" s="385">
        <v>44106</v>
      </c>
      <c r="F50" s="270">
        <v>7.0000000000000007E-2</v>
      </c>
      <c r="G50" s="270">
        <v>57</v>
      </c>
      <c r="H50" s="270" t="s">
        <v>27</v>
      </c>
      <c r="I50" s="385">
        <v>44125</v>
      </c>
      <c r="J50" s="270">
        <v>0.25</v>
      </c>
      <c r="K50" s="188"/>
      <c r="L50" s="188"/>
      <c r="M50" s="188"/>
      <c r="N50" s="188"/>
      <c r="O50" s="188"/>
      <c r="P50" s="188"/>
      <c r="Q50" s="188"/>
      <c r="R50" s="188"/>
      <c r="S50" s="188"/>
      <c r="T50" s="188"/>
      <c r="U50" s="188"/>
      <c r="V50" s="188"/>
      <c r="W50" s="188"/>
      <c r="X50" s="188"/>
      <c r="Y50" s="188"/>
      <c r="Z50" s="188"/>
      <c r="AA50" s="188"/>
      <c r="AB50" s="188"/>
      <c r="AC50" s="188"/>
    </row>
    <row r="51" spans="1:29" ht="12.75">
      <c r="A51" s="270">
        <v>22</v>
      </c>
      <c r="B51" s="270">
        <v>8</v>
      </c>
      <c r="C51" s="270">
        <v>9</v>
      </c>
      <c r="D51" s="270" t="s">
        <v>68</v>
      </c>
      <c r="E51" s="385">
        <v>44030</v>
      </c>
      <c r="F51" s="270">
        <v>7.0000000000000007E-2</v>
      </c>
      <c r="G51" s="270">
        <v>9</v>
      </c>
      <c r="H51" s="270" t="s">
        <v>27</v>
      </c>
      <c r="I51" s="385">
        <v>44125</v>
      </c>
      <c r="J51" s="270">
        <v>0</v>
      </c>
      <c r="K51" s="188"/>
      <c r="L51" s="188"/>
      <c r="M51" s="188"/>
      <c r="N51" s="188"/>
      <c r="O51" s="188"/>
      <c r="P51" s="188"/>
      <c r="Q51" s="188"/>
      <c r="R51" s="188"/>
      <c r="S51" s="188"/>
      <c r="T51" s="188"/>
      <c r="U51" s="188"/>
      <c r="V51" s="188"/>
      <c r="W51" s="188"/>
      <c r="X51" s="188"/>
      <c r="Y51" s="188"/>
      <c r="Z51" s="188"/>
      <c r="AA51" s="188"/>
      <c r="AB51" s="188"/>
      <c r="AC51" s="188"/>
    </row>
    <row r="52" spans="1:29" ht="12.75">
      <c r="A52" s="270">
        <v>23</v>
      </c>
      <c r="B52" s="270">
        <v>96</v>
      </c>
      <c r="C52" s="270">
        <v>96</v>
      </c>
      <c r="D52" s="270" t="s">
        <v>68</v>
      </c>
      <c r="E52" s="385">
        <v>44106</v>
      </c>
      <c r="F52" s="270">
        <v>0.53</v>
      </c>
      <c r="G52" s="270">
        <v>96</v>
      </c>
      <c r="H52" s="270" t="s">
        <v>27</v>
      </c>
      <c r="I52" s="385">
        <v>44125</v>
      </c>
      <c r="J52" s="270">
        <v>0.5</v>
      </c>
      <c r="K52" s="188"/>
      <c r="L52" s="188"/>
      <c r="M52" s="188"/>
      <c r="N52" s="188"/>
      <c r="O52" s="188"/>
      <c r="P52" s="188"/>
      <c r="Q52" s="188"/>
      <c r="R52" s="188"/>
      <c r="S52" s="188"/>
      <c r="T52" s="188"/>
      <c r="U52" s="188"/>
      <c r="V52" s="188"/>
      <c r="W52" s="188"/>
      <c r="X52" s="188"/>
      <c r="Y52" s="188"/>
      <c r="Z52" s="188"/>
      <c r="AA52" s="188"/>
      <c r="AB52" s="188"/>
      <c r="AC52" s="188"/>
    </row>
    <row r="53" spans="1:29" ht="12.75">
      <c r="A53" s="446">
        <v>24</v>
      </c>
      <c r="B53" s="446">
        <v>193</v>
      </c>
      <c r="C53" s="446">
        <v>193</v>
      </c>
      <c r="D53" s="446" t="s">
        <v>68</v>
      </c>
      <c r="E53" s="592">
        <v>44106</v>
      </c>
      <c r="F53" s="446">
        <v>1.42</v>
      </c>
      <c r="G53" s="446">
        <v>193</v>
      </c>
      <c r="H53" s="446" t="s">
        <v>27</v>
      </c>
      <c r="I53" s="592">
        <v>44125</v>
      </c>
      <c r="J53" s="446">
        <v>1.25</v>
      </c>
      <c r="K53" s="441"/>
      <c r="L53" s="441"/>
      <c r="M53" s="441"/>
      <c r="N53" s="441"/>
      <c r="O53" s="441"/>
      <c r="P53" s="441"/>
      <c r="Q53" s="441"/>
      <c r="R53" s="441"/>
      <c r="S53" s="441"/>
      <c r="T53" s="441"/>
      <c r="U53" s="441"/>
      <c r="V53" s="441"/>
      <c r="W53" s="441"/>
      <c r="X53" s="441"/>
      <c r="Y53" s="441"/>
      <c r="Z53" s="441"/>
      <c r="AA53" s="441"/>
      <c r="AB53" s="441"/>
      <c r="AC53" s="441"/>
    </row>
    <row r="54" spans="1:29" ht="12.75">
      <c r="A54" s="446">
        <v>24</v>
      </c>
      <c r="B54" s="446">
        <v>2</v>
      </c>
      <c r="C54" s="446">
        <v>2</v>
      </c>
      <c r="D54" s="446" t="s">
        <v>68</v>
      </c>
      <c r="E54" s="592">
        <v>44141</v>
      </c>
      <c r="F54" s="446">
        <v>0.33</v>
      </c>
      <c r="G54" s="446"/>
      <c r="H54" s="446"/>
      <c r="I54" s="592"/>
      <c r="J54" s="446"/>
      <c r="K54" s="441"/>
      <c r="L54" s="441"/>
      <c r="M54" s="441"/>
      <c r="N54" s="441"/>
      <c r="O54" s="441"/>
      <c r="P54" s="441"/>
      <c r="Q54" s="441"/>
      <c r="R54" s="441"/>
      <c r="S54" s="441"/>
      <c r="T54" s="441"/>
      <c r="U54" s="441"/>
      <c r="V54" s="441"/>
      <c r="W54" s="441"/>
      <c r="X54" s="441"/>
      <c r="Y54" s="441"/>
      <c r="Z54" s="441"/>
      <c r="AA54" s="441"/>
      <c r="AB54" s="441"/>
      <c r="AC54" s="441"/>
    </row>
    <row r="55" spans="1:29" ht="12.75">
      <c r="A55" s="270">
        <v>25</v>
      </c>
      <c r="B55" s="270">
        <v>30</v>
      </c>
      <c r="C55" s="270">
        <v>30</v>
      </c>
      <c r="D55" s="270" t="s">
        <v>68</v>
      </c>
      <c r="E55" s="385">
        <v>44106</v>
      </c>
      <c r="F55" s="270">
        <v>0.2</v>
      </c>
      <c r="G55" s="270">
        <v>30</v>
      </c>
      <c r="H55" s="270" t="s">
        <v>27</v>
      </c>
      <c r="I55" s="385">
        <v>44126</v>
      </c>
      <c r="J55" s="270">
        <v>0.25</v>
      </c>
      <c r="K55" s="188"/>
      <c r="L55" s="188"/>
      <c r="M55" s="188"/>
      <c r="N55" s="188"/>
      <c r="O55" s="188"/>
      <c r="P55" s="188"/>
      <c r="Q55" s="188"/>
      <c r="R55" s="188"/>
      <c r="S55" s="188"/>
      <c r="T55" s="188"/>
      <c r="U55" s="188"/>
      <c r="V55" s="188"/>
      <c r="W55" s="188"/>
      <c r="X55" s="188"/>
      <c r="Y55" s="188"/>
      <c r="Z55" s="188"/>
      <c r="AA55" s="188"/>
      <c r="AB55" s="188"/>
      <c r="AC55" s="188"/>
    </row>
    <row r="56" spans="1:29" ht="12.75">
      <c r="A56" s="270">
        <v>26</v>
      </c>
      <c r="B56" s="270">
        <v>16</v>
      </c>
      <c r="C56" s="270">
        <v>16</v>
      </c>
      <c r="D56" s="270" t="s">
        <v>68</v>
      </c>
      <c r="E56" s="385">
        <v>44106</v>
      </c>
      <c r="F56" s="270">
        <v>0.08</v>
      </c>
      <c r="G56" s="270">
        <v>16</v>
      </c>
      <c r="H56" s="270" t="s">
        <v>27</v>
      </c>
      <c r="I56" s="385">
        <v>44126</v>
      </c>
      <c r="J56" s="270">
        <v>0.125</v>
      </c>
      <c r="K56" s="188"/>
      <c r="L56" s="188"/>
      <c r="M56" s="188"/>
      <c r="N56" s="188"/>
      <c r="O56" s="188"/>
      <c r="P56" s="188"/>
      <c r="Q56" s="188"/>
      <c r="R56" s="188"/>
      <c r="S56" s="188"/>
      <c r="T56" s="188"/>
      <c r="U56" s="188"/>
      <c r="V56" s="188"/>
      <c r="W56" s="188"/>
      <c r="X56" s="188"/>
      <c r="Y56" s="188"/>
      <c r="Z56" s="188"/>
      <c r="AA56" s="188"/>
      <c r="AB56" s="188"/>
      <c r="AC56" s="188"/>
    </row>
    <row r="57" spans="1:29" ht="12.75">
      <c r="A57" s="446">
        <v>27</v>
      </c>
      <c r="B57" s="446">
        <v>42</v>
      </c>
      <c r="C57" s="446">
        <v>42</v>
      </c>
      <c r="D57" s="446" t="s">
        <v>68</v>
      </c>
      <c r="E57" s="592">
        <v>44106</v>
      </c>
      <c r="F57" s="446">
        <v>0.2</v>
      </c>
      <c r="G57" s="446">
        <v>42</v>
      </c>
      <c r="H57" s="446" t="s">
        <v>27</v>
      </c>
      <c r="I57" s="592">
        <v>44126</v>
      </c>
      <c r="J57" s="446">
        <v>0.25</v>
      </c>
      <c r="K57" s="441"/>
      <c r="L57" s="441"/>
      <c r="M57" s="441"/>
      <c r="N57" s="441"/>
      <c r="O57" s="441"/>
      <c r="P57" s="441"/>
      <c r="Q57" s="441"/>
      <c r="R57" s="441"/>
      <c r="S57" s="441"/>
      <c r="T57" s="441"/>
      <c r="U57" s="441"/>
      <c r="V57" s="441"/>
      <c r="W57" s="441"/>
      <c r="X57" s="441"/>
      <c r="Y57" s="441"/>
      <c r="Z57" s="441"/>
      <c r="AA57" s="441"/>
      <c r="AB57" s="441"/>
      <c r="AC57" s="441"/>
    </row>
    <row r="58" spans="1:29" ht="12.75">
      <c r="A58" s="446">
        <v>27</v>
      </c>
      <c r="B58" s="446">
        <v>1</v>
      </c>
      <c r="C58" s="446">
        <v>1</v>
      </c>
      <c r="D58" s="446" t="s">
        <v>68</v>
      </c>
      <c r="E58" s="592">
        <v>44141</v>
      </c>
      <c r="F58" s="446">
        <v>0.23</v>
      </c>
      <c r="G58" s="446"/>
      <c r="H58" s="446"/>
      <c r="I58" s="592"/>
      <c r="J58" s="446"/>
      <c r="K58" s="441"/>
      <c r="L58" s="441"/>
      <c r="M58" s="441"/>
      <c r="N58" s="441"/>
      <c r="O58" s="441"/>
      <c r="P58" s="441"/>
      <c r="Q58" s="441"/>
      <c r="R58" s="441"/>
      <c r="S58" s="441"/>
      <c r="T58" s="441"/>
      <c r="U58" s="441"/>
      <c r="V58" s="441"/>
      <c r="W58" s="441"/>
      <c r="X58" s="441"/>
      <c r="Y58" s="441"/>
      <c r="Z58" s="441"/>
      <c r="AA58" s="441"/>
      <c r="AB58" s="441"/>
      <c r="AC58" s="441"/>
    </row>
    <row r="59" spans="1:29" ht="12.75">
      <c r="A59" s="270">
        <v>28</v>
      </c>
      <c r="B59" s="270">
        <v>0</v>
      </c>
      <c r="C59" s="270">
        <v>0</v>
      </c>
      <c r="D59" s="270" t="s">
        <v>68</v>
      </c>
      <c r="E59" s="385">
        <v>44030</v>
      </c>
      <c r="F59" s="270">
        <v>0.03</v>
      </c>
      <c r="G59" s="188"/>
      <c r="H59" s="270"/>
      <c r="I59" s="385"/>
      <c r="J59" s="188"/>
      <c r="K59" s="188"/>
      <c r="L59" s="188"/>
      <c r="M59" s="188"/>
      <c r="N59" s="188"/>
      <c r="O59" s="188"/>
      <c r="P59" s="188"/>
      <c r="Q59" s="188"/>
      <c r="R59" s="188"/>
      <c r="S59" s="188"/>
      <c r="T59" s="188"/>
      <c r="U59" s="188"/>
      <c r="V59" s="188"/>
      <c r="W59" s="188"/>
      <c r="X59" s="188"/>
      <c r="Y59" s="188"/>
      <c r="Z59" s="188"/>
      <c r="AA59" s="188"/>
      <c r="AB59" s="188"/>
      <c r="AC59" s="188"/>
    </row>
    <row r="60" spans="1:29" ht="12.75">
      <c r="A60" s="446">
        <v>29</v>
      </c>
      <c r="B60" s="446">
        <v>121</v>
      </c>
      <c r="C60" s="446">
        <v>121</v>
      </c>
      <c r="D60" s="446" t="s">
        <v>68</v>
      </c>
      <c r="E60" s="592">
        <v>44106</v>
      </c>
      <c r="F60" s="441"/>
      <c r="G60" s="446">
        <v>121</v>
      </c>
      <c r="H60" s="446" t="s">
        <v>27</v>
      </c>
      <c r="I60" s="592">
        <v>44126</v>
      </c>
      <c r="J60" s="446">
        <v>1</v>
      </c>
      <c r="K60" s="441"/>
      <c r="L60" s="441"/>
      <c r="M60" s="441"/>
      <c r="N60" s="441"/>
      <c r="O60" s="441"/>
      <c r="P60" s="441"/>
      <c r="Q60" s="441"/>
      <c r="R60" s="441"/>
      <c r="S60" s="441"/>
      <c r="T60" s="441"/>
      <c r="U60" s="441"/>
      <c r="V60" s="441"/>
      <c r="W60" s="441"/>
      <c r="X60" s="441"/>
      <c r="Y60" s="441"/>
      <c r="Z60" s="441"/>
      <c r="AA60" s="441"/>
      <c r="AB60" s="441"/>
      <c r="AC60" s="441"/>
    </row>
    <row r="61" spans="1:29" ht="12.75">
      <c r="A61" s="116">
        <v>29</v>
      </c>
      <c r="B61" s="116">
        <v>3</v>
      </c>
      <c r="C61" s="116">
        <v>3</v>
      </c>
      <c r="D61" s="116" t="s">
        <v>68</v>
      </c>
      <c r="E61" s="314">
        <v>44134</v>
      </c>
      <c r="F61" s="116">
        <v>0.08</v>
      </c>
    </row>
    <row r="62" spans="1:29" ht="12.75">
      <c r="A62" s="116">
        <v>30</v>
      </c>
      <c r="B62" s="116">
        <v>114</v>
      </c>
      <c r="C62" s="116">
        <v>34</v>
      </c>
      <c r="D62" s="116" t="s">
        <v>68</v>
      </c>
      <c r="E62" s="314">
        <v>44106</v>
      </c>
      <c r="F62" s="116">
        <v>0.28000000000000003</v>
      </c>
    </row>
    <row r="63" spans="1:29" ht="12.75">
      <c r="A63" s="116">
        <v>30</v>
      </c>
      <c r="B63" s="116">
        <v>114</v>
      </c>
      <c r="C63" s="116">
        <f>B63-C62</f>
        <v>80</v>
      </c>
      <c r="D63" s="116" t="s">
        <v>68</v>
      </c>
      <c r="E63" s="314">
        <v>44111</v>
      </c>
      <c r="F63" s="116">
        <v>0.65</v>
      </c>
    </row>
    <row r="64" spans="1:29" ht="12.75">
      <c r="A64" s="116">
        <v>30</v>
      </c>
      <c r="B64" s="116">
        <v>5</v>
      </c>
      <c r="C64" s="116">
        <v>5</v>
      </c>
      <c r="D64" s="116" t="s">
        <v>68</v>
      </c>
      <c r="E64" s="314">
        <v>44141</v>
      </c>
      <c r="F64" s="116">
        <v>0.08</v>
      </c>
    </row>
    <row r="65" spans="1:6" ht="12.75">
      <c r="A65" s="116">
        <v>31</v>
      </c>
      <c r="B65" s="116">
        <v>40</v>
      </c>
      <c r="C65" s="116">
        <v>40</v>
      </c>
      <c r="D65" s="116" t="s">
        <v>68</v>
      </c>
      <c r="E65" s="314">
        <v>44111</v>
      </c>
      <c r="F65" s="116">
        <v>0.52</v>
      </c>
    </row>
    <row r="66" spans="1:6" ht="12.75">
      <c r="A66" s="116">
        <v>32</v>
      </c>
      <c r="B66" s="116">
        <v>81</v>
      </c>
      <c r="C66" s="116">
        <v>81</v>
      </c>
      <c r="D66" s="116" t="s">
        <v>68</v>
      </c>
      <c r="E66" s="314">
        <v>44111</v>
      </c>
      <c r="F66" s="116">
        <v>0.42</v>
      </c>
    </row>
    <row r="67" spans="1:6" ht="12.75">
      <c r="A67" s="116">
        <v>32</v>
      </c>
      <c r="B67" s="116">
        <v>3</v>
      </c>
      <c r="C67" s="116">
        <v>3</v>
      </c>
      <c r="D67" s="116" t="s">
        <v>68</v>
      </c>
      <c r="E67" s="314">
        <v>44134</v>
      </c>
      <c r="F67" s="116">
        <v>0.08</v>
      </c>
    </row>
    <row r="68" spans="1:6" ht="12.75">
      <c r="A68" s="116">
        <v>33</v>
      </c>
      <c r="B68" s="116">
        <v>67</v>
      </c>
      <c r="C68" s="116">
        <v>67</v>
      </c>
      <c r="D68" s="116" t="s">
        <v>68</v>
      </c>
      <c r="E68" s="314">
        <v>44111</v>
      </c>
      <c r="F68" s="116">
        <v>0.2</v>
      </c>
    </row>
    <row r="69" spans="1:6" ht="12.75">
      <c r="A69" s="116">
        <v>34</v>
      </c>
      <c r="B69" s="116">
        <v>0</v>
      </c>
      <c r="C69" s="116">
        <v>0</v>
      </c>
      <c r="D69" s="116" t="s">
        <v>68</v>
      </c>
      <c r="E69" s="314">
        <v>44030</v>
      </c>
      <c r="F69" s="116">
        <v>0.03</v>
      </c>
    </row>
    <row r="70" spans="1:6" ht="12.75">
      <c r="A70" s="116">
        <v>35</v>
      </c>
      <c r="B70" s="116">
        <v>56</v>
      </c>
      <c r="C70" s="116">
        <v>56</v>
      </c>
      <c r="D70" s="116" t="s">
        <v>68</v>
      </c>
      <c r="E70" s="314">
        <v>44106</v>
      </c>
    </row>
    <row r="71" spans="1:6" ht="12.75">
      <c r="A71" s="116">
        <v>35</v>
      </c>
      <c r="B71" s="116">
        <v>1</v>
      </c>
      <c r="C71" s="116">
        <v>1</v>
      </c>
      <c r="D71" s="116" t="s">
        <v>68</v>
      </c>
      <c r="E71" s="314">
        <v>44134</v>
      </c>
      <c r="F71" s="116">
        <v>0.33</v>
      </c>
    </row>
    <row r="72" spans="1:6" ht="12.75">
      <c r="A72" s="116">
        <v>36</v>
      </c>
      <c r="B72" s="116">
        <v>8</v>
      </c>
      <c r="C72" s="116">
        <v>8</v>
      </c>
      <c r="D72" s="116" t="s">
        <v>68</v>
      </c>
      <c r="E72" s="314">
        <v>44106</v>
      </c>
    </row>
    <row r="73" spans="1:6" ht="12.75">
      <c r="A73" s="116">
        <v>37</v>
      </c>
      <c r="B73" s="116">
        <v>28</v>
      </c>
      <c r="C73" s="116">
        <v>28</v>
      </c>
      <c r="D73" s="116" t="s">
        <v>68</v>
      </c>
      <c r="E73" s="314">
        <v>44112</v>
      </c>
      <c r="F73" s="116">
        <v>0.22</v>
      </c>
    </row>
    <row r="74" spans="1:6" ht="12.75">
      <c r="A74" s="116">
        <v>38</v>
      </c>
      <c r="B74" s="116">
        <v>41</v>
      </c>
      <c r="C74" s="116">
        <v>41</v>
      </c>
      <c r="D74" s="116" t="s">
        <v>68</v>
      </c>
      <c r="E74" s="314">
        <v>44112</v>
      </c>
      <c r="F74" s="116">
        <v>0.03</v>
      </c>
    </row>
    <row r="75" spans="1:6" ht="12.75">
      <c r="A75" s="116">
        <v>39</v>
      </c>
      <c r="B75" s="116">
        <v>80</v>
      </c>
      <c r="C75" s="116">
        <v>80</v>
      </c>
      <c r="D75" s="116" t="s">
        <v>68</v>
      </c>
      <c r="E75" s="314">
        <v>44112</v>
      </c>
      <c r="F75" s="116">
        <v>0.62</v>
      </c>
    </row>
    <row r="76" spans="1:6" ht="12.75">
      <c r="A76" s="116">
        <v>40</v>
      </c>
      <c r="B76" s="116">
        <v>0</v>
      </c>
      <c r="C76" s="116">
        <v>0</v>
      </c>
      <c r="D76" s="116" t="s">
        <v>68</v>
      </c>
      <c r="E76" s="314">
        <v>44112</v>
      </c>
      <c r="F76" s="116">
        <v>0</v>
      </c>
    </row>
    <row r="77" spans="1:6" ht="12.75">
      <c r="A77" s="116">
        <v>41</v>
      </c>
      <c r="B77" s="116">
        <v>9</v>
      </c>
      <c r="C77" s="116">
        <v>9</v>
      </c>
      <c r="D77" s="116" t="s">
        <v>68</v>
      </c>
      <c r="E77" s="314">
        <v>44112</v>
      </c>
      <c r="F77" s="116">
        <v>0.1</v>
      </c>
    </row>
    <row r="78" spans="1:6" ht="12.75">
      <c r="A78" s="116">
        <v>42</v>
      </c>
      <c r="B78" s="116">
        <v>129</v>
      </c>
      <c r="C78" s="116">
        <v>129</v>
      </c>
      <c r="D78" s="116" t="s">
        <v>68</v>
      </c>
      <c r="E78" s="314">
        <v>44112</v>
      </c>
      <c r="F78" s="116">
        <v>1.1200000000000001</v>
      </c>
    </row>
    <row r="79" spans="1:6" ht="12.75">
      <c r="A79" s="116">
        <v>42</v>
      </c>
      <c r="B79" s="116">
        <v>5</v>
      </c>
      <c r="C79" s="116">
        <v>5</v>
      </c>
      <c r="D79" s="116" t="s">
        <v>68</v>
      </c>
      <c r="E79" s="314">
        <v>44141</v>
      </c>
      <c r="F79" s="116">
        <v>0.08</v>
      </c>
    </row>
    <row r="80" spans="1:6" ht="12.75">
      <c r="A80" s="116">
        <v>43</v>
      </c>
      <c r="B80" s="116">
        <v>43</v>
      </c>
      <c r="C80" s="116">
        <v>43</v>
      </c>
      <c r="D80" s="116" t="s">
        <v>68</v>
      </c>
      <c r="E80" s="314">
        <v>44112</v>
      </c>
      <c r="F80" s="116">
        <v>0.22</v>
      </c>
    </row>
    <row r="81" spans="1:29" ht="12.75">
      <c r="A81" s="116">
        <v>44</v>
      </c>
      <c r="B81" s="116">
        <v>28</v>
      </c>
      <c r="C81" s="116">
        <v>28</v>
      </c>
      <c r="D81" s="116" t="s">
        <v>68</v>
      </c>
      <c r="E81" s="314">
        <v>44112</v>
      </c>
      <c r="F81" s="116">
        <v>0.17</v>
      </c>
    </row>
    <row r="82" spans="1:29" ht="12.75">
      <c r="A82" s="116">
        <v>44</v>
      </c>
      <c r="B82" s="116">
        <v>2</v>
      </c>
      <c r="C82" s="116">
        <v>2</v>
      </c>
      <c r="D82" s="116" t="s">
        <v>68</v>
      </c>
      <c r="E82" s="314">
        <v>44141</v>
      </c>
      <c r="F82" s="116">
        <v>7.0000000000000007E-2</v>
      </c>
    </row>
    <row r="83" spans="1:29" ht="12.75">
      <c r="A83" s="116">
        <v>45</v>
      </c>
      <c r="B83" s="116">
        <v>42</v>
      </c>
      <c r="C83" s="116">
        <v>42</v>
      </c>
      <c r="D83" s="116" t="s">
        <v>68</v>
      </c>
      <c r="E83" s="314">
        <v>44112</v>
      </c>
      <c r="F83" s="116">
        <v>0.2</v>
      </c>
    </row>
    <row r="84" spans="1:29" ht="12.75">
      <c r="A84" s="116">
        <v>45</v>
      </c>
      <c r="B84" s="116">
        <v>1</v>
      </c>
      <c r="C84" s="116">
        <v>1</v>
      </c>
      <c r="D84" s="116" t="s">
        <v>68</v>
      </c>
      <c r="E84" s="314">
        <v>44141</v>
      </c>
      <c r="F84" s="116">
        <v>0.08</v>
      </c>
    </row>
    <row r="85" spans="1:29" ht="12.75">
      <c r="A85" s="116">
        <v>46</v>
      </c>
      <c r="B85" s="116">
        <v>0</v>
      </c>
      <c r="C85" s="116">
        <v>0</v>
      </c>
      <c r="D85" s="116" t="s">
        <v>68</v>
      </c>
      <c r="E85" s="314">
        <v>44112</v>
      </c>
      <c r="F85" s="116">
        <v>0</v>
      </c>
    </row>
    <row r="86" spans="1:29" ht="12.75">
      <c r="A86" s="116">
        <v>47</v>
      </c>
      <c r="B86" s="116">
        <v>8</v>
      </c>
      <c r="C86" s="116">
        <v>8</v>
      </c>
      <c r="D86" s="116" t="s">
        <v>68</v>
      </c>
      <c r="E86" s="314">
        <v>44112</v>
      </c>
      <c r="F86" s="116">
        <v>0.15</v>
      </c>
    </row>
    <row r="87" spans="1:29" ht="12.75">
      <c r="A87" s="116">
        <v>48</v>
      </c>
      <c r="B87" s="116">
        <v>19</v>
      </c>
      <c r="C87" s="116">
        <v>19</v>
      </c>
      <c r="D87" s="116" t="s">
        <v>68</v>
      </c>
      <c r="E87" s="314">
        <v>44112</v>
      </c>
      <c r="F87" s="116">
        <v>0.17</v>
      </c>
    </row>
    <row r="88" spans="1:29" ht="12.75">
      <c r="A88" s="116">
        <v>49</v>
      </c>
      <c r="B88" s="116">
        <v>21</v>
      </c>
      <c r="C88" s="116">
        <v>21</v>
      </c>
      <c r="D88" s="116" t="s">
        <v>68</v>
      </c>
      <c r="E88" s="314">
        <v>44112</v>
      </c>
      <c r="F88" s="116">
        <v>0.17</v>
      </c>
    </row>
    <row r="89" spans="1:29" ht="12.75">
      <c r="A89" s="116">
        <v>50</v>
      </c>
      <c r="B89" s="116">
        <v>57</v>
      </c>
      <c r="C89" s="116">
        <v>57</v>
      </c>
      <c r="D89" s="116" t="s">
        <v>68</v>
      </c>
      <c r="E89" s="314">
        <v>44112</v>
      </c>
      <c r="F89" s="116">
        <v>0.92</v>
      </c>
    </row>
    <row r="90" spans="1:29" ht="12.75">
      <c r="A90" s="116">
        <v>50</v>
      </c>
      <c r="B90" s="116">
        <v>2</v>
      </c>
      <c r="C90" s="116">
        <v>2</v>
      </c>
      <c r="D90" s="116" t="s">
        <v>68</v>
      </c>
      <c r="E90" s="314">
        <v>44141</v>
      </c>
      <c r="F90" s="116">
        <v>0.02</v>
      </c>
    </row>
    <row r="91" spans="1:29" ht="12.75">
      <c r="A91" s="116">
        <v>51</v>
      </c>
      <c r="B91" s="116">
        <v>12</v>
      </c>
      <c r="C91" s="116">
        <v>13</v>
      </c>
      <c r="D91" s="116" t="s">
        <v>68</v>
      </c>
      <c r="E91" s="314">
        <v>44030</v>
      </c>
      <c r="F91" s="116">
        <v>0.08</v>
      </c>
    </row>
    <row r="92" spans="1:29" ht="12.75">
      <c r="A92" s="116">
        <v>52</v>
      </c>
      <c r="B92" s="116">
        <v>2</v>
      </c>
      <c r="C92" s="116">
        <v>2</v>
      </c>
      <c r="D92" s="116" t="s">
        <v>68</v>
      </c>
      <c r="E92" s="314">
        <v>44030</v>
      </c>
      <c r="F92" s="116">
        <v>0.1</v>
      </c>
    </row>
    <row r="93" spans="1:29" ht="12.75">
      <c r="A93" s="116">
        <v>53</v>
      </c>
      <c r="B93" s="116">
        <v>0</v>
      </c>
      <c r="C93" s="116">
        <v>0</v>
      </c>
      <c r="D93" s="116" t="s">
        <v>68</v>
      </c>
      <c r="E93" s="314">
        <v>44030</v>
      </c>
      <c r="F93" s="116">
        <v>0.02</v>
      </c>
    </row>
    <row r="94" spans="1:29" ht="12.75">
      <c r="A94" s="116">
        <v>54</v>
      </c>
      <c r="B94" s="116">
        <v>0</v>
      </c>
      <c r="C94" s="116">
        <v>0</v>
      </c>
      <c r="D94" s="116" t="s">
        <v>3480</v>
      </c>
      <c r="E94" s="314">
        <v>44030</v>
      </c>
      <c r="F94" s="116">
        <v>0.02</v>
      </c>
    </row>
    <row r="95" spans="1:29" ht="12.75">
      <c r="A95" s="116">
        <v>55</v>
      </c>
      <c r="B95" s="116">
        <v>0</v>
      </c>
      <c r="C95" s="116">
        <v>0</v>
      </c>
      <c r="D95" s="116" t="s">
        <v>68</v>
      </c>
      <c r="E95" s="314">
        <v>44030</v>
      </c>
      <c r="F95" s="116">
        <v>0.02</v>
      </c>
    </row>
    <row r="96" spans="1:29" ht="12.75">
      <c r="A96" s="381"/>
      <c r="B96" s="381"/>
      <c r="C96" s="381"/>
      <c r="D96" s="374"/>
      <c r="E96" s="381"/>
      <c r="F96" s="381"/>
      <c r="G96" s="374"/>
      <c r="H96" s="381"/>
      <c r="I96" s="381"/>
      <c r="J96" s="374"/>
      <c r="K96" s="381"/>
      <c r="L96" s="372"/>
      <c r="M96" s="372"/>
      <c r="N96" s="372"/>
      <c r="O96" s="372"/>
      <c r="P96" s="372"/>
      <c r="Q96" s="372"/>
      <c r="R96" s="372"/>
      <c r="S96" s="372"/>
      <c r="T96" s="372"/>
      <c r="U96" s="372"/>
      <c r="V96" s="372"/>
      <c r="W96" s="372"/>
      <c r="X96" s="372"/>
      <c r="Y96" s="372"/>
      <c r="Z96" s="372"/>
      <c r="AA96" s="372"/>
      <c r="AB96" s="372"/>
      <c r="AC96" s="372"/>
    </row>
    <row r="97" spans="1:29" ht="12.75">
      <c r="A97" s="381"/>
      <c r="B97" s="381"/>
      <c r="C97" s="381">
        <f>SUM(C2:C95)</f>
        <v>4762</v>
      </c>
      <c r="D97" s="374"/>
      <c r="E97" s="381"/>
      <c r="F97" s="381"/>
      <c r="G97" s="374"/>
      <c r="H97" s="381"/>
      <c r="I97" s="381"/>
      <c r="J97" s="374"/>
      <c r="K97" s="381"/>
      <c r="L97" s="372"/>
      <c r="M97" s="372"/>
      <c r="N97" s="372"/>
      <c r="O97" s="372"/>
      <c r="P97" s="372"/>
      <c r="Q97" s="372"/>
      <c r="R97" s="372"/>
      <c r="S97" s="372"/>
      <c r="T97" s="372"/>
      <c r="U97" s="372"/>
      <c r="V97" s="372"/>
      <c r="W97" s="372"/>
      <c r="X97" s="372"/>
      <c r="Y97" s="372"/>
      <c r="Z97" s="372"/>
      <c r="AA97" s="372"/>
      <c r="AB97" s="372"/>
      <c r="AC97" s="372"/>
    </row>
    <row r="98" spans="1:29" ht="12.75">
      <c r="G98">
        <f>SUM(G2:G96)</f>
        <v>3623</v>
      </c>
    </row>
  </sheetData>
  <autoFilter ref="A1:AC1039" xr:uid="{00000000-0009-0000-0000-000045000000}"/>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outlinePr summaryBelow="0" summaryRight="0"/>
  </sheetPr>
  <dimension ref="A1:AC1019"/>
  <sheetViews>
    <sheetView workbookViewId="0">
      <pane ySplit="1" topLeftCell="A2" activePane="bottomLeft" state="frozen"/>
      <selection pane="bottomLeft" activeCell="B3" sqref="B3"/>
    </sheetView>
  </sheetViews>
  <sheetFormatPr defaultColWidth="12.5703125" defaultRowHeight="15.75" customHeight="1"/>
  <cols>
    <col min="3" max="3" width="14.85546875" customWidth="1"/>
    <col min="6" max="6" width="17" customWidth="1"/>
  </cols>
  <sheetData>
    <row r="1" spans="1:29" ht="12.75">
      <c r="A1" s="363" t="s">
        <v>3105</v>
      </c>
      <c r="B1" s="363" t="s">
        <v>3106</v>
      </c>
      <c r="C1" s="363" t="s">
        <v>3107</v>
      </c>
      <c r="D1" s="363" t="s">
        <v>3108</v>
      </c>
      <c r="E1" s="363" t="s">
        <v>3109</v>
      </c>
      <c r="F1" s="364" t="s">
        <v>3110</v>
      </c>
      <c r="G1" s="363" t="s">
        <v>3180</v>
      </c>
      <c r="H1" s="363" t="s">
        <v>3112</v>
      </c>
      <c r="I1" s="363" t="s">
        <v>3113</v>
      </c>
      <c r="J1" s="363" t="s">
        <v>3114</v>
      </c>
      <c r="K1" s="363" t="s">
        <v>2711</v>
      </c>
    </row>
    <row r="2" spans="1:29" ht="12.75">
      <c r="A2" s="268">
        <v>1</v>
      </c>
      <c r="B2" s="268">
        <v>0</v>
      </c>
      <c r="C2" s="268">
        <v>0</v>
      </c>
      <c r="D2" s="268" t="s">
        <v>3140</v>
      </c>
      <c r="E2" s="911">
        <v>43979</v>
      </c>
      <c r="F2" s="366" t="s">
        <v>3481</v>
      </c>
      <c r="G2" s="268">
        <v>0</v>
      </c>
      <c r="H2" s="268" t="s">
        <v>203</v>
      </c>
      <c r="I2" s="912">
        <v>43982</v>
      </c>
      <c r="J2" s="268" t="s">
        <v>3120</v>
      </c>
      <c r="K2" s="219"/>
      <c r="L2" s="219"/>
      <c r="M2" s="219"/>
      <c r="N2" s="219"/>
      <c r="O2" s="219"/>
      <c r="P2" s="219"/>
      <c r="Q2" s="219"/>
      <c r="R2" s="219"/>
      <c r="S2" s="219"/>
      <c r="T2" s="219"/>
      <c r="U2" s="219"/>
      <c r="V2" s="219"/>
      <c r="W2" s="219"/>
      <c r="X2" s="219"/>
      <c r="Y2" s="219"/>
      <c r="Z2" s="219"/>
      <c r="AA2" s="219"/>
      <c r="AB2" s="219"/>
      <c r="AC2" s="219"/>
    </row>
    <row r="3" spans="1:29" ht="12.75">
      <c r="A3" s="219"/>
      <c r="B3" s="219"/>
      <c r="C3" s="219"/>
      <c r="D3" s="219"/>
      <c r="E3" s="219"/>
      <c r="F3" s="370"/>
      <c r="G3" s="268">
        <v>0</v>
      </c>
      <c r="H3" s="268" t="s">
        <v>8</v>
      </c>
      <c r="I3" s="365">
        <v>44200</v>
      </c>
      <c r="J3" s="268" t="s">
        <v>3120</v>
      </c>
      <c r="K3" s="219"/>
      <c r="L3" s="219"/>
      <c r="M3" s="219"/>
      <c r="N3" s="219"/>
      <c r="O3" s="219"/>
      <c r="P3" s="219"/>
      <c r="Q3" s="219"/>
      <c r="R3" s="219"/>
      <c r="S3" s="219"/>
      <c r="T3" s="219"/>
      <c r="U3" s="219"/>
      <c r="V3" s="219"/>
      <c r="W3" s="219"/>
      <c r="X3" s="219"/>
      <c r="Y3" s="219"/>
      <c r="Z3" s="219"/>
      <c r="AA3" s="219"/>
      <c r="AB3" s="219"/>
      <c r="AC3" s="219"/>
    </row>
    <row r="4" spans="1:29" ht="12.75">
      <c r="F4" s="17"/>
    </row>
    <row r="5" spans="1:29" ht="12.75">
      <c r="A5" s="268">
        <v>2</v>
      </c>
      <c r="B5" s="268">
        <v>6</v>
      </c>
      <c r="C5" s="268">
        <v>6</v>
      </c>
      <c r="D5" s="268" t="s">
        <v>144</v>
      </c>
      <c r="E5" s="911">
        <v>43979</v>
      </c>
      <c r="F5" s="366" t="s">
        <v>3149</v>
      </c>
      <c r="G5" s="268">
        <v>6</v>
      </c>
      <c r="H5" s="268" t="s">
        <v>203</v>
      </c>
      <c r="I5" s="912">
        <v>43982</v>
      </c>
      <c r="J5" s="268" t="s">
        <v>3120</v>
      </c>
      <c r="K5" s="219"/>
      <c r="L5" s="219"/>
      <c r="M5" s="219"/>
      <c r="N5" s="219"/>
      <c r="O5" s="219"/>
      <c r="P5" s="219"/>
      <c r="Q5" s="219"/>
      <c r="R5" s="219"/>
      <c r="S5" s="219"/>
      <c r="T5" s="219"/>
      <c r="U5" s="219"/>
      <c r="V5" s="219"/>
      <c r="W5" s="219"/>
      <c r="X5" s="219"/>
      <c r="Y5" s="219"/>
      <c r="Z5" s="219"/>
      <c r="AA5" s="219"/>
      <c r="AB5" s="219"/>
      <c r="AC5" s="219"/>
    </row>
    <row r="6" spans="1:29" ht="12.75">
      <c r="A6" s="219"/>
      <c r="B6" s="219"/>
      <c r="C6" s="219"/>
      <c r="D6" s="219"/>
      <c r="E6" s="219"/>
      <c r="F6" s="370"/>
      <c r="G6" s="268">
        <v>6</v>
      </c>
      <c r="H6" s="268" t="s">
        <v>8</v>
      </c>
      <c r="I6" s="365">
        <v>44200</v>
      </c>
      <c r="J6" s="268" t="s">
        <v>3120</v>
      </c>
      <c r="K6" s="219"/>
      <c r="L6" s="219"/>
      <c r="M6" s="219"/>
      <c r="N6" s="219"/>
      <c r="O6" s="219"/>
      <c r="P6" s="219"/>
      <c r="Q6" s="219"/>
      <c r="R6" s="219"/>
      <c r="S6" s="219"/>
      <c r="T6" s="219"/>
      <c r="U6" s="219"/>
      <c r="V6" s="219"/>
      <c r="W6" s="219"/>
      <c r="X6" s="219"/>
      <c r="Y6" s="219"/>
      <c r="Z6" s="219"/>
      <c r="AA6" s="219"/>
      <c r="AB6" s="219"/>
      <c r="AC6" s="219"/>
    </row>
    <row r="7" spans="1:29" ht="12.75">
      <c r="F7" s="17"/>
    </row>
    <row r="8" spans="1:29" ht="12.75">
      <c r="A8" s="268">
        <v>3</v>
      </c>
      <c r="B8" s="268">
        <v>4</v>
      </c>
      <c r="C8" s="268">
        <v>4</v>
      </c>
      <c r="D8" s="268" t="s">
        <v>3140</v>
      </c>
      <c r="E8" s="911">
        <v>43979</v>
      </c>
      <c r="F8" s="366" t="s">
        <v>3482</v>
      </c>
      <c r="G8" s="268">
        <v>4</v>
      </c>
      <c r="H8" s="268" t="s">
        <v>203</v>
      </c>
      <c r="I8" s="912">
        <v>43982</v>
      </c>
      <c r="J8" s="268" t="s">
        <v>3120</v>
      </c>
      <c r="K8" s="219"/>
      <c r="L8" s="219"/>
      <c r="M8" s="219"/>
      <c r="N8" s="219"/>
      <c r="O8" s="219"/>
      <c r="P8" s="219"/>
      <c r="Q8" s="219"/>
      <c r="R8" s="219"/>
      <c r="S8" s="219"/>
      <c r="T8" s="219"/>
      <c r="U8" s="219"/>
      <c r="V8" s="219"/>
      <c r="W8" s="219"/>
      <c r="X8" s="219"/>
      <c r="Y8" s="219"/>
      <c r="Z8" s="219"/>
      <c r="AA8" s="219"/>
      <c r="AB8" s="219"/>
      <c r="AC8" s="219"/>
    </row>
    <row r="9" spans="1:29" ht="12.75">
      <c r="A9" s="219"/>
      <c r="B9" s="219"/>
      <c r="C9" s="219"/>
      <c r="D9" s="219"/>
      <c r="E9" s="219"/>
      <c r="F9" s="370"/>
      <c r="G9" s="268">
        <v>4</v>
      </c>
      <c r="H9" s="268" t="s">
        <v>8</v>
      </c>
      <c r="I9" s="365">
        <v>44200</v>
      </c>
      <c r="J9" s="268" t="s">
        <v>3120</v>
      </c>
      <c r="K9" s="219"/>
      <c r="L9" s="219"/>
      <c r="M9" s="219"/>
      <c r="N9" s="219"/>
      <c r="O9" s="219"/>
      <c r="P9" s="219"/>
      <c r="Q9" s="219"/>
      <c r="R9" s="219"/>
      <c r="S9" s="219"/>
      <c r="T9" s="219"/>
      <c r="U9" s="219"/>
      <c r="V9" s="219"/>
      <c r="W9" s="219"/>
      <c r="X9" s="219"/>
      <c r="Y9" s="219"/>
      <c r="Z9" s="219"/>
      <c r="AA9" s="219"/>
      <c r="AB9" s="219"/>
      <c r="AC9" s="219"/>
    </row>
    <row r="10" spans="1:29" ht="12.75">
      <c r="F10" s="17"/>
    </row>
    <row r="11" spans="1:29" ht="12.75">
      <c r="A11" s="268">
        <v>4</v>
      </c>
      <c r="B11" s="268">
        <v>674</v>
      </c>
      <c r="C11" s="268">
        <v>674</v>
      </c>
      <c r="D11" s="268" t="s">
        <v>3140</v>
      </c>
      <c r="E11" s="911">
        <v>43981</v>
      </c>
      <c r="F11" s="366">
        <v>7</v>
      </c>
      <c r="G11" s="268">
        <v>145</v>
      </c>
      <c r="H11" s="268" t="s">
        <v>8</v>
      </c>
      <c r="I11" s="912">
        <v>44168</v>
      </c>
      <c r="J11" s="268">
        <v>2</v>
      </c>
      <c r="K11" s="268"/>
      <c r="L11" s="219"/>
      <c r="M11" s="219"/>
      <c r="N11" s="219"/>
      <c r="O11" s="219"/>
      <c r="P11" s="219"/>
      <c r="Q11" s="219"/>
      <c r="R11" s="219"/>
      <c r="S11" s="219"/>
      <c r="T11" s="219"/>
      <c r="U11" s="219"/>
      <c r="V11" s="219"/>
      <c r="W11" s="219"/>
      <c r="X11" s="219"/>
      <c r="Y11" s="219"/>
      <c r="Z11" s="219"/>
      <c r="AA11" s="219"/>
      <c r="AB11" s="219"/>
      <c r="AC11" s="219"/>
    </row>
    <row r="12" spans="1:29" ht="12.75">
      <c r="A12" s="219"/>
      <c r="B12" s="219"/>
      <c r="C12" s="219"/>
      <c r="D12" s="219"/>
      <c r="E12" s="219"/>
      <c r="F12" s="366"/>
      <c r="G12" s="268">
        <v>484</v>
      </c>
      <c r="H12" s="268" t="s">
        <v>8</v>
      </c>
      <c r="I12" s="912">
        <v>44172</v>
      </c>
      <c r="J12" s="268">
        <v>8</v>
      </c>
      <c r="K12" s="268" t="s">
        <v>3483</v>
      </c>
      <c r="L12" s="219"/>
      <c r="M12" s="219"/>
      <c r="N12" s="219"/>
      <c r="O12" s="219"/>
      <c r="P12" s="219"/>
      <c r="Q12" s="219"/>
      <c r="R12" s="219"/>
      <c r="S12" s="219"/>
      <c r="T12" s="219"/>
      <c r="U12" s="219"/>
      <c r="V12" s="219"/>
      <c r="W12" s="219"/>
      <c r="X12" s="219"/>
      <c r="Y12" s="219"/>
      <c r="Z12" s="219"/>
      <c r="AA12" s="219"/>
      <c r="AB12" s="219"/>
      <c r="AC12" s="219"/>
    </row>
    <row r="13" spans="1:29" ht="12.75">
      <c r="A13" s="219"/>
      <c r="B13" s="219"/>
      <c r="C13" s="219"/>
      <c r="D13" s="219"/>
      <c r="E13" s="219"/>
      <c r="F13" s="370"/>
      <c r="G13" s="268">
        <v>45</v>
      </c>
      <c r="H13" s="219"/>
      <c r="I13" s="365">
        <v>44174</v>
      </c>
      <c r="J13" s="268">
        <v>1.25</v>
      </c>
      <c r="K13" s="219"/>
      <c r="L13" s="219"/>
      <c r="M13" s="219"/>
      <c r="N13" s="219"/>
      <c r="O13" s="219"/>
      <c r="P13" s="219"/>
      <c r="Q13" s="219"/>
      <c r="R13" s="219"/>
      <c r="S13" s="219"/>
      <c r="T13" s="219"/>
      <c r="U13" s="219"/>
      <c r="V13" s="219"/>
      <c r="W13" s="219"/>
      <c r="X13" s="219"/>
      <c r="Y13" s="219"/>
      <c r="Z13" s="219"/>
      <c r="AA13" s="219"/>
      <c r="AB13" s="219"/>
      <c r="AC13" s="219"/>
    </row>
    <row r="14" spans="1:29" ht="12.75">
      <c r="A14" s="219"/>
      <c r="B14" s="219"/>
      <c r="C14" s="219"/>
      <c r="D14" s="219"/>
      <c r="E14" s="219"/>
      <c r="F14" s="370"/>
      <c r="G14" s="268">
        <v>676</v>
      </c>
      <c r="H14" s="268" t="s">
        <v>8</v>
      </c>
      <c r="I14" s="365">
        <v>44200</v>
      </c>
      <c r="J14" s="268">
        <v>0.5</v>
      </c>
      <c r="K14" s="219"/>
      <c r="L14" s="219"/>
      <c r="M14" s="219"/>
      <c r="N14" s="219"/>
      <c r="O14" s="219"/>
      <c r="P14" s="219"/>
      <c r="Q14" s="219"/>
      <c r="R14" s="219"/>
      <c r="S14" s="219"/>
      <c r="T14" s="219"/>
      <c r="U14" s="219"/>
      <c r="V14" s="219"/>
      <c r="W14" s="219"/>
      <c r="X14" s="219"/>
      <c r="Y14" s="219"/>
      <c r="Z14" s="219"/>
      <c r="AA14" s="219"/>
      <c r="AB14" s="219"/>
      <c r="AC14" s="219"/>
    </row>
    <row r="15" spans="1:29" ht="12.75">
      <c r="F15" s="17"/>
    </row>
    <row r="16" spans="1:29" ht="12.75">
      <c r="A16" s="268">
        <v>5</v>
      </c>
      <c r="B16" s="268">
        <v>880</v>
      </c>
      <c r="C16" s="268">
        <v>880</v>
      </c>
      <c r="D16" s="268" t="s">
        <v>3140</v>
      </c>
      <c r="E16" s="911">
        <v>43983</v>
      </c>
      <c r="F16" s="366">
        <v>7.25</v>
      </c>
      <c r="G16" s="268">
        <v>880</v>
      </c>
      <c r="H16" s="268" t="s">
        <v>96</v>
      </c>
      <c r="I16" s="365">
        <v>44015</v>
      </c>
      <c r="J16" s="268">
        <v>5</v>
      </c>
      <c r="K16" s="219"/>
      <c r="L16" s="219"/>
      <c r="M16" s="219"/>
      <c r="N16" s="219"/>
      <c r="O16" s="219"/>
      <c r="P16" s="219"/>
      <c r="Q16" s="219"/>
      <c r="R16" s="219"/>
      <c r="S16" s="219"/>
      <c r="T16" s="219"/>
      <c r="U16" s="219"/>
      <c r="V16" s="219"/>
      <c r="W16" s="219"/>
      <c r="X16" s="219"/>
      <c r="Y16" s="219"/>
      <c r="Z16" s="219"/>
      <c r="AA16" s="219"/>
      <c r="AB16" s="219"/>
      <c r="AC16" s="219"/>
    </row>
    <row r="17" spans="1:29" ht="12.75">
      <c r="A17" s="219"/>
      <c r="B17" s="219"/>
      <c r="C17" s="219"/>
      <c r="D17" s="219"/>
      <c r="E17" s="219"/>
      <c r="F17" s="370"/>
      <c r="G17" s="268">
        <v>62</v>
      </c>
      <c r="H17" s="268" t="s">
        <v>8</v>
      </c>
      <c r="I17" s="365">
        <v>44200</v>
      </c>
      <c r="J17" s="268">
        <v>1</v>
      </c>
      <c r="K17" s="219"/>
      <c r="L17" s="219"/>
      <c r="M17" s="219"/>
      <c r="N17" s="219"/>
      <c r="O17" s="219"/>
      <c r="P17" s="219"/>
      <c r="Q17" s="219"/>
      <c r="R17" s="219"/>
      <c r="S17" s="219"/>
      <c r="T17" s="219"/>
      <c r="U17" s="219"/>
      <c r="V17" s="219"/>
      <c r="W17" s="219"/>
      <c r="X17" s="219"/>
      <c r="Y17" s="219"/>
      <c r="Z17" s="219"/>
      <c r="AA17" s="219"/>
      <c r="AB17" s="219"/>
      <c r="AC17" s="219"/>
    </row>
    <row r="18" spans="1:29" ht="12.75">
      <c r="A18" s="219"/>
      <c r="B18" s="219"/>
      <c r="C18" s="219"/>
      <c r="D18" s="219"/>
      <c r="E18" s="219"/>
      <c r="F18" s="370"/>
      <c r="G18" s="268">
        <v>242</v>
      </c>
      <c r="H18" s="268" t="s">
        <v>8</v>
      </c>
      <c r="I18" s="365">
        <v>44201</v>
      </c>
      <c r="J18" s="268">
        <v>2</v>
      </c>
      <c r="K18" s="268" t="s">
        <v>3484</v>
      </c>
      <c r="L18" s="219"/>
      <c r="M18" s="219"/>
      <c r="N18" s="219"/>
      <c r="O18" s="219"/>
      <c r="P18" s="219"/>
      <c r="Q18" s="219"/>
      <c r="R18" s="219"/>
      <c r="S18" s="219"/>
      <c r="T18" s="219"/>
      <c r="U18" s="219"/>
      <c r="V18" s="219"/>
      <c r="W18" s="219"/>
      <c r="X18" s="219"/>
      <c r="Y18" s="219"/>
      <c r="Z18" s="219"/>
      <c r="AA18" s="219"/>
      <c r="AB18" s="219"/>
      <c r="AC18" s="219"/>
    </row>
    <row r="19" spans="1:29" ht="12.75">
      <c r="A19" s="219"/>
      <c r="B19" s="219"/>
      <c r="C19" s="219"/>
      <c r="D19" s="219"/>
      <c r="E19" s="219"/>
      <c r="F19" s="370"/>
      <c r="G19" s="268">
        <v>587</v>
      </c>
      <c r="H19" s="268" t="s">
        <v>8</v>
      </c>
      <c r="I19" s="365">
        <v>44202</v>
      </c>
      <c r="J19" s="268">
        <v>6.75</v>
      </c>
      <c r="K19" s="219"/>
      <c r="L19" s="219"/>
      <c r="M19" s="219"/>
      <c r="N19" s="219"/>
      <c r="O19" s="219"/>
      <c r="P19" s="219"/>
      <c r="Q19" s="219"/>
      <c r="R19" s="219"/>
      <c r="S19" s="219"/>
      <c r="T19" s="219"/>
      <c r="U19" s="219"/>
      <c r="V19" s="219"/>
      <c r="W19" s="219"/>
      <c r="X19" s="219"/>
      <c r="Y19" s="219"/>
      <c r="Z19" s="219"/>
      <c r="AA19" s="219"/>
      <c r="AB19" s="219"/>
      <c r="AC19" s="219"/>
    </row>
    <row r="20" spans="1:29" ht="12.75">
      <c r="F20" s="17"/>
    </row>
    <row r="21" spans="1:29" ht="12.75">
      <c r="A21" s="268">
        <v>6</v>
      </c>
      <c r="B21" s="268">
        <v>25</v>
      </c>
      <c r="C21" s="268">
        <v>25</v>
      </c>
      <c r="D21" s="268" t="s">
        <v>144</v>
      </c>
      <c r="E21" s="911">
        <v>43983</v>
      </c>
      <c r="F21" s="366">
        <v>0.5</v>
      </c>
      <c r="G21" s="268">
        <v>25</v>
      </c>
      <c r="H21" s="268" t="s">
        <v>96</v>
      </c>
      <c r="I21" s="912">
        <v>44001</v>
      </c>
      <c r="J21" s="366" t="s">
        <v>3149</v>
      </c>
      <c r="K21" s="219"/>
      <c r="L21" s="219"/>
      <c r="M21" s="219"/>
      <c r="N21" s="219"/>
      <c r="O21" s="219"/>
      <c r="P21" s="219"/>
      <c r="Q21" s="219"/>
      <c r="R21" s="219"/>
      <c r="S21" s="219"/>
      <c r="T21" s="219"/>
      <c r="U21" s="219"/>
      <c r="V21" s="219"/>
      <c r="W21" s="219"/>
      <c r="X21" s="219"/>
      <c r="Y21" s="219"/>
      <c r="Z21" s="219"/>
      <c r="AA21" s="219"/>
      <c r="AB21" s="219"/>
      <c r="AC21" s="219"/>
    </row>
    <row r="22" spans="1:29" ht="12.75">
      <c r="A22" s="219"/>
      <c r="B22" s="219"/>
      <c r="C22" s="219"/>
      <c r="D22" s="219"/>
      <c r="E22" s="219"/>
      <c r="F22" s="370"/>
      <c r="G22" s="219"/>
      <c r="H22" s="268" t="s">
        <v>8</v>
      </c>
      <c r="I22" s="365">
        <v>44216</v>
      </c>
      <c r="J22" s="268">
        <v>0.5</v>
      </c>
      <c r="K22" s="219"/>
      <c r="L22" s="219"/>
      <c r="M22" s="219"/>
      <c r="N22" s="219"/>
      <c r="O22" s="219"/>
      <c r="P22" s="219"/>
      <c r="Q22" s="219"/>
      <c r="R22" s="219"/>
      <c r="S22" s="219"/>
      <c r="T22" s="219"/>
      <c r="U22" s="219"/>
      <c r="V22" s="219"/>
      <c r="W22" s="219"/>
      <c r="X22" s="219"/>
      <c r="Y22" s="219"/>
      <c r="Z22" s="219"/>
      <c r="AA22" s="219"/>
      <c r="AB22" s="219"/>
      <c r="AC22" s="219"/>
    </row>
    <row r="23" spans="1:29" ht="12.75">
      <c r="F23" s="17"/>
    </row>
    <row r="24" spans="1:29" ht="12.75">
      <c r="A24" s="268">
        <v>7</v>
      </c>
      <c r="B24" s="268">
        <v>3</v>
      </c>
      <c r="C24" s="268">
        <v>3</v>
      </c>
      <c r="D24" s="268" t="s">
        <v>144</v>
      </c>
      <c r="E24" s="911">
        <v>43983</v>
      </c>
      <c r="F24" s="366" t="s">
        <v>3149</v>
      </c>
      <c r="G24" s="268">
        <v>3</v>
      </c>
      <c r="H24" s="268" t="s">
        <v>96</v>
      </c>
      <c r="I24" s="912">
        <v>44001</v>
      </c>
      <c r="J24" s="366" t="s">
        <v>3149</v>
      </c>
      <c r="K24" s="219"/>
      <c r="L24" s="219"/>
      <c r="M24" s="219"/>
      <c r="N24" s="219"/>
      <c r="O24" s="219"/>
      <c r="P24" s="219"/>
      <c r="Q24" s="219"/>
      <c r="R24" s="219"/>
      <c r="S24" s="219"/>
      <c r="T24" s="219"/>
      <c r="U24" s="219"/>
      <c r="V24" s="219"/>
      <c r="W24" s="219"/>
      <c r="X24" s="219"/>
      <c r="Y24" s="219"/>
      <c r="Z24" s="219"/>
      <c r="AA24" s="219"/>
      <c r="AB24" s="219"/>
      <c r="AC24" s="219"/>
    </row>
    <row r="25" spans="1:29" ht="12.75">
      <c r="A25" s="219"/>
      <c r="B25" s="219"/>
      <c r="C25" s="219"/>
      <c r="D25" s="219"/>
      <c r="E25" s="219"/>
      <c r="F25" s="370"/>
      <c r="G25" s="219"/>
      <c r="H25" s="268" t="s">
        <v>8</v>
      </c>
      <c r="I25" s="365">
        <v>44216</v>
      </c>
      <c r="J25" s="366" t="s">
        <v>3122</v>
      </c>
      <c r="K25" s="219"/>
      <c r="L25" s="219"/>
      <c r="M25" s="219"/>
      <c r="N25" s="219"/>
      <c r="O25" s="219"/>
      <c r="P25" s="219"/>
      <c r="Q25" s="219"/>
      <c r="R25" s="219"/>
      <c r="S25" s="219"/>
      <c r="T25" s="219"/>
      <c r="U25" s="219"/>
      <c r="V25" s="219"/>
      <c r="W25" s="219"/>
      <c r="X25" s="219"/>
      <c r="Y25" s="219"/>
      <c r="Z25" s="219"/>
      <c r="AA25" s="219"/>
      <c r="AB25" s="219"/>
      <c r="AC25" s="219"/>
    </row>
    <row r="26" spans="1:29" ht="12.75">
      <c r="F26" s="17"/>
    </row>
    <row r="27" spans="1:29" ht="12.75">
      <c r="A27" s="268">
        <v>8</v>
      </c>
      <c r="B27" s="268">
        <v>93</v>
      </c>
      <c r="C27" s="268">
        <v>93</v>
      </c>
      <c r="D27" s="268" t="s">
        <v>3140</v>
      </c>
      <c r="E27" s="911">
        <v>43984</v>
      </c>
      <c r="F27" s="366">
        <v>1</v>
      </c>
      <c r="G27" s="268">
        <v>93</v>
      </c>
      <c r="H27" s="268" t="s">
        <v>96</v>
      </c>
      <c r="I27" s="912">
        <v>44001</v>
      </c>
      <c r="J27" s="366">
        <v>0.25</v>
      </c>
      <c r="K27" s="219"/>
      <c r="L27" s="219"/>
      <c r="M27" s="219"/>
      <c r="N27" s="219"/>
      <c r="O27" s="219"/>
      <c r="P27" s="219"/>
      <c r="Q27" s="219"/>
      <c r="R27" s="219"/>
      <c r="S27" s="219"/>
      <c r="T27" s="219"/>
      <c r="U27" s="219"/>
      <c r="V27" s="219"/>
      <c r="W27" s="219"/>
      <c r="X27" s="219"/>
      <c r="Y27" s="219"/>
      <c r="Z27" s="219"/>
      <c r="AA27" s="219"/>
      <c r="AB27" s="219"/>
      <c r="AC27" s="219"/>
    </row>
    <row r="28" spans="1:29" ht="12.75">
      <c r="A28" s="219"/>
      <c r="B28" s="219"/>
      <c r="C28" s="219"/>
      <c r="D28" s="219"/>
      <c r="E28" s="219"/>
      <c r="F28" s="370"/>
      <c r="G28" s="268">
        <v>93</v>
      </c>
      <c r="H28" s="268" t="s">
        <v>8</v>
      </c>
      <c r="I28" s="365">
        <v>44216</v>
      </c>
      <c r="J28" s="268">
        <v>1.5</v>
      </c>
      <c r="K28" s="219"/>
      <c r="L28" s="219"/>
      <c r="M28" s="219"/>
      <c r="N28" s="219"/>
      <c r="O28" s="219"/>
      <c r="P28" s="219"/>
      <c r="Q28" s="219"/>
      <c r="R28" s="219"/>
      <c r="S28" s="219"/>
      <c r="T28" s="219"/>
      <c r="U28" s="219"/>
      <c r="V28" s="219"/>
      <c r="W28" s="219"/>
      <c r="X28" s="219"/>
      <c r="Y28" s="219"/>
      <c r="Z28" s="219"/>
      <c r="AA28" s="219"/>
      <c r="AB28" s="219"/>
      <c r="AC28" s="219"/>
    </row>
    <row r="29" spans="1:29" ht="12.75">
      <c r="F29" s="17"/>
    </row>
    <row r="30" spans="1:29" ht="12.75">
      <c r="A30" s="268">
        <v>9</v>
      </c>
      <c r="B30" s="268">
        <v>618</v>
      </c>
      <c r="C30" s="268">
        <v>618</v>
      </c>
      <c r="D30" s="268" t="s">
        <v>3140</v>
      </c>
      <c r="E30" s="911">
        <v>43984</v>
      </c>
      <c r="F30" s="366">
        <v>5</v>
      </c>
      <c r="G30" s="268">
        <v>618</v>
      </c>
      <c r="H30" s="268" t="s">
        <v>96</v>
      </c>
      <c r="I30" s="912">
        <v>44001</v>
      </c>
      <c r="J30" s="268">
        <v>2.5</v>
      </c>
      <c r="K30" s="219"/>
      <c r="L30" s="219"/>
      <c r="M30" s="219"/>
      <c r="N30" s="219"/>
      <c r="O30" s="219"/>
      <c r="P30" s="219"/>
      <c r="Q30" s="219"/>
      <c r="R30" s="219"/>
      <c r="S30" s="219"/>
      <c r="T30" s="219"/>
      <c r="U30" s="219"/>
      <c r="V30" s="219"/>
      <c r="W30" s="219"/>
      <c r="X30" s="219"/>
      <c r="Y30" s="219"/>
      <c r="Z30" s="219"/>
      <c r="AA30" s="219"/>
      <c r="AB30" s="219"/>
      <c r="AC30" s="219"/>
    </row>
    <row r="31" spans="1:29" ht="12.75">
      <c r="A31" s="219"/>
      <c r="B31" s="219"/>
      <c r="C31" s="219"/>
      <c r="D31" s="219"/>
      <c r="E31" s="219"/>
      <c r="F31" s="370"/>
      <c r="G31" s="268">
        <v>284</v>
      </c>
      <c r="H31" s="268" t="s">
        <v>8</v>
      </c>
      <c r="I31" s="365">
        <v>44216</v>
      </c>
      <c r="J31" s="268">
        <v>3</v>
      </c>
      <c r="K31" s="219"/>
      <c r="L31" s="219"/>
      <c r="M31" s="219"/>
      <c r="N31" s="219"/>
      <c r="O31" s="219"/>
      <c r="P31" s="219"/>
      <c r="Q31" s="219"/>
      <c r="R31" s="219"/>
      <c r="S31" s="219"/>
      <c r="T31" s="219"/>
      <c r="U31" s="219"/>
      <c r="V31" s="219"/>
      <c r="W31" s="219"/>
      <c r="X31" s="219"/>
      <c r="Y31" s="219"/>
      <c r="Z31" s="219"/>
      <c r="AA31" s="219"/>
      <c r="AB31" s="219"/>
      <c r="AC31" s="219"/>
    </row>
    <row r="32" spans="1:29" ht="12.75">
      <c r="A32" s="219"/>
      <c r="B32" s="219"/>
      <c r="C32" s="219"/>
      <c r="D32" s="219"/>
      <c r="E32" s="219"/>
      <c r="F32" s="370"/>
      <c r="G32" s="268">
        <v>334</v>
      </c>
      <c r="H32" s="268" t="s">
        <v>8</v>
      </c>
      <c r="I32" s="365">
        <v>44221</v>
      </c>
      <c r="J32" s="268">
        <v>3.5</v>
      </c>
      <c r="K32" s="219"/>
      <c r="L32" s="219"/>
      <c r="M32" s="219"/>
      <c r="N32" s="219"/>
      <c r="O32" s="219"/>
      <c r="P32" s="219"/>
      <c r="Q32" s="219"/>
      <c r="R32" s="219"/>
      <c r="S32" s="219"/>
      <c r="T32" s="219"/>
      <c r="U32" s="219"/>
      <c r="V32" s="219"/>
      <c r="W32" s="219"/>
      <c r="X32" s="219"/>
      <c r="Y32" s="219"/>
      <c r="Z32" s="219"/>
      <c r="AA32" s="219"/>
      <c r="AB32" s="219"/>
      <c r="AC32" s="219"/>
    </row>
    <row r="33" spans="1:29" ht="12.75">
      <c r="F33" s="17"/>
    </row>
    <row r="34" spans="1:29" ht="12.75">
      <c r="A34" s="268">
        <v>10</v>
      </c>
      <c r="B34" s="268">
        <v>379</v>
      </c>
      <c r="C34" s="268">
        <v>379</v>
      </c>
      <c r="D34" s="268" t="s">
        <v>3140</v>
      </c>
      <c r="E34" s="911">
        <v>43985</v>
      </c>
      <c r="F34" s="366">
        <v>6.25</v>
      </c>
      <c r="G34" s="268">
        <v>379</v>
      </c>
      <c r="H34" s="268" t="s">
        <v>96</v>
      </c>
      <c r="I34" s="912">
        <v>44001</v>
      </c>
      <c r="J34" s="268">
        <v>3</v>
      </c>
      <c r="K34" s="219"/>
      <c r="L34" s="219"/>
      <c r="M34" s="219"/>
      <c r="N34" s="219"/>
      <c r="O34" s="219"/>
      <c r="P34" s="219"/>
      <c r="Q34" s="219"/>
      <c r="R34" s="219"/>
      <c r="S34" s="219"/>
      <c r="T34" s="219"/>
      <c r="U34" s="219"/>
      <c r="V34" s="219"/>
      <c r="W34" s="219"/>
      <c r="X34" s="219"/>
      <c r="Y34" s="219"/>
      <c r="Z34" s="219"/>
      <c r="AA34" s="219"/>
      <c r="AB34" s="219"/>
      <c r="AC34" s="219"/>
    </row>
    <row r="35" spans="1:29" ht="12.75">
      <c r="A35" s="219"/>
      <c r="B35" s="219"/>
      <c r="C35" s="219"/>
      <c r="D35" s="219"/>
      <c r="E35" s="219"/>
      <c r="F35" s="370"/>
      <c r="G35" s="268">
        <v>379</v>
      </c>
      <c r="H35" s="268" t="s">
        <v>8</v>
      </c>
      <c r="I35" s="365">
        <v>44221</v>
      </c>
      <c r="J35" s="268">
        <v>4.75</v>
      </c>
      <c r="K35" s="219"/>
      <c r="L35" s="219"/>
      <c r="M35" s="219"/>
      <c r="N35" s="219"/>
      <c r="O35" s="219"/>
      <c r="P35" s="219"/>
      <c r="Q35" s="219"/>
      <c r="R35" s="219"/>
      <c r="S35" s="219"/>
      <c r="T35" s="219"/>
      <c r="U35" s="219"/>
      <c r="V35" s="219"/>
      <c r="W35" s="219"/>
      <c r="X35" s="219"/>
      <c r="Y35" s="219"/>
      <c r="Z35" s="219"/>
      <c r="AA35" s="219"/>
      <c r="AB35" s="219"/>
      <c r="AC35" s="219"/>
    </row>
    <row r="36" spans="1:29" ht="12.75">
      <c r="F36" s="17"/>
    </row>
    <row r="37" spans="1:29" ht="12.75">
      <c r="A37" s="268">
        <v>11</v>
      </c>
      <c r="B37" s="268">
        <v>3</v>
      </c>
      <c r="C37" s="268">
        <v>3</v>
      </c>
      <c r="D37" s="268" t="s">
        <v>3140</v>
      </c>
      <c r="E37" s="911">
        <v>43986</v>
      </c>
      <c r="F37" s="366" t="s">
        <v>3149</v>
      </c>
      <c r="G37" s="268">
        <v>3</v>
      </c>
      <c r="H37" s="268" t="s">
        <v>96</v>
      </c>
      <c r="I37" s="912">
        <v>44001</v>
      </c>
      <c r="J37" s="366" t="s">
        <v>3149</v>
      </c>
      <c r="K37" s="219"/>
      <c r="L37" s="219"/>
      <c r="M37" s="219"/>
      <c r="N37" s="219"/>
      <c r="O37" s="219"/>
      <c r="P37" s="219"/>
      <c r="Q37" s="219"/>
      <c r="R37" s="219"/>
      <c r="S37" s="219"/>
      <c r="T37" s="219"/>
      <c r="U37" s="219"/>
      <c r="V37" s="219"/>
      <c r="W37" s="219"/>
      <c r="X37" s="219"/>
      <c r="Y37" s="219"/>
      <c r="Z37" s="219"/>
      <c r="AA37" s="219"/>
      <c r="AB37" s="219"/>
      <c r="AC37" s="219"/>
    </row>
    <row r="38" spans="1:29" ht="12.75">
      <c r="A38" s="219"/>
      <c r="B38" s="219"/>
      <c r="C38" s="219"/>
      <c r="D38" s="219"/>
      <c r="E38" s="219"/>
      <c r="F38" s="370"/>
      <c r="G38" s="268">
        <v>3</v>
      </c>
      <c r="H38" s="268" t="s">
        <v>8</v>
      </c>
      <c r="I38" s="365">
        <v>44221</v>
      </c>
      <c r="J38" s="366" t="s">
        <v>3122</v>
      </c>
      <c r="K38" s="219"/>
      <c r="L38" s="219"/>
      <c r="M38" s="219"/>
      <c r="N38" s="219"/>
      <c r="O38" s="219"/>
      <c r="P38" s="219"/>
      <c r="Q38" s="219"/>
      <c r="R38" s="219"/>
      <c r="S38" s="219"/>
      <c r="T38" s="219"/>
      <c r="U38" s="219"/>
      <c r="V38" s="219"/>
      <c r="W38" s="219"/>
      <c r="X38" s="219"/>
      <c r="Y38" s="219"/>
      <c r="Z38" s="219"/>
      <c r="AA38" s="219"/>
      <c r="AB38" s="219"/>
      <c r="AC38" s="219"/>
    </row>
    <row r="39" spans="1:29" ht="12.75">
      <c r="F39" s="17"/>
    </row>
    <row r="40" spans="1:29" ht="12.75">
      <c r="A40" s="268">
        <v>12</v>
      </c>
      <c r="B40" s="268">
        <v>81</v>
      </c>
      <c r="C40" s="268">
        <v>81</v>
      </c>
      <c r="D40" s="268" t="s">
        <v>3140</v>
      </c>
      <c r="E40" s="911">
        <v>43986</v>
      </c>
      <c r="F40" s="366">
        <v>0.5</v>
      </c>
      <c r="G40" s="268">
        <v>81</v>
      </c>
      <c r="H40" s="268" t="s">
        <v>96</v>
      </c>
      <c r="I40" s="912">
        <v>44002</v>
      </c>
      <c r="J40" s="366" t="s">
        <v>3485</v>
      </c>
      <c r="K40" s="219"/>
      <c r="L40" s="219"/>
      <c r="M40" s="219"/>
      <c r="N40" s="219"/>
      <c r="O40" s="219"/>
      <c r="P40" s="219"/>
      <c r="Q40" s="219"/>
      <c r="R40" s="219"/>
      <c r="S40" s="219"/>
      <c r="T40" s="219"/>
      <c r="U40" s="219"/>
      <c r="V40" s="219"/>
      <c r="W40" s="219"/>
      <c r="X40" s="219"/>
      <c r="Y40" s="219"/>
      <c r="Z40" s="219"/>
      <c r="AA40" s="219"/>
      <c r="AB40" s="219"/>
      <c r="AC40" s="219"/>
    </row>
    <row r="41" spans="1:29" ht="12.75">
      <c r="A41" s="219"/>
      <c r="B41" s="219"/>
      <c r="C41" s="219"/>
      <c r="D41" s="219"/>
      <c r="E41" s="219"/>
      <c r="F41" s="370"/>
      <c r="G41" s="268">
        <v>81</v>
      </c>
      <c r="H41" s="268" t="s">
        <v>8</v>
      </c>
      <c r="I41" s="365">
        <v>44222</v>
      </c>
      <c r="J41" s="268">
        <v>0.75</v>
      </c>
      <c r="K41" s="219"/>
      <c r="L41" s="219"/>
      <c r="M41" s="219"/>
      <c r="N41" s="219"/>
      <c r="O41" s="219"/>
      <c r="P41" s="219"/>
      <c r="Q41" s="219"/>
      <c r="R41" s="219"/>
      <c r="S41" s="219"/>
      <c r="T41" s="219"/>
      <c r="U41" s="219"/>
      <c r="V41" s="219"/>
      <c r="W41" s="219"/>
      <c r="X41" s="219"/>
      <c r="Y41" s="219"/>
      <c r="Z41" s="219"/>
      <c r="AA41" s="219"/>
      <c r="AB41" s="219"/>
      <c r="AC41" s="219"/>
    </row>
    <row r="42" spans="1:29" ht="12.75">
      <c r="F42" s="17"/>
    </row>
    <row r="43" spans="1:29" ht="12.75">
      <c r="A43" s="268">
        <v>13</v>
      </c>
      <c r="B43" s="268">
        <v>98</v>
      </c>
      <c r="C43" s="268">
        <v>98</v>
      </c>
      <c r="D43" s="268" t="s">
        <v>144</v>
      </c>
      <c r="E43" s="911">
        <v>43986</v>
      </c>
      <c r="F43" s="366">
        <v>0.75</v>
      </c>
      <c r="G43" s="268">
        <v>98</v>
      </c>
      <c r="H43" s="268" t="s">
        <v>96</v>
      </c>
      <c r="I43" s="912">
        <v>44002</v>
      </c>
      <c r="J43" s="268">
        <v>0.5</v>
      </c>
      <c r="K43" s="219"/>
      <c r="L43" s="219"/>
      <c r="M43" s="219"/>
      <c r="N43" s="219"/>
      <c r="O43" s="219"/>
      <c r="P43" s="219"/>
      <c r="Q43" s="219"/>
      <c r="R43" s="219"/>
      <c r="S43" s="219"/>
      <c r="T43" s="219"/>
      <c r="U43" s="219"/>
      <c r="V43" s="219"/>
      <c r="W43" s="219"/>
      <c r="X43" s="219"/>
      <c r="Y43" s="219"/>
      <c r="Z43" s="219"/>
      <c r="AA43" s="219"/>
      <c r="AB43" s="219"/>
      <c r="AC43" s="219"/>
    </row>
    <row r="44" spans="1:29" ht="12.75">
      <c r="A44" s="219"/>
      <c r="B44" s="219"/>
      <c r="C44" s="219"/>
      <c r="D44" s="219"/>
      <c r="E44" s="219"/>
      <c r="F44" s="370"/>
      <c r="G44" s="268">
        <v>98</v>
      </c>
      <c r="H44" s="268" t="s">
        <v>8</v>
      </c>
      <c r="I44" s="365">
        <v>44222</v>
      </c>
      <c r="J44" s="268">
        <v>0.75</v>
      </c>
      <c r="K44" s="219"/>
      <c r="L44" s="219"/>
      <c r="M44" s="219"/>
      <c r="N44" s="219"/>
      <c r="O44" s="219"/>
      <c r="P44" s="219"/>
      <c r="Q44" s="219"/>
      <c r="R44" s="219"/>
      <c r="S44" s="219"/>
      <c r="T44" s="219"/>
      <c r="U44" s="219"/>
      <c r="V44" s="219"/>
      <c r="W44" s="219"/>
      <c r="X44" s="219"/>
      <c r="Y44" s="219"/>
      <c r="Z44" s="219"/>
      <c r="AA44" s="219"/>
      <c r="AB44" s="219"/>
      <c r="AC44" s="219"/>
    </row>
    <row r="45" spans="1:29" ht="12.75">
      <c r="F45" s="17"/>
    </row>
    <row r="46" spans="1:29" ht="12.75">
      <c r="A46" s="268">
        <v>14</v>
      </c>
      <c r="B46" s="268">
        <v>555</v>
      </c>
      <c r="C46" s="268">
        <v>555</v>
      </c>
      <c r="D46" s="268" t="s">
        <v>3140</v>
      </c>
      <c r="E46" s="911">
        <v>43987</v>
      </c>
      <c r="F46" s="366">
        <v>6.5</v>
      </c>
      <c r="G46" s="268">
        <v>555</v>
      </c>
      <c r="H46" s="268" t="s">
        <v>96</v>
      </c>
      <c r="I46" s="912">
        <v>44002</v>
      </c>
      <c r="J46" s="268">
        <v>4</v>
      </c>
      <c r="K46" s="219"/>
      <c r="L46" s="219"/>
      <c r="M46" s="219"/>
      <c r="N46" s="219"/>
      <c r="O46" s="219"/>
      <c r="P46" s="219"/>
      <c r="Q46" s="219"/>
      <c r="R46" s="219"/>
      <c r="S46" s="219"/>
      <c r="T46" s="219"/>
      <c r="U46" s="219"/>
      <c r="V46" s="219"/>
      <c r="W46" s="219"/>
      <c r="X46" s="219"/>
      <c r="Y46" s="219"/>
      <c r="Z46" s="219"/>
      <c r="AA46" s="219"/>
      <c r="AB46" s="219"/>
      <c r="AC46" s="219"/>
    </row>
    <row r="47" spans="1:29" ht="12.75">
      <c r="A47" s="219"/>
      <c r="B47" s="219"/>
      <c r="C47" s="219"/>
      <c r="D47" s="219"/>
      <c r="E47" s="219"/>
      <c r="F47" s="370"/>
      <c r="G47" s="268">
        <v>200</v>
      </c>
      <c r="H47" s="268" t="s">
        <v>8</v>
      </c>
      <c r="I47" s="365">
        <v>44222</v>
      </c>
      <c r="J47" s="268">
        <v>1.25</v>
      </c>
      <c r="K47" s="219"/>
      <c r="L47" s="219"/>
      <c r="M47" s="219"/>
      <c r="N47" s="219"/>
      <c r="O47" s="219"/>
      <c r="P47" s="219"/>
      <c r="Q47" s="219"/>
      <c r="R47" s="219"/>
      <c r="S47" s="219"/>
      <c r="T47" s="219"/>
      <c r="U47" s="219"/>
      <c r="V47" s="219"/>
      <c r="W47" s="219"/>
      <c r="X47" s="219"/>
      <c r="Y47" s="219"/>
      <c r="Z47" s="219"/>
      <c r="AA47" s="219"/>
      <c r="AB47" s="219"/>
      <c r="AC47" s="219"/>
    </row>
    <row r="48" spans="1:29" ht="12.75">
      <c r="A48" s="219"/>
      <c r="B48" s="219"/>
      <c r="C48" s="219"/>
      <c r="D48" s="219"/>
      <c r="E48" s="219"/>
      <c r="F48" s="370"/>
      <c r="G48" s="268">
        <v>355</v>
      </c>
      <c r="H48" s="268" t="s">
        <v>8</v>
      </c>
      <c r="I48" s="365">
        <v>44223</v>
      </c>
      <c r="J48" s="268">
        <v>5</v>
      </c>
      <c r="K48" s="268" t="s">
        <v>3486</v>
      </c>
      <c r="L48" s="219"/>
      <c r="M48" s="219"/>
      <c r="N48" s="219"/>
      <c r="O48" s="219"/>
      <c r="P48" s="219"/>
      <c r="Q48" s="219"/>
      <c r="R48" s="219"/>
      <c r="S48" s="219"/>
      <c r="T48" s="219"/>
      <c r="U48" s="219"/>
      <c r="V48" s="219"/>
      <c r="W48" s="219"/>
      <c r="X48" s="219"/>
      <c r="Y48" s="219"/>
      <c r="Z48" s="219"/>
      <c r="AA48" s="219"/>
      <c r="AB48" s="219"/>
      <c r="AC48" s="219"/>
    </row>
    <row r="49" spans="1:29" ht="12.75">
      <c r="F49" s="17"/>
    </row>
    <row r="50" spans="1:29" ht="12.75">
      <c r="A50" s="268">
        <v>15</v>
      </c>
      <c r="B50" s="268">
        <v>65</v>
      </c>
      <c r="C50" s="268">
        <v>65</v>
      </c>
      <c r="D50" s="268" t="s">
        <v>3140</v>
      </c>
      <c r="E50" s="911">
        <v>43989</v>
      </c>
      <c r="F50" s="366">
        <v>0.75</v>
      </c>
      <c r="G50" s="268">
        <v>65</v>
      </c>
      <c r="H50" s="268" t="s">
        <v>96</v>
      </c>
      <c r="I50" s="912">
        <v>44002</v>
      </c>
      <c r="J50" s="268">
        <v>0.5</v>
      </c>
      <c r="K50" s="219"/>
      <c r="L50" s="219"/>
      <c r="M50" s="219"/>
      <c r="N50" s="219"/>
      <c r="O50" s="219"/>
      <c r="P50" s="219"/>
      <c r="Q50" s="219"/>
      <c r="R50" s="219"/>
      <c r="S50" s="219"/>
      <c r="T50" s="219"/>
      <c r="U50" s="219"/>
      <c r="V50" s="219"/>
      <c r="W50" s="219"/>
      <c r="X50" s="219"/>
      <c r="Y50" s="219"/>
      <c r="Z50" s="219"/>
      <c r="AA50" s="219"/>
      <c r="AB50" s="219"/>
      <c r="AC50" s="219"/>
    </row>
    <row r="51" spans="1:29" ht="12.75">
      <c r="A51" s="219"/>
      <c r="B51" s="219"/>
      <c r="C51" s="219"/>
      <c r="D51" s="219"/>
      <c r="E51" s="219"/>
      <c r="F51" s="370"/>
      <c r="G51" s="268">
        <v>65</v>
      </c>
      <c r="H51" s="268" t="s">
        <v>8</v>
      </c>
      <c r="I51" s="365">
        <v>44223</v>
      </c>
      <c r="J51" s="268">
        <v>0.5</v>
      </c>
      <c r="K51" s="219"/>
      <c r="L51" s="219"/>
      <c r="M51" s="219"/>
      <c r="N51" s="219"/>
      <c r="O51" s="219"/>
      <c r="P51" s="219"/>
      <c r="Q51" s="219"/>
      <c r="R51" s="219"/>
      <c r="S51" s="219"/>
      <c r="T51" s="219"/>
      <c r="U51" s="219"/>
      <c r="V51" s="219"/>
      <c r="W51" s="219"/>
      <c r="X51" s="219"/>
      <c r="Y51" s="219"/>
      <c r="Z51" s="219"/>
      <c r="AA51" s="219"/>
      <c r="AB51" s="219"/>
      <c r="AC51" s="219"/>
    </row>
    <row r="52" spans="1:29" ht="12.75">
      <c r="F52" s="17"/>
    </row>
    <row r="53" spans="1:29" ht="12.75">
      <c r="A53" s="268">
        <v>16</v>
      </c>
      <c r="B53" s="268">
        <v>276</v>
      </c>
      <c r="C53" s="268">
        <v>276</v>
      </c>
      <c r="D53" s="268" t="s">
        <v>3140</v>
      </c>
      <c r="E53" s="911">
        <v>43989</v>
      </c>
      <c r="F53" s="366">
        <v>1</v>
      </c>
      <c r="G53" s="268">
        <v>276</v>
      </c>
      <c r="H53" s="268" t="s">
        <v>96</v>
      </c>
      <c r="I53" s="912">
        <v>44001</v>
      </c>
      <c r="J53" s="268">
        <v>0.5</v>
      </c>
      <c r="K53" s="219"/>
      <c r="L53" s="219"/>
      <c r="M53" s="219"/>
      <c r="N53" s="219"/>
      <c r="O53" s="219"/>
      <c r="P53" s="219"/>
      <c r="Q53" s="219"/>
      <c r="R53" s="219"/>
      <c r="S53" s="219"/>
      <c r="T53" s="219"/>
      <c r="U53" s="219"/>
      <c r="V53" s="219"/>
      <c r="W53" s="219"/>
      <c r="X53" s="219"/>
      <c r="Y53" s="219"/>
      <c r="Z53" s="219"/>
      <c r="AA53" s="219"/>
      <c r="AB53" s="219"/>
      <c r="AC53" s="219"/>
    </row>
    <row r="54" spans="1:29" ht="12.75">
      <c r="A54" s="219"/>
      <c r="B54" s="219"/>
      <c r="C54" s="219"/>
      <c r="D54" s="219"/>
      <c r="E54" s="219"/>
      <c r="F54" s="370"/>
      <c r="G54" s="268">
        <v>276</v>
      </c>
      <c r="H54" s="268" t="s">
        <v>8</v>
      </c>
      <c r="I54" s="365">
        <v>44228</v>
      </c>
      <c r="J54" s="268">
        <v>1</v>
      </c>
      <c r="K54" s="219"/>
      <c r="L54" s="219"/>
      <c r="M54" s="219"/>
      <c r="N54" s="219"/>
      <c r="O54" s="219"/>
      <c r="P54" s="219"/>
      <c r="Q54" s="219"/>
      <c r="R54" s="219"/>
      <c r="S54" s="219"/>
      <c r="T54" s="219"/>
      <c r="U54" s="219"/>
      <c r="V54" s="219"/>
      <c r="W54" s="219"/>
      <c r="X54" s="219"/>
      <c r="Y54" s="219"/>
      <c r="Z54" s="219"/>
      <c r="AA54" s="219"/>
      <c r="AB54" s="219"/>
      <c r="AC54" s="219"/>
    </row>
    <row r="55" spans="1:29" ht="12.75">
      <c r="F55" s="17"/>
    </row>
    <row r="56" spans="1:29" ht="12.75">
      <c r="A56" s="268">
        <v>17</v>
      </c>
      <c r="B56" s="268">
        <v>0</v>
      </c>
      <c r="C56" s="219"/>
      <c r="D56" s="268" t="s">
        <v>3140</v>
      </c>
      <c r="E56" s="911">
        <v>43979</v>
      </c>
      <c r="F56" s="366" t="s">
        <v>3481</v>
      </c>
      <c r="G56" s="268">
        <v>0</v>
      </c>
      <c r="H56" s="268" t="s">
        <v>96</v>
      </c>
      <c r="I56" s="912">
        <v>44001</v>
      </c>
      <c r="J56" s="268">
        <v>0</v>
      </c>
      <c r="K56" s="219"/>
      <c r="L56" s="219"/>
      <c r="M56" s="219"/>
      <c r="N56" s="219"/>
      <c r="O56" s="219"/>
      <c r="P56" s="219"/>
      <c r="Q56" s="219"/>
      <c r="R56" s="219"/>
      <c r="S56" s="219"/>
      <c r="T56" s="219"/>
      <c r="U56" s="219"/>
      <c r="V56" s="219"/>
      <c r="W56" s="219"/>
      <c r="X56" s="219"/>
      <c r="Y56" s="219"/>
      <c r="Z56" s="219"/>
      <c r="AA56" s="219"/>
      <c r="AB56" s="219"/>
      <c r="AC56" s="219"/>
    </row>
    <row r="57" spans="1:29" ht="12.75">
      <c r="A57" s="219"/>
      <c r="B57" s="219"/>
      <c r="C57" s="219"/>
      <c r="D57" s="219"/>
      <c r="E57" s="219"/>
      <c r="F57" s="370"/>
      <c r="G57" s="268">
        <v>0</v>
      </c>
      <c r="H57" s="268" t="s">
        <v>8</v>
      </c>
      <c r="I57" s="365">
        <v>44228</v>
      </c>
      <c r="J57" s="366" t="s">
        <v>3120</v>
      </c>
      <c r="K57" s="219"/>
      <c r="L57" s="219"/>
      <c r="M57" s="219"/>
      <c r="N57" s="219"/>
      <c r="O57" s="219"/>
      <c r="P57" s="219"/>
      <c r="Q57" s="219"/>
      <c r="R57" s="219"/>
      <c r="S57" s="219"/>
      <c r="T57" s="219"/>
      <c r="U57" s="219"/>
      <c r="V57" s="219"/>
      <c r="W57" s="219"/>
      <c r="X57" s="219"/>
      <c r="Y57" s="219"/>
      <c r="Z57" s="219"/>
      <c r="AA57" s="219"/>
      <c r="AB57" s="219"/>
      <c r="AC57" s="219"/>
    </row>
    <row r="58" spans="1:29" ht="12.75">
      <c r="F58" s="17"/>
      <c r="J58" s="17"/>
    </row>
    <row r="59" spans="1:29" ht="12.75">
      <c r="A59" s="268">
        <v>18</v>
      </c>
      <c r="B59" s="268">
        <v>0</v>
      </c>
      <c r="C59" s="219"/>
      <c r="D59" s="268" t="s">
        <v>144</v>
      </c>
      <c r="E59" s="911">
        <v>43979</v>
      </c>
      <c r="F59" s="366" t="s">
        <v>3481</v>
      </c>
      <c r="G59" s="268">
        <v>0</v>
      </c>
      <c r="H59" s="268" t="s">
        <v>96</v>
      </c>
      <c r="I59" s="912">
        <v>44001</v>
      </c>
      <c r="J59" s="366">
        <v>0</v>
      </c>
      <c r="K59" s="219"/>
      <c r="L59" s="219"/>
      <c r="M59" s="219"/>
      <c r="N59" s="219"/>
      <c r="O59" s="219"/>
      <c r="P59" s="219"/>
      <c r="Q59" s="219"/>
      <c r="R59" s="219"/>
      <c r="S59" s="219"/>
      <c r="T59" s="219"/>
      <c r="U59" s="219"/>
      <c r="V59" s="219"/>
      <c r="W59" s="219"/>
      <c r="X59" s="219"/>
      <c r="Y59" s="219"/>
      <c r="Z59" s="219"/>
      <c r="AA59" s="219"/>
      <c r="AB59" s="219"/>
      <c r="AC59" s="219"/>
    </row>
    <row r="60" spans="1:29" ht="12.75">
      <c r="A60" s="219"/>
      <c r="B60" s="219"/>
      <c r="C60" s="219"/>
      <c r="D60" s="219"/>
      <c r="E60" s="219"/>
      <c r="F60" s="370"/>
      <c r="G60" s="268">
        <v>0</v>
      </c>
      <c r="H60" s="268" t="s">
        <v>8</v>
      </c>
      <c r="I60" s="365">
        <v>44228</v>
      </c>
      <c r="J60" s="366" t="s">
        <v>3120</v>
      </c>
      <c r="K60" s="219"/>
      <c r="L60" s="219"/>
      <c r="M60" s="219"/>
      <c r="N60" s="219"/>
      <c r="O60" s="219"/>
      <c r="P60" s="219"/>
      <c r="Q60" s="219"/>
      <c r="R60" s="219"/>
      <c r="S60" s="219"/>
      <c r="T60" s="219"/>
      <c r="U60" s="219"/>
      <c r="V60" s="219"/>
      <c r="W60" s="219"/>
      <c r="X60" s="219"/>
      <c r="Y60" s="219"/>
      <c r="Z60" s="219"/>
      <c r="AA60" s="219"/>
      <c r="AB60" s="219"/>
      <c r="AC60" s="219"/>
    </row>
    <row r="61" spans="1:29" ht="12.75">
      <c r="F61" s="17"/>
      <c r="J61" s="17"/>
    </row>
    <row r="62" spans="1:29" ht="12.75">
      <c r="A62" s="268">
        <v>19</v>
      </c>
      <c r="B62" s="268">
        <v>41</v>
      </c>
      <c r="C62" s="268">
        <v>41</v>
      </c>
      <c r="D62" s="268" t="s">
        <v>3140</v>
      </c>
      <c r="E62" s="911">
        <v>43989</v>
      </c>
      <c r="F62" s="366">
        <v>0.5</v>
      </c>
      <c r="G62" s="268">
        <v>41</v>
      </c>
      <c r="H62" s="268" t="s">
        <v>96</v>
      </c>
      <c r="I62" s="912">
        <v>44001</v>
      </c>
      <c r="J62" s="366">
        <v>0.25</v>
      </c>
      <c r="K62" s="219"/>
      <c r="L62" s="219"/>
      <c r="M62" s="219"/>
      <c r="N62" s="219"/>
      <c r="O62" s="219"/>
      <c r="P62" s="219"/>
      <c r="Q62" s="219"/>
      <c r="R62" s="219"/>
      <c r="S62" s="219"/>
      <c r="T62" s="219"/>
      <c r="U62" s="219"/>
      <c r="V62" s="219"/>
      <c r="W62" s="219"/>
      <c r="X62" s="219"/>
      <c r="Y62" s="219"/>
      <c r="Z62" s="219"/>
      <c r="AA62" s="219"/>
      <c r="AB62" s="219"/>
      <c r="AC62" s="219"/>
    </row>
    <row r="63" spans="1:29" ht="12.75">
      <c r="A63" s="219"/>
      <c r="B63" s="219"/>
      <c r="C63" s="219"/>
      <c r="D63" s="219"/>
      <c r="E63" s="219"/>
      <c r="F63" s="370"/>
      <c r="G63" s="268">
        <v>41</v>
      </c>
      <c r="H63" s="268" t="s">
        <v>8</v>
      </c>
      <c r="I63" s="365">
        <v>44228</v>
      </c>
      <c r="J63" s="366">
        <v>0.25</v>
      </c>
      <c r="K63" s="219"/>
      <c r="L63" s="219"/>
      <c r="M63" s="219"/>
      <c r="N63" s="219"/>
      <c r="O63" s="219"/>
      <c r="P63" s="219"/>
      <c r="Q63" s="219"/>
      <c r="R63" s="219"/>
      <c r="S63" s="219"/>
      <c r="T63" s="219"/>
      <c r="U63" s="219"/>
      <c r="V63" s="219"/>
      <c r="W63" s="219"/>
      <c r="X63" s="219"/>
      <c r="Y63" s="219"/>
      <c r="Z63" s="219"/>
      <c r="AA63" s="219"/>
      <c r="AB63" s="219"/>
      <c r="AC63" s="219"/>
    </row>
    <row r="64" spans="1:29" ht="12.75">
      <c r="F64" s="17"/>
      <c r="J64" s="17"/>
    </row>
    <row r="65" spans="1:29" ht="12.75">
      <c r="A65" s="268">
        <v>20</v>
      </c>
      <c r="B65" s="268">
        <v>9</v>
      </c>
      <c r="C65" s="268">
        <v>9</v>
      </c>
      <c r="D65" s="268" t="s">
        <v>3140</v>
      </c>
      <c r="E65" s="911">
        <v>43989</v>
      </c>
      <c r="F65" s="366" t="s">
        <v>3149</v>
      </c>
      <c r="G65" s="268">
        <v>9</v>
      </c>
      <c r="H65" s="268" t="s">
        <v>96</v>
      </c>
      <c r="I65" s="365">
        <v>44015</v>
      </c>
      <c r="J65" s="366" t="s">
        <v>3149</v>
      </c>
      <c r="K65" s="219"/>
      <c r="L65" s="219"/>
      <c r="M65" s="219"/>
      <c r="N65" s="219"/>
      <c r="O65" s="219"/>
      <c r="P65" s="219"/>
      <c r="Q65" s="219"/>
      <c r="R65" s="219"/>
      <c r="S65" s="219"/>
      <c r="T65" s="219"/>
      <c r="U65" s="219"/>
      <c r="V65" s="219"/>
      <c r="W65" s="219"/>
      <c r="X65" s="219"/>
      <c r="Y65" s="219"/>
      <c r="Z65" s="219"/>
      <c r="AA65" s="219"/>
      <c r="AB65" s="219"/>
      <c r="AC65" s="219"/>
    </row>
    <row r="66" spans="1:29" ht="12.75">
      <c r="A66" s="219"/>
      <c r="B66" s="219"/>
      <c r="C66" s="219"/>
      <c r="D66" s="219"/>
      <c r="E66" s="219"/>
      <c r="F66" s="370"/>
      <c r="G66" s="268">
        <v>9</v>
      </c>
      <c r="H66" s="268" t="s">
        <v>8</v>
      </c>
      <c r="I66" s="365">
        <v>44228</v>
      </c>
      <c r="J66" s="366" t="s">
        <v>3119</v>
      </c>
      <c r="K66" s="219"/>
      <c r="L66" s="219"/>
      <c r="M66" s="219"/>
      <c r="N66" s="219"/>
      <c r="O66" s="219"/>
      <c r="P66" s="219"/>
      <c r="Q66" s="219"/>
      <c r="R66" s="219"/>
      <c r="S66" s="219"/>
      <c r="T66" s="219"/>
      <c r="U66" s="219"/>
      <c r="V66" s="219"/>
      <c r="W66" s="219"/>
      <c r="X66" s="219"/>
      <c r="Y66" s="219"/>
      <c r="Z66" s="219"/>
      <c r="AA66" s="219"/>
      <c r="AB66" s="219"/>
      <c r="AC66" s="219"/>
    </row>
    <row r="67" spans="1:29" ht="12.75">
      <c r="F67" s="17"/>
      <c r="J67" s="17"/>
    </row>
    <row r="68" spans="1:29" ht="12.75">
      <c r="A68" s="268">
        <v>21</v>
      </c>
      <c r="B68" s="268">
        <v>125</v>
      </c>
      <c r="C68" s="268">
        <v>125</v>
      </c>
      <c r="D68" s="268" t="s">
        <v>144</v>
      </c>
      <c r="E68" s="911">
        <v>43989</v>
      </c>
      <c r="F68" s="366">
        <v>1</v>
      </c>
      <c r="G68" s="268">
        <v>125</v>
      </c>
      <c r="H68" s="268" t="s">
        <v>96</v>
      </c>
      <c r="I68" s="365">
        <v>44016</v>
      </c>
      <c r="J68" s="268">
        <v>1</v>
      </c>
      <c r="K68" s="219"/>
      <c r="L68" s="219"/>
      <c r="M68" s="219"/>
      <c r="N68" s="219"/>
      <c r="O68" s="219"/>
      <c r="P68" s="219"/>
      <c r="Q68" s="219"/>
      <c r="R68" s="219"/>
      <c r="S68" s="219"/>
      <c r="T68" s="219"/>
      <c r="U68" s="219"/>
      <c r="V68" s="219"/>
      <c r="W68" s="219"/>
      <c r="X68" s="219"/>
      <c r="Y68" s="219"/>
      <c r="Z68" s="219"/>
      <c r="AA68" s="219"/>
      <c r="AB68" s="219"/>
      <c r="AC68" s="219"/>
    </row>
    <row r="69" spans="1:29" ht="12.75">
      <c r="A69" s="219"/>
      <c r="B69" s="219"/>
      <c r="C69" s="219"/>
      <c r="D69" s="219"/>
      <c r="E69" s="219"/>
      <c r="F69" s="370"/>
      <c r="G69" s="268">
        <v>125</v>
      </c>
      <c r="H69" s="268" t="s">
        <v>8</v>
      </c>
      <c r="I69" s="365">
        <v>44228</v>
      </c>
      <c r="J69" s="268">
        <v>1</v>
      </c>
      <c r="K69" s="219"/>
      <c r="L69" s="219"/>
      <c r="M69" s="219"/>
      <c r="N69" s="219"/>
      <c r="O69" s="219"/>
      <c r="P69" s="219"/>
      <c r="Q69" s="219"/>
      <c r="R69" s="219"/>
      <c r="S69" s="219"/>
      <c r="T69" s="219"/>
      <c r="U69" s="219"/>
      <c r="V69" s="219"/>
      <c r="W69" s="219"/>
      <c r="X69" s="219"/>
      <c r="Y69" s="219"/>
      <c r="Z69" s="219"/>
      <c r="AA69" s="219"/>
      <c r="AB69" s="219"/>
      <c r="AC69" s="219"/>
    </row>
    <row r="71" spans="1:29" ht="12.75">
      <c r="A71" s="268">
        <v>22</v>
      </c>
      <c r="B71" s="268">
        <v>81</v>
      </c>
      <c r="C71" s="268">
        <v>81</v>
      </c>
      <c r="D71" s="268" t="s">
        <v>3140</v>
      </c>
      <c r="E71" s="911">
        <v>43990</v>
      </c>
      <c r="F71" s="366">
        <v>1.25</v>
      </c>
      <c r="G71" s="268">
        <v>81</v>
      </c>
      <c r="H71" s="268" t="s">
        <v>96</v>
      </c>
      <c r="I71" s="365">
        <v>44016</v>
      </c>
      <c r="J71" s="268">
        <v>1</v>
      </c>
      <c r="K71" s="219"/>
      <c r="L71" s="219"/>
      <c r="M71" s="219"/>
      <c r="N71" s="219"/>
      <c r="O71" s="219"/>
      <c r="P71" s="219"/>
      <c r="Q71" s="219"/>
      <c r="R71" s="219"/>
      <c r="S71" s="219"/>
      <c r="T71" s="219"/>
      <c r="U71" s="219"/>
      <c r="V71" s="219"/>
      <c r="W71" s="219"/>
      <c r="X71" s="219"/>
      <c r="Y71" s="219"/>
      <c r="Z71" s="219"/>
      <c r="AA71" s="219"/>
      <c r="AB71" s="219"/>
      <c r="AC71" s="219"/>
    </row>
    <row r="72" spans="1:29" ht="12.75">
      <c r="A72" s="219"/>
      <c r="B72" s="219"/>
      <c r="C72" s="219"/>
      <c r="D72" s="219"/>
      <c r="E72" s="219"/>
      <c r="F72" s="370"/>
      <c r="G72" s="268">
        <v>81</v>
      </c>
      <c r="H72" s="268" t="s">
        <v>8</v>
      </c>
      <c r="I72" s="365">
        <v>44228</v>
      </c>
      <c r="J72" s="268">
        <v>0.5</v>
      </c>
      <c r="K72" s="219"/>
      <c r="L72" s="219"/>
      <c r="M72" s="219"/>
      <c r="N72" s="219"/>
      <c r="O72" s="219"/>
      <c r="P72" s="219"/>
      <c r="Q72" s="219"/>
      <c r="R72" s="219"/>
      <c r="S72" s="219"/>
      <c r="T72" s="219"/>
      <c r="U72" s="219"/>
      <c r="V72" s="219"/>
      <c r="W72" s="219"/>
      <c r="X72" s="219"/>
      <c r="Y72" s="219"/>
      <c r="Z72" s="219"/>
      <c r="AA72" s="219"/>
      <c r="AB72" s="219"/>
      <c r="AC72" s="219"/>
    </row>
    <row r="73" spans="1:29" ht="12.75">
      <c r="F73" s="17"/>
    </row>
    <row r="74" spans="1:29" ht="12.75">
      <c r="A74" s="268">
        <v>23</v>
      </c>
      <c r="B74" s="268">
        <v>500</v>
      </c>
      <c r="C74" s="268">
        <v>500</v>
      </c>
      <c r="D74" s="268" t="s">
        <v>3140</v>
      </c>
      <c r="E74" s="911">
        <v>43992</v>
      </c>
      <c r="F74" s="366">
        <v>4</v>
      </c>
      <c r="G74" s="268">
        <v>500</v>
      </c>
      <c r="H74" s="268" t="s">
        <v>96</v>
      </c>
      <c r="I74" s="912">
        <v>44002</v>
      </c>
      <c r="J74" s="268">
        <v>3</v>
      </c>
      <c r="K74" s="219"/>
      <c r="L74" s="219"/>
      <c r="M74" s="219"/>
      <c r="N74" s="219"/>
      <c r="O74" s="219"/>
      <c r="P74" s="219"/>
      <c r="Q74" s="219"/>
      <c r="R74" s="219"/>
      <c r="S74" s="219"/>
      <c r="T74" s="219"/>
      <c r="U74" s="219"/>
      <c r="V74" s="219"/>
      <c r="W74" s="219"/>
      <c r="X74" s="219"/>
      <c r="Y74" s="219"/>
      <c r="Z74" s="219"/>
      <c r="AA74" s="219"/>
      <c r="AB74" s="219"/>
      <c r="AC74" s="219"/>
    </row>
    <row r="75" spans="1:29" ht="12.75">
      <c r="A75" s="219"/>
      <c r="B75" s="219"/>
      <c r="C75" s="219"/>
      <c r="D75" s="219"/>
      <c r="E75" s="219"/>
      <c r="F75" s="370"/>
      <c r="G75" s="268">
        <v>116</v>
      </c>
      <c r="H75" s="268" t="s">
        <v>8</v>
      </c>
      <c r="I75" s="365">
        <v>44228</v>
      </c>
      <c r="J75" s="268">
        <v>1.5</v>
      </c>
      <c r="K75" s="219"/>
      <c r="L75" s="219"/>
      <c r="M75" s="219"/>
      <c r="N75" s="219"/>
      <c r="O75" s="219"/>
      <c r="P75" s="219"/>
      <c r="Q75" s="219"/>
      <c r="R75" s="219"/>
      <c r="S75" s="219"/>
      <c r="T75" s="219"/>
      <c r="U75" s="219"/>
      <c r="V75" s="219"/>
      <c r="W75" s="219"/>
      <c r="X75" s="219"/>
      <c r="Y75" s="219"/>
      <c r="Z75" s="219"/>
      <c r="AA75" s="219"/>
      <c r="AB75" s="219"/>
      <c r="AC75" s="219"/>
    </row>
    <row r="76" spans="1:29" ht="12.75">
      <c r="A76" s="219"/>
      <c r="B76" s="219"/>
      <c r="C76" s="219"/>
      <c r="D76" s="219"/>
      <c r="E76" s="219"/>
      <c r="F76" s="370"/>
      <c r="G76" s="268">
        <v>274</v>
      </c>
      <c r="H76" s="268" t="s">
        <v>8</v>
      </c>
      <c r="I76" s="365">
        <v>44229</v>
      </c>
      <c r="J76" s="268">
        <v>3</v>
      </c>
      <c r="K76" s="268" t="s">
        <v>3487</v>
      </c>
      <c r="L76" s="219"/>
      <c r="M76" s="219"/>
      <c r="N76" s="219"/>
      <c r="O76" s="219"/>
      <c r="P76" s="219"/>
      <c r="Q76" s="219"/>
      <c r="R76" s="219"/>
      <c r="S76" s="219"/>
      <c r="T76" s="219"/>
      <c r="U76" s="219"/>
      <c r="V76" s="219"/>
      <c r="W76" s="219"/>
      <c r="X76" s="219"/>
      <c r="Y76" s="219"/>
      <c r="Z76" s="219"/>
      <c r="AA76" s="219"/>
      <c r="AB76" s="219"/>
      <c r="AC76" s="219"/>
    </row>
    <row r="77" spans="1:29" ht="12.75">
      <c r="A77" s="219"/>
      <c r="B77" s="219"/>
      <c r="C77" s="219"/>
      <c r="D77" s="219"/>
      <c r="E77" s="219"/>
      <c r="F77" s="370"/>
      <c r="G77" s="268">
        <v>110</v>
      </c>
      <c r="H77" s="268" t="s">
        <v>8</v>
      </c>
      <c r="I77" s="365">
        <v>44230</v>
      </c>
      <c r="J77" s="268">
        <v>1.5</v>
      </c>
      <c r="K77" s="268" t="s">
        <v>3488</v>
      </c>
      <c r="L77" s="219"/>
      <c r="M77" s="219"/>
      <c r="N77" s="219"/>
      <c r="O77" s="219"/>
      <c r="P77" s="219"/>
      <c r="Q77" s="219"/>
      <c r="R77" s="219"/>
      <c r="S77" s="219"/>
      <c r="T77" s="219"/>
      <c r="U77" s="219"/>
      <c r="V77" s="219"/>
      <c r="W77" s="219"/>
      <c r="X77" s="219"/>
      <c r="Y77" s="219"/>
      <c r="Z77" s="219"/>
      <c r="AA77" s="219"/>
      <c r="AB77" s="219"/>
      <c r="AC77" s="219"/>
    </row>
    <row r="78" spans="1:29" ht="12.75">
      <c r="F78" s="17"/>
    </row>
    <row r="79" spans="1:29" ht="12.75">
      <c r="A79" s="268">
        <v>24</v>
      </c>
      <c r="B79" s="268">
        <v>80</v>
      </c>
      <c r="C79" s="268">
        <v>80</v>
      </c>
      <c r="D79" s="268" t="s">
        <v>3140</v>
      </c>
      <c r="E79" s="911">
        <v>43992</v>
      </c>
      <c r="F79" s="366">
        <v>1</v>
      </c>
      <c r="G79" s="268">
        <v>80</v>
      </c>
      <c r="H79" s="268" t="s">
        <v>96</v>
      </c>
      <c r="I79" s="365">
        <v>44016</v>
      </c>
      <c r="J79" s="268">
        <v>1</v>
      </c>
      <c r="K79" s="219"/>
      <c r="L79" s="219"/>
      <c r="M79" s="219"/>
      <c r="N79" s="219"/>
      <c r="O79" s="219"/>
      <c r="P79" s="219"/>
      <c r="Q79" s="219"/>
      <c r="R79" s="219"/>
      <c r="S79" s="219"/>
      <c r="T79" s="219"/>
      <c r="U79" s="219"/>
      <c r="V79" s="219"/>
      <c r="W79" s="219"/>
      <c r="X79" s="219"/>
      <c r="Y79" s="219"/>
      <c r="Z79" s="219"/>
      <c r="AA79" s="219"/>
      <c r="AB79" s="219"/>
      <c r="AC79" s="219"/>
    </row>
    <row r="80" spans="1:29" ht="12.75">
      <c r="A80" s="219"/>
      <c r="B80" s="219"/>
      <c r="C80" s="219"/>
      <c r="D80" s="219"/>
      <c r="E80" s="219"/>
      <c r="F80" s="370"/>
      <c r="G80" s="268">
        <v>80</v>
      </c>
      <c r="H80" s="268" t="s">
        <v>8</v>
      </c>
      <c r="I80" s="365">
        <v>44230</v>
      </c>
      <c r="J80" s="268">
        <v>1.5</v>
      </c>
      <c r="K80" s="219"/>
      <c r="L80" s="219"/>
      <c r="M80" s="219"/>
      <c r="N80" s="219"/>
      <c r="O80" s="219"/>
      <c r="P80" s="219"/>
      <c r="Q80" s="219"/>
      <c r="R80" s="219"/>
      <c r="S80" s="219"/>
      <c r="T80" s="219"/>
      <c r="U80" s="219"/>
      <c r="V80" s="219"/>
      <c r="W80" s="219"/>
      <c r="X80" s="219"/>
      <c r="Y80" s="219"/>
      <c r="Z80" s="219"/>
      <c r="AA80" s="219"/>
      <c r="AB80" s="219"/>
      <c r="AC80" s="219"/>
    </row>
    <row r="81" spans="1:29" ht="12.75">
      <c r="F81" s="17"/>
    </row>
    <row r="82" spans="1:29" ht="12.75">
      <c r="A82" s="268">
        <v>25</v>
      </c>
      <c r="B82" s="268">
        <v>93</v>
      </c>
      <c r="C82" s="268">
        <v>93</v>
      </c>
      <c r="D82" s="268" t="s">
        <v>3140</v>
      </c>
      <c r="E82" s="911">
        <v>43992</v>
      </c>
      <c r="F82" s="366">
        <v>1</v>
      </c>
      <c r="G82" s="268">
        <v>93</v>
      </c>
      <c r="H82" s="268" t="s">
        <v>96</v>
      </c>
      <c r="I82" s="365">
        <v>44016</v>
      </c>
      <c r="J82" s="268">
        <v>1</v>
      </c>
      <c r="K82" s="219"/>
      <c r="L82" s="219"/>
      <c r="M82" s="219"/>
      <c r="N82" s="219"/>
      <c r="O82" s="219"/>
      <c r="P82" s="219"/>
      <c r="Q82" s="219"/>
      <c r="R82" s="219"/>
      <c r="S82" s="219"/>
      <c r="T82" s="219"/>
      <c r="U82" s="219"/>
      <c r="V82" s="219"/>
      <c r="W82" s="219"/>
      <c r="X82" s="219"/>
      <c r="Y82" s="219"/>
      <c r="Z82" s="219"/>
      <c r="AA82" s="219"/>
      <c r="AB82" s="219"/>
      <c r="AC82" s="219"/>
    </row>
    <row r="83" spans="1:29" ht="12.75">
      <c r="A83" s="219"/>
      <c r="B83" s="219"/>
      <c r="C83" s="219"/>
      <c r="D83" s="219"/>
      <c r="E83" s="219"/>
      <c r="F83" s="370"/>
      <c r="G83" s="268">
        <v>93</v>
      </c>
      <c r="H83" s="268" t="s">
        <v>8</v>
      </c>
      <c r="I83" s="365">
        <v>44230</v>
      </c>
      <c r="J83" s="268">
        <v>1.5</v>
      </c>
      <c r="K83" s="219"/>
      <c r="L83" s="219"/>
      <c r="M83" s="219"/>
      <c r="N83" s="219"/>
      <c r="O83" s="219"/>
      <c r="P83" s="219"/>
      <c r="Q83" s="219"/>
      <c r="R83" s="219"/>
      <c r="S83" s="219"/>
      <c r="T83" s="219"/>
      <c r="U83" s="219"/>
      <c r="V83" s="219"/>
      <c r="W83" s="219"/>
      <c r="X83" s="219"/>
      <c r="Y83" s="219"/>
      <c r="Z83" s="219"/>
      <c r="AA83" s="219"/>
      <c r="AB83" s="219"/>
      <c r="AC83" s="219"/>
    </row>
    <row r="84" spans="1:29" ht="12.75">
      <c r="F84" s="17"/>
    </row>
    <row r="85" spans="1:29" ht="12.75">
      <c r="A85" s="268">
        <v>26</v>
      </c>
      <c r="B85" s="268">
        <v>28</v>
      </c>
      <c r="C85" s="268">
        <v>28</v>
      </c>
      <c r="D85" s="268" t="s">
        <v>3140</v>
      </c>
      <c r="E85" s="912">
        <v>43992</v>
      </c>
      <c r="F85" s="366">
        <v>0.25</v>
      </c>
      <c r="G85" s="268">
        <v>28</v>
      </c>
      <c r="H85" s="268" t="s">
        <v>96</v>
      </c>
      <c r="I85" s="365">
        <v>44015</v>
      </c>
      <c r="J85" s="366" t="s">
        <v>3149</v>
      </c>
      <c r="K85" s="219"/>
      <c r="L85" s="219"/>
      <c r="M85" s="219"/>
      <c r="N85" s="219"/>
      <c r="O85" s="219"/>
      <c r="P85" s="219"/>
      <c r="Q85" s="219"/>
      <c r="R85" s="219"/>
      <c r="S85" s="219"/>
      <c r="T85" s="219"/>
      <c r="U85" s="219"/>
      <c r="V85" s="219"/>
      <c r="W85" s="219"/>
      <c r="X85" s="219"/>
      <c r="Y85" s="219"/>
      <c r="Z85" s="219"/>
      <c r="AA85" s="219"/>
      <c r="AB85" s="219"/>
      <c r="AC85" s="219"/>
    </row>
    <row r="86" spans="1:29" ht="12.75">
      <c r="A86" s="219"/>
      <c r="B86" s="219"/>
      <c r="C86" s="219"/>
      <c r="D86" s="219"/>
      <c r="E86" s="219"/>
      <c r="F86" s="370"/>
      <c r="G86" s="268">
        <v>28</v>
      </c>
      <c r="H86" s="268" t="s">
        <v>8</v>
      </c>
      <c r="I86" s="365">
        <v>44230</v>
      </c>
      <c r="J86" s="268">
        <v>0.5</v>
      </c>
      <c r="K86" s="219"/>
      <c r="L86" s="219"/>
      <c r="M86" s="219"/>
      <c r="N86" s="219"/>
      <c r="O86" s="219"/>
      <c r="P86" s="219"/>
      <c r="Q86" s="219"/>
      <c r="R86" s="219"/>
      <c r="S86" s="219"/>
      <c r="T86" s="219"/>
      <c r="U86" s="219"/>
      <c r="V86" s="219"/>
      <c r="W86" s="219"/>
      <c r="X86" s="219"/>
      <c r="Y86" s="219"/>
      <c r="Z86" s="219"/>
      <c r="AA86" s="219"/>
      <c r="AB86" s="219"/>
      <c r="AC86" s="219"/>
    </row>
    <row r="87" spans="1:29" ht="12.75">
      <c r="F87" s="17"/>
    </row>
    <row r="88" spans="1:29" ht="12.75">
      <c r="A88" s="268">
        <v>27</v>
      </c>
      <c r="B88" s="268">
        <v>53</v>
      </c>
      <c r="C88" s="268">
        <v>53</v>
      </c>
      <c r="D88" s="268" t="s">
        <v>144</v>
      </c>
      <c r="E88" s="911">
        <v>43992</v>
      </c>
      <c r="F88" s="366">
        <v>0.5</v>
      </c>
      <c r="G88" s="268">
        <v>53</v>
      </c>
      <c r="H88" s="268" t="s">
        <v>96</v>
      </c>
      <c r="I88" s="365">
        <v>44016</v>
      </c>
      <c r="J88" s="366" t="s">
        <v>3485</v>
      </c>
      <c r="K88" s="219"/>
      <c r="L88" s="219"/>
      <c r="M88" s="219"/>
      <c r="N88" s="219"/>
      <c r="O88" s="219"/>
      <c r="P88" s="219"/>
      <c r="Q88" s="219"/>
      <c r="R88" s="219"/>
      <c r="S88" s="219"/>
      <c r="T88" s="219"/>
      <c r="U88" s="219"/>
      <c r="V88" s="219"/>
      <c r="W88" s="219"/>
      <c r="X88" s="219"/>
      <c r="Y88" s="219"/>
      <c r="Z88" s="219"/>
      <c r="AA88" s="219"/>
      <c r="AB88" s="219"/>
      <c r="AC88" s="219"/>
    </row>
    <row r="89" spans="1:29" ht="12.75">
      <c r="A89" s="219"/>
      <c r="B89" s="219"/>
      <c r="C89" s="219"/>
      <c r="D89" s="219"/>
      <c r="E89" s="219"/>
      <c r="F89" s="370"/>
      <c r="G89" s="268">
        <v>53</v>
      </c>
      <c r="H89" s="268" t="s">
        <v>8</v>
      </c>
      <c r="I89" s="365">
        <v>44230</v>
      </c>
      <c r="J89" s="268">
        <v>0.5</v>
      </c>
      <c r="K89" s="219"/>
      <c r="L89" s="219"/>
      <c r="M89" s="219"/>
      <c r="N89" s="219"/>
      <c r="O89" s="219"/>
      <c r="P89" s="219"/>
      <c r="Q89" s="219"/>
      <c r="R89" s="219"/>
      <c r="S89" s="219"/>
      <c r="T89" s="219"/>
      <c r="U89" s="219"/>
      <c r="V89" s="219"/>
      <c r="W89" s="219"/>
      <c r="X89" s="219"/>
      <c r="Y89" s="219"/>
      <c r="Z89" s="219"/>
      <c r="AA89" s="219"/>
      <c r="AB89" s="219"/>
      <c r="AC89" s="219"/>
    </row>
    <row r="90" spans="1:29" ht="12.75">
      <c r="F90" s="17"/>
    </row>
    <row r="91" spans="1:29" ht="12.75">
      <c r="A91" s="268">
        <v>28</v>
      </c>
      <c r="B91" s="268">
        <v>50</v>
      </c>
      <c r="C91" s="268">
        <v>50</v>
      </c>
      <c r="D91" s="268" t="s">
        <v>3140</v>
      </c>
      <c r="E91" s="911">
        <v>43992</v>
      </c>
      <c r="F91" s="366" t="s">
        <v>3149</v>
      </c>
      <c r="G91" s="268">
        <v>50</v>
      </c>
      <c r="H91" s="268" t="s">
        <v>96</v>
      </c>
      <c r="I91" s="365">
        <v>44015</v>
      </c>
      <c r="J91" s="366" t="s">
        <v>3149</v>
      </c>
      <c r="K91" s="219"/>
      <c r="L91" s="219"/>
      <c r="M91" s="219"/>
      <c r="N91" s="219"/>
      <c r="O91" s="219"/>
      <c r="P91" s="219"/>
      <c r="Q91" s="219"/>
      <c r="R91" s="219"/>
      <c r="S91" s="219"/>
      <c r="T91" s="219"/>
      <c r="U91" s="219"/>
      <c r="V91" s="219"/>
      <c r="W91" s="219"/>
      <c r="X91" s="219"/>
      <c r="Y91" s="219"/>
      <c r="Z91" s="219"/>
      <c r="AA91" s="219"/>
      <c r="AB91" s="219"/>
      <c r="AC91" s="219"/>
    </row>
    <row r="92" spans="1:29" ht="12.75">
      <c r="A92" s="219"/>
      <c r="B92" s="219"/>
      <c r="C92" s="219"/>
      <c r="D92" s="219"/>
      <c r="E92" s="219"/>
      <c r="F92" s="370"/>
      <c r="G92" s="268">
        <v>50</v>
      </c>
      <c r="H92" s="268" t="s">
        <v>8</v>
      </c>
      <c r="I92" s="365">
        <v>44230</v>
      </c>
      <c r="J92" s="268">
        <v>0.25</v>
      </c>
      <c r="K92" s="219"/>
      <c r="L92" s="219"/>
      <c r="M92" s="219"/>
      <c r="N92" s="219"/>
      <c r="O92" s="219"/>
      <c r="P92" s="219"/>
      <c r="Q92" s="219"/>
      <c r="R92" s="219"/>
      <c r="S92" s="219"/>
      <c r="T92" s="219"/>
      <c r="U92" s="219"/>
      <c r="V92" s="219"/>
      <c r="W92" s="219"/>
      <c r="X92" s="219"/>
      <c r="Y92" s="219"/>
      <c r="Z92" s="219"/>
      <c r="AA92" s="219"/>
      <c r="AB92" s="219"/>
      <c r="AC92" s="219"/>
    </row>
    <row r="93" spans="1:29" ht="12.75">
      <c r="F93" s="17"/>
      <c r="I93" s="583"/>
    </row>
    <row r="94" spans="1:29" ht="12.75">
      <c r="A94" s="268">
        <v>29</v>
      </c>
      <c r="B94" s="268">
        <v>29</v>
      </c>
      <c r="C94" s="268">
        <v>29</v>
      </c>
      <c r="D94" s="268" t="s">
        <v>3140</v>
      </c>
      <c r="E94" s="911">
        <v>43992</v>
      </c>
      <c r="F94" s="366" t="s">
        <v>3149</v>
      </c>
      <c r="G94" s="268">
        <v>29</v>
      </c>
      <c r="H94" s="268" t="s">
        <v>96</v>
      </c>
      <c r="I94" s="365">
        <v>44015</v>
      </c>
      <c r="J94" s="366" t="s">
        <v>3149</v>
      </c>
      <c r="K94" s="219"/>
      <c r="L94" s="219"/>
      <c r="M94" s="219"/>
      <c r="N94" s="219"/>
      <c r="O94" s="219"/>
      <c r="P94" s="219"/>
      <c r="Q94" s="219"/>
      <c r="R94" s="219"/>
      <c r="S94" s="219"/>
      <c r="T94" s="219"/>
      <c r="U94" s="219"/>
      <c r="V94" s="219"/>
      <c r="W94" s="219"/>
      <c r="X94" s="219"/>
      <c r="Y94" s="219"/>
      <c r="Z94" s="219"/>
      <c r="AA94" s="219"/>
      <c r="AB94" s="219"/>
      <c r="AC94" s="219"/>
    </row>
    <row r="95" spans="1:29" ht="12.75">
      <c r="A95" s="219"/>
      <c r="B95" s="219"/>
      <c r="C95" s="219"/>
      <c r="D95" s="219"/>
      <c r="E95" s="219"/>
      <c r="F95" s="370"/>
      <c r="G95" s="268">
        <v>29</v>
      </c>
      <c r="H95" s="268" t="s">
        <v>8</v>
      </c>
      <c r="I95" s="365">
        <v>44230</v>
      </c>
      <c r="J95" s="268">
        <v>0.25</v>
      </c>
      <c r="K95" s="219"/>
      <c r="L95" s="219"/>
      <c r="M95" s="219"/>
      <c r="N95" s="219"/>
      <c r="O95" s="219"/>
      <c r="P95" s="219"/>
      <c r="Q95" s="219"/>
      <c r="R95" s="219"/>
      <c r="S95" s="219"/>
      <c r="T95" s="219"/>
      <c r="U95" s="219"/>
      <c r="V95" s="219"/>
      <c r="W95" s="219"/>
      <c r="X95" s="219"/>
      <c r="Y95" s="219"/>
      <c r="Z95" s="219"/>
      <c r="AA95" s="219"/>
      <c r="AB95" s="219"/>
      <c r="AC95" s="219"/>
    </row>
    <row r="96" spans="1:29" ht="12.75">
      <c r="F96" s="17"/>
    </row>
    <row r="97" spans="1:29" ht="12.75">
      <c r="A97" s="268">
        <v>30</v>
      </c>
      <c r="B97" s="268">
        <v>687</v>
      </c>
      <c r="C97" s="268">
        <v>687</v>
      </c>
      <c r="D97" s="268" t="s">
        <v>3140</v>
      </c>
      <c r="E97" s="912">
        <v>43998</v>
      </c>
      <c r="F97" s="366">
        <v>10</v>
      </c>
      <c r="G97" s="268">
        <v>253</v>
      </c>
      <c r="H97" s="268" t="s">
        <v>8</v>
      </c>
      <c r="I97" s="365">
        <v>44174</v>
      </c>
      <c r="J97" s="268">
        <v>4</v>
      </c>
      <c r="K97" s="268" t="s">
        <v>3489</v>
      </c>
      <c r="L97" s="219"/>
      <c r="M97" s="219"/>
      <c r="N97" s="219"/>
      <c r="O97" s="219"/>
      <c r="P97" s="219"/>
      <c r="Q97" s="219"/>
      <c r="R97" s="219"/>
      <c r="S97" s="219"/>
      <c r="T97" s="219"/>
      <c r="U97" s="219"/>
      <c r="V97" s="219"/>
      <c r="W97" s="219"/>
      <c r="X97" s="219"/>
      <c r="Y97" s="219"/>
      <c r="Z97" s="219"/>
      <c r="AA97" s="219"/>
      <c r="AB97" s="219"/>
      <c r="AC97" s="219"/>
    </row>
    <row r="98" spans="1:29" ht="12.75">
      <c r="A98" s="219"/>
      <c r="B98" s="219"/>
      <c r="C98" s="219"/>
      <c r="D98" s="219"/>
      <c r="E98" s="219"/>
      <c r="F98" s="370"/>
      <c r="G98" s="268">
        <v>150</v>
      </c>
      <c r="H98" s="268" t="s">
        <v>8</v>
      </c>
      <c r="I98" s="365">
        <v>44176</v>
      </c>
      <c r="J98" s="268">
        <v>3</v>
      </c>
      <c r="K98" s="268" t="s">
        <v>3490</v>
      </c>
      <c r="L98" s="219"/>
      <c r="M98" s="219"/>
      <c r="N98" s="219"/>
      <c r="O98" s="219"/>
      <c r="P98" s="219"/>
      <c r="Q98" s="219"/>
      <c r="R98" s="219"/>
      <c r="S98" s="219"/>
      <c r="T98" s="219"/>
      <c r="U98" s="219"/>
      <c r="V98" s="219"/>
      <c r="W98" s="219"/>
      <c r="X98" s="219"/>
      <c r="Y98" s="219"/>
      <c r="Z98" s="219"/>
      <c r="AA98" s="219"/>
      <c r="AB98" s="219"/>
      <c r="AC98" s="219"/>
    </row>
    <row r="99" spans="1:29" ht="12.75">
      <c r="A99" s="219"/>
      <c r="B99" s="219"/>
      <c r="C99" s="219"/>
      <c r="D99" s="219"/>
      <c r="E99" s="219"/>
      <c r="F99" s="370"/>
      <c r="G99" s="268">
        <v>284</v>
      </c>
      <c r="H99" s="268" t="s">
        <v>8</v>
      </c>
      <c r="I99" s="365">
        <v>44179</v>
      </c>
      <c r="J99" s="268">
        <v>4.5</v>
      </c>
      <c r="K99" s="268"/>
      <c r="L99" s="219"/>
      <c r="M99" s="219"/>
      <c r="N99" s="219"/>
      <c r="O99" s="219"/>
      <c r="P99" s="219"/>
      <c r="Q99" s="219"/>
      <c r="R99" s="219"/>
      <c r="S99" s="219"/>
      <c r="T99" s="219"/>
      <c r="U99" s="219"/>
      <c r="V99" s="219"/>
      <c r="W99" s="219"/>
      <c r="X99" s="219"/>
      <c r="Y99" s="219"/>
      <c r="Z99" s="219"/>
      <c r="AA99" s="219"/>
      <c r="AB99" s="219"/>
      <c r="AC99" s="219"/>
    </row>
    <row r="100" spans="1:29" ht="12.75">
      <c r="A100" s="219"/>
      <c r="B100" s="219"/>
      <c r="C100" s="219"/>
      <c r="D100" s="219"/>
      <c r="E100" s="219"/>
      <c r="F100" s="370"/>
      <c r="G100" s="268">
        <v>272</v>
      </c>
      <c r="H100" s="268" t="s">
        <v>8</v>
      </c>
      <c r="I100" s="365">
        <v>44230</v>
      </c>
      <c r="J100" s="268">
        <v>1.75</v>
      </c>
      <c r="K100" s="268" t="s">
        <v>3491</v>
      </c>
      <c r="L100" s="219"/>
      <c r="M100" s="219"/>
      <c r="N100" s="219"/>
      <c r="O100" s="219"/>
      <c r="P100" s="219"/>
      <c r="Q100" s="219"/>
      <c r="R100" s="219"/>
      <c r="S100" s="219"/>
      <c r="T100" s="219"/>
      <c r="U100" s="219"/>
      <c r="V100" s="219"/>
      <c r="W100" s="219"/>
      <c r="X100" s="219"/>
      <c r="Y100" s="219"/>
      <c r="Z100" s="219"/>
      <c r="AA100" s="219"/>
      <c r="AB100" s="219"/>
      <c r="AC100" s="219"/>
    </row>
    <row r="101" spans="1:29" ht="12.75">
      <c r="A101" s="219"/>
      <c r="B101" s="219"/>
      <c r="C101" s="219"/>
      <c r="D101" s="219"/>
      <c r="E101" s="219"/>
      <c r="F101" s="370"/>
      <c r="G101" s="268">
        <v>415</v>
      </c>
      <c r="H101" s="268" t="s">
        <v>8</v>
      </c>
      <c r="I101" s="365">
        <v>44237</v>
      </c>
      <c r="J101" s="268">
        <v>2.25</v>
      </c>
      <c r="K101" s="268" t="s">
        <v>3491</v>
      </c>
      <c r="L101" s="219"/>
      <c r="M101" s="219"/>
      <c r="N101" s="219"/>
      <c r="O101" s="219"/>
      <c r="P101" s="219"/>
      <c r="Q101" s="219"/>
      <c r="R101" s="219"/>
      <c r="S101" s="219"/>
      <c r="T101" s="219"/>
      <c r="U101" s="219"/>
      <c r="V101" s="219"/>
      <c r="W101" s="219"/>
      <c r="X101" s="219"/>
      <c r="Y101" s="219"/>
      <c r="Z101" s="219"/>
      <c r="AA101" s="219"/>
      <c r="AB101" s="219"/>
      <c r="AC101" s="219"/>
    </row>
    <row r="102" spans="1:29" ht="12.75">
      <c r="F102" s="17"/>
    </row>
    <row r="103" spans="1:29" ht="12.75">
      <c r="A103" s="268">
        <v>31</v>
      </c>
      <c r="B103" s="268">
        <v>79</v>
      </c>
      <c r="C103" s="268">
        <v>79</v>
      </c>
      <c r="D103" s="268" t="s">
        <v>144</v>
      </c>
      <c r="E103" s="911">
        <v>43993</v>
      </c>
      <c r="F103" s="366">
        <v>0.5</v>
      </c>
      <c r="G103" s="268">
        <v>79</v>
      </c>
      <c r="H103" s="268" t="s">
        <v>96</v>
      </c>
      <c r="I103" s="365">
        <v>44016</v>
      </c>
      <c r="J103" s="366" t="s">
        <v>3485</v>
      </c>
      <c r="K103" s="219"/>
      <c r="L103" s="219"/>
      <c r="M103" s="219"/>
      <c r="N103" s="219"/>
      <c r="O103" s="219"/>
      <c r="P103" s="219"/>
      <c r="Q103" s="219"/>
      <c r="R103" s="219"/>
      <c r="S103" s="219"/>
      <c r="T103" s="219"/>
      <c r="U103" s="219"/>
      <c r="V103" s="219"/>
      <c r="W103" s="219"/>
      <c r="X103" s="219"/>
      <c r="Y103" s="219"/>
      <c r="Z103" s="219"/>
      <c r="AA103" s="219"/>
      <c r="AB103" s="219"/>
      <c r="AC103" s="219"/>
    </row>
    <row r="104" spans="1:29" ht="12.75">
      <c r="A104" s="219"/>
      <c r="B104" s="219"/>
      <c r="C104" s="219"/>
      <c r="D104" s="219"/>
      <c r="E104" s="219"/>
      <c r="F104" s="370"/>
      <c r="G104" s="268">
        <v>79</v>
      </c>
      <c r="H104" s="268" t="s">
        <v>8</v>
      </c>
      <c r="I104" s="365">
        <v>44237</v>
      </c>
      <c r="J104" s="268">
        <v>1</v>
      </c>
      <c r="K104" s="268" t="s">
        <v>3492</v>
      </c>
      <c r="L104" s="219"/>
      <c r="M104" s="219"/>
      <c r="N104" s="219"/>
      <c r="O104" s="219"/>
      <c r="P104" s="219"/>
      <c r="Q104" s="219"/>
      <c r="R104" s="219"/>
      <c r="S104" s="219"/>
      <c r="T104" s="219"/>
      <c r="U104" s="219"/>
      <c r="V104" s="219"/>
      <c r="W104" s="219"/>
      <c r="X104" s="219"/>
      <c r="Y104" s="219"/>
      <c r="Z104" s="219"/>
      <c r="AA104" s="219"/>
      <c r="AB104" s="219"/>
      <c r="AC104" s="219"/>
    </row>
    <row r="105" spans="1:29" ht="12.75">
      <c r="F105" s="17"/>
    </row>
    <row r="106" spans="1:29" ht="12.75">
      <c r="A106" s="268">
        <v>32</v>
      </c>
      <c r="B106" s="268">
        <v>57</v>
      </c>
      <c r="C106" s="268">
        <v>57</v>
      </c>
      <c r="D106" s="268" t="s">
        <v>3140</v>
      </c>
      <c r="E106" s="911">
        <v>43992</v>
      </c>
      <c r="F106" s="366" t="s">
        <v>3158</v>
      </c>
      <c r="G106" s="268">
        <v>57</v>
      </c>
      <c r="H106" s="268" t="s">
        <v>96</v>
      </c>
      <c r="I106" s="365">
        <v>44016</v>
      </c>
      <c r="J106" s="366" t="s">
        <v>3158</v>
      </c>
      <c r="K106" s="219"/>
      <c r="L106" s="219"/>
      <c r="M106" s="219"/>
      <c r="N106" s="219"/>
      <c r="O106" s="219"/>
      <c r="P106" s="219"/>
      <c r="Q106" s="219"/>
      <c r="R106" s="219"/>
      <c r="S106" s="219"/>
      <c r="T106" s="219"/>
      <c r="U106" s="219"/>
      <c r="V106" s="219"/>
      <c r="W106" s="219"/>
      <c r="X106" s="219"/>
      <c r="Y106" s="219"/>
      <c r="Z106" s="219"/>
      <c r="AA106" s="219"/>
      <c r="AB106" s="219"/>
      <c r="AC106" s="219"/>
    </row>
    <row r="107" spans="1:29" ht="12.75">
      <c r="A107" s="219"/>
      <c r="B107" s="219"/>
      <c r="C107" s="219"/>
      <c r="D107" s="219"/>
      <c r="E107" s="219"/>
      <c r="F107" s="370"/>
      <c r="G107" s="268">
        <v>57</v>
      </c>
      <c r="H107" s="268" t="s">
        <v>8</v>
      </c>
      <c r="I107" s="365">
        <v>44237</v>
      </c>
      <c r="J107" s="268">
        <v>0.75</v>
      </c>
      <c r="K107" s="219"/>
      <c r="L107" s="219"/>
      <c r="M107" s="219"/>
      <c r="N107" s="219"/>
      <c r="O107" s="219"/>
      <c r="P107" s="219"/>
      <c r="Q107" s="219"/>
      <c r="R107" s="219"/>
      <c r="S107" s="219"/>
      <c r="T107" s="219"/>
      <c r="U107" s="219"/>
      <c r="V107" s="219"/>
      <c r="W107" s="219"/>
      <c r="X107" s="219"/>
      <c r="Y107" s="219"/>
      <c r="Z107" s="219"/>
      <c r="AA107" s="219"/>
      <c r="AB107" s="219"/>
      <c r="AC107" s="219"/>
    </row>
    <row r="108" spans="1:29" ht="12.75">
      <c r="F108" s="17"/>
    </row>
    <row r="109" spans="1:29" ht="12.75">
      <c r="A109" s="268">
        <v>33</v>
      </c>
      <c r="B109" s="268">
        <v>61</v>
      </c>
      <c r="C109" s="268">
        <v>61</v>
      </c>
      <c r="D109" s="268" t="s">
        <v>3140</v>
      </c>
      <c r="E109" s="911">
        <v>43992</v>
      </c>
      <c r="F109" s="366">
        <v>0.25</v>
      </c>
      <c r="G109" s="268">
        <v>61</v>
      </c>
      <c r="H109" s="268" t="s">
        <v>96</v>
      </c>
      <c r="I109" s="365">
        <v>44016</v>
      </c>
      <c r="J109" s="366" t="s">
        <v>3158</v>
      </c>
      <c r="K109" s="219"/>
      <c r="L109" s="219"/>
      <c r="M109" s="219"/>
      <c r="N109" s="219"/>
      <c r="O109" s="219"/>
      <c r="P109" s="219"/>
      <c r="Q109" s="219"/>
      <c r="R109" s="219"/>
      <c r="S109" s="219"/>
      <c r="T109" s="219"/>
      <c r="U109" s="219"/>
      <c r="V109" s="219"/>
      <c r="W109" s="219"/>
      <c r="X109" s="219"/>
      <c r="Y109" s="219"/>
      <c r="Z109" s="219"/>
      <c r="AA109" s="219"/>
      <c r="AB109" s="219"/>
      <c r="AC109" s="219"/>
    </row>
    <row r="110" spans="1:29" ht="12.75">
      <c r="A110" s="219"/>
      <c r="B110" s="219"/>
      <c r="C110" s="219"/>
      <c r="D110" s="219"/>
      <c r="E110" s="219"/>
      <c r="F110" s="370"/>
      <c r="G110" s="268">
        <v>61</v>
      </c>
      <c r="H110" s="268" t="s">
        <v>8</v>
      </c>
      <c r="I110" s="365">
        <v>44237</v>
      </c>
      <c r="J110" s="268">
        <v>0.75</v>
      </c>
      <c r="K110" s="219"/>
      <c r="L110" s="219"/>
      <c r="M110" s="219"/>
      <c r="N110" s="219"/>
      <c r="O110" s="219"/>
      <c r="P110" s="219"/>
      <c r="Q110" s="219"/>
      <c r="R110" s="219"/>
      <c r="S110" s="219"/>
      <c r="T110" s="219"/>
      <c r="U110" s="219"/>
      <c r="V110" s="219"/>
      <c r="W110" s="219"/>
      <c r="X110" s="219"/>
      <c r="Y110" s="219"/>
      <c r="Z110" s="219"/>
      <c r="AA110" s="219"/>
      <c r="AB110" s="219"/>
      <c r="AC110" s="219"/>
    </row>
    <row r="111" spans="1:29" ht="12.75">
      <c r="F111" s="17"/>
    </row>
    <row r="112" spans="1:29" ht="12.75">
      <c r="A112" s="268">
        <v>34</v>
      </c>
      <c r="B112" s="268">
        <v>88</v>
      </c>
      <c r="C112" s="268">
        <v>88</v>
      </c>
      <c r="D112" s="268" t="s">
        <v>3140</v>
      </c>
      <c r="E112" s="911">
        <v>43998</v>
      </c>
      <c r="F112" s="366">
        <v>0.25</v>
      </c>
      <c r="G112" s="268">
        <v>88</v>
      </c>
      <c r="H112" s="268" t="s">
        <v>96</v>
      </c>
      <c r="I112" s="365">
        <v>44016</v>
      </c>
      <c r="J112" s="366" t="s">
        <v>3158</v>
      </c>
      <c r="K112" s="219"/>
      <c r="L112" s="219"/>
      <c r="M112" s="219"/>
      <c r="N112" s="219"/>
      <c r="O112" s="219"/>
      <c r="P112" s="219"/>
      <c r="Q112" s="219"/>
      <c r="R112" s="219"/>
      <c r="S112" s="219"/>
      <c r="T112" s="219"/>
      <c r="U112" s="219"/>
      <c r="V112" s="219"/>
      <c r="W112" s="219"/>
      <c r="X112" s="219"/>
      <c r="Y112" s="219"/>
      <c r="Z112" s="219"/>
      <c r="AA112" s="219"/>
      <c r="AB112" s="219"/>
      <c r="AC112" s="219"/>
    </row>
    <row r="113" spans="1:29" ht="12.75">
      <c r="A113" s="219"/>
      <c r="B113" s="219"/>
      <c r="C113" s="219"/>
      <c r="D113" s="219"/>
      <c r="E113" s="219"/>
      <c r="F113" s="370"/>
      <c r="G113" s="268">
        <v>88</v>
      </c>
      <c r="H113" s="268" t="s">
        <v>8</v>
      </c>
      <c r="I113" s="365">
        <v>44237</v>
      </c>
      <c r="J113" s="268">
        <v>0.5</v>
      </c>
      <c r="K113" s="219"/>
      <c r="L113" s="219"/>
      <c r="M113" s="219"/>
      <c r="N113" s="219"/>
      <c r="O113" s="219"/>
      <c r="P113" s="219"/>
      <c r="Q113" s="219"/>
      <c r="R113" s="219"/>
      <c r="S113" s="219"/>
      <c r="T113" s="219"/>
      <c r="U113" s="219"/>
      <c r="V113" s="219"/>
      <c r="W113" s="219"/>
      <c r="X113" s="219"/>
      <c r="Y113" s="219"/>
      <c r="Z113" s="219"/>
      <c r="AA113" s="219"/>
      <c r="AB113" s="219"/>
      <c r="AC113" s="219"/>
    </row>
    <row r="114" spans="1:29" ht="12.75">
      <c r="F114" s="17"/>
    </row>
    <row r="115" spans="1:29" ht="12.75">
      <c r="A115" s="268">
        <v>35</v>
      </c>
      <c r="B115" s="268">
        <v>118</v>
      </c>
      <c r="C115" s="268">
        <v>118</v>
      </c>
      <c r="D115" s="268" t="s">
        <v>3140</v>
      </c>
      <c r="E115" s="911">
        <v>43998</v>
      </c>
      <c r="F115" s="366">
        <v>1</v>
      </c>
      <c r="G115" s="268">
        <v>118</v>
      </c>
      <c r="H115" s="268" t="s">
        <v>96</v>
      </c>
      <c r="I115" s="365">
        <v>44015</v>
      </c>
      <c r="J115" s="268">
        <v>1</v>
      </c>
      <c r="K115" s="219"/>
      <c r="L115" s="219"/>
      <c r="M115" s="219"/>
      <c r="N115" s="219"/>
      <c r="O115" s="219"/>
      <c r="P115" s="219"/>
      <c r="Q115" s="219"/>
      <c r="R115" s="219"/>
      <c r="S115" s="219"/>
      <c r="T115" s="219"/>
      <c r="U115" s="219"/>
      <c r="V115" s="219"/>
      <c r="W115" s="219"/>
      <c r="X115" s="219"/>
      <c r="Y115" s="219"/>
      <c r="Z115" s="219"/>
      <c r="AA115" s="219"/>
      <c r="AB115" s="219"/>
      <c r="AC115" s="219"/>
    </row>
    <row r="116" spans="1:29" ht="12.75">
      <c r="A116" s="219"/>
      <c r="B116" s="219"/>
      <c r="C116" s="219"/>
      <c r="D116" s="219"/>
      <c r="E116" s="219"/>
      <c r="F116" s="370"/>
      <c r="G116" s="268">
        <v>118</v>
      </c>
      <c r="H116" s="268" t="s">
        <v>8</v>
      </c>
      <c r="I116" s="365">
        <v>44242</v>
      </c>
      <c r="J116" s="268">
        <v>1.5</v>
      </c>
      <c r="K116" s="219"/>
      <c r="L116" s="219"/>
      <c r="M116" s="219"/>
      <c r="N116" s="219"/>
      <c r="O116" s="219"/>
      <c r="P116" s="219"/>
      <c r="Q116" s="219"/>
      <c r="R116" s="219"/>
      <c r="S116" s="219"/>
      <c r="T116" s="219"/>
      <c r="U116" s="219"/>
      <c r="V116" s="219"/>
      <c r="W116" s="219"/>
      <c r="X116" s="219"/>
      <c r="Y116" s="219"/>
      <c r="Z116" s="219"/>
      <c r="AA116" s="219"/>
      <c r="AB116" s="219"/>
      <c r="AC116" s="219"/>
    </row>
    <row r="117" spans="1:29" ht="12.75">
      <c r="F117" s="17"/>
    </row>
    <row r="118" spans="1:29" ht="12.75">
      <c r="A118" s="268">
        <v>36</v>
      </c>
      <c r="B118" s="268">
        <v>145</v>
      </c>
      <c r="C118" s="268">
        <v>145</v>
      </c>
      <c r="D118" s="268" t="s">
        <v>3140</v>
      </c>
      <c r="E118" s="911">
        <v>44006</v>
      </c>
      <c r="F118" s="366">
        <v>0.75</v>
      </c>
      <c r="G118" s="268">
        <v>145</v>
      </c>
      <c r="H118" s="268" t="s">
        <v>96</v>
      </c>
      <c r="I118" s="365">
        <v>44016</v>
      </c>
      <c r="J118" s="366" t="s">
        <v>3493</v>
      </c>
      <c r="K118" s="219"/>
      <c r="L118" s="219"/>
      <c r="M118" s="219"/>
      <c r="N118" s="219"/>
      <c r="O118" s="219"/>
      <c r="P118" s="219"/>
      <c r="Q118" s="219"/>
      <c r="R118" s="219"/>
      <c r="S118" s="219"/>
      <c r="T118" s="219"/>
      <c r="U118" s="219"/>
      <c r="V118" s="219"/>
      <c r="W118" s="219"/>
      <c r="X118" s="219"/>
      <c r="Y118" s="219"/>
      <c r="Z118" s="219"/>
      <c r="AA118" s="219"/>
      <c r="AB118" s="219"/>
      <c r="AC118" s="219"/>
    </row>
    <row r="119" spans="1:29" ht="12.75">
      <c r="A119" s="219"/>
      <c r="B119" s="219"/>
      <c r="C119" s="219"/>
      <c r="D119" s="219"/>
      <c r="E119" s="219"/>
      <c r="F119" s="370"/>
      <c r="G119" s="268">
        <v>145</v>
      </c>
      <c r="H119" s="268" t="s">
        <v>8</v>
      </c>
      <c r="I119" s="365">
        <v>44242</v>
      </c>
      <c r="J119" s="268">
        <v>1.5</v>
      </c>
      <c r="K119" s="219"/>
      <c r="L119" s="219"/>
      <c r="M119" s="219"/>
      <c r="N119" s="219"/>
      <c r="O119" s="219"/>
      <c r="P119" s="219"/>
      <c r="Q119" s="219"/>
      <c r="R119" s="219"/>
      <c r="S119" s="219"/>
      <c r="T119" s="219"/>
      <c r="U119" s="219"/>
      <c r="V119" s="219"/>
      <c r="W119" s="219"/>
      <c r="X119" s="219"/>
      <c r="Y119" s="219"/>
      <c r="Z119" s="219"/>
      <c r="AA119" s="219"/>
      <c r="AB119" s="219"/>
      <c r="AC119" s="219"/>
    </row>
    <row r="120" spans="1:29" ht="12.75">
      <c r="F120" s="17"/>
    </row>
    <row r="121" spans="1:29" ht="12.75">
      <c r="A121" s="268">
        <v>37</v>
      </c>
      <c r="B121" s="268">
        <v>211</v>
      </c>
      <c r="C121" s="268">
        <v>171</v>
      </c>
      <c r="D121" s="268" t="s">
        <v>3140</v>
      </c>
      <c r="E121" s="911">
        <v>44006</v>
      </c>
      <c r="F121" s="366">
        <v>2.5</v>
      </c>
      <c r="G121" s="268">
        <v>211</v>
      </c>
      <c r="H121" s="268" t="s">
        <v>96</v>
      </c>
      <c r="I121" s="365">
        <v>44079</v>
      </c>
      <c r="J121" s="268">
        <v>2</v>
      </c>
      <c r="K121" s="268" t="s">
        <v>3494</v>
      </c>
      <c r="L121" s="219"/>
      <c r="M121" s="219"/>
      <c r="N121" s="219"/>
      <c r="O121" s="219"/>
      <c r="P121" s="219"/>
      <c r="Q121" s="219"/>
      <c r="R121" s="219"/>
      <c r="S121" s="219"/>
      <c r="T121" s="219"/>
      <c r="U121" s="219"/>
      <c r="V121" s="219"/>
      <c r="W121" s="219"/>
      <c r="X121" s="219"/>
      <c r="Y121" s="219"/>
      <c r="Z121" s="219"/>
      <c r="AA121" s="219"/>
      <c r="AB121" s="219"/>
      <c r="AC121" s="219"/>
    </row>
    <row r="122" spans="1:29" ht="12.75">
      <c r="A122" s="219"/>
      <c r="B122" s="219"/>
      <c r="C122" s="219"/>
      <c r="D122" s="219"/>
      <c r="E122" s="219"/>
      <c r="F122" s="370"/>
      <c r="G122" s="268">
        <v>180</v>
      </c>
      <c r="H122" s="268" t="s">
        <v>8</v>
      </c>
      <c r="I122" s="365">
        <v>44242</v>
      </c>
      <c r="J122" s="268">
        <v>4</v>
      </c>
      <c r="K122" s="219"/>
      <c r="L122" s="219"/>
      <c r="M122" s="219"/>
      <c r="N122" s="219"/>
      <c r="O122" s="219"/>
      <c r="P122" s="219"/>
      <c r="Q122" s="219"/>
      <c r="R122" s="219"/>
      <c r="S122" s="219"/>
      <c r="T122" s="219"/>
      <c r="U122" s="219"/>
      <c r="V122" s="219"/>
      <c r="W122" s="219"/>
      <c r="X122" s="219"/>
      <c r="Y122" s="219"/>
      <c r="Z122" s="219"/>
      <c r="AA122" s="219"/>
      <c r="AB122" s="219"/>
      <c r="AC122" s="219"/>
    </row>
    <row r="123" spans="1:29" ht="12.75">
      <c r="A123" s="219"/>
      <c r="B123" s="219"/>
      <c r="C123" s="219"/>
      <c r="D123" s="219"/>
      <c r="E123" s="219"/>
      <c r="F123" s="370"/>
      <c r="G123" s="268">
        <v>31</v>
      </c>
      <c r="H123" s="268" t="s">
        <v>8</v>
      </c>
      <c r="I123" s="365">
        <v>44243</v>
      </c>
      <c r="J123" s="268">
        <v>0.75</v>
      </c>
      <c r="K123" s="219"/>
      <c r="L123" s="219"/>
      <c r="M123" s="219"/>
      <c r="N123" s="219"/>
      <c r="O123" s="219"/>
      <c r="P123" s="219"/>
      <c r="Q123" s="219"/>
      <c r="R123" s="219"/>
      <c r="S123" s="219"/>
      <c r="T123" s="219"/>
      <c r="U123" s="219"/>
      <c r="V123" s="219"/>
      <c r="W123" s="219"/>
      <c r="X123" s="219"/>
      <c r="Y123" s="219"/>
      <c r="Z123" s="219"/>
      <c r="AA123" s="219"/>
      <c r="AB123" s="219"/>
      <c r="AC123" s="219"/>
    </row>
    <row r="124" spans="1:29" ht="12.75">
      <c r="F124" s="17"/>
    </row>
    <row r="125" spans="1:29" ht="12.75">
      <c r="A125" s="268">
        <v>38</v>
      </c>
      <c r="B125" s="268">
        <v>511</v>
      </c>
      <c r="C125" s="268">
        <v>446</v>
      </c>
      <c r="D125" s="268" t="s">
        <v>3140</v>
      </c>
      <c r="E125" s="911">
        <v>44011</v>
      </c>
      <c r="F125" s="366">
        <v>7</v>
      </c>
      <c r="G125" s="268">
        <v>145</v>
      </c>
      <c r="H125" s="268" t="s">
        <v>8</v>
      </c>
      <c r="I125" s="365">
        <v>44179</v>
      </c>
      <c r="J125" s="268">
        <v>2.25</v>
      </c>
      <c r="K125" s="219"/>
      <c r="L125" s="219"/>
      <c r="M125" s="219"/>
      <c r="N125" s="219"/>
      <c r="O125" s="219"/>
      <c r="P125" s="219"/>
      <c r="Q125" s="219"/>
      <c r="R125" s="219"/>
      <c r="S125" s="219"/>
      <c r="T125" s="219"/>
      <c r="U125" s="219"/>
      <c r="V125" s="219"/>
      <c r="W125" s="219"/>
      <c r="X125" s="219"/>
      <c r="Y125" s="219"/>
      <c r="Z125" s="219"/>
      <c r="AA125" s="219"/>
      <c r="AB125" s="219"/>
      <c r="AC125" s="219"/>
    </row>
    <row r="126" spans="1:29" ht="12.75">
      <c r="A126" s="219"/>
      <c r="B126" s="219"/>
      <c r="C126" s="219"/>
      <c r="D126" s="219"/>
      <c r="E126" s="219"/>
      <c r="F126" s="366"/>
      <c r="G126" s="268">
        <v>386</v>
      </c>
      <c r="H126" s="268" t="s">
        <v>8</v>
      </c>
      <c r="I126" s="365">
        <v>44181</v>
      </c>
      <c r="J126" s="268">
        <v>4</v>
      </c>
      <c r="K126" s="219"/>
      <c r="L126" s="219"/>
      <c r="M126" s="219"/>
      <c r="N126" s="219"/>
      <c r="O126" s="219"/>
      <c r="P126" s="219"/>
      <c r="Q126" s="219"/>
      <c r="R126" s="219"/>
      <c r="S126" s="219"/>
      <c r="T126" s="219"/>
      <c r="U126" s="219"/>
      <c r="V126" s="219"/>
      <c r="W126" s="219"/>
      <c r="X126" s="219"/>
      <c r="Y126" s="219"/>
      <c r="Z126" s="219"/>
      <c r="AA126" s="219"/>
      <c r="AB126" s="219"/>
      <c r="AC126" s="219"/>
    </row>
    <row r="127" spans="1:29" ht="12.75">
      <c r="A127" s="219"/>
      <c r="B127" s="219"/>
      <c r="C127" s="219"/>
      <c r="D127" s="219"/>
      <c r="E127" s="219"/>
      <c r="F127" s="370"/>
      <c r="G127" s="268">
        <v>446</v>
      </c>
      <c r="H127" s="268" t="s">
        <v>8</v>
      </c>
      <c r="I127" s="365">
        <v>44243</v>
      </c>
      <c r="J127" s="268">
        <v>2.5</v>
      </c>
      <c r="K127" s="219" t="s">
        <v>3491</v>
      </c>
      <c r="L127" s="219"/>
      <c r="M127" s="219"/>
      <c r="N127" s="219"/>
      <c r="O127" s="219"/>
      <c r="P127" s="219"/>
      <c r="Q127" s="219"/>
      <c r="R127" s="219"/>
      <c r="S127" s="219"/>
      <c r="T127" s="219"/>
      <c r="U127" s="219"/>
      <c r="V127" s="219"/>
      <c r="W127" s="219"/>
      <c r="X127" s="219"/>
      <c r="Y127" s="219"/>
      <c r="Z127" s="219"/>
      <c r="AA127" s="219"/>
      <c r="AB127" s="219"/>
      <c r="AC127" s="219"/>
    </row>
    <row r="128" spans="1:29" ht="12.75">
      <c r="F128" s="17"/>
    </row>
    <row r="129" spans="1:29" ht="12.75">
      <c r="A129" s="268">
        <v>39</v>
      </c>
      <c r="B129" s="268">
        <v>111</v>
      </c>
      <c r="C129" s="268">
        <v>111</v>
      </c>
      <c r="D129" s="268" t="s">
        <v>3140</v>
      </c>
      <c r="E129" s="911">
        <v>43998</v>
      </c>
      <c r="F129" s="366">
        <v>1</v>
      </c>
      <c r="G129" s="268">
        <v>111</v>
      </c>
      <c r="H129" s="268" t="s">
        <v>96</v>
      </c>
      <c r="I129" s="365">
        <v>44015</v>
      </c>
      <c r="J129" s="268">
        <v>1</v>
      </c>
      <c r="K129" s="219"/>
      <c r="L129" s="219"/>
      <c r="M129" s="219"/>
      <c r="N129" s="219"/>
      <c r="O129" s="219"/>
      <c r="P129" s="219"/>
      <c r="Q129" s="219"/>
      <c r="R129" s="219"/>
      <c r="S129" s="219"/>
      <c r="T129" s="219"/>
      <c r="U129" s="219"/>
      <c r="V129" s="219"/>
      <c r="W129" s="219"/>
      <c r="X129" s="219"/>
      <c r="Y129" s="219"/>
      <c r="Z129" s="219"/>
      <c r="AA129" s="219"/>
      <c r="AB129" s="219"/>
      <c r="AC129" s="219"/>
    </row>
    <row r="130" spans="1:29" ht="12.75">
      <c r="A130" s="219"/>
      <c r="B130" s="219"/>
      <c r="C130" s="219"/>
      <c r="D130" s="219"/>
      <c r="E130" s="219"/>
      <c r="F130" s="370"/>
      <c r="G130" s="268">
        <v>111</v>
      </c>
      <c r="H130" s="268" t="s">
        <v>8</v>
      </c>
      <c r="I130" s="365">
        <v>44244</v>
      </c>
      <c r="J130" s="268">
        <v>1.5</v>
      </c>
      <c r="K130" s="219"/>
      <c r="L130" s="219"/>
      <c r="M130" s="219"/>
      <c r="N130" s="219"/>
      <c r="O130" s="219"/>
      <c r="P130" s="219"/>
      <c r="Q130" s="219"/>
      <c r="R130" s="219"/>
      <c r="S130" s="219"/>
      <c r="T130" s="219"/>
      <c r="U130" s="219"/>
      <c r="V130" s="219"/>
      <c r="W130" s="219"/>
      <c r="X130" s="219"/>
      <c r="Y130" s="219"/>
      <c r="Z130" s="219"/>
      <c r="AA130" s="219"/>
      <c r="AB130" s="219"/>
      <c r="AC130" s="219"/>
    </row>
    <row r="131" spans="1:29" ht="12.75">
      <c r="F131" s="17"/>
    </row>
    <row r="132" spans="1:29" ht="12.75">
      <c r="A132" s="268">
        <v>40</v>
      </c>
      <c r="B132" s="268">
        <v>32</v>
      </c>
      <c r="C132" s="268">
        <v>32</v>
      </c>
      <c r="D132" s="268" t="s">
        <v>3140</v>
      </c>
      <c r="E132" s="911">
        <v>43998</v>
      </c>
      <c r="F132" s="366">
        <v>0.5</v>
      </c>
      <c r="G132" s="268">
        <v>32</v>
      </c>
      <c r="H132" s="268" t="s">
        <v>96</v>
      </c>
      <c r="I132" s="365">
        <v>44016</v>
      </c>
      <c r="J132" s="268">
        <v>0.5</v>
      </c>
      <c r="K132" s="219"/>
      <c r="L132" s="219"/>
      <c r="M132" s="219"/>
      <c r="N132" s="219"/>
      <c r="O132" s="219"/>
      <c r="P132" s="219"/>
      <c r="Q132" s="219"/>
      <c r="R132" s="219"/>
      <c r="S132" s="219"/>
      <c r="T132" s="219"/>
      <c r="U132" s="219"/>
      <c r="V132" s="219"/>
      <c r="W132" s="219"/>
      <c r="X132" s="219"/>
      <c r="Y132" s="219"/>
      <c r="Z132" s="219"/>
      <c r="AA132" s="219"/>
      <c r="AB132" s="219"/>
      <c r="AC132" s="219"/>
    </row>
    <row r="133" spans="1:29" ht="12.75">
      <c r="A133" s="219"/>
      <c r="B133" s="219"/>
      <c r="C133" s="219"/>
      <c r="D133" s="219"/>
      <c r="E133" s="219"/>
      <c r="F133" s="370"/>
      <c r="G133" s="268">
        <v>32</v>
      </c>
      <c r="H133" s="268" t="s">
        <v>8</v>
      </c>
      <c r="I133" s="365">
        <v>44244</v>
      </c>
      <c r="J133" s="268">
        <v>0.75</v>
      </c>
      <c r="K133" s="268" t="s">
        <v>3495</v>
      </c>
      <c r="L133" s="219"/>
      <c r="M133" s="219"/>
      <c r="N133" s="219"/>
      <c r="O133" s="219"/>
      <c r="P133" s="219"/>
      <c r="Q133" s="219"/>
      <c r="R133" s="219"/>
      <c r="S133" s="219"/>
      <c r="T133" s="219"/>
      <c r="U133" s="219"/>
      <c r="V133" s="219"/>
      <c r="W133" s="219"/>
      <c r="X133" s="219"/>
      <c r="Y133" s="219"/>
      <c r="Z133" s="219"/>
      <c r="AA133" s="219"/>
      <c r="AB133" s="219"/>
      <c r="AC133" s="219"/>
    </row>
    <row r="134" spans="1:29" ht="12.75">
      <c r="F134" s="17"/>
    </row>
    <row r="135" spans="1:29" ht="12.75">
      <c r="A135" s="268">
        <v>41</v>
      </c>
      <c r="B135" s="268">
        <v>232</v>
      </c>
      <c r="C135" s="268">
        <v>232</v>
      </c>
      <c r="D135" s="268" t="s">
        <v>144</v>
      </c>
      <c r="E135" s="911">
        <v>44025</v>
      </c>
      <c r="F135" s="366">
        <v>3.5</v>
      </c>
      <c r="G135" s="268">
        <v>232</v>
      </c>
      <c r="H135" s="268" t="s">
        <v>96</v>
      </c>
      <c r="I135" s="365">
        <v>44079</v>
      </c>
      <c r="J135" s="268">
        <v>3</v>
      </c>
      <c r="K135" s="219"/>
      <c r="L135" s="219"/>
      <c r="M135" s="219"/>
      <c r="N135" s="219"/>
      <c r="O135" s="219"/>
      <c r="P135" s="219"/>
      <c r="Q135" s="219"/>
      <c r="R135" s="219"/>
      <c r="S135" s="219"/>
      <c r="T135" s="219"/>
      <c r="U135" s="219"/>
      <c r="V135" s="219"/>
      <c r="W135" s="219"/>
      <c r="X135" s="219"/>
      <c r="Y135" s="219"/>
      <c r="Z135" s="219"/>
      <c r="AA135" s="219"/>
      <c r="AB135" s="219"/>
      <c r="AC135" s="219"/>
    </row>
    <row r="136" spans="1:29" ht="12.75">
      <c r="A136" s="219"/>
      <c r="B136" s="219"/>
      <c r="C136" s="219"/>
      <c r="D136" s="219"/>
      <c r="E136" s="219"/>
      <c r="F136" s="370"/>
      <c r="G136" s="268">
        <v>232</v>
      </c>
      <c r="H136" s="268" t="s">
        <v>8</v>
      </c>
      <c r="I136" s="365">
        <v>44244</v>
      </c>
      <c r="J136" s="268">
        <v>3.25</v>
      </c>
      <c r="K136" s="219"/>
      <c r="L136" s="219"/>
      <c r="M136" s="219"/>
      <c r="N136" s="219"/>
      <c r="O136" s="219"/>
      <c r="P136" s="219"/>
      <c r="Q136" s="219"/>
      <c r="R136" s="219"/>
      <c r="S136" s="219"/>
      <c r="T136" s="219"/>
      <c r="U136" s="219"/>
      <c r="V136" s="219"/>
      <c r="W136" s="219"/>
      <c r="X136" s="219"/>
      <c r="Y136" s="219"/>
      <c r="Z136" s="219"/>
      <c r="AA136" s="219"/>
      <c r="AB136" s="219"/>
      <c r="AC136" s="219"/>
    </row>
    <row r="137" spans="1:29" ht="12.75">
      <c r="F137" s="17"/>
    </row>
    <row r="138" spans="1:29" ht="12.75">
      <c r="A138" s="268">
        <v>42</v>
      </c>
      <c r="B138" s="268">
        <v>215</v>
      </c>
      <c r="C138" s="268">
        <v>215</v>
      </c>
      <c r="D138" s="268" t="s">
        <v>3140</v>
      </c>
      <c r="E138" s="912">
        <v>44027</v>
      </c>
      <c r="F138" s="366">
        <v>3.25</v>
      </c>
      <c r="G138" s="268">
        <v>215</v>
      </c>
      <c r="H138" s="268" t="s">
        <v>96</v>
      </c>
      <c r="I138" s="365">
        <v>44086</v>
      </c>
      <c r="J138" s="268">
        <v>3</v>
      </c>
      <c r="K138" s="219"/>
      <c r="L138" s="219"/>
      <c r="M138" s="219"/>
      <c r="N138" s="219"/>
      <c r="O138" s="219"/>
      <c r="P138" s="219"/>
      <c r="Q138" s="219"/>
      <c r="R138" s="219"/>
      <c r="S138" s="219"/>
      <c r="T138" s="219"/>
      <c r="U138" s="219"/>
      <c r="V138" s="219"/>
      <c r="W138" s="219"/>
      <c r="X138" s="219"/>
      <c r="Y138" s="219"/>
      <c r="Z138" s="219"/>
      <c r="AA138" s="219"/>
      <c r="AB138" s="219"/>
      <c r="AC138" s="219"/>
    </row>
    <row r="139" spans="1:29" ht="12.75">
      <c r="A139" s="219"/>
      <c r="B139" s="219"/>
      <c r="C139" s="219"/>
      <c r="D139" s="219"/>
      <c r="E139" s="219"/>
      <c r="F139" s="370"/>
      <c r="G139" s="268">
        <v>215</v>
      </c>
      <c r="H139" s="268" t="s">
        <v>8</v>
      </c>
      <c r="I139" s="365">
        <v>44244</v>
      </c>
      <c r="J139" s="268">
        <v>3</v>
      </c>
      <c r="K139" s="219"/>
      <c r="L139" s="219"/>
      <c r="M139" s="219"/>
      <c r="N139" s="219"/>
      <c r="O139" s="219"/>
      <c r="P139" s="219"/>
      <c r="Q139" s="219"/>
      <c r="R139" s="219"/>
      <c r="S139" s="219"/>
      <c r="T139" s="219"/>
      <c r="U139" s="219"/>
      <c r="V139" s="219"/>
      <c r="W139" s="219"/>
      <c r="X139" s="219"/>
      <c r="Y139" s="219"/>
      <c r="Z139" s="219"/>
      <c r="AA139" s="219"/>
      <c r="AB139" s="219"/>
      <c r="AC139" s="219"/>
    </row>
    <row r="140" spans="1:29" ht="12.75">
      <c r="F140" s="17"/>
    </row>
    <row r="141" spans="1:29" ht="12.75">
      <c r="A141" s="268">
        <v>43</v>
      </c>
      <c r="B141" s="268">
        <v>30</v>
      </c>
      <c r="C141" s="268">
        <v>30</v>
      </c>
      <c r="D141" s="268" t="s">
        <v>3140</v>
      </c>
      <c r="E141" s="912">
        <v>44027</v>
      </c>
      <c r="F141" s="366">
        <v>0.25</v>
      </c>
      <c r="G141" s="268">
        <v>30</v>
      </c>
      <c r="H141" s="268" t="s">
        <v>96</v>
      </c>
      <c r="I141" s="365">
        <v>44086</v>
      </c>
      <c r="J141" s="268">
        <v>0.25</v>
      </c>
      <c r="K141" s="219"/>
      <c r="L141" s="219"/>
      <c r="M141" s="219"/>
      <c r="N141" s="219"/>
      <c r="O141" s="219"/>
      <c r="P141" s="219"/>
      <c r="Q141" s="219"/>
      <c r="R141" s="219"/>
      <c r="S141" s="219"/>
      <c r="T141" s="219"/>
      <c r="U141" s="219"/>
      <c r="V141" s="219"/>
      <c r="W141" s="219"/>
      <c r="X141" s="219"/>
      <c r="Y141" s="219"/>
      <c r="Z141" s="219"/>
      <c r="AA141" s="219"/>
      <c r="AB141" s="219"/>
      <c r="AC141" s="219"/>
    </row>
    <row r="142" spans="1:29" ht="12.75">
      <c r="A142" s="219"/>
      <c r="B142" s="219"/>
      <c r="C142" s="219"/>
      <c r="D142" s="219"/>
      <c r="E142" s="219"/>
      <c r="F142" s="370"/>
      <c r="G142" s="268">
        <v>30</v>
      </c>
      <c r="H142" s="268" t="s">
        <v>8</v>
      </c>
      <c r="I142" s="365">
        <v>44249</v>
      </c>
      <c r="J142" s="268">
        <v>0.25</v>
      </c>
      <c r="K142" s="219"/>
      <c r="L142" s="219"/>
      <c r="M142" s="219"/>
      <c r="N142" s="219"/>
      <c r="O142" s="219"/>
      <c r="P142" s="219"/>
      <c r="Q142" s="219"/>
      <c r="R142" s="219"/>
      <c r="S142" s="219"/>
      <c r="T142" s="219"/>
      <c r="U142" s="219"/>
      <c r="V142" s="219"/>
      <c r="W142" s="219"/>
      <c r="X142" s="219"/>
      <c r="Y142" s="219"/>
      <c r="Z142" s="219"/>
      <c r="AA142" s="219"/>
      <c r="AB142" s="219"/>
      <c r="AC142" s="219"/>
    </row>
    <row r="143" spans="1:29" ht="12.75">
      <c r="F143" s="17"/>
    </row>
    <row r="144" spans="1:29" ht="12.75">
      <c r="A144" s="268">
        <v>44</v>
      </c>
      <c r="B144" s="268">
        <v>246</v>
      </c>
      <c r="C144" s="268">
        <v>246</v>
      </c>
      <c r="D144" s="268" t="s">
        <v>3140</v>
      </c>
      <c r="E144" s="912">
        <v>44029</v>
      </c>
      <c r="F144" s="366">
        <v>4.5</v>
      </c>
      <c r="G144" s="268">
        <v>246</v>
      </c>
      <c r="H144" s="268" t="s">
        <v>96</v>
      </c>
      <c r="I144" s="365">
        <v>44086</v>
      </c>
      <c r="J144" s="268">
        <v>3</v>
      </c>
      <c r="K144" s="268" t="s">
        <v>3496</v>
      </c>
      <c r="L144" s="219"/>
      <c r="M144" s="219"/>
      <c r="N144" s="219"/>
      <c r="O144" s="219"/>
      <c r="P144" s="219"/>
      <c r="Q144" s="219"/>
      <c r="R144" s="219"/>
      <c r="S144" s="219"/>
      <c r="T144" s="219"/>
      <c r="U144" s="219"/>
      <c r="V144" s="219"/>
      <c r="W144" s="219"/>
      <c r="X144" s="219"/>
      <c r="Y144" s="219"/>
      <c r="Z144" s="219"/>
      <c r="AA144" s="219"/>
      <c r="AB144" s="219"/>
      <c r="AC144" s="219"/>
    </row>
    <row r="145" spans="1:29" ht="12.75">
      <c r="A145" s="219"/>
      <c r="B145" s="219"/>
      <c r="C145" s="219"/>
      <c r="D145" s="219"/>
      <c r="E145" s="219"/>
      <c r="F145" s="370"/>
      <c r="G145" s="268">
        <v>106</v>
      </c>
      <c r="H145" s="268" t="s">
        <v>8</v>
      </c>
      <c r="I145" s="365">
        <v>44249</v>
      </c>
      <c r="J145" s="268">
        <v>2.5</v>
      </c>
      <c r="K145" s="268" t="s">
        <v>3497</v>
      </c>
      <c r="L145" s="219"/>
      <c r="M145" s="219"/>
      <c r="N145" s="219"/>
      <c r="O145" s="219"/>
      <c r="P145" s="219"/>
      <c r="Q145" s="219"/>
      <c r="R145" s="219"/>
      <c r="S145" s="219"/>
      <c r="T145" s="219"/>
      <c r="U145" s="219"/>
      <c r="V145" s="219"/>
      <c r="W145" s="219"/>
      <c r="X145" s="219"/>
      <c r="Y145" s="219"/>
      <c r="Z145" s="219"/>
      <c r="AA145" s="219"/>
      <c r="AB145" s="219"/>
      <c r="AC145" s="219"/>
    </row>
    <row r="146" spans="1:29" ht="12.75">
      <c r="A146" s="219"/>
      <c r="B146" s="219"/>
      <c r="C146" s="219"/>
      <c r="D146" s="219"/>
      <c r="E146" s="219"/>
      <c r="F146" s="370"/>
      <c r="G146" s="268">
        <v>140</v>
      </c>
      <c r="H146" s="268" t="s">
        <v>8</v>
      </c>
      <c r="I146" s="365">
        <v>44250</v>
      </c>
      <c r="J146" s="268">
        <v>2.75</v>
      </c>
      <c r="K146" s="219"/>
      <c r="L146" s="219"/>
      <c r="M146" s="219"/>
      <c r="N146" s="219"/>
      <c r="O146" s="219"/>
      <c r="P146" s="219"/>
      <c r="Q146" s="219"/>
      <c r="R146" s="219"/>
      <c r="S146" s="219"/>
      <c r="T146" s="219"/>
      <c r="U146" s="219"/>
      <c r="V146" s="219"/>
      <c r="W146" s="219"/>
      <c r="X146" s="219"/>
      <c r="Y146" s="219"/>
      <c r="Z146" s="219"/>
      <c r="AA146" s="219"/>
      <c r="AB146" s="219"/>
      <c r="AC146" s="219"/>
    </row>
    <row r="147" spans="1:29" ht="12.75">
      <c r="F147" s="17"/>
    </row>
    <row r="148" spans="1:29" ht="12.75">
      <c r="A148" s="268">
        <v>45</v>
      </c>
      <c r="B148" s="268">
        <v>81</v>
      </c>
      <c r="C148" s="268">
        <v>50</v>
      </c>
      <c r="D148" s="268" t="s">
        <v>144</v>
      </c>
      <c r="E148" s="912">
        <v>44028</v>
      </c>
      <c r="F148" s="366">
        <v>2</v>
      </c>
      <c r="G148" s="268">
        <v>81</v>
      </c>
      <c r="H148" s="268" t="s">
        <v>96</v>
      </c>
      <c r="I148" s="365">
        <v>44086</v>
      </c>
      <c r="J148" s="268">
        <v>1.5</v>
      </c>
      <c r="K148" s="219"/>
      <c r="L148" s="219"/>
      <c r="M148" s="219"/>
      <c r="N148" s="219"/>
      <c r="O148" s="219"/>
      <c r="P148" s="219"/>
      <c r="Q148" s="219"/>
      <c r="R148" s="219"/>
      <c r="S148" s="219"/>
      <c r="T148" s="219"/>
      <c r="U148" s="219"/>
      <c r="V148" s="219"/>
      <c r="W148" s="219"/>
      <c r="X148" s="219"/>
      <c r="Y148" s="219"/>
      <c r="Z148" s="219"/>
      <c r="AA148" s="219"/>
      <c r="AB148" s="219"/>
      <c r="AC148" s="219"/>
    </row>
    <row r="149" spans="1:29" ht="12.75">
      <c r="A149" s="219"/>
      <c r="B149" s="219"/>
      <c r="C149" s="219"/>
      <c r="D149" s="219"/>
      <c r="E149" s="219"/>
      <c r="F149" s="370"/>
      <c r="G149" s="268">
        <v>35</v>
      </c>
      <c r="H149" s="268" t="s">
        <v>8</v>
      </c>
      <c r="I149" s="365">
        <v>44250</v>
      </c>
      <c r="J149" s="268">
        <v>0.25</v>
      </c>
      <c r="K149" s="219"/>
      <c r="L149" s="219"/>
      <c r="M149" s="219"/>
      <c r="N149" s="219"/>
      <c r="O149" s="219"/>
      <c r="P149" s="219"/>
      <c r="Q149" s="219"/>
      <c r="R149" s="219"/>
      <c r="S149" s="219"/>
      <c r="T149" s="219"/>
      <c r="U149" s="219"/>
      <c r="V149" s="219"/>
      <c r="W149" s="219"/>
      <c r="X149" s="219"/>
      <c r="Y149" s="219"/>
      <c r="Z149" s="219"/>
      <c r="AA149" s="219"/>
      <c r="AB149" s="219"/>
      <c r="AC149" s="219"/>
    </row>
    <row r="150" spans="1:29" ht="12.75">
      <c r="A150" s="219"/>
      <c r="B150" s="219"/>
      <c r="C150" s="219"/>
      <c r="D150" s="219"/>
      <c r="E150" s="219"/>
      <c r="F150" s="370"/>
      <c r="G150" s="268">
        <v>46</v>
      </c>
      <c r="H150" s="268" t="s">
        <v>8</v>
      </c>
      <c r="I150" s="365">
        <v>44251</v>
      </c>
      <c r="J150" s="268">
        <v>0.75</v>
      </c>
      <c r="K150" s="219"/>
      <c r="L150" s="219"/>
      <c r="M150" s="219"/>
      <c r="N150" s="219"/>
      <c r="O150" s="219"/>
      <c r="P150" s="219"/>
      <c r="Q150" s="219"/>
      <c r="R150" s="219"/>
      <c r="S150" s="219"/>
      <c r="T150" s="219"/>
      <c r="U150" s="219"/>
      <c r="V150" s="219"/>
      <c r="W150" s="219"/>
      <c r="X150" s="219"/>
      <c r="Y150" s="219"/>
      <c r="Z150" s="219"/>
      <c r="AA150" s="219"/>
      <c r="AB150" s="219"/>
      <c r="AC150" s="219"/>
    </row>
    <row r="151" spans="1:29" ht="12.75">
      <c r="F151" s="17"/>
    </row>
    <row r="152" spans="1:29" ht="12.75">
      <c r="A152" s="268">
        <v>46</v>
      </c>
      <c r="B152" s="268">
        <v>27</v>
      </c>
      <c r="C152" s="268">
        <v>27</v>
      </c>
      <c r="D152" s="268" t="s">
        <v>144</v>
      </c>
      <c r="E152" s="912">
        <v>44027</v>
      </c>
      <c r="F152" s="366">
        <v>0.25</v>
      </c>
      <c r="G152" s="268">
        <v>27</v>
      </c>
      <c r="H152" s="268" t="s">
        <v>96</v>
      </c>
      <c r="I152" s="365">
        <v>44086</v>
      </c>
      <c r="J152" s="268">
        <v>0.25</v>
      </c>
      <c r="K152" s="219"/>
      <c r="L152" s="219"/>
      <c r="M152" s="219"/>
      <c r="N152" s="219"/>
      <c r="O152" s="219"/>
      <c r="P152" s="219"/>
      <c r="Q152" s="219"/>
      <c r="R152" s="219"/>
      <c r="S152" s="219"/>
      <c r="T152" s="219"/>
      <c r="U152" s="219"/>
      <c r="V152" s="219"/>
      <c r="W152" s="219"/>
      <c r="X152" s="219"/>
      <c r="Y152" s="219"/>
      <c r="Z152" s="219"/>
      <c r="AA152" s="219"/>
      <c r="AB152" s="219"/>
      <c r="AC152" s="219"/>
    </row>
    <row r="153" spans="1:29" ht="12.75">
      <c r="A153" s="219"/>
      <c r="B153" s="219"/>
      <c r="C153" s="219"/>
      <c r="D153" s="219"/>
      <c r="E153" s="219"/>
      <c r="F153" s="370"/>
      <c r="G153" s="219"/>
      <c r="H153" s="268" t="s">
        <v>8</v>
      </c>
      <c r="I153" s="365">
        <v>44251</v>
      </c>
      <c r="J153" s="268">
        <v>0.5</v>
      </c>
      <c r="K153" s="219"/>
      <c r="L153" s="219"/>
      <c r="M153" s="219"/>
      <c r="N153" s="219"/>
      <c r="O153" s="219"/>
      <c r="P153" s="219"/>
      <c r="Q153" s="219"/>
      <c r="R153" s="219"/>
      <c r="S153" s="219"/>
      <c r="T153" s="219"/>
      <c r="U153" s="219"/>
      <c r="V153" s="219"/>
      <c r="W153" s="219"/>
      <c r="X153" s="219"/>
      <c r="Y153" s="219"/>
      <c r="Z153" s="219"/>
      <c r="AA153" s="219"/>
      <c r="AB153" s="219"/>
      <c r="AC153" s="219"/>
    </row>
    <row r="154" spans="1:29" ht="12.75">
      <c r="F154" s="17"/>
    </row>
    <row r="155" spans="1:29" ht="12.75">
      <c r="A155" s="268">
        <v>47</v>
      </c>
      <c r="B155" s="268">
        <v>28</v>
      </c>
      <c r="C155" s="268">
        <v>28</v>
      </c>
      <c r="D155" s="268" t="s">
        <v>3140</v>
      </c>
      <c r="E155" s="912">
        <v>44027</v>
      </c>
      <c r="F155" s="366" t="s">
        <v>3149</v>
      </c>
      <c r="G155" s="268">
        <v>28</v>
      </c>
      <c r="H155" s="268" t="s">
        <v>96</v>
      </c>
      <c r="I155" s="365">
        <v>44086</v>
      </c>
      <c r="J155" s="268">
        <v>0.25</v>
      </c>
      <c r="K155" s="219"/>
      <c r="L155" s="219"/>
      <c r="M155" s="219"/>
      <c r="N155" s="219"/>
      <c r="O155" s="219"/>
      <c r="P155" s="219"/>
      <c r="Q155" s="219"/>
      <c r="R155" s="219"/>
      <c r="S155" s="219"/>
      <c r="T155" s="219"/>
      <c r="U155" s="219"/>
      <c r="V155" s="219"/>
      <c r="W155" s="219"/>
      <c r="X155" s="219"/>
      <c r="Y155" s="219"/>
      <c r="Z155" s="219"/>
      <c r="AA155" s="219"/>
      <c r="AB155" s="219"/>
      <c r="AC155" s="219"/>
    </row>
    <row r="156" spans="1:29" ht="12.75">
      <c r="A156" s="219"/>
      <c r="B156" s="219"/>
      <c r="C156" s="219"/>
      <c r="D156" s="219"/>
      <c r="E156" s="219"/>
      <c r="F156" s="370"/>
      <c r="G156" s="268">
        <v>28</v>
      </c>
      <c r="H156" s="268" t="s">
        <v>8</v>
      </c>
      <c r="I156" s="365">
        <v>44251</v>
      </c>
      <c r="J156" s="268">
        <v>0.25</v>
      </c>
      <c r="K156" s="219"/>
      <c r="L156" s="219"/>
      <c r="M156" s="219"/>
      <c r="N156" s="219"/>
      <c r="O156" s="219"/>
      <c r="P156" s="219"/>
      <c r="Q156" s="219"/>
      <c r="R156" s="219"/>
      <c r="S156" s="219"/>
      <c r="T156" s="219"/>
      <c r="U156" s="219"/>
      <c r="V156" s="219"/>
      <c r="W156" s="219"/>
      <c r="X156" s="219"/>
      <c r="Y156" s="219"/>
      <c r="Z156" s="219"/>
      <c r="AA156" s="219"/>
      <c r="AB156" s="219"/>
      <c r="AC156" s="219"/>
    </row>
    <row r="157" spans="1:29" ht="12.75">
      <c r="F157" s="17"/>
    </row>
    <row r="158" spans="1:29" ht="12.75">
      <c r="A158" s="268">
        <v>48</v>
      </c>
      <c r="B158" s="268">
        <v>0</v>
      </c>
      <c r="C158" s="219"/>
      <c r="D158" s="268" t="s">
        <v>3140</v>
      </c>
      <c r="E158" s="911">
        <v>43979</v>
      </c>
      <c r="F158" s="366" t="s">
        <v>3481</v>
      </c>
      <c r="G158" s="268">
        <v>0</v>
      </c>
      <c r="H158" s="268" t="s">
        <v>96</v>
      </c>
      <c r="I158" s="365">
        <v>44086</v>
      </c>
      <c r="J158" s="268">
        <v>0.25</v>
      </c>
      <c r="K158" s="219"/>
      <c r="L158" s="219"/>
      <c r="M158" s="219"/>
      <c r="N158" s="219"/>
      <c r="O158" s="219"/>
      <c r="P158" s="219"/>
      <c r="Q158" s="219"/>
      <c r="R158" s="219"/>
      <c r="S158" s="219"/>
      <c r="T158" s="219"/>
      <c r="U158" s="219"/>
      <c r="V158" s="219"/>
      <c r="W158" s="219"/>
      <c r="X158" s="219"/>
      <c r="Y158" s="219"/>
      <c r="Z158" s="219"/>
      <c r="AA158" s="219"/>
      <c r="AB158" s="219"/>
      <c r="AC158" s="219"/>
    </row>
    <row r="159" spans="1:29" ht="12.75">
      <c r="A159" s="219"/>
      <c r="B159" s="219"/>
      <c r="C159" s="219"/>
      <c r="D159" s="219"/>
      <c r="E159" s="219"/>
      <c r="F159" s="370"/>
      <c r="G159" s="268">
        <v>0</v>
      </c>
      <c r="H159" s="268" t="s">
        <v>8</v>
      </c>
      <c r="I159" s="365">
        <v>44251</v>
      </c>
      <c r="J159" s="268" t="s">
        <v>3120</v>
      </c>
      <c r="K159" s="219"/>
      <c r="L159" s="219"/>
      <c r="M159" s="219"/>
      <c r="N159" s="219"/>
      <c r="O159" s="219"/>
      <c r="P159" s="219"/>
      <c r="Q159" s="219"/>
      <c r="R159" s="219"/>
      <c r="S159" s="219"/>
      <c r="T159" s="219"/>
      <c r="U159" s="219"/>
      <c r="V159" s="219"/>
      <c r="W159" s="219"/>
      <c r="X159" s="219"/>
      <c r="Y159" s="219"/>
      <c r="Z159" s="219"/>
      <c r="AA159" s="219"/>
      <c r="AB159" s="219"/>
      <c r="AC159" s="219"/>
    </row>
    <row r="160" spans="1:29" ht="12.75">
      <c r="F160" s="17"/>
    </row>
    <row r="161" spans="1:29" ht="12.75">
      <c r="A161" s="268">
        <v>49</v>
      </c>
      <c r="B161" s="268">
        <v>166</v>
      </c>
      <c r="C161" s="268">
        <v>166</v>
      </c>
      <c r="D161" s="268" t="s">
        <v>144</v>
      </c>
      <c r="E161" s="912">
        <v>44029</v>
      </c>
      <c r="F161" s="366">
        <v>1</v>
      </c>
      <c r="G161" s="268">
        <v>166</v>
      </c>
      <c r="H161" s="268" t="s">
        <v>96</v>
      </c>
      <c r="I161" s="365">
        <v>44086</v>
      </c>
      <c r="J161" s="268">
        <v>1</v>
      </c>
      <c r="K161" s="268"/>
      <c r="L161" s="219"/>
      <c r="M161" s="219"/>
      <c r="N161" s="219"/>
      <c r="O161" s="219"/>
      <c r="P161" s="219"/>
      <c r="Q161" s="219"/>
      <c r="R161" s="219"/>
      <c r="S161" s="219"/>
      <c r="T161" s="219"/>
      <c r="U161" s="219"/>
      <c r="V161" s="219"/>
      <c r="W161" s="219"/>
      <c r="X161" s="219"/>
      <c r="Y161" s="219"/>
      <c r="Z161" s="219"/>
      <c r="AA161" s="219"/>
      <c r="AB161" s="219"/>
      <c r="AC161" s="219"/>
    </row>
    <row r="162" spans="1:29" ht="12.75">
      <c r="A162" s="219"/>
      <c r="B162" s="219"/>
      <c r="C162" s="219"/>
      <c r="D162" s="219"/>
      <c r="E162" s="219"/>
      <c r="F162" s="370"/>
      <c r="G162" s="268">
        <v>166</v>
      </c>
      <c r="H162" s="268" t="s">
        <v>8</v>
      </c>
      <c r="I162" s="365">
        <v>44251</v>
      </c>
      <c r="J162" s="268">
        <v>2</v>
      </c>
      <c r="K162" s="219"/>
      <c r="L162" s="219"/>
      <c r="M162" s="219"/>
      <c r="N162" s="219"/>
      <c r="O162" s="219"/>
      <c r="P162" s="219"/>
      <c r="Q162" s="219"/>
      <c r="R162" s="219"/>
      <c r="S162" s="219"/>
      <c r="T162" s="219"/>
      <c r="U162" s="219"/>
      <c r="V162" s="219"/>
      <c r="W162" s="219"/>
      <c r="X162" s="219"/>
      <c r="Y162" s="219"/>
      <c r="Z162" s="219"/>
      <c r="AA162" s="219"/>
      <c r="AB162" s="219"/>
      <c r="AC162" s="219"/>
    </row>
    <row r="163" spans="1:29" ht="12.75">
      <c r="F163" s="17"/>
    </row>
    <row r="164" spans="1:29" ht="12.75">
      <c r="A164" s="268">
        <v>50</v>
      </c>
      <c r="B164" s="268">
        <v>104</v>
      </c>
      <c r="C164" s="268">
        <v>104</v>
      </c>
      <c r="D164" s="268" t="s">
        <v>3140</v>
      </c>
      <c r="E164" s="365">
        <v>44031</v>
      </c>
      <c r="F164" s="366">
        <v>2.75</v>
      </c>
      <c r="G164" s="268">
        <v>104</v>
      </c>
      <c r="H164" s="268" t="s">
        <v>96</v>
      </c>
      <c r="I164" s="365">
        <v>44086</v>
      </c>
      <c r="J164" s="268">
        <v>2</v>
      </c>
      <c r="K164" s="268"/>
      <c r="L164" s="219"/>
      <c r="M164" s="219"/>
      <c r="N164" s="219"/>
      <c r="O164" s="219"/>
      <c r="P164" s="219"/>
      <c r="Q164" s="219"/>
      <c r="R164" s="219"/>
      <c r="S164" s="219"/>
      <c r="T164" s="219"/>
      <c r="U164" s="219"/>
      <c r="V164" s="219"/>
      <c r="W164" s="219"/>
      <c r="X164" s="219"/>
      <c r="Y164" s="219"/>
      <c r="Z164" s="219"/>
      <c r="AA164" s="219"/>
      <c r="AB164" s="219"/>
      <c r="AC164" s="219"/>
    </row>
    <row r="165" spans="1:29" ht="12.75">
      <c r="A165" s="219"/>
      <c r="B165" s="219"/>
      <c r="C165" s="219"/>
      <c r="D165" s="219"/>
      <c r="E165" s="219"/>
      <c r="F165" s="370"/>
      <c r="G165" s="268">
        <v>104</v>
      </c>
      <c r="H165" s="268" t="s">
        <v>8</v>
      </c>
      <c r="I165" s="365">
        <v>44251</v>
      </c>
      <c r="J165" s="268">
        <v>1.25</v>
      </c>
      <c r="K165" s="219"/>
      <c r="L165" s="219"/>
      <c r="M165" s="219"/>
      <c r="N165" s="219"/>
      <c r="O165" s="219"/>
      <c r="P165" s="219"/>
      <c r="Q165" s="219"/>
      <c r="R165" s="219"/>
      <c r="S165" s="219"/>
      <c r="T165" s="219"/>
      <c r="U165" s="219"/>
      <c r="V165" s="219"/>
      <c r="W165" s="219"/>
      <c r="X165" s="219"/>
      <c r="Y165" s="219"/>
      <c r="Z165" s="219"/>
      <c r="AA165" s="219"/>
      <c r="AB165" s="219"/>
      <c r="AC165" s="219"/>
    </row>
    <row r="166" spans="1:29" ht="12.75">
      <c r="F166" s="17"/>
    </row>
    <row r="167" spans="1:29" ht="12.75">
      <c r="A167" s="268">
        <v>51</v>
      </c>
      <c r="B167" s="268">
        <v>266</v>
      </c>
      <c r="C167" s="219"/>
      <c r="D167" s="268" t="s">
        <v>3140</v>
      </c>
      <c r="E167" s="912">
        <v>44032</v>
      </c>
      <c r="F167" s="366">
        <v>3</v>
      </c>
      <c r="G167" s="268">
        <v>266</v>
      </c>
      <c r="H167" s="268" t="s">
        <v>96</v>
      </c>
      <c r="I167" s="365">
        <v>44086</v>
      </c>
      <c r="J167" s="268">
        <v>2</v>
      </c>
      <c r="K167" s="268"/>
      <c r="L167" s="219"/>
      <c r="M167" s="219"/>
      <c r="N167" s="219"/>
      <c r="O167" s="219"/>
      <c r="P167" s="219"/>
      <c r="Q167" s="219"/>
      <c r="R167" s="219"/>
      <c r="S167" s="219"/>
      <c r="T167" s="219"/>
      <c r="U167" s="219"/>
      <c r="V167" s="219"/>
      <c r="W167" s="219"/>
      <c r="X167" s="219"/>
      <c r="Y167" s="219"/>
      <c r="Z167" s="219"/>
      <c r="AA167" s="219"/>
      <c r="AB167" s="219"/>
      <c r="AC167" s="219"/>
    </row>
    <row r="168" spans="1:29" ht="12.75">
      <c r="A168" s="219"/>
      <c r="B168" s="219"/>
      <c r="C168" s="219"/>
      <c r="D168" s="219"/>
      <c r="E168" s="219"/>
      <c r="F168" s="370"/>
      <c r="G168" s="268">
        <v>97</v>
      </c>
      <c r="H168" s="268" t="s">
        <v>8</v>
      </c>
      <c r="I168" s="365">
        <v>44251</v>
      </c>
      <c r="J168" s="268">
        <v>2</v>
      </c>
      <c r="K168" s="219"/>
      <c r="L168" s="219"/>
      <c r="M168" s="219"/>
      <c r="N168" s="219"/>
      <c r="O168" s="219"/>
      <c r="P168" s="219"/>
      <c r="Q168" s="219"/>
      <c r="R168" s="219"/>
      <c r="S168" s="219"/>
      <c r="T168" s="219"/>
      <c r="U168" s="219"/>
      <c r="V168" s="219"/>
      <c r="W168" s="219"/>
      <c r="X168" s="219"/>
      <c r="Y168" s="219"/>
      <c r="Z168" s="219"/>
      <c r="AA168" s="219"/>
      <c r="AB168" s="219"/>
      <c r="AC168" s="219"/>
    </row>
    <row r="169" spans="1:29" ht="12.75">
      <c r="A169" s="219"/>
      <c r="B169" s="219"/>
      <c r="C169" s="219"/>
      <c r="D169" s="219"/>
      <c r="E169" s="219"/>
      <c r="F169" s="370"/>
      <c r="G169" s="268">
        <v>65</v>
      </c>
      <c r="H169" s="268" t="s">
        <v>6</v>
      </c>
      <c r="I169" s="365">
        <v>44252</v>
      </c>
      <c r="J169" s="268">
        <v>1</v>
      </c>
      <c r="K169" s="219"/>
      <c r="L169" s="219"/>
      <c r="M169" s="219"/>
      <c r="N169" s="219"/>
      <c r="O169" s="219"/>
      <c r="P169" s="219"/>
      <c r="Q169" s="219"/>
      <c r="R169" s="219"/>
      <c r="S169" s="219"/>
      <c r="T169" s="219"/>
      <c r="U169" s="219"/>
      <c r="V169" s="219"/>
      <c r="W169" s="219"/>
      <c r="X169" s="219"/>
      <c r="Y169" s="219"/>
      <c r="Z169" s="219"/>
      <c r="AA169" s="219"/>
      <c r="AB169" s="219"/>
      <c r="AC169" s="219"/>
    </row>
    <row r="170" spans="1:29" ht="12.75">
      <c r="A170" s="219"/>
      <c r="B170" s="219"/>
      <c r="C170" s="219"/>
      <c r="D170" s="219"/>
      <c r="E170" s="219"/>
      <c r="F170" s="370"/>
      <c r="G170" s="268">
        <v>104</v>
      </c>
      <c r="H170" s="268" t="s">
        <v>6</v>
      </c>
      <c r="I170" s="365">
        <v>44256</v>
      </c>
      <c r="J170" s="268">
        <v>2.25</v>
      </c>
      <c r="K170" s="219"/>
      <c r="L170" s="219"/>
      <c r="M170" s="219"/>
      <c r="N170" s="219"/>
      <c r="O170" s="219"/>
      <c r="P170" s="219"/>
      <c r="Q170" s="219"/>
      <c r="R170" s="219"/>
      <c r="S170" s="219"/>
      <c r="T170" s="219"/>
      <c r="U170" s="219"/>
      <c r="V170" s="219"/>
      <c r="W170" s="219"/>
      <c r="X170" s="219"/>
      <c r="Y170" s="219"/>
      <c r="Z170" s="219"/>
      <c r="AA170" s="219"/>
      <c r="AB170" s="219"/>
      <c r="AC170" s="219"/>
    </row>
    <row r="171" spans="1:29" ht="12.75">
      <c r="A171" s="268"/>
      <c r="B171" s="268"/>
      <c r="C171" s="219"/>
      <c r="D171" s="268"/>
      <c r="E171" s="912"/>
      <c r="F171" s="366"/>
      <c r="G171" s="268">
        <v>1</v>
      </c>
      <c r="H171" s="268" t="s">
        <v>7</v>
      </c>
      <c r="I171" s="376">
        <v>44278</v>
      </c>
      <c r="J171" s="366" t="s">
        <v>3117</v>
      </c>
      <c r="K171" s="219"/>
      <c r="L171" s="219"/>
      <c r="M171" s="219"/>
      <c r="N171" s="219"/>
      <c r="O171" s="219"/>
      <c r="P171" s="219"/>
      <c r="Q171" s="219"/>
      <c r="R171" s="219"/>
      <c r="S171" s="219"/>
      <c r="T171" s="219"/>
      <c r="U171" s="219"/>
      <c r="V171" s="219"/>
      <c r="W171" s="219"/>
      <c r="X171" s="219"/>
      <c r="Y171" s="219"/>
      <c r="Z171" s="219"/>
      <c r="AA171" s="219"/>
      <c r="AB171" s="219"/>
      <c r="AC171" s="219"/>
    </row>
    <row r="172" spans="1:29" ht="12.75">
      <c r="A172" s="381"/>
      <c r="B172" s="381"/>
      <c r="C172" s="372"/>
      <c r="D172" s="381"/>
      <c r="E172" s="913"/>
      <c r="F172" s="375"/>
      <c r="G172" s="372"/>
      <c r="H172" s="372"/>
      <c r="I172" s="372"/>
      <c r="J172" s="372"/>
      <c r="K172" s="372"/>
      <c r="L172" s="372"/>
      <c r="M172" s="372"/>
      <c r="N172" s="372"/>
      <c r="O172" s="372"/>
      <c r="P172" s="372"/>
      <c r="Q172" s="372"/>
      <c r="R172" s="372"/>
      <c r="S172" s="372"/>
      <c r="T172" s="372"/>
      <c r="U172" s="372"/>
      <c r="V172" s="372"/>
      <c r="W172" s="372"/>
      <c r="X172" s="372"/>
      <c r="Y172" s="372"/>
      <c r="Z172" s="372"/>
      <c r="AA172" s="372"/>
      <c r="AB172" s="372"/>
      <c r="AC172" s="372"/>
    </row>
    <row r="173" spans="1:29" ht="12.75">
      <c r="A173" s="268">
        <v>52</v>
      </c>
      <c r="B173" s="268">
        <v>0</v>
      </c>
      <c r="C173" s="219"/>
      <c r="D173" s="268" t="s">
        <v>3140</v>
      </c>
      <c r="E173" s="912">
        <v>44029</v>
      </c>
      <c r="F173" s="366" t="s">
        <v>3481</v>
      </c>
      <c r="G173" s="268">
        <v>0</v>
      </c>
      <c r="H173" s="268" t="s">
        <v>6</v>
      </c>
      <c r="I173" s="365">
        <v>44256</v>
      </c>
      <c r="J173" s="268">
        <v>0</v>
      </c>
      <c r="K173" s="219"/>
      <c r="L173" s="219"/>
      <c r="M173" s="219"/>
      <c r="N173" s="219"/>
      <c r="O173" s="219"/>
      <c r="P173" s="219"/>
      <c r="Q173" s="219"/>
      <c r="R173" s="219"/>
      <c r="S173" s="219"/>
      <c r="T173" s="219"/>
      <c r="U173" s="219"/>
      <c r="V173" s="219"/>
      <c r="W173" s="219"/>
      <c r="X173" s="219"/>
      <c r="Y173" s="219"/>
      <c r="Z173" s="219"/>
      <c r="AA173" s="219"/>
      <c r="AB173" s="219"/>
      <c r="AC173" s="219"/>
    </row>
    <row r="174" spans="1:29" ht="12.75">
      <c r="F174" s="17"/>
    </row>
    <row r="175" spans="1:29" ht="12.75">
      <c r="F175" s="17"/>
    </row>
    <row r="176" spans="1:29" ht="12.75">
      <c r="A176" s="268">
        <v>53</v>
      </c>
      <c r="B176" s="268">
        <v>8</v>
      </c>
      <c r="C176" s="268">
        <v>8</v>
      </c>
      <c r="D176" s="268" t="s">
        <v>3140</v>
      </c>
      <c r="E176" s="912">
        <v>44029</v>
      </c>
      <c r="F176" s="366" t="s">
        <v>3149</v>
      </c>
      <c r="G176" s="268">
        <v>8</v>
      </c>
      <c r="H176" s="268" t="s">
        <v>96</v>
      </c>
      <c r="I176" s="365">
        <v>44094</v>
      </c>
      <c r="J176" s="268">
        <v>0.25</v>
      </c>
      <c r="K176" s="219"/>
      <c r="L176" s="219"/>
      <c r="M176" s="268"/>
      <c r="N176" s="219"/>
      <c r="O176" s="219"/>
      <c r="P176" s="219"/>
      <c r="Q176" s="219"/>
      <c r="R176" s="219"/>
      <c r="S176" s="219"/>
      <c r="T176" s="219"/>
      <c r="U176" s="219"/>
      <c r="V176" s="219"/>
      <c r="W176" s="219"/>
      <c r="X176" s="219"/>
      <c r="Y176" s="219"/>
      <c r="Z176" s="219"/>
      <c r="AA176" s="219"/>
      <c r="AB176" s="219"/>
      <c r="AC176" s="219"/>
    </row>
    <row r="177" spans="1:29" ht="12.75">
      <c r="A177" s="219"/>
      <c r="B177" s="219"/>
      <c r="C177" s="219"/>
      <c r="D177" s="219"/>
      <c r="E177" s="219"/>
      <c r="F177" s="370"/>
      <c r="G177" s="268">
        <v>8</v>
      </c>
      <c r="H177" s="268" t="s">
        <v>6</v>
      </c>
      <c r="I177" s="365">
        <v>44256</v>
      </c>
      <c r="J177" s="268">
        <v>0.25</v>
      </c>
      <c r="K177" s="219"/>
      <c r="L177" s="219"/>
      <c r="M177" s="219"/>
      <c r="N177" s="219"/>
      <c r="O177" s="219"/>
      <c r="P177" s="219"/>
      <c r="Q177" s="219"/>
      <c r="R177" s="219"/>
      <c r="S177" s="219"/>
      <c r="T177" s="219"/>
      <c r="U177" s="219"/>
      <c r="V177" s="219"/>
      <c r="W177" s="219"/>
      <c r="X177" s="219"/>
      <c r="Y177" s="219"/>
      <c r="Z177" s="219"/>
      <c r="AA177" s="219"/>
      <c r="AB177" s="219"/>
      <c r="AC177" s="219"/>
    </row>
    <row r="178" spans="1:29" ht="12.75">
      <c r="F178" s="17"/>
    </row>
    <row r="179" spans="1:29" ht="12.75">
      <c r="A179" s="268">
        <v>54</v>
      </c>
      <c r="B179" s="268">
        <v>49</v>
      </c>
      <c r="C179" s="268">
        <v>49</v>
      </c>
      <c r="D179" s="268" t="s">
        <v>3140</v>
      </c>
      <c r="E179" s="912">
        <v>44029</v>
      </c>
      <c r="F179" s="366">
        <v>0.25</v>
      </c>
      <c r="G179" s="268">
        <v>49</v>
      </c>
      <c r="H179" s="268" t="s">
        <v>96</v>
      </c>
      <c r="I179" s="365">
        <v>44094</v>
      </c>
      <c r="J179" s="268">
        <v>0.25</v>
      </c>
      <c r="K179" s="219"/>
      <c r="L179" s="219"/>
      <c r="M179" s="219"/>
      <c r="N179" s="219"/>
      <c r="O179" s="219"/>
      <c r="P179" s="219"/>
      <c r="Q179" s="219"/>
      <c r="R179" s="219"/>
      <c r="S179" s="219"/>
      <c r="T179" s="219"/>
      <c r="U179" s="219"/>
      <c r="V179" s="219"/>
      <c r="W179" s="219"/>
      <c r="X179" s="219"/>
      <c r="Y179" s="219"/>
      <c r="Z179" s="219"/>
      <c r="AA179" s="219"/>
      <c r="AB179" s="219"/>
      <c r="AC179" s="219"/>
    </row>
    <row r="180" spans="1:29" ht="12.75">
      <c r="A180" s="219"/>
      <c r="B180" s="219"/>
      <c r="C180" s="219"/>
      <c r="D180" s="219"/>
      <c r="E180" s="219"/>
      <c r="F180" s="370"/>
      <c r="G180" s="268">
        <v>43</v>
      </c>
      <c r="H180" s="268" t="s">
        <v>6</v>
      </c>
      <c r="I180" s="365">
        <v>44256</v>
      </c>
      <c r="J180" s="268">
        <v>1</v>
      </c>
      <c r="K180" s="219"/>
      <c r="L180" s="219"/>
      <c r="M180" s="219"/>
      <c r="N180" s="219"/>
      <c r="O180" s="219"/>
      <c r="P180" s="219"/>
      <c r="Q180" s="219"/>
      <c r="R180" s="219"/>
      <c r="S180" s="219"/>
      <c r="T180" s="219"/>
      <c r="U180" s="219"/>
      <c r="V180" s="219"/>
      <c r="W180" s="219"/>
      <c r="X180" s="219"/>
      <c r="Y180" s="219"/>
      <c r="Z180" s="219"/>
      <c r="AA180" s="219"/>
      <c r="AB180" s="219"/>
      <c r="AC180" s="219"/>
    </row>
    <row r="181" spans="1:29" ht="12.75">
      <c r="A181" s="219"/>
      <c r="B181" s="219"/>
      <c r="C181" s="219"/>
      <c r="D181" s="219"/>
      <c r="E181" s="219"/>
      <c r="F181" s="370"/>
      <c r="G181" s="268">
        <v>6</v>
      </c>
      <c r="H181" s="268" t="s">
        <v>7</v>
      </c>
      <c r="I181" s="376">
        <v>44278</v>
      </c>
      <c r="J181" s="268">
        <v>0.25</v>
      </c>
      <c r="K181" s="219"/>
      <c r="L181" s="219"/>
      <c r="M181" s="219"/>
      <c r="N181" s="219"/>
      <c r="O181" s="219"/>
      <c r="P181" s="219"/>
      <c r="Q181" s="219"/>
      <c r="R181" s="219"/>
      <c r="S181" s="219"/>
      <c r="T181" s="219"/>
      <c r="U181" s="219"/>
      <c r="V181" s="219"/>
      <c r="W181" s="219"/>
      <c r="X181" s="219"/>
      <c r="Y181" s="219"/>
      <c r="Z181" s="219"/>
      <c r="AA181" s="219"/>
      <c r="AB181" s="219"/>
      <c r="AC181" s="219"/>
    </row>
    <row r="182" spans="1:29" ht="12.75">
      <c r="F182" s="17"/>
    </row>
    <row r="183" spans="1:29" ht="12.75">
      <c r="A183" s="268">
        <v>55</v>
      </c>
      <c r="B183" s="268">
        <v>0</v>
      </c>
      <c r="C183" s="219"/>
      <c r="D183" s="268" t="s">
        <v>3140</v>
      </c>
      <c r="E183" s="912">
        <v>44029</v>
      </c>
      <c r="F183" s="366" t="s">
        <v>3481</v>
      </c>
      <c r="G183" s="268">
        <v>0</v>
      </c>
      <c r="H183" s="268" t="s">
        <v>96</v>
      </c>
      <c r="I183" s="365">
        <v>44094</v>
      </c>
      <c r="J183" s="268">
        <v>0.25</v>
      </c>
      <c r="K183" s="219"/>
      <c r="L183" s="219"/>
      <c r="M183" s="219"/>
      <c r="N183" s="219"/>
      <c r="O183" s="219"/>
      <c r="P183" s="219"/>
      <c r="Q183" s="219"/>
      <c r="R183" s="219"/>
      <c r="S183" s="219"/>
      <c r="T183" s="219"/>
      <c r="U183" s="219"/>
      <c r="V183" s="219"/>
      <c r="W183" s="219"/>
      <c r="X183" s="219"/>
      <c r="Y183" s="219"/>
      <c r="Z183" s="219"/>
      <c r="AA183" s="219"/>
      <c r="AB183" s="219"/>
      <c r="AC183" s="219"/>
    </row>
    <row r="184" spans="1:29" ht="12.75">
      <c r="A184" s="219"/>
      <c r="B184" s="219"/>
      <c r="C184" s="219"/>
      <c r="D184" s="219"/>
      <c r="E184" s="219"/>
      <c r="F184" s="370"/>
      <c r="G184" s="268">
        <v>0</v>
      </c>
      <c r="H184" s="268" t="s">
        <v>6</v>
      </c>
      <c r="I184" s="365">
        <v>44256</v>
      </c>
      <c r="J184" s="268" t="s">
        <v>3498</v>
      </c>
      <c r="K184" s="219"/>
      <c r="L184" s="219"/>
      <c r="M184" s="219"/>
      <c r="N184" s="219"/>
      <c r="O184" s="219"/>
      <c r="P184" s="219"/>
      <c r="Q184" s="219"/>
      <c r="R184" s="219"/>
      <c r="S184" s="219"/>
      <c r="T184" s="219"/>
      <c r="U184" s="219"/>
      <c r="V184" s="219"/>
      <c r="W184" s="219"/>
      <c r="X184" s="219"/>
      <c r="Y184" s="219"/>
      <c r="Z184" s="219"/>
      <c r="AA184" s="219"/>
      <c r="AB184" s="219"/>
      <c r="AC184" s="219"/>
    </row>
    <row r="185" spans="1:29" ht="12.75">
      <c r="F185" s="17"/>
    </row>
    <row r="186" spans="1:29" ht="12.75">
      <c r="A186" s="268">
        <v>56</v>
      </c>
      <c r="B186" s="268">
        <v>23</v>
      </c>
      <c r="C186" s="268">
        <v>23</v>
      </c>
      <c r="D186" s="268" t="s">
        <v>144</v>
      </c>
      <c r="E186" s="912">
        <v>44033</v>
      </c>
      <c r="F186" s="366">
        <v>0.25</v>
      </c>
      <c r="G186" s="268">
        <v>23</v>
      </c>
      <c r="H186" s="268" t="s">
        <v>96</v>
      </c>
      <c r="I186" s="365">
        <v>44094</v>
      </c>
      <c r="J186" s="268">
        <v>0.25</v>
      </c>
      <c r="K186" s="219"/>
      <c r="L186" s="219"/>
      <c r="M186" s="219"/>
      <c r="N186" s="219"/>
      <c r="O186" s="219"/>
      <c r="P186" s="219"/>
      <c r="Q186" s="219"/>
      <c r="R186" s="219"/>
      <c r="S186" s="219"/>
      <c r="T186" s="219"/>
      <c r="U186" s="219"/>
      <c r="V186" s="219"/>
      <c r="W186" s="219"/>
      <c r="X186" s="219"/>
      <c r="Y186" s="219"/>
      <c r="Z186" s="219"/>
      <c r="AA186" s="219"/>
      <c r="AB186" s="219"/>
      <c r="AC186" s="219"/>
    </row>
    <row r="187" spans="1:29" ht="12.75">
      <c r="A187" s="219"/>
      <c r="B187" s="219"/>
      <c r="C187" s="219"/>
      <c r="D187" s="219"/>
      <c r="E187" s="219"/>
      <c r="F187" s="370"/>
      <c r="G187" s="268">
        <v>23</v>
      </c>
      <c r="H187" s="268" t="s">
        <v>6</v>
      </c>
      <c r="I187" s="365">
        <v>44256</v>
      </c>
      <c r="J187" s="268">
        <v>0.5</v>
      </c>
      <c r="K187" s="219"/>
      <c r="L187" s="219"/>
      <c r="M187" s="219"/>
      <c r="N187" s="219"/>
      <c r="O187" s="219"/>
      <c r="P187" s="219"/>
      <c r="Q187" s="219"/>
      <c r="R187" s="219"/>
      <c r="S187" s="219"/>
      <c r="T187" s="219"/>
      <c r="U187" s="219"/>
      <c r="V187" s="219"/>
      <c r="W187" s="219"/>
      <c r="X187" s="219"/>
      <c r="Y187" s="219"/>
      <c r="Z187" s="219"/>
      <c r="AA187" s="219"/>
      <c r="AB187" s="219"/>
      <c r="AC187" s="219"/>
    </row>
    <row r="188" spans="1:29" ht="12.75">
      <c r="F188" s="17"/>
    </row>
    <row r="189" spans="1:29" ht="14.25" customHeight="1">
      <c r="A189" s="268">
        <v>57</v>
      </c>
      <c r="B189" s="268">
        <v>74</v>
      </c>
      <c r="C189" s="268">
        <v>74</v>
      </c>
      <c r="D189" s="268" t="s">
        <v>144</v>
      </c>
      <c r="E189" s="912">
        <v>44033</v>
      </c>
      <c r="F189" s="366">
        <v>0.75</v>
      </c>
      <c r="G189" s="268">
        <v>74</v>
      </c>
      <c r="H189" s="268" t="s">
        <v>96</v>
      </c>
      <c r="I189" s="365">
        <v>44094</v>
      </c>
      <c r="J189" s="268">
        <v>0.5</v>
      </c>
      <c r="K189" s="219"/>
      <c r="L189" s="219"/>
      <c r="M189" s="219"/>
      <c r="N189" s="219"/>
      <c r="O189" s="219"/>
      <c r="P189" s="219"/>
      <c r="Q189" s="219"/>
      <c r="R189" s="219"/>
      <c r="S189" s="219"/>
      <c r="T189" s="219"/>
      <c r="U189" s="219"/>
      <c r="V189" s="219"/>
      <c r="W189" s="219"/>
      <c r="X189" s="219"/>
      <c r="Y189" s="219"/>
      <c r="Z189" s="219"/>
      <c r="AA189" s="219"/>
      <c r="AB189" s="219"/>
      <c r="AC189" s="219"/>
    </row>
    <row r="190" spans="1:29" ht="12.75">
      <c r="A190" s="219"/>
      <c r="B190" s="219"/>
      <c r="C190" s="219"/>
      <c r="D190" s="219"/>
      <c r="E190" s="219"/>
      <c r="F190" s="370"/>
      <c r="G190" s="268">
        <v>74</v>
      </c>
      <c r="H190" s="268" t="s">
        <v>6</v>
      </c>
      <c r="I190" s="365">
        <v>44256</v>
      </c>
      <c r="J190" s="268">
        <v>1</v>
      </c>
      <c r="K190" s="219"/>
      <c r="L190" s="219"/>
      <c r="M190" s="219"/>
      <c r="N190" s="219"/>
      <c r="O190" s="219"/>
      <c r="P190" s="219"/>
      <c r="Q190" s="219"/>
      <c r="R190" s="219"/>
      <c r="S190" s="219"/>
      <c r="T190" s="219"/>
      <c r="U190" s="219"/>
      <c r="V190" s="219"/>
      <c r="W190" s="219"/>
      <c r="X190" s="219"/>
      <c r="Y190" s="219"/>
      <c r="Z190" s="219"/>
      <c r="AA190" s="219"/>
      <c r="AB190" s="219"/>
      <c r="AC190" s="219"/>
    </row>
    <row r="191" spans="1:29" ht="12.75">
      <c r="F191" s="17"/>
    </row>
    <row r="192" spans="1:29" ht="12.75">
      <c r="A192" s="270">
        <v>58</v>
      </c>
      <c r="B192" s="270">
        <v>187</v>
      </c>
      <c r="C192" s="270">
        <v>187</v>
      </c>
      <c r="D192" s="270" t="s">
        <v>3140</v>
      </c>
      <c r="E192" s="394">
        <v>44032</v>
      </c>
      <c r="F192" s="387">
        <v>1.5</v>
      </c>
      <c r="G192" s="270">
        <v>187</v>
      </c>
      <c r="H192" s="270" t="s">
        <v>96</v>
      </c>
      <c r="I192" s="385">
        <v>44094</v>
      </c>
      <c r="J192" s="270">
        <v>1.25</v>
      </c>
      <c r="K192" s="270"/>
      <c r="L192" s="188"/>
      <c r="M192" s="188"/>
      <c r="N192" s="188"/>
      <c r="O192" s="188"/>
      <c r="P192" s="188"/>
      <c r="Q192" s="188"/>
      <c r="R192" s="188"/>
      <c r="S192" s="188"/>
      <c r="T192" s="188"/>
      <c r="U192" s="188"/>
      <c r="V192" s="188"/>
      <c r="W192" s="188"/>
      <c r="X192" s="188"/>
      <c r="Y192" s="188"/>
      <c r="Z192" s="188"/>
      <c r="AA192" s="188"/>
      <c r="AB192" s="188"/>
      <c r="AC192" s="188"/>
    </row>
    <row r="193" spans="1:29" ht="12.75">
      <c r="A193" s="188"/>
      <c r="B193" s="188"/>
      <c r="C193" s="188"/>
      <c r="D193" s="188"/>
      <c r="E193" s="188"/>
      <c r="F193" s="386"/>
      <c r="G193" s="270">
        <v>187</v>
      </c>
      <c r="H193" s="270" t="s">
        <v>7</v>
      </c>
      <c r="I193" s="606">
        <v>44278</v>
      </c>
      <c r="J193" s="270">
        <v>2</v>
      </c>
      <c r="K193" s="270" t="s">
        <v>3499</v>
      </c>
      <c r="L193" s="188"/>
      <c r="M193" s="188"/>
      <c r="N193" s="188"/>
      <c r="O193" s="188"/>
      <c r="P193" s="188"/>
      <c r="Q193" s="188"/>
      <c r="R193" s="188"/>
      <c r="S193" s="188"/>
      <c r="T193" s="188"/>
      <c r="U193" s="188"/>
      <c r="V193" s="188"/>
      <c r="W193" s="188"/>
      <c r="X193" s="188"/>
      <c r="Y193" s="188"/>
      <c r="Z193" s="188"/>
      <c r="AA193" s="188"/>
      <c r="AB193" s="188"/>
      <c r="AC193" s="188"/>
    </row>
    <row r="194" spans="1:29" ht="12.75">
      <c r="F194" s="17"/>
    </row>
    <row r="195" spans="1:29" ht="12.75">
      <c r="A195" s="270">
        <v>59</v>
      </c>
      <c r="B195" s="270">
        <v>42</v>
      </c>
      <c r="C195" s="270">
        <v>42</v>
      </c>
      <c r="D195" s="270" t="s">
        <v>3140</v>
      </c>
      <c r="E195" s="394">
        <v>44033</v>
      </c>
      <c r="F195" s="387">
        <v>0.5</v>
      </c>
      <c r="G195" s="270">
        <v>42</v>
      </c>
      <c r="H195" s="270" t="s">
        <v>96</v>
      </c>
      <c r="I195" s="385">
        <v>44094</v>
      </c>
      <c r="J195" s="270">
        <v>0.25</v>
      </c>
      <c r="K195" s="188"/>
      <c r="L195" s="188"/>
      <c r="M195" s="188"/>
      <c r="N195" s="188"/>
      <c r="O195" s="188"/>
      <c r="P195" s="188"/>
      <c r="Q195" s="188"/>
      <c r="R195" s="188"/>
      <c r="S195" s="188"/>
      <c r="T195" s="188"/>
      <c r="U195" s="188"/>
      <c r="V195" s="188"/>
      <c r="W195" s="188"/>
      <c r="X195" s="188"/>
      <c r="Y195" s="188"/>
      <c r="Z195" s="188"/>
      <c r="AA195" s="188"/>
      <c r="AB195" s="188"/>
      <c r="AC195" s="188"/>
    </row>
    <row r="196" spans="1:29" ht="12.75">
      <c r="A196" s="188"/>
      <c r="B196" s="188"/>
      <c r="C196" s="188"/>
      <c r="D196" s="188"/>
      <c r="E196" s="188"/>
      <c r="F196" s="386"/>
      <c r="G196" s="270">
        <v>42</v>
      </c>
      <c r="H196" s="270" t="s">
        <v>7</v>
      </c>
      <c r="I196" s="606">
        <v>44278</v>
      </c>
      <c r="J196" s="270">
        <v>0.25</v>
      </c>
      <c r="K196" s="270" t="s">
        <v>3500</v>
      </c>
      <c r="L196" s="188"/>
      <c r="M196" s="188"/>
      <c r="N196" s="188"/>
      <c r="O196" s="188"/>
      <c r="P196" s="188"/>
      <c r="Q196" s="188"/>
      <c r="R196" s="188"/>
      <c r="S196" s="188"/>
      <c r="T196" s="188"/>
      <c r="U196" s="188"/>
      <c r="V196" s="188"/>
      <c r="W196" s="188"/>
      <c r="X196" s="188"/>
      <c r="Y196" s="188"/>
      <c r="Z196" s="188"/>
      <c r="AA196" s="188"/>
      <c r="AB196" s="188"/>
      <c r="AC196" s="188"/>
    </row>
    <row r="197" spans="1:29" ht="12.75">
      <c r="F197" s="17"/>
    </row>
    <row r="198" spans="1:29" ht="12.75">
      <c r="A198" s="270">
        <v>60</v>
      </c>
      <c r="B198" s="270">
        <v>19</v>
      </c>
      <c r="C198" s="270">
        <v>19</v>
      </c>
      <c r="D198" s="270" t="s">
        <v>144</v>
      </c>
      <c r="E198" s="394">
        <v>44033</v>
      </c>
      <c r="F198" s="387">
        <v>0.25</v>
      </c>
      <c r="G198" s="270">
        <v>19</v>
      </c>
      <c r="H198" s="270" t="s">
        <v>3137</v>
      </c>
      <c r="I198" s="385">
        <v>44094</v>
      </c>
      <c r="J198" s="270">
        <v>0.25</v>
      </c>
      <c r="K198" s="188"/>
      <c r="L198" s="188"/>
      <c r="M198" s="188"/>
      <c r="N198" s="188"/>
      <c r="O198" s="188"/>
      <c r="P198" s="188"/>
      <c r="Q198" s="188"/>
      <c r="R198" s="188"/>
      <c r="S198" s="188"/>
      <c r="T198" s="188"/>
      <c r="U198" s="188"/>
      <c r="V198" s="188"/>
      <c r="W198" s="188"/>
      <c r="X198" s="188"/>
      <c r="Y198" s="188"/>
      <c r="Z198" s="188"/>
      <c r="AA198" s="188"/>
      <c r="AB198" s="188"/>
      <c r="AC198" s="188"/>
    </row>
    <row r="199" spans="1:29" ht="12.75">
      <c r="A199" s="188"/>
      <c r="B199" s="188"/>
      <c r="C199" s="188"/>
      <c r="D199" s="188"/>
      <c r="E199" s="188"/>
      <c r="F199" s="386"/>
      <c r="G199" s="270">
        <v>19</v>
      </c>
      <c r="H199" s="270" t="s">
        <v>7</v>
      </c>
      <c r="I199" s="606">
        <v>44278</v>
      </c>
      <c r="J199" s="387" t="s">
        <v>3117</v>
      </c>
      <c r="K199" s="188"/>
      <c r="L199" s="188"/>
      <c r="M199" s="188"/>
      <c r="N199" s="188"/>
      <c r="O199" s="188"/>
      <c r="P199" s="188"/>
      <c r="Q199" s="188"/>
      <c r="R199" s="188"/>
      <c r="S199" s="188"/>
      <c r="T199" s="188"/>
      <c r="U199" s="188"/>
      <c r="V199" s="188"/>
      <c r="W199" s="188"/>
      <c r="X199" s="188"/>
      <c r="Y199" s="188"/>
      <c r="Z199" s="188"/>
      <c r="AA199" s="188"/>
      <c r="AB199" s="188"/>
      <c r="AC199" s="188"/>
    </row>
    <row r="200" spans="1:29" ht="12.75">
      <c r="F200" s="17"/>
      <c r="J200" s="17"/>
    </row>
    <row r="201" spans="1:29" ht="12.75">
      <c r="A201" s="270">
        <v>61</v>
      </c>
      <c r="B201" s="270">
        <v>19</v>
      </c>
      <c r="C201" s="270">
        <v>19</v>
      </c>
      <c r="D201" s="270" t="s">
        <v>144</v>
      </c>
      <c r="E201" s="394">
        <v>44033</v>
      </c>
      <c r="F201" s="387">
        <v>0.25</v>
      </c>
      <c r="G201" s="270">
        <v>19</v>
      </c>
      <c r="H201" s="270" t="s">
        <v>96</v>
      </c>
      <c r="I201" s="385">
        <v>44094</v>
      </c>
      <c r="J201" s="387">
        <v>0.25</v>
      </c>
      <c r="K201" s="188"/>
      <c r="L201" s="188"/>
      <c r="M201" s="188"/>
      <c r="N201" s="188"/>
      <c r="O201" s="188"/>
      <c r="P201" s="188"/>
      <c r="Q201" s="188"/>
      <c r="R201" s="188"/>
      <c r="S201" s="188"/>
      <c r="T201" s="188"/>
      <c r="U201" s="188"/>
      <c r="V201" s="188"/>
      <c r="W201" s="188"/>
      <c r="X201" s="188"/>
      <c r="Y201" s="188"/>
      <c r="Z201" s="188"/>
      <c r="AA201" s="188"/>
      <c r="AB201" s="188"/>
      <c r="AC201" s="188"/>
    </row>
    <row r="202" spans="1:29" ht="12.75">
      <c r="A202" s="188"/>
      <c r="B202" s="188"/>
      <c r="C202" s="188"/>
      <c r="D202" s="188"/>
      <c r="E202" s="188"/>
      <c r="F202" s="386"/>
      <c r="G202" s="270">
        <v>19</v>
      </c>
      <c r="H202" s="270" t="s">
        <v>7</v>
      </c>
      <c r="I202" s="606">
        <v>44278</v>
      </c>
      <c r="J202" s="387" t="s">
        <v>3123</v>
      </c>
      <c r="K202" s="188"/>
      <c r="L202" s="188"/>
      <c r="M202" s="188"/>
      <c r="N202" s="188"/>
      <c r="O202" s="188"/>
      <c r="P202" s="188"/>
      <c r="Q202" s="188"/>
      <c r="R202" s="188"/>
      <c r="S202" s="188"/>
      <c r="T202" s="188"/>
      <c r="U202" s="188"/>
      <c r="V202" s="188"/>
      <c r="W202" s="188"/>
      <c r="X202" s="188"/>
      <c r="Y202" s="188"/>
      <c r="Z202" s="188"/>
      <c r="AA202" s="188"/>
      <c r="AB202" s="188"/>
      <c r="AC202" s="188"/>
    </row>
    <row r="203" spans="1:29" ht="12.75">
      <c r="F203" s="17"/>
    </row>
    <row r="204" spans="1:29" ht="12.75">
      <c r="A204" s="270">
        <v>62</v>
      </c>
      <c r="B204" s="270">
        <v>47</v>
      </c>
      <c r="C204" s="270">
        <v>47</v>
      </c>
      <c r="D204" s="270" t="s">
        <v>3140</v>
      </c>
      <c r="E204" s="394">
        <v>44033</v>
      </c>
      <c r="F204" s="387">
        <v>0.25</v>
      </c>
      <c r="G204" s="270">
        <v>47</v>
      </c>
      <c r="H204" s="270" t="s">
        <v>96</v>
      </c>
      <c r="I204" s="385">
        <v>44094</v>
      </c>
      <c r="J204" s="270">
        <v>0.25</v>
      </c>
      <c r="K204" s="188"/>
      <c r="L204" s="188"/>
      <c r="M204" s="188"/>
      <c r="N204" s="188"/>
      <c r="O204" s="188"/>
      <c r="P204" s="188"/>
      <c r="Q204" s="188"/>
      <c r="R204" s="188"/>
      <c r="S204" s="188"/>
      <c r="T204" s="188"/>
      <c r="U204" s="188"/>
      <c r="V204" s="188"/>
      <c r="W204" s="188"/>
      <c r="X204" s="188"/>
      <c r="Y204" s="188"/>
      <c r="Z204" s="188"/>
      <c r="AA204" s="188"/>
      <c r="AB204" s="188"/>
      <c r="AC204" s="188"/>
    </row>
    <row r="205" spans="1:29" ht="12.75">
      <c r="A205" s="188"/>
      <c r="B205" s="188"/>
      <c r="C205" s="188"/>
      <c r="D205" s="188"/>
      <c r="E205" s="188"/>
      <c r="F205" s="386"/>
      <c r="G205" s="270">
        <v>47</v>
      </c>
      <c r="H205" s="270" t="s">
        <v>7</v>
      </c>
      <c r="I205" s="606">
        <v>44278</v>
      </c>
      <c r="J205" s="270">
        <v>0.75</v>
      </c>
      <c r="K205" s="270" t="s">
        <v>3500</v>
      </c>
      <c r="L205" s="188"/>
      <c r="M205" s="188"/>
      <c r="N205" s="188"/>
      <c r="O205" s="188"/>
      <c r="P205" s="188"/>
      <c r="Q205" s="188"/>
      <c r="R205" s="188"/>
      <c r="S205" s="188"/>
      <c r="T205" s="188"/>
      <c r="U205" s="188"/>
      <c r="V205" s="188"/>
      <c r="W205" s="188"/>
      <c r="X205" s="188"/>
      <c r="Y205" s="188"/>
      <c r="Z205" s="188"/>
      <c r="AA205" s="188"/>
      <c r="AB205" s="188"/>
      <c r="AC205" s="188"/>
    </row>
    <row r="206" spans="1:29" ht="12.75">
      <c r="F206" s="17"/>
    </row>
    <row r="207" spans="1:29" ht="12.75">
      <c r="A207" s="270">
        <v>63</v>
      </c>
      <c r="B207" s="270">
        <v>0</v>
      </c>
      <c r="C207" s="188"/>
      <c r="D207" s="270" t="s">
        <v>144</v>
      </c>
      <c r="E207" s="394">
        <v>44032</v>
      </c>
      <c r="F207" s="387" t="s">
        <v>3481</v>
      </c>
      <c r="G207" s="270">
        <v>0</v>
      </c>
      <c r="H207" s="270" t="s">
        <v>96</v>
      </c>
      <c r="I207" s="385">
        <v>44094</v>
      </c>
      <c r="J207" s="270">
        <v>0.25</v>
      </c>
      <c r="K207" s="188"/>
      <c r="L207" s="188"/>
      <c r="M207" s="188"/>
      <c r="N207" s="188"/>
      <c r="O207" s="188"/>
      <c r="P207" s="188"/>
      <c r="Q207" s="188"/>
      <c r="R207" s="188"/>
      <c r="S207" s="188"/>
      <c r="T207" s="188"/>
      <c r="U207" s="188"/>
      <c r="V207" s="188"/>
      <c r="W207" s="188"/>
      <c r="X207" s="188"/>
      <c r="Y207" s="188"/>
      <c r="Z207" s="188"/>
      <c r="AA207" s="188"/>
      <c r="AB207" s="188"/>
      <c r="AC207" s="188"/>
    </row>
    <row r="208" spans="1:29" ht="12.75">
      <c r="A208" s="188"/>
      <c r="B208" s="188"/>
      <c r="C208" s="188"/>
      <c r="D208" s="188"/>
      <c r="E208" s="188"/>
      <c r="F208" s="386"/>
      <c r="G208" s="270">
        <v>0</v>
      </c>
      <c r="H208" s="270" t="s">
        <v>7</v>
      </c>
      <c r="I208" s="606">
        <v>44278</v>
      </c>
      <c r="J208" s="387" t="s">
        <v>3120</v>
      </c>
      <c r="K208" s="188"/>
      <c r="L208" s="188"/>
      <c r="M208" s="188"/>
      <c r="N208" s="188"/>
      <c r="O208" s="188"/>
      <c r="P208" s="188"/>
      <c r="Q208" s="188"/>
      <c r="R208" s="188"/>
      <c r="S208" s="188"/>
      <c r="T208" s="188"/>
      <c r="U208" s="188"/>
      <c r="V208" s="188"/>
      <c r="W208" s="188"/>
      <c r="X208" s="188"/>
      <c r="Y208" s="188"/>
      <c r="Z208" s="188"/>
      <c r="AA208" s="188"/>
      <c r="AB208" s="188"/>
      <c r="AC208" s="188"/>
    </row>
    <row r="209" spans="1:29" ht="12.75">
      <c r="F209" s="17"/>
    </row>
    <row r="210" spans="1:29" ht="12.75">
      <c r="A210" s="270">
        <v>64</v>
      </c>
      <c r="B210" s="270">
        <v>135</v>
      </c>
      <c r="C210" s="270">
        <v>135</v>
      </c>
      <c r="D210" s="270" t="s">
        <v>3140</v>
      </c>
      <c r="E210" s="385">
        <v>44398</v>
      </c>
      <c r="F210" s="387">
        <v>1</v>
      </c>
      <c r="G210" s="270">
        <v>135</v>
      </c>
      <c r="H210" s="270" t="s">
        <v>96</v>
      </c>
      <c r="I210" s="385">
        <v>44094</v>
      </c>
      <c r="J210" s="270">
        <v>0.75</v>
      </c>
      <c r="K210" s="188"/>
      <c r="L210" s="188"/>
      <c r="M210" s="188"/>
      <c r="N210" s="188"/>
      <c r="O210" s="188"/>
      <c r="P210" s="188"/>
      <c r="Q210" s="188"/>
      <c r="R210" s="188"/>
      <c r="S210" s="188"/>
      <c r="T210" s="188"/>
      <c r="U210" s="188"/>
      <c r="V210" s="188"/>
      <c r="W210" s="188"/>
      <c r="X210" s="188"/>
      <c r="Y210" s="188"/>
      <c r="Z210" s="188"/>
      <c r="AA210" s="188"/>
      <c r="AB210" s="188"/>
      <c r="AC210" s="188"/>
    </row>
    <row r="211" spans="1:29" ht="12.75">
      <c r="A211" s="188"/>
      <c r="B211" s="188"/>
      <c r="C211" s="188"/>
      <c r="D211" s="188"/>
      <c r="E211" s="188"/>
      <c r="F211" s="386"/>
      <c r="G211" s="270">
        <v>135</v>
      </c>
      <c r="H211" s="270" t="s">
        <v>7</v>
      </c>
      <c r="I211" s="606">
        <v>44278</v>
      </c>
      <c r="J211" s="270">
        <v>2</v>
      </c>
      <c r="K211" s="270" t="s">
        <v>3500</v>
      </c>
      <c r="L211" s="188"/>
      <c r="M211" s="188"/>
      <c r="N211" s="188"/>
      <c r="O211" s="188"/>
      <c r="P211" s="188"/>
      <c r="Q211" s="188"/>
      <c r="R211" s="188"/>
      <c r="S211" s="188"/>
      <c r="T211" s="188"/>
      <c r="U211" s="188"/>
      <c r="V211" s="188"/>
      <c r="W211" s="188"/>
      <c r="X211" s="188"/>
      <c r="Y211" s="188"/>
      <c r="Z211" s="188"/>
      <c r="AA211" s="188"/>
      <c r="AB211" s="188"/>
      <c r="AC211" s="188"/>
    </row>
    <row r="212" spans="1:29" ht="12.75">
      <c r="F212" s="17"/>
    </row>
    <row r="213" spans="1:29" ht="12.75">
      <c r="A213" s="270">
        <v>65</v>
      </c>
      <c r="B213" s="270">
        <v>63</v>
      </c>
      <c r="C213" s="270">
        <v>63</v>
      </c>
      <c r="D213" s="270" t="s">
        <v>144</v>
      </c>
      <c r="E213" s="394">
        <v>44034</v>
      </c>
      <c r="F213" s="387">
        <v>1.25</v>
      </c>
      <c r="G213" s="270">
        <v>63</v>
      </c>
      <c r="H213" s="270" t="s">
        <v>96</v>
      </c>
      <c r="I213" s="385">
        <v>44094</v>
      </c>
      <c r="J213" s="270">
        <v>1</v>
      </c>
      <c r="K213" s="188"/>
      <c r="L213" s="188"/>
      <c r="M213" s="188"/>
      <c r="N213" s="188"/>
      <c r="O213" s="188"/>
      <c r="P213" s="188"/>
      <c r="Q213" s="188"/>
      <c r="R213" s="188"/>
      <c r="S213" s="188"/>
      <c r="T213" s="188"/>
      <c r="U213" s="188"/>
      <c r="V213" s="188"/>
      <c r="W213" s="188"/>
      <c r="X213" s="188"/>
      <c r="Y213" s="188"/>
      <c r="Z213" s="188"/>
      <c r="AA213" s="188"/>
      <c r="AB213" s="188"/>
      <c r="AC213" s="188"/>
    </row>
    <row r="214" spans="1:29" ht="12.75">
      <c r="A214" s="188"/>
      <c r="B214" s="188"/>
      <c r="C214" s="188"/>
      <c r="D214" s="188"/>
      <c r="E214" s="188"/>
      <c r="F214" s="386"/>
      <c r="G214" s="270">
        <v>63</v>
      </c>
      <c r="H214" s="270" t="s">
        <v>7</v>
      </c>
      <c r="I214" s="606">
        <v>44279</v>
      </c>
      <c r="J214" s="270">
        <v>0.75</v>
      </c>
      <c r="K214" s="188"/>
      <c r="L214" s="188"/>
      <c r="M214" s="188"/>
      <c r="N214" s="188"/>
      <c r="O214" s="188"/>
      <c r="P214" s="188"/>
      <c r="Q214" s="188"/>
      <c r="R214" s="188"/>
      <c r="S214" s="188"/>
      <c r="T214" s="188"/>
      <c r="U214" s="188"/>
      <c r="V214" s="188"/>
      <c r="W214" s="188"/>
      <c r="X214" s="188"/>
      <c r="Y214" s="188"/>
      <c r="Z214" s="188"/>
      <c r="AA214" s="188"/>
      <c r="AB214" s="188"/>
      <c r="AC214" s="188"/>
    </row>
    <row r="215" spans="1:29" ht="12.75">
      <c r="F215" s="17"/>
    </row>
    <row r="216" spans="1:29" ht="12.75">
      <c r="A216" s="270">
        <v>66</v>
      </c>
      <c r="B216" s="270">
        <v>253</v>
      </c>
      <c r="C216" s="270">
        <v>253</v>
      </c>
      <c r="D216" s="270" t="s">
        <v>144</v>
      </c>
      <c r="E216" s="394">
        <v>44035</v>
      </c>
      <c r="F216" s="387">
        <v>3</v>
      </c>
      <c r="G216" s="270">
        <v>253</v>
      </c>
      <c r="H216" s="270" t="s">
        <v>96</v>
      </c>
      <c r="I216" s="385">
        <v>44094</v>
      </c>
      <c r="J216" s="270">
        <v>2.5</v>
      </c>
      <c r="K216" s="188"/>
      <c r="L216" s="188"/>
      <c r="M216" s="188"/>
      <c r="N216" s="188"/>
      <c r="O216" s="188"/>
      <c r="P216" s="188"/>
      <c r="Q216" s="188"/>
      <c r="R216" s="188"/>
      <c r="S216" s="188"/>
      <c r="T216" s="188"/>
      <c r="U216" s="188"/>
      <c r="V216" s="188"/>
      <c r="W216" s="188"/>
      <c r="X216" s="188"/>
      <c r="Y216" s="188"/>
      <c r="Z216" s="188"/>
      <c r="AA216" s="188"/>
      <c r="AB216" s="188"/>
      <c r="AC216" s="188"/>
    </row>
    <row r="217" spans="1:29" ht="12.75">
      <c r="A217" s="188"/>
      <c r="B217" s="188"/>
      <c r="C217" s="188"/>
      <c r="D217" s="188"/>
      <c r="E217" s="188"/>
      <c r="F217" s="386"/>
      <c r="G217" s="270">
        <v>253</v>
      </c>
      <c r="H217" s="270" t="s">
        <v>7</v>
      </c>
      <c r="I217" s="606">
        <v>44279</v>
      </c>
      <c r="J217" s="270">
        <v>4</v>
      </c>
      <c r="K217" s="270" t="s">
        <v>3500</v>
      </c>
      <c r="L217" s="188"/>
      <c r="M217" s="188"/>
      <c r="N217" s="188"/>
      <c r="O217" s="188"/>
      <c r="P217" s="188"/>
      <c r="Q217" s="188"/>
      <c r="R217" s="188"/>
      <c r="S217" s="188"/>
      <c r="T217" s="188"/>
      <c r="U217" s="188"/>
      <c r="V217" s="188"/>
      <c r="W217" s="188"/>
      <c r="X217" s="188"/>
      <c r="Y217" s="188"/>
      <c r="Z217" s="188"/>
      <c r="AA217" s="188"/>
      <c r="AB217" s="188"/>
      <c r="AC217" s="188"/>
    </row>
    <row r="218" spans="1:29" ht="12.75">
      <c r="F218" s="17"/>
    </row>
    <row r="219" spans="1:29" ht="12.75">
      <c r="A219" s="270">
        <v>67</v>
      </c>
      <c r="B219" s="270">
        <v>33</v>
      </c>
      <c r="C219" s="270">
        <v>33</v>
      </c>
      <c r="D219" s="270" t="s">
        <v>144</v>
      </c>
      <c r="E219" s="394">
        <v>44033</v>
      </c>
      <c r="F219" s="387">
        <v>0.5</v>
      </c>
      <c r="G219" s="270">
        <v>33</v>
      </c>
      <c r="H219" s="270" t="s">
        <v>96</v>
      </c>
      <c r="I219" s="385">
        <v>44094</v>
      </c>
      <c r="J219" s="270">
        <v>0.25</v>
      </c>
      <c r="K219" s="188"/>
      <c r="L219" s="188"/>
      <c r="M219" s="188"/>
      <c r="N219" s="188"/>
      <c r="O219" s="188"/>
      <c r="P219" s="188"/>
      <c r="Q219" s="188"/>
      <c r="R219" s="188"/>
      <c r="S219" s="188"/>
      <c r="T219" s="188"/>
      <c r="U219" s="188"/>
      <c r="V219" s="188"/>
      <c r="W219" s="188"/>
      <c r="X219" s="188"/>
      <c r="Y219" s="188"/>
      <c r="Z219" s="188"/>
      <c r="AA219" s="188"/>
      <c r="AB219" s="188"/>
      <c r="AC219" s="188"/>
    </row>
    <row r="220" spans="1:29" ht="12.75">
      <c r="A220" s="188"/>
      <c r="B220" s="188"/>
      <c r="C220" s="188"/>
      <c r="D220" s="188"/>
      <c r="E220" s="188"/>
      <c r="F220" s="386"/>
      <c r="G220" s="270">
        <v>33</v>
      </c>
      <c r="H220" s="270" t="s">
        <v>7</v>
      </c>
      <c r="I220" s="606">
        <v>44279</v>
      </c>
      <c r="J220" s="270">
        <v>0.5</v>
      </c>
      <c r="K220" s="188"/>
      <c r="L220" s="188"/>
      <c r="M220" s="188"/>
      <c r="N220" s="188"/>
      <c r="O220" s="188"/>
      <c r="P220" s="188"/>
      <c r="Q220" s="188"/>
      <c r="R220" s="188"/>
      <c r="S220" s="188"/>
      <c r="T220" s="188"/>
      <c r="U220" s="188"/>
      <c r="V220" s="188"/>
      <c r="W220" s="188"/>
      <c r="X220" s="188"/>
      <c r="Y220" s="188"/>
      <c r="Z220" s="188"/>
      <c r="AA220" s="188"/>
      <c r="AB220" s="188"/>
      <c r="AC220" s="188"/>
    </row>
    <row r="221" spans="1:29" ht="12.75">
      <c r="F221" s="17"/>
    </row>
    <row r="222" spans="1:29" ht="12.75">
      <c r="A222" s="270">
        <v>68</v>
      </c>
      <c r="B222" s="270">
        <v>112</v>
      </c>
      <c r="C222" s="270">
        <v>112</v>
      </c>
      <c r="D222" s="270" t="s">
        <v>3140</v>
      </c>
      <c r="E222" s="394">
        <v>44033</v>
      </c>
      <c r="F222" s="387">
        <v>1.25</v>
      </c>
      <c r="G222" s="270">
        <v>112</v>
      </c>
      <c r="H222" s="270" t="s">
        <v>96</v>
      </c>
      <c r="I222" s="385">
        <v>44094</v>
      </c>
      <c r="J222" s="270">
        <v>1</v>
      </c>
      <c r="K222" s="188"/>
      <c r="L222" s="188"/>
      <c r="M222" s="188"/>
      <c r="N222" s="188"/>
      <c r="O222" s="188"/>
      <c r="P222" s="188"/>
      <c r="Q222" s="188"/>
      <c r="R222" s="188"/>
      <c r="S222" s="188"/>
      <c r="T222" s="188"/>
      <c r="U222" s="188"/>
      <c r="V222" s="188"/>
      <c r="W222" s="188"/>
      <c r="X222" s="188"/>
      <c r="Y222" s="188"/>
      <c r="Z222" s="188"/>
      <c r="AA222" s="188"/>
      <c r="AB222" s="188"/>
      <c r="AC222" s="188"/>
    </row>
    <row r="223" spans="1:29" ht="12.75">
      <c r="A223" s="188"/>
      <c r="B223" s="188"/>
      <c r="C223" s="188"/>
      <c r="D223" s="188"/>
      <c r="E223" s="188"/>
      <c r="F223" s="386"/>
      <c r="G223" s="270">
        <v>112</v>
      </c>
      <c r="H223" s="270" t="s">
        <v>7</v>
      </c>
      <c r="I223" s="606">
        <v>44279</v>
      </c>
      <c r="J223" s="270">
        <v>2</v>
      </c>
      <c r="K223" s="188"/>
      <c r="L223" s="188"/>
      <c r="M223" s="188"/>
      <c r="N223" s="188"/>
      <c r="O223" s="188"/>
      <c r="P223" s="188"/>
      <c r="Q223" s="188"/>
      <c r="R223" s="188"/>
      <c r="S223" s="188"/>
      <c r="T223" s="188"/>
      <c r="U223" s="188"/>
      <c r="V223" s="188"/>
      <c r="W223" s="188"/>
      <c r="X223" s="188"/>
      <c r="Y223" s="188"/>
      <c r="Z223" s="188"/>
      <c r="AA223" s="188"/>
      <c r="AB223" s="188"/>
      <c r="AC223" s="188"/>
    </row>
    <row r="224" spans="1:29" ht="12.75">
      <c r="F224" s="17"/>
    </row>
    <row r="225" spans="1:29" ht="12.75">
      <c r="A225" s="270">
        <v>69</v>
      </c>
      <c r="B225" s="270">
        <v>23</v>
      </c>
      <c r="C225" s="270">
        <v>1</v>
      </c>
      <c r="D225" s="270" t="s">
        <v>144</v>
      </c>
      <c r="E225" s="394">
        <v>44033</v>
      </c>
      <c r="F225" s="387" t="s">
        <v>3149</v>
      </c>
      <c r="G225" s="270">
        <v>23</v>
      </c>
      <c r="H225" s="270" t="s">
        <v>96</v>
      </c>
      <c r="I225" s="385">
        <v>44100</v>
      </c>
      <c r="J225" s="270">
        <v>0.25</v>
      </c>
      <c r="K225" s="188"/>
      <c r="L225" s="188"/>
      <c r="M225" s="188"/>
      <c r="N225" s="188"/>
      <c r="O225" s="188"/>
      <c r="P225" s="188"/>
      <c r="Q225" s="188"/>
      <c r="R225" s="188"/>
      <c r="S225" s="188"/>
      <c r="T225" s="188"/>
      <c r="U225" s="188"/>
      <c r="V225" s="188"/>
      <c r="W225" s="188"/>
      <c r="X225" s="188"/>
      <c r="Y225" s="188"/>
      <c r="Z225" s="188"/>
      <c r="AA225" s="188"/>
      <c r="AB225" s="188"/>
      <c r="AC225" s="188"/>
    </row>
    <row r="226" spans="1:29" ht="12.75">
      <c r="A226" s="188"/>
      <c r="B226" s="188"/>
      <c r="C226" s="188"/>
      <c r="D226" s="188"/>
      <c r="E226" s="188"/>
      <c r="F226" s="386"/>
      <c r="G226" s="270">
        <v>23</v>
      </c>
      <c r="H226" s="270" t="s">
        <v>7</v>
      </c>
      <c r="I226" s="606">
        <v>44279</v>
      </c>
      <c r="J226" s="270">
        <v>0.25</v>
      </c>
      <c r="K226" s="188"/>
      <c r="L226" s="188"/>
      <c r="M226" s="188"/>
      <c r="N226" s="188"/>
      <c r="O226" s="188"/>
      <c r="P226" s="188"/>
      <c r="Q226" s="188"/>
      <c r="R226" s="188"/>
      <c r="S226" s="188"/>
      <c r="T226" s="188"/>
      <c r="U226" s="188"/>
      <c r="V226" s="188"/>
      <c r="W226" s="188"/>
      <c r="X226" s="188"/>
      <c r="Y226" s="188"/>
      <c r="Z226" s="188"/>
      <c r="AA226" s="188"/>
      <c r="AB226" s="188"/>
      <c r="AC226" s="188"/>
    </row>
    <row r="227" spans="1:29" ht="12.75">
      <c r="F227" s="17"/>
    </row>
    <row r="228" spans="1:29" ht="12.75">
      <c r="A228" s="270">
        <v>70</v>
      </c>
      <c r="B228" s="270">
        <v>54</v>
      </c>
      <c r="C228" s="270">
        <v>54</v>
      </c>
      <c r="D228" s="270" t="s">
        <v>144</v>
      </c>
      <c r="E228" s="394">
        <v>44036</v>
      </c>
      <c r="F228" s="387" t="s">
        <v>3158</v>
      </c>
      <c r="G228" s="270">
        <v>54</v>
      </c>
      <c r="H228" s="270" t="s">
        <v>96</v>
      </c>
      <c r="I228" s="385">
        <v>44100</v>
      </c>
      <c r="J228" s="270">
        <v>1</v>
      </c>
      <c r="K228" s="188"/>
      <c r="L228" s="188"/>
      <c r="M228" s="188"/>
      <c r="N228" s="188"/>
      <c r="O228" s="188"/>
      <c r="P228" s="188"/>
      <c r="Q228" s="188"/>
      <c r="R228" s="188"/>
      <c r="S228" s="188"/>
      <c r="T228" s="188"/>
      <c r="U228" s="188"/>
      <c r="V228" s="188"/>
      <c r="W228" s="188"/>
      <c r="X228" s="188"/>
      <c r="Y228" s="188"/>
      <c r="Z228" s="188"/>
      <c r="AA228" s="188"/>
      <c r="AB228" s="188"/>
      <c r="AC228" s="188"/>
    </row>
    <row r="229" spans="1:29" ht="12.75">
      <c r="A229" s="188"/>
      <c r="B229" s="188"/>
      <c r="C229" s="188"/>
      <c r="D229" s="188"/>
      <c r="E229" s="188"/>
      <c r="F229" s="386"/>
      <c r="G229" s="270">
        <v>54</v>
      </c>
      <c r="H229" s="270" t="s">
        <v>7</v>
      </c>
      <c r="I229" s="606">
        <v>44280</v>
      </c>
      <c r="J229" s="270">
        <v>1</v>
      </c>
      <c r="K229" s="188"/>
      <c r="L229" s="188"/>
      <c r="M229" s="188"/>
      <c r="N229" s="188"/>
      <c r="O229" s="188"/>
      <c r="P229" s="188"/>
      <c r="Q229" s="188"/>
      <c r="R229" s="188"/>
      <c r="S229" s="188"/>
      <c r="T229" s="188"/>
      <c r="U229" s="188"/>
      <c r="V229" s="188"/>
      <c r="W229" s="188"/>
      <c r="X229" s="188"/>
      <c r="Y229" s="188"/>
      <c r="Z229" s="188"/>
      <c r="AA229" s="188"/>
      <c r="AB229" s="188"/>
      <c r="AC229" s="188"/>
    </row>
    <row r="230" spans="1:29" ht="12.75">
      <c r="F230" s="17"/>
    </row>
    <row r="231" spans="1:29" ht="12.75">
      <c r="A231" s="270">
        <v>71</v>
      </c>
      <c r="B231" s="270">
        <v>71</v>
      </c>
      <c r="C231" s="270">
        <v>71</v>
      </c>
      <c r="D231" s="270" t="s">
        <v>144</v>
      </c>
      <c r="E231" s="394">
        <v>44036</v>
      </c>
      <c r="F231" s="387">
        <v>0.5</v>
      </c>
      <c r="G231" s="270">
        <v>71</v>
      </c>
      <c r="H231" s="270" t="s">
        <v>96</v>
      </c>
      <c r="I231" s="385">
        <v>44100</v>
      </c>
      <c r="J231" s="270">
        <v>1</v>
      </c>
      <c r="K231" s="188"/>
      <c r="L231" s="188"/>
      <c r="M231" s="188"/>
      <c r="N231" s="188"/>
      <c r="O231" s="188"/>
      <c r="P231" s="188"/>
      <c r="Q231" s="188"/>
      <c r="R231" s="188"/>
      <c r="S231" s="188"/>
      <c r="T231" s="188"/>
      <c r="U231" s="188"/>
      <c r="V231" s="188"/>
      <c r="W231" s="188"/>
      <c r="X231" s="188"/>
      <c r="Y231" s="188"/>
      <c r="Z231" s="188"/>
      <c r="AA231" s="188"/>
      <c r="AB231" s="188"/>
      <c r="AC231" s="188"/>
    </row>
    <row r="232" spans="1:29" ht="12.75">
      <c r="A232" s="188"/>
      <c r="B232" s="188"/>
      <c r="C232" s="188"/>
      <c r="D232" s="188"/>
      <c r="E232" s="188"/>
      <c r="F232" s="386"/>
      <c r="G232" s="270">
        <v>71</v>
      </c>
      <c r="H232" s="270" t="s">
        <v>7</v>
      </c>
      <c r="I232" s="606">
        <v>44280</v>
      </c>
      <c r="J232" s="270">
        <v>1.5</v>
      </c>
      <c r="K232" s="188"/>
      <c r="L232" s="188"/>
      <c r="M232" s="188"/>
      <c r="N232" s="188"/>
      <c r="O232" s="188"/>
      <c r="P232" s="188"/>
      <c r="Q232" s="188"/>
      <c r="R232" s="188"/>
      <c r="S232" s="188"/>
      <c r="T232" s="188"/>
      <c r="U232" s="188"/>
      <c r="V232" s="188"/>
      <c r="W232" s="188"/>
      <c r="X232" s="188"/>
      <c r="Y232" s="188"/>
      <c r="Z232" s="188"/>
      <c r="AA232" s="188"/>
      <c r="AB232" s="188"/>
      <c r="AC232" s="188"/>
    </row>
    <row r="233" spans="1:29" ht="12.75">
      <c r="F233" s="17"/>
    </row>
    <row r="234" spans="1:29" ht="12.75">
      <c r="A234" s="270">
        <v>72</v>
      </c>
      <c r="B234" s="270">
        <v>70</v>
      </c>
      <c r="C234" s="188"/>
      <c r="D234" s="270" t="s">
        <v>3140</v>
      </c>
      <c r="E234" s="385">
        <v>44054</v>
      </c>
      <c r="F234" s="387">
        <v>1.5</v>
      </c>
      <c r="G234" s="270">
        <v>70</v>
      </c>
      <c r="H234" s="270" t="s">
        <v>96</v>
      </c>
      <c r="I234" s="385">
        <v>44100</v>
      </c>
      <c r="J234" s="270">
        <v>1</v>
      </c>
      <c r="K234" s="188"/>
      <c r="L234" s="188"/>
      <c r="M234" s="188"/>
      <c r="N234" s="188"/>
      <c r="O234" s="188"/>
      <c r="P234" s="188"/>
      <c r="Q234" s="188"/>
      <c r="R234" s="188"/>
      <c r="S234" s="188"/>
      <c r="T234" s="188"/>
      <c r="U234" s="188"/>
      <c r="V234" s="188"/>
      <c r="W234" s="188"/>
      <c r="X234" s="188"/>
      <c r="Y234" s="188"/>
      <c r="Z234" s="188"/>
      <c r="AA234" s="188"/>
      <c r="AB234" s="188"/>
      <c r="AC234" s="188"/>
    </row>
    <row r="235" spans="1:29" ht="12.75">
      <c r="A235" s="188"/>
      <c r="B235" s="188"/>
      <c r="C235" s="188"/>
      <c r="D235" s="188"/>
      <c r="E235" s="188"/>
      <c r="F235" s="386"/>
      <c r="G235" s="270">
        <v>70</v>
      </c>
      <c r="H235" s="270" t="s">
        <v>7</v>
      </c>
      <c r="I235" s="606">
        <v>44280</v>
      </c>
      <c r="J235" s="270">
        <v>1.5</v>
      </c>
      <c r="K235" s="188"/>
      <c r="L235" s="188"/>
      <c r="M235" s="188"/>
      <c r="N235" s="188"/>
      <c r="O235" s="188"/>
      <c r="P235" s="188"/>
      <c r="Q235" s="188"/>
      <c r="R235" s="188"/>
      <c r="S235" s="188"/>
      <c r="T235" s="188"/>
      <c r="U235" s="188"/>
      <c r="V235" s="188"/>
      <c r="W235" s="188"/>
      <c r="X235" s="188"/>
      <c r="Y235" s="188"/>
      <c r="Z235" s="188"/>
      <c r="AA235" s="188"/>
      <c r="AB235" s="188"/>
      <c r="AC235" s="188"/>
    </row>
    <row r="236" spans="1:29" ht="12.75">
      <c r="F236" s="17"/>
    </row>
    <row r="237" spans="1:29" ht="12.75">
      <c r="A237" s="270">
        <v>73</v>
      </c>
      <c r="B237" s="270">
        <v>59</v>
      </c>
      <c r="C237" s="270">
        <v>59</v>
      </c>
      <c r="D237" s="270" t="s">
        <v>144</v>
      </c>
      <c r="E237" s="385">
        <v>44054</v>
      </c>
      <c r="F237" s="387">
        <v>2</v>
      </c>
      <c r="G237" s="270">
        <v>59</v>
      </c>
      <c r="H237" s="270" t="s">
        <v>96</v>
      </c>
      <c r="I237" s="385">
        <v>44100</v>
      </c>
      <c r="J237" s="270">
        <v>1.5</v>
      </c>
      <c r="K237" s="188"/>
      <c r="L237" s="188"/>
      <c r="M237" s="188"/>
      <c r="N237" s="188"/>
      <c r="O237" s="188"/>
      <c r="P237" s="188"/>
      <c r="Q237" s="188"/>
      <c r="R237" s="188"/>
      <c r="S237" s="188"/>
      <c r="T237" s="188"/>
      <c r="U237" s="188"/>
      <c r="V237" s="188"/>
      <c r="W237" s="188"/>
      <c r="X237" s="188"/>
      <c r="Y237" s="188"/>
      <c r="Z237" s="188"/>
      <c r="AA237" s="188"/>
      <c r="AB237" s="188"/>
      <c r="AC237" s="188"/>
    </row>
    <row r="238" spans="1:29" ht="12.75">
      <c r="A238" s="188"/>
      <c r="B238" s="188"/>
      <c r="C238" s="188"/>
      <c r="D238" s="188"/>
      <c r="E238" s="188"/>
      <c r="F238" s="386"/>
      <c r="G238" s="270">
        <v>59</v>
      </c>
      <c r="H238" s="270" t="s">
        <v>7</v>
      </c>
      <c r="I238" s="606">
        <v>44280</v>
      </c>
      <c r="J238" s="270">
        <v>2</v>
      </c>
      <c r="K238" s="270" t="s">
        <v>3500</v>
      </c>
      <c r="L238" s="188"/>
      <c r="M238" s="188"/>
      <c r="N238" s="188"/>
      <c r="O238" s="188"/>
      <c r="P238" s="188"/>
      <c r="Q238" s="188"/>
      <c r="R238" s="188"/>
      <c r="S238" s="188"/>
      <c r="T238" s="188"/>
      <c r="U238" s="188"/>
      <c r="V238" s="188"/>
      <c r="W238" s="188"/>
      <c r="X238" s="188"/>
      <c r="Y238" s="188"/>
      <c r="Z238" s="188"/>
      <c r="AA238" s="188"/>
      <c r="AB238" s="188"/>
      <c r="AC238" s="188"/>
    </row>
    <row r="239" spans="1:29" ht="12.75">
      <c r="F239" s="17"/>
    </row>
    <row r="240" spans="1:29" ht="12.75">
      <c r="A240" s="270">
        <v>74</v>
      </c>
      <c r="B240" s="270">
        <v>13</v>
      </c>
      <c r="C240" s="270">
        <v>13</v>
      </c>
      <c r="D240" s="270" t="s">
        <v>144</v>
      </c>
      <c r="E240" s="394">
        <v>44036</v>
      </c>
      <c r="F240" s="387">
        <v>0.25</v>
      </c>
      <c r="G240" s="270">
        <v>13</v>
      </c>
      <c r="H240" s="270" t="s">
        <v>96</v>
      </c>
      <c r="I240" s="385">
        <v>44100</v>
      </c>
      <c r="J240" s="270">
        <v>0.25</v>
      </c>
      <c r="K240" s="188"/>
      <c r="L240" s="188"/>
      <c r="M240" s="188"/>
      <c r="N240" s="188"/>
      <c r="O240" s="188"/>
      <c r="P240" s="188"/>
      <c r="Q240" s="188"/>
      <c r="R240" s="188"/>
      <c r="S240" s="188"/>
      <c r="T240" s="188"/>
      <c r="U240" s="188"/>
      <c r="V240" s="188"/>
      <c r="W240" s="188"/>
      <c r="X240" s="188"/>
      <c r="Y240" s="188"/>
      <c r="Z240" s="188"/>
      <c r="AA240" s="188"/>
      <c r="AB240" s="188"/>
      <c r="AC240" s="188"/>
    </row>
    <row r="241" spans="1:29" ht="12.75">
      <c r="A241" s="188"/>
      <c r="B241" s="188"/>
      <c r="C241" s="188"/>
      <c r="D241" s="188"/>
      <c r="E241" s="188"/>
      <c r="F241" s="386"/>
      <c r="G241" s="270">
        <v>13</v>
      </c>
      <c r="H241" s="270" t="s">
        <v>7</v>
      </c>
      <c r="I241" s="606">
        <v>44280</v>
      </c>
      <c r="J241" s="270">
        <v>0.25</v>
      </c>
      <c r="K241" s="188"/>
      <c r="L241" s="188"/>
      <c r="M241" s="188"/>
      <c r="N241" s="188"/>
      <c r="O241" s="188"/>
      <c r="P241" s="188"/>
      <c r="Q241" s="188"/>
      <c r="R241" s="188"/>
      <c r="S241" s="188"/>
      <c r="T241" s="188"/>
      <c r="U241" s="188"/>
      <c r="V241" s="188"/>
      <c r="W241" s="188"/>
      <c r="X241" s="188"/>
      <c r="Y241" s="188"/>
      <c r="Z241" s="188"/>
      <c r="AA241" s="188"/>
      <c r="AB241" s="188"/>
      <c r="AC241" s="188"/>
    </row>
    <row r="242" spans="1:29" ht="12.75">
      <c r="F242" s="17"/>
    </row>
    <row r="243" spans="1:29" ht="12.75">
      <c r="A243" s="270">
        <v>75</v>
      </c>
      <c r="B243" s="270">
        <v>53</v>
      </c>
      <c r="C243" s="270">
        <v>53</v>
      </c>
      <c r="D243" s="270" t="s">
        <v>144</v>
      </c>
      <c r="E243" s="394">
        <v>44036</v>
      </c>
      <c r="F243" s="387">
        <v>0.25</v>
      </c>
      <c r="G243" s="270">
        <v>53</v>
      </c>
      <c r="H243" s="270" t="s">
        <v>96</v>
      </c>
      <c r="I243" s="385">
        <v>44100</v>
      </c>
      <c r="J243" s="270">
        <v>0.25</v>
      </c>
      <c r="K243" s="188"/>
      <c r="L243" s="188"/>
      <c r="M243" s="188"/>
      <c r="N243" s="188"/>
      <c r="O243" s="188"/>
      <c r="P243" s="188"/>
      <c r="Q243" s="188"/>
      <c r="R243" s="188"/>
      <c r="S243" s="188"/>
      <c r="T243" s="188"/>
      <c r="U243" s="188"/>
      <c r="V243" s="188"/>
      <c r="W243" s="188"/>
      <c r="X243" s="188"/>
      <c r="Y243" s="188"/>
      <c r="Z243" s="188"/>
      <c r="AA243" s="188"/>
      <c r="AB243" s="188"/>
      <c r="AC243" s="188"/>
    </row>
    <row r="244" spans="1:29" ht="12.75">
      <c r="A244" s="188"/>
      <c r="B244" s="188"/>
      <c r="C244" s="188"/>
      <c r="D244" s="188"/>
      <c r="E244" s="188"/>
      <c r="F244" s="386"/>
      <c r="G244" s="270">
        <v>53</v>
      </c>
      <c r="H244" s="270" t="s">
        <v>7</v>
      </c>
      <c r="I244" s="606">
        <v>44280</v>
      </c>
      <c r="J244" s="270">
        <v>0.5</v>
      </c>
      <c r="K244" s="188"/>
      <c r="L244" s="188"/>
      <c r="M244" s="188"/>
      <c r="N244" s="188"/>
      <c r="O244" s="188"/>
      <c r="P244" s="188"/>
      <c r="Q244" s="188"/>
      <c r="R244" s="188"/>
      <c r="S244" s="188"/>
      <c r="T244" s="188"/>
      <c r="U244" s="188"/>
      <c r="V244" s="188"/>
      <c r="W244" s="188"/>
      <c r="X244" s="188"/>
      <c r="Y244" s="188"/>
      <c r="Z244" s="188"/>
      <c r="AA244" s="188"/>
      <c r="AB244" s="188"/>
      <c r="AC244" s="188"/>
    </row>
    <row r="245" spans="1:29" ht="12.75">
      <c r="F245" s="17"/>
    </row>
    <row r="246" spans="1:29" ht="16.5" customHeight="1">
      <c r="A246" s="270">
        <v>76</v>
      </c>
      <c r="B246" s="270">
        <v>396</v>
      </c>
      <c r="C246" s="270">
        <v>396</v>
      </c>
      <c r="D246" s="270" t="s">
        <v>3140</v>
      </c>
      <c r="E246" s="394">
        <v>44057</v>
      </c>
      <c r="F246" s="387">
        <v>6</v>
      </c>
      <c r="G246" s="270">
        <v>396</v>
      </c>
      <c r="H246" s="270" t="s">
        <v>96</v>
      </c>
      <c r="I246" s="385">
        <v>44100</v>
      </c>
      <c r="J246" s="270">
        <v>5</v>
      </c>
      <c r="K246" s="188"/>
      <c r="L246" s="188"/>
      <c r="M246" s="188"/>
      <c r="N246" s="188"/>
      <c r="O246" s="188"/>
      <c r="P246" s="188"/>
      <c r="Q246" s="188"/>
      <c r="R246" s="188"/>
      <c r="S246" s="188"/>
      <c r="T246" s="188"/>
      <c r="U246" s="188"/>
      <c r="V246" s="188"/>
      <c r="W246" s="188"/>
      <c r="X246" s="188"/>
      <c r="Y246" s="188"/>
      <c r="Z246" s="188"/>
      <c r="AA246" s="188"/>
      <c r="AB246" s="188"/>
      <c r="AC246" s="188"/>
    </row>
    <row r="247" spans="1:29" ht="12.75">
      <c r="A247" s="188"/>
      <c r="B247" s="188"/>
      <c r="C247" s="188"/>
      <c r="D247" s="188"/>
      <c r="E247" s="188"/>
      <c r="F247" s="386"/>
      <c r="G247" s="270">
        <v>396</v>
      </c>
      <c r="H247" s="270" t="s">
        <v>7</v>
      </c>
      <c r="I247" s="606">
        <v>44284</v>
      </c>
      <c r="J247" s="270">
        <v>7</v>
      </c>
      <c r="K247" s="270" t="s">
        <v>3500</v>
      </c>
      <c r="L247" s="188"/>
      <c r="M247" s="188"/>
      <c r="N247" s="188"/>
      <c r="O247" s="188"/>
      <c r="P247" s="188"/>
      <c r="Q247" s="188"/>
      <c r="R247" s="188"/>
      <c r="S247" s="188"/>
      <c r="T247" s="188"/>
      <c r="U247" s="188"/>
      <c r="V247" s="188"/>
      <c r="W247" s="188"/>
      <c r="X247" s="188"/>
      <c r="Y247" s="188"/>
      <c r="Z247" s="188"/>
      <c r="AA247" s="188"/>
      <c r="AB247" s="188"/>
      <c r="AC247" s="188"/>
    </row>
    <row r="248" spans="1:29" ht="12.75">
      <c r="F248" s="17"/>
    </row>
    <row r="249" spans="1:29" ht="12.75">
      <c r="A249" s="270">
        <v>77</v>
      </c>
      <c r="B249" s="270">
        <v>204</v>
      </c>
      <c r="C249" s="270">
        <v>204</v>
      </c>
      <c r="D249" s="270" t="s">
        <v>3140</v>
      </c>
      <c r="E249" s="394">
        <v>44055</v>
      </c>
      <c r="F249" s="387">
        <v>3</v>
      </c>
      <c r="G249" s="270">
        <v>204</v>
      </c>
      <c r="H249" s="270" t="s">
        <v>96</v>
      </c>
      <c r="I249" s="385">
        <v>44107</v>
      </c>
      <c r="J249" s="270">
        <v>2.5</v>
      </c>
      <c r="K249" s="188"/>
      <c r="L249" s="188"/>
      <c r="M249" s="188"/>
      <c r="N249" s="188"/>
      <c r="O249" s="188"/>
      <c r="P249" s="188"/>
      <c r="Q249" s="188"/>
      <c r="R249" s="188"/>
      <c r="S249" s="188"/>
      <c r="T249" s="188"/>
      <c r="U249" s="188"/>
      <c r="V249" s="188"/>
      <c r="W249" s="188"/>
      <c r="X249" s="188"/>
      <c r="Y249" s="188"/>
      <c r="Z249" s="188"/>
      <c r="AA249" s="188"/>
      <c r="AB249" s="188"/>
      <c r="AC249" s="188"/>
    </row>
    <row r="250" spans="1:29" ht="12.75">
      <c r="A250" s="188"/>
      <c r="B250" s="188"/>
      <c r="C250" s="188"/>
      <c r="D250" s="188"/>
      <c r="E250" s="188"/>
      <c r="F250" s="386"/>
      <c r="G250" s="270">
        <v>204</v>
      </c>
      <c r="H250" s="270" t="s">
        <v>7</v>
      </c>
      <c r="I250" s="606">
        <v>44285</v>
      </c>
      <c r="J250" s="270">
        <v>3.5</v>
      </c>
      <c r="K250" s="270" t="s">
        <v>3500</v>
      </c>
      <c r="L250" s="188"/>
      <c r="M250" s="188"/>
      <c r="N250" s="188"/>
      <c r="O250" s="188"/>
      <c r="P250" s="188"/>
      <c r="Q250" s="188"/>
      <c r="R250" s="188"/>
      <c r="S250" s="188"/>
      <c r="T250" s="188"/>
      <c r="U250" s="188"/>
      <c r="V250" s="188"/>
      <c r="W250" s="188"/>
      <c r="X250" s="188"/>
      <c r="Y250" s="188"/>
      <c r="Z250" s="188"/>
      <c r="AA250" s="188"/>
      <c r="AB250" s="188"/>
      <c r="AC250" s="188"/>
    </row>
    <row r="251" spans="1:29" ht="12.75">
      <c r="F251" s="17"/>
    </row>
    <row r="252" spans="1:29" ht="12.75">
      <c r="A252" s="270">
        <v>78</v>
      </c>
      <c r="B252" s="270">
        <v>22</v>
      </c>
      <c r="C252" s="270">
        <v>22</v>
      </c>
      <c r="D252" s="270" t="s">
        <v>3140</v>
      </c>
      <c r="E252" s="394">
        <v>44036</v>
      </c>
      <c r="F252" s="387">
        <v>0.25</v>
      </c>
      <c r="G252" s="270">
        <v>22</v>
      </c>
      <c r="H252" s="270" t="s">
        <v>8</v>
      </c>
      <c r="I252" s="385">
        <v>44182</v>
      </c>
      <c r="J252" s="270">
        <v>0.25</v>
      </c>
      <c r="K252" s="188"/>
      <c r="L252" s="188"/>
      <c r="M252" s="188"/>
      <c r="N252" s="188"/>
      <c r="O252" s="188"/>
      <c r="P252" s="188"/>
      <c r="Q252" s="188"/>
      <c r="R252" s="188"/>
      <c r="S252" s="188"/>
      <c r="T252" s="188"/>
      <c r="U252" s="188"/>
      <c r="V252" s="188"/>
      <c r="W252" s="188"/>
      <c r="X252" s="188"/>
      <c r="Y252" s="188"/>
      <c r="Z252" s="188"/>
      <c r="AA252" s="188"/>
      <c r="AB252" s="188"/>
      <c r="AC252" s="188"/>
    </row>
    <row r="253" spans="1:29" ht="12.75">
      <c r="A253" s="188"/>
      <c r="B253" s="188"/>
      <c r="C253" s="188"/>
      <c r="D253" s="188"/>
      <c r="E253" s="188"/>
      <c r="F253" s="386"/>
      <c r="G253" s="270">
        <v>22</v>
      </c>
      <c r="H253" s="270" t="s">
        <v>7</v>
      </c>
      <c r="I253" s="606">
        <v>44284</v>
      </c>
      <c r="J253" s="270">
        <v>0.25</v>
      </c>
      <c r="K253" s="188"/>
      <c r="L253" s="188"/>
      <c r="M253" s="188"/>
      <c r="N253" s="188"/>
      <c r="O253" s="188"/>
      <c r="P253" s="188"/>
      <c r="Q253" s="188"/>
      <c r="R253" s="188"/>
      <c r="S253" s="188"/>
      <c r="T253" s="188"/>
      <c r="U253" s="188"/>
      <c r="V253" s="188"/>
      <c r="W253" s="188"/>
      <c r="X253" s="188"/>
      <c r="Y253" s="188"/>
      <c r="Z253" s="188"/>
      <c r="AA253" s="188"/>
      <c r="AB253" s="188"/>
      <c r="AC253" s="188"/>
    </row>
    <row r="254" spans="1:29" ht="12.75">
      <c r="F254" s="17"/>
    </row>
    <row r="255" spans="1:29" ht="12.75">
      <c r="A255" s="270">
        <v>79</v>
      </c>
      <c r="B255" s="270">
        <v>99</v>
      </c>
      <c r="C255" s="270">
        <v>99</v>
      </c>
      <c r="D255" s="270" t="s">
        <v>144</v>
      </c>
      <c r="E255" s="394">
        <v>44036</v>
      </c>
      <c r="F255" s="387">
        <v>0.5</v>
      </c>
      <c r="G255" s="270">
        <v>99</v>
      </c>
      <c r="H255" s="270" t="s">
        <v>8</v>
      </c>
      <c r="I255" s="385">
        <v>44182</v>
      </c>
      <c r="J255" s="270">
        <v>1</v>
      </c>
      <c r="K255" s="188"/>
      <c r="L255" s="188"/>
      <c r="M255" s="188"/>
      <c r="N255" s="188"/>
      <c r="O255" s="188"/>
      <c r="P255" s="188"/>
      <c r="Q255" s="188"/>
      <c r="R255" s="188"/>
      <c r="S255" s="188"/>
      <c r="T255" s="188"/>
      <c r="U255" s="188"/>
      <c r="V255" s="188"/>
      <c r="W255" s="188"/>
      <c r="X255" s="188"/>
      <c r="Y255" s="188"/>
      <c r="Z255" s="188"/>
      <c r="AA255" s="188"/>
      <c r="AB255" s="188"/>
      <c r="AC255" s="188"/>
    </row>
    <row r="256" spans="1:29" ht="12.75">
      <c r="A256" s="188"/>
      <c r="B256" s="188"/>
      <c r="C256" s="188"/>
      <c r="D256" s="188"/>
      <c r="E256" s="188"/>
      <c r="F256" s="386"/>
      <c r="G256" s="270">
        <v>99</v>
      </c>
      <c r="H256" s="270" t="s">
        <v>7</v>
      </c>
      <c r="I256" s="606">
        <v>44284</v>
      </c>
      <c r="J256" s="270">
        <v>1.25</v>
      </c>
      <c r="K256" s="188"/>
      <c r="L256" s="188"/>
      <c r="M256" s="188"/>
      <c r="N256" s="188"/>
      <c r="O256" s="188"/>
      <c r="P256" s="188"/>
      <c r="Q256" s="188"/>
      <c r="R256" s="188"/>
      <c r="S256" s="188"/>
      <c r="T256" s="188"/>
      <c r="U256" s="188"/>
      <c r="V256" s="188"/>
      <c r="W256" s="188"/>
      <c r="X256" s="188"/>
      <c r="Y256" s="188"/>
      <c r="Z256" s="188"/>
      <c r="AA256" s="188"/>
      <c r="AB256" s="188"/>
      <c r="AC256" s="188"/>
    </row>
    <row r="257" spans="1:29" ht="12.75">
      <c r="F257" s="17"/>
    </row>
    <row r="258" spans="1:29" ht="12.75">
      <c r="A258" s="270">
        <v>80</v>
      </c>
      <c r="B258" s="270">
        <v>156</v>
      </c>
      <c r="C258" s="270">
        <v>156</v>
      </c>
      <c r="D258" s="270" t="s">
        <v>144</v>
      </c>
      <c r="E258" s="394">
        <v>44035</v>
      </c>
      <c r="F258" s="387">
        <v>1.25</v>
      </c>
      <c r="G258" s="270">
        <v>156</v>
      </c>
      <c r="H258" s="270" t="s">
        <v>96</v>
      </c>
      <c r="I258" s="385">
        <v>44107</v>
      </c>
      <c r="J258" s="270">
        <v>1</v>
      </c>
      <c r="K258" s="188"/>
      <c r="L258" s="188"/>
      <c r="M258" s="188"/>
      <c r="N258" s="188"/>
      <c r="O258" s="188"/>
      <c r="P258" s="188"/>
      <c r="Q258" s="188"/>
      <c r="R258" s="188"/>
      <c r="S258" s="188"/>
      <c r="T258" s="188"/>
      <c r="U258" s="188"/>
      <c r="V258" s="188"/>
      <c r="W258" s="188"/>
      <c r="X258" s="188"/>
      <c r="Y258" s="188"/>
      <c r="Z258" s="188"/>
      <c r="AA258" s="188"/>
      <c r="AB258" s="188"/>
      <c r="AC258" s="188"/>
    </row>
    <row r="259" spans="1:29" ht="12.75">
      <c r="A259" s="188"/>
      <c r="B259" s="188"/>
      <c r="C259" s="188"/>
      <c r="D259" s="188"/>
      <c r="E259" s="188"/>
      <c r="F259" s="386"/>
      <c r="G259" s="270">
        <v>156</v>
      </c>
      <c r="H259" s="270" t="s">
        <v>7</v>
      </c>
      <c r="I259" s="606">
        <v>44285</v>
      </c>
      <c r="J259" s="270">
        <v>2.5</v>
      </c>
      <c r="K259" s="270" t="s">
        <v>3500</v>
      </c>
      <c r="L259" s="188"/>
      <c r="M259" s="188"/>
      <c r="N259" s="188"/>
      <c r="O259" s="188"/>
      <c r="P259" s="188"/>
      <c r="Q259" s="188"/>
      <c r="R259" s="188"/>
      <c r="S259" s="188"/>
      <c r="T259" s="188"/>
      <c r="U259" s="188"/>
      <c r="V259" s="188"/>
      <c r="W259" s="188"/>
      <c r="X259" s="188"/>
      <c r="Y259" s="188"/>
      <c r="Z259" s="188"/>
      <c r="AA259" s="188"/>
      <c r="AB259" s="188"/>
      <c r="AC259" s="188"/>
    </row>
    <row r="260" spans="1:29" ht="12.75">
      <c r="F260" s="17"/>
    </row>
    <row r="261" spans="1:29" ht="12.75">
      <c r="A261" s="270">
        <v>81</v>
      </c>
      <c r="B261" s="270">
        <v>0</v>
      </c>
      <c r="C261" s="270">
        <v>0</v>
      </c>
      <c r="D261" s="270" t="s">
        <v>3140</v>
      </c>
      <c r="E261" s="914">
        <v>43979</v>
      </c>
      <c r="F261" s="387" t="s">
        <v>3481</v>
      </c>
      <c r="G261" s="270">
        <v>0</v>
      </c>
      <c r="H261" s="270" t="s">
        <v>96</v>
      </c>
      <c r="I261" s="385">
        <v>44100</v>
      </c>
      <c r="J261" s="270">
        <v>0.25</v>
      </c>
      <c r="K261" s="188"/>
      <c r="L261" s="188"/>
      <c r="M261" s="188"/>
      <c r="N261" s="188"/>
      <c r="O261" s="188"/>
      <c r="P261" s="188"/>
      <c r="Q261" s="188"/>
      <c r="R261" s="188"/>
      <c r="S261" s="188"/>
      <c r="T261" s="188"/>
      <c r="U261" s="188"/>
      <c r="V261" s="188"/>
      <c r="W261" s="188"/>
      <c r="X261" s="188"/>
      <c r="Y261" s="188"/>
      <c r="Z261" s="188"/>
      <c r="AA261" s="188"/>
      <c r="AB261" s="188"/>
      <c r="AC261" s="188"/>
    </row>
    <row r="262" spans="1:29" ht="12.75">
      <c r="A262" s="188"/>
      <c r="B262" s="188"/>
      <c r="C262" s="188"/>
      <c r="D262" s="188"/>
      <c r="E262" s="188"/>
      <c r="F262" s="386"/>
      <c r="G262" s="270">
        <v>0</v>
      </c>
      <c r="H262" s="270" t="s">
        <v>7</v>
      </c>
      <c r="I262" s="606">
        <v>44285</v>
      </c>
      <c r="J262" s="387" t="s">
        <v>3120</v>
      </c>
      <c r="K262" s="188"/>
      <c r="L262" s="188"/>
      <c r="M262" s="188"/>
      <c r="N262" s="188"/>
      <c r="O262" s="188"/>
      <c r="P262" s="188"/>
      <c r="Q262" s="188"/>
      <c r="R262" s="188"/>
      <c r="S262" s="188"/>
      <c r="T262" s="188"/>
      <c r="U262" s="188"/>
      <c r="V262" s="188"/>
      <c r="W262" s="188"/>
      <c r="X262" s="188"/>
      <c r="Y262" s="188"/>
      <c r="Z262" s="188"/>
      <c r="AA262" s="188"/>
      <c r="AB262" s="188"/>
      <c r="AC262" s="188"/>
    </row>
    <row r="263" spans="1:29" ht="12.75">
      <c r="F263" s="17"/>
    </row>
    <row r="264" spans="1:29" ht="12.75">
      <c r="F264" s="17"/>
    </row>
    <row r="265" spans="1:29" ht="12.75">
      <c r="F265" s="17"/>
    </row>
    <row r="266" spans="1:29" ht="12.75">
      <c r="B266">
        <f>SUM(B2:B261)</f>
        <v>10628</v>
      </c>
      <c r="F266" s="17"/>
      <c r="G266">
        <f>SUM(G2:G261)</f>
        <v>21170</v>
      </c>
    </row>
    <row r="267" spans="1:29" ht="12.75">
      <c r="F267" s="17"/>
    </row>
    <row r="268" spans="1:29" ht="12.75">
      <c r="F268" s="17"/>
    </row>
    <row r="269" spans="1:29" ht="12.75">
      <c r="F269" s="17"/>
    </row>
    <row r="270" spans="1:29" ht="12.75">
      <c r="E270" s="116"/>
      <c r="F270" s="17"/>
    </row>
    <row r="271" spans="1:29" ht="12.75">
      <c r="E271" s="116"/>
      <c r="F271" s="17"/>
    </row>
    <row r="272" spans="1:29" ht="12.75">
      <c r="F272" s="17"/>
    </row>
    <row r="273" spans="5:6" ht="12.75">
      <c r="F273" s="17"/>
    </row>
    <row r="274" spans="5:6" ht="12.75">
      <c r="E274" s="116"/>
      <c r="F274" s="17"/>
    </row>
    <row r="275" spans="5:6" ht="12.75">
      <c r="F275" s="17"/>
    </row>
    <row r="276" spans="5:6" ht="12.75">
      <c r="F276" s="17"/>
    </row>
    <row r="277" spans="5:6" ht="12.75">
      <c r="E277" s="116"/>
      <c r="F277" s="17"/>
    </row>
    <row r="278" spans="5:6" ht="12.75">
      <c r="F278" s="17"/>
    </row>
    <row r="279" spans="5:6" ht="12.75">
      <c r="F279" s="17"/>
    </row>
    <row r="280" spans="5:6" ht="12.75">
      <c r="E280" s="116"/>
      <c r="F280" s="17"/>
    </row>
    <row r="281" spans="5:6" ht="12.75">
      <c r="F281" s="17"/>
    </row>
    <row r="282" spans="5:6" ht="12.75">
      <c r="F282" s="17"/>
    </row>
    <row r="283" spans="5:6" ht="12.75">
      <c r="E283" s="116"/>
      <c r="F283" s="17"/>
    </row>
    <row r="284" spans="5:6" ht="12.75">
      <c r="F284" s="17"/>
    </row>
    <row r="285" spans="5:6" ht="12.75">
      <c r="F285" s="17"/>
    </row>
    <row r="286" spans="5:6" ht="12.75">
      <c r="E286" s="116"/>
      <c r="F286" s="17"/>
    </row>
    <row r="287" spans="5:6" ht="12.75">
      <c r="F287" s="17"/>
    </row>
    <row r="288" spans="5:6" ht="12.75">
      <c r="F288" s="17"/>
    </row>
    <row r="289" spans="6:6" ht="12.75">
      <c r="F289" s="17"/>
    </row>
    <row r="290" spans="6:6" ht="12.75">
      <c r="F290" s="17"/>
    </row>
    <row r="291" spans="6:6" ht="12.75">
      <c r="F291" s="17"/>
    </row>
    <row r="292" spans="6:6" ht="12.75">
      <c r="F292" s="17"/>
    </row>
    <row r="293" spans="6:6" ht="12.75">
      <c r="F293" s="17"/>
    </row>
    <row r="294" spans="6:6" ht="12.75">
      <c r="F294" s="17"/>
    </row>
    <row r="295" spans="6:6" ht="12.75">
      <c r="F295" s="17"/>
    </row>
    <row r="296" spans="6:6" ht="12.75">
      <c r="F296" s="17"/>
    </row>
    <row r="297" spans="6:6" ht="12.75">
      <c r="F297" s="17"/>
    </row>
    <row r="298" spans="6:6" ht="12.75">
      <c r="F298" s="17"/>
    </row>
    <row r="299" spans="6:6" ht="12.75">
      <c r="F299" s="17"/>
    </row>
    <row r="300" spans="6:6" ht="12.75">
      <c r="F300" s="17"/>
    </row>
    <row r="301" spans="6:6" ht="12.75">
      <c r="F301" s="17"/>
    </row>
    <row r="302" spans="6:6" ht="12.75">
      <c r="F302" s="17"/>
    </row>
    <row r="303" spans="6:6" ht="12.75">
      <c r="F303" s="17"/>
    </row>
    <row r="304" spans="6:6" ht="12.75">
      <c r="F304" s="17"/>
    </row>
    <row r="305" spans="6:6" ht="12.75">
      <c r="F305" s="17"/>
    </row>
    <row r="306" spans="6:6" ht="12.75">
      <c r="F306" s="17"/>
    </row>
    <row r="307" spans="6:6" ht="12.75">
      <c r="F307" s="17"/>
    </row>
    <row r="308" spans="6:6" ht="12.75">
      <c r="F308" s="17"/>
    </row>
    <row r="309" spans="6:6" ht="12.75">
      <c r="F309" s="17"/>
    </row>
    <row r="310" spans="6:6" ht="12.75">
      <c r="F310" s="17"/>
    </row>
    <row r="311" spans="6:6" ht="12.75">
      <c r="F311" s="17"/>
    </row>
    <row r="312" spans="6:6" ht="12.75">
      <c r="F312" s="17"/>
    </row>
    <row r="313" spans="6:6" ht="12.75">
      <c r="F313" s="17"/>
    </row>
    <row r="314" spans="6:6" ht="12.75">
      <c r="F314" s="17"/>
    </row>
    <row r="315" spans="6:6" ht="12.75">
      <c r="F315" s="17"/>
    </row>
    <row r="316" spans="6:6" ht="12.75">
      <c r="F316" s="17"/>
    </row>
    <row r="317" spans="6:6" ht="12.75">
      <c r="F317" s="17"/>
    </row>
    <row r="318" spans="6:6" ht="12.75">
      <c r="F318" s="17"/>
    </row>
    <row r="319" spans="6:6" ht="12.75">
      <c r="F319" s="17"/>
    </row>
    <row r="320" spans="6:6" ht="12.75">
      <c r="F320" s="17"/>
    </row>
    <row r="321" spans="6:6" ht="12.75">
      <c r="F321" s="17"/>
    </row>
    <row r="322" spans="6:6" ht="12.75">
      <c r="F322" s="17"/>
    </row>
    <row r="323" spans="6:6" ht="12.75">
      <c r="F323" s="17"/>
    </row>
    <row r="324" spans="6:6" ht="12.75">
      <c r="F324" s="17"/>
    </row>
    <row r="325" spans="6:6" ht="12.75">
      <c r="F325" s="17"/>
    </row>
    <row r="326" spans="6:6" ht="12.75">
      <c r="F326" s="17"/>
    </row>
    <row r="327" spans="6:6" ht="12.75">
      <c r="F327" s="17"/>
    </row>
    <row r="328" spans="6:6" ht="12.75">
      <c r="F328" s="17"/>
    </row>
    <row r="329" spans="6:6" ht="12.75">
      <c r="F329" s="17"/>
    </row>
    <row r="330" spans="6:6" ht="12.75">
      <c r="F330" s="17"/>
    </row>
    <row r="331" spans="6:6" ht="12.75">
      <c r="F331" s="17"/>
    </row>
    <row r="332" spans="6:6" ht="12.75">
      <c r="F332" s="17"/>
    </row>
    <row r="333" spans="6:6" ht="12.75">
      <c r="F333" s="17"/>
    </row>
    <row r="334" spans="6:6" ht="12.75">
      <c r="F334" s="17"/>
    </row>
    <row r="335" spans="6:6" ht="12.75">
      <c r="F335" s="17"/>
    </row>
    <row r="336" spans="6:6" ht="12.75">
      <c r="F336" s="17"/>
    </row>
    <row r="337" spans="6:6" ht="12.75">
      <c r="F337" s="17"/>
    </row>
    <row r="338" spans="6:6" ht="12.75">
      <c r="F338" s="17"/>
    </row>
    <row r="339" spans="6:6" ht="12.75">
      <c r="F339" s="17"/>
    </row>
    <row r="340" spans="6:6" ht="12.75">
      <c r="F340" s="17"/>
    </row>
    <row r="341" spans="6:6" ht="12.75">
      <c r="F341" s="17"/>
    </row>
    <row r="342" spans="6:6" ht="12.75">
      <c r="F342" s="17"/>
    </row>
    <row r="343" spans="6:6" ht="12.75">
      <c r="F343" s="17"/>
    </row>
    <row r="344" spans="6:6" ht="12.75">
      <c r="F344" s="17"/>
    </row>
    <row r="345" spans="6:6" ht="12.75">
      <c r="F345" s="17"/>
    </row>
    <row r="346" spans="6:6" ht="12.75">
      <c r="F346" s="17"/>
    </row>
    <row r="347" spans="6:6" ht="12.75">
      <c r="F347" s="17"/>
    </row>
    <row r="348" spans="6:6" ht="12.75">
      <c r="F348" s="17"/>
    </row>
    <row r="349" spans="6:6" ht="12.75">
      <c r="F349" s="17"/>
    </row>
    <row r="350" spans="6:6" ht="12.75">
      <c r="F350" s="17"/>
    </row>
    <row r="351" spans="6:6" ht="12.75">
      <c r="F351" s="17"/>
    </row>
    <row r="352" spans="6:6" ht="12.75">
      <c r="F352" s="17"/>
    </row>
    <row r="353" spans="6:6" ht="12.75">
      <c r="F353" s="17"/>
    </row>
    <row r="354" spans="6:6" ht="12.75">
      <c r="F354" s="17"/>
    </row>
    <row r="355" spans="6:6" ht="12.75">
      <c r="F355" s="17"/>
    </row>
    <row r="356" spans="6:6" ht="12.75">
      <c r="F356" s="17"/>
    </row>
    <row r="357" spans="6:6" ht="12.75">
      <c r="F357" s="17"/>
    </row>
    <row r="358" spans="6:6" ht="12.75">
      <c r="F358" s="17"/>
    </row>
    <row r="359" spans="6:6" ht="12.75">
      <c r="F359" s="17"/>
    </row>
    <row r="360" spans="6:6" ht="12.75">
      <c r="F360" s="17"/>
    </row>
    <row r="361" spans="6:6" ht="12.75">
      <c r="F361" s="17"/>
    </row>
    <row r="362" spans="6:6" ht="12.75">
      <c r="F362" s="17"/>
    </row>
    <row r="363" spans="6:6" ht="12.75">
      <c r="F363" s="17"/>
    </row>
    <row r="364" spans="6:6" ht="12.75">
      <c r="F364" s="17"/>
    </row>
    <row r="365" spans="6:6" ht="12.75">
      <c r="F365" s="17"/>
    </row>
    <row r="366" spans="6:6" ht="12.75">
      <c r="F366" s="17"/>
    </row>
    <row r="367" spans="6:6" ht="12.75">
      <c r="F367" s="17"/>
    </row>
    <row r="368" spans="6:6" ht="12.75">
      <c r="F368" s="17"/>
    </row>
    <row r="369" spans="6:6" ht="12.75">
      <c r="F369" s="17"/>
    </row>
    <row r="370" spans="6:6" ht="12.75">
      <c r="F370" s="17"/>
    </row>
    <row r="371" spans="6:6" ht="12.75">
      <c r="F371" s="17"/>
    </row>
    <row r="372" spans="6:6" ht="12.75">
      <c r="F372" s="17"/>
    </row>
    <row r="373" spans="6:6" ht="12.75">
      <c r="F373" s="17"/>
    </row>
    <row r="374" spans="6:6" ht="12.75">
      <c r="F374" s="17"/>
    </row>
    <row r="375" spans="6:6" ht="12.75">
      <c r="F375" s="17"/>
    </row>
    <row r="376" spans="6:6" ht="12.75">
      <c r="F376" s="17"/>
    </row>
    <row r="377" spans="6:6" ht="12.75">
      <c r="F377" s="17"/>
    </row>
    <row r="378" spans="6:6" ht="12.75">
      <c r="F378" s="17"/>
    </row>
    <row r="379" spans="6:6" ht="12.75">
      <c r="F379" s="17"/>
    </row>
    <row r="380" spans="6:6" ht="12.75">
      <c r="F380" s="17"/>
    </row>
    <row r="381" spans="6:6" ht="12.75">
      <c r="F381" s="17"/>
    </row>
    <row r="382" spans="6:6" ht="12.75">
      <c r="F382" s="17"/>
    </row>
    <row r="383" spans="6:6" ht="12.75">
      <c r="F383" s="17"/>
    </row>
    <row r="384" spans="6:6" ht="12.75">
      <c r="F384" s="17"/>
    </row>
    <row r="385" spans="6:6" ht="12.75">
      <c r="F385" s="17"/>
    </row>
    <row r="386" spans="6:6" ht="12.75">
      <c r="F386" s="17"/>
    </row>
    <row r="387" spans="6:6" ht="12.75">
      <c r="F387" s="17"/>
    </row>
    <row r="388" spans="6:6" ht="12.75">
      <c r="F388" s="17"/>
    </row>
    <row r="389" spans="6:6" ht="12.75">
      <c r="F389" s="17"/>
    </row>
    <row r="390" spans="6:6" ht="12.75">
      <c r="F390" s="17"/>
    </row>
    <row r="391" spans="6:6" ht="12.75">
      <c r="F391" s="17"/>
    </row>
    <row r="392" spans="6:6" ht="12.75">
      <c r="F392" s="17"/>
    </row>
    <row r="393" spans="6:6" ht="12.75">
      <c r="F393" s="17"/>
    </row>
    <row r="394" spans="6:6" ht="12.75">
      <c r="F394" s="17"/>
    </row>
    <row r="395" spans="6:6" ht="12.75">
      <c r="F395" s="17"/>
    </row>
    <row r="396" spans="6:6" ht="12.75">
      <c r="F396" s="17"/>
    </row>
    <row r="397" spans="6:6" ht="12.75">
      <c r="F397" s="17"/>
    </row>
    <row r="398" spans="6:6" ht="12.75">
      <c r="F398" s="17"/>
    </row>
    <row r="399" spans="6:6" ht="12.75">
      <c r="F399" s="17"/>
    </row>
    <row r="400" spans="6:6" ht="12.75">
      <c r="F400" s="17"/>
    </row>
    <row r="401" spans="6:6" ht="12.75">
      <c r="F401" s="17"/>
    </row>
    <row r="402" spans="6:6" ht="12.75">
      <c r="F402" s="17"/>
    </row>
    <row r="403" spans="6:6" ht="12.75">
      <c r="F403" s="17"/>
    </row>
    <row r="404" spans="6:6" ht="12.75">
      <c r="F404" s="17"/>
    </row>
    <row r="405" spans="6:6" ht="12.75">
      <c r="F405" s="17"/>
    </row>
    <row r="406" spans="6:6" ht="12.75">
      <c r="F406" s="17"/>
    </row>
    <row r="407" spans="6:6" ht="12.75">
      <c r="F407" s="17"/>
    </row>
    <row r="408" spans="6:6" ht="12.75">
      <c r="F408" s="17"/>
    </row>
    <row r="409" spans="6:6" ht="12.75">
      <c r="F409" s="17"/>
    </row>
    <row r="410" spans="6:6" ht="12.75">
      <c r="F410" s="17"/>
    </row>
    <row r="411" spans="6:6" ht="12.75">
      <c r="F411" s="17"/>
    </row>
    <row r="412" spans="6:6" ht="12.75">
      <c r="F412" s="17"/>
    </row>
    <row r="413" spans="6:6" ht="12.75">
      <c r="F413" s="17"/>
    </row>
    <row r="414" spans="6:6" ht="12.75">
      <c r="F414" s="17"/>
    </row>
    <row r="415" spans="6:6" ht="12.75">
      <c r="F415" s="17"/>
    </row>
    <row r="416" spans="6:6" ht="12.75">
      <c r="F416" s="17"/>
    </row>
    <row r="417" spans="6:6" ht="12.75">
      <c r="F417" s="17"/>
    </row>
    <row r="418" spans="6:6" ht="12.75">
      <c r="F418" s="17"/>
    </row>
    <row r="419" spans="6:6" ht="12.75">
      <c r="F419" s="17"/>
    </row>
    <row r="420" spans="6:6" ht="12.75">
      <c r="F420" s="17"/>
    </row>
    <row r="421" spans="6:6" ht="12.75">
      <c r="F421" s="17"/>
    </row>
    <row r="422" spans="6:6" ht="12.75">
      <c r="F422" s="17"/>
    </row>
    <row r="423" spans="6:6" ht="12.75">
      <c r="F423" s="17"/>
    </row>
    <row r="424" spans="6:6" ht="12.75">
      <c r="F424" s="17"/>
    </row>
    <row r="425" spans="6:6" ht="12.75">
      <c r="F425" s="17"/>
    </row>
    <row r="426" spans="6:6" ht="12.75">
      <c r="F426" s="17"/>
    </row>
    <row r="427" spans="6:6" ht="12.75">
      <c r="F427" s="17"/>
    </row>
    <row r="428" spans="6:6" ht="12.75">
      <c r="F428" s="17"/>
    </row>
    <row r="429" spans="6:6" ht="12.75">
      <c r="F429" s="17"/>
    </row>
    <row r="430" spans="6:6" ht="12.75">
      <c r="F430" s="17"/>
    </row>
    <row r="431" spans="6:6" ht="12.75">
      <c r="F431" s="17"/>
    </row>
    <row r="432" spans="6:6" ht="12.75">
      <c r="F432" s="17"/>
    </row>
    <row r="433" spans="6:6" ht="12.75">
      <c r="F433" s="17"/>
    </row>
    <row r="434" spans="6:6" ht="12.75">
      <c r="F434" s="17"/>
    </row>
    <row r="435" spans="6:6" ht="12.75">
      <c r="F435" s="17"/>
    </row>
    <row r="436" spans="6:6" ht="12.75">
      <c r="F436" s="17"/>
    </row>
    <row r="437" spans="6:6" ht="12.75">
      <c r="F437" s="17"/>
    </row>
    <row r="438" spans="6:6" ht="12.75">
      <c r="F438" s="17"/>
    </row>
    <row r="439" spans="6:6" ht="12.75">
      <c r="F439" s="17"/>
    </row>
    <row r="440" spans="6:6" ht="12.75">
      <c r="F440" s="17"/>
    </row>
    <row r="441" spans="6:6" ht="12.75">
      <c r="F441" s="17"/>
    </row>
    <row r="442" spans="6:6" ht="12.75">
      <c r="F442" s="17"/>
    </row>
    <row r="443" spans="6:6" ht="12.75">
      <c r="F443" s="17"/>
    </row>
    <row r="444" spans="6:6" ht="12.75">
      <c r="F444" s="17"/>
    </row>
    <row r="445" spans="6:6" ht="12.75">
      <c r="F445" s="17"/>
    </row>
    <row r="446" spans="6:6" ht="12.75">
      <c r="F446" s="17"/>
    </row>
    <row r="447" spans="6:6" ht="12.75">
      <c r="F447" s="17"/>
    </row>
    <row r="448" spans="6:6" ht="12.75">
      <c r="F448" s="17"/>
    </row>
    <row r="449" spans="6:6" ht="12.75">
      <c r="F449" s="17"/>
    </row>
    <row r="450" spans="6:6" ht="12.75">
      <c r="F450" s="17"/>
    </row>
    <row r="451" spans="6:6" ht="12.75">
      <c r="F451" s="17"/>
    </row>
    <row r="452" spans="6:6" ht="12.75">
      <c r="F452" s="17"/>
    </row>
    <row r="453" spans="6:6" ht="12.75">
      <c r="F453" s="17"/>
    </row>
    <row r="454" spans="6:6" ht="12.75">
      <c r="F454" s="17"/>
    </row>
    <row r="455" spans="6:6" ht="12.75">
      <c r="F455" s="17"/>
    </row>
    <row r="456" spans="6:6" ht="12.75">
      <c r="F456" s="17"/>
    </row>
    <row r="457" spans="6:6" ht="12.75">
      <c r="F457" s="17"/>
    </row>
    <row r="458" spans="6:6" ht="12.75">
      <c r="F458" s="17"/>
    </row>
    <row r="459" spans="6:6" ht="12.75">
      <c r="F459" s="17"/>
    </row>
    <row r="460" spans="6:6" ht="12.75">
      <c r="F460" s="17"/>
    </row>
    <row r="461" spans="6:6" ht="12.75">
      <c r="F461" s="17"/>
    </row>
    <row r="462" spans="6:6" ht="12.75">
      <c r="F462" s="17"/>
    </row>
    <row r="463" spans="6:6" ht="12.75">
      <c r="F463" s="17"/>
    </row>
    <row r="464" spans="6:6" ht="12.75">
      <c r="F464" s="17"/>
    </row>
    <row r="465" spans="6:6" ht="12.75">
      <c r="F465" s="17"/>
    </row>
    <row r="466" spans="6:6" ht="12.75">
      <c r="F466" s="17"/>
    </row>
    <row r="467" spans="6:6" ht="12.75">
      <c r="F467" s="17"/>
    </row>
    <row r="468" spans="6:6" ht="12.75">
      <c r="F468" s="17"/>
    </row>
    <row r="469" spans="6:6" ht="12.75">
      <c r="F469" s="17"/>
    </row>
    <row r="470" spans="6:6" ht="12.75">
      <c r="F470" s="17"/>
    </row>
    <row r="471" spans="6:6" ht="12.75">
      <c r="F471" s="17"/>
    </row>
    <row r="472" spans="6:6" ht="12.75">
      <c r="F472" s="17"/>
    </row>
    <row r="473" spans="6:6" ht="12.75">
      <c r="F473" s="17"/>
    </row>
    <row r="474" spans="6:6" ht="12.75">
      <c r="F474" s="17"/>
    </row>
    <row r="475" spans="6:6" ht="12.75">
      <c r="F475" s="17"/>
    </row>
    <row r="476" spans="6:6" ht="12.75">
      <c r="F476" s="17"/>
    </row>
    <row r="477" spans="6:6" ht="12.75">
      <c r="F477" s="17"/>
    </row>
    <row r="478" spans="6:6" ht="12.75">
      <c r="F478" s="17"/>
    </row>
    <row r="479" spans="6:6" ht="12.75">
      <c r="F479" s="17"/>
    </row>
    <row r="480" spans="6:6" ht="12.75">
      <c r="F480" s="17"/>
    </row>
    <row r="481" spans="6:6" ht="12.75">
      <c r="F481" s="17"/>
    </row>
    <row r="482" spans="6:6" ht="12.75">
      <c r="F482" s="17"/>
    </row>
    <row r="483" spans="6:6" ht="12.75">
      <c r="F483" s="17"/>
    </row>
    <row r="484" spans="6:6" ht="12.75">
      <c r="F484" s="17"/>
    </row>
    <row r="485" spans="6:6" ht="12.75">
      <c r="F485" s="17"/>
    </row>
    <row r="486" spans="6:6" ht="12.75">
      <c r="F486" s="17"/>
    </row>
    <row r="487" spans="6:6" ht="12.75">
      <c r="F487" s="17"/>
    </row>
    <row r="488" spans="6:6" ht="12.75">
      <c r="F488" s="17"/>
    </row>
    <row r="489" spans="6:6" ht="12.75">
      <c r="F489" s="17"/>
    </row>
    <row r="490" spans="6:6" ht="12.75">
      <c r="F490" s="17"/>
    </row>
    <row r="491" spans="6:6" ht="12.75">
      <c r="F491" s="17"/>
    </row>
    <row r="492" spans="6:6" ht="12.75">
      <c r="F492" s="17"/>
    </row>
    <row r="493" spans="6:6" ht="12.75">
      <c r="F493" s="17"/>
    </row>
    <row r="494" spans="6:6" ht="12.75">
      <c r="F494" s="17"/>
    </row>
    <row r="495" spans="6:6" ht="12.75">
      <c r="F495" s="17"/>
    </row>
    <row r="496" spans="6:6" ht="12.75">
      <c r="F496" s="17"/>
    </row>
    <row r="497" spans="6:6" ht="12.75">
      <c r="F497" s="17"/>
    </row>
    <row r="498" spans="6:6" ht="12.75">
      <c r="F498" s="17"/>
    </row>
    <row r="499" spans="6:6" ht="12.75">
      <c r="F499" s="17"/>
    </row>
    <row r="500" spans="6:6" ht="12.75">
      <c r="F500" s="17"/>
    </row>
    <row r="501" spans="6:6" ht="12.75">
      <c r="F501" s="17"/>
    </row>
    <row r="502" spans="6:6" ht="12.75">
      <c r="F502" s="17"/>
    </row>
    <row r="503" spans="6:6" ht="12.75">
      <c r="F503" s="17"/>
    </row>
    <row r="504" spans="6:6" ht="12.75">
      <c r="F504" s="17"/>
    </row>
    <row r="505" spans="6:6" ht="12.75">
      <c r="F505" s="17"/>
    </row>
    <row r="506" spans="6:6" ht="12.75">
      <c r="F506" s="17"/>
    </row>
    <row r="507" spans="6:6" ht="12.75">
      <c r="F507" s="17"/>
    </row>
    <row r="508" spans="6:6" ht="12.75">
      <c r="F508" s="17"/>
    </row>
    <row r="509" spans="6:6" ht="12.75">
      <c r="F509" s="17"/>
    </row>
    <row r="510" spans="6:6" ht="12.75">
      <c r="F510" s="17"/>
    </row>
    <row r="511" spans="6:6" ht="12.75">
      <c r="F511" s="17"/>
    </row>
    <row r="512" spans="6:6" ht="12.75">
      <c r="F512" s="17"/>
    </row>
    <row r="513" spans="6:6" ht="12.75">
      <c r="F513" s="17"/>
    </row>
    <row r="514" spans="6:6" ht="12.75">
      <c r="F514" s="17"/>
    </row>
    <row r="515" spans="6:6" ht="12.75">
      <c r="F515" s="17"/>
    </row>
    <row r="516" spans="6:6" ht="12.75">
      <c r="F516" s="17"/>
    </row>
    <row r="517" spans="6:6" ht="12.75">
      <c r="F517" s="17"/>
    </row>
    <row r="518" spans="6:6" ht="12.75">
      <c r="F518" s="17"/>
    </row>
    <row r="519" spans="6:6" ht="12.75">
      <c r="F519" s="17"/>
    </row>
    <row r="520" spans="6:6" ht="12.75">
      <c r="F520" s="17"/>
    </row>
    <row r="521" spans="6:6" ht="12.75">
      <c r="F521" s="17"/>
    </row>
    <row r="522" spans="6:6" ht="12.75">
      <c r="F522" s="17"/>
    </row>
    <row r="523" spans="6:6" ht="12.75">
      <c r="F523" s="17"/>
    </row>
    <row r="524" spans="6:6" ht="12.75">
      <c r="F524" s="17"/>
    </row>
    <row r="525" spans="6:6" ht="12.75">
      <c r="F525" s="17"/>
    </row>
    <row r="526" spans="6:6" ht="12.75">
      <c r="F526" s="17"/>
    </row>
    <row r="527" spans="6:6" ht="12.75">
      <c r="F527" s="17"/>
    </row>
    <row r="528" spans="6:6" ht="12.75">
      <c r="F528" s="17"/>
    </row>
    <row r="529" spans="6:6" ht="12.75">
      <c r="F529" s="17"/>
    </row>
    <row r="530" spans="6:6" ht="12.75">
      <c r="F530" s="17"/>
    </row>
    <row r="531" spans="6:6" ht="12.75">
      <c r="F531" s="17"/>
    </row>
    <row r="532" spans="6:6" ht="12.75">
      <c r="F532" s="17"/>
    </row>
    <row r="533" spans="6:6" ht="12.75">
      <c r="F533" s="17"/>
    </row>
    <row r="534" spans="6:6" ht="12.75">
      <c r="F534" s="17"/>
    </row>
    <row r="535" spans="6:6" ht="12.75">
      <c r="F535" s="17"/>
    </row>
    <row r="536" spans="6:6" ht="12.75">
      <c r="F536" s="17"/>
    </row>
    <row r="537" spans="6:6" ht="12.75">
      <c r="F537" s="17"/>
    </row>
    <row r="538" spans="6:6" ht="12.75">
      <c r="F538" s="17"/>
    </row>
    <row r="539" spans="6:6" ht="12.75">
      <c r="F539" s="17"/>
    </row>
    <row r="540" spans="6:6" ht="12.75">
      <c r="F540" s="17"/>
    </row>
    <row r="541" spans="6:6" ht="12.75">
      <c r="F541" s="17"/>
    </row>
    <row r="542" spans="6:6" ht="12.75">
      <c r="F542" s="17"/>
    </row>
    <row r="543" spans="6:6" ht="12.75">
      <c r="F543" s="17"/>
    </row>
    <row r="544" spans="6:6" ht="12.75">
      <c r="F544" s="17"/>
    </row>
    <row r="545" spans="6:6" ht="12.75">
      <c r="F545" s="17"/>
    </row>
    <row r="546" spans="6:6" ht="12.75">
      <c r="F546" s="17"/>
    </row>
    <row r="547" spans="6:6" ht="12.75">
      <c r="F547" s="17"/>
    </row>
    <row r="548" spans="6:6" ht="12.75">
      <c r="F548" s="17"/>
    </row>
    <row r="549" spans="6:6" ht="12.75">
      <c r="F549" s="17"/>
    </row>
    <row r="550" spans="6:6" ht="12.75">
      <c r="F550" s="17"/>
    </row>
    <row r="551" spans="6:6" ht="12.75">
      <c r="F551" s="17"/>
    </row>
    <row r="552" spans="6:6" ht="12.75">
      <c r="F552" s="17"/>
    </row>
    <row r="553" spans="6:6" ht="12.75">
      <c r="F553" s="17"/>
    </row>
    <row r="554" spans="6:6" ht="12.75">
      <c r="F554" s="17"/>
    </row>
    <row r="555" spans="6:6" ht="12.75">
      <c r="F555" s="17"/>
    </row>
    <row r="556" spans="6:6" ht="12.75">
      <c r="F556" s="17"/>
    </row>
    <row r="557" spans="6:6" ht="12.75">
      <c r="F557" s="17"/>
    </row>
    <row r="558" spans="6:6" ht="12.75">
      <c r="F558" s="17"/>
    </row>
    <row r="559" spans="6:6" ht="12.75">
      <c r="F559" s="17"/>
    </row>
    <row r="560" spans="6:6" ht="12.75">
      <c r="F560" s="17"/>
    </row>
    <row r="561" spans="6:6" ht="12.75">
      <c r="F561" s="17"/>
    </row>
    <row r="562" spans="6:6" ht="12.75">
      <c r="F562" s="17"/>
    </row>
    <row r="563" spans="6:6" ht="12.75">
      <c r="F563" s="17"/>
    </row>
    <row r="564" spans="6:6" ht="12.75">
      <c r="F564" s="17"/>
    </row>
    <row r="565" spans="6:6" ht="12.75">
      <c r="F565" s="17"/>
    </row>
    <row r="566" spans="6:6" ht="12.75">
      <c r="F566" s="17"/>
    </row>
    <row r="567" spans="6:6" ht="12.75">
      <c r="F567" s="17"/>
    </row>
    <row r="568" spans="6:6" ht="12.75">
      <c r="F568" s="17"/>
    </row>
    <row r="569" spans="6:6" ht="12.75">
      <c r="F569" s="17"/>
    </row>
    <row r="570" spans="6:6" ht="12.75">
      <c r="F570" s="17"/>
    </row>
    <row r="571" spans="6:6" ht="12.75">
      <c r="F571" s="17"/>
    </row>
    <row r="572" spans="6:6" ht="12.75">
      <c r="F572" s="17"/>
    </row>
    <row r="573" spans="6:6" ht="12.75">
      <c r="F573" s="17"/>
    </row>
    <row r="574" spans="6:6" ht="12.75">
      <c r="F574" s="17"/>
    </row>
    <row r="575" spans="6:6" ht="12.75">
      <c r="F575" s="17"/>
    </row>
    <row r="576" spans="6:6" ht="12.75">
      <c r="F576" s="17"/>
    </row>
    <row r="577" spans="6:6" ht="12.75">
      <c r="F577" s="17"/>
    </row>
    <row r="578" spans="6:6" ht="12.75">
      <c r="F578" s="17"/>
    </row>
    <row r="579" spans="6:6" ht="12.75">
      <c r="F579" s="17"/>
    </row>
    <row r="580" spans="6:6" ht="12.75">
      <c r="F580" s="17"/>
    </row>
    <row r="581" spans="6:6" ht="12.75">
      <c r="F581" s="17"/>
    </row>
    <row r="582" spans="6:6" ht="12.75">
      <c r="F582" s="17"/>
    </row>
    <row r="583" spans="6:6" ht="12.75">
      <c r="F583" s="17"/>
    </row>
    <row r="584" spans="6:6" ht="12.75">
      <c r="F584" s="17"/>
    </row>
    <row r="585" spans="6:6" ht="12.75">
      <c r="F585" s="17"/>
    </row>
    <row r="586" spans="6:6" ht="12.75">
      <c r="F586" s="17"/>
    </row>
    <row r="587" spans="6:6" ht="12.75">
      <c r="F587" s="17"/>
    </row>
    <row r="588" spans="6:6" ht="12.75">
      <c r="F588" s="17"/>
    </row>
    <row r="589" spans="6:6" ht="12.75">
      <c r="F589" s="17"/>
    </row>
    <row r="590" spans="6:6" ht="12.75">
      <c r="F590" s="17"/>
    </row>
    <row r="591" spans="6:6" ht="12.75">
      <c r="F591" s="17"/>
    </row>
    <row r="592" spans="6:6" ht="12.75">
      <c r="F592" s="17"/>
    </row>
    <row r="593" spans="6:6" ht="12.75">
      <c r="F593" s="17"/>
    </row>
    <row r="594" spans="6:6" ht="12.75">
      <c r="F594" s="17"/>
    </row>
    <row r="595" spans="6:6" ht="12.75">
      <c r="F595" s="17"/>
    </row>
    <row r="596" spans="6:6" ht="12.75">
      <c r="F596" s="17"/>
    </row>
    <row r="597" spans="6:6" ht="12.75">
      <c r="F597" s="17"/>
    </row>
    <row r="598" spans="6:6" ht="12.75">
      <c r="F598" s="17"/>
    </row>
    <row r="599" spans="6:6" ht="12.75">
      <c r="F599" s="17"/>
    </row>
    <row r="600" spans="6:6" ht="12.75">
      <c r="F600" s="17"/>
    </row>
    <row r="601" spans="6:6" ht="12.75">
      <c r="F601" s="17"/>
    </row>
    <row r="602" spans="6:6" ht="12.75">
      <c r="F602" s="17"/>
    </row>
    <row r="603" spans="6:6" ht="12.75">
      <c r="F603" s="17"/>
    </row>
    <row r="604" spans="6:6" ht="12.75">
      <c r="F604" s="17"/>
    </row>
    <row r="605" spans="6:6" ht="12.75">
      <c r="F605" s="17"/>
    </row>
    <row r="606" spans="6:6" ht="12.75">
      <c r="F606" s="17"/>
    </row>
    <row r="607" spans="6:6" ht="12.75">
      <c r="F607" s="17"/>
    </row>
    <row r="608" spans="6:6" ht="12.75">
      <c r="F608" s="17"/>
    </row>
    <row r="609" spans="6:6" ht="12.75">
      <c r="F609" s="17"/>
    </row>
    <row r="610" spans="6:6" ht="12.75">
      <c r="F610" s="17"/>
    </row>
    <row r="611" spans="6:6" ht="12.75">
      <c r="F611" s="17"/>
    </row>
    <row r="612" spans="6:6" ht="12.75">
      <c r="F612" s="17"/>
    </row>
    <row r="613" spans="6:6" ht="12.75">
      <c r="F613" s="17"/>
    </row>
    <row r="614" spans="6:6" ht="12.75">
      <c r="F614" s="17"/>
    </row>
    <row r="615" spans="6:6" ht="12.75">
      <c r="F615" s="17"/>
    </row>
    <row r="616" spans="6:6" ht="12.75">
      <c r="F616" s="17"/>
    </row>
    <row r="617" spans="6:6" ht="12.75">
      <c r="F617" s="17"/>
    </row>
    <row r="618" spans="6:6" ht="12.75">
      <c r="F618" s="17"/>
    </row>
    <row r="619" spans="6:6" ht="12.75">
      <c r="F619" s="17"/>
    </row>
    <row r="620" spans="6:6" ht="12.75">
      <c r="F620" s="17"/>
    </row>
    <row r="621" spans="6:6" ht="12.75">
      <c r="F621" s="17"/>
    </row>
    <row r="622" spans="6:6" ht="12.75">
      <c r="F622" s="17"/>
    </row>
    <row r="623" spans="6:6" ht="12.75">
      <c r="F623" s="17"/>
    </row>
    <row r="624" spans="6:6" ht="12.75">
      <c r="F624" s="17"/>
    </row>
    <row r="625" spans="6:6" ht="12.75">
      <c r="F625" s="17"/>
    </row>
    <row r="626" spans="6:6" ht="12.75">
      <c r="F626" s="17"/>
    </row>
    <row r="627" spans="6:6" ht="12.75">
      <c r="F627" s="17"/>
    </row>
    <row r="628" spans="6:6" ht="12.75">
      <c r="F628" s="17"/>
    </row>
    <row r="629" spans="6:6" ht="12.75">
      <c r="F629" s="17"/>
    </row>
    <row r="630" spans="6:6" ht="12.75">
      <c r="F630" s="17"/>
    </row>
    <row r="631" spans="6:6" ht="12.75">
      <c r="F631" s="17"/>
    </row>
    <row r="632" spans="6:6" ht="12.75">
      <c r="F632" s="17"/>
    </row>
    <row r="633" spans="6:6" ht="12.75">
      <c r="F633" s="17"/>
    </row>
    <row r="634" spans="6:6" ht="12.75">
      <c r="F634" s="17"/>
    </row>
    <row r="635" spans="6:6" ht="12.75">
      <c r="F635" s="17"/>
    </row>
    <row r="636" spans="6:6" ht="12.75">
      <c r="F636" s="17"/>
    </row>
    <row r="637" spans="6:6" ht="12.75">
      <c r="F637" s="17"/>
    </row>
    <row r="638" spans="6:6" ht="12.75">
      <c r="F638" s="17"/>
    </row>
    <row r="639" spans="6:6" ht="12.75">
      <c r="F639" s="17"/>
    </row>
    <row r="640" spans="6:6" ht="12.75">
      <c r="F640" s="17"/>
    </row>
    <row r="641" spans="6:6" ht="12.75">
      <c r="F641" s="17"/>
    </row>
    <row r="642" spans="6:6" ht="12.75">
      <c r="F642" s="17"/>
    </row>
    <row r="643" spans="6:6" ht="12.75">
      <c r="F643" s="17"/>
    </row>
    <row r="644" spans="6:6" ht="12.75">
      <c r="F644" s="17"/>
    </row>
    <row r="645" spans="6:6" ht="12.75">
      <c r="F645" s="17"/>
    </row>
    <row r="646" spans="6:6" ht="12.75">
      <c r="F646" s="17"/>
    </row>
    <row r="647" spans="6:6" ht="12.75">
      <c r="F647" s="17"/>
    </row>
    <row r="648" spans="6:6" ht="12.75">
      <c r="F648" s="17"/>
    </row>
    <row r="649" spans="6:6" ht="12.75">
      <c r="F649" s="17"/>
    </row>
    <row r="650" spans="6:6" ht="12.75">
      <c r="F650" s="17"/>
    </row>
    <row r="651" spans="6:6" ht="12.75">
      <c r="F651" s="17"/>
    </row>
    <row r="652" spans="6:6" ht="12.75">
      <c r="F652" s="17"/>
    </row>
    <row r="653" spans="6:6" ht="12.75">
      <c r="F653" s="17"/>
    </row>
    <row r="654" spans="6:6" ht="12.75">
      <c r="F654" s="17"/>
    </row>
    <row r="655" spans="6:6" ht="12.75">
      <c r="F655" s="17"/>
    </row>
    <row r="656" spans="6:6" ht="12.75">
      <c r="F656" s="17"/>
    </row>
    <row r="657" spans="6:6" ht="12.75">
      <c r="F657" s="17"/>
    </row>
    <row r="658" spans="6:6" ht="12.75">
      <c r="F658" s="17"/>
    </row>
    <row r="659" spans="6:6" ht="12.75">
      <c r="F659" s="17"/>
    </row>
    <row r="660" spans="6:6" ht="12.75">
      <c r="F660" s="17"/>
    </row>
    <row r="661" spans="6:6" ht="12.75">
      <c r="F661" s="17"/>
    </row>
    <row r="662" spans="6:6" ht="12.75">
      <c r="F662" s="17"/>
    </row>
    <row r="663" spans="6:6" ht="12.75">
      <c r="F663" s="17"/>
    </row>
    <row r="664" spans="6:6" ht="12.75">
      <c r="F664" s="17"/>
    </row>
    <row r="665" spans="6:6" ht="12.75">
      <c r="F665" s="17"/>
    </row>
    <row r="666" spans="6:6" ht="12.75">
      <c r="F666" s="17"/>
    </row>
    <row r="667" spans="6:6" ht="12.75">
      <c r="F667" s="17"/>
    </row>
    <row r="668" spans="6:6" ht="12.75">
      <c r="F668" s="17"/>
    </row>
    <row r="669" spans="6:6" ht="12.75">
      <c r="F669" s="17"/>
    </row>
    <row r="670" spans="6:6" ht="12.75">
      <c r="F670" s="17"/>
    </row>
    <row r="671" spans="6:6" ht="12.75">
      <c r="F671" s="17"/>
    </row>
    <row r="672" spans="6:6" ht="12.75">
      <c r="F672" s="17"/>
    </row>
    <row r="673" spans="6:6" ht="12.75">
      <c r="F673" s="17"/>
    </row>
    <row r="674" spans="6:6" ht="12.75">
      <c r="F674" s="17"/>
    </row>
    <row r="675" spans="6:6" ht="12.75">
      <c r="F675" s="17"/>
    </row>
    <row r="676" spans="6:6" ht="12.75">
      <c r="F676" s="17"/>
    </row>
    <row r="677" spans="6:6" ht="12.75">
      <c r="F677" s="17"/>
    </row>
    <row r="678" spans="6:6" ht="12.75">
      <c r="F678" s="17"/>
    </row>
    <row r="679" spans="6:6" ht="12.75">
      <c r="F679" s="17"/>
    </row>
    <row r="680" spans="6:6" ht="12.75">
      <c r="F680" s="17"/>
    </row>
    <row r="681" spans="6:6" ht="12.75">
      <c r="F681" s="17"/>
    </row>
    <row r="682" spans="6:6" ht="12.75">
      <c r="F682" s="17"/>
    </row>
    <row r="683" spans="6:6" ht="12.75">
      <c r="F683" s="17"/>
    </row>
    <row r="684" spans="6:6" ht="12.75">
      <c r="F684" s="17"/>
    </row>
    <row r="685" spans="6:6" ht="12.75">
      <c r="F685" s="17"/>
    </row>
    <row r="686" spans="6:6" ht="12.75">
      <c r="F686" s="17"/>
    </row>
    <row r="687" spans="6:6" ht="12.75">
      <c r="F687" s="17"/>
    </row>
    <row r="688" spans="6:6" ht="12.75">
      <c r="F688" s="17"/>
    </row>
    <row r="689" spans="6:6" ht="12.75">
      <c r="F689" s="17"/>
    </row>
    <row r="690" spans="6:6" ht="12.75">
      <c r="F690" s="17"/>
    </row>
    <row r="691" spans="6:6" ht="12.75">
      <c r="F691" s="17"/>
    </row>
    <row r="692" spans="6:6" ht="12.75">
      <c r="F692" s="17"/>
    </row>
    <row r="693" spans="6:6" ht="12.75">
      <c r="F693" s="17"/>
    </row>
    <row r="694" spans="6:6" ht="12.75">
      <c r="F694" s="17"/>
    </row>
    <row r="695" spans="6:6" ht="12.75">
      <c r="F695" s="17"/>
    </row>
    <row r="696" spans="6:6" ht="12.75">
      <c r="F696" s="17"/>
    </row>
    <row r="697" spans="6:6" ht="12.75">
      <c r="F697" s="17"/>
    </row>
    <row r="698" spans="6:6" ht="12.75">
      <c r="F698" s="17"/>
    </row>
    <row r="699" spans="6:6" ht="12.75">
      <c r="F699" s="17"/>
    </row>
    <row r="700" spans="6:6" ht="12.75">
      <c r="F700" s="17"/>
    </row>
    <row r="701" spans="6:6" ht="12.75">
      <c r="F701" s="17"/>
    </row>
    <row r="702" spans="6:6" ht="12.75">
      <c r="F702" s="17"/>
    </row>
    <row r="703" spans="6:6" ht="12.75">
      <c r="F703" s="17"/>
    </row>
    <row r="704" spans="6:6" ht="12.75">
      <c r="F704" s="17"/>
    </row>
    <row r="705" spans="6:6" ht="12.75">
      <c r="F705" s="17"/>
    </row>
    <row r="706" spans="6:6" ht="12.75">
      <c r="F706" s="17"/>
    </row>
    <row r="707" spans="6:6" ht="12.75">
      <c r="F707" s="17"/>
    </row>
    <row r="708" spans="6:6" ht="12.75">
      <c r="F708" s="17"/>
    </row>
    <row r="709" spans="6:6" ht="12.75">
      <c r="F709" s="17"/>
    </row>
    <row r="710" spans="6:6" ht="12.75">
      <c r="F710" s="17"/>
    </row>
    <row r="711" spans="6:6" ht="12.75">
      <c r="F711" s="17"/>
    </row>
    <row r="712" spans="6:6" ht="12.75">
      <c r="F712" s="17"/>
    </row>
    <row r="713" spans="6:6" ht="12.75">
      <c r="F713" s="17"/>
    </row>
    <row r="714" spans="6:6" ht="12.75">
      <c r="F714" s="17"/>
    </row>
    <row r="715" spans="6:6" ht="12.75">
      <c r="F715" s="17"/>
    </row>
    <row r="716" spans="6:6" ht="12.75">
      <c r="F716" s="17"/>
    </row>
    <row r="717" spans="6:6" ht="12.75">
      <c r="F717" s="17"/>
    </row>
    <row r="718" spans="6:6" ht="12.75">
      <c r="F718" s="17"/>
    </row>
    <row r="719" spans="6:6" ht="12.75">
      <c r="F719" s="17"/>
    </row>
    <row r="720" spans="6:6" ht="12.75">
      <c r="F720" s="17"/>
    </row>
    <row r="721" spans="6:6" ht="12.75">
      <c r="F721" s="17"/>
    </row>
    <row r="722" spans="6:6" ht="12.75">
      <c r="F722" s="17"/>
    </row>
    <row r="723" spans="6:6" ht="12.75">
      <c r="F723" s="17"/>
    </row>
    <row r="724" spans="6:6" ht="12.75">
      <c r="F724" s="17"/>
    </row>
    <row r="725" spans="6:6" ht="12.75">
      <c r="F725" s="17"/>
    </row>
    <row r="726" spans="6:6" ht="12.75">
      <c r="F726" s="17"/>
    </row>
    <row r="727" spans="6:6" ht="12.75">
      <c r="F727" s="17"/>
    </row>
    <row r="728" spans="6:6" ht="12.75">
      <c r="F728" s="17"/>
    </row>
    <row r="729" spans="6:6" ht="12.75">
      <c r="F729" s="17"/>
    </row>
    <row r="730" spans="6:6" ht="12.75">
      <c r="F730" s="17"/>
    </row>
    <row r="731" spans="6:6" ht="12.75">
      <c r="F731" s="17"/>
    </row>
    <row r="732" spans="6:6" ht="12.75">
      <c r="F732" s="17"/>
    </row>
    <row r="733" spans="6:6" ht="12.75">
      <c r="F733" s="17"/>
    </row>
    <row r="734" spans="6:6" ht="12.75">
      <c r="F734" s="17"/>
    </row>
    <row r="735" spans="6:6" ht="12.75">
      <c r="F735" s="17"/>
    </row>
    <row r="736" spans="6:6" ht="12.75">
      <c r="F736" s="17"/>
    </row>
    <row r="737" spans="6:6" ht="12.75">
      <c r="F737" s="17"/>
    </row>
    <row r="738" spans="6:6" ht="12.75">
      <c r="F738" s="17"/>
    </row>
    <row r="739" spans="6:6" ht="12.75">
      <c r="F739" s="17"/>
    </row>
    <row r="740" spans="6:6" ht="12.75">
      <c r="F740" s="17"/>
    </row>
    <row r="741" spans="6:6" ht="12.75">
      <c r="F741" s="17"/>
    </row>
    <row r="742" spans="6:6" ht="12.75">
      <c r="F742" s="17"/>
    </row>
    <row r="743" spans="6:6" ht="12.75">
      <c r="F743" s="17"/>
    </row>
    <row r="744" spans="6:6" ht="12.75">
      <c r="F744" s="17"/>
    </row>
    <row r="745" spans="6:6" ht="12.75">
      <c r="F745" s="17"/>
    </row>
    <row r="746" spans="6:6" ht="12.75">
      <c r="F746" s="17"/>
    </row>
    <row r="747" spans="6:6" ht="12.75">
      <c r="F747" s="17"/>
    </row>
    <row r="748" spans="6:6" ht="12.75">
      <c r="F748" s="17"/>
    </row>
    <row r="749" spans="6:6" ht="12.75">
      <c r="F749" s="17"/>
    </row>
    <row r="750" spans="6:6" ht="12.75">
      <c r="F750" s="17"/>
    </row>
    <row r="751" spans="6:6" ht="12.75">
      <c r="F751" s="17"/>
    </row>
    <row r="752" spans="6:6" ht="12.75">
      <c r="F752" s="17"/>
    </row>
    <row r="753" spans="6:6" ht="12.75">
      <c r="F753" s="17"/>
    </row>
    <row r="754" spans="6:6" ht="12.75">
      <c r="F754" s="17"/>
    </row>
    <row r="755" spans="6:6" ht="12.75">
      <c r="F755" s="17"/>
    </row>
    <row r="756" spans="6:6" ht="12.75">
      <c r="F756" s="17"/>
    </row>
    <row r="757" spans="6:6" ht="12.75">
      <c r="F757" s="17"/>
    </row>
    <row r="758" spans="6:6" ht="12.75">
      <c r="F758" s="17"/>
    </row>
    <row r="759" spans="6:6" ht="12.75">
      <c r="F759" s="17"/>
    </row>
    <row r="760" spans="6:6" ht="12.75">
      <c r="F760" s="17"/>
    </row>
    <row r="761" spans="6:6" ht="12.75">
      <c r="F761" s="17"/>
    </row>
    <row r="762" spans="6:6" ht="12.75">
      <c r="F762" s="17"/>
    </row>
    <row r="763" spans="6:6" ht="12.75">
      <c r="F763" s="17"/>
    </row>
    <row r="764" spans="6:6" ht="12.75">
      <c r="F764" s="17"/>
    </row>
    <row r="765" spans="6:6" ht="12.75">
      <c r="F765" s="17"/>
    </row>
    <row r="766" spans="6:6" ht="12.75">
      <c r="F766" s="17"/>
    </row>
    <row r="767" spans="6:6" ht="12.75">
      <c r="F767" s="17"/>
    </row>
    <row r="768" spans="6:6" ht="12.75">
      <c r="F768" s="17"/>
    </row>
    <row r="769" spans="6:6" ht="12.75">
      <c r="F769" s="17"/>
    </row>
    <row r="770" spans="6:6" ht="12.75">
      <c r="F770" s="17"/>
    </row>
    <row r="771" spans="6:6" ht="12.75">
      <c r="F771" s="17"/>
    </row>
    <row r="772" spans="6:6" ht="12.75">
      <c r="F772" s="17"/>
    </row>
    <row r="773" spans="6:6" ht="12.75">
      <c r="F773" s="17"/>
    </row>
    <row r="774" spans="6:6" ht="12.75">
      <c r="F774" s="17"/>
    </row>
    <row r="775" spans="6:6" ht="12.75">
      <c r="F775" s="17"/>
    </row>
    <row r="776" spans="6:6" ht="12.75">
      <c r="F776" s="17"/>
    </row>
    <row r="777" spans="6:6" ht="12.75">
      <c r="F777" s="17"/>
    </row>
    <row r="778" spans="6:6" ht="12.75">
      <c r="F778" s="17"/>
    </row>
    <row r="779" spans="6:6" ht="12.75">
      <c r="F779" s="17"/>
    </row>
    <row r="780" spans="6:6" ht="12.75">
      <c r="F780" s="17"/>
    </row>
    <row r="781" spans="6:6" ht="12.75">
      <c r="F781" s="17"/>
    </row>
    <row r="782" spans="6:6" ht="12.75">
      <c r="F782" s="17"/>
    </row>
    <row r="783" spans="6:6" ht="12.75">
      <c r="F783" s="17"/>
    </row>
    <row r="784" spans="6:6" ht="12.75">
      <c r="F784" s="17"/>
    </row>
    <row r="785" spans="6:6" ht="12.75">
      <c r="F785" s="17"/>
    </row>
    <row r="786" spans="6:6" ht="12.75">
      <c r="F786" s="17"/>
    </row>
    <row r="787" spans="6:6" ht="12.75">
      <c r="F787" s="17"/>
    </row>
    <row r="788" spans="6:6" ht="12.75">
      <c r="F788" s="17"/>
    </row>
    <row r="789" spans="6:6" ht="12.75">
      <c r="F789" s="17"/>
    </row>
    <row r="790" spans="6:6" ht="12.75">
      <c r="F790" s="17"/>
    </row>
    <row r="791" spans="6:6" ht="12.75">
      <c r="F791" s="17"/>
    </row>
    <row r="792" spans="6:6" ht="12.75">
      <c r="F792" s="17"/>
    </row>
    <row r="793" spans="6:6" ht="12.75">
      <c r="F793" s="17"/>
    </row>
    <row r="794" spans="6:6" ht="12.75">
      <c r="F794" s="17"/>
    </row>
    <row r="795" spans="6:6" ht="12.75">
      <c r="F795" s="17"/>
    </row>
    <row r="796" spans="6:6" ht="12.75">
      <c r="F796" s="17"/>
    </row>
    <row r="797" spans="6:6" ht="12.75">
      <c r="F797" s="17"/>
    </row>
    <row r="798" spans="6:6" ht="12.75">
      <c r="F798" s="17"/>
    </row>
    <row r="799" spans="6:6" ht="12.75">
      <c r="F799" s="17"/>
    </row>
    <row r="800" spans="6:6" ht="12.75">
      <c r="F800" s="17"/>
    </row>
    <row r="801" spans="6:6" ht="12.75">
      <c r="F801" s="17"/>
    </row>
    <row r="802" spans="6:6" ht="12.75">
      <c r="F802" s="17"/>
    </row>
    <row r="803" spans="6:6" ht="12.75">
      <c r="F803" s="17"/>
    </row>
    <row r="804" spans="6:6" ht="12.75">
      <c r="F804" s="17"/>
    </row>
    <row r="805" spans="6:6" ht="12.75">
      <c r="F805" s="17"/>
    </row>
    <row r="806" spans="6:6" ht="12.75">
      <c r="F806" s="17"/>
    </row>
    <row r="807" spans="6:6" ht="12.75">
      <c r="F807" s="17"/>
    </row>
    <row r="808" spans="6:6" ht="12.75">
      <c r="F808" s="17"/>
    </row>
    <row r="809" spans="6:6" ht="12.75">
      <c r="F809" s="17"/>
    </row>
    <row r="810" spans="6:6" ht="12.75">
      <c r="F810" s="17"/>
    </row>
    <row r="811" spans="6:6" ht="12.75">
      <c r="F811" s="17"/>
    </row>
    <row r="812" spans="6:6" ht="12.75">
      <c r="F812" s="17"/>
    </row>
    <row r="813" spans="6:6" ht="12.75">
      <c r="F813" s="17"/>
    </row>
    <row r="814" spans="6:6" ht="12.75">
      <c r="F814" s="17"/>
    </row>
    <row r="815" spans="6:6" ht="12.75">
      <c r="F815" s="17"/>
    </row>
    <row r="816" spans="6:6" ht="12.75">
      <c r="F816" s="17"/>
    </row>
    <row r="817" spans="6:6" ht="12.75">
      <c r="F817" s="17"/>
    </row>
    <row r="818" spans="6:6" ht="12.75">
      <c r="F818" s="17"/>
    </row>
    <row r="819" spans="6:6" ht="12.75">
      <c r="F819" s="17"/>
    </row>
    <row r="820" spans="6:6" ht="12.75">
      <c r="F820" s="17"/>
    </row>
    <row r="821" spans="6:6" ht="12.75">
      <c r="F821" s="17"/>
    </row>
    <row r="822" spans="6:6" ht="12.75">
      <c r="F822" s="17"/>
    </row>
    <row r="823" spans="6:6" ht="12.75">
      <c r="F823" s="17"/>
    </row>
    <row r="824" spans="6:6" ht="12.75">
      <c r="F824" s="17"/>
    </row>
    <row r="825" spans="6:6" ht="12.75">
      <c r="F825" s="17"/>
    </row>
    <row r="826" spans="6:6" ht="12.75">
      <c r="F826" s="17"/>
    </row>
    <row r="827" spans="6:6" ht="12.75">
      <c r="F827" s="17"/>
    </row>
    <row r="828" spans="6:6" ht="12.75">
      <c r="F828" s="17"/>
    </row>
    <row r="829" spans="6:6" ht="12.75">
      <c r="F829" s="17"/>
    </row>
    <row r="830" spans="6:6" ht="12.75">
      <c r="F830" s="17"/>
    </row>
    <row r="831" spans="6:6" ht="12.75">
      <c r="F831" s="17"/>
    </row>
    <row r="832" spans="6:6" ht="12.75">
      <c r="F832" s="17"/>
    </row>
    <row r="833" spans="6:6" ht="12.75">
      <c r="F833" s="17"/>
    </row>
    <row r="834" spans="6:6" ht="12.75">
      <c r="F834" s="17"/>
    </row>
    <row r="835" spans="6:6" ht="12.75">
      <c r="F835" s="17"/>
    </row>
    <row r="836" spans="6:6" ht="12.75">
      <c r="F836" s="17"/>
    </row>
    <row r="837" spans="6:6" ht="12.75">
      <c r="F837" s="17"/>
    </row>
    <row r="838" spans="6:6" ht="12.75">
      <c r="F838" s="17"/>
    </row>
    <row r="839" spans="6:6" ht="12.75">
      <c r="F839" s="17"/>
    </row>
    <row r="840" spans="6:6" ht="12.75">
      <c r="F840" s="17"/>
    </row>
    <row r="841" spans="6:6" ht="12.75">
      <c r="F841" s="17"/>
    </row>
    <row r="842" spans="6:6" ht="12.75">
      <c r="F842" s="17"/>
    </row>
    <row r="843" spans="6:6" ht="12.75">
      <c r="F843" s="17"/>
    </row>
    <row r="844" spans="6:6" ht="12.75">
      <c r="F844" s="17"/>
    </row>
    <row r="845" spans="6:6" ht="12.75">
      <c r="F845" s="17"/>
    </row>
    <row r="846" spans="6:6" ht="12.75">
      <c r="F846" s="17"/>
    </row>
    <row r="847" spans="6:6" ht="12.75">
      <c r="F847" s="17"/>
    </row>
    <row r="848" spans="6:6" ht="12.75">
      <c r="F848" s="17"/>
    </row>
    <row r="849" spans="6:6" ht="12.75">
      <c r="F849" s="17"/>
    </row>
    <row r="850" spans="6:6" ht="12.75">
      <c r="F850" s="17"/>
    </row>
    <row r="851" spans="6:6" ht="12.75">
      <c r="F851" s="17"/>
    </row>
    <row r="852" spans="6:6" ht="12.75">
      <c r="F852" s="17"/>
    </row>
    <row r="853" spans="6:6" ht="12.75">
      <c r="F853" s="17"/>
    </row>
    <row r="854" spans="6:6" ht="12.75">
      <c r="F854" s="17"/>
    </row>
    <row r="855" spans="6:6" ht="12.75">
      <c r="F855" s="17"/>
    </row>
    <row r="856" spans="6:6" ht="12.75">
      <c r="F856" s="17"/>
    </row>
    <row r="857" spans="6:6" ht="12.75">
      <c r="F857" s="17"/>
    </row>
    <row r="858" spans="6:6" ht="12.75">
      <c r="F858" s="17"/>
    </row>
    <row r="859" spans="6:6" ht="12.75">
      <c r="F859" s="17"/>
    </row>
    <row r="860" spans="6:6" ht="12.75">
      <c r="F860" s="17"/>
    </row>
    <row r="861" spans="6:6" ht="12.75">
      <c r="F861" s="17"/>
    </row>
    <row r="862" spans="6:6" ht="12.75">
      <c r="F862" s="17"/>
    </row>
    <row r="863" spans="6:6" ht="12.75">
      <c r="F863" s="17"/>
    </row>
    <row r="864" spans="6:6" ht="12.75">
      <c r="F864" s="17"/>
    </row>
    <row r="865" spans="6:6" ht="12.75">
      <c r="F865" s="17"/>
    </row>
    <row r="866" spans="6:6" ht="12.75">
      <c r="F866" s="17"/>
    </row>
    <row r="867" spans="6:6" ht="12.75">
      <c r="F867" s="17"/>
    </row>
    <row r="868" spans="6:6" ht="12.75">
      <c r="F868" s="17"/>
    </row>
    <row r="869" spans="6:6" ht="12.75">
      <c r="F869" s="17"/>
    </row>
    <row r="870" spans="6:6" ht="12.75">
      <c r="F870" s="17"/>
    </row>
    <row r="871" spans="6:6" ht="12.75">
      <c r="F871" s="17"/>
    </row>
    <row r="872" spans="6:6" ht="12.75">
      <c r="F872" s="17"/>
    </row>
    <row r="873" spans="6:6" ht="12.75">
      <c r="F873" s="17"/>
    </row>
    <row r="874" spans="6:6" ht="12.75">
      <c r="F874" s="17"/>
    </row>
    <row r="875" spans="6:6" ht="12.75">
      <c r="F875" s="17"/>
    </row>
    <row r="876" spans="6:6" ht="12.75">
      <c r="F876" s="17"/>
    </row>
    <row r="877" spans="6:6" ht="12.75">
      <c r="F877" s="17"/>
    </row>
    <row r="878" spans="6:6" ht="12.75">
      <c r="F878" s="17"/>
    </row>
    <row r="879" spans="6:6" ht="12.75">
      <c r="F879" s="17"/>
    </row>
    <row r="880" spans="6:6" ht="12.75">
      <c r="F880" s="17"/>
    </row>
    <row r="881" spans="6:6" ht="12.75">
      <c r="F881" s="17"/>
    </row>
    <row r="882" spans="6:6" ht="12.75">
      <c r="F882" s="17"/>
    </row>
    <row r="883" spans="6:6" ht="12.75">
      <c r="F883" s="17"/>
    </row>
    <row r="884" spans="6:6" ht="12.75">
      <c r="F884" s="17"/>
    </row>
    <row r="885" spans="6:6" ht="12.75">
      <c r="F885" s="17"/>
    </row>
    <row r="886" spans="6:6" ht="12.75">
      <c r="F886" s="17"/>
    </row>
    <row r="887" spans="6:6" ht="12.75">
      <c r="F887" s="17"/>
    </row>
    <row r="888" spans="6:6" ht="12.75">
      <c r="F888" s="17"/>
    </row>
    <row r="889" spans="6:6" ht="12.75">
      <c r="F889" s="17"/>
    </row>
    <row r="890" spans="6:6" ht="12.75">
      <c r="F890" s="17"/>
    </row>
    <row r="891" spans="6:6" ht="12.75">
      <c r="F891" s="17"/>
    </row>
    <row r="892" spans="6:6" ht="12.75">
      <c r="F892" s="17"/>
    </row>
    <row r="893" spans="6:6" ht="12.75">
      <c r="F893" s="17"/>
    </row>
    <row r="894" spans="6:6" ht="12.75">
      <c r="F894" s="17"/>
    </row>
    <row r="895" spans="6:6" ht="12.75">
      <c r="F895" s="17"/>
    </row>
    <row r="896" spans="6:6" ht="12.75">
      <c r="F896" s="17"/>
    </row>
    <row r="897" spans="6:6" ht="12.75">
      <c r="F897" s="17"/>
    </row>
    <row r="898" spans="6:6" ht="12.75">
      <c r="F898" s="17"/>
    </row>
    <row r="899" spans="6:6" ht="12.75">
      <c r="F899" s="17"/>
    </row>
    <row r="900" spans="6:6" ht="12.75">
      <c r="F900" s="17"/>
    </row>
    <row r="901" spans="6:6" ht="12.75">
      <c r="F901" s="17"/>
    </row>
    <row r="902" spans="6:6" ht="12.75">
      <c r="F902" s="17"/>
    </row>
    <row r="903" spans="6:6" ht="12.75">
      <c r="F903" s="17"/>
    </row>
    <row r="904" spans="6:6" ht="12.75">
      <c r="F904" s="17"/>
    </row>
    <row r="905" spans="6:6" ht="12.75">
      <c r="F905" s="17"/>
    </row>
    <row r="906" spans="6:6" ht="12.75">
      <c r="F906" s="17"/>
    </row>
    <row r="907" spans="6:6" ht="12.75">
      <c r="F907" s="17"/>
    </row>
    <row r="908" spans="6:6" ht="12.75">
      <c r="F908" s="17"/>
    </row>
    <row r="909" spans="6:6" ht="12.75">
      <c r="F909" s="17"/>
    </row>
    <row r="910" spans="6:6" ht="12.75">
      <c r="F910" s="17"/>
    </row>
    <row r="911" spans="6:6" ht="12.75">
      <c r="F911" s="17"/>
    </row>
    <row r="912" spans="6:6" ht="12.75">
      <c r="F912" s="17"/>
    </row>
    <row r="913" spans="6:6" ht="12.75">
      <c r="F913" s="17"/>
    </row>
    <row r="914" spans="6:6" ht="12.75">
      <c r="F914" s="17"/>
    </row>
    <row r="915" spans="6:6" ht="12.75">
      <c r="F915" s="17"/>
    </row>
    <row r="916" spans="6:6" ht="12.75">
      <c r="F916" s="17"/>
    </row>
    <row r="917" spans="6:6" ht="12.75">
      <c r="F917" s="17"/>
    </row>
    <row r="918" spans="6:6" ht="12.75">
      <c r="F918" s="17"/>
    </row>
    <row r="919" spans="6:6" ht="12.75">
      <c r="F919" s="17"/>
    </row>
    <row r="920" spans="6:6" ht="12.75">
      <c r="F920" s="17"/>
    </row>
    <row r="921" spans="6:6" ht="12.75">
      <c r="F921" s="17"/>
    </row>
    <row r="922" spans="6:6" ht="12.75">
      <c r="F922" s="17"/>
    </row>
    <row r="923" spans="6:6" ht="12.75">
      <c r="F923" s="17"/>
    </row>
    <row r="924" spans="6:6" ht="12.75">
      <c r="F924" s="17"/>
    </row>
    <row r="925" spans="6:6" ht="12.75">
      <c r="F925" s="17"/>
    </row>
    <row r="926" spans="6:6" ht="12.75">
      <c r="F926" s="17"/>
    </row>
    <row r="927" spans="6:6" ht="12.75">
      <c r="F927" s="17"/>
    </row>
    <row r="928" spans="6:6" ht="12.75">
      <c r="F928" s="17"/>
    </row>
    <row r="929" spans="6:6" ht="12.75">
      <c r="F929" s="17"/>
    </row>
    <row r="930" spans="6:6" ht="12.75">
      <c r="F930" s="17"/>
    </row>
    <row r="931" spans="6:6" ht="12.75">
      <c r="F931" s="17"/>
    </row>
    <row r="932" spans="6:6" ht="12.75">
      <c r="F932" s="17"/>
    </row>
    <row r="933" spans="6:6" ht="12.75">
      <c r="F933" s="17"/>
    </row>
    <row r="934" spans="6:6" ht="12.75">
      <c r="F934" s="17"/>
    </row>
    <row r="935" spans="6:6" ht="12.75">
      <c r="F935" s="17"/>
    </row>
    <row r="936" spans="6:6" ht="12.75">
      <c r="F936" s="17"/>
    </row>
    <row r="937" spans="6:6" ht="12.75">
      <c r="F937" s="17"/>
    </row>
    <row r="938" spans="6:6" ht="12.75">
      <c r="F938" s="17"/>
    </row>
    <row r="939" spans="6:6" ht="12.75">
      <c r="F939" s="17"/>
    </row>
    <row r="940" spans="6:6" ht="12.75">
      <c r="F940" s="17"/>
    </row>
    <row r="941" spans="6:6" ht="12.75">
      <c r="F941" s="17"/>
    </row>
    <row r="942" spans="6:6" ht="12.75">
      <c r="F942" s="17"/>
    </row>
    <row r="943" spans="6:6" ht="12.75">
      <c r="F943" s="17"/>
    </row>
    <row r="944" spans="6:6" ht="12.75">
      <c r="F944" s="17"/>
    </row>
    <row r="945" spans="6:6" ht="12.75">
      <c r="F945" s="17"/>
    </row>
    <row r="946" spans="6:6" ht="12.75">
      <c r="F946" s="17"/>
    </row>
    <row r="947" spans="6:6" ht="12.75">
      <c r="F947" s="17"/>
    </row>
    <row r="948" spans="6:6" ht="12.75">
      <c r="F948" s="17"/>
    </row>
    <row r="949" spans="6:6" ht="12.75">
      <c r="F949" s="17"/>
    </row>
    <row r="950" spans="6:6" ht="12.75">
      <c r="F950" s="17"/>
    </row>
    <row r="951" spans="6:6" ht="12.75">
      <c r="F951" s="17"/>
    </row>
    <row r="952" spans="6:6" ht="12.75">
      <c r="F952" s="17"/>
    </row>
    <row r="953" spans="6:6" ht="12.75">
      <c r="F953" s="17"/>
    </row>
    <row r="954" spans="6:6" ht="12.75">
      <c r="F954" s="17"/>
    </row>
    <row r="955" spans="6:6" ht="12.75">
      <c r="F955" s="17"/>
    </row>
    <row r="956" spans="6:6" ht="12.75">
      <c r="F956" s="17"/>
    </row>
    <row r="957" spans="6:6" ht="12.75">
      <c r="F957" s="17"/>
    </row>
    <row r="958" spans="6:6" ht="12.75">
      <c r="F958" s="17"/>
    </row>
    <row r="959" spans="6:6" ht="12.75">
      <c r="F959" s="17"/>
    </row>
    <row r="960" spans="6:6" ht="12.75">
      <c r="F960" s="17"/>
    </row>
    <row r="961" spans="6:6" ht="12.75">
      <c r="F961" s="17"/>
    </row>
    <row r="962" spans="6:6" ht="12.75">
      <c r="F962" s="17"/>
    </row>
    <row r="963" spans="6:6" ht="12.75">
      <c r="F963" s="17"/>
    </row>
    <row r="964" spans="6:6" ht="12.75">
      <c r="F964" s="17"/>
    </row>
    <row r="965" spans="6:6" ht="12.75">
      <c r="F965" s="17"/>
    </row>
    <row r="966" spans="6:6" ht="12.75">
      <c r="F966" s="17"/>
    </row>
    <row r="967" spans="6:6" ht="12.75">
      <c r="F967" s="17"/>
    </row>
    <row r="968" spans="6:6" ht="12.75">
      <c r="F968" s="17"/>
    </row>
    <row r="969" spans="6:6" ht="12.75">
      <c r="F969" s="17"/>
    </row>
    <row r="970" spans="6:6" ht="12.75">
      <c r="F970" s="17"/>
    </row>
    <row r="971" spans="6:6" ht="12.75">
      <c r="F971" s="17"/>
    </row>
    <row r="972" spans="6:6" ht="12.75">
      <c r="F972" s="17"/>
    </row>
    <row r="973" spans="6:6" ht="12.75">
      <c r="F973" s="17"/>
    </row>
    <row r="974" spans="6:6" ht="12.75">
      <c r="F974" s="17"/>
    </row>
    <row r="975" spans="6:6" ht="12.75">
      <c r="F975" s="17"/>
    </row>
    <row r="976" spans="6:6" ht="12.75">
      <c r="F976" s="17"/>
    </row>
    <row r="977" spans="6:6" ht="12.75">
      <c r="F977" s="17"/>
    </row>
    <row r="978" spans="6:6" ht="12.75">
      <c r="F978" s="17"/>
    </row>
    <row r="979" spans="6:6" ht="12.75">
      <c r="F979" s="17"/>
    </row>
    <row r="980" spans="6:6" ht="12.75">
      <c r="F980" s="17"/>
    </row>
    <row r="981" spans="6:6" ht="12.75">
      <c r="F981" s="17"/>
    </row>
    <row r="982" spans="6:6" ht="12.75">
      <c r="F982" s="17"/>
    </row>
    <row r="983" spans="6:6" ht="12.75">
      <c r="F983" s="17"/>
    </row>
    <row r="984" spans="6:6" ht="12.75">
      <c r="F984" s="17"/>
    </row>
    <row r="985" spans="6:6" ht="12.75">
      <c r="F985" s="17"/>
    </row>
    <row r="986" spans="6:6" ht="12.75">
      <c r="F986" s="17"/>
    </row>
    <row r="987" spans="6:6" ht="12.75">
      <c r="F987" s="17"/>
    </row>
    <row r="988" spans="6:6" ht="12.75">
      <c r="F988" s="17"/>
    </row>
    <row r="989" spans="6:6" ht="12.75">
      <c r="F989" s="17"/>
    </row>
    <row r="990" spans="6:6" ht="12.75">
      <c r="F990" s="17"/>
    </row>
    <row r="991" spans="6:6" ht="12.75">
      <c r="F991" s="17"/>
    </row>
    <row r="992" spans="6:6" ht="12.75">
      <c r="F992" s="17"/>
    </row>
    <row r="993" spans="6:6" ht="12.75">
      <c r="F993" s="17"/>
    </row>
    <row r="994" spans="6:6" ht="12.75">
      <c r="F994" s="17"/>
    </row>
    <row r="995" spans="6:6" ht="12.75">
      <c r="F995" s="17"/>
    </row>
    <row r="996" spans="6:6" ht="12.75">
      <c r="F996" s="17"/>
    </row>
    <row r="997" spans="6:6" ht="12.75">
      <c r="F997" s="17"/>
    </row>
    <row r="998" spans="6:6" ht="12.75">
      <c r="F998" s="17"/>
    </row>
    <row r="999" spans="6:6" ht="12.75">
      <c r="F999" s="17"/>
    </row>
    <row r="1000" spans="6:6" ht="12.75">
      <c r="F1000" s="17"/>
    </row>
    <row r="1001" spans="6:6" ht="12.75">
      <c r="F1001" s="17"/>
    </row>
    <row r="1002" spans="6:6" ht="12.75">
      <c r="F1002" s="17"/>
    </row>
    <row r="1003" spans="6:6" ht="12.75">
      <c r="F1003" s="17"/>
    </row>
    <row r="1004" spans="6:6" ht="12.75">
      <c r="F1004" s="17"/>
    </row>
    <row r="1005" spans="6:6" ht="12.75">
      <c r="F1005" s="17"/>
    </row>
    <row r="1006" spans="6:6" ht="12.75">
      <c r="F1006" s="17"/>
    </row>
    <row r="1007" spans="6:6" ht="12.75">
      <c r="F1007" s="17"/>
    </row>
    <row r="1008" spans="6:6" ht="12.75">
      <c r="F1008" s="17"/>
    </row>
    <row r="1009" spans="6:6" ht="12.75">
      <c r="F1009" s="17"/>
    </row>
    <row r="1010" spans="6:6" ht="12.75">
      <c r="F1010" s="17"/>
    </row>
    <row r="1011" spans="6:6" ht="12.75">
      <c r="F1011" s="17"/>
    </row>
    <row r="1012" spans="6:6" ht="12.75">
      <c r="F1012" s="17"/>
    </row>
    <row r="1013" spans="6:6" ht="12.75">
      <c r="F1013" s="17"/>
    </row>
    <row r="1014" spans="6:6" ht="12.75">
      <c r="F1014" s="17"/>
    </row>
    <row r="1015" spans="6:6" ht="12.75">
      <c r="F1015" s="17"/>
    </row>
    <row r="1016" spans="6:6" ht="12.75">
      <c r="F1016" s="17"/>
    </row>
    <row r="1017" spans="6:6" ht="12.75">
      <c r="F1017" s="17"/>
    </row>
    <row r="1018" spans="6:6" ht="12.75">
      <c r="F1018" s="17"/>
    </row>
    <row r="1019" spans="6:6" ht="12.75">
      <c r="F1019" s="17"/>
    </row>
  </sheetData>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outlinePr summaryBelow="0" summaryRight="0"/>
  </sheetPr>
  <dimension ref="A1:Z88"/>
  <sheetViews>
    <sheetView workbookViewId="0">
      <pane ySplit="1" topLeftCell="A2" activePane="bottomLeft" state="frozen"/>
      <selection pane="bottomLeft" activeCell="B3" sqref="B3"/>
    </sheetView>
  </sheetViews>
  <sheetFormatPr defaultColWidth="12.5703125" defaultRowHeight="15.75" customHeight="1"/>
  <cols>
    <col min="5" max="5" width="13.42578125" customWidth="1"/>
  </cols>
  <sheetData>
    <row r="1" spans="1:26" ht="15.75" customHeight="1">
      <c r="A1" s="116" t="s">
        <v>3105</v>
      </c>
      <c r="B1" s="116" t="s">
        <v>3106</v>
      </c>
      <c r="C1" s="116" t="s">
        <v>3108</v>
      </c>
      <c r="D1" s="116" t="s">
        <v>3109</v>
      </c>
      <c r="E1" s="116" t="s">
        <v>3112</v>
      </c>
      <c r="F1" s="116" t="s">
        <v>3113</v>
      </c>
    </row>
    <row r="2" spans="1:26" ht="15.75" customHeight="1">
      <c r="A2" s="268">
        <v>1</v>
      </c>
      <c r="B2" s="268">
        <v>1</v>
      </c>
      <c r="C2" s="268" t="s">
        <v>3215</v>
      </c>
      <c r="D2" s="365">
        <v>43708</v>
      </c>
      <c r="E2" s="268" t="s">
        <v>207</v>
      </c>
      <c r="F2" s="365">
        <v>43818</v>
      </c>
      <c r="G2" s="219"/>
      <c r="H2" s="219"/>
      <c r="I2" s="219"/>
      <c r="J2" s="219"/>
      <c r="K2" s="219"/>
      <c r="L2" s="219"/>
      <c r="M2" s="219"/>
      <c r="N2" s="219"/>
      <c r="O2" s="219"/>
      <c r="P2" s="219"/>
      <c r="Q2" s="219"/>
      <c r="R2" s="219"/>
      <c r="S2" s="219"/>
      <c r="T2" s="219"/>
      <c r="U2" s="219"/>
      <c r="V2" s="219"/>
      <c r="W2" s="219"/>
      <c r="X2" s="219"/>
      <c r="Y2" s="219"/>
      <c r="Z2" s="219"/>
    </row>
    <row r="3" spans="1:26" ht="15.75" customHeight="1">
      <c r="A3" s="268">
        <v>2</v>
      </c>
      <c r="B3" s="268">
        <v>36</v>
      </c>
      <c r="C3" s="268" t="s">
        <v>203</v>
      </c>
      <c r="D3" s="365">
        <v>43682</v>
      </c>
      <c r="E3" s="268" t="s">
        <v>207</v>
      </c>
      <c r="F3" s="365">
        <v>43852</v>
      </c>
      <c r="G3" s="219"/>
      <c r="H3" s="219"/>
      <c r="I3" s="219"/>
      <c r="J3" s="219"/>
      <c r="K3" s="219"/>
      <c r="L3" s="219"/>
      <c r="M3" s="219"/>
      <c r="N3" s="219"/>
      <c r="O3" s="219"/>
      <c r="P3" s="219"/>
      <c r="Q3" s="219"/>
      <c r="R3" s="219"/>
      <c r="S3" s="219"/>
      <c r="T3" s="219"/>
      <c r="U3" s="219"/>
      <c r="V3" s="219"/>
      <c r="W3" s="219"/>
      <c r="X3" s="219"/>
      <c r="Y3" s="219"/>
      <c r="Z3" s="219"/>
    </row>
    <row r="4" spans="1:26" ht="15.75" customHeight="1">
      <c r="A4" s="268">
        <v>3</v>
      </c>
      <c r="B4" s="268">
        <v>1</v>
      </c>
      <c r="C4" s="268" t="s">
        <v>3215</v>
      </c>
      <c r="D4" s="365">
        <v>43708</v>
      </c>
      <c r="E4" s="268" t="s">
        <v>203</v>
      </c>
      <c r="F4" s="365">
        <v>43839</v>
      </c>
      <c r="G4" s="219"/>
      <c r="H4" s="219"/>
      <c r="I4" s="219"/>
      <c r="J4" s="219"/>
      <c r="K4" s="219"/>
      <c r="L4" s="219"/>
      <c r="M4" s="219"/>
      <c r="N4" s="219"/>
      <c r="O4" s="219"/>
      <c r="P4" s="219"/>
      <c r="Q4" s="219"/>
      <c r="R4" s="219"/>
      <c r="S4" s="219"/>
      <c r="T4" s="219"/>
      <c r="U4" s="219"/>
      <c r="V4" s="219"/>
      <c r="W4" s="219"/>
      <c r="X4" s="219"/>
      <c r="Y4" s="219"/>
      <c r="Z4" s="219"/>
    </row>
    <row r="5" spans="1:26" ht="15.75" customHeight="1">
      <c r="A5" s="268">
        <v>4</v>
      </c>
      <c r="B5" s="268">
        <v>35</v>
      </c>
      <c r="C5" s="268" t="s">
        <v>3215</v>
      </c>
      <c r="D5" s="365">
        <v>43711</v>
      </c>
      <c r="E5" s="268" t="s">
        <v>207</v>
      </c>
      <c r="F5" s="365">
        <v>43852</v>
      </c>
      <c r="G5" s="219"/>
      <c r="H5" s="219"/>
      <c r="I5" s="219"/>
      <c r="J5" s="219"/>
      <c r="K5" s="219"/>
      <c r="L5" s="219"/>
      <c r="M5" s="219"/>
      <c r="N5" s="219"/>
      <c r="O5" s="219"/>
      <c r="P5" s="219"/>
      <c r="Q5" s="219"/>
      <c r="R5" s="219"/>
      <c r="S5" s="219"/>
      <c r="T5" s="219"/>
      <c r="U5" s="219"/>
      <c r="V5" s="219"/>
      <c r="W5" s="219"/>
      <c r="X5" s="219"/>
      <c r="Y5" s="219"/>
      <c r="Z5" s="219"/>
    </row>
    <row r="6" spans="1:26" ht="15.75" customHeight="1">
      <c r="A6" s="268">
        <v>5</v>
      </c>
      <c r="B6" s="268">
        <v>68</v>
      </c>
      <c r="C6" s="268" t="s">
        <v>15</v>
      </c>
      <c r="D6" s="365">
        <v>43711</v>
      </c>
      <c r="E6" s="268" t="s">
        <v>207</v>
      </c>
      <c r="F6" s="365">
        <v>43873</v>
      </c>
      <c r="G6" s="268"/>
      <c r="H6" s="219"/>
      <c r="I6" s="219"/>
      <c r="J6" s="219"/>
      <c r="K6" s="219"/>
      <c r="L6" s="219"/>
      <c r="M6" s="219"/>
      <c r="N6" s="219"/>
      <c r="O6" s="219"/>
      <c r="P6" s="219"/>
      <c r="Q6" s="219"/>
      <c r="R6" s="219"/>
      <c r="S6" s="219"/>
      <c r="T6" s="219"/>
      <c r="U6" s="219"/>
      <c r="V6" s="219"/>
      <c r="W6" s="219"/>
      <c r="X6" s="219"/>
      <c r="Y6" s="219"/>
      <c r="Z6" s="219"/>
    </row>
    <row r="7" spans="1:26" ht="15.75" customHeight="1">
      <c r="A7" s="268">
        <v>6</v>
      </c>
      <c r="B7" s="268">
        <v>1</v>
      </c>
      <c r="C7" s="268" t="s">
        <v>15</v>
      </c>
      <c r="D7" s="365">
        <v>43708</v>
      </c>
      <c r="E7" s="268" t="s">
        <v>203</v>
      </c>
      <c r="F7" s="365">
        <v>43839</v>
      </c>
      <c r="G7" s="219"/>
      <c r="H7" s="219"/>
      <c r="I7" s="219"/>
      <c r="J7" s="219"/>
      <c r="K7" s="219"/>
      <c r="L7" s="219"/>
      <c r="M7" s="219"/>
      <c r="N7" s="219"/>
      <c r="O7" s="219"/>
      <c r="P7" s="219"/>
      <c r="Q7" s="219"/>
      <c r="R7" s="219"/>
      <c r="S7" s="219"/>
      <c r="T7" s="219"/>
      <c r="U7" s="219"/>
      <c r="V7" s="219"/>
      <c r="W7" s="219"/>
      <c r="X7" s="219"/>
      <c r="Y7" s="219"/>
      <c r="Z7" s="219"/>
    </row>
    <row r="8" spans="1:26" ht="15.75" customHeight="1">
      <c r="A8" s="268">
        <v>7</v>
      </c>
      <c r="B8" s="268">
        <v>0</v>
      </c>
      <c r="C8" s="268" t="s">
        <v>3140</v>
      </c>
      <c r="D8" s="365">
        <v>43677</v>
      </c>
      <c r="E8" s="268" t="s">
        <v>207</v>
      </c>
      <c r="F8" s="365">
        <v>43846</v>
      </c>
      <c r="G8" s="219"/>
      <c r="H8" s="219"/>
      <c r="I8" s="219"/>
      <c r="J8" s="219"/>
      <c r="K8" s="219"/>
      <c r="L8" s="219"/>
      <c r="M8" s="219"/>
      <c r="N8" s="219"/>
      <c r="O8" s="219"/>
      <c r="P8" s="219"/>
      <c r="Q8" s="219"/>
      <c r="R8" s="219"/>
      <c r="S8" s="219"/>
      <c r="T8" s="219"/>
      <c r="U8" s="219"/>
      <c r="V8" s="219"/>
      <c r="W8" s="219"/>
      <c r="X8" s="219"/>
      <c r="Y8" s="219"/>
      <c r="Z8" s="219"/>
    </row>
    <row r="9" spans="1:26" ht="15.75" customHeight="1">
      <c r="A9" s="268">
        <v>8</v>
      </c>
      <c r="B9" s="268">
        <v>9</v>
      </c>
      <c r="C9" s="268" t="s">
        <v>15</v>
      </c>
      <c r="D9" s="365">
        <v>43711</v>
      </c>
      <c r="E9" s="268" t="s">
        <v>207</v>
      </c>
      <c r="F9" s="365">
        <v>43852</v>
      </c>
      <c r="G9" s="219"/>
      <c r="H9" s="219"/>
      <c r="I9" s="219"/>
      <c r="J9" s="219"/>
      <c r="K9" s="219"/>
      <c r="L9" s="219"/>
      <c r="M9" s="219"/>
      <c r="N9" s="219"/>
      <c r="O9" s="219"/>
      <c r="P9" s="219"/>
      <c r="Q9" s="219"/>
      <c r="R9" s="219"/>
      <c r="S9" s="219"/>
      <c r="T9" s="219"/>
      <c r="U9" s="219"/>
      <c r="V9" s="219"/>
      <c r="W9" s="219"/>
      <c r="X9" s="219"/>
      <c r="Y9" s="219"/>
      <c r="Z9" s="219"/>
    </row>
    <row r="10" spans="1:26" ht="15.75" customHeight="1">
      <c r="A10" s="268">
        <v>9</v>
      </c>
      <c r="B10" s="268">
        <v>89</v>
      </c>
      <c r="C10" s="268" t="s">
        <v>15</v>
      </c>
      <c r="D10" s="365">
        <v>43712</v>
      </c>
      <c r="E10" s="268" t="s">
        <v>207</v>
      </c>
      <c r="F10" s="365">
        <v>43866</v>
      </c>
      <c r="G10" s="219"/>
      <c r="H10" s="219"/>
      <c r="I10" s="219"/>
      <c r="J10" s="219"/>
      <c r="K10" s="219"/>
      <c r="L10" s="219"/>
      <c r="M10" s="219"/>
      <c r="N10" s="219"/>
      <c r="O10" s="219"/>
      <c r="P10" s="219"/>
      <c r="Q10" s="219"/>
      <c r="R10" s="219"/>
      <c r="S10" s="219"/>
      <c r="T10" s="219"/>
      <c r="U10" s="219"/>
      <c r="V10" s="219"/>
      <c r="W10" s="219"/>
      <c r="X10" s="219"/>
      <c r="Y10" s="219"/>
      <c r="Z10" s="219"/>
    </row>
    <row r="11" spans="1:26" ht="15.75" customHeight="1">
      <c r="A11" s="268">
        <v>10</v>
      </c>
      <c r="B11" s="268">
        <v>122</v>
      </c>
      <c r="C11" s="268" t="s">
        <v>15</v>
      </c>
      <c r="D11" s="365">
        <v>43719</v>
      </c>
      <c r="E11" s="268" t="s">
        <v>207</v>
      </c>
      <c r="F11" s="365">
        <v>43875</v>
      </c>
      <c r="G11" s="219"/>
      <c r="H11" s="219"/>
      <c r="I11" s="219"/>
      <c r="J11" s="219"/>
      <c r="K11" s="219"/>
      <c r="L11" s="219"/>
      <c r="M11" s="219"/>
      <c r="N11" s="219"/>
      <c r="O11" s="219"/>
      <c r="P11" s="219"/>
      <c r="Q11" s="219"/>
      <c r="R11" s="219"/>
      <c r="S11" s="219"/>
      <c r="T11" s="219"/>
      <c r="U11" s="219"/>
      <c r="V11" s="219"/>
      <c r="W11" s="219"/>
      <c r="X11" s="219"/>
      <c r="Y11" s="219"/>
      <c r="Z11" s="219"/>
    </row>
    <row r="12" spans="1:26" ht="15.75" customHeight="1">
      <c r="A12" s="268">
        <v>11</v>
      </c>
      <c r="B12" s="268">
        <v>38</v>
      </c>
      <c r="C12" s="268" t="s">
        <v>216</v>
      </c>
      <c r="D12" s="365">
        <v>43480</v>
      </c>
      <c r="E12" s="268" t="s">
        <v>207</v>
      </c>
      <c r="F12" s="365">
        <v>43875</v>
      </c>
      <c r="G12" s="219"/>
      <c r="H12" s="219"/>
      <c r="I12" s="219"/>
      <c r="J12" s="219"/>
      <c r="K12" s="219"/>
      <c r="L12" s="219"/>
      <c r="M12" s="219"/>
      <c r="N12" s="219"/>
      <c r="O12" s="219"/>
      <c r="P12" s="219"/>
      <c r="Q12" s="219"/>
      <c r="R12" s="219"/>
      <c r="S12" s="219"/>
      <c r="T12" s="219"/>
      <c r="U12" s="219"/>
      <c r="V12" s="219"/>
      <c r="W12" s="219"/>
      <c r="X12" s="219"/>
      <c r="Y12" s="219"/>
      <c r="Z12" s="219"/>
    </row>
    <row r="13" spans="1:26" ht="15.75" customHeight="1">
      <c r="A13" s="268">
        <v>12</v>
      </c>
      <c r="B13" s="268">
        <v>0</v>
      </c>
      <c r="C13" s="268" t="s">
        <v>3140</v>
      </c>
      <c r="D13" s="365">
        <v>43677</v>
      </c>
      <c r="E13" s="268" t="s">
        <v>207</v>
      </c>
      <c r="F13" s="365">
        <v>43846</v>
      </c>
      <c r="G13" s="219"/>
      <c r="H13" s="219"/>
      <c r="I13" s="219"/>
      <c r="J13" s="219"/>
      <c r="K13" s="219"/>
      <c r="L13" s="219"/>
      <c r="M13" s="219"/>
      <c r="N13" s="219"/>
      <c r="O13" s="219"/>
      <c r="P13" s="219"/>
      <c r="Q13" s="219"/>
      <c r="R13" s="219"/>
      <c r="S13" s="219"/>
      <c r="T13" s="219"/>
      <c r="U13" s="219"/>
      <c r="V13" s="219"/>
      <c r="W13" s="219"/>
      <c r="X13" s="219"/>
      <c r="Y13" s="219"/>
      <c r="Z13" s="219"/>
    </row>
    <row r="14" spans="1:26" ht="15.75" customHeight="1">
      <c r="A14" s="268">
        <v>13</v>
      </c>
      <c r="B14" s="268">
        <v>0</v>
      </c>
      <c r="C14" s="268" t="s">
        <v>3140</v>
      </c>
      <c r="D14" s="365">
        <v>43677</v>
      </c>
      <c r="E14" s="268" t="s">
        <v>207</v>
      </c>
      <c r="F14" s="365">
        <v>43846</v>
      </c>
      <c r="G14" s="219"/>
      <c r="H14" s="219"/>
      <c r="I14" s="219"/>
      <c r="J14" s="219"/>
      <c r="K14" s="219"/>
      <c r="L14" s="219"/>
      <c r="M14" s="219"/>
      <c r="N14" s="219"/>
      <c r="O14" s="219"/>
      <c r="P14" s="219"/>
      <c r="Q14" s="219"/>
      <c r="R14" s="219"/>
      <c r="S14" s="219"/>
      <c r="T14" s="219"/>
      <c r="U14" s="219"/>
      <c r="V14" s="219"/>
      <c r="W14" s="219"/>
      <c r="X14" s="219"/>
      <c r="Y14" s="219"/>
      <c r="Z14" s="219"/>
    </row>
    <row r="15" spans="1:26" ht="15.75" customHeight="1">
      <c r="A15" s="268">
        <v>14</v>
      </c>
      <c r="B15" s="268">
        <v>0</v>
      </c>
      <c r="C15" s="268" t="s">
        <v>3140</v>
      </c>
      <c r="D15" s="365">
        <v>43677</v>
      </c>
      <c r="E15" s="268" t="s">
        <v>207</v>
      </c>
      <c r="F15" s="365">
        <v>43846</v>
      </c>
      <c r="G15" s="219"/>
      <c r="H15" s="219"/>
      <c r="I15" s="219"/>
      <c r="J15" s="219"/>
      <c r="K15" s="219"/>
      <c r="L15" s="219"/>
      <c r="M15" s="219"/>
      <c r="N15" s="219"/>
      <c r="O15" s="219"/>
      <c r="P15" s="219"/>
      <c r="Q15" s="219"/>
      <c r="R15" s="219"/>
      <c r="S15" s="219"/>
      <c r="T15" s="219"/>
      <c r="U15" s="219"/>
      <c r="V15" s="219"/>
      <c r="W15" s="219"/>
      <c r="X15" s="219"/>
      <c r="Y15" s="219"/>
      <c r="Z15" s="219"/>
    </row>
    <row r="16" spans="1:26" ht="15.75" customHeight="1">
      <c r="A16" s="268">
        <v>15</v>
      </c>
      <c r="B16" s="268">
        <v>8</v>
      </c>
      <c r="C16" s="268" t="s">
        <v>15</v>
      </c>
      <c r="D16" s="365">
        <v>43733</v>
      </c>
      <c r="E16" s="268" t="s">
        <v>207</v>
      </c>
      <c r="F16" s="365">
        <v>43859</v>
      </c>
      <c r="G16" s="268"/>
      <c r="H16" s="219"/>
      <c r="I16" s="219"/>
      <c r="J16" s="219"/>
      <c r="K16" s="219"/>
      <c r="L16" s="219"/>
      <c r="M16" s="219"/>
      <c r="N16" s="219"/>
      <c r="O16" s="219"/>
      <c r="P16" s="219"/>
      <c r="Q16" s="219"/>
      <c r="R16" s="219"/>
      <c r="S16" s="219"/>
      <c r="T16" s="219"/>
      <c r="U16" s="219"/>
      <c r="V16" s="219"/>
      <c r="W16" s="219"/>
      <c r="X16" s="219"/>
      <c r="Y16" s="219"/>
      <c r="Z16" s="219"/>
    </row>
    <row r="17" spans="1:26" ht="15.75" customHeight="1">
      <c r="A17" s="268">
        <v>16</v>
      </c>
      <c r="B17" s="268">
        <v>120</v>
      </c>
      <c r="C17" s="268" t="s">
        <v>216</v>
      </c>
      <c r="D17" s="472">
        <v>43845</v>
      </c>
      <c r="E17" s="268" t="s">
        <v>207</v>
      </c>
      <c r="F17" s="365">
        <v>43860</v>
      </c>
      <c r="G17" s="219"/>
      <c r="H17" s="219"/>
      <c r="I17" s="219"/>
      <c r="J17" s="219"/>
      <c r="K17" s="219"/>
      <c r="L17" s="219"/>
      <c r="M17" s="219"/>
      <c r="N17" s="219"/>
      <c r="O17" s="219"/>
      <c r="P17" s="219"/>
      <c r="Q17" s="219"/>
      <c r="R17" s="219"/>
      <c r="S17" s="219"/>
      <c r="T17" s="219"/>
      <c r="U17" s="219"/>
      <c r="V17" s="219"/>
      <c r="W17" s="219"/>
      <c r="X17" s="219"/>
      <c r="Y17" s="219"/>
      <c r="Z17" s="219"/>
    </row>
    <row r="18" spans="1:26" ht="15.75" customHeight="1">
      <c r="A18" s="268">
        <v>17</v>
      </c>
      <c r="B18" s="268">
        <v>43</v>
      </c>
      <c r="C18" s="268" t="s">
        <v>15</v>
      </c>
      <c r="D18" s="365">
        <v>43725</v>
      </c>
      <c r="E18" s="268" t="s">
        <v>207</v>
      </c>
      <c r="F18" s="365">
        <v>43852</v>
      </c>
      <c r="G18" s="219"/>
      <c r="H18" s="219"/>
      <c r="I18" s="219"/>
      <c r="J18" s="219"/>
      <c r="K18" s="219"/>
      <c r="L18" s="219"/>
      <c r="M18" s="219"/>
      <c r="N18" s="219"/>
      <c r="O18" s="219"/>
      <c r="P18" s="219"/>
      <c r="Q18" s="219"/>
      <c r="R18" s="219"/>
      <c r="S18" s="219"/>
      <c r="T18" s="219"/>
      <c r="U18" s="219"/>
      <c r="V18" s="219"/>
      <c r="W18" s="219"/>
      <c r="X18" s="219"/>
      <c r="Y18" s="219"/>
      <c r="Z18" s="219"/>
    </row>
    <row r="19" spans="1:26" ht="15.75" customHeight="1">
      <c r="A19" s="268">
        <v>18</v>
      </c>
      <c r="B19" s="268">
        <v>11</v>
      </c>
      <c r="C19" s="268" t="s">
        <v>15</v>
      </c>
      <c r="D19" s="365">
        <v>43720</v>
      </c>
      <c r="E19" s="268" t="s">
        <v>207</v>
      </c>
      <c r="F19" s="365">
        <v>43873</v>
      </c>
      <c r="G19" s="268"/>
      <c r="H19" s="219"/>
      <c r="I19" s="219"/>
      <c r="J19" s="219"/>
      <c r="K19" s="219"/>
      <c r="L19" s="219"/>
      <c r="M19" s="219"/>
      <c r="N19" s="219"/>
      <c r="O19" s="219"/>
      <c r="P19" s="219"/>
      <c r="Q19" s="219"/>
      <c r="R19" s="219"/>
      <c r="S19" s="219"/>
      <c r="T19" s="219"/>
      <c r="U19" s="219"/>
      <c r="V19" s="219"/>
      <c r="W19" s="219"/>
      <c r="X19" s="219"/>
      <c r="Y19" s="219"/>
      <c r="Z19" s="219"/>
    </row>
    <row r="20" spans="1:26" ht="15.75" customHeight="1">
      <c r="A20" s="268">
        <v>19</v>
      </c>
      <c r="B20" s="268">
        <v>14</v>
      </c>
      <c r="C20" s="268" t="s">
        <v>15</v>
      </c>
      <c r="D20" s="365">
        <v>43720</v>
      </c>
      <c r="E20" s="268" t="s">
        <v>203</v>
      </c>
      <c r="F20" s="365">
        <v>43839</v>
      </c>
      <c r="G20" s="219"/>
      <c r="H20" s="219"/>
      <c r="I20" s="219"/>
      <c r="J20" s="219"/>
      <c r="K20" s="219"/>
      <c r="L20" s="219"/>
      <c r="M20" s="219"/>
      <c r="N20" s="219"/>
      <c r="O20" s="219"/>
      <c r="P20" s="219"/>
      <c r="Q20" s="219"/>
      <c r="R20" s="219"/>
      <c r="S20" s="219"/>
      <c r="T20" s="219"/>
      <c r="U20" s="219"/>
      <c r="V20" s="219"/>
      <c r="W20" s="219"/>
      <c r="X20" s="219"/>
      <c r="Y20" s="219"/>
      <c r="Z20" s="219"/>
    </row>
    <row r="21" spans="1:26" ht="15.75" customHeight="1">
      <c r="A21" s="268">
        <v>20</v>
      </c>
      <c r="B21" s="268">
        <v>0</v>
      </c>
      <c r="C21" s="268" t="s">
        <v>3140</v>
      </c>
      <c r="D21" s="365">
        <v>43677</v>
      </c>
      <c r="E21" s="268" t="s">
        <v>207</v>
      </c>
      <c r="F21" s="365">
        <v>43846</v>
      </c>
      <c r="G21" s="219"/>
      <c r="H21" s="219"/>
      <c r="I21" s="219"/>
      <c r="J21" s="219"/>
      <c r="K21" s="219"/>
      <c r="L21" s="219"/>
      <c r="M21" s="219"/>
      <c r="N21" s="219"/>
      <c r="O21" s="219"/>
      <c r="P21" s="219"/>
      <c r="Q21" s="219"/>
      <c r="R21" s="219"/>
      <c r="S21" s="219"/>
      <c r="T21" s="219"/>
      <c r="U21" s="219"/>
      <c r="V21" s="219"/>
      <c r="W21" s="219"/>
      <c r="X21" s="219"/>
      <c r="Y21" s="219"/>
      <c r="Z21" s="219"/>
    </row>
    <row r="22" spans="1:26" ht="15.75" customHeight="1">
      <c r="A22" s="268">
        <v>21</v>
      </c>
      <c r="B22" s="268">
        <v>0</v>
      </c>
      <c r="C22" s="268" t="s">
        <v>3140</v>
      </c>
      <c r="D22" s="365">
        <v>43677</v>
      </c>
      <c r="E22" s="268" t="s">
        <v>207</v>
      </c>
      <c r="F22" s="365">
        <v>43846</v>
      </c>
      <c r="G22" s="219"/>
      <c r="H22" s="219"/>
      <c r="I22" s="219"/>
      <c r="J22" s="219"/>
      <c r="K22" s="219"/>
      <c r="L22" s="219"/>
      <c r="M22" s="219"/>
      <c r="N22" s="219"/>
      <c r="O22" s="219"/>
      <c r="P22" s="219"/>
      <c r="Q22" s="219"/>
      <c r="R22" s="219"/>
      <c r="S22" s="219"/>
      <c r="T22" s="219"/>
      <c r="U22" s="219"/>
      <c r="V22" s="219"/>
      <c r="W22" s="219"/>
      <c r="X22" s="219"/>
      <c r="Y22" s="219"/>
      <c r="Z22" s="219"/>
    </row>
    <row r="23" spans="1:26" ht="15.75" customHeight="1">
      <c r="A23" s="268">
        <v>22</v>
      </c>
      <c r="B23" s="268">
        <v>10</v>
      </c>
      <c r="C23" s="268" t="s">
        <v>15</v>
      </c>
      <c r="D23" s="365">
        <v>43737</v>
      </c>
      <c r="E23" s="268" t="s">
        <v>207</v>
      </c>
      <c r="F23" s="365">
        <v>43853</v>
      </c>
      <c r="G23" s="219"/>
      <c r="H23" s="219"/>
      <c r="I23" s="219"/>
      <c r="J23" s="219"/>
      <c r="K23" s="219"/>
      <c r="L23" s="219"/>
      <c r="M23" s="219"/>
      <c r="N23" s="219"/>
      <c r="O23" s="219"/>
      <c r="P23" s="219"/>
      <c r="Q23" s="219"/>
      <c r="R23" s="219"/>
      <c r="S23" s="219"/>
      <c r="T23" s="219"/>
      <c r="U23" s="219"/>
      <c r="V23" s="219"/>
      <c r="W23" s="219"/>
      <c r="X23" s="219"/>
      <c r="Y23" s="219"/>
      <c r="Z23" s="219"/>
    </row>
    <row r="24" spans="1:26" ht="15.75" customHeight="1">
      <c r="A24" s="268">
        <v>23</v>
      </c>
      <c r="B24" s="268">
        <v>30</v>
      </c>
      <c r="C24" s="268" t="s">
        <v>15</v>
      </c>
      <c r="D24" s="365">
        <v>43737</v>
      </c>
      <c r="E24" s="268" t="s">
        <v>207</v>
      </c>
      <c r="F24" s="365">
        <v>43853</v>
      </c>
      <c r="G24" s="219"/>
      <c r="H24" s="219"/>
      <c r="I24" s="219"/>
      <c r="J24" s="219"/>
      <c r="K24" s="219"/>
      <c r="L24" s="219"/>
      <c r="M24" s="219"/>
      <c r="N24" s="219"/>
      <c r="O24" s="219"/>
      <c r="P24" s="219"/>
      <c r="Q24" s="219"/>
      <c r="R24" s="219"/>
      <c r="S24" s="219"/>
      <c r="T24" s="219"/>
      <c r="U24" s="219"/>
      <c r="V24" s="219"/>
      <c r="W24" s="219"/>
      <c r="X24" s="219"/>
      <c r="Y24" s="219"/>
      <c r="Z24" s="219"/>
    </row>
    <row r="25" spans="1:26" ht="15.75" customHeight="1">
      <c r="A25" s="268">
        <v>24</v>
      </c>
      <c r="B25" s="268">
        <v>149</v>
      </c>
      <c r="C25" s="268" t="s">
        <v>216</v>
      </c>
      <c r="D25" s="472">
        <v>43801</v>
      </c>
      <c r="E25" s="268" t="s">
        <v>207</v>
      </c>
      <c r="F25" s="365">
        <v>43864</v>
      </c>
      <c r="G25" s="219"/>
      <c r="H25" s="219"/>
      <c r="I25" s="219"/>
      <c r="J25" s="219"/>
      <c r="K25" s="219"/>
      <c r="L25" s="219"/>
      <c r="M25" s="219"/>
      <c r="N25" s="219"/>
      <c r="O25" s="219"/>
      <c r="P25" s="219"/>
      <c r="Q25" s="219"/>
      <c r="R25" s="219"/>
      <c r="S25" s="219"/>
      <c r="T25" s="219"/>
      <c r="U25" s="219"/>
      <c r="V25" s="219"/>
      <c r="W25" s="219"/>
      <c r="X25" s="219"/>
      <c r="Y25" s="219"/>
      <c r="Z25" s="219"/>
    </row>
    <row r="26" spans="1:26" ht="15.75" customHeight="1">
      <c r="A26" s="268">
        <v>25</v>
      </c>
      <c r="B26" s="268">
        <v>130</v>
      </c>
      <c r="C26" s="268" t="s">
        <v>216</v>
      </c>
      <c r="D26" s="472">
        <v>43802</v>
      </c>
      <c r="E26" s="268" t="s">
        <v>207</v>
      </c>
      <c r="F26" s="365">
        <v>43864</v>
      </c>
      <c r="G26" s="219"/>
      <c r="H26" s="219"/>
      <c r="I26" s="219"/>
      <c r="J26" s="219"/>
      <c r="K26" s="219"/>
      <c r="L26" s="219"/>
      <c r="M26" s="219"/>
      <c r="N26" s="219"/>
      <c r="O26" s="219"/>
      <c r="P26" s="219"/>
      <c r="Q26" s="219"/>
      <c r="R26" s="219"/>
      <c r="S26" s="219"/>
      <c r="T26" s="219"/>
      <c r="U26" s="219"/>
      <c r="V26" s="219"/>
      <c r="W26" s="219"/>
      <c r="X26" s="219"/>
      <c r="Y26" s="219"/>
      <c r="Z26" s="219"/>
    </row>
    <row r="27" spans="1:26" ht="15.75" customHeight="1">
      <c r="A27" s="268">
        <v>26</v>
      </c>
      <c r="B27" s="268">
        <v>50</v>
      </c>
      <c r="C27" s="268" t="s">
        <v>216</v>
      </c>
      <c r="D27" s="472">
        <v>43845</v>
      </c>
      <c r="E27" s="268" t="s">
        <v>207</v>
      </c>
      <c r="F27" s="365">
        <v>43854</v>
      </c>
      <c r="G27" s="219"/>
      <c r="H27" s="219"/>
      <c r="I27" s="219"/>
      <c r="J27" s="219"/>
      <c r="K27" s="219"/>
      <c r="L27" s="219"/>
      <c r="M27" s="219"/>
      <c r="N27" s="219"/>
      <c r="O27" s="219"/>
      <c r="P27" s="219"/>
      <c r="Q27" s="219"/>
      <c r="R27" s="219"/>
      <c r="S27" s="219"/>
      <c r="T27" s="219"/>
      <c r="U27" s="219"/>
      <c r="V27" s="219"/>
      <c r="W27" s="219"/>
      <c r="X27" s="219"/>
      <c r="Y27" s="219"/>
      <c r="Z27" s="219"/>
    </row>
    <row r="28" spans="1:26" ht="15.75" customHeight="1">
      <c r="A28" s="268">
        <v>27</v>
      </c>
      <c r="B28" s="268">
        <v>26</v>
      </c>
      <c r="C28" s="268" t="s">
        <v>216</v>
      </c>
      <c r="D28" s="472">
        <v>43805</v>
      </c>
      <c r="E28" s="268" t="s">
        <v>207</v>
      </c>
      <c r="F28" s="365">
        <v>43854</v>
      </c>
      <c r="G28" s="219"/>
      <c r="H28" s="219"/>
      <c r="I28" s="219"/>
      <c r="J28" s="219"/>
      <c r="K28" s="219"/>
      <c r="L28" s="219"/>
      <c r="M28" s="219"/>
      <c r="N28" s="219"/>
      <c r="O28" s="219"/>
      <c r="P28" s="219"/>
      <c r="Q28" s="219"/>
      <c r="R28" s="219"/>
      <c r="S28" s="219"/>
      <c r="T28" s="219"/>
      <c r="U28" s="219"/>
      <c r="V28" s="219"/>
      <c r="W28" s="219"/>
      <c r="X28" s="219"/>
      <c r="Y28" s="219"/>
      <c r="Z28" s="219"/>
    </row>
    <row r="29" spans="1:26" ht="15.75" customHeight="1">
      <c r="A29" s="268">
        <v>28</v>
      </c>
      <c r="B29" s="268">
        <v>5</v>
      </c>
      <c r="C29" s="268" t="s">
        <v>15</v>
      </c>
      <c r="D29" s="365">
        <v>43733</v>
      </c>
      <c r="E29" s="268" t="s">
        <v>207</v>
      </c>
      <c r="F29" s="365">
        <v>43852</v>
      </c>
      <c r="G29" s="219"/>
      <c r="H29" s="219"/>
      <c r="I29" s="219"/>
      <c r="J29" s="219"/>
      <c r="K29" s="219"/>
      <c r="L29" s="219"/>
      <c r="M29" s="219"/>
      <c r="N29" s="219"/>
      <c r="O29" s="219"/>
      <c r="P29" s="219"/>
      <c r="Q29" s="219"/>
      <c r="R29" s="219"/>
      <c r="S29" s="219"/>
      <c r="T29" s="219"/>
      <c r="U29" s="219"/>
      <c r="V29" s="219"/>
      <c r="W29" s="219"/>
      <c r="X29" s="219"/>
      <c r="Y29" s="219"/>
      <c r="Z29" s="219"/>
    </row>
    <row r="30" spans="1:26" ht="12.75">
      <c r="A30" s="268">
        <v>29</v>
      </c>
      <c r="B30" s="268">
        <v>0</v>
      </c>
      <c r="C30" s="268" t="s">
        <v>3140</v>
      </c>
      <c r="D30" s="365">
        <v>43677</v>
      </c>
      <c r="E30" s="268" t="s">
        <v>207</v>
      </c>
      <c r="F30" s="365">
        <v>43846</v>
      </c>
      <c r="G30" s="219"/>
      <c r="H30" s="219"/>
      <c r="I30" s="219"/>
      <c r="J30" s="219"/>
      <c r="K30" s="219"/>
      <c r="L30" s="219"/>
      <c r="M30" s="219"/>
      <c r="N30" s="219"/>
      <c r="O30" s="219"/>
      <c r="P30" s="219"/>
      <c r="Q30" s="219"/>
      <c r="R30" s="219"/>
      <c r="S30" s="219"/>
      <c r="T30" s="219"/>
      <c r="U30" s="219"/>
      <c r="V30" s="219"/>
      <c r="W30" s="219"/>
      <c r="X30" s="219"/>
      <c r="Y30" s="219"/>
      <c r="Z30" s="219"/>
    </row>
    <row r="31" spans="1:26" ht="12.75">
      <c r="A31" s="268">
        <v>30</v>
      </c>
      <c r="B31" s="268">
        <v>1</v>
      </c>
      <c r="C31" s="268" t="s">
        <v>15</v>
      </c>
      <c r="D31" s="365">
        <v>43738</v>
      </c>
      <c r="E31" s="268" t="s">
        <v>207</v>
      </c>
      <c r="F31" s="365">
        <v>43852</v>
      </c>
      <c r="G31" s="219"/>
      <c r="H31" s="219"/>
      <c r="I31" s="219"/>
      <c r="J31" s="219"/>
      <c r="K31" s="219"/>
      <c r="L31" s="219"/>
      <c r="M31" s="219"/>
      <c r="N31" s="219"/>
      <c r="O31" s="219"/>
      <c r="P31" s="219"/>
      <c r="Q31" s="219"/>
      <c r="R31" s="219"/>
      <c r="S31" s="219"/>
      <c r="T31" s="219"/>
      <c r="U31" s="219"/>
      <c r="V31" s="219"/>
      <c r="W31" s="219"/>
      <c r="X31" s="219"/>
      <c r="Y31" s="219"/>
      <c r="Z31" s="219"/>
    </row>
    <row r="32" spans="1:26" ht="12.75">
      <c r="A32" s="268">
        <v>31</v>
      </c>
      <c r="B32" s="268">
        <v>0</v>
      </c>
      <c r="C32" s="268" t="s">
        <v>3140</v>
      </c>
      <c r="D32" s="365">
        <v>43677</v>
      </c>
      <c r="E32" s="268" t="s">
        <v>207</v>
      </c>
      <c r="F32" s="365">
        <v>43846</v>
      </c>
      <c r="G32" s="219"/>
      <c r="H32" s="219"/>
      <c r="I32" s="219"/>
      <c r="J32" s="219"/>
      <c r="K32" s="219"/>
      <c r="L32" s="219"/>
      <c r="M32" s="219"/>
      <c r="N32" s="219"/>
      <c r="O32" s="219"/>
      <c r="P32" s="219"/>
      <c r="Q32" s="219"/>
      <c r="R32" s="219"/>
      <c r="S32" s="219"/>
      <c r="T32" s="219"/>
      <c r="U32" s="219"/>
      <c r="V32" s="219"/>
      <c r="W32" s="219"/>
      <c r="X32" s="219"/>
      <c r="Y32" s="219"/>
      <c r="Z32" s="219"/>
    </row>
    <row r="33" spans="1:26" ht="12.75">
      <c r="A33" s="268">
        <v>32</v>
      </c>
      <c r="B33" s="268">
        <v>107</v>
      </c>
      <c r="C33" s="268" t="s">
        <v>216</v>
      </c>
      <c r="D33" s="472">
        <v>43805</v>
      </c>
      <c r="E33" s="268" t="s">
        <v>207</v>
      </c>
      <c r="F33" s="365">
        <v>43866</v>
      </c>
      <c r="G33" s="219"/>
      <c r="H33" s="219"/>
      <c r="I33" s="219"/>
      <c r="J33" s="219"/>
      <c r="K33" s="219"/>
      <c r="L33" s="219"/>
      <c r="M33" s="219"/>
      <c r="N33" s="219"/>
      <c r="O33" s="219"/>
      <c r="P33" s="219"/>
      <c r="Q33" s="219"/>
      <c r="R33" s="219"/>
      <c r="S33" s="219"/>
      <c r="T33" s="219"/>
      <c r="U33" s="219"/>
      <c r="V33" s="219"/>
      <c r="W33" s="219"/>
      <c r="X33" s="219"/>
      <c r="Y33" s="219"/>
      <c r="Z33" s="219"/>
    </row>
    <row r="34" spans="1:26" ht="12.75">
      <c r="A34" s="268">
        <v>33</v>
      </c>
      <c r="B34" s="268">
        <v>4</v>
      </c>
      <c r="C34" s="268" t="s">
        <v>216</v>
      </c>
      <c r="D34" s="472">
        <v>43802</v>
      </c>
      <c r="E34" s="268" t="s">
        <v>207</v>
      </c>
      <c r="F34" s="365">
        <v>43852</v>
      </c>
      <c r="G34" s="219"/>
      <c r="H34" s="219"/>
      <c r="I34" s="219"/>
      <c r="J34" s="219"/>
      <c r="K34" s="219"/>
      <c r="L34" s="219"/>
      <c r="M34" s="219"/>
      <c r="N34" s="219"/>
      <c r="O34" s="219"/>
      <c r="P34" s="219"/>
      <c r="Q34" s="219"/>
      <c r="R34" s="219"/>
      <c r="S34" s="219"/>
      <c r="T34" s="219"/>
      <c r="U34" s="219"/>
      <c r="V34" s="219"/>
      <c r="W34" s="219"/>
      <c r="X34" s="219"/>
      <c r="Y34" s="219"/>
      <c r="Z34" s="219"/>
    </row>
    <row r="35" spans="1:26" ht="12.75">
      <c r="A35" s="268">
        <v>34</v>
      </c>
      <c r="B35" s="268">
        <v>175</v>
      </c>
      <c r="C35" s="268" t="s">
        <v>216</v>
      </c>
      <c r="D35" s="472">
        <v>43815</v>
      </c>
      <c r="E35" s="268" t="s">
        <v>207</v>
      </c>
      <c r="F35" s="365">
        <v>43866</v>
      </c>
      <c r="G35" s="219"/>
      <c r="H35" s="219"/>
      <c r="I35" s="219"/>
      <c r="J35" s="219"/>
      <c r="K35" s="219"/>
      <c r="L35" s="219"/>
      <c r="M35" s="219"/>
      <c r="N35" s="219"/>
      <c r="O35" s="219"/>
      <c r="P35" s="219"/>
      <c r="Q35" s="219"/>
      <c r="R35" s="219"/>
      <c r="S35" s="219"/>
      <c r="T35" s="219"/>
      <c r="U35" s="219"/>
      <c r="V35" s="219"/>
      <c r="W35" s="219"/>
      <c r="X35" s="219"/>
      <c r="Y35" s="219"/>
      <c r="Z35" s="219"/>
    </row>
    <row r="36" spans="1:26" ht="12.75">
      <c r="A36" s="268">
        <v>35</v>
      </c>
      <c r="B36" s="268">
        <v>103</v>
      </c>
      <c r="C36" s="268" t="s">
        <v>216</v>
      </c>
      <c r="D36" s="472">
        <v>43808</v>
      </c>
      <c r="E36" s="268" t="s">
        <v>207</v>
      </c>
      <c r="F36" s="365">
        <v>43868</v>
      </c>
      <c r="G36" s="219"/>
      <c r="H36" s="219"/>
      <c r="I36" s="219"/>
      <c r="J36" s="219"/>
      <c r="K36" s="219"/>
      <c r="L36" s="219"/>
      <c r="M36" s="219"/>
      <c r="N36" s="219"/>
      <c r="O36" s="219"/>
      <c r="P36" s="219"/>
      <c r="Q36" s="219"/>
      <c r="R36" s="219"/>
      <c r="S36" s="219"/>
      <c r="T36" s="219"/>
      <c r="U36" s="219"/>
      <c r="V36" s="219"/>
      <c r="W36" s="219"/>
      <c r="X36" s="219"/>
      <c r="Y36" s="219"/>
      <c r="Z36" s="219"/>
    </row>
    <row r="37" spans="1:26" ht="12.75">
      <c r="A37" s="268">
        <v>36</v>
      </c>
      <c r="B37" s="268">
        <v>14</v>
      </c>
      <c r="C37" s="268" t="s">
        <v>216</v>
      </c>
      <c r="D37" s="472">
        <v>43808</v>
      </c>
      <c r="E37" s="268" t="s">
        <v>207</v>
      </c>
      <c r="F37" s="365">
        <v>43852</v>
      </c>
      <c r="G37" s="219"/>
      <c r="H37" s="219"/>
      <c r="I37" s="219"/>
      <c r="J37" s="219"/>
      <c r="K37" s="219"/>
      <c r="L37" s="219"/>
      <c r="M37" s="219"/>
      <c r="N37" s="219"/>
      <c r="O37" s="219"/>
      <c r="P37" s="219"/>
      <c r="Q37" s="219"/>
      <c r="R37" s="219"/>
      <c r="S37" s="219"/>
      <c r="T37" s="219"/>
      <c r="U37" s="219"/>
      <c r="V37" s="219"/>
      <c r="W37" s="219"/>
      <c r="X37" s="219"/>
      <c r="Y37" s="219"/>
      <c r="Z37" s="219"/>
    </row>
    <row r="38" spans="1:26" ht="12.75">
      <c r="A38" s="268">
        <v>37</v>
      </c>
      <c r="B38" s="268">
        <v>5</v>
      </c>
      <c r="C38" s="268" t="s">
        <v>15</v>
      </c>
      <c r="D38" s="365">
        <v>43738</v>
      </c>
      <c r="E38" s="268" t="s">
        <v>207</v>
      </c>
      <c r="F38" s="365">
        <v>43852</v>
      </c>
      <c r="G38" s="219"/>
      <c r="H38" s="219"/>
      <c r="I38" s="219"/>
      <c r="J38" s="219"/>
      <c r="K38" s="219"/>
      <c r="L38" s="219"/>
      <c r="M38" s="219"/>
      <c r="N38" s="219"/>
      <c r="O38" s="219"/>
      <c r="P38" s="219"/>
      <c r="Q38" s="219"/>
      <c r="R38" s="219"/>
      <c r="S38" s="219"/>
      <c r="T38" s="219"/>
      <c r="U38" s="219"/>
      <c r="V38" s="219"/>
      <c r="W38" s="219"/>
      <c r="X38" s="219"/>
      <c r="Y38" s="219"/>
      <c r="Z38" s="219"/>
    </row>
    <row r="39" spans="1:26" ht="12.75">
      <c r="A39" s="268">
        <v>38</v>
      </c>
      <c r="B39" s="268">
        <v>81</v>
      </c>
      <c r="C39" s="268" t="s">
        <v>216</v>
      </c>
      <c r="D39" s="472">
        <v>43808</v>
      </c>
      <c r="E39" s="268" t="s">
        <v>207</v>
      </c>
      <c r="F39" s="365">
        <v>43875</v>
      </c>
      <c r="G39" s="219"/>
      <c r="H39" s="219"/>
      <c r="I39" s="219"/>
      <c r="J39" s="219"/>
      <c r="K39" s="219"/>
      <c r="L39" s="219"/>
      <c r="M39" s="219"/>
      <c r="N39" s="219"/>
      <c r="O39" s="219"/>
      <c r="P39" s="219"/>
      <c r="Q39" s="219"/>
      <c r="R39" s="219"/>
      <c r="S39" s="219"/>
      <c r="T39" s="219"/>
      <c r="U39" s="219"/>
      <c r="V39" s="219"/>
      <c r="W39" s="219"/>
      <c r="X39" s="219"/>
      <c r="Y39" s="219"/>
      <c r="Z39" s="219"/>
    </row>
    <row r="40" spans="1:26" ht="12.75">
      <c r="A40" s="268">
        <v>39</v>
      </c>
      <c r="B40" s="268">
        <v>71</v>
      </c>
      <c r="C40" s="268" t="s">
        <v>3501</v>
      </c>
      <c r="D40" s="219"/>
      <c r="E40" s="268" t="s">
        <v>207</v>
      </c>
      <c r="F40" s="365">
        <v>43875</v>
      </c>
      <c r="G40" s="219"/>
      <c r="H40" s="219"/>
      <c r="I40" s="219"/>
      <c r="J40" s="219"/>
      <c r="K40" s="219"/>
      <c r="L40" s="219"/>
      <c r="M40" s="219"/>
      <c r="N40" s="219"/>
      <c r="O40" s="219"/>
      <c r="P40" s="219"/>
      <c r="Q40" s="219"/>
      <c r="R40" s="219"/>
      <c r="S40" s="219"/>
      <c r="T40" s="219"/>
      <c r="U40" s="219"/>
      <c r="V40" s="219"/>
      <c r="W40" s="219"/>
      <c r="X40" s="219"/>
      <c r="Y40" s="219"/>
      <c r="Z40" s="219"/>
    </row>
    <row r="41" spans="1:26" ht="12.75">
      <c r="A41" s="268">
        <v>40</v>
      </c>
      <c r="B41" s="268">
        <v>10</v>
      </c>
      <c r="C41" s="268" t="s">
        <v>15</v>
      </c>
      <c r="D41" s="365">
        <v>43738</v>
      </c>
      <c r="E41" s="268" t="s">
        <v>207</v>
      </c>
      <c r="F41" s="365">
        <v>43859</v>
      </c>
      <c r="G41" s="268"/>
      <c r="H41" s="219"/>
      <c r="I41" s="219"/>
      <c r="J41" s="219"/>
      <c r="K41" s="219"/>
      <c r="L41" s="219"/>
      <c r="M41" s="219"/>
      <c r="N41" s="219"/>
      <c r="O41" s="219"/>
      <c r="P41" s="219"/>
      <c r="Q41" s="219"/>
      <c r="R41" s="219"/>
      <c r="S41" s="219"/>
      <c r="T41" s="219"/>
      <c r="U41" s="219"/>
      <c r="V41" s="219"/>
      <c r="W41" s="219"/>
      <c r="X41" s="219"/>
      <c r="Y41" s="219"/>
      <c r="Z41" s="219"/>
    </row>
    <row r="42" spans="1:26" ht="12.75">
      <c r="A42" s="268">
        <v>41</v>
      </c>
      <c r="B42" s="268">
        <v>59</v>
      </c>
      <c r="C42" s="268" t="s">
        <v>216</v>
      </c>
      <c r="D42" s="472">
        <v>43808</v>
      </c>
      <c r="E42" s="268" t="s">
        <v>207</v>
      </c>
      <c r="F42" s="365">
        <v>43866</v>
      </c>
      <c r="G42" s="219"/>
      <c r="H42" s="219"/>
      <c r="I42" s="219"/>
      <c r="J42" s="219"/>
      <c r="K42" s="219"/>
      <c r="L42" s="219"/>
      <c r="M42" s="219"/>
      <c r="N42" s="219"/>
      <c r="O42" s="219"/>
      <c r="P42" s="219"/>
      <c r="Q42" s="219"/>
      <c r="R42" s="219"/>
      <c r="S42" s="219"/>
      <c r="T42" s="219"/>
      <c r="U42" s="219"/>
      <c r="V42" s="219"/>
      <c r="W42" s="219"/>
      <c r="X42" s="219"/>
      <c r="Y42" s="219"/>
      <c r="Z42" s="219"/>
    </row>
    <row r="43" spans="1:26" ht="12.75">
      <c r="A43" s="268">
        <v>42</v>
      </c>
      <c r="B43" s="268">
        <v>109</v>
      </c>
      <c r="C43" s="268" t="s">
        <v>216</v>
      </c>
      <c r="D43" s="472">
        <v>43809</v>
      </c>
      <c r="E43" s="268" t="s">
        <v>207</v>
      </c>
      <c r="F43" s="365">
        <v>43866</v>
      </c>
      <c r="G43" s="219"/>
      <c r="H43" s="219"/>
      <c r="I43" s="219"/>
      <c r="J43" s="219"/>
      <c r="K43" s="219"/>
      <c r="L43" s="219"/>
      <c r="M43" s="219"/>
      <c r="N43" s="219"/>
      <c r="O43" s="219"/>
      <c r="P43" s="219"/>
      <c r="Q43" s="219"/>
      <c r="R43" s="219"/>
      <c r="S43" s="219"/>
      <c r="T43" s="219"/>
      <c r="U43" s="219"/>
      <c r="V43" s="219"/>
      <c r="W43" s="219"/>
      <c r="X43" s="219"/>
      <c r="Y43" s="219"/>
      <c r="Z43" s="219"/>
    </row>
    <row r="44" spans="1:26" ht="12.75">
      <c r="A44" s="268">
        <v>43</v>
      </c>
      <c r="B44" s="268">
        <v>42</v>
      </c>
      <c r="C44" s="268" t="s">
        <v>216</v>
      </c>
      <c r="D44" s="472">
        <v>43809</v>
      </c>
      <c r="E44" s="268" t="s">
        <v>207</v>
      </c>
      <c r="F44" s="365">
        <v>43854</v>
      </c>
      <c r="G44" s="219"/>
      <c r="H44" s="219"/>
      <c r="I44" s="219"/>
      <c r="J44" s="219"/>
      <c r="K44" s="219"/>
      <c r="L44" s="219"/>
      <c r="M44" s="219"/>
      <c r="N44" s="219"/>
      <c r="O44" s="219"/>
      <c r="P44" s="219"/>
      <c r="Q44" s="219"/>
      <c r="R44" s="219"/>
      <c r="S44" s="219"/>
      <c r="T44" s="219"/>
      <c r="U44" s="219"/>
      <c r="V44" s="219"/>
      <c r="W44" s="219"/>
      <c r="X44" s="219"/>
      <c r="Y44" s="219"/>
      <c r="Z44" s="219"/>
    </row>
    <row r="45" spans="1:26" ht="12.75">
      <c r="A45" s="268">
        <v>44</v>
      </c>
      <c r="B45" s="268">
        <v>36</v>
      </c>
      <c r="C45" s="268" t="s">
        <v>216</v>
      </c>
      <c r="D45" s="472">
        <v>43810</v>
      </c>
      <c r="E45" s="268" t="s">
        <v>207</v>
      </c>
      <c r="F45" s="365">
        <v>43854</v>
      </c>
      <c r="G45" s="219"/>
      <c r="H45" s="219"/>
      <c r="I45" s="219"/>
      <c r="J45" s="219"/>
      <c r="K45" s="219"/>
      <c r="L45" s="219"/>
      <c r="M45" s="219"/>
      <c r="N45" s="219"/>
      <c r="O45" s="219"/>
      <c r="P45" s="219"/>
      <c r="Q45" s="219"/>
      <c r="R45" s="219"/>
      <c r="S45" s="219"/>
      <c r="T45" s="219"/>
      <c r="U45" s="219"/>
      <c r="V45" s="219"/>
      <c r="W45" s="219"/>
      <c r="X45" s="219"/>
      <c r="Y45" s="219"/>
      <c r="Z45" s="219"/>
    </row>
    <row r="46" spans="1:26" ht="12.75">
      <c r="A46" s="268">
        <v>45</v>
      </c>
      <c r="B46" s="268">
        <v>718</v>
      </c>
      <c r="C46" s="268" t="s">
        <v>216</v>
      </c>
      <c r="D46" s="472">
        <v>43815</v>
      </c>
      <c r="E46" s="268" t="s">
        <v>207</v>
      </c>
      <c r="F46" s="365">
        <v>43873</v>
      </c>
      <c r="G46" s="219"/>
      <c r="H46" s="219"/>
      <c r="I46" s="219"/>
      <c r="J46" s="219"/>
      <c r="K46" s="219"/>
      <c r="L46" s="219"/>
      <c r="M46" s="219"/>
      <c r="N46" s="219"/>
      <c r="O46" s="219"/>
      <c r="P46" s="219"/>
      <c r="Q46" s="219"/>
      <c r="R46" s="219"/>
      <c r="S46" s="219"/>
      <c r="T46" s="219"/>
      <c r="U46" s="219"/>
      <c r="V46" s="219"/>
      <c r="W46" s="219"/>
      <c r="X46" s="219"/>
      <c r="Y46" s="219"/>
      <c r="Z46" s="219"/>
    </row>
    <row r="47" spans="1:26" ht="12.75">
      <c r="A47" s="268">
        <v>46</v>
      </c>
      <c r="B47" s="268">
        <v>165</v>
      </c>
      <c r="C47" s="268" t="s">
        <v>216</v>
      </c>
      <c r="D47" s="472">
        <v>43815</v>
      </c>
      <c r="E47" s="268" t="s">
        <v>207</v>
      </c>
      <c r="F47" s="365">
        <v>43873</v>
      </c>
      <c r="G47" s="219"/>
      <c r="H47" s="219"/>
      <c r="I47" s="219"/>
      <c r="J47" s="219"/>
      <c r="K47" s="219"/>
      <c r="L47" s="219"/>
      <c r="M47" s="219"/>
      <c r="N47" s="219"/>
      <c r="O47" s="219"/>
      <c r="P47" s="219"/>
      <c r="Q47" s="219"/>
      <c r="R47" s="219"/>
      <c r="S47" s="219"/>
      <c r="T47" s="219"/>
      <c r="U47" s="219"/>
      <c r="V47" s="219"/>
      <c r="W47" s="219"/>
      <c r="X47" s="219"/>
      <c r="Y47" s="219"/>
      <c r="Z47" s="219"/>
    </row>
    <row r="48" spans="1:26" ht="12.75">
      <c r="A48" s="268">
        <v>47</v>
      </c>
      <c r="B48" s="268">
        <v>157</v>
      </c>
      <c r="C48" s="268" t="s">
        <v>216</v>
      </c>
      <c r="D48" s="472">
        <v>43816</v>
      </c>
      <c r="E48" s="268" t="s">
        <v>207</v>
      </c>
      <c r="F48" s="365">
        <v>43874</v>
      </c>
      <c r="G48" s="219"/>
      <c r="H48" s="219"/>
      <c r="I48" s="219"/>
      <c r="J48" s="219"/>
      <c r="K48" s="219"/>
      <c r="L48" s="219"/>
      <c r="M48" s="219"/>
      <c r="N48" s="219"/>
      <c r="O48" s="219"/>
      <c r="P48" s="219"/>
      <c r="Q48" s="219"/>
      <c r="R48" s="219"/>
      <c r="S48" s="219"/>
      <c r="T48" s="219"/>
      <c r="U48" s="219"/>
      <c r="V48" s="219"/>
      <c r="W48" s="219"/>
      <c r="X48" s="219"/>
      <c r="Y48" s="219"/>
      <c r="Z48" s="219"/>
    </row>
    <row r="49" spans="1:26" ht="12.75">
      <c r="A49" s="268">
        <v>48</v>
      </c>
      <c r="B49" s="268">
        <v>7</v>
      </c>
      <c r="C49" s="268" t="s">
        <v>216</v>
      </c>
      <c r="D49" s="472">
        <v>43812</v>
      </c>
      <c r="E49" s="268" t="s">
        <v>203</v>
      </c>
      <c r="F49" s="365">
        <v>43839</v>
      </c>
      <c r="G49" s="219"/>
      <c r="H49" s="219"/>
      <c r="I49" s="219"/>
      <c r="J49" s="219"/>
      <c r="K49" s="219"/>
      <c r="L49" s="219"/>
      <c r="M49" s="219"/>
      <c r="N49" s="219"/>
      <c r="O49" s="219"/>
      <c r="P49" s="219"/>
      <c r="Q49" s="219"/>
      <c r="R49" s="219"/>
      <c r="S49" s="219"/>
      <c r="T49" s="219"/>
      <c r="U49" s="219"/>
      <c r="V49" s="219"/>
      <c r="W49" s="219"/>
      <c r="X49" s="219"/>
      <c r="Y49" s="219"/>
      <c r="Z49" s="219"/>
    </row>
    <row r="50" spans="1:26" ht="12.75">
      <c r="A50" s="268">
        <v>49</v>
      </c>
      <c r="B50" s="268">
        <v>0</v>
      </c>
      <c r="C50" s="268" t="s">
        <v>3140</v>
      </c>
      <c r="D50" s="365">
        <v>43677</v>
      </c>
      <c r="E50" s="268" t="s">
        <v>207</v>
      </c>
      <c r="F50" s="365">
        <v>43846</v>
      </c>
      <c r="G50" s="219"/>
      <c r="H50" s="219"/>
      <c r="I50" s="219"/>
      <c r="J50" s="219"/>
      <c r="K50" s="219"/>
      <c r="L50" s="219"/>
      <c r="M50" s="219"/>
      <c r="N50" s="219"/>
      <c r="O50" s="219"/>
      <c r="P50" s="219"/>
      <c r="Q50" s="219"/>
      <c r="R50" s="219"/>
      <c r="S50" s="219"/>
      <c r="T50" s="219"/>
      <c r="U50" s="219"/>
      <c r="V50" s="219"/>
      <c r="W50" s="219"/>
      <c r="X50" s="219"/>
      <c r="Y50" s="219"/>
      <c r="Z50" s="219"/>
    </row>
    <row r="51" spans="1:26" ht="12.75">
      <c r="A51" s="268">
        <v>50</v>
      </c>
      <c r="B51" s="268">
        <v>10</v>
      </c>
      <c r="C51" s="268" t="s">
        <v>216</v>
      </c>
      <c r="D51" s="472">
        <v>43816</v>
      </c>
      <c r="E51" s="268" t="s">
        <v>203</v>
      </c>
      <c r="F51" s="365">
        <v>43839</v>
      </c>
      <c r="G51" s="219"/>
      <c r="H51" s="219"/>
      <c r="I51" s="219"/>
      <c r="J51" s="219"/>
      <c r="K51" s="219"/>
      <c r="L51" s="219"/>
      <c r="M51" s="219"/>
      <c r="N51" s="219"/>
      <c r="O51" s="219"/>
      <c r="P51" s="219"/>
      <c r="Q51" s="219"/>
      <c r="R51" s="219"/>
      <c r="S51" s="219"/>
      <c r="T51" s="219"/>
      <c r="U51" s="219"/>
      <c r="V51" s="219"/>
      <c r="W51" s="219"/>
      <c r="X51" s="219"/>
      <c r="Y51" s="219"/>
      <c r="Z51" s="219"/>
    </row>
    <row r="52" spans="1:26" ht="12.75">
      <c r="A52" s="268">
        <v>51</v>
      </c>
      <c r="B52" s="268">
        <v>14</v>
      </c>
      <c r="C52" s="268" t="s">
        <v>216</v>
      </c>
      <c r="D52" s="472">
        <v>43816</v>
      </c>
      <c r="E52" s="268" t="s">
        <v>207</v>
      </c>
      <c r="F52" s="365">
        <v>43853</v>
      </c>
      <c r="G52" s="219"/>
      <c r="H52" s="219"/>
      <c r="I52" s="219"/>
      <c r="J52" s="219"/>
      <c r="K52" s="219"/>
      <c r="L52" s="219"/>
      <c r="M52" s="219"/>
      <c r="N52" s="219"/>
      <c r="O52" s="219"/>
      <c r="P52" s="219"/>
      <c r="Q52" s="219"/>
      <c r="R52" s="219"/>
      <c r="S52" s="219"/>
      <c r="T52" s="219"/>
      <c r="U52" s="219"/>
      <c r="V52" s="219"/>
      <c r="W52" s="219"/>
      <c r="X52" s="219"/>
      <c r="Y52" s="219"/>
      <c r="Z52" s="219"/>
    </row>
    <row r="53" spans="1:26" ht="12.75">
      <c r="A53" s="268">
        <v>52</v>
      </c>
      <c r="B53" s="268">
        <v>61</v>
      </c>
      <c r="C53" s="268" t="s">
        <v>216</v>
      </c>
      <c r="D53" s="472">
        <v>43816</v>
      </c>
      <c r="E53" s="268" t="s">
        <v>207</v>
      </c>
      <c r="F53" s="365">
        <v>43854</v>
      </c>
      <c r="G53" s="219"/>
      <c r="H53" s="219"/>
      <c r="I53" s="219"/>
      <c r="J53" s="219"/>
      <c r="K53" s="219"/>
      <c r="L53" s="219"/>
      <c r="M53" s="219"/>
      <c r="N53" s="219"/>
      <c r="O53" s="219"/>
      <c r="P53" s="219"/>
      <c r="Q53" s="219"/>
      <c r="R53" s="219"/>
      <c r="S53" s="219"/>
      <c r="T53" s="219"/>
      <c r="U53" s="219"/>
      <c r="V53" s="219"/>
      <c r="W53" s="219"/>
      <c r="X53" s="219"/>
      <c r="Y53" s="219"/>
      <c r="Z53" s="219"/>
    </row>
    <row r="54" spans="1:26" ht="12.75">
      <c r="A54" s="268">
        <v>53</v>
      </c>
      <c r="B54" s="268">
        <v>82</v>
      </c>
      <c r="C54" s="268" t="s">
        <v>216</v>
      </c>
      <c r="D54" s="472">
        <v>43816</v>
      </c>
      <c r="E54" s="268" t="s">
        <v>207</v>
      </c>
      <c r="F54" s="365">
        <v>43874</v>
      </c>
      <c r="G54" s="268"/>
      <c r="H54" s="219"/>
      <c r="I54" s="219"/>
      <c r="J54" s="219"/>
      <c r="K54" s="219"/>
      <c r="L54" s="219"/>
      <c r="M54" s="219"/>
      <c r="N54" s="219"/>
      <c r="O54" s="219"/>
      <c r="P54" s="219"/>
      <c r="Q54" s="219"/>
      <c r="R54" s="219"/>
      <c r="S54" s="219"/>
      <c r="T54" s="219"/>
      <c r="U54" s="219"/>
      <c r="V54" s="219"/>
      <c r="W54" s="219"/>
      <c r="X54" s="219"/>
      <c r="Y54" s="219"/>
      <c r="Z54" s="219"/>
    </row>
    <row r="55" spans="1:26" ht="12.75">
      <c r="A55" s="268">
        <v>54</v>
      </c>
      <c r="B55" s="268">
        <v>187</v>
      </c>
      <c r="C55" s="268" t="s">
        <v>216</v>
      </c>
      <c r="D55" s="472">
        <v>43816</v>
      </c>
      <c r="E55" s="268" t="s">
        <v>207</v>
      </c>
      <c r="F55" s="365">
        <v>43875</v>
      </c>
      <c r="G55" s="219"/>
      <c r="H55" s="219"/>
      <c r="I55" s="219"/>
      <c r="J55" s="219"/>
      <c r="K55" s="219"/>
      <c r="L55" s="219"/>
      <c r="M55" s="219"/>
      <c r="N55" s="219"/>
      <c r="O55" s="219"/>
      <c r="P55" s="219"/>
      <c r="Q55" s="219"/>
      <c r="R55" s="219"/>
      <c r="S55" s="219"/>
      <c r="T55" s="219"/>
      <c r="U55" s="219"/>
      <c r="V55" s="219"/>
      <c r="W55" s="219"/>
      <c r="X55" s="219"/>
      <c r="Y55" s="219"/>
      <c r="Z55" s="219"/>
    </row>
    <row r="56" spans="1:26" ht="12.75">
      <c r="A56" s="268">
        <v>55</v>
      </c>
      <c r="B56" s="268">
        <v>93</v>
      </c>
      <c r="C56" s="268" t="s">
        <v>216</v>
      </c>
      <c r="D56" s="472">
        <v>43817</v>
      </c>
      <c r="E56" s="268" t="s">
        <v>207</v>
      </c>
      <c r="F56" s="365">
        <v>43875</v>
      </c>
      <c r="G56" s="268"/>
      <c r="H56" s="219"/>
      <c r="I56" s="219"/>
      <c r="J56" s="219"/>
      <c r="K56" s="219"/>
      <c r="L56" s="219"/>
      <c r="M56" s="219"/>
      <c r="N56" s="219"/>
      <c r="O56" s="219"/>
      <c r="P56" s="219"/>
      <c r="Q56" s="219"/>
      <c r="R56" s="219"/>
      <c r="S56" s="219"/>
      <c r="T56" s="219"/>
      <c r="U56" s="219"/>
      <c r="V56" s="219"/>
      <c r="W56" s="219"/>
      <c r="X56" s="219"/>
      <c r="Y56" s="219"/>
      <c r="Z56" s="219"/>
    </row>
    <row r="57" spans="1:26" ht="12.75">
      <c r="A57" s="268">
        <v>56</v>
      </c>
      <c r="B57" s="268">
        <v>11</v>
      </c>
      <c r="C57" s="268" t="s">
        <v>15</v>
      </c>
      <c r="D57" s="365">
        <v>43739</v>
      </c>
      <c r="E57" s="268" t="s">
        <v>203</v>
      </c>
      <c r="F57" s="365">
        <v>43839</v>
      </c>
      <c r="G57" s="219"/>
      <c r="H57" s="219"/>
      <c r="I57" s="219"/>
      <c r="J57" s="219"/>
      <c r="K57" s="219"/>
      <c r="L57" s="219"/>
      <c r="M57" s="219"/>
      <c r="N57" s="219"/>
      <c r="O57" s="219"/>
      <c r="P57" s="219"/>
      <c r="Q57" s="219"/>
      <c r="R57" s="219"/>
      <c r="S57" s="219"/>
      <c r="T57" s="219"/>
      <c r="U57" s="219"/>
      <c r="V57" s="219"/>
      <c r="W57" s="219"/>
      <c r="X57" s="219"/>
      <c r="Y57" s="219"/>
      <c r="Z57" s="219"/>
    </row>
    <row r="58" spans="1:26" ht="12.75">
      <c r="A58" s="268">
        <v>57</v>
      </c>
      <c r="B58" s="268">
        <v>4</v>
      </c>
      <c r="C58" s="268" t="s">
        <v>15</v>
      </c>
      <c r="D58" s="365">
        <v>43739</v>
      </c>
      <c r="E58" s="268" t="s">
        <v>203</v>
      </c>
      <c r="F58" s="365">
        <v>43839</v>
      </c>
      <c r="G58" s="219"/>
      <c r="H58" s="219"/>
      <c r="I58" s="219"/>
      <c r="J58" s="219"/>
      <c r="K58" s="219"/>
      <c r="L58" s="219"/>
      <c r="M58" s="219"/>
      <c r="N58" s="219"/>
      <c r="O58" s="219"/>
      <c r="P58" s="219"/>
      <c r="Q58" s="219"/>
      <c r="R58" s="219"/>
      <c r="S58" s="219"/>
      <c r="T58" s="219"/>
      <c r="U58" s="219"/>
      <c r="V58" s="219"/>
      <c r="W58" s="219"/>
      <c r="X58" s="219"/>
      <c r="Y58" s="219"/>
      <c r="Z58" s="219"/>
    </row>
    <row r="59" spans="1:26" ht="12.75">
      <c r="A59" s="268">
        <v>58</v>
      </c>
      <c r="B59" s="268">
        <v>0</v>
      </c>
      <c r="C59" s="268" t="s">
        <v>3140</v>
      </c>
      <c r="D59" s="365">
        <v>43677</v>
      </c>
      <c r="E59" s="268" t="s">
        <v>207</v>
      </c>
      <c r="F59" s="365">
        <v>43846</v>
      </c>
      <c r="G59" s="219"/>
      <c r="H59" s="219"/>
      <c r="I59" s="219"/>
      <c r="J59" s="219"/>
      <c r="K59" s="219"/>
      <c r="L59" s="219"/>
      <c r="M59" s="219"/>
      <c r="N59" s="219"/>
      <c r="O59" s="219"/>
      <c r="P59" s="219"/>
      <c r="Q59" s="219"/>
      <c r="R59" s="219"/>
      <c r="S59" s="219"/>
      <c r="T59" s="219"/>
      <c r="U59" s="219"/>
      <c r="V59" s="219"/>
      <c r="W59" s="219"/>
      <c r="X59" s="219"/>
      <c r="Y59" s="219"/>
      <c r="Z59" s="219"/>
    </row>
    <row r="60" spans="1:26" ht="12.75">
      <c r="A60" s="268">
        <v>59</v>
      </c>
      <c r="B60" s="268">
        <v>21</v>
      </c>
      <c r="C60" s="268" t="s">
        <v>216</v>
      </c>
      <c r="D60" s="472">
        <v>43817</v>
      </c>
      <c r="E60" s="268" t="s">
        <v>207</v>
      </c>
      <c r="F60" s="365">
        <v>43853</v>
      </c>
      <c r="G60" s="219"/>
      <c r="H60" s="219"/>
      <c r="I60" s="219"/>
      <c r="J60" s="219"/>
      <c r="K60" s="219"/>
      <c r="L60" s="219"/>
      <c r="M60" s="219"/>
      <c r="N60" s="219"/>
      <c r="O60" s="219"/>
      <c r="P60" s="219"/>
      <c r="Q60" s="219"/>
      <c r="R60" s="219"/>
      <c r="S60" s="219"/>
      <c r="T60" s="219"/>
      <c r="U60" s="219"/>
      <c r="V60" s="219"/>
      <c r="W60" s="219"/>
      <c r="X60" s="219"/>
      <c r="Y60" s="219"/>
      <c r="Z60" s="219"/>
    </row>
    <row r="61" spans="1:26" ht="12.75">
      <c r="A61" s="268">
        <v>60</v>
      </c>
      <c r="B61" s="268">
        <v>235</v>
      </c>
      <c r="C61" s="268" t="s">
        <v>216</v>
      </c>
      <c r="D61" s="472">
        <v>43843</v>
      </c>
      <c r="E61" s="268" t="s">
        <v>207</v>
      </c>
      <c r="F61" s="365">
        <v>43867</v>
      </c>
      <c r="G61" s="219"/>
      <c r="H61" s="219"/>
      <c r="I61" s="219"/>
      <c r="J61" s="219"/>
      <c r="K61" s="219"/>
      <c r="L61" s="219"/>
      <c r="M61" s="219"/>
      <c r="N61" s="219"/>
      <c r="O61" s="219"/>
      <c r="P61" s="219"/>
      <c r="Q61" s="219"/>
      <c r="R61" s="219"/>
      <c r="S61" s="219"/>
      <c r="T61" s="219"/>
      <c r="U61" s="219"/>
      <c r="V61" s="219"/>
      <c r="W61" s="219"/>
      <c r="X61" s="219"/>
      <c r="Y61" s="219"/>
      <c r="Z61" s="219"/>
    </row>
    <row r="62" spans="1:26" ht="12.75">
      <c r="A62" s="268">
        <v>61</v>
      </c>
      <c r="B62" s="268">
        <v>97</v>
      </c>
      <c r="C62" s="268" t="s">
        <v>216</v>
      </c>
      <c r="D62" s="472">
        <v>43845</v>
      </c>
      <c r="E62" s="268" t="s">
        <v>207</v>
      </c>
      <c r="F62" s="365">
        <v>43868</v>
      </c>
      <c r="G62" s="219"/>
      <c r="H62" s="219"/>
      <c r="I62" s="219"/>
      <c r="J62" s="219"/>
      <c r="K62" s="219"/>
      <c r="L62" s="219"/>
      <c r="M62" s="219"/>
      <c r="N62" s="219"/>
      <c r="O62" s="219"/>
      <c r="P62" s="219"/>
      <c r="Q62" s="219"/>
      <c r="R62" s="219"/>
      <c r="S62" s="219"/>
      <c r="T62" s="219"/>
      <c r="U62" s="219"/>
      <c r="V62" s="219"/>
      <c r="W62" s="219"/>
      <c r="X62" s="219"/>
      <c r="Y62" s="219"/>
      <c r="Z62" s="219"/>
    </row>
    <row r="63" spans="1:26" ht="12.75">
      <c r="A63" s="268">
        <v>62</v>
      </c>
      <c r="B63" s="268">
        <v>96</v>
      </c>
      <c r="C63" s="268" t="s">
        <v>216</v>
      </c>
      <c r="D63" s="472">
        <v>43844</v>
      </c>
      <c r="E63" s="268" t="s">
        <v>207</v>
      </c>
      <c r="F63" s="365">
        <v>43868</v>
      </c>
      <c r="G63" s="219"/>
      <c r="H63" s="219"/>
      <c r="I63" s="219"/>
      <c r="J63" s="219"/>
      <c r="K63" s="219"/>
      <c r="L63" s="219"/>
      <c r="M63" s="219"/>
      <c r="N63" s="219"/>
      <c r="O63" s="219"/>
      <c r="P63" s="219"/>
      <c r="Q63" s="219"/>
      <c r="R63" s="219"/>
      <c r="S63" s="219"/>
      <c r="T63" s="219"/>
      <c r="U63" s="219"/>
      <c r="V63" s="219"/>
      <c r="W63" s="219"/>
      <c r="X63" s="219"/>
      <c r="Y63" s="219"/>
      <c r="Z63" s="219"/>
    </row>
    <row r="64" spans="1:26" ht="12.75">
      <c r="A64" s="268">
        <v>63</v>
      </c>
      <c r="B64" s="268">
        <v>3</v>
      </c>
      <c r="C64" s="268" t="s">
        <v>216</v>
      </c>
      <c r="D64" s="472">
        <v>43843</v>
      </c>
      <c r="E64" s="268" t="s">
        <v>207</v>
      </c>
      <c r="F64" s="365">
        <v>43853</v>
      </c>
      <c r="G64" s="219"/>
      <c r="H64" s="219"/>
      <c r="I64" s="219"/>
      <c r="J64" s="219"/>
      <c r="K64" s="219"/>
      <c r="L64" s="219"/>
      <c r="M64" s="219"/>
      <c r="N64" s="219"/>
      <c r="O64" s="219"/>
      <c r="P64" s="219"/>
      <c r="Q64" s="219"/>
      <c r="R64" s="219"/>
      <c r="S64" s="219"/>
      <c r="T64" s="219"/>
      <c r="U64" s="219"/>
      <c r="V64" s="219"/>
      <c r="W64" s="219"/>
      <c r="X64" s="219"/>
      <c r="Y64" s="219"/>
      <c r="Z64" s="219"/>
    </row>
    <row r="65" spans="1:26" ht="12.75">
      <c r="A65" s="268">
        <v>64</v>
      </c>
      <c r="B65" s="268">
        <v>0</v>
      </c>
      <c r="C65" s="268" t="s">
        <v>3140</v>
      </c>
      <c r="D65" s="365">
        <v>43677</v>
      </c>
      <c r="E65" s="268" t="s">
        <v>207</v>
      </c>
      <c r="F65" s="365">
        <v>43846</v>
      </c>
      <c r="G65" s="219"/>
      <c r="H65" s="219"/>
      <c r="I65" s="219"/>
      <c r="J65" s="219"/>
      <c r="K65" s="219"/>
      <c r="L65" s="219"/>
      <c r="M65" s="219"/>
      <c r="N65" s="219"/>
      <c r="O65" s="219"/>
      <c r="P65" s="219"/>
      <c r="Q65" s="219"/>
      <c r="R65" s="219"/>
      <c r="S65" s="219"/>
      <c r="T65" s="219"/>
      <c r="U65" s="219"/>
      <c r="V65" s="219"/>
      <c r="W65" s="219"/>
      <c r="X65" s="219"/>
      <c r="Y65" s="219"/>
      <c r="Z65" s="219"/>
    </row>
    <row r="66" spans="1:26" ht="12.75">
      <c r="A66" s="268">
        <v>65</v>
      </c>
      <c r="B66" s="268">
        <v>2</v>
      </c>
      <c r="C66" s="268" t="s">
        <v>15</v>
      </c>
      <c r="D66" s="365">
        <v>43738</v>
      </c>
      <c r="E66" s="268" t="s">
        <v>203</v>
      </c>
      <c r="F66" s="365">
        <v>43839</v>
      </c>
      <c r="G66" s="219"/>
      <c r="H66" s="219"/>
      <c r="I66" s="219"/>
      <c r="J66" s="219"/>
      <c r="K66" s="219"/>
      <c r="L66" s="219"/>
      <c r="M66" s="219"/>
      <c r="N66" s="219"/>
      <c r="O66" s="219"/>
      <c r="P66" s="219"/>
      <c r="Q66" s="219"/>
      <c r="R66" s="219"/>
      <c r="S66" s="219"/>
      <c r="T66" s="219"/>
      <c r="U66" s="219"/>
      <c r="V66" s="219"/>
      <c r="W66" s="219"/>
      <c r="X66" s="219"/>
      <c r="Y66" s="219"/>
      <c r="Z66" s="219"/>
    </row>
    <row r="67" spans="1:26" ht="12.75">
      <c r="A67" s="268">
        <v>66</v>
      </c>
      <c r="B67" s="268">
        <v>0</v>
      </c>
      <c r="C67" s="268" t="s">
        <v>3140</v>
      </c>
      <c r="D67" s="365">
        <v>43677</v>
      </c>
      <c r="E67" s="268" t="s">
        <v>207</v>
      </c>
      <c r="F67" s="365">
        <v>43846</v>
      </c>
      <c r="G67" s="219"/>
      <c r="H67" s="219"/>
      <c r="I67" s="219"/>
      <c r="J67" s="219"/>
      <c r="K67" s="219"/>
      <c r="L67" s="219"/>
      <c r="M67" s="219"/>
      <c r="N67" s="219"/>
      <c r="O67" s="219"/>
      <c r="P67" s="219"/>
      <c r="Q67" s="219"/>
      <c r="R67" s="219"/>
      <c r="S67" s="219"/>
      <c r="T67" s="219"/>
      <c r="U67" s="219"/>
      <c r="V67" s="219"/>
      <c r="W67" s="219"/>
      <c r="X67" s="219"/>
      <c r="Y67" s="219"/>
      <c r="Z67" s="219"/>
    </row>
    <row r="68" spans="1:26" ht="12.75">
      <c r="A68" s="268">
        <v>67</v>
      </c>
      <c r="B68" s="268">
        <v>52</v>
      </c>
      <c r="C68" s="268" t="s">
        <v>216</v>
      </c>
      <c r="D68" s="472">
        <v>43843</v>
      </c>
      <c r="E68" s="268" t="s">
        <v>207</v>
      </c>
      <c r="F68" s="365">
        <v>43864</v>
      </c>
      <c r="G68" s="219"/>
      <c r="H68" s="219"/>
      <c r="I68" s="219"/>
      <c r="J68" s="219"/>
      <c r="K68" s="219"/>
      <c r="L68" s="219"/>
      <c r="M68" s="219"/>
      <c r="N68" s="219"/>
      <c r="O68" s="219"/>
      <c r="P68" s="219"/>
      <c r="Q68" s="219"/>
      <c r="R68" s="219"/>
      <c r="S68" s="219"/>
      <c r="T68" s="219"/>
      <c r="U68" s="219"/>
      <c r="V68" s="219"/>
      <c r="W68" s="219"/>
      <c r="X68" s="219"/>
      <c r="Y68" s="219"/>
      <c r="Z68" s="219"/>
    </row>
    <row r="69" spans="1:26" ht="12.75">
      <c r="A69" s="268">
        <v>68</v>
      </c>
      <c r="B69" s="268">
        <v>151</v>
      </c>
      <c r="C69" s="268" t="s">
        <v>216</v>
      </c>
      <c r="D69" s="472">
        <v>43843</v>
      </c>
      <c r="E69" s="268" t="s">
        <v>207</v>
      </c>
      <c r="F69" s="365">
        <v>43857</v>
      </c>
      <c r="G69" s="219"/>
      <c r="H69" s="219"/>
      <c r="I69" s="219"/>
      <c r="J69" s="219"/>
      <c r="K69" s="219"/>
      <c r="L69" s="219"/>
      <c r="M69" s="219"/>
      <c r="N69" s="219"/>
      <c r="O69" s="219"/>
      <c r="P69" s="219"/>
      <c r="Q69" s="219"/>
      <c r="R69" s="219"/>
      <c r="S69" s="219"/>
      <c r="T69" s="219"/>
      <c r="U69" s="219"/>
      <c r="V69" s="219"/>
      <c r="W69" s="219"/>
      <c r="X69" s="219"/>
      <c r="Y69" s="219"/>
      <c r="Z69" s="219"/>
    </row>
    <row r="70" spans="1:26" ht="12.75">
      <c r="A70" s="268">
        <v>69</v>
      </c>
      <c r="B70" s="268">
        <v>0</v>
      </c>
      <c r="C70" s="268" t="s">
        <v>3140</v>
      </c>
      <c r="D70" s="365">
        <v>43677</v>
      </c>
      <c r="E70" s="268" t="s">
        <v>207</v>
      </c>
      <c r="F70" s="365">
        <v>43846</v>
      </c>
      <c r="G70" s="219"/>
      <c r="H70" s="219"/>
      <c r="I70" s="219"/>
      <c r="J70" s="219"/>
      <c r="K70" s="219"/>
      <c r="L70" s="219"/>
      <c r="M70" s="219"/>
      <c r="N70" s="219"/>
      <c r="O70" s="219"/>
      <c r="P70" s="219"/>
      <c r="Q70" s="219"/>
      <c r="R70" s="219"/>
      <c r="S70" s="219"/>
      <c r="T70" s="219"/>
      <c r="U70" s="219"/>
      <c r="V70" s="219"/>
      <c r="W70" s="219"/>
      <c r="X70" s="219"/>
      <c r="Y70" s="219"/>
      <c r="Z70" s="219"/>
    </row>
    <row r="71" spans="1:26" ht="12.75">
      <c r="A71" s="268">
        <v>70</v>
      </c>
      <c r="B71" s="268">
        <v>21</v>
      </c>
      <c r="C71" s="268" t="s">
        <v>216</v>
      </c>
      <c r="D71" s="472">
        <v>43843</v>
      </c>
      <c r="E71" s="268" t="s">
        <v>207</v>
      </c>
      <c r="F71" s="365">
        <v>43853</v>
      </c>
      <c r="G71" s="219"/>
      <c r="H71" s="219"/>
      <c r="I71" s="219"/>
      <c r="J71" s="219"/>
      <c r="K71" s="219"/>
      <c r="L71" s="219"/>
      <c r="M71" s="219"/>
      <c r="N71" s="219"/>
      <c r="O71" s="219"/>
      <c r="P71" s="219"/>
      <c r="Q71" s="219"/>
      <c r="R71" s="219"/>
      <c r="S71" s="219"/>
      <c r="T71" s="219"/>
      <c r="U71" s="219"/>
      <c r="V71" s="219"/>
      <c r="W71" s="219"/>
      <c r="X71" s="219"/>
      <c r="Y71" s="219"/>
      <c r="Z71" s="219"/>
    </row>
    <row r="72" spans="1:26" ht="12.75">
      <c r="A72" s="268">
        <v>71</v>
      </c>
      <c r="B72" s="268">
        <v>12</v>
      </c>
      <c r="C72" s="268" t="s">
        <v>216</v>
      </c>
      <c r="D72" s="472">
        <v>43843</v>
      </c>
      <c r="E72" s="268" t="s">
        <v>207</v>
      </c>
      <c r="F72" s="365">
        <v>43853</v>
      </c>
      <c r="G72" s="219"/>
      <c r="H72" s="219"/>
      <c r="I72" s="219"/>
      <c r="J72" s="219"/>
      <c r="K72" s="219"/>
      <c r="L72" s="219"/>
      <c r="M72" s="219"/>
      <c r="N72" s="219"/>
      <c r="O72" s="219"/>
      <c r="P72" s="219"/>
      <c r="Q72" s="219"/>
      <c r="R72" s="219"/>
      <c r="S72" s="219"/>
      <c r="T72" s="219"/>
      <c r="U72" s="219"/>
      <c r="V72" s="219"/>
      <c r="W72" s="219"/>
      <c r="X72" s="219"/>
      <c r="Y72" s="219"/>
      <c r="Z72" s="219"/>
    </row>
    <row r="73" spans="1:26" ht="12.75">
      <c r="A73" s="268">
        <v>72</v>
      </c>
      <c r="B73" s="268">
        <v>0</v>
      </c>
      <c r="C73" s="268" t="s">
        <v>3140</v>
      </c>
      <c r="D73" s="365">
        <v>43677</v>
      </c>
      <c r="E73" s="268" t="s">
        <v>207</v>
      </c>
      <c r="F73" s="365">
        <v>43846</v>
      </c>
      <c r="G73" s="219"/>
      <c r="H73" s="219"/>
      <c r="I73" s="219"/>
      <c r="J73" s="219"/>
      <c r="K73" s="219"/>
      <c r="L73" s="219"/>
      <c r="M73" s="219"/>
      <c r="N73" s="219"/>
      <c r="O73" s="219"/>
      <c r="P73" s="219"/>
      <c r="Q73" s="219"/>
      <c r="R73" s="219"/>
      <c r="S73" s="219"/>
      <c r="T73" s="219"/>
      <c r="U73" s="219"/>
      <c r="V73" s="219"/>
      <c r="W73" s="219"/>
      <c r="X73" s="219"/>
      <c r="Y73" s="219"/>
      <c r="Z73" s="219"/>
    </row>
    <row r="74" spans="1:26" ht="12.75">
      <c r="A74" s="268">
        <v>73</v>
      </c>
      <c r="B74" s="268">
        <v>0</v>
      </c>
      <c r="C74" s="268" t="s">
        <v>3140</v>
      </c>
      <c r="D74" s="365">
        <v>43677</v>
      </c>
      <c r="E74" s="268" t="s">
        <v>207</v>
      </c>
      <c r="F74" s="365">
        <v>43846</v>
      </c>
      <c r="G74" s="219"/>
      <c r="H74" s="219"/>
      <c r="I74" s="219"/>
      <c r="J74" s="219"/>
      <c r="K74" s="219"/>
      <c r="L74" s="219"/>
      <c r="M74" s="219"/>
      <c r="N74" s="219"/>
      <c r="O74" s="219"/>
      <c r="P74" s="219"/>
      <c r="Q74" s="219"/>
      <c r="R74" s="219"/>
      <c r="S74" s="219"/>
      <c r="T74" s="219"/>
      <c r="U74" s="219"/>
      <c r="V74" s="219"/>
      <c r="W74" s="219"/>
      <c r="X74" s="219"/>
      <c r="Y74" s="219"/>
      <c r="Z74" s="219"/>
    </row>
    <row r="75" spans="1:26" ht="12.75">
      <c r="A75" s="268">
        <v>74</v>
      </c>
      <c r="B75" s="268">
        <v>0</v>
      </c>
      <c r="C75" s="268" t="s">
        <v>3140</v>
      </c>
      <c r="D75" s="365">
        <v>43677</v>
      </c>
      <c r="E75" s="268" t="s">
        <v>207</v>
      </c>
      <c r="F75" s="365">
        <v>43846</v>
      </c>
      <c r="G75" s="219"/>
      <c r="H75" s="219"/>
      <c r="I75" s="219"/>
      <c r="J75" s="219"/>
      <c r="K75" s="219"/>
      <c r="L75" s="219"/>
      <c r="M75" s="219"/>
      <c r="N75" s="219"/>
      <c r="O75" s="219"/>
      <c r="P75" s="219"/>
      <c r="Q75" s="219"/>
      <c r="R75" s="219"/>
      <c r="S75" s="219"/>
      <c r="T75" s="219"/>
      <c r="U75" s="219"/>
      <c r="V75" s="219"/>
      <c r="W75" s="219"/>
      <c r="X75" s="219"/>
      <c r="Y75" s="219"/>
      <c r="Z75" s="219"/>
    </row>
    <row r="76" spans="1:26" ht="12.75">
      <c r="A76" s="268">
        <v>75</v>
      </c>
      <c r="B76" s="268">
        <v>0</v>
      </c>
      <c r="C76" s="268" t="s">
        <v>3140</v>
      </c>
      <c r="D76" s="365">
        <v>43677</v>
      </c>
      <c r="E76" s="268" t="s">
        <v>207</v>
      </c>
      <c r="F76" s="365">
        <v>43846</v>
      </c>
      <c r="G76" s="219"/>
      <c r="H76" s="219"/>
      <c r="I76" s="219"/>
      <c r="J76" s="219"/>
      <c r="K76" s="219"/>
      <c r="L76" s="219"/>
      <c r="M76" s="219"/>
      <c r="N76" s="219"/>
      <c r="O76" s="219"/>
      <c r="P76" s="219"/>
      <c r="Q76" s="219"/>
      <c r="R76" s="219"/>
      <c r="S76" s="219"/>
      <c r="T76" s="219"/>
      <c r="U76" s="219"/>
      <c r="V76" s="219"/>
      <c r="W76" s="219"/>
      <c r="X76" s="219"/>
      <c r="Y76" s="219"/>
      <c r="Z76" s="219"/>
    </row>
    <row r="77" spans="1:26" ht="12.75">
      <c r="A77" s="268">
        <v>76</v>
      </c>
      <c r="B77" s="268">
        <v>0</v>
      </c>
      <c r="C77" s="268" t="s">
        <v>3140</v>
      </c>
      <c r="D77" s="365">
        <v>43677</v>
      </c>
      <c r="E77" s="268" t="s">
        <v>207</v>
      </c>
      <c r="F77" s="365">
        <v>43846</v>
      </c>
      <c r="G77" s="219"/>
      <c r="H77" s="219"/>
      <c r="I77" s="219"/>
      <c r="J77" s="219"/>
      <c r="K77" s="219"/>
      <c r="L77" s="219"/>
      <c r="M77" s="219"/>
      <c r="N77" s="219"/>
      <c r="O77" s="219"/>
      <c r="P77" s="219"/>
      <c r="Q77" s="219"/>
      <c r="R77" s="219"/>
      <c r="S77" s="219"/>
      <c r="T77" s="219"/>
      <c r="U77" s="219"/>
      <c r="V77" s="219"/>
      <c r="W77" s="219"/>
      <c r="X77" s="219"/>
      <c r="Y77" s="219"/>
      <c r="Z77" s="219"/>
    </row>
    <row r="78" spans="1:26" ht="12.75">
      <c r="A78" s="268">
        <v>77</v>
      </c>
      <c r="B78" s="268">
        <v>2</v>
      </c>
      <c r="C78" s="268" t="s">
        <v>15</v>
      </c>
      <c r="D78" s="365">
        <v>43738</v>
      </c>
      <c r="E78" s="268" t="s">
        <v>203</v>
      </c>
      <c r="F78" s="365">
        <v>43839</v>
      </c>
      <c r="G78" s="219"/>
      <c r="H78" s="219"/>
      <c r="I78" s="219"/>
      <c r="J78" s="219"/>
      <c r="K78" s="219"/>
      <c r="L78" s="219"/>
      <c r="M78" s="219"/>
      <c r="N78" s="219"/>
      <c r="O78" s="219"/>
      <c r="P78" s="219"/>
      <c r="Q78" s="219"/>
      <c r="R78" s="219"/>
      <c r="S78" s="219"/>
      <c r="T78" s="219"/>
      <c r="U78" s="219"/>
      <c r="V78" s="219"/>
      <c r="W78" s="219"/>
      <c r="X78" s="219"/>
      <c r="Y78" s="219"/>
      <c r="Z78" s="219"/>
    </row>
    <row r="79" spans="1:26" ht="12.75">
      <c r="A79" s="268">
        <v>78</v>
      </c>
      <c r="B79" s="268">
        <v>1</v>
      </c>
      <c r="C79" s="268" t="s">
        <v>15</v>
      </c>
      <c r="D79" s="365">
        <v>43738</v>
      </c>
      <c r="E79" s="268" t="s">
        <v>203</v>
      </c>
      <c r="F79" s="365">
        <v>43839</v>
      </c>
      <c r="G79" s="219"/>
      <c r="H79" s="219"/>
      <c r="I79" s="219"/>
      <c r="J79" s="219"/>
      <c r="K79" s="219"/>
      <c r="L79" s="219"/>
      <c r="M79" s="219"/>
      <c r="N79" s="219"/>
      <c r="O79" s="219"/>
      <c r="P79" s="219"/>
      <c r="Q79" s="219"/>
      <c r="R79" s="219"/>
      <c r="S79" s="219"/>
      <c r="T79" s="219"/>
      <c r="U79" s="219"/>
      <c r="V79" s="219"/>
      <c r="W79" s="219"/>
      <c r="X79" s="219"/>
      <c r="Y79" s="219"/>
      <c r="Z79" s="219"/>
    </row>
    <row r="80" spans="1:26" ht="12.75">
      <c r="A80" s="268">
        <v>79</v>
      </c>
      <c r="B80" s="268">
        <v>0</v>
      </c>
      <c r="C80" s="268" t="s">
        <v>3140</v>
      </c>
      <c r="D80" s="365">
        <v>43677</v>
      </c>
      <c r="E80" s="268" t="s">
        <v>207</v>
      </c>
      <c r="F80" s="365">
        <v>43846</v>
      </c>
      <c r="G80" s="219"/>
      <c r="H80" s="219"/>
      <c r="I80" s="219"/>
      <c r="J80" s="219"/>
      <c r="K80" s="219"/>
      <c r="L80" s="219"/>
      <c r="M80" s="219"/>
      <c r="N80" s="219"/>
      <c r="O80" s="219"/>
      <c r="P80" s="219"/>
      <c r="Q80" s="219"/>
      <c r="R80" s="219"/>
      <c r="S80" s="219"/>
      <c r="T80" s="219"/>
      <c r="U80" s="219"/>
      <c r="V80" s="219"/>
      <c r="W80" s="219"/>
      <c r="X80" s="219"/>
      <c r="Y80" s="219"/>
      <c r="Z80" s="219"/>
    </row>
    <row r="81" spans="1:26" ht="12.75">
      <c r="A81" s="268">
        <v>80</v>
      </c>
      <c r="B81" s="268">
        <v>0</v>
      </c>
      <c r="C81" s="268" t="s">
        <v>3140</v>
      </c>
      <c r="D81" s="365">
        <v>43677</v>
      </c>
      <c r="E81" s="268" t="s">
        <v>207</v>
      </c>
      <c r="F81" s="365">
        <v>43846</v>
      </c>
      <c r="G81" s="219"/>
      <c r="H81" s="219"/>
      <c r="I81" s="219"/>
      <c r="J81" s="219"/>
      <c r="K81" s="219"/>
      <c r="L81" s="219"/>
      <c r="M81" s="219"/>
      <c r="N81" s="219"/>
      <c r="O81" s="219"/>
      <c r="P81" s="219"/>
      <c r="Q81" s="219"/>
      <c r="R81" s="219"/>
      <c r="S81" s="219"/>
      <c r="T81" s="219"/>
      <c r="U81" s="219"/>
      <c r="V81" s="219"/>
      <c r="W81" s="219"/>
      <c r="X81" s="219"/>
      <c r="Y81" s="219"/>
      <c r="Z81" s="219"/>
    </row>
    <row r="82" spans="1:26" ht="12.75">
      <c r="A82" s="268">
        <v>81</v>
      </c>
      <c r="B82" s="268">
        <v>0</v>
      </c>
      <c r="C82" s="268" t="s">
        <v>3140</v>
      </c>
      <c r="D82" s="365">
        <v>43677</v>
      </c>
      <c r="E82" s="268" t="s">
        <v>207</v>
      </c>
      <c r="F82" s="365">
        <v>43846</v>
      </c>
      <c r="G82" s="219"/>
      <c r="H82" s="219"/>
      <c r="I82" s="219"/>
      <c r="J82" s="219"/>
      <c r="K82" s="219"/>
      <c r="L82" s="219"/>
      <c r="M82" s="219"/>
      <c r="N82" s="219"/>
      <c r="O82" s="219"/>
      <c r="P82" s="219"/>
      <c r="Q82" s="219"/>
      <c r="R82" s="219"/>
      <c r="S82" s="219"/>
      <c r="T82" s="219"/>
      <c r="U82" s="219"/>
      <c r="V82" s="219"/>
      <c r="W82" s="219"/>
      <c r="X82" s="219"/>
      <c r="Y82" s="219"/>
      <c r="Z82" s="219"/>
    </row>
    <row r="83" spans="1:26" ht="12.75">
      <c r="A83" s="268">
        <v>82</v>
      </c>
      <c r="B83" s="268">
        <v>0</v>
      </c>
      <c r="C83" s="268" t="s">
        <v>3140</v>
      </c>
      <c r="D83" s="365">
        <v>43677</v>
      </c>
      <c r="E83" s="268" t="s">
        <v>207</v>
      </c>
      <c r="F83" s="365">
        <v>43846</v>
      </c>
      <c r="G83" s="219"/>
      <c r="H83" s="219"/>
      <c r="I83" s="219"/>
      <c r="J83" s="219"/>
      <c r="K83" s="219"/>
      <c r="L83" s="219"/>
      <c r="M83" s="219"/>
      <c r="N83" s="219"/>
      <c r="O83" s="219"/>
      <c r="P83" s="219"/>
      <c r="Q83" s="219"/>
      <c r="R83" s="219"/>
      <c r="S83" s="219"/>
      <c r="T83" s="219"/>
      <c r="U83" s="219"/>
      <c r="V83" s="219"/>
      <c r="W83" s="219"/>
      <c r="X83" s="219"/>
      <c r="Y83" s="219"/>
      <c r="Z83" s="219"/>
    </row>
    <row r="84" spans="1:26" ht="12.75">
      <c r="A84" s="268">
        <v>83</v>
      </c>
      <c r="B84" s="268">
        <v>0</v>
      </c>
      <c r="C84" s="268" t="s">
        <v>3140</v>
      </c>
      <c r="D84" s="365">
        <v>43677</v>
      </c>
      <c r="E84" s="268" t="s">
        <v>207</v>
      </c>
      <c r="F84" s="365">
        <v>43846</v>
      </c>
      <c r="G84" s="219"/>
      <c r="H84" s="219"/>
      <c r="I84" s="219"/>
      <c r="J84" s="219"/>
      <c r="K84" s="219"/>
      <c r="L84" s="219"/>
      <c r="M84" s="219"/>
      <c r="N84" s="219"/>
      <c r="O84" s="219"/>
      <c r="P84" s="219"/>
      <c r="Q84" s="219"/>
      <c r="R84" s="219"/>
      <c r="S84" s="219"/>
      <c r="T84" s="219"/>
      <c r="U84" s="219"/>
      <c r="V84" s="219"/>
      <c r="W84" s="219"/>
      <c r="X84" s="219"/>
      <c r="Y84" s="219"/>
      <c r="Z84" s="219"/>
    </row>
    <row r="85" spans="1:26" ht="12.75">
      <c r="A85" s="268">
        <v>84</v>
      </c>
      <c r="B85" s="268">
        <v>1</v>
      </c>
      <c r="C85" s="268" t="s">
        <v>15</v>
      </c>
      <c r="D85" s="365">
        <v>43738</v>
      </c>
      <c r="E85" s="268" t="s">
        <v>203</v>
      </c>
      <c r="F85" s="365">
        <v>43839</v>
      </c>
      <c r="G85" s="219"/>
      <c r="H85" s="219"/>
      <c r="I85" s="219"/>
      <c r="J85" s="219"/>
      <c r="K85" s="219"/>
      <c r="L85" s="219"/>
      <c r="M85" s="219"/>
      <c r="N85" s="219"/>
      <c r="O85" s="219"/>
      <c r="P85" s="219"/>
      <c r="Q85" s="219"/>
      <c r="R85" s="219"/>
      <c r="S85" s="219"/>
      <c r="T85" s="219"/>
      <c r="U85" s="219"/>
      <c r="V85" s="219"/>
      <c r="W85" s="219"/>
      <c r="X85" s="219"/>
      <c r="Y85" s="219"/>
      <c r="Z85" s="219"/>
    </row>
    <row r="86" spans="1:26" ht="12.75">
      <c r="A86" s="268">
        <v>85</v>
      </c>
      <c r="B86" s="268">
        <v>0</v>
      </c>
      <c r="C86" s="268" t="s">
        <v>3140</v>
      </c>
      <c r="D86" s="365">
        <v>43677</v>
      </c>
      <c r="E86" s="268" t="s">
        <v>207</v>
      </c>
      <c r="F86" s="365">
        <v>43846</v>
      </c>
      <c r="G86" s="219"/>
      <c r="H86" s="219"/>
      <c r="I86" s="219"/>
      <c r="J86" s="219"/>
      <c r="K86" s="219"/>
      <c r="L86" s="219"/>
      <c r="M86" s="219"/>
      <c r="N86" s="219"/>
      <c r="O86" s="219"/>
      <c r="P86" s="219"/>
      <c r="Q86" s="219"/>
      <c r="R86" s="219"/>
      <c r="S86" s="219"/>
      <c r="T86" s="219"/>
      <c r="U86" s="219"/>
      <c r="V86" s="219"/>
      <c r="W86" s="219"/>
      <c r="X86" s="219"/>
      <c r="Y86" s="219"/>
      <c r="Z86" s="219"/>
    </row>
    <row r="87" spans="1:26" ht="12.75">
      <c r="A87" s="268">
        <v>86</v>
      </c>
      <c r="B87" s="268">
        <v>0</v>
      </c>
      <c r="C87" s="268" t="s">
        <v>3140</v>
      </c>
      <c r="D87" s="365">
        <v>43677</v>
      </c>
      <c r="E87" s="268" t="s">
        <v>207</v>
      </c>
      <c r="F87" s="365">
        <v>43846</v>
      </c>
      <c r="G87" s="219"/>
      <c r="H87" s="219"/>
      <c r="I87" s="219"/>
      <c r="J87" s="219"/>
      <c r="K87" s="219"/>
      <c r="L87" s="219"/>
      <c r="M87" s="219"/>
      <c r="N87" s="219"/>
      <c r="O87" s="219"/>
      <c r="P87" s="219"/>
      <c r="Q87" s="219"/>
      <c r="R87" s="219"/>
      <c r="S87" s="219"/>
      <c r="T87" s="219"/>
      <c r="U87" s="219"/>
      <c r="V87" s="219"/>
      <c r="W87" s="219"/>
      <c r="X87" s="219"/>
      <c r="Y87" s="219"/>
      <c r="Z87" s="219"/>
    </row>
    <row r="88" spans="1:26" ht="12.75">
      <c r="B88" s="116">
        <v>4016</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outlinePr summaryBelow="0" summaryRight="0"/>
  </sheetPr>
  <dimension ref="A1:AB20"/>
  <sheetViews>
    <sheetView workbookViewId="0"/>
  </sheetViews>
  <sheetFormatPr defaultColWidth="12.5703125" defaultRowHeight="15.75" customHeight="1"/>
  <cols>
    <col min="1" max="1" width="19.85546875" customWidth="1"/>
    <col min="2" max="2" width="41.42578125" customWidth="1"/>
    <col min="3" max="3" width="24.5703125" customWidth="1"/>
    <col min="4" max="4" width="22.42578125" customWidth="1"/>
    <col min="5" max="5" width="30.42578125" customWidth="1"/>
    <col min="6" max="6" width="18.42578125" customWidth="1"/>
    <col min="7" max="7" width="90.5703125" customWidth="1"/>
    <col min="8" max="28" width="41.42578125" customWidth="1"/>
  </cols>
  <sheetData>
    <row r="1" spans="1:7">
      <c r="A1" s="301" t="s">
        <v>0</v>
      </c>
      <c r="B1" s="302" t="s">
        <v>2707</v>
      </c>
      <c r="C1" s="303" t="s">
        <v>1356</v>
      </c>
      <c r="D1" s="303" t="s">
        <v>2708</v>
      </c>
      <c r="E1" s="303" t="s">
        <v>2709</v>
      </c>
      <c r="F1" s="303" t="s">
        <v>2710</v>
      </c>
      <c r="G1" s="303" t="s">
        <v>2711</v>
      </c>
    </row>
    <row r="2" spans="1:7" ht="15">
      <c r="A2" s="304" t="s">
        <v>9</v>
      </c>
      <c r="B2" s="305" t="s">
        <v>2712</v>
      </c>
      <c r="C2" s="306" t="s">
        <v>2713</v>
      </c>
      <c r="D2" s="307" t="s">
        <v>2714</v>
      </c>
      <c r="E2" s="308" t="s">
        <v>2715</v>
      </c>
      <c r="F2" s="309" t="s">
        <v>12</v>
      </c>
      <c r="G2" s="309" t="s">
        <v>2716</v>
      </c>
    </row>
    <row r="3" spans="1:7" ht="15">
      <c r="A3" s="304" t="s">
        <v>9</v>
      </c>
      <c r="B3" s="305" t="s">
        <v>2717</v>
      </c>
      <c r="C3" s="306" t="s">
        <v>2718</v>
      </c>
      <c r="D3" s="307" t="s">
        <v>2719</v>
      </c>
      <c r="E3" s="310" t="s">
        <v>2720</v>
      </c>
      <c r="F3" s="309" t="s">
        <v>12</v>
      </c>
      <c r="G3" s="309" t="s">
        <v>2716</v>
      </c>
    </row>
    <row r="4" spans="1:7" ht="15">
      <c r="A4" s="304" t="s">
        <v>9</v>
      </c>
      <c r="B4" s="305" t="s">
        <v>2717</v>
      </c>
      <c r="C4" s="306" t="s">
        <v>2721</v>
      </c>
      <c r="D4" s="307" t="s">
        <v>2722</v>
      </c>
      <c r="E4" s="308" t="s">
        <v>2723</v>
      </c>
      <c r="F4" s="309" t="s">
        <v>12</v>
      </c>
      <c r="G4" s="309" t="s">
        <v>2724</v>
      </c>
    </row>
    <row r="5" spans="1:7" ht="15">
      <c r="A5" s="304" t="s">
        <v>9</v>
      </c>
      <c r="B5" s="305" t="s">
        <v>2725</v>
      </c>
      <c r="C5" s="306" t="s">
        <v>2726</v>
      </c>
      <c r="D5" s="307" t="s">
        <v>2727</v>
      </c>
      <c r="E5" s="308" t="s">
        <v>2728</v>
      </c>
      <c r="F5" s="309" t="s">
        <v>12</v>
      </c>
      <c r="G5" s="311" t="s">
        <v>2729</v>
      </c>
    </row>
    <row r="6" spans="1:7" ht="15">
      <c r="A6" s="304" t="s">
        <v>9</v>
      </c>
      <c r="B6" s="305" t="s">
        <v>2717</v>
      </c>
      <c r="C6" s="306" t="s">
        <v>2730</v>
      </c>
      <c r="D6" s="307" t="s">
        <v>2731</v>
      </c>
      <c r="E6" s="308" t="s">
        <v>2732</v>
      </c>
      <c r="F6" s="309" t="s">
        <v>12</v>
      </c>
      <c r="G6" s="311" t="s">
        <v>2733</v>
      </c>
    </row>
    <row r="7" spans="1:7" ht="15">
      <c r="A7" s="304" t="s">
        <v>9</v>
      </c>
      <c r="B7" s="305" t="s">
        <v>2717</v>
      </c>
      <c r="C7" s="306" t="s">
        <v>2734</v>
      </c>
      <c r="D7" s="307" t="s">
        <v>2735</v>
      </c>
      <c r="E7" s="308" t="s">
        <v>2736</v>
      </c>
      <c r="F7" s="309" t="s">
        <v>12</v>
      </c>
      <c r="G7" s="309" t="s">
        <v>2737</v>
      </c>
    </row>
    <row r="8" spans="1:7" ht="15">
      <c r="A8" s="304" t="s">
        <v>9</v>
      </c>
      <c r="B8" s="305" t="s">
        <v>2717</v>
      </c>
      <c r="C8" s="306" t="s">
        <v>2738</v>
      </c>
      <c r="D8" s="307" t="s">
        <v>2739</v>
      </c>
      <c r="E8" s="312" t="s">
        <v>2740</v>
      </c>
      <c r="F8" s="309" t="s">
        <v>12</v>
      </c>
      <c r="G8" s="309" t="s">
        <v>2741</v>
      </c>
    </row>
    <row r="9" spans="1:7" ht="15">
      <c r="A9" s="304" t="s">
        <v>9</v>
      </c>
      <c r="B9" s="305" t="s">
        <v>2717</v>
      </c>
      <c r="C9" s="306" t="s">
        <v>2742</v>
      </c>
      <c r="D9" s="307" t="s">
        <v>2743</v>
      </c>
      <c r="E9" s="308" t="s">
        <v>2744</v>
      </c>
      <c r="F9" s="309" t="s">
        <v>12</v>
      </c>
      <c r="G9" s="309" t="s">
        <v>2745</v>
      </c>
    </row>
    <row r="10" spans="1:7" ht="15">
      <c r="A10" s="304" t="s">
        <v>9</v>
      </c>
      <c r="B10" s="305" t="s">
        <v>2717</v>
      </c>
      <c r="C10" s="306" t="s">
        <v>2746</v>
      </c>
      <c r="D10" s="307" t="s">
        <v>2747</v>
      </c>
      <c r="E10" s="308" t="s">
        <v>2748</v>
      </c>
      <c r="F10" s="309" t="s">
        <v>12</v>
      </c>
      <c r="G10" s="311" t="s">
        <v>2716</v>
      </c>
    </row>
    <row r="11" spans="1:7" ht="15">
      <c r="A11" s="304" t="s">
        <v>9</v>
      </c>
      <c r="B11" s="305" t="s">
        <v>2749</v>
      </c>
      <c r="C11" s="306" t="s">
        <v>2750</v>
      </c>
      <c r="D11" s="307" t="s">
        <v>2751</v>
      </c>
      <c r="E11" s="308" t="s">
        <v>2752</v>
      </c>
      <c r="F11" s="309" t="s">
        <v>12</v>
      </c>
      <c r="G11" s="311" t="s">
        <v>2716</v>
      </c>
    </row>
    <row r="12" spans="1:7" ht="15">
      <c r="A12" s="304" t="s">
        <v>9</v>
      </c>
      <c r="B12" s="305" t="s">
        <v>2717</v>
      </c>
      <c r="C12" s="306" t="s">
        <v>2753</v>
      </c>
      <c r="D12" s="307" t="s">
        <v>2754</v>
      </c>
      <c r="E12" s="308" t="s">
        <v>2755</v>
      </c>
      <c r="F12" s="309" t="s">
        <v>12</v>
      </c>
      <c r="G12" s="311" t="s">
        <v>2756</v>
      </c>
    </row>
    <row r="13" spans="1:7" ht="15">
      <c r="A13" s="304" t="s">
        <v>9</v>
      </c>
      <c r="B13" s="305" t="s">
        <v>2757</v>
      </c>
      <c r="C13" s="306" t="s">
        <v>2758</v>
      </c>
      <c r="D13" s="307" t="s">
        <v>2759</v>
      </c>
      <c r="E13" s="308" t="s">
        <v>2760</v>
      </c>
      <c r="F13" s="309" t="s">
        <v>12</v>
      </c>
      <c r="G13" s="309" t="s">
        <v>2761</v>
      </c>
    </row>
    <row r="14" spans="1:7" ht="15">
      <c r="A14" s="304" t="s">
        <v>9</v>
      </c>
      <c r="B14" s="305" t="s">
        <v>2717</v>
      </c>
      <c r="C14" s="306" t="s">
        <v>2762</v>
      </c>
      <c r="D14" s="307" t="s">
        <v>2763</v>
      </c>
      <c r="E14" s="308" t="s">
        <v>2764</v>
      </c>
      <c r="F14" s="309" t="s">
        <v>12</v>
      </c>
      <c r="G14" s="311" t="s">
        <v>2756</v>
      </c>
    </row>
    <row r="15" spans="1:7" ht="15">
      <c r="A15" s="304" t="s">
        <v>9</v>
      </c>
      <c r="B15" s="305" t="s">
        <v>2765</v>
      </c>
      <c r="C15" s="306" t="s">
        <v>2766</v>
      </c>
      <c r="D15" s="307" t="s">
        <v>2767</v>
      </c>
      <c r="E15" s="308" t="s">
        <v>2768</v>
      </c>
      <c r="F15" s="309" t="s">
        <v>12</v>
      </c>
      <c r="G15" s="311" t="s">
        <v>2769</v>
      </c>
    </row>
    <row r="16" spans="1:7" ht="15">
      <c r="A16" s="304" t="s">
        <v>9</v>
      </c>
      <c r="B16" s="305" t="s">
        <v>2749</v>
      </c>
      <c r="C16" s="306" t="s">
        <v>2770</v>
      </c>
      <c r="D16" s="307" t="s">
        <v>2771</v>
      </c>
      <c r="E16" s="308" t="s">
        <v>2772</v>
      </c>
      <c r="F16" s="309" t="s">
        <v>12</v>
      </c>
      <c r="G16" s="311" t="s">
        <v>2716</v>
      </c>
    </row>
    <row r="17" spans="1:28" ht="15">
      <c r="A17" s="304" t="s">
        <v>9</v>
      </c>
      <c r="B17" s="305" t="s">
        <v>2749</v>
      </c>
      <c r="C17" s="306" t="s">
        <v>2773</v>
      </c>
      <c r="D17" s="307" t="s">
        <v>2774</v>
      </c>
      <c r="E17" s="308" t="s">
        <v>2775</v>
      </c>
      <c r="F17" s="309" t="s">
        <v>12</v>
      </c>
      <c r="G17" s="309" t="s">
        <v>2716</v>
      </c>
    </row>
    <row r="18" spans="1:28" ht="15">
      <c r="A18" s="304" t="s">
        <v>9</v>
      </c>
      <c r="B18" s="305" t="s">
        <v>2749</v>
      </c>
      <c r="C18" s="306" t="s">
        <v>2776</v>
      </c>
      <c r="D18" s="307" t="s">
        <v>2777</v>
      </c>
      <c r="E18" s="308" t="s">
        <v>2778</v>
      </c>
      <c r="F18" s="309" t="s">
        <v>12</v>
      </c>
      <c r="G18" s="311" t="s">
        <v>2716</v>
      </c>
    </row>
    <row r="19" spans="1:28" ht="15">
      <c r="A19" s="304" t="s">
        <v>9</v>
      </c>
      <c r="B19" s="305" t="s">
        <v>2749</v>
      </c>
      <c r="C19" s="306" t="s">
        <v>2779</v>
      </c>
      <c r="D19" s="307" t="s">
        <v>2780</v>
      </c>
      <c r="E19" s="308" t="s">
        <v>2781</v>
      </c>
      <c r="F19" s="309" t="s">
        <v>12</v>
      </c>
      <c r="G19" s="311" t="s">
        <v>2716</v>
      </c>
    </row>
    <row r="20" spans="1:28" ht="15.75" customHeight="1">
      <c r="A20" s="313"/>
      <c r="B20" s="313"/>
      <c r="C20" s="313"/>
      <c r="D20" s="313"/>
      <c r="E20" s="313"/>
      <c r="F20" s="313"/>
      <c r="G20" s="313"/>
      <c r="H20" s="313"/>
      <c r="I20" s="313"/>
      <c r="J20" s="313"/>
      <c r="K20" s="313"/>
      <c r="L20" s="313"/>
      <c r="M20" s="313"/>
      <c r="N20" s="313"/>
      <c r="O20" s="313"/>
      <c r="P20" s="313"/>
      <c r="Q20" s="313"/>
      <c r="R20" s="313"/>
      <c r="S20" s="313"/>
      <c r="T20" s="313"/>
      <c r="U20" s="313"/>
      <c r="V20" s="313"/>
      <c r="W20" s="313"/>
      <c r="X20" s="313"/>
      <c r="Y20" s="313"/>
      <c r="Z20" s="313"/>
      <c r="AA20" s="313"/>
      <c r="AB20" s="313"/>
    </row>
  </sheetData>
  <hyperlinks>
    <hyperlink ref="E2" r:id="rId1" xr:uid="{00000000-0004-0000-0800-000000000000}"/>
    <hyperlink ref="E3" r:id="rId2" xr:uid="{00000000-0004-0000-0800-000001000000}"/>
    <hyperlink ref="E4" r:id="rId3" xr:uid="{00000000-0004-0000-0800-000002000000}"/>
    <hyperlink ref="E5" r:id="rId4" xr:uid="{00000000-0004-0000-0800-000003000000}"/>
    <hyperlink ref="E6" r:id="rId5" xr:uid="{00000000-0004-0000-0800-000004000000}"/>
    <hyperlink ref="E7" r:id="rId6" xr:uid="{00000000-0004-0000-0800-000005000000}"/>
    <hyperlink ref="E8" r:id="rId7" xr:uid="{00000000-0004-0000-0800-000006000000}"/>
    <hyperlink ref="E9" r:id="rId8" xr:uid="{00000000-0004-0000-0800-000007000000}"/>
    <hyperlink ref="E10" r:id="rId9" xr:uid="{00000000-0004-0000-0800-000008000000}"/>
    <hyperlink ref="E11" r:id="rId10" xr:uid="{00000000-0004-0000-0800-000009000000}"/>
    <hyperlink ref="E12" r:id="rId11" xr:uid="{00000000-0004-0000-0800-00000A000000}"/>
    <hyperlink ref="E13" r:id="rId12" xr:uid="{00000000-0004-0000-0800-00000B000000}"/>
    <hyperlink ref="E14" r:id="rId13" xr:uid="{00000000-0004-0000-0800-00000C000000}"/>
    <hyperlink ref="E15" r:id="rId14" xr:uid="{00000000-0004-0000-0800-00000D000000}"/>
    <hyperlink ref="E16" r:id="rId15" xr:uid="{00000000-0004-0000-0800-00000E000000}"/>
    <hyperlink ref="E17" r:id="rId16" xr:uid="{00000000-0004-0000-0800-00000F000000}"/>
    <hyperlink ref="E18" r:id="rId17" xr:uid="{00000000-0004-0000-0800-000010000000}"/>
    <hyperlink ref="E19" r:id="rId18" xr:uid="{00000000-0004-0000-0800-000011000000}"/>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outlinePr summaryBelow="0" summaryRight="0"/>
  </sheetPr>
  <dimension ref="A1:AC1047"/>
  <sheetViews>
    <sheetView workbookViewId="0">
      <pane ySplit="1" topLeftCell="A2" activePane="bottomLeft" state="frozen"/>
      <selection pane="bottomLeft" activeCell="B3" sqref="B3"/>
    </sheetView>
  </sheetViews>
  <sheetFormatPr defaultColWidth="12.5703125" defaultRowHeight="15.75" customHeight="1"/>
  <cols>
    <col min="3" max="3" width="14.85546875" customWidth="1"/>
    <col min="5" max="5" width="12.42578125" customWidth="1"/>
    <col min="6" max="6" width="13.5703125" customWidth="1"/>
    <col min="11" max="11" width="24.5703125" customWidth="1"/>
  </cols>
  <sheetData>
    <row r="1" spans="1:29" ht="15.75" customHeight="1">
      <c r="A1" s="363" t="s">
        <v>3105</v>
      </c>
      <c r="B1" s="363" t="s">
        <v>3106</v>
      </c>
      <c r="C1" s="363" t="s">
        <v>3107</v>
      </c>
      <c r="D1" s="363" t="s">
        <v>3108</v>
      </c>
      <c r="E1" s="915" t="s">
        <v>3109</v>
      </c>
      <c r="F1" s="363" t="s">
        <v>3110</v>
      </c>
      <c r="G1" s="363" t="s">
        <v>3111</v>
      </c>
      <c r="H1" s="363" t="s">
        <v>3112</v>
      </c>
      <c r="I1" s="363" t="s">
        <v>3113</v>
      </c>
      <c r="J1" s="363" t="s">
        <v>3114</v>
      </c>
      <c r="K1" s="363" t="s">
        <v>2711</v>
      </c>
    </row>
    <row r="2" spans="1:29" ht="15.75" customHeight="1">
      <c r="A2" s="270">
        <v>1</v>
      </c>
      <c r="B2" s="270">
        <v>182</v>
      </c>
      <c r="C2" s="270">
        <v>91</v>
      </c>
      <c r="D2" s="270" t="s">
        <v>3391</v>
      </c>
      <c r="E2" s="395">
        <v>44070</v>
      </c>
      <c r="F2" s="270">
        <v>1.75</v>
      </c>
      <c r="G2" s="270">
        <v>50</v>
      </c>
      <c r="H2" s="270" t="s">
        <v>6</v>
      </c>
      <c r="I2" s="388">
        <v>44133</v>
      </c>
      <c r="J2" s="270">
        <v>0.5</v>
      </c>
      <c r="K2" s="188"/>
      <c r="L2" s="188"/>
      <c r="M2" s="188"/>
      <c r="N2" s="188"/>
      <c r="O2" s="188"/>
      <c r="P2" s="188"/>
      <c r="Q2" s="188"/>
      <c r="R2" s="188"/>
      <c r="S2" s="188"/>
      <c r="T2" s="188"/>
      <c r="U2" s="188"/>
      <c r="V2" s="188"/>
      <c r="W2" s="188"/>
      <c r="X2" s="188"/>
      <c r="Y2" s="188"/>
      <c r="Z2" s="188"/>
      <c r="AA2" s="188"/>
      <c r="AB2" s="188"/>
      <c r="AC2" s="188"/>
    </row>
    <row r="3" spans="1:29" ht="15.75" customHeight="1">
      <c r="A3" s="188"/>
      <c r="B3" s="188"/>
      <c r="C3" s="270">
        <v>91</v>
      </c>
      <c r="D3" s="270" t="s">
        <v>3391</v>
      </c>
      <c r="E3" s="395">
        <v>44071</v>
      </c>
      <c r="F3" s="270">
        <v>2</v>
      </c>
      <c r="G3" s="270">
        <v>132</v>
      </c>
      <c r="H3" s="270" t="s">
        <v>6</v>
      </c>
      <c r="I3" s="388">
        <v>44134</v>
      </c>
      <c r="J3" s="270">
        <v>1</v>
      </c>
      <c r="K3" s="188"/>
      <c r="L3" s="188"/>
      <c r="M3" s="188"/>
      <c r="N3" s="188"/>
      <c r="O3" s="188"/>
      <c r="P3" s="188"/>
      <c r="Q3" s="188"/>
      <c r="R3" s="188"/>
      <c r="S3" s="188"/>
      <c r="T3" s="188"/>
      <c r="U3" s="188"/>
      <c r="V3" s="188"/>
      <c r="W3" s="188"/>
      <c r="X3" s="188"/>
      <c r="Y3" s="188"/>
      <c r="Z3" s="188"/>
      <c r="AA3" s="188"/>
      <c r="AB3" s="188"/>
      <c r="AC3" s="188"/>
    </row>
    <row r="4" spans="1:29" ht="15.75" customHeight="1">
      <c r="A4" s="188"/>
      <c r="B4" s="188"/>
      <c r="C4" s="270">
        <v>6</v>
      </c>
      <c r="D4" s="270" t="s">
        <v>3391</v>
      </c>
      <c r="E4" s="395">
        <v>44153</v>
      </c>
      <c r="F4" s="270">
        <v>0.5</v>
      </c>
      <c r="G4" s="270"/>
      <c r="H4" s="188"/>
      <c r="I4" s="188"/>
      <c r="J4" s="188"/>
      <c r="K4" s="270" t="s">
        <v>3502</v>
      </c>
      <c r="L4" s="188"/>
      <c r="M4" s="188"/>
      <c r="N4" s="188"/>
      <c r="O4" s="188"/>
      <c r="P4" s="188"/>
      <c r="Q4" s="188"/>
      <c r="R4" s="188"/>
      <c r="S4" s="188"/>
      <c r="T4" s="188"/>
      <c r="U4" s="188"/>
      <c r="V4" s="188"/>
      <c r="W4" s="188"/>
      <c r="X4" s="188"/>
      <c r="Y4" s="188"/>
      <c r="Z4" s="188"/>
      <c r="AA4" s="188"/>
      <c r="AB4" s="188"/>
      <c r="AC4" s="188"/>
    </row>
    <row r="5" spans="1:29" ht="15.75" customHeight="1">
      <c r="A5" s="188"/>
      <c r="B5" s="188"/>
      <c r="C5" s="270">
        <v>18</v>
      </c>
      <c r="D5" s="270" t="s">
        <v>3391</v>
      </c>
      <c r="E5" s="395">
        <v>44217</v>
      </c>
      <c r="F5" s="270">
        <v>2.25</v>
      </c>
      <c r="G5" s="270">
        <v>18</v>
      </c>
      <c r="H5" s="270" t="s">
        <v>6</v>
      </c>
      <c r="I5" s="388">
        <v>44266</v>
      </c>
      <c r="J5" s="270">
        <v>0.25</v>
      </c>
      <c r="K5" s="270"/>
      <c r="L5" s="188"/>
      <c r="M5" s="188"/>
      <c r="N5" s="188"/>
      <c r="O5" s="188"/>
      <c r="P5" s="188"/>
      <c r="Q5" s="188"/>
      <c r="R5" s="188"/>
      <c r="S5" s="188"/>
      <c r="T5" s="188"/>
      <c r="U5" s="188"/>
      <c r="V5" s="188"/>
      <c r="W5" s="188"/>
      <c r="X5" s="188"/>
      <c r="Y5" s="188"/>
      <c r="Z5" s="188"/>
      <c r="AA5" s="188"/>
      <c r="AB5" s="188"/>
      <c r="AC5" s="188"/>
    </row>
    <row r="6" spans="1:29" ht="15.75" customHeight="1">
      <c r="A6" s="116"/>
      <c r="B6" s="116"/>
      <c r="C6" s="116"/>
      <c r="D6" s="116"/>
      <c r="E6" s="916"/>
      <c r="F6" s="116"/>
      <c r="G6" s="116"/>
      <c r="H6" s="116"/>
      <c r="I6" s="384"/>
      <c r="J6" s="116"/>
    </row>
    <row r="7" spans="1:29" ht="15.75" customHeight="1">
      <c r="A7" s="270">
        <v>2</v>
      </c>
      <c r="B7" s="270">
        <v>33</v>
      </c>
      <c r="C7" s="270">
        <v>33</v>
      </c>
      <c r="D7" s="270" t="s">
        <v>3391</v>
      </c>
      <c r="E7" s="395">
        <v>44071</v>
      </c>
      <c r="F7" s="270">
        <v>0.5</v>
      </c>
      <c r="G7" s="270">
        <v>33</v>
      </c>
      <c r="H7" s="270" t="s">
        <v>6</v>
      </c>
      <c r="I7" s="388">
        <v>44135</v>
      </c>
      <c r="J7" s="270">
        <v>0.5</v>
      </c>
      <c r="K7" s="188"/>
      <c r="L7" s="188"/>
      <c r="M7" s="188"/>
      <c r="N7" s="188"/>
      <c r="O7" s="188"/>
      <c r="P7" s="188"/>
      <c r="Q7" s="188"/>
      <c r="R7" s="188"/>
      <c r="S7" s="188"/>
      <c r="T7" s="188"/>
      <c r="U7" s="188"/>
      <c r="V7" s="188"/>
      <c r="W7" s="188"/>
      <c r="X7" s="188"/>
      <c r="Y7" s="188"/>
      <c r="Z7" s="188"/>
      <c r="AA7" s="188"/>
      <c r="AB7" s="188"/>
      <c r="AC7" s="188"/>
    </row>
    <row r="8" spans="1:29" ht="15.75" customHeight="1">
      <c r="A8" s="270"/>
      <c r="B8" s="270"/>
      <c r="C8" s="270">
        <v>13</v>
      </c>
      <c r="D8" s="270" t="s">
        <v>3391</v>
      </c>
      <c r="E8" s="395">
        <v>44217</v>
      </c>
      <c r="F8" s="270">
        <v>0.75</v>
      </c>
      <c r="G8" s="270">
        <v>13</v>
      </c>
      <c r="H8" s="270" t="s">
        <v>6</v>
      </c>
      <c r="I8" s="388">
        <v>44266</v>
      </c>
      <c r="J8" s="270">
        <v>0.25</v>
      </c>
      <c r="K8" s="188"/>
      <c r="L8" s="188"/>
      <c r="M8" s="188"/>
      <c r="N8" s="188"/>
      <c r="O8" s="188"/>
      <c r="P8" s="188"/>
      <c r="Q8" s="188"/>
      <c r="R8" s="188"/>
      <c r="S8" s="188"/>
      <c r="T8" s="188"/>
      <c r="U8" s="188"/>
      <c r="V8" s="188"/>
      <c r="W8" s="188"/>
      <c r="X8" s="188"/>
      <c r="Y8" s="188"/>
      <c r="Z8" s="188"/>
      <c r="AA8" s="188"/>
      <c r="AB8" s="188"/>
      <c r="AC8" s="188"/>
    </row>
    <row r="9" spans="1:29" ht="15.75" customHeight="1">
      <c r="E9" s="917"/>
    </row>
    <row r="10" spans="1:29" ht="15.75" customHeight="1">
      <c r="E10" s="917"/>
    </row>
    <row r="11" spans="1:29" ht="15.75" customHeight="1">
      <c r="A11" s="270">
        <v>3</v>
      </c>
      <c r="B11" s="270">
        <v>19</v>
      </c>
      <c r="C11" s="270">
        <v>19</v>
      </c>
      <c r="D11" s="270" t="s">
        <v>3391</v>
      </c>
      <c r="E11" s="395">
        <v>44074</v>
      </c>
      <c r="F11" s="270">
        <v>0.375</v>
      </c>
      <c r="G11" s="270">
        <v>19</v>
      </c>
      <c r="H11" s="270" t="s">
        <v>6</v>
      </c>
      <c r="I11" s="388">
        <v>44135</v>
      </c>
      <c r="J11" s="270">
        <v>0.25</v>
      </c>
      <c r="K11" s="188"/>
      <c r="L11" s="188"/>
      <c r="M11" s="188"/>
      <c r="N11" s="188"/>
      <c r="O11" s="188"/>
      <c r="P11" s="188"/>
      <c r="Q11" s="188"/>
      <c r="R11" s="188"/>
      <c r="S11" s="188"/>
      <c r="T11" s="188"/>
      <c r="U11" s="188"/>
      <c r="V11" s="188"/>
      <c r="W11" s="188"/>
      <c r="X11" s="188"/>
      <c r="Y11" s="188"/>
      <c r="Z11" s="188"/>
      <c r="AA11" s="188"/>
      <c r="AB11" s="188"/>
      <c r="AC11" s="188"/>
    </row>
    <row r="12" spans="1:29" ht="15.75" customHeight="1">
      <c r="A12" s="270"/>
      <c r="B12" s="270"/>
      <c r="C12" s="270">
        <v>4</v>
      </c>
      <c r="D12" s="270" t="s">
        <v>3391</v>
      </c>
      <c r="E12" s="395">
        <v>44218</v>
      </c>
      <c r="F12" s="270">
        <v>0.25</v>
      </c>
      <c r="G12" s="270">
        <v>4</v>
      </c>
      <c r="H12" s="270" t="s">
        <v>6</v>
      </c>
      <c r="I12" s="388">
        <v>44266</v>
      </c>
      <c r="J12" s="270">
        <v>0</v>
      </c>
      <c r="K12" s="188"/>
      <c r="L12" s="188"/>
      <c r="M12" s="188"/>
      <c r="N12" s="188"/>
      <c r="O12" s="188"/>
      <c r="P12" s="188"/>
      <c r="Q12" s="188"/>
      <c r="R12" s="188"/>
      <c r="S12" s="188"/>
      <c r="T12" s="188"/>
      <c r="U12" s="188"/>
      <c r="V12" s="188"/>
      <c r="W12" s="188"/>
      <c r="X12" s="188"/>
      <c r="Y12" s="188"/>
      <c r="Z12" s="188"/>
      <c r="AA12" s="188"/>
      <c r="AB12" s="188"/>
      <c r="AC12" s="188"/>
    </row>
    <row r="13" spans="1:29" ht="15.75" customHeight="1">
      <c r="E13" s="917"/>
    </row>
    <row r="14" spans="1:29" ht="15.75" customHeight="1">
      <c r="E14" s="917"/>
    </row>
    <row r="15" spans="1:29" ht="15.75" customHeight="1">
      <c r="A15" s="270">
        <v>4</v>
      </c>
      <c r="B15" s="270">
        <v>76</v>
      </c>
      <c r="C15" s="270">
        <v>76</v>
      </c>
      <c r="D15" s="270" t="s">
        <v>3391</v>
      </c>
      <c r="E15" s="395">
        <v>44074</v>
      </c>
      <c r="F15" s="270">
        <v>0.5</v>
      </c>
      <c r="G15" s="270">
        <v>76</v>
      </c>
      <c r="H15" s="270" t="s">
        <v>6</v>
      </c>
      <c r="I15" s="388">
        <v>44135</v>
      </c>
      <c r="J15" s="270">
        <v>0.5</v>
      </c>
      <c r="K15" s="188"/>
      <c r="L15" s="188"/>
      <c r="M15" s="188"/>
      <c r="N15" s="188"/>
      <c r="O15" s="188"/>
      <c r="P15" s="188"/>
      <c r="Q15" s="188"/>
      <c r="R15" s="188"/>
      <c r="S15" s="188"/>
      <c r="T15" s="188"/>
      <c r="U15" s="188"/>
      <c r="V15" s="188"/>
      <c r="W15" s="188"/>
      <c r="X15" s="188"/>
      <c r="Y15" s="188"/>
      <c r="Z15" s="188"/>
      <c r="AA15" s="188"/>
      <c r="AB15" s="188"/>
      <c r="AC15" s="188"/>
    </row>
    <row r="16" spans="1:29" ht="15.75" customHeight="1">
      <c r="A16" s="270"/>
      <c r="B16" s="270"/>
      <c r="C16" s="270">
        <v>13</v>
      </c>
      <c r="D16" s="270" t="s">
        <v>3391</v>
      </c>
      <c r="E16" s="395">
        <v>44218</v>
      </c>
      <c r="F16" s="270">
        <v>1</v>
      </c>
      <c r="G16" s="270">
        <v>13</v>
      </c>
      <c r="H16" s="270" t="s">
        <v>6</v>
      </c>
      <c r="I16" s="388">
        <v>44266</v>
      </c>
      <c r="J16" s="270">
        <v>0.25</v>
      </c>
      <c r="K16" s="188"/>
      <c r="L16" s="188"/>
      <c r="M16" s="188"/>
      <c r="N16" s="188"/>
      <c r="O16" s="188"/>
      <c r="P16" s="188"/>
      <c r="Q16" s="188"/>
      <c r="R16" s="188"/>
      <c r="S16" s="188"/>
      <c r="T16" s="188"/>
      <c r="U16" s="188"/>
      <c r="V16" s="188"/>
      <c r="W16" s="188"/>
      <c r="X16" s="188"/>
      <c r="Y16" s="188"/>
      <c r="Z16" s="188"/>
      <c r="AA16" s="188"/>
      <c r="AB16" s="188"/>
      <c r="AC16" s="188"/>
    </row>
    <row r="17" spans="1:29" ht="15.75" customHeight="1">
      <c r="E17" s="917"/>
    </row>
    <row r="18" spans="1:29" ht="15.75" customHeight="1">
      <c r="E18" s="917"/>
    </row>
    <row r="19" spans="1:29" ht="15.75" customHeight="1">
      <c r="A19" s="270">
        <v>5</v>
      </c>
      <c r="B19" s="270">
        <v>26</v>
      </c>
      <c r="C19" s="270">
        <v>26</v>
      </c>
      <c r="D19" s="270" t="s">
        <v>3391</v>
      </c>
      <c r="E19" s="395">
        <v>44074</v>
      </c>
      <c r="F19" s="270">
        <v>0.375</v>
      </c>
      <c r="G19" s="270">
        <v>26</v>
      </c>
      <c r="H19" s="270" t="s">
        <v>6</v>
      </c>
      <c r="I19" s="388">
        <v>44135</v>
      </c>
      <c r="J19" s="270">
        <v>0.25</v>
      </c>
      <c r="K19" s="188"/>
      <c r="L19" s="188"/>
      <c r="M19" s="188"/>
      <c r="N19" s="188"/>
      <c r="O19" s="188"/>
      <c r="P19" s="188"/>
      <c r="Q19" s="188"/>
      <c r="R19" s="188"/>
      <c r="S19" s="188"/>
      <c r="T19" s="188"/>
      <c r="U19" s="188"/>
      <c r="V19" s="188"/>
      <c r="W19" s="188"/>
      <c r="X19" s="188"/>
      <c r="Y19" s="188"/>
      <c r="Z19" s="188"/>
      <c r="AA19" s="188"/>
      <c r="AB19" s="188"/>
      <c r="AC19" s="188"/>
    </row>
    <row r="20" spans="1:29" ht="15.75" customHeight="1">
      <c r="A20" s="270"/>
      <c r="B20" s="270"/>
      <c r="C20" s="270">
        <v>4</v>
      </c>
      <c r="D20" s="270" t="s">
        <v>3391</v>
      </c>
      <c r="E20" s="395">
        <v>44218</v>
      </c>
      <c r="F20" s="270">
        <v>0.5</v>
      </c>
      <c r="G20" s="270">
        <v>4</v>
      </c>
      <c r="H20" s="270" t="s">
        <v>6</v>
      </c>
      <c r="I20" s="388">
        <v>44266</v>
      </c>
      <c r="J20" s="270">
        <v>0</v>
      </c>
      <c r="K20" s="188"/>
      <c r="L20" s="188"/>
      <c r="M20" s="188"/>
      <c r="N20" s="188"/>
      <c r="O20" s="188"/>
      <c r="P20" s="188"/>
      <c r="Q20" s="188"/>
      <c r="R20" s="188"/>
      <c r="S20" s="188"/>
      <c r="T20" s="188"/>
      <c r="U20" s="188"/>
      <c r="V20" s="188"/>
      <c r="W20" s="188"/>
      <c r="X20" s="188"/>
      <c r="Y20" s="188"/>
      <c r="Z20" s="188"/>
      <c r="AA20" s="188"/>
      <c r="AB20" s="188"/>
      <c r="AC20" s="188"/>
    </row>
    <row r="21" spans="1:29" ht="15.75" customHeight="1">
      <c r="E21" s="917"/>
    </row>
    <row r="22" spans="1:29" ht="15.75" customHeight="1">
      <c r="E22" s="917"/>
    </row>
    <row r="23" spans="1:29" ht="15.75" customHeight="1">
      <c r="A23" s="270">
        <v>6</v>
      </c>
      <c r="B23" s="270">
        <v>50</v>
      </c>
      <c r="C23" s="270">
        <v>50</v>
      </c>
      <c r="D23" s="270" t="s">
        <v>3391</v>
      </c>
      <c r="E23" s="395">
        <v>44075</v>
      </c>
      <c r="F23" s="270">
        <v>1.25</v>
      </c>
      <c r="G23" s="270">
        <v>50</v>
      </c>
      <c r="H23" s="270" t="s">
        <v>6</v>
      </c>
      <c r="I23" s="388">
        <v>44135</v>
      </c>
      <c r="J23" s="270">
        <v>0.5</v>
      </c>
      <c r="K23" s="188"/>
      <c r="L23" s="188"/>
      <c r="M23" s="188"/>
      <c r="N23" s="188"/>
      <c r="O23" s="188"/>
      <c r="P23" s="188"/>
      <c r="Q23" s="188"/>
      <c r="R23" s="188"/>
      <c r="S23" s="188"/>
      <c r="T23" s="188"/>
      <c r="U23" s="188"/>
      <c r="V23" s="188"/>
      <c r="W23" s="188"/>
      <c r="X23" s="188"/>
      <c r="Y23" s="188"/>
      <c r="Z23" s="188"/>
      <c r="AA23" s="188"/>
      <c r="AB23" s="188"/>
      <c r="AC23" s="188"/>
    </row>
    <row r="24" spans="1:29" ht="15.75" customHeight="1">
      <c r="A24" s="270"/>
      <c r="B24" s="270"/>
      <c r="C24" s="270">
        <v>4</v>
      </c>
      <c r="D24" s="270" t="s">
        <v>3391</v>
      </c>
      <c r="E24" s="395">
        <v>44218</v>
      </c>
      <c r="F24" s="270">
        <v>0.5</v>
      </c>
      <c r="G24" s="270">
        <v>4</v>
      </c>
      <c r="H24" s="270" t="s">
        <v>6</v>
      </c>
      <c r="I24" s="388">
        <v>44266</v>
      </c>
      <c r="J24" s="270">
        <v>0</v>
      </c>
      <c r="K24" s="188"/>
      <c r="L24" s="188"/>
      <c r="M24" s="188"/>
      <c r="N24" s="188"/>
      <c r="O24" s="188"/>
      <c r="P24" s="188"/>
      <c r="Q24" s="188"/>
      <c r="R24" s="188"/>
      <c r="S24" s="188"/>
      <c r="T24" s="188"/>
      <c r="U24" s="188"/>
      <c r="V24" s="188"/>
      <c r="W24" s="188"/>
      <c r="X24" s="188"/>
      <c r="Y24" s="188"/>
      <c r="Z24" s="188"/>
      <c r="AA24" s="188"/>
      <c r="AB24" s="188"/>
      <c r="AC24" s="188"/>
    </row>
    <row r="25" spans="1:29" ht="15.75" customHeight="1">
      <c r="E25" s="917"/>
    </row>
    <row r="26" spans="1:29" ht="15.75" customHeight="1">
      <c r="E26" s="917"/>
    </row>
    <row r="27" spans="1:29" ht="15.75" customHeight="1">
      <c r="A27" s="270">
        <v>7</v>
      </c>
      <c r="B27" s="270">
        <v>185</v>
      </c>
      <c r="C27" s="270">
        <v>100</v>
      </c>
      <c r="D27" s="270" t="s">
        <v>3391</v>
      </c>
      <c r="E27" s="395" t="s">
        <v>3503</v>
      </c>
      <c r="F27" s="270">
        <v>1</v>
      </c>
      <c r="G27" s="270">
        <v>2</v>
      </c>
      <c r="H27" s="270" t="s">
        <v>6</v>
      </c>
      <c r="I27" s="388">
        <v>44135</v>
      </c>
      <c r="J27" s="270">
        <v>2</v>
      </c>
      <c r="K27" s="188"/>
      <c r="L27" s="188"/>
      <c r="M27" s="188"/>
      <c r="N27" s="188"/>
      <c r="O27" s="188"/>
      <c r="P27" s="188"/>
      <c r="Q27" s="188"/>
      <c r="R27" s="188"/>
      <c r="S27" s="188"/>
      <c r="T27" s="188"/>
      <c r="U27" s="188"/>
      <c r="V27" s="188"/>
      <c r="W27" s="188"/>
      <c r="X27" s="188"/>
      <c r="Y27" s="188"/>
      <c r="Z27" s="188"/>
      <c r="AA27" s="188"/>
      <c r="AB27" s="188"/>
      <c r="AC27" s="188"/>
    </row>
    <row r="28" spans="1:29" ht="15.75" customHeight="1">
      <c r="A28" s="188"/>
      <c r="B28" s="188"/>
      <c r="C28" s="270">
        <v>85</v>
      </c>
      <c r="D28" s="270" t="s">
        <v>3391</v>
      </c>
      <c r="E28" s="395">
        <v>44076</v>
      </c>
      <c r="F28" s="270">
        <v>2</v>
      </c>
      <c r="G28" s="188"/>
      <c r="H28" s="188"/>
      <c r="I28" s="188"/>
      <c r="J28" s="188"/>
      <c r="K28" s="188"/>
      <c r="L28" s="188"/>
      <c r="M28" s="188"/>
      <c r="N28" s="188"/>
      <c r="O28" s="188"/>
      <c r="P28" s="188"/>
      <c r="Q28" s="188"/>
      <c r="R28" s="188"/>
      <c r="S28" s="188"/>
      <c r="T28" s="188"/>
      <c r="U28" s="188"/>
      <c r="V28" s="188"/>
      <c r="W28" s="188"/>
      <c r="X28" s="188"/>
      <c r="Y28" s="188"/>
      <c r="Z28" s="188"/>
      <c r="AA28" s="188"/>
      <c r="AB28" s="188"/>
      <c r="AC28" s="188"/>
    </row>
    <row r="29" spans="1:29" ht="15.75" customHeight="1">
      <c r="A29" s="188"/>
      <c r="B29" s="188"/>
      <c r="C29" s="270">
        <v>18</v>
      </c>
      <c r="D29" s="270" t="s">
        <v>3391</v>
      </c>
      <c r="E29" s="395">
        <v>44223</v>
      </c>
      <c r="F29" s="270">
        <v>1</v>
      </c>
      <c r="G29" s="270"/>
      <c r="H29" s="188"/>
      <c r="I29" s="188"/>
      <c r="J29" s="188"/>
      <c r="K29" s="188"/>
      <c r="L29" s="188"/>
      <c r="M29" s="188"/>
      <c r="N29" s="188"/>
      <c r="O29" s="188"/>
      <c r="P29" s="188"/>
      <c r="Q29" s="188"/>
      <c r="R29" s="188"/>
      <c r="S29" s="188"/>
      <c r="T29" s="188"/>
      <c r="U29" s="188"/>
      <c r="V29" s="188"/>
      <c r="W29" s="188"/>
      <c r="X29" s="188"/>
      <c r="Y29" s="188"/>
      <c r="Z29" s="188"/>
      <c r="AA29" s="188"/>
      <c r="AB29" s="188"/>
      <c r="AC29" s="188"/>
    </row>
    <row r="30" spans="1:29" ht="12.75">
      <c r="A30" s="188"/>
      <c r="B30" s="188"/>
      <c r="C30" s="270">
        <v>14</v>
      </c>
      <c r="D30" s="270" t="s">
        <v>3391</v>
      </c>
      <c r="E30" s="395">
        <v>44245</v>
      </c>
      <c r="F30" s="270">
        <v>0.75</v>
      </c>
      <c r="G30" s="270">
        <v>32</v>
      </c>
      <c r="H30" s="270" t="s">
        <v>6</v>
      </c>
      <c r="I30" s="388">
        <v>44266</v>
      </c>
      <c r="J30" s="270">
        <v>0.25</v>
      </c>
      <c r="K30" s="188"/>
      <c r="L30" s="188"/>
      <c r="M30" s="188"/>
      <c r="N30" s="188"/>
      <c r="O30" s="188"/>
      <c r="P30" s="188"/>
      <c r="Q30" s="188"/>
      <c r="R30" s="188"/>
      <c r="S30" s="188"/>
      <c r="T30" s="188"/>
      <c r="U30" s="188"/>
      <c r="V30" s="188"/>
      <c r="W30" s="188"/>
      <c r="X30" s="188"/>
      <c r="Y30" s="188"/>
      <c r="Z30" s="188"/>
      <c r="AA30" s="188"/>
      <c r="AB30" s="188"/>
      <c r="AC30" s="188"/>
    </row>
    <row r="31" spans="1:29" ht="12.75">
      <c r="E31" s="917"/>
    </row>
    <row r="32" spans="1:29" ht="12.75">
      <c r="A32" s="270">
        <v>8</v>
      </c>
      <c r="B32" s="270">
        <v>277</v>
      </c>
      <c r="C32" s="270">
        <v>82</v>
      </c>
      <c r="D32" s="270" t="s">
        <v>3391</v>
      </c>
      <c r="E32" s="395">
        <v>44077</v>
      </c>
      <c r="F32" s="270">
        <v>2.5</v>
      </c>
      <c r="G32" s="270">
        <v>277</v>
      </c>
      <c r="H32" s="270" t="s">
        <v>6</v>
      </c>
      <c r="I32" s="388">
        <v>44137</v>
      </c>
      <c r="J32" s="270">
        <v>3</v>
      </c>
      <c r="K32" s="188"/>
      <c r="L32" s="188"/>
      <c r="M32" s="188"/>
      <c r="N32" s="188"/>
      <c r="O32" s="188"/>
      <c r="P32" s="188"/>
      <c r="Q32" s="188"/>
      <c r="R32" s="188"/>
      <c r="S32" s="188"/>
      <c r="T32" s="188"/>
      <c r="U32" s="188"/>
      <c r="V32" s="188"/>
      <c r="W32" s="188"/>
      <c r="X32" s="188"/>
      <c r="Y32" s="188"/>
      <c r="Z32" s="188"/>
      <c r="AA32" s="188"/>
      <c r="AB32" s="188"/>
      <c r="AC32" s="188"/>
    </row>
    <row r="33" spans="1:29" ht="12.75">
      <c r="A33" s="188"/>
      <c r="B33" s="188"/>
      <c r="C33" s="270">
        <v>195</v>
      </c>
      <c r="D33" s="270" t="s">
        <v>3391</v>
      </c>
      <c r="E33" s="395">
        <v>44078</v>
      </c>
      <c r="F33" s="270">
        <v>0.75</v>
      </c>
      <c r="G33" s="188"/>
      <c r="H33" s="188"/>
      <c r="I33" s="188"/>
      <c r="J33" s="188"/>
      <c r="K33" s="188"/>
      <c r="L33" s="188"/>
      <c r="M33" s="188"/>
      <c r="N33" s="188"/>
      <c r="O33" s="188"/>
      <c r="P33" s="188"/>
      <c r="Q33" s="188"/>
      <c r="R33" s="188"/>
      <c r="S33" s="188"/>
      <c r="T33" s="188"/>
      <c r="U33" s="188"/>
      <c r="V33" s="188"/>
      <c r="W33" s="188"/>
      <c r="X33" s="188"/>
      <c r="Y33" s="188"/>
      <c r="Z33" s="188"/>
      <c r="AA33" s="188"/>
      <c r="AB33" s="188"/>
      <c r="AC33" s="188"/>
    </row>
    <row r="34" spans="1:29" ht="12.75">
      <c r="A34" s="188"/>
      <c r="B34" s="188"/>
      <c r="C34" s="270">
        <v>43</v>
      </c>
      <c r="D34" s="270" t="s">
        <v>3391</v>
      </c>
      <c r="E34" s="395">
        <v>44221</v>
      </c>
      <c r="F34" s="270">
        <v>0.75</v>
      </c>
      <c r="G34" s="270">
        <v>42</v>
      </c>
      <c r="H34" s="270" t="s">
        <v>6</v>
      </c>
      <c r="I34" s="388">
        <v>44266</v>
      </c>
      <c r="J34" s="270">
        <v>0.5</v>
      </c>
      <c r="K34" s="188"/>
      <c r="L34" s="188"/>
      <c r="M34" s="188"/>
      <c r="N34" s="188"/>
      <c r="O34" s="188"/>
      <c r="P34" s="188"/>
      <c r="Q34" s="188"/>
      <c r="R34" s="188"/>
      <c r="S34" s="188"/>
      <c r="T34" s="188"/>
      <c r="U34" s="188"/>
      <c r="V34" s="188"/>
      <c r="W34" s="188"/>
      <c r="X34" s="188"/>
      <c r="Y34" s="188"/>
      <c r="Z34" s="188"/>
      <c r="AA34" s="188"/>
      <c r="AB34" s="188"/>
      <c r="AC34" s="188"/>
    </row>
    <row r="35" spans="1:29" ht="12.75">
      <c r="E35" s="917"/>
    </row>
    <row r="36" spans="1:29" ht="12.75">
      <c r="A36" s="270">
        <v>9</v>
      </c>
      <c r="B36" s="270">
        <v>0</v>
      </c>
      <c r="C36" s="270">
        <v>0</v>
      </c>
      <c r="D36" s="270" t="s">
        <v>3391</v>
      </c>
      <c r="E36" s="395">
        <v>44078</v>
      </c>
      <c r="F36" s="270">
        <v>0</v>
      </c>
      <c r="G36" s="270">
        <v>0</v>
      </c>
      <c r="H36" s="270" t="s">
        <v>6</v>
      </c>
      <c r="I36" s="388">
        <v>44137</v>
      </c>
      <c r="J36" s="270">
        <v>0</v>
      </c>
      <c r="K36" s="188"/>
      <c r="L36" s="188"/>
      <c r="M36" s="188"/>
      <c r="N36" s="188"/>
      <c r="O36" s="188"/>
      <c r="P36" s="188"/>
      <c r="Q36" s="188"/>
      <c r="R36" s="188"/>
      <c r="S36" s="188"/>
      <c r="T36" s="188"/>
      <c r="U36" s="188"/>
      <c r="V36" s="188"/>
      <c r="W36" s="188"/>
      <c r="X36" s="188"/>
      <c r="Y36" s="188"/>
      <c r="Z36" s="188"/>
      <c r="AA36" s="188"/>
      <c r="AB36" s="188"/>
      <c r="AC36" s="188"/>
    </row>
    <row r="37" spans="1:29" ht="12.75">
      <c r="E37" s="917"/>
    </row>
    <row r="38" spans="1:29" ht="12.75">
      <c r="E38" s="917"/>
    </row>
    <row r="39" spans="1:29" ht="12.75">
      <c r="A39" s="270">
        <v>10</v>
      </c>
      <c r="B39" s="270">
        <v>1219</v>
      </c>
      <c r="C39" s="270">
        <v>49</v>
      </c>
      <c r="D39" s="270" t="s">
        <v>3391</v>
      </c>
      <c r="E39" s="395">
        <v>44049</v>
      </c>
      <c r="F39" s="270">
        <v>2</v>
      </c>
      <c r="G39" s="270">
        <v>378</v>
      </c>
      <c r="H39" s="270" t="s">
        <v>6</v>
      </c>
      <c r="I39" s="388">
        <v>44139</v>
      </c>
      <c r="J39" s="270">
        <v>7</v>
      </c>
      <c r="K39" s="188"/>
      <c r="L39" s="188"/>
      <c r="M39" s="188"/>
      <c r="N39" s="188"/>
      <c r="O39" s="188"/>
      <c r="P39" s="188"/>
      <c r="Q39" s="188"/>
      <c r="R39" s="188"/>
      <c r="S39" s="188"/>
      <c r="T39" s="188"/>
      <c r="U39" s="188"/>
      <c r="V39" s="188"/>
      <c r="W39" s="188"/>
      <c r="X39" s="188"/>
      <c r="Y39" s="188"/>
      <c r="Z39" s="188"/>
      <c r="AA39" s="188"/>
      <c r="AB39" s="188"/>
      <c r="AC39" s="188"/>
    </row>
    <row r="40" spans="1:29" ht="12.75">
      <c r="A40" s="188"/>
      <c r="B40" s="188"/>
      <c r="C40" s="270">
        <v>79</v>
      </c>
      <c r="D40" s="270" t="s">
        <v>3391</v>
      </c>
      <c r="E40" s="395">
        <v>44060</v>
      </c>
      <c r="F40" s="270">
        <v>3</v>
      </c>
      <c r="G40" s="270">
        <v>191</v>
      </c>
      <c r="H40" s="270" t="s">
        <v>6</v>
      </c>
      <c r="I40" s="388">
        <v>44140</v>
      </c>
      <c r="J40" s="270">
        <v>3</v>
      </c>
      <c r="K40" s="188"/>
      <c r="L40" s="188"/>
      <c r="M40" s="188"/>
      <c r="N40" s="188"/>
      <c r="O40" s="188"/>
      <c r="P40" s="188"/>
      <c r="Q40" s="188"/>
      <c r="R40" s="188"/>
      <c r="S40" s="188"/>
      <c r="T40" s="188"/>
      <c r="U40" s="188"/>
      <c r="V40" s="188"/>
      <c r="W40" s="188"/>
      <c r="X40" s="188"/>
      <c r="Y40" s="188"/>
      <c r="Z40" s="188"/>
      <c r="AA40" s="188"/>
      <c r="AB40" s="188"/>
      <c r="AC40" s="188"/>
    </row>
    <row r="41" spans="1:29" ht="12.75">
      <c r="A41" s="188"/>
      <c r="B41" s="188"/>
      <c r="C41" s="270">
        <v>124</v>
      </c>
      <c r="D41" s="270" t="s">
        <v>3391</v>
      </c>
      <c r="E41" s="395">
        <v>44061</v>
      </c>
      <c r="F41" s="270">
        <v>5</v>
      </c>
      <c r="G41" s="270">
        <v>215</v>
      </c>
      <c r="H41" s="270" t="s">
        <v>6</v>
      </c>
      <c r="I41" s="388">
        <v>44141</v>
      </c>
      <c r="J41" s="270">
        <v>3</v>
      </c>
      <c r="K41" s="188"/>
      <c r="L41" s="188"/>
      <c r="M41" s="188"/>
      <c r="N41" s="188"/>
      <c r="O41" s="188"/>
      <c r="P41" s="188"/>
      <c r="Q41" s="188"/>
      <c r="R41" s="188"/>
      <c r="S41" s="188"/>
      <c r="T41" s="188"/>
      <c r="U41" s="188"/>
      <c r="V41" s="188"/>
      <c r="W41" s="188"/>
      <c r="X41" s="188"/>
      <c r="Y41" s="188"/>
      <c r="Z41" s="188"/>
      <c r="AA41" s="188"/>
      <c r="AB41" s="188"/>
      <c r="AC41" s="188"/>
    </row>
    <row r="42" spans="1:29" ht="12.75">
      <c r="A42" s="270"/>
      <c r="B42" s="270"/>
      <c r="C42" s="270">
        <v>247</v>
      </c>
      <c r="D42" s="270" t="s">
        <v>3391</v>
      </c>
      <c r="E42" s="395">
        <v>44062</v>
      </c>
      <c r="F42" s="270">
        <v>7</v>
      </c>
      <c r="G42" s="270">
        <v>211</v>
      </c>
      <c r="H42" s="270" t="s">
        <v>6</v>
      </c>
      <c r="I42" s="388">
        <v>44144</v>
      </c>
      <c r="J42" s="270">
        <v>3</v>
      </c>
      <c r="K42" s="188"/>
      <c r="L42" s="188"/>
      <c r="M42" s="188"/>
      <c r="N42" s="188"/>
      <c r="O42" s="188"/>
      <c r="P42" s="188"/>
      <c r="Q42" s="188"/>
      <c r="R42" s="188"/>
      <c r="S42" s="188"/>
      <c r="T42" s="188"/>
      <c r="U42" s="188"/>
      <c r="V42" s="188"/>
      <c r="W42" s="188"/>
      <c r="X42" s="188"/>
      <c r="Y42" s="188"/>
      <c r="Z42" s="188"/>
      <c r="AA42" s="188"/>
      <c r="AB42" s="188"/>
      <c r="AC42" s="188"/>
    </row>
    <row r="43" spans="1:29" ht="12.75">
      <c r="A43" s="270"/>
      <c r="B43" s="270"/>
      <c r="C43" s="270">
        <v>93</v>
      </c>
      <c r="D43" s="270" t="s">
        <v>3391</v>
      </c>
      <c r="E43" s="395">
        <v>44063</v>
      </c>
      <c r="F43" s="270">
        <v>3</v>
      </c>
      <c r="G43" s="270">
        <v>224</v>
      </c>
      <c r="H43" s="270" t="s">
        <v>6</v>
      </c>
      <c r="I43" s="388">
        <v>44146</v>
      </c>
      <c r="J43" s="270">
        <v>3</v>
      </c>
      <c r="K43" s="188"/>
      <c r="L43" s="188"/>
      <c r="M43" s="188"/>
      <c r="N43" s="188"/>
      <c r="O43" s="188"/>
      <c r="P43" s="188"/>
      <c r="Q43" s="188"/>
      <c r="R43" s="188"/>
      <c r="S43" s="188"/>
      <c r="T43" s="188"/>
      <c r="U43" s="188"/>
      <c r="V43" s="188"/>
      <c r="W43" s="188"/>
      <c r="X43" s="188"/>
      <c r="Y43" s="188"/>
      <c r="Z43" s="188"/>
      <c r="AA43" s="188"/>
      <c r="AB43" s="188"/>
      <c r="AC43" s="188"/>
    </row>
    <row r="44" spans="1:29" ht="12.75">
      <c r="A44" s="270"/>
      <c r="B44" s="270"/>
      <c r="C44" s="270">
        <v>221</v>
      </c>
      <c r="D44" s="270" t="s">
        <v>3391</v>
      </c>
      <c r="E44" s="395">
        <v>44064</v>
      </c>
      <c r="F44" s="270">
        <v>5</v>
      </c>
      <c r="G44" s="270">
        <v>228</v>
      </c>
      <c r="H44" s="270" t="s">
        <v>6</v>
      </c>
      <c r="I44" s="388">
        <v>44265</v>
      </c>
      <c r="J44" s="270">
        <v>2.5</v>
      </c>
      <c r="K44" s="188"/>
      <c r="L44" s="188"/>
      <c r="M44" s="188"/>
      <c r="N44" s="188"/>
      <c r="O44" s="188"/>
      <c r="P44" s="188"/>
      <c r="Q44" s="188"/>
      <c r="R44" s="188"/>
      <c r="S44" s="188"/>
      <c r="T44" s="188"/>
      <c r="U44" s="188"/>
      <c r="V44" s="188"/>
      <c r="W44" s="188"/>
      <c r="X44" s="188"/>
      <c r="Y44" s="188"/>
      <c r="Z44" s="188"/>
      <c r="AA44" s="188"/>
      <c r="AB44" s="188"/>
      <c r="AC44" s="188"/>
    </row>
    <row r="45" spans="1:29" ht="12.75">
      <c r="A45" s="270"/>
      <c r="B45" s="270"/>
      <c r="C45" s="270">
        <v>208</v>
      </c>
      <c r="D45" s="270" t="s">
        <v>3391</v>
      </c>
      <c r="E45" s="395">
        <v>44067</v>
      </c>
      <c r="F45" s="270">
        <v>5</v>
      </c>
      <c r="G45" s="188"/>
      <c r="H45" s="188"/>
      <c r="I45" s="188"/>
      <c r="J45" s="188"/>
      <c r="K45" s="188"/>
      <c r="L45" s="188"/>
      <c r="M45" s="188"/>
      <c r="N45" s="188"/>
      <c r="O45" s="188"/>
      <c r="P45" s="188"/>
      <c r="Q45" s="188"/>
      <c r="R45" s="188"/>
      <c r="S45" s="188"/>
      <c r="T45" s="188"/>
      <c r="U45" s="188"/>
      <c r="V45" s="188"/>
      <c r="W45" s="188"/>
      <c r="X45" s="188"/>
      <c r="Y45" s="188"/>
      <c r="Z45" s="188"/>
      <c r="AA45" s="188"/>
      <c r="AB45" s="188"/>
      <c r="AC45" s="188"/>
    </row>
    <row r="46" spans="1:29" ht="12.75">
      <c r="A46" s="270"/>
      <c r="B46" s="270"/>
      <c r="C46" s="270">
        <v>123</v>
      </c>
      <c r="D46" s="270" t="s">
        <v>3391</v>
      </c>
      <c r="E46" s="395">
        <v>44068</v>
      </c>
      <c r="F46" s="270">
        <v>4</v>
      </c>
      <c r="G46" s="188"/>
      <c r="H46" s="188"/>
      <c r="I46" s="188"/>
      <c r="J46" s="188"/>
      <c r="K46" s="188"/>
      <c r="L46" s="188"/>
      <c r="M46" s="188"/>
      <c r="N46" s="188"/>
      <c r="O46" s="188"/>
      <c r="P46" s="188"/>
      <c r="Q46" s="188"/>
      <c r="R46" s="188"/>
      <c r="S46" s="188"/>
      <c r="T46" s="188"/>
      <c r="U46" s="188"/>
      <c r="V46" s="188"/>
      <c r="W46" s="188"/>
      <c r="X46" s="188"/>
      <c r="Y46" s="188"/>
      <c r="Z46" s="188"/>
      <c r="AA46" s="188"/>
      <c r="AB46" s="188"/>
      <c r="AC46" s="188"/>
    </row>
    <row r="47" spans="1:29" ht="12.75">
      <c r="A47" s="270"/>
      <c r="B47" s="270"/>
      <c r="C47" s="270">
        <v>75</v>
      </c>
      <c r="D47" s="270" t="s">
        <v>3391</v>
      </c>
      <c r="E47" s="395">
        <v>44069</v>
      </c>
      <c r="F47" s="270">
        <v>2.5</v>
      </c>
      <c r="G47" s="188"/>
      <c r="H47" s="188"/>
      <c r="I47" s="188"/>
      <c r="J47" s="188"/>
      <c r="K47" s="188"/>
      <c r="L47" s="188"/>
      <c r="M47" s="188"/>
      <c r="N47" s="188"/>
      <c r="O47" s="188"/>
      <c r="P47" s="188"/>
      <c r="Q47" s="188"/>
      <c r="R47" s="188"/>
      <c r="S47" s="188"/>
      <c r="T47" s="188"/>
      <c r="U47" s="188"/>
      <c r="V47" s="188"/>
      <c r="W47" s="188"/>
      <c r="X47" s="188"/>
      <c r="Y47" s="188"/>
      <c r="Z47" s="188"/>
      <c r="AA47" s="188"/>
      <c r="AB47" s="188"/>
      <c r="AC47" s="188"/>
    </row>
    <row r="48" spans="1:29" ht="12.75">
      <c r="A48" s="270"/>
      <c r="B48" s="270"/>
      <c r="C48" s="270"/>
      <c r="D48" s="270" t="s">
        <v>3391</v>
      </c>
      <c r="E48" s="395">
        <v>44152</v>
      </c>
      <c r="F48" s="270">
        <v>1</v>
      </c>
      <c r="G48" s="270"/>
      <c r="H48" s="270"/>
      <c r="I48" s="388"/>
      <c r="J48" s="270"/>
      <c r="K48" s="270" t="s">
        <v>3504</v>
      </c>
      <c r="L48" s="188"/>
      <c r="M48" s="188"/>
      <c r="N48" s="188"/>
      <c r="O48" s="188"/>
      <c r="P48" s="188"/>
      <c r="Q48" s="188"/>
      <c r="R48" s="188"/>
      <c r="S48" s="188"/>
      <c r="T48" s="188"/>
      <c r="U48" s="188"/>
      <c r="V48" s="188"/>
      <c r="W48" s="188"/>
      <c r="X48" s="188"/>
      <c r="Y48" s="188"/>
      <c r="Z48" s="188"/>
      <c r="AA48" s="188"/>
      <c r="AB48" s="188"/>
      <c r="AC48" s="188"/>
    </row>
    <row r="49" spans="1:29" ht="12.75">
      <c r="A49" s="270"/>
      <c r="B49" s="270"/>
      <c r="C49" s="270"/>
      <c r="D49" s="270" t="s">
        <v>3391</v>
      </c>
      <c r="E49" s="395">
        <v>44245</v>
      </c>
      <c r="F49" s="270">
        <v>4</v>
      </c>
      <c r="G49" s="270"/>
      <c r="H49" s="270"/>
      <c r="I49" s="388"/>
      <c r="J49" s="270"/>
      <c r="K49" s="270"/>
      <c r="L49" s="188"/>
      <c r="M49" s="188"/>
      <c r="N49" s="188"/>
      <c r="O49" s="188"/>
      <c r="P49" s="188"/>
      <c r="Q49" s="188"/>
      <c r="R49" s="188"/>
      <c r="S49" s="188"/>
      <c r="T49" s="188"/>
      <c r="U49" s="188"/>
      <c r="V49" s="188"/>
      <c r="W49" s="188"/>
      <c r="X49" s="188"/>
      <c r="Y49" s="188"/>
      <c r="Z49" s="188"/>
      <c r="AA49" s="188"/>
      <c r="AB49" s="188"/>
      <c r="AC49" s="188"/>
    </row>
    <row r="50" spans="1:29" ht="12.75">
      <c r="A50" s="270"/>
      <c r="B50" s="270"/>
      <c r="C50" s="270"/>
      <c r="D50" s="270" t="s">
        <v>3391</v>
      </c>
      <c r="E50" s="395">
        <v>44249</v>
      </c>
      <c r="F50" s="270">
        <v>4.5</v>
      </c>
      <c r="G50" s="270"/>
      <c r="H50" s="270"/>
      <c r="I50" s="388"/>
      <c r="J50" s="270"/>
      <c r="K50" s="270"/>
      <c r="L50" s="188"/>
      <c r="M50" s="188"/>
      <c r="N50" s="188"/>
      <c r="O50" s="188"/>
      <c r="P50" s="188"/>
      <c r="Q50" s="188"/>
      <c r="R50" s="188"/>
      <c r="S50" s="188"/>
      <c r="T50" s="188"/>
      <c r="U50" s="188"/>
      <c r="V50" s="188"/>
      <c r="W50" s="188"/>
      <c r="X50" s="188"/>
      <c r="Y50" s="188"/>
      <c r="Z50" s="188"/>
      <c r="AA50" s="188"/>
      <c r="AB50" s="188"/>
      <c r="AC50" s="188"/>
    </row>
    <row r="51" spans="1:29" ht="12.75">
      <c r="A51" s="270"/>
      <c r="B51" s="270"/>
      <c r="C51" s="270"/>
      <c r="D51" s="270" t="s">
        <v>3391</v>
      </c>
      <c r="E51" s="395">
        <v>44252</v>
      </c>
      <c r="F51" s="270">
        <v>5.25</v>
      </c>
      <c r="G51" s="270"/>
      <c r="H51" s="270"/>
      <c r="I51" s="388"/>
      <c r="J51" s="270"/>
      <c r="K51" s="270"/>
      <c r="L51" s="188"/>
      <c r="M51" s="188"/>
      <c r="N51" s="188"/>
      <c r="O51" s="188"/>
      <c r="P51" s="188"/>
      <c r="Q51" s="188"/>
      <c r="R51" s="188"/>
      <c r="S51" s="188"/>
      <c r="T51" s="188"/>
      <c r="U51" s="188"/>
      <c r="V51" s="188"/>
      <c r="W51" s="188"/>
      <c r="X51" s="188"/>
      <c r="Y51" s="188"/>
      <c r="Z51" s="188"/>
      <c r="AA51" s="188"/>
      <c r="AB51" s="188"/>
      <c r="AC51" s="188"/>
    </row>
    <row r="52" spans="1:29" ht="12.75">
      <c r="A52" s="270"/>
      <c r="B52" s="270"/>
      <c r="C52" s="270">
        <v>228</v>
      </c>
      <c r="D52" s="270" t="s">
        <v>3391</v>
      </c>
      <c r="E52" s="395">
        <v>44253</v>
      </c>
      <c r="F52" s="270">
        <v>5.5</v>
      </c>
      <c r="G52" s="270"/>
      <c r="H52" s="270"/>
      <c r="I52" s="388"/>
      <c r="J52" s="270"/>
      <c r="K52" s="270"/>
      <c r="L52" s="188"/>
      <c r="M52" s="188"/>
      <c r="N52" s="188"/>
      <c r="O52" s="188"/>
      <c r="P52" s="188"/>
      <c r="Q52" s="188"/>
      <c r="R52" s="188"/>
      <c r="S52" s="188"/>
      <c r="T52" s="188"/>
      <c r="U52" s="188"/>
      <c r="V52" s="188"/>
      <c r="W52" s="188"/>
      <c r="X52" s="188"/>
      <c r="Y52" s="188"/>
      <c r="Z52" s="188"/>
      <c r="AA52" s="188"/>
      <c r="AB52" s="188"/>
      <c r="AC52" s="188"/>
    </row>
    <row r="53" spans="1:29" ht="12.75">
      <c r="A53" s="116"/>
      <c r="B53" s="116"/>
      <c r="C53" s="116"/>
      <c r="D53" s="116"/>
      <c r="E53" s="916"/>
      <c r="F53" s="116"/>
      <c r="G53" s="116"/>
      <c r="H53" s="116"/>
      <c r="I53" s="384"/>
      <c r="J53" s="116"/>
    </row>
    <row r="54" spans="1:29" ht="12.75">
      <c r="A54" s="270">
        <v>11</v>
      </c>
      <c r="B54" s="270">
        <v>0</v>
      </c>
      <c r="C54" s="270">
        <v>0</v>
      </c>
      <c r="D54" s="270" t="s">
        <v>3391</v>
      </c>
      <c r="E54" s="395">
        <v>44078</v>
      </c>
      <c r="F54" s="270">
        <v>0</v>
      </c>
      <c r="G54" s="270">
        <v>0</v>
      </c>
      <c r="H54" s="270" t="s">
        <v>6</v>
      </c>
      <c r="I54" s="388">
        <v>44140</v>
      </c>
      <c r="J54" s="270">
        <v>0</v>
      </c>
      <c r="K54" s="188"/>
      <c r="L54" s="188"/>
      <c r="M54" s="188"/>
      <c r="N54" s="188"/>
      <c r="O54" s="188"/>
      <c r="P54" s="188"/>
      <c r="Q54" s="188"/>
      <c r="R54" s="188"/>
      <c r="S54" s="188"/>
      <c r="T54" s="188"/>
      <c r="U54" s="188"/>
      <c r="V54" s="188"/>
      <c r="W54" s="188"/>
      <c r="X54" s="188"/>
      <c r="Y54" s="188"/>
      <c r="Z54" s="188"/>
      <c r="AA54" s="188"/>
      <c r="AB54" s="188"/>
      <c r="AC54" s="188"/>
    </row>
    <row r="55" spans="1:29" ht="12.75">
      <c r="E55" s="917"/>
    </row>
    <row r="56" spans="1:29" ht="12.75">
      <c r="E56" s="917"/>
    </row>
    <row r="57" spans="1:29" ht="12.75">
      <c r="A57" s="270">
        <v>12</v>
      </c>
      <c r="B57" s="270">
        <v>18</v>
      </c>
      <c r="C57" s="270">
        <v>18</v>
      </c>
      <c r="D57" s="270" t="s">
        <v>3391</v>
      </c>
      <c r="E57" s="395">
        <v>44090</v>
      </c>
      <c r="F57" s="270">
        <v>0.5</v>
      </c>
      <c r="G57" s="270">
        <v>18</v>
      </c>
      <c r="H57" s="270" t="s">
        <v>6</v>
      </c>
      <c r="I57" s="388">
        <v>44140</v>
      </c>
      <c r="J57" s="270">
        <v>0.25</v>
      </c>
      <c r="K57" s="188"/>
      <c r="L57" s="188"/>
      <c r="M57" s="188"/>
      <c r="N57" s="188"/>
      <c r="O57" s="188"/>
      <c r="P57" s="188"/>
      <c r="Q57" s="188"/>
      <c r="R57" s="188"/>
      <c r="S57" s="188"/>
      <c r="T57" s="188"/>
      <c r="U57" s="188"/>
      <c r="V57" s="188"/>
      <c r="W57" s="188"/>
      <c r="X57" s="188"/>
      <c r="Y57" s="188"/>
      <c r="Z57" s="188"/>
      <c r="AA57" s="188"/>
      <c r="AB57" s="188"/>
      <c r="AC57" s="188"/>
    </row>
    <row r="58" spans="1:29" ht="12.75">
      <c r="A58" s="270"/>
      <c r="B58" s="270"/>
      <c r="C58" s="270">
        <v>1</v>
      </c>
      <c r="D58" s="270" t="s">
        <v>3391</v>
      </c>
      <c r="E58" s="395">
        <v>44245</v>
      </c>
      <c r="F58" s="270">
        <v>0</v>
      </c>
      <c r="G58" s="270">
        <v>1</v>
      </c>
      <c r="H58" s="270" t="s">
        <v>6</v>
      </c>
      <c r="I58" s="388">
        <v>44266</v>
      </c>
      <c r="J58" s="270">
        <v>0</v>
      </c>
      <c r="K58" s="188"/>
      <c r="L58" s="188"/>
      <c r="M58" s="188"/>
      <c r="N58" s="188"/>
      <c r="O58" s="188"/>
      <c r="P58" s="188"/>
      <c r="Q58" s="188"/>
      <c r="R58" s="188"/>
      <c r="S58" s="188"/>
      <c r="T58" s="188"/>
      <c r="U58" s="188"/>
      <c r="V58" s="188"/>
      <c r="W58" s="188"/>
      <c r="X58" s="188"/>
      <c r="Y58" s="188"/>
      <c r="Z58" s="188"/>
      <c r="AA58" s="188"/>
      <c r="AB58" s="188"/>
      <c r="AC58" s="188"/>
    </row>
    <row r="59" spans="1:29" ht="12.75">
      <c r="E59" s="917"/>
    </row>
    <row r="60" spans="1:29" ht="12.75">
      <c r="E60" s="917"/>
    </row>
    <row r="61" spans="1:29" ht="12.75">
      <c r="A61" s="270">
        <v>13</v>
      </c>
      <c r="B61" s="270">
        <v>36</v>
      </c>
      <c r="C61" s="270">
        <v>36</v>
      </c>
      <c r="D61" s="270" t="s">
        <v>3391</v>
      </c>
      <c r="E61" s="395">
        <v>44090</v>
      </c>
      <c r="F61" s="270">
        <v>2</v>
      </c>
      <c r="G61" s="270">
        <v>36</v>
      </c>
      <c r="H61" s="270" t="s">
        <v>6</v>
      </c>
      <c r="I61" s="388">
        <v>44140</v>
      </c>
      <c r="J61" s="270" t="s">
        <v>3117</v>
      </c>
      <c r="K61" s="188"/>
      <c r="L61" s="188"/>
      <c r="M61" s="188"/>
      <c r="N61" s="188"/>
      <c r="O61" s="188"/>
      <c r="P61" s="188"/>
      <c r="Q61" s="188"/>
      <c r="R61" s="188"/>
      <c r="S61" s="188"/>
      <c r="T61" s="188"/>
      <c r="U61" s="188"/>
      <c r="V61" s="188"/>
      <c r="W61" s="188"/>
      <c r="X61" s="188"/>
      <c r="Y61" s="188"/>
      <c r="Z61" s="188"/>
      <c r="AA61" s="188"/>
      <c r="AB61" s="188"/>
      <c r="AC61" s="188"/>
    </row>
    <row r="62" spans="1:29" ht="12.75">
      <c r="A62" s="270"/>
      <c r="B62" s="270"/>
      <c r="C62" s="270">
        <v>8</v>
      </c>
      <c r="D62" s="270" t="s">
        <v>3391</v>
      </c>
      <c r="E62" s="395">
        <v>44245</v>
      </c>
      <c r="F62" s="270">
        <v>0.75</v>
      </c>
      <c r="G62" s="270">
        <v>8</v>
      </c>
      <c r="H62" s="270" t="s">
        <v>6</v>
      </c>
      <c r="I62" s="388">
        <v>44266</v>
      </c>
      <c r="J62" s="270" t="s">
        <v>3117</v>
      </c>
      <c r="K62" s="188"/>
      <c r="L62" s="188"/>
      <c r="M62" s="188"/>
      <c r="N62" s="188"/>
      <c r="O62" s="188"/>
      <c r="P62" s="188"/>
      <c r="Q62" s="188"/>
      <c r="R62" s="188"/>
      <c r="S62" s="188"/>
      <c r="T62" s="188"/>
      <c r="U62" s="188"/>
      <c r="V62" s="188"/>
      <c r="W62" s="188"/>
      <c r="X62" s="188"/>
      <c r="Y62" s="188"/>
      <c r="Z62" s="188"/>
      <c r="AA62" s="188"/>
      <c r="AB62" s="188"/>
      <c r="AC62" s="188"/>
    </row>
    <row r="63" spans="1:29" ht="12.75">
      <c r="E63" s="917"/>
    </row>
    <row r="64" spans="1:29" ht="12.75">
      <c r="E64" s="917"/>
    </row>
    <row r="65" spans="1:29" ht="12.75">
      <c r="A65" s="270">
        <v>14</v>
      </c>
      <c r="B65" s="270">
        <v>1</v>
      </c>
      <c r="C65" s="270">
        <v>1</v>
      </c>
      <c r="D65" s="270" t="s">
        <v>3391</v>
      </c>
      <c r="E65" s="395">
        <v>44085</v>
      </c>
      <c r="F65" s="270">
        <v>0</v>
      </c>
      <c r="G65" s="270">
        <v>1</v>
      </c>
      <c r="H65" s="270" t="s">
        <v>6</v>
      </c>
      <c r="I65" s="388">
        <v>44140</v>
      </c>
      <c r="J65" s="270">
        <v>0</v>
      </c>
      <c r="K65" s="188"/>
      <c r="L65" s="188"/>
      <c r="M65" s="188"/>
      <c r="N65" s="188"/>
      <c r="O65" s="188"/>
      <c r="P65" s="188"/>
      <c r="Q65" s="188"/>
      <c r="R65" s="188"/>
      <c r="S65" s="188"/>
      <c r="T65" s="188"/>
      <c r="U65" s="188"/>
      <c r="V65" s="188"/>
      <c r="W65" s="188"/>
      <c r="X65" s="188"/>
      <c r="Y65" s="188"/>
      <c r="Z65" s="188"/>
      <c r="AA65" s="188"/>
      <c r="AB65" s="188"/>
      <c r="AC65" s="188"/>
    </row>
    <row r="66" spans="1:29" ht="12.75">
      <c r="E66" s="917"/>
    </row>
    <row r="67" spans="1:29" ht="12.75">
      <c r="E67" s="917"/>
    </row>
    <row r="68" spans="1:29" ht="12.75">
      <c r="A68" s="270">
        <v>15</v>
      </c>
      <c r="B68" s="270">
        <v>64</v>
      </c>
      <c r="C68" s="270">
        <v>64</v>
      </c>
      <c r="D68" s="270" t="s">
        <v>3391</v>
      </c>
      <c r="E68" s="395">
        <v>44090</v>
      </c>
      <c r="F68" s="270">
        <v>1.5</v>
      </c>
      <c r="G68" s="270">
        <v>64</v>
      </c>
      <c r="H68" s="270" t="s">
        <v>6</v>
      </c>
      <c r="I68" s="388">
        <v>44146</v>
      </c>
      <c r="J68" s="270">
        <v>1.25</v>
      </c>
      <c r="K68" s="188"/>
      <c r="L68" s="188"/>
      <c r="M68" s="188"/>
      <c r="N68" s="188"/>
      <c r="O68" s="188"/>
      <c r="P68" s="188"/>
      <c r="Q68" s="188"/>
      <c r="R68" s="188"/>
      <c r="S68" s="188"/>
      <c r="T68" s="188"/>
      <c r="U68" s="188"/>
      <c r="V68" s="188"/>
      <c r="W68" s="188"/>
      <c r="X68" s="188"/>
      <c r="Y68" s="188"/>
      <c r="Z68" s="188"/>
      <c r="AA68" s="188"/>
      <c r="AB68" s="188"/>
      <c r="AC68" s="188"/>
    </row>
    <row r="69" spans="1:29" ht="12.75">
      <c r="A69" s="270"/>
      <c r="B69" s="270"/>
      <c r="C69" s="270">
        <v>8</v>
      </c>
      <c r="D69" s="270" t="s">
        <v>3391</v>
      </c>
      <c r="E69" s="395">
        <v>44238</v>
      </c>
      <c r="F69" s="270">
        <v>1</v>
      </c>
      <c r="G69" s="270">
        <v>8</v>
      </c>
      <c r="H69" s="270" t="s">
        <v>6</v>
      </c>
      <c r="I69" s="388">
        <v>44266</v>
      </c>
      <c r="J69" s="270" t="s">
        <v>3117</v>
      </c>
      <c r="K69" s="188"/>
      <c r="L69" s="188"/>
      <c r="M69" s="188"/>
      <c r="N69" s="188"/>
      <c r="O69" s="188"/>
      <c r="P69" s="188"/>
      <c r="Q69" s="188"/>
      <c r="R69" s="188"/>
      <c r="S69" s="188"/>
      <c r="T69" s="188"/>
      <c r="U69" s="188"/>
      <c r="V69" s="188"/>
      <c r="W69" s="188"/>
      <c r="X69" s="188"/>
      <c r="Y69" s="188"/>
      <c r="Z69" s="188"/>
      <c r="AA69" s="188"/>
      <c r="AB69" s="188"/>
      <c r="AC69" s="188"/>
    </row>
    <row r="70" spans="1:29" ht="12.75">
      <c r="E70" s="917"/>
    </row>
    <row r="71" spans="1:29" ht="12.75">
      <c r="E71" s="917"/>
    </row>
    <row r="72" spans="1:29" ht="12.75">
      <c r="A72" s="270">
        <v>16</v>
      </c>
      <c r="B72" s="270">
        <v>85</v>
      </c>
      <c r="C72" s="270">
        <v>85</v>
      </c>
      <c r="D72" s="270" t="s">
        <v>3391</v>
      </c>
      <c r="E72" s="395">
        <v>44090</v>
      </c>
      <c r="F72" s="270">
        <v>1.5</v>
      </c>
      <c r="G72" s="270">
        <v>85</v>
      </c>
      <c r="H72" s="270" t="s">
        <v>6</v>
      </c>
      <c r="I72" s="388">
        <v>44146</v>
      </c>
      <c r="J72" s="270">
        <v>2</v>
      </c>
      <c r="K72" s="188"/>
      <c r="L72" s="188"/>
      <c r="M72" s="188"/>
      <c r="N72" s="188"/>
      <c r="O72" s="188"/>
      <c r="P72" s="188"/>
      <c r="Q72" s="188"/>
      <c r="R72" s="188"/>
      <c r="S72" s="188"/>
      <c r="T72" s="188"/>
      <c r="U72" s="188"/>
      <c r="V72" s="188"/>
      <c r="W72" s="188"/>
      <c r="X72" s="188"/>
      <c r="Y72" s="188"/>
      <c r="Z72" s="188"/>
      <c r="AA72" s="188"/>
      <c r="AB72" s="188"/>
      <c r="AC72" s="188"/>
    </row>
    <row r="73" spans="1:29" ht="12.75">
      <c r="A73" s="270"/>
      <c r="B73" s="270"/>
      <c r="C73" s="270">
        <v>19</v>
      </c>
      <c r="D73" s="270" t="s">
        <v>3391</v>
      </c>
      <c r="E73" s="395">
        <v>44238</v>
      </c>
      <c r="F73" s="270">
        <v>1.5</v>
      </c>
      <c r="G73" s="270">
        <v>19</v>
      </c>
      <c r="H73" s="270" t="s">
        <v>6</v>
      </c>
      <c r="I73" s="388">
        <v>44266</v>
      </c>
      <c r="J73" s="270">
        <v>0.25</v>
      </c>
      <c r="K73" s="188"/>
      <c r="L73" s="188"/>
      <c r="M73" s="188"/>
      <c r="N73" s="188"/>
      <c r="O73" s="188"/>
      <c r="P73" s="188"/>
      <c r="Q73" s="188"/>
      <c r="R73" s="188"/>
      <c r="S73" s="188"/>
      <c r="T73" s="188"/>
      <c r="U73" s="188"/>
      <c r="V73" s="188"/>
      <c r="W73" s="188"/>
      <c r="X73" s="188"/>
      <c r="Y73" s="188"/>
      <c r="Z73" s="188"/>
      <c r="AA73" s="188"/>
      <c r="AB73" s="188"/>
      <c r="AC73" s="188"/>
    </row>
    <row r="74" spans="1:29" ht="12.75">
      <c r="E74" s="917"/>
    </row>
    <row r="75" spans="1:29" ht="12.75">
      <c r="E75" s="917"/>
    </row>
    <row r="76" spans="1:29" ht="12.75">
      <c r="A76" s="270">
        <v>17</v>
      </c>
      <c r="B76" s="270">
        <v>130</v>
      </c>
      <c r="C76" s="270">
        <v>130</v>
      </c>
      <c r="D76" s="270" t="s">
        <v>3391</v>
      </c>
      <c r="E76" s="395">
        <v>44078</v>
      </c>
      <c r="F76" s="270">
        <v>2.25</v>
      </c>
      <c r="G76" s="270">
        <v>130</v>
      </c>
      <c r="H76" s="270" t="s">
        <v>6</v>
      </c>
      <c r="I76" s="388">
        <v>44147</v>
      </c>
      <c r="J76" s="270">
        <v>2.5</v>
      </c>
      <c r="K76" s="188"/>
      <c r="L76" s="188"/>
      <c r="M76" s="188"/>
      <c r="N76" s="188"/>
      <c r="O76" s="188"/>
      <c r="P76" s="188"/>
      <c r="Q76" s="188"/>
      <c r="R76" s="188"/>
      <c r="S76" s="188"/>
      <c r="T76" s="188"/>
      <c r="U76" s="188"/>
      <c r="V76" s="188"/>
      <c r="W76" s="188"/>
      <c r="X76" s="188"/>
      <c r="Y76" s="188"/>
      <c r="Z76" s="188"/>
      <c r="AA76" s="188"/>
      <c r="AB76" s="188"/>
      <c r="AC76" s="188"/>
    </row>
    <row r="77" spans="1:29" ht="12.75">
      <c r="A77" s="270"/>
      <c r="B77" s="270"/>
      <c r="C77" s="270">
        <v>25</v>
      </c>
      <c r="D77" s="270" t="s">
        <v>3391</v>
      </c>
      <c r="E77" s="395">
        <v>44237</v>
      </c>
      <c r="F77" s="270">
        <v>3</v>
      </c>
      <c r="G77" s="270">
        <v>25</v>
      </c>
      <c r="H77" s="270" t="s">
        <v>6</v>
      </c>
      <c r="I77" s="388">
        <v>44266</v>
      </c>
      <c r="J77" s="270">
        <v>0.25</v>
      </c>
      <c r="K77" s="188"/>
      <c r="L77" s="188"/>
      <c r="M77" s="188"/>
      <c r="N77" s="188"/>
      <c r="O77" s="188"/>
      <c r="P77" s="188"/>
      <c r="Q77" s="188"/>
      <c r="R77" s="188"/>
      <c r="S77" s="188"/>
      <c r="T77" s="188"/>
      <c r="U77" s="188"/>
      <c r="V77" s="188"/>
      <c r="W77" s="188"/>
      <c r="X77" s="188"/>
      <c r="Y77" s="188"/>
      <c r="Z77" s="188"/>
      <c r="AA77" s="188"/>
      <c r="AB77" s="188"/>
      <c r="AC77" s="188"/>
    </row>
    <row r="78" spans="1:29" ht="12.75">
      <c r="E78" s="917"/>
    </row>
    <row r="79" spans="1:29" ht="12.75">
      <c r="E79" s="917"/>
    </row>
    <row r="80" spans="1:29" ht="12.75">
      <c r="A80" s="270">
        <v>18</v>
      </c>
      <c r="B80" s="270">
        <v>36</v>
      </c>
      <c r="C80" s="270">
        <v>36</v>
      </c>
      <c r="D80" s="270" t="s">
        <v>3391</v>
      </c>
      <c r="E80" s="395">
        <v>44078</v>
      </c>
      <c r="F80" s="270">
        <v>0.25</v>
      </c>
      <c r="G80" s="270">
        <v>36</v>
      </c>
      <c r="H80" s="270" t="s">
        <v>6</v>
      </c>
      <c r="I80" s="388">
        <v>44147</v>
      </c>
      <c r="J80" s="270">
        <v>0.75</v>
      </c>
      <c r="K80" s="188"/>
      <c r="L80" s="188"/>
      <c r="M80" s="188"/>
      <c r="N80" s="188"/>
      <c r="O80" s="188"/>
      <c r="P80" s="188"/>
      <c r="Q80" s="188"/>
      <c r="R80" s="188"/>
      <c r="S80" s="188"/>
      <c r="T80" s="188"/>
      <c r="U80" s="188"/>
      <c r="V80" s="188"/>
      <c r="W80" s="188"/>
      <c r="X80" s="188"/>
      <c r="Y80" s="188"/>
      <c r="Z80" s="188"/>
      <c r="AA80" s="188"/>
      <c r="AB80" s="188"/>
      <c r="AC80" s="188"/>
    </row>
    <row r="81" spans="1:29" ht="12.75">
      <c r="A81" s="270"/>
      <c r="B81" s="270"/>
      <c r="C81" s="270">
        <v>8</v>
      </c>
      <c r="D81" s="270" t="s">
        <v>3391</v>
      </c>
      <c r="E81" s="395">
        <v>44236</v>
      </c>
      <c r="F81" s="270">
        <v>0.25</v>
      </c>
      <c r="G81" s="270">
        <v>8</v>
      </c>
      <c r="H81" s="270" t="s">
        <v>6</v>
      </c>
      <c r="I81" s="388">
        <v>44266</v>
      </c>
      <c r="J81" s="270">
        <v>0</v>
      </c>
      <c r="K81" s="188"/>
      <c r="L81" s="188"/>
      <c r="M81" s="188"/>
      <c r="N81" s="188"/>
      <c r="O81" s="188"/>
      <c r="P81" s="188"/>
      <c r="Q81" s="188"/>
      <c r="R81" s="188"/>
      <c r="S81" s="188"/>
      <c r="T81" s="188"/>
      <c r="U81" s="188"/>
      <c r="V81" s="188"/>
      <c r="W81" s="188"/>
      <c r="X81" s="188"/>
      <c r="Y81" s="188"/>
      <c r="Z81" s="188"/>
      <c r="AA81" s="188"/>
      <c r="AB81" s="188"/>
      <c r="AC81" s="188"/>
    </row>
    <row r="82" spans="1:29" ht="12.75">
      <c r="E82" s="917"/>
    </row>
    <row r="83" spans="1:29" ht="12.75">
      <c r="E83" s="917"/>
    </row>
    <row r="84" spans="1:29" ht="12.75">
      <c r="A84" s="270">
        <v>19</v>
      </c>
      <c r="B84" s="270">
        <v>25</v>
      </c>
      <c r="C84" s="270">
        <v>25</v>
      </c>
      <c r="D84" s="270" t="s">
        <v>3391</v>
      </c>
      <c r="E84" s="395">
        <v>44032</v>
      </c>
      <c r="F84" s="270">
        <v>2</v>
      </c>
      <c r="G84" s="270">
        <v>25</v>
      </c>
      <c r="H84" s="270" t="s">
        <v>3142</v>
      </c>
      <c r="I84" s="388">
        <v>44034</v>
      </c>
      <c r="J84" s="270">
        <v>0.5</v>
      </c>
      <c r="K84" s="188"/>
      <c r="L84" s="188"/>
      <c r="M84" s="188"/>
      <c r="N84" s="188"/>
      <c r="O84" s="188"/>
      <c r="P84" s="188"/>
      <c r="Q84" s="188"/>
      <c r="R84" s="188"/>
      <c r="S84" s="188"/>
      <c r="T84" s="188"/>
      <c r="U84" s="188"/>
      <c r="V84" s="188"/>
      <c r="W84" s="188"/>
      <c r="X84" s="188"/>
      <c r="Y84" s="188"/>
      <c r="Z84" s="188"/>
      <c r="AA84" s="188"/>
      <c r="AB84" s="188"/>
      <c r="AC84" s="188"/>
    </row>
    <row r="85" spans="1:29" ht="12.75">
      <c r="A85" s="188"/>
      <c r="B85" s="188"/>
      <c r="C85" s="188"/>
      <c r="D85" s="188"/>
      <c r="E85" s="918"/>
      <c r="F85" s="188"/>
      <c r="G85" s="270">
        <v>1</v>
      </c>
      <c r="H85" s="270" t="s">
        <v>6</v>
      </c>
      <c r="I85" s="388">
        <v>44147</v>
      </c>
      <c r="J85" s="270">
        <v>0</v>
      </c>
      <c r="K85" s="188"/>
      <c r="L85" s="188"/>
      <c r="M85" s="188"/>
      <c r="N85" s="188"/>
      <c r="O85" s="188"/>
      <c r="P85" s="188"/>
      <c r="Q85" s="188"/>
      <c r="R85" s="188"/>
      <c r="S85" s="188"/>
      <c r="T85" s="188"/>
      <c r="U85" s="188"/>
      <c r="V85" s="188"/>
      <c r="W85" s="188"/>
      <c r="X85" s="188"/>
      <c r="Y85" s="188"/>
      <c r="Z85" s="188"/>
      <c r="AA85" s="188"/>
      <c r="AB85" s="188"/>
      <c r="AC85" s="188"/>
    </row>
    <row r="86" spans="1:29" ht="12.75">
      <c r="A86" s="188"/>
      <c r="B86" s="188"/>
      <c r="C86" s="188"/>
      <c r="D86" s="270" t="s">
        <v>3391</v>
      </c>
      <c r="E86" s="395">
        <v>44151</v>
      </c>
      <c r="F86" s="188"/>
      <c r="G86" s="188"/>
      <c r="H86" s="188"/>
      <c r="I86" s="188"/>
      <c r="J86" s="188"/>
      <c r="K86" s="270" t="s">
        <v>3505</v>
      </c>
      <c r="L86" s="188"/>
      <c r="M86" s="188"/>
      <c r="N86" s="188"/>
      <c r="O86" s="188"/>
      <c r="P86" s="188"/>
      <c r="Q86" s="188"/>
      <c r="R86" s="188"/>
      <c r="S86" s="188"/>
      <c r="T86" s="188"/>
      <c r="U86" s="188"/>
      <c r="V86" s="188"/>
      <c r="W86" s="188"/>
      <c r="X86" s="188"/>
      <c r="Y86" s="188"/>
      <c r="Z86" s="188"/>
      <c r="AA86" s="188"/>
      <c r="AB86" s="188"/>
      <c r="AC86" s="188"/>
    </row>
    <row r="87" spans="1:29" ht="12.75">
      <c r="E87" s="917"/>
    </row>
    <row r="88" spans="1:29" ht="12.75">
      <c r="A88" s="270">
        <v>20</v>
      </c>
      <c r="B88" s="270">
        <v>86</v>
      </c>
      <c r="C88" s="270">
        <v>86</v>
      </c>
      <c r="D88" s="270" t="s">
        <v>3391</v>
      </c>
      <c r="E88" s="395">
        <v>44032</v>
      </c>
      <c r="F88" s="270">
        <v>3</v>
      </c>
      <c r="G88" s="270">
        <v>86</v>
      </c>
      <c r="H88" s="270" t="s">
        <v>3142</v>
      </c>
      <c r="I88" s="388">
        <v>44034</v>
      </c>
      <c r="J88" s="270">
        <v>1</v>
      </c>
      <c r="K88" s="188"/>
      <c r="L88" s="188"/>
      <c r="M88" s="188"/>
      <c r="N88" s="188"/>
      <c r="O88" s="188"/>
      <c r="P88" s="188"/>
      <c r="Q88" s="188"/>
      <c r="R88" s="188"/>
      <c r="S88" s="188"/>
      <c r="T88" s="188"/>
      <c r="U88" s="188"/>
      <c r="V88" s="188"/>
      <c r="W88" s="188"/>
      <c r="X88" s="188"/>
      <c r="Y88" s="188"/>
      <c r="Z88" s="188"/>
      <c r="AA88" s="188"/>
      <c r="AB88" s="188"/>
      <c r="AC88" s="188"/>
    </row>
    <row r="89" spans="1:29" ht="12.75">
      <c r="A89" s="188"/>
      <c r="B89" s="188"/>
      <c r="C89" s="188"/>
      <c r="D89" s="188"/>
      <c r="E89" s="918"/>
      <c r="F89" s="188"/>
      <c r="G89" s="270">
        <v>4</v>
      </c>
      <c r="H89" s="270" t="s">
        <v>3142</v>
      </c>
      <c r="I89" s="388">
        <v>44147</v>
      </c>
      <c r="J89" s="270" t="s">
        <v>3117</v>
      </c>
      <c r="K89" s="188"/>
      <c r="L89" s="188"/>
      <c r="M89" s="188"/>
      <c r="N89" s="188"/>
      <c r="O89" s="188"/>
      <c r="P89" s="188"/>
      <c r="Q89" s="188"/>
      <c r="R89" s="188"/>
      <c r="S89" s="188"/>
      <c r="T89" s="188"/>
      <c r="U89" s="188"/>
      <c r="V89" s="188"/>
      <c r="W89" s="188"/>
      <c r="X89" s="188"/>
      <c r="Y89" s="188"/>
      <c r="Z89" s="188"/>
      <c r="AA89" s="188"/>
      <c r="AB89" s="188"/>
      <c r="AC89" s="188"/>
    </row>
    <row r="90" spans="1:29" ht="12.75">
      <c r="D90" s="116" t="s">
        <v>3391</v>
      </c>
      <c r="E90" s="916">
        <v>44151</v>
      </c>
      <c r="K90" s="116" t="s">
        <v>3505</v>
      </c>
    </row>
    <row r="91" spans="1:29" ht="12.75">
      <c r="E91" s="917"/>
    </row>
    <row r="92" spans="1:29" ht="12.75">
      <c r="A92" s="270">
        <v>21</v>
      </c>
      <c r="B92" s="270">
        <v>742</v>
      </c>
      <c r="C92" s="270">
        <v>100</v>
      </c>
      <c r="D92" s="270" t="s">
        <v>3391</v>
      </c>
      <c r="E92" s="395">
        <v>44040</v>
      </c>
      <c r="F92" s="270">
        <v>3</v>
      </c>
      <c r="G92" s="270">
        <v>98</v>
      </c>
      <c r="H92" s="270" t="s">
        <v>6</v>
      </c>
      <c r="I92" s="388">
        <v>44147</v>
      </c>
      <c r="J92" s="270">
        <v>1</v>
      </c>
      <c r="K92" s="188"/>
      <c r="L92" s="188"/>
      <c r="M92" s="188"/>
      <c r="N92" s="188"/>
      <c r="O92" s="188"/>
      <c r="P92" s="188"/>
      <c r="Q92" s="188"/>
      <c r="R92" s="188"/>
      <c r="S92" s="188"/>
      <c r="T92" s="188"/>
      <c r="U92" s="188"/>
      <c r="V92" s="188"/>
      <c r="W92" s="188"/>
      <c r="X92" s="188"/>
      <c r="Y92" s="188"/>
      <c r="Z92" s="188"/>
      <c r="AA92" s="188"/>
      <c r="AB92" s="188"/>
      <c r="AC92" s="188"/>
    </row>
    <row r="93" spans="1:29" ht="12.75">
      <c r="A93" s="188"/>
      <c r="B93" s="188"/>
      <c r="C93" s="270">
        <v>53</v>
      </c>
      <c r="D93" s="270" t="s">
        <v>3391</v>
      </c>
      <c r="E93" s="395">
        <v>44041</v>
      </c>
      <c r="F93" s="270">
        <v>1.5</v>
      </c>
      <c r="G93" s="270">
        <v>161</v>
      </c>
      <c r="H93" s="270" t="s">
        <v>6</v>
      </c>
      <c r="I93" s="388">
        <v>44148</v>
      </c>
      <c r="J93" s="270">
        <v>2</v>
      </c>
      <c r="K93" s="188"/>
      <c r="L93" s="188"/>
      <c r="M93" s="188"/>
      <c r="N93" s="188"/>
      <c r="O93" s="188"/>
      <c r="P93" s="188"/>
      <c r="Q93" s="188"/>
      <c r="R93" s="188"/>
      <c r="S93" s="188"/>
      <c r="T93" s="188"/>
      <c r="U93" s="188"/>
      <c r="V93" s="188"/>
      <c r="W93" s="188"/>
      <c r="X93" s="188"/>
      <c r="Y93" s="188"/>
      <c r="Z93" s="188"/>
      <c r="AA93" s="188"/>
      <c r="AB93" s="188"/>
      <c r="AC93" s="188"/>
    </row>
    <row r="94" spans="1:29" ht="12.75">
      <c r="A94" s="188"/>
      <c r="B94" s="188"/>
      <c r="C94" s="270">
        <v>90</v>
      </c>
      <c r="D94" s="270" t="s">
        <v>3391</v>
      </c>
      <c r="E94" s="395">
        <v>44042</v>
      </c>
      <c r="F94" s="270">
        <v>2.5</v>
      </c>
      <c r="G94" s="270">
        <v>400</v>
      </c>
      <c r="H94" s="270" t="s">
        <v>6</v>
      </c>
      <c r="I94" s="388">
        <v>44149</v>
      </c>
      <c r="J94" s="270">
        <v>3</v>
      </c>
      <c r="K94" s="188"/>
      <c r="L94" s="188"/>
      <c r="M94" s="188"/>
      <c r="N94" s="188"/>
      <c r="O94" s="188"/>
      <c r="P94" s="188"/>
      <c r="Q94" s="188"/>
      <c r="R94" s="188"/>
      <c r="S94" s="188"/>
      <c r="T94" s="188"/>
      <c r="U94" s="188"/>
      <c r="V94" s="188"/>
      <c r="W94" s="188"/>
      <c r="X94" s="188"/>
      <c r="Y94" s="188"/>
      <c r="Z94" s="188"/>
      <c r="AA94" s="188"/>
      <c r="AB94" s="188"/>
      <c r="AC94" s="188"/>
    </row>
    <row r="95" spans="1:29" ht="12.75">
      <c r="A95" s="270"/>
      <c r="B95" s="270"/>
      <c r="C95" s="270">
        <v>206</v>
      </c>
      <c r="D95" s="270" t="s">
        <v>3391</v>
      </c>
      <c r="E95" s="395">
        <v>44043</v>
      </c>
      <c r="F95" s="270">
        <v>5.5</v>
      </c>
      <c r="G95" s="270">
        <v>83</v>
      </c>
      <c r="H95" s="270" t="s">
        <v>6</v>
      </c>
      <c r="I95" s="388">
        <v>44155</v>
      </c>
      <c r="J95" s="270">
        <v>1.25</v>
      </c>
      <c r="K95" s="188"/>
      <c r="L95" s="188"/>
      <c r="M95" s="188"/>
      <c r="N95" s="188"/>
      <c r="O95" s="188"/>
      <c r="P95" s="188"/>
      <c r="Q95" s="188"/>
      <c r="R95" s="188"/>
      <c r="S95" s="188"/>
      <c r="T95" s="188"/>
      <c r="U95" s="188"/>
      <c r="V95" s="188"/>
      <c r="W95" s="188"/>
      <c r="X95" s="188"/>
      <c r="Y95" s="188"/>
      <c r="Z95" s="188"/>
      <c r="AA95" s="188"/>
      <c r="AB95" s="188"/>
      <c r="AC95" s="188"/>
    </row>
    <row r="96" spans="1:29" ht="12.75">
      <c r="A96" s="270"/>
      <c r="B96" s="270"/>
      <c r="C96" s="270">
        <v>95</v>
      </c>
      <c r="D96" s="270" t="s">
        <v>3391</v>
      </c>
      <c r="E96" s="395">
        <v>44046</v>
      </c>
      <c r="F96" s="270">
        <v>4</v>
      </c>
      <c r="G96" s="188"/>
      <c r="H96" s="188"/>
      <c r="I96" s="188"/>
      <c r="J96" s="188"/>
      <c r="K96" s="188"/>
      <c r="L96" s="188"/>
      <c r="M96" s="188"/>
      <c r="N96" s="188"/>
      <c r="O96" s="188"/>
      <c r="P96" s="188"/>
      <c r="Q96" s="188"/>
      <c r="R96" s="188"/>
      <c r="S96" s="188"/>
      <c r="T96" s="188"/>
      <c r="U96" s="188"/>
      <c r="V96" s="188"/>
      <c r="W96" s="188"/>
      <c r="X96" s="188"/>
      <c r="Y96" s="188"/>
      <c r="Z96" s="188"/>
      <c r="AA96" s="188"/>
      <c r="AB96" s="188"/>
      <c r="AC96" s="188"/>
    </row>
    <row r="97" spans="1:29" ht="12.75">
      <c r="A97" s="270"/>
      <c r="B97" s="270"/>
      <c r="C97" s="270">
        <v>198</v>
      </c>
      <c r="D97" s="270" t="s">
        <v>3391</v>
      </c>
      <c r="E97" s="395">
        <v>44048</v>
      </c>
      <c r="F97" s="270">
        <v>6</v>
      </c>
      <c r="G97" s="188"/>
      <c r="H97" s="188"/>
      <c r="I97" s="188"/>
      <c r="J97" s="188"/>
      <c r="K97" s="188"/>
      <c r="L97" s="188"/>
      <c r="M97" s="188"/>
      <c r="N97" s="188"/>
      <c r="O97" s="188"/>
      <c r="P97" s="188"/>
      <c r="Q97" s="188"/>
      <c r="R97" s="188"/>
      <c r="S97" s="188"/>
      <c r="T97" s="188"/>
      <c r="U97" s="188"/>
      <c r="V97" s="188"/>
      <c r="W97" s="188"/>
      <c r="X97" s="188"/>
      <c r="Y97" s="188"/>
      <c r="Z97" s="188"/>
      <c r="AA97" s="188"/>
      <c r="AB97" s="188"/>
      <c r="AC97" s="188"/>
    </row>
    <row r="98" spans="1:29" ht="12.75">
      <c r="A98" s="270"/>
      <c r="B98" s="270"/>
      <c r="C98" s="270">
        <v>20</v>
      </c>
      <c r="D98" s="270" t="s">
        <v>3391</v>
      </c>
      <c r="E98" s="395">
        <v>44152</v>
      </c>
      <c r="F98" s="270">
        <v>1.5</v>
      </c>
      <c r="G98" s="188"/>
      <c r="H98" s="188"/>
      <c r="I98" s="188"/>
      <c r="J98" s="188"/>
      <c r="K98" s="270" t="s">
        <v>3506</v>
      </c>
      <c r="L98" s="188"/>
      <c r="M98" s="188"/>
      <c r="N98" s="188"/>
      <c r="O98" s="188"/>
      <c r="P98" s="188"/>
      <c r="Q98" s="188"/>
      <c r="R98" s="188"/>
      <c r="S98" s="188"/>
      <c r="T98" s="188"/>
      <c r="U98" s="188"/>
      <c r="V98" s="188"/>
      <c r="W98" s="188"/>
      <c r="X98" s="188"/>
      <c r="Y98" s="188"/>
      <c r="Z98" s="188"/>
      <c r="AA98" s="188"/>
      <c r="AB98" s="188"/>
      <c r="AC98" s="188"/>
    </row>
    <row r="99" spans="1:29" ht="12.75">
      <c r="A99" s="270"/>
      <c r="B99" s="270"/>
      <c r="C99" s="270">
        <v>44</v>
      </c>
      <c r="D99" s="270" t="s">
        <v>3391</v>
      </c>
      <c r="E99" s="395">
        <v>44256</v>
      </c>
      <c r="F99" s="270">
        <v>2.25</v>
      </c>
      <c r="G99" s="188"/>
      <c r="H99" s="188"/>
      <c r="I99" s="188"/>
      <c r="J99" s="188"/>
      <c r="K99" s="270"/>
      <c r="L99" s="188"/>
      <c r="M99" s="188"/>
      <c r="N99" s="188"/>
      <c r="O99" s="188"/>
      <c r="P99" s="188"/>
      <c r="Q99" s="188"/>
      <c r="R99" s="188"/>
      <c r="S99" s="188"/>
      <c r="T99" s="188"/>
      <c r="U99" s="188"/>
      <c r="V99" s="188"/>
      <c r="W99" s="188"/>
      <c r="X99" s="188"/>
      <c r="Y99" s="188"/>
      <c r="Z99" s="188"/>
      <c r="AA99" s="188"/>
      <c r="AB99" s="188"/>
      <c r="AC99" s="188"/>
    </row>
    <row r="100" spans="1:29" ht="12.75">
      <c r="A100" s="270"/>
      <c r="B100" s="270"/>
      <c r="C100" s="270">
        <v>43</v>
      </c>
      <c r="D100" s="270" t="s">
        <v>6</v>
      </c>
      <c r="E100" s="395">
        <v>44258</v>
      </c>
      <c r="F100" s="270"/>
      <c r="G100" s="188"/>
      <c r="H100" s="188"/>
      <c r="I100" s="188"/>
      <c r="J100" s="188"/>
      <c r="K100" s="188"/>
      <c r="L100" s="188"/>
      <c r="M100" s="188"/>
      <c r="N100" s="188"/>
      <c r="O100" s="188"/>
      <c r="P100" s="188"/>
      <c r="Q100" s="188"/>
      <c r="R100" s="188"/>
      <c r="S100" s="188"/>
      <c r="T100" s="188"/>
      <c r="U100" s="188"/>
      <c r="V100" s="188"/>
      <c r="W100" s="188"/>
      <c r="X100" s="188"/>
      <c r="Y100" s="188"/>
      <c r="Z100" s="188"/>
      <c r="AA100" s="188"/>
      <c r="AB100" s="188"/>
      <c r="AC100" s="188"/>
    </row>
    <row r="101" spans="1:29" ht="12.75">
      <c r="A101" s="116"/>
      <c r="B101" s="116"/>
      <c r="C101" s="116"/>
      <c r="D101" s="116"/>
      <c r="E101" s="916"/>
      <c r="F101" s="116"/>
    </row>
    <row r="102" spans="1:29" ht="12.75">
      <c r="A102" s="270">
        <v>22</v>
      </c>
      <c r="B102" s="270">
        <v>131</v>
      </c>
      <c r="C102" s="270">
        <v>131</v>
      </c>
      <c r="D102" s="270" t="s">
        <v>3391</v>
      </c>
      <c r="E102" s="395">
        <v>44082</v>
      </c>
      <c r="F102" s="270">
        <v>4</v>
      </c>
      <c r="G102" s="270">
        <v>131</v>
      </c>
      <c r="H102" s="270" t="s">
        <v>6</v>
      </c>
      <c r="I102" s="388">
        <v>44158</v>
      </c>
      <c r="J102" s="270">
        <v>2</v>
      </c>
      <c r="K102" s="188"/>
      <c r="L102" s="188"/>
      <c r="M102" s="188"/>
      <c r="N102" s="188"/>
      <c r="O102" s="188"/>
      <c r="P102" s="188"/>
      <c r="Q102" s="188"/>
      <c r="R102" s="188"/>
      <c r="S102" s="188"/>
      <c r="T102" s="188"/>
      <c r="U102" s="188"/>
      <c r="V102" s="188"/>
      <c r="W102" s="188"/>
      <c r="X102" s="188"/>
      <c r="Y102" s="188"/>
      <c r="Z102" s="188"/>
      <c r="AA102" s="188"/>
      <c r="AB102" s="188"/>
      <c r="AC102" s="188"/>
    </row>
    <row r="103" spans="1:29" ht="12.75">
      <c r="A103" s="188"/>
      <c r="B103" s="188"/>
      <c r="C103" s="270">
        <v>24</v>
      </c>
      <c r="D103" s="270" t="s">
        <v>6</v>
      </c>
      <c r="E103" s="395">
        <v>44258</v>
      </c>
      <c r="F103" s="188"/>
      <c r="G103" s="188"/>
      <c r="H103" s="188"/>
      <c r="I103" s="188"/>
      <c r="J103" s="188"/>
      <c r="K103" s="188"/>
      <c r="L103" s="188"/>
      <c r="M103" s="188"/>
      <c r="N103" s="188"/>
      <c r="O103" s="188"/>
      <c r="P103" s="188"/>
      <c r="Q103" s="188"/>
      <c r="R103" s="188"/>
      <c r="S103" s="188"/>
      <c r="T103" s="188"/>
      <c r="U103" s="188"/>
      <c r="V103" s="188"/>
      <c r="W103" s="188"/>
      <c r="X103" s="188"/>
      <c r="Y103" s="188"/>
      <c r="Z103" s="188"/>
      <c r="AA103" s="188"/>
      <c r="AB103" s="188"/>
      <c r="AC103" s="188"/>
    </row>
    <row r="104" spans="1:29" ht="12.75">
      <c r="E104" s="917"/>
    </row>
    <row r="105" spans="1:29" ht="12.75">
      <c r="A105" s="270">
        <v>23</v>
      </c>
      <c r="B105" s="270">
        <v>162</v>
      </c>
      <c r="C105" s="270">
        <v>32</v>
      </c>
      <c r="D105" s="270" t="s">
        <v>3391</v>
      </c>
      <c r="E105" s="395">
        <v>44095</v>
      </c>
      <c r="F105" s="270">
        <v>0.75</v>
      </c>
      <c r="G105" s="270">
        <v>162</v>
      </c>
      <c r="H105" s="270" t="s">
        <v>6</v>
      </c>
      <c r="I105" s="388">
        <v>44165</v>
      </c>
      <c r="J105" s="270">
        <v>2.75</v>
      </c>
      <c r="K105" s="188"/>
      <c r="L105" s="188"/>
      <c r="M105" s="188"/>
      <c r="N105" s="188"/>
      <c r="O105" s="188"/>
      <c r="P105" s="188"/>
      <c r="Q105" s="188"/>
      <c r="R105" s="188"/>
      <c r="S105" s="188"/>
      <c r="T105" s="188"/>
      <c r="U105" s="188"/>
      <c r="V105" s="188"/>
      <c r="W105" s="188"/>
      <c r="X105" s="188"/>
      <c r="Y105" s="188"/>
      <c r="Z105" s="188"/>
      <c r="AA105" s="188"/>
      <c r="AB105" s="188"/>
      <c r="AC105" s="188"/>
    </row>
    <row r="106" spans="1:29" ht="12.75">
      <c r="A106" s="188"/>
      <c r="B106" s="188"/>
      <c r="C106" s="270">
        <v>64</v>
      </c>
      <c r="D106" s="270" t="s">
        <v>3391</v>
      </c>
      <c r="E106" s="395">
        <v>44096</v>
      </c>
      <c r="F106" s="270">
        <v>3.5</v>
      </c>
      <c r="G106" s="188"/>
      <c r="H106" s="188"/>
      <c r="I106" s="188"/>
      <c r="J106" s="188"/>
      <c r="K106" s="188"/>
      <c r="L106" s="188"/>
      <c r="M106" s="188"/>
      <c r="N106" s="188"/>
      <c r="O106" s="188"/>
      <c r="P106" s="188"/>
      <c r="Q106" s="188"/>
      <c r="R106" s="188"/>
      <c r="S106" s="188"/>
      <c r="T106" s="188"/>
      <c r="U106" s="188"/>
      <c r="V106" s="188"/>
      <c r="W106" s="188"/>
      <c r="X106" s="188"/>
      <c r="Y106" s="188"/>
      <c r="Z106" s="188"/>
      <c r="AA106" s="188"/>
      <c r="AB106" s="188"/>
      <c r="AC106" s="188"/>
    </row>
    <row r="107" spans="1:29" ht="12.75">
      <c r="A107" s="188"/>
      <c r="B107" s="188"/>
      <c r="C107" s="270">
        <v>50</v>
      </c>
      <c r="D107" s="270" t="s">
        <v>3391</v>
      </c>
      <c r="E107" s="395">
        <v>44098</v>
      </c>
      <c r="F107" s="270">
        <v>3.5</v>
      </c>
      <c r="G107" s="188"/>
      <c r="H107" s="188"/>
      <c r="I107" s="188"/>
      <c r="J107" s="188"/>
      <c r="K107" s="188"/>
      <c r="L107" s="188"/>
      <c r="M107" s="188"/>
      <c r="N107" s="188"/>
      <c r="O107" s="188"/>
      <c r="P107" s="188"/>
      <c r="Q107" s="188"/>
      <c r="R107" s="188"/>
      <c r="S107" s="188"/>
      <c r="T107" s="188"/>
      <c r="U107" s="188"/>
      <c r="V107" s="188"/>
      <c r="W107" s="188"/>
      <c r="X107" s="188"/>
      <c r="Y107" s="188"/>
      <c r="Z107" s="188"/>
      <c r="AA107" s="188"/>
      <c r="AB107" s="188"/>
      <c r="AC107" s="188"/>
    </row>
    <row r="108" spans="1:29" ht="12.75">
      <c r="A108" s="270"/>
      <c r="B108" s="270"/>
      <c r="C108" s="270">
        <v>16</v>
      </c>
      <c r="D108" s="270" t="s">
        <v>3391</v>
      </c>
      <c r="E108" s="395">
        <v>44099</v>
      </c>
      <c r="F108" s="270">
        <v>0.5</v>
      </c>
      <c r="G108" s="188"/>
      <c r="H108" s="188"/>
      <c r="I108" s="188"/>
      <c r="J108" s="188"/>
      <c r="K108" s="188"/>
      <c r="L108" s="188"/>
      <c r="M108" s="188"/>
      <c r="N108" s="188"/>
      <c r="O108" s="188"/>
      <c r="P108" s="188"/>
      <c r="Q108" s="188"/>
      <c r="R108" s="188"/>
      <c r="S108" s="188"/>
      <c r="T108" s="188"/>
      <c r="U108" s="188"/>
      <c r="V108" s="188"/>
      <c r="W108" s="188"/>
      <c r="X108" s="188"/>
      <c r="Y108" s="188"/>
      <c r="Z108" s="188"/>
      <c r="AA108" s="188"/>
      <c r="AB108" s="188"/>
      <c r="AC108" s="188"/>
    </row>
    <row r="109" spans="1:29" ht="12.75">
      <c r="A109" s="270"/>
      <c r="B109" s="270"/>
      <c r="C109" s="270">
        <v>49</v>
      </c>
      <c r="D109" s="270" t="s">
        <v>6</v>
      </c>
      <c r="E109" s="395">
        <v>44262</v>
      </c>
      <c r="F109" s="270">
        <v>1.5</v>
      </c>
      <c r="G109" s="270"/>
      <c r="H109" s="188"/>
      <c r="I109" s="388"/>
      <c r="J109" s="188"/>
      <c r="K109" s="188"/>
      <c r="L109" s="188"/>
      <c r="M109" s="188"/>
      <c r="N109" s="188"/>
      <c r="O109" s="188"/>
      <c r="P109" s="188"/>
      <c r="Q109" s="188"/>
      <c r="R109" s="188"/>
      <c r="S109" s="188"/>
      <c r="T109" s="188"/>
      <c r="U109" s="188"/>
      <c r="V109" s="188"/>
      <c r="W109" s="188"/>
      <c r="X109" s="188"/>
      <c r="Y109" s="188"/>
      <c r="Z109" s="188"/>
      <c r="AA109" s="188"/>
      <c r="AB109" s="188"/>
      <c r="AC109" s="188"/>
    </row>
    <row r="110" spans="1:29" ht="12.75">
      <c r="A110" s="116"/>
      <c r="B110" s="116"/>
      <c r="C110" s="116"/>
      <c r="D110" s="116"/>
      <c r="E110" s="916"/>
      <c r="F110" s="116"/>
      <c r="G110" s="116"/>
      <c r="H110" s="116"/>
      <c r="I110" s="384"/>
    </row>
    <row r="111" spans="1:29" ht="12.75">
      <c r="A111" s="270">
        <v>24</v>
      </c>
      <c r="B111" s="270">
        <v>77</v>
      </c>
      <c r="C111" s="270">
        <v>77</v>
      </c>
      <c r="D111" s="270" t="s">
        <v>3391</v>
      </c>
      <c r="E111" s="395">
        <v>44033</v>
      </c>
      <c r="F111" s="270">
        <v>3</v>
      </c>
      <c r="G111" s="270">
        <v>77</v>
      </c>
      <c r="H111" s="270" t="s">
        <v>6</v>
      </c>
      <c r="I111" s="388">
        <v>44167</v>
      </c>
      <c r="J111" s="270">
        <v>1</v>
      </c>
      <c r="K111" s="188"/>
      <c r="L111" s="188"/>
      <c r="M111" s="188"/>
      <c r="N111" s="188"/>
      <c r="O111" s="188"/>
      <c r="P111" s="188"/>
      <c r="Q111" s="188"/>
      <c r="R111" s="188"/>
      <c r="S111" s="188"/>
      <c r="T111" s="188"/>
      <c r="U111" s="188"/>
      <c r="V111" s="188"/>
      <c r="W111" s="188"/>
      <c r="X111" s="188"/>
      <c r="Y111" s="188"/>
      <c r="Z111" s="188"/>
      <c r="AA111" s="188"/>
      <c r="AB111" s="188"/>
      <c r="AC111" s="188"/>
    </row>
    <row r="112" spans="1:29" ht="12.75">
      <c r="A112" s="188"/>
      <c r="B112" s="188"/>
      <c r="C112" s="270">
        <v>18</v>
      </c>
      <c r="D112" s="270" t="s">
        <v>6</v>
      </c>
      <c r="E112" s="395">
        <v>44261</v>
      </c>
      <c r="F112" s="270">
        <v>1</v>
      </c>
      <c r="G112" s="270">
        <v>0.75</v>
      </c>
      <c r="H112" s="188"/>
      <c r="I112" s="188"/>
      <c r="J112" s="188"/>
      <c r="K112" s="188"/>
      <c r="L112" s="188"/>
      <c r="M112" s="188"/>
      <c r="N112" s="188"/>
      <c r="O112" s="188"/>
      <c r="P112" s="188"/>
      <c r="Q112" s="188"/>
      <c r="R112" s="188"/>
      <c r="S112" s="188"/>
      <c r="T112" s="188"/>
      <c r="U112" s="188"/>
      <c r="V112" s="188"/>
      <c r="W112" s="188"/>
      <c r="X112" s="188"/>
      <c r="Y112" s="188"/>
      <c r="Z112" s="188"/>
      <c r="AA112" s="188"/>
      <c r="AB112" s="188"/>
      <c r="AC112" s="188"/>
    </row>
    <row r="113" spans="1:29" ht="12.75">
      <c r="E113" s="917"/>
    </row>
    <row r="114" spans="1:29" ht="12.75">
      <c r="A114" s="270">
        <v>25</v>
      </c>
      <c r="B114" s="270">
        <v>39</v>
      </c>
      <c r="C114" s="270">
        <v>39</v>
      </c>
      <c r="D114" s="270" t="s">
        <v>3391</v>
      </c>
      <c r="E114" s="395">
        <v>44033</v>
      </c>
      <c r="F114" s="270">
        <v>2.5</v>
      </c>
      <c r="G114" s="270">
        <v>39</v>
      </c>
      <c r="H114" s="270" t="s">
        <v>6</v>
      </c>
      <c r="I114" s="388">
        <v>44161</v>
      </c>
      <c r="J114" s="270">
        <v>0.5</v>
      </c>
      <c r="K114" s="188"/>
      <c r="L114" s="188"/>
      <c r="M114" s="188"/>
      <c r="N114" s="188"/>
      <c r="O114" s="188"/>
      <c r="P114" s="188"/>
      <c r="Q114" s="188"/>
      <c r="R114" s="188"/>
      <c r="S114" s="188"/>
      <c r="T114" s="188"/>
      <c r="U114" s="188"/>
      <c r="V114" s="188"/>
      <c r="W114" s="188"/>
      <c r="X114" s="188"/>
      <c r="Y114" s="188"/>
      <c r="Z114" s="188"/>
      <c r="AA114" s="188"/>
      <c r="AB114" s="188"/>
      <c r="AC114" s="188"/>
    </row>
    <row r="115" spans="1:29" ht="12.75">
      <c r="A115" s="188"/>
      <c r="B115" s="188"/>
      <c r="C115" s="270">
        <v>9</v>
      </c>
      <c r="D115" s="270" t="s">
        <v>6</v>
      </c>
      <c r="E115" s="395">
        <v>44261</v>
      </c>
      <c r="F115" s="270">
        <v>0.5</v>
      </c>
      <c r="G115" s="188"/>
      <c r="H115" s="188"/>
      <c r="I115" s="188"/>
      <c r="J115" s="188"/>
      <c r="K115" s="188"/>
      <c r="L115" s="188"/>
      <c r="M115" s="188"/>
      <c r="N115" s="188"/>
      <c r="O115" s="188"/>
      <c r="P115" s="188"/>
      <c r="Q115" s="188"/>
      <c r="R115" s="188"/>
      <c r="S115" s="188"/>
      <c r="T115" s="188"/>
      <c r="U115" s="188"/>
      <c r="V115" s="188"/>
      <c r="W115" s="188"/>
      <c r="X115" s="188"/>
      <c r="Y115" s="188"/>
      <c r="Z115" s="188"/>
      <c r="AA115" s="188"/>
      <c r="AB115" s="188"/>
      <c r="AC115" s="188"/>
    </row>
    <row r="116" spans="1:29" ht="12.75">
      <c r="E116" s="917"/>
    </row>
    <row r="117" spans="1:29" ht="12.75">
      <c r="A117" s="270">
        <v>26</v>
      </c>
      <c r="B117" s="270">
        <v>38</v>
      </c>
      <c r="C117" s="270">
        <v>38</v>
      </c>
      <c r="D117" s="270" t="s">
        <v>3391</v>
      </c>
      <c r="E117" s="395">
        <v>44092</v>
      </c>
      <c r="F117" s="270">
        <v>1</v>
      </c>
      <c r="G117" s="270">
        <v>38</v>
      </c>
      <c r="H117" s="270" t="s">
        <v>6</v>
      </c>
      <c r="I117" s="388">
        <v>44161</v>
      </c>
      <c r="J117" s="270">
        <v>0.5</v>
      </c>
      <c r="K117" s="188"/>
      <c r="L117" s="188"/>
      <c r="M117" s="188"/>
      <c r="N117" s="188"/>
      <c r="O117" s="188"/>
      <c r="P117" s="188"/>
      <c r="Q117" s="188"/>
      <c r="R117" s="188"/>
      <c r="S117" s="188"/>
      <c r="T117" s="188"/>
      <c r="U117" s="188"/>
      <c r="V117" s="188"/>
      <c r="W117" s="188"/>
      <c r="X117" s="188"/>
      <c r="Y117" s="188"/>
      <c r="Z117" s="188"/>
      <c r="AA117" s="188"/>
      <c r="AB117" s="188"/>
      <c r="AC117" s="188"/>
    </row>
    <row r="118" spans="1:29" ht="12.75">
      <c r="A118" s="188"/>
      <c r="B118" s="188"/>
      <c r="C118" s="270">
        <v>9</v>
      </c>
      <c r="D118" s="270" t="s">
        <v>6</v>
      </c>
      <c r="E118" s="395">
        <v>44261</v>
      </c>
      <c r="F118" s="270">
        <v>0.5</v>
      </c>
      <c r="G118" s="188"/>
      <c r="H118" s="188"/>
      <c r="I118" s="188"/>
      <c r="J118" s="188"/>
      <c r="K118" s="188"/>
      <c r="L118" s="188"/>
      <c r="M118" s="188"/>
      <c r="N118" s="188"/>
      <c r="O118" s="188"/>
      <c r="P118" s="188"/>
      <c r="Q118" s="188"/>
      <c r="R118" s="188"/>
      <c r="S118" s="188"/>
      <c r="T118" s="188"/>
      <c r="U118" s="188"/>
      <c r="V118" s="188"/>
      <c r="W118" s="188"/>
      <c r="X118" s="188"/>
      <c r="Y118" s="188"/>
      <c r="Z118" s="188"/>
      <c r="AA118" s="188"/>
      <c r="AB118" s="188"/>
      <c r="AC118" s="188"/>
    </row>
    <row r="119" spans="1:29" ht="12.75">
      <c r="E119" s="917"/>
    </row>
    <row r="120" spans="1:29" ht="12.75">
      <c r="A120" s="270">
        <v>27</v>
      </c>
      <c r="B120" s="270">
        <v>27</v>
      </c>
      <c r="C120" s="270">
        <v>27</v>
      </c>
      <c r="D120" s="270" t="s">
        <v>3391</v>
      </c>
      <c r="E120" s="395">
        <v>44085</v>
      </c>
      <c r="F120" s="270">
        <v>1</v>
      </c>
      <c r="G120" s="270">
        <v>27</v>
      </c>
      <c r="H120" s="270" t="s">
        <v>6</v>
      </c>
      <c r="I120" s="388">
        <v>44165</v>
      </c>
      <c r="J120" s="270">
        <v>0.75</v>
      </c>
      <c r="K120" s="188"/>
      <c r="L120" s="188"/>
      <c r="M120" s="188"/>
      <c r="N120" s="188"/>
      <c r="O120" s="188"/>
      <c r="P120" s="188"/>
      <c r="Q120" s="188"/>
      <c r="R120" s="188"/>
      <c r="S120" s="188"/>
      <c r="T120" s="188"/>
      <c r="U120" s="188"/>
      <c r="V120" s="188"/>
      <c r="W120" s="188"/>
      <c r="X120" s="188"/>
      <c r="Y120" s="188"/>
      <c r="Z120" s="188"/>
      <c r="AA120" s="188"/>
      <c r="AB120" s="188"/>
      <c r="AC120" s="188"/>
    </row>
    <row r="121" spans="1:29" ht="12.75">
      <c r="A121" s="188"/>
      <c r="B121" s="188"/>
      <c r="C121" s="270">
        <v>4</v>
      </c>
      <c r="D121" s="270" t="s">
        <v>6</v>
      </c>
      <c r="E121" s="395">
        <v>44261</v>
      </c>
      <c r="F121" s="270">
        <v>0.25</v>
      </c>
      <c r="G121" s="188"/>
      <c r="H121" s="188"/>
      <c r="I121" s="188"/>
      <c r="J121" s="188"/>
      <c r="K121" s="188"/>
      <c r="L121" s="188"/>
      <c r="M121" s="188"/>
      <c r="N121" s="188"/>
      <c r="O121" s="188"/>
      <c r="P121" s="188"/>
      <c r="Q121" s="188"/>
      <c r="R121" s="188"/>
      <c r="S121" s="188"/>
      <c r="T121" s="188"/>
      <c r="U121" s="188"/>
      <c r="V121" s="188"/>
      <c r="W121" s="188"/>
      <c r="X121" s="188"/>
      <c r="Y121" s="188"/>
      <c r="Z121" s="188"/>
      <c r="AA121" s="188"/>
      <c r="AB121" s="188"/>
      <c r="AC121" s="188"/>
    </row>
    <row r="122" spans="1:29" ht="12.75">
      <c r="E122" s="917"/>
    </row>
    <row r="123" spans="1:29" ht="12.75">
      <c r="A123" s="270">
        <v>28</v>
      </c>
      <c r="B123" s="270">
        <v>63</v>
      </c>
      <c r="C123" s="270">
        <v>63</v>
      </c>
      <c r="D123" s="270" t="s">
        <v>3391</v>
      </c>
      <c r="E123" s="395" t="s">
        <v>3507</v>
      </c>
      <c r="F123" s="270">
        <v>2</v>
      </c>
      <c r="G123" s="270">
        <v>63</v>
      </c>
      <c r="H123" s="270" t="s">
        <v>6</v>
      </c>
      <c r="I123" s="388">
        <v>44167</v>
      </c>
      <c r="J123" s="270">
        <v>1.25</v>
      </c>
      <c r="K123" s="188"/>
      <c r="L123" s="188"/>
      <c r="M123" s="188"/>
      <c r="N123" s="188"/>
      <c r="O123" s="188"/>
      <c r="P123" s="188"/>
      <c r="Q123" s="188"/>
      <c r="R123" s="188"/>
      <c r="S123" s="188"/>
      <c r="T123" s="188"/>
      <c r="U123" s="188"/>
      <c r="V123" s="188"/>
      <c r="W123" s="188"/>
      <c r="X123" s="188"/>
      <c r="Y123" s="188"/>
      <c r="Z123" s="188"/>
      <c r="AA123" s="188"/>
      <c r="AB123" s="188"/>
      <c r="AC123" s="188"/>
    </row>
    <row r="124" spans="1:29" ht="12.75">
      <c r="A124" s="188"/>
      <c r="B124" s="188"/>
      <c r="C124" s="270">
        <v>5</v>
      </c>
      <c r="D124" s="270" t="s">
        <v>6</v>
      </c>
      <c r="E124" s="395">
        <v>44261</v>
      </c>
      <c r="F124" s="270">
        <v>0.25</v>
      </c>
      <c r="G124" s="188"/>
      <c r="H124" s="188"/>
      <c r="I124" s="188"/>
      <c r="J124" s="188"/>
      <c r="K124" s="188"/>
      <c r="L124" s="188"/>
      <c r="M124" s="188"/>
      <c r="N124" s="188"/>
      <c r="O124" s="188"/>
      <c r="P124" s="188"/>
      <c r="Q124" s="188"/>
      <c r="R124" s="188"/>
      <c r="S124" s="188"/>
      <c r="T124" s="188"/>
      <c r="U124" s="188"/>
      <c r="V124" s="188"/>
      <c r="W124" s="188"/>
      <c r="X124" s="188"/>
      <c r="Y124" s="188"/>
      <c r="Z124" s="188"/>
      <c r="AA124" s="188"/>
      <c r="AB124" s="188"/>
      <c r="AC124" s="188"/>
    </row>
    <row r="125" spans="1:29" ht="12.75">
      <c r="E125" s="917"/>
    </row>
    <row r="126" spans="1:29" ht="12.75">
      <c r="A126" s="270">
        <v>29</v>
      </c>
      <c r="B126" s="270">
        <v>0</v>
      </c>
      <c r="C126" s="270">
        <v>0</v>
      </c>
      <c r="D126" s="270" t="s">
        <v>3391</v>
      </c>
      <c r="E126" s="395">
        <v>44130</v>
      </c>
      <c r="F126" s="270">
        <v>0</v>
      </c>
      <c r="G126" s="270">
        <v>0</v>
      </c>
      <c r="H126" s="270" t="s">
        <v>6</v>
      </c>
      <c r="I126" s="388">
        <v>44165</v>
      </c>
      <c r="J126" s="270">
        <v>0</v>
      </c>
      <c r="K126" s="188"/>
      <c r="L126" s="188"/>
      <c r="M126" s="188"/>
      <c r="N126" s="188"/>
      <c r="O126" s="188"/>
      <c r="P126" s="188"/>
      <c r="Q126" s="188"/>
      <c r="R126" s="188"/>
      <c r="S126" s="188"/>
      <c r="T126" s="188"/>
      <c r="U126" s="188"/>
      <c r="V126" s="188"/>
      <c r="W126" s="188"/>
      <c r="X126" s="188"/>
      <c r="Y126" s="188"/>
      <c r="Z126" s="188"/>
      <c r="AA126" s="188"/>
      <c r="AB126" s="188"/>
      <c r="AC126" s="188"/>
    </row>
    <row r="127" spans="1:29" ht="12.75">
      <c r="E127" s="917"/>
    </row>
    <row r="128" spans="1:29" ht="12.75">
      <c r="E128" s="917"/>
    </row>
    <row r="129" spans="1:29" ht="12.75">
      <c r="A129" s="270">
        <v>30</v>
      </c>
      <c r="B129" s="270">
        <v>0</v>
      </c>
      <c r="C129" s="270" t="s">
        <v>3508</v>
      </c>
      <c r="D129" s="270" t="s">
        <v>3391</v>
      </c>
      <c r="E129" s="395">
        <v>44032</v>
      </c>
      <c r="F129" s="270">
        <v>0</v>
      </c>
      <c r="G129" s="270">
        <v>0</v>
      </c>
      <c r="H129" s="270" t="s">
        <v>3142</v>
      </c>
      <c r="I129" s="388">
        <v>44034</v>
      </c>
      <c r="J129" s="188"/>
      <c r="K129" s="188"/>
      <c r="L129" s="188"/>
      <c r="M129" s="188"/>
      <c r="N129" s="188"/>
      <c r="O129" s="188"/>
      <c r="P129" s="188"/>
      <c r="Q129" s="188"/>
      <c r="R129" s="188"/>
      <c r="S129" s="188"/>
      <c r="T129" s="188"/>
      <c r="U129" s="188"/>
      <c r="V129" s="188"/>
      <c r="W129" s="188"/>
      <c r="X129" s="188"/>
      <c r="Y129" s="188"/>
      <c r="Z129" s="188"/>
      <c r="AA129" s="188"/>
      <c r="AB129" s="188"/>
      <c r="AC129" s="188"/>
    </row>
    <row r="130" spans="1:29" ht="12.75">
      <c r="E130" s="917"/>
    </row>
    <row r="131" spans="1:29" ht="12.75">
      <c r="E131" s="917"/>
    </row>
    <row r="132" spans="1:29" ht="12.75">
      <c r="A132" s="270">
        <v>31</v>
      </c>
      <c r="B132" s="270">
        <v>8</v>
      </c>
      <c r="C132" s="270">
        <v>8</v>
      </c>
      <c r="D132" s="270" t="s">
        <v>3391</v>
      </c>
      <c r="E132" s="395">
        <v>44032</v>
      </c>
      <c r="F132" s="270">
        <v>0</v>
      </c>
      <c r="G132" s="270">
        <v>0</v>
      </c>
      <c r="H132" s="270" t="s">
        <v>3142</v>
      </c>
      <c r="I132" s="388">
        <v>44034</v>
      </c>
      <c r="J132" s="188"/>
      <c r="K132" s="188"/>
      <c r="L132" s="188"/>
      <c r="M132" s="188"/>
      <c r="N132" s="188"/>
      <c r="O132" s="188"/>
      <c r="P132" s="188"/>
      <c r="Q132" s="188"/>
      <c r="R132" s="188"/>
      <c r="S132" s="188"/>
      <c r="T132" s="188"/>
      <c r="U132" s="188"/>
      <c r="V132" s="188"/>
      <c r="W132" s="188"/>
      <c r="X132" s="188"/>
      <c r="Y132" s="188"/>
      <c r="Z132" s="188"/>
      <c r="AA132" s="188"/>
      <c r="AB132" s="188"/>
      <c r="AC132" s="188"/>
    </row>
    <row r="133" spans="1:29" ht="12.75">
      <c r="E133" s="917"/>
    </row>
    <row r="134" spans="1:29" ht="12.75">
      <c r="A134" s="188"/>
      <c r="B134" s="188"/>
      <c r="C134" s="188"/>
      <c r="D134" s="188"/>
      <c r="E134" s="918"/>
      <c r="F134" s="188"/>
      <c r="G134" s="188"/>
      <c r="H134" s="188"/>
      <c r="I134" s="188"/>
      <c r="J134" s="188"/>
      <c r="K134" s="188"/>
      <c r="L134" s="188"/>
      <c r="M134" s="188"/>
      <c r="N134" s="188"/>
      <c r="O134" s="188"/>
      <c r="P134" s="188"/>
      <c r="Q134" s="188"/>
      <c r="R134" s="188"/>
      <c r="S134" s="188"/>
      <c r="T134" s="188"/>
      <c r="U134" s="188"/>
      <c r="V134" s="188"/>
      <c r="W134" s="188"/>
      <c r="X134" s="188"/>
      <c r="Y134" s="188"/>
      <c r="Z134" s="188"/>
      <c r="AA134" s="188"/>
      <c r="AB134" s="188"/>
      <c r="AC134" s="188"/>
    </row>
    <row r="135" spans="1:29" ht="12.75">
      <c r="A135" s="270">
        <v>32</v>
      </c>
      <c r="B135" s="270">
        <v>108</v>
      </c>
      <c r="C135" s="270">
        <v>31</v>
      </c>
      <c r="D135" s="270" t="s">
        <v>3391</v>
      </c>
      <c r="E135" s="395">
        <v>44037</v>
      </c>
      <c r="F135" s="270">
        <v>0.5</v>
      </c>
      <c r="G135" s="270">
        <v>108</v>
      </c>
      <c r="H135" s="270" t="s">
        <v>6</v>
      </c>
      <c r="I135" s="388">
        <v>44167</v>
      </c>
      <c r="J135" s="270">
        <v>1</v>
      </c>
      <c r="K135" s="188"/>
      <c r="L135" s="188"/>
      <c r="M135" s="188"/>
      <c r="N135" s="188"/>
      <c r="O135" s="188"/>
      <c r="P135" s="188"/>
      <c r="Q135" s="188"/>
      <c r="R135" s="188"/>
      <c r="S135" s="188"/>
      <c r="T135" s="188"/>
      <c r="U135" s="188"/>
      <c r="V135" s="188"/>
      <c r="W135" s="188"/>
      <c r="X135" s="188"/>
      <c r="Y135" s="188"/>
      <c r="Z135" s="188"/>
      <c r="AA135" s="188"/>
      <c r="AB135" s="188"/>
      <c r="AC135" s="188"/>
    </row>
    <row r="136" spans="1:29" ht="12.75">
      <c r="A136" s="188"/>
      <c r="B136" s="188"/>
      <c r="C136" s="270">
        <v>77</v>
      </c>
      <c r="D136" s="270" t="s">
        <v>3391</v>
      </c>
      <c r="E136" s="395">
        <v>44040</v>
      </c>
      <c r="F136" s="270">
        <v>2.75</v>
      </c>
      <c r="G136" s="188"/>
      <c r="H136" s="188"/>
      <c r="I136" s="188"/>
      <c r="J136" s="188"/>
      <c r="K136" s="188"/>
      <c r="L136" s="188"/>
      <c r="M136" s="188"/>
      <c r="N136" s="188"/>
      <c r="O136" s="188"/>
      <c r="P136" s="188"/>
      <c r="Q136" s="188"/>
      <c r="R136" s="188"/>
      <c r="S136" s="188"/>
      <c r="T136" s="188"/>
      <c r="U136" s="188"/>
      <c r="V136" s="188"/>
      <c r="W136" s="188"/>
      <c r="X136" s="188"/>
      <c r="Y136" s="188"/>
      <c r="Z136" s="188"/>
      <c r="AA136" s="188"/>
      <c r="AB136" s="188"/>
      <c r="AC136" s="188"/>
    </row>
    <row r="137" spans="1:29" ht="12.75">
      <c r="A137" s="188"/>
      <c r="B137" s="188"/>
      <c r="C137" s="270">
        <v>11</v>
      </c>
      <c r="D137" s="270" t="s">
        <v>6</v>
      </c>
      <c r="E137" s="395">
        <v>44261</v>
      </c>
      <c r="F137" s="270">
        <v>0.5</v>
      </c>
      <c r="G137" s="188"/>
      <c r="H137" s="188"/>
      <c r="I137" s="188"/>
      <c r="J137" s="188"/>
      <c r="K137" s="188"/>
      <c r="L137" s="188"/>
      <c r="M137" s="188"/>
      <c r="N137" s="188"/>
      <c r="O137" s="188"/>
      <c r="P137" s="188"/>
      <c r="Q137" s="188"/>
      <c r="R137" s="188"/>
      <c r="S137" s="188"/>
      <c r="T137" s="188"/>
      <c r="U137" s="188"/>
      <c r="V137" s="188"/>
      <c r="W137" s="188"/>
      <c r="X137" s="188"/>
      <c r="Y137" s="188"/>
      <c r="Z137" s="188"/>
      <c r="AA137" s="188"/>
      <c r="AB137" s="188"/>
      <c r="AC137" s="188"/>
    </row>
    <row r="138" spans="1:29" ht="12.75">
      <c r="E138" s="917"/>
    </row>
    <row r="139" spans="1:29" ht="12.75">
      <c r="A139" s="270">
        <v>33</v>
      </c>
      <c r="B139" s="270">
        <v>206</v>
      </c>
      <c r="C139" s="270">
        <v>149</v>
      </c>
      <c r="D139" s="270" t="s">
        <v>3391</v>
      </c>
      <c r="E139" s="395">
        <v>44112</v>
      </c>
      <c r="F139" s="270">
        <v>3</v>
      </c>
      <c r="G139" s="270">
        <v>206</v>
      </c>
      <c r="H139" s="270" t="s">
        <v>6</v>
      </c>
      <c r="I139" s="388">
        <v>44167</v>
      </c>
      <c r="J139" s="270">
        <v>1.5</v>
      </c>
      <c r="K139" s="188"/>
      <c r="L139" s="188"/>
      <c r="M139" s="188"/>
      <c r="N139" s="188"/>
      <c r="O139" s="188"/>
      <c r="P139" s="188"/>
      <c r="Q139" s="188"/>
      <c r="R139" s="188"/>
      <c r="S139" s="188"/>
      <c r="T139" s="188"/>
      <c r="U139" s="188"/>
      <c r="V139" s="188"/>
      <c r="W139" s="188"/>
      <c r="X139" s="188"/>
      <c r="Y139" s="188"/>
      <c r="Z139" s="188"/>
      <c r="AA139" s="188"/>
      <c r="AB139" s="188"/>
      <c r="AC139" s="188"/>
    </row>
    <row r="140" spans="1:29" ht="12.75">
      <c r="A140" s="188"/>
      <c r="B140" s="188"/>
      <c r="C140" s="270">
        <v>57</v>
      </c>
      <c r="D140" s="270" t="s">
        <v>3391</v>
      </c>
      <c r="E140" s="395">
        <v>44113</v>
      </c>
      <c r="F140" s="270">
        <v>0.5</v>
      </c>
      <c r="G140" s="188"/>
      <c r="H140" s="188"/>
      <c r="I140" s="188"/>
      <c r="J140" s="188"/>
      <c r="K140" s="188"/>
      <c r="L140" s="188"/>
      <c r="M140" s="188"/>
      <c r="N140" s="188"/>
      <c r="O140" s="188"/>
      <c r="P140" s="188"/>
      <c r="Q140" s="188"/>
      <c r="R140" s="188"/>
      <c r="S140" s="188"/>
      <c r="T140" s="188"/>
      <c r="U140" s="188"/>
      <c r="V140" s="188"/>
      <c r="W140" s="188"/>
      <c r="X140" s="188"/>
      <c r="Y140" s="188"/>
      <c r="Z140" s="188"/>
      <c r="AA140" s="188"/>
      <c r="AB140" s="188"/>
      <c r="AC140" s="188"/>
    </row>
    <row r="141" spans="1:29" ht="12.75">
      <c r="A141" s="188"/>
      <c r="B141" s="188"/>
      <c r="C141" s="270">
        <v>40</v>
      </c>
      <c r="D141" s="270" t="s">
        <v>6</v>
      </c>
      <c r="E141" s="395">
        <v>44263</v>
      </c>
      <c r="F141" s="270">
        <v>1</v>
      </c>
      <c r="G141" s="188"/>
      <c r="H141" s="188"/>
      <c r="I141" s="188"/>
      <c r="J141" s="188"/>
      <c r="K141" s="188"/>
      <c r="L141" s="188"/>
      <c r="M141" s="188"/>
      <c r="N141" s="188"/>
      <c r="O141" s="188"/>
      <c r="P141" s="188"/>
      <c r="Q141" s="188"/>
      <c r="R141" s="188"/>
      <c r="S141" s="188"/>
      <c r="T141" s="188"/>
      <c r="U141" s="188"/>
      <c r="V141" s="188"/>
      <c r="W141" s="188"/>
      <c r="X141" s="188"/>
      <c r="Y141" s="188"/>
      <c r="Z141" s="188"/>
      <c r="AA141" s="188"/>
      <c r="AB141" s="188"/>
      <c r="AC141" s="188"/>
    </row>
    <row r="142" spans="1:29" ht="12.75">
      <c r="E142" s="917"/>
    </row>
    <row r="143" spans="1:29" ht="12.75">
      <c r="A143" s="270">
        <v>34</v>
      </c>
      <c r="B143" s="270">
        <v>525</v>
      </c>
      <c r="C143" s="270">
        <v>147</v>
      </c>
      <c r="D143" s="270" t="s">
        <v>3391</v>
      </c>
      <c r="E143" s="395">
        <v>44113</v>
      </c>
      <c r="F143" s="270">
        <v>4.5</v>
      </c>
      <c r="G143" s="270">
        <v>102</v>
      </c>
      <c r="H143" s="270" t="s">
        <v>6</v>
      </c>
      <c r="I143" s="388">
        <v>44169</v>
      </c>
      <c r="J143" s="270">
        <v>1.75</v>
      </c>
      <c r="K143" s="188"/>
      <c r="L143" s="188"/>
      <c r="M143" s="188"/>
      <c r="N143" s="188"/>
      <c r="O143" s="188"/>
      <c r="P143" s="188"/>
      <c r="Q143" s="188"/>
      <c r="R143" s="188"/>
      <c r="S143" s="188"/>
      <c r="T143" s="188"/>
      <c r="U143" s="188"/>
      <c r="V143" s="188"/>
      <c r="W143" s="188"/>
      <c r="X143" s="188"/>
      <c r="Y143" s="188"/>
      <c r="Z143" s="188"/>
      <c r="AA143" s="188"/>
      <c r="AB143" s="188"/>
      <c r="AC143" s="188"/>
    </row>
    <row r="144" spans="1:29" ht="12.75">
      <c r="A144" s="188"/>
      <c r="B144" s="188"/>
      <c r="C144" s="270">
        <v>86</v>
      </c>
      <c r="D144" s="270" t="s">
        <v>3391</v>
      </c>
      <c r="E144" s="395">
        <v>44116</v>
      </c>
      <c r="F144" s="270">
        <v>1</v>
      </c>
      <c r="G144" s="270">
        <v>344</v>
      </c>
      <c r="H144" s="270" t="s">
        <v>6</v>
      </c>
      <c r="I144" s="388">
        <v>44169</v>
      </c>
      <c r="J144" s="270">
        <v>1.5</v>
      </c>
      <c r="K144" s="188"/>
      <c r="L144" s="188"/>
      <c r="M144" s="188"/>
      <c r="N144" s="188"/>
      <c r="O144" s="188"/>
      <c r="P144" s="188"/>
      <c r="Q144" s="188"/>
      <c r="R144" s="188"/>
      <c r="S144" s="188"/>
      <c r="T144" s="188"/>
      <c r="U144" s="188"/>
      <c r="V144" s="188"/>
      <c r="W144" s="188"/>
      <c r="X144" s="188"/>
      <c r="Y144" s="188"/>
      <c r="Z144" s="188"/>
      <c r="AA144" s="188"/>
      <c r="AB144" s="188"/>
      <c r="AC144" s="188"/>
    </row>
    <row r="145" spans="1:29" ht="12.75">
      <c r="A145" s="188"/>
      <c r="B145" s="188"/>
      <c r="C145" s="270">
        <v>45</v>
      </c>
      <c r="D145" s="270" t="s">
        <v>3391</v>
      </c>
      <c r="E145" s="395">
        <v>44117</v>
      </c>
      <c r="F145" s="270">
        <v>2</v>
      </c>
      <c r="G145" s="270">
        <v>79</v>
      </c>
      <c r="H145" s="270" t="s">
        <v>6</v>
      </c>
      <c r="I145" s="388">
        <v>44172</v>
      </c>
      <c r="J145" s="270">
        <v>1.25</v>
      </c>
      <c r="K145" s="188"/>
      <c r="L145" s="188"/>
      <c r="M145" s="188"/>
      <c r="N145" s="188"/>
      <c r="O145" s="188"/>
      <c r="P145" s="188"/>
      <c r="Q145" s="188"/>
      <c r="R145" s="188"/>
      <c r="S145" s="188"/>
      <c r="T145" s="188"/>
      <c r="U145" s="188"/>
      <c r="V145" s="188"/>
      <c r="W145" s="188"/>
      <c r="X145" s="188"/>
      <c r="Y145" s="188"/>
      <c r="Z145" s="188"/>
      <c r="AA145" s="188"/>
      <c r="AB145" s="188"/>
      <c r="AC145" s="188"/>
    </row>
    <row r="146" spans="1:29" ht="12.75">
      <c r="A146" s="270"/>
      <c r="B146" s="270"/>
      <c r="C146" s="270">
        <v>150</v>
      </c>
      <c r="D146" s="270" t="s">
        <v>3391</v>
      </c>
      <c r="E146" s="395">
        <v>44118</v>
      </c>
      <c r="F146" s="270">
        <v>3.5</v>
      </c>
      <c r="G146" s="188"/>
      <c r="H146" s="188"/>
      <c r="I146" s="188"/>
      <c r="J146" s="188"/>
      <c r="K146" s="188"/>
      <c r="L146" s="188"/>
      <c r="M146" s="188"/>
      <c r="N146" s="188"/>
      <c r="O146" s="188"/>
      <c r="P146" s="188"/>
      <c r="Q146" s="188"/>
      <c r="R146" s="188"/>
      <c r="S146" s="188"/>
      <c r="T146" s="188"/>
      <c r="U146" s="188"/>
      <c r="V146" s="188"/>
      <c r="W146" s="188"/>
      <c r="X146" s="188"/>
      <c r="Y146" s="188"/>
      <c r="Z146" s="188"/>
      <c r="AA146" s="188"/>
      <c r="AB146" s="188"/>
      <c r="AC146" s="188"/>
    </row>
    <row r="147" spans="1:29" ht="12.75">
      <c r="A147" s="270"/>
      <c r="B147" s="270"/>
      <c r="C147" s="270">
        <v>97</v>
      </c>
      <c r="D147" s="270" t="s">
        <v>3391</v>
      </c>
      <c r="E147" s="395">
        <v>44119</v>
      </c>
      <c r="F147" s="270">
        <v>1.25</v>
      </c>
      <c r="G147" s="188"/>
      <c r="H147" s="188"/>
      <c r="I147" s="188"/>
      <c r="J147" s="188"/>
      <c r="K147" s="188"/>
      <c r="L147" s="188"/>
      <c r="M147" s="188"/>
      <c r="N147" s="188"/>
      <c r="O147" s="188"/>
      <c r="P147" s="188"/>
      <c r="Q147" s="188"/>
      <c r="R147" s="188"/>
      <c r="S147" s="188"/>
      <c r="T147" s="188"/>
      <c r="U147" s="188"/>
      <c r="V147" s="188"/>
      <c r="W147" s="188"/>
      <c r="X147" s="188"/>
      <c r="Y147" s="188"/>
      <c r="Z147" s="188"/>
      <c r="AA147" s="188"/>
      <c r="AB147" s="188"/>
      <c r="AC147" s="188"/>
    </row>
    <row r="148" spans="1:29" ht="12.75">
      <c r="A148" s="270"/>
      <c r="B148" s="270"/>
      <c r="C148" s="270">
        <v>79</v>
      </c>
      <c r="D148" s="270" t="s">
        <v>6</v>
      </c>
      <c r="E148" s="395">
        <v>44263</v>
      </c>
      <c r="F148" s="270">
        <v>2</v>
      </c>
      <c r="G148" s="188"/>
      <c r="H148" s="188"/>
      <c r="I148" s="188"/>
      <c r="J148" s="188"/>
      <c r="K148" s="188"/>
      <c r="L148" s="188"/>
      <c r="M148" s="188"/>
      <c r="N148" s="188"/>
      <c r="O148" s="188"/>
      <c r="P148" s="188"/>
      <c r="Q148" s="188"/>
      <c r="R148" s="188"/>
      <c r="S148" s="188"/>
      <c r="T148" s="188"/>
      <c r="U148" s="188"/>
      <c r="V148" s="188"/>
      <c r="W148" s="188"/>
      <c r="X148" s="188"/>
      <c r="Y148" s="188"/>
      <c r="Z148" s="188"/>
      <c r="AA148" s="188"/>
      <c r="AB148" s="188"/>
      <c r="AC148" s="188"/>
    </row>
    <row r="149" spans="1:29" ht="12.75">
      <c r="A149" s="116"/>
      <c r="B149" s="116"/>
      <c r="C149" s="116"/>
      <c r="D149" s="116"/>
      <c r="E149" s="916"/>
      <c r="F149" s="116"/>
    </row>
    <row r="150" spans="1:29" ht="12.75">
      <c r="A150" s="270">
        <v>35</v>
      </c>
      <c r="B150" s="270">
        <v>113</v>
      </c>
      <c r="C150" s="270">
        <v>113</v>
      </c>
      <c r="D150" s="270" t="s">
        <v>3391</v>
      </c>
      <c r="E150" s="395">
        <v>44124</v>
      </c>
      <c r="F150" s="270">
        <v>3</v>
      </c>
      <c r="G150" s="270">
        <v>113</v>
      </c>
      <c r="H150" s="270" t="s">
        <v>6</v>
      </c>
      <c r="I150" s="388">
        <v>44167</v>
      </c>
      <c r="J150" s="270">
        <v>1</v>
      </c>
      <c r="K150" s="188"/>
      <c r="L150" s="188"/>
      <c r="M150" s="188"/>
      <c r="N150" s="188"/>
      <c r="O150" s="188"/>
      <c r="P150" s="188"/>
      <c r="Q150" s="188"/>
      <c r="R150" s="188"/>
      <c r="S150" s="188"/>
      <c r="T150" s="188"/>
      <c r="U150" s="188"/>
      <c r="V150" s="188"/>
      <c r="W150" s="188"/>
      <c r="X150" s="188"/>
      <c r="Y150" s="188"/>
      <c r="Z150" s="188"/>
      <c r="AA150" s="188"/>
      <c r="AB150" s="188"/>
      <c r="AC150" s="188"/>
    </row>
    <row r="151" spans="1:29" ht="12.75">
      <c r="A151" s="188"/>
      <c r="B151" s="188"/>
      <c r="C151" s="270">
        <v>21</v>
      </c>
      <c r="D151" s="270" t="s">
        <v>6</v>
      </c>
      <c r="E151" s="395">
        <v>44265</v>
      </c>
      <c r="F151" s="188"/>
      <c r="G151" s="188"/>
      <c r="H151" s="188"/>
      <c r="I151" s="188"/>
      <c r="J151" s="188"/>
      <c r="K151" s="188"/>
      <c r="L151" s="188"/>
      <c r="M151" s="188"/>
      <c r="N151" s="188"/>
      <c r="O151" s="188"/>
      <c r="P151" s="188"/>
      <c r="Q151" s="188"/>
      <c r="R151" s="188"/>
      <c r="S151" s="188"/>
      <c r="T151" s="188"/>
      <c r="U151" s="188"/>
      <c r="V151" s="188"/>
      <c r="W151" s="188"/>
      <c r="X151" s="188"/>
      <c r="Y151" s="188"/>
      <c r="Z151" s="188"/>
      <c r="AA151" s="188"/>
      <c r="AB151" s="188"/>
      <c r="AC151" s="188"/>
    </row>
    <row r="152" spans="1:29" ht="12.75">
      <c r="E152" s="917"/>
    </row>
    <row r="153" spans="1:29" ht="12.75">
      <c r="A153" s="270">
        <v>36</v>
      </c>
      <c r="B153" s="270">
        <v>132</v>
      </c>
      <c r="C153" s="270">
        <v>132</v>
      </c>
      <c r="D153" s="270" t="s">
        <v>3391</v>
      </c>
      <c r="E153" s="395">
        <v>44126</v>
      </c>
      <c r="F153" s="270">
        <v>4</v>
      </c>
      <c r="G153" s="270">
        <v>132</v>
      </c>
      <c r="H153" s="270" t="s">
        <v>6</v>
      </c>
      <c r="I153" s="388">
        <v>44168</v>
      </c>
      <c r="J153" s="270">
        <v>1.75</v>
      </c>
      <c r="K153" s="188"/>
      <c r="L153" s="188"/>
      <c r="M153" s="188"/>
      <c r="N153" s="188"/>
      <c r="O153" s="188"/>
      <c r="P153" s="188"/>
      <c r="Q153" s="188"/>
      <c r="R153" s="188"/>
      <c r="S153" s="188"/>
      <c r="T153" s="188"/>
      <c r="U153" s="188"/>
      <c r="V153" s="188"/>
      <c r="W153" s="188"/>
      <c r="X153" s="188"/>
      <c r="Y153" s="188"/>
      <c r="Z153" s="188"/>
      <c r="AA153" s="188"/>
      <c r="AB153" s="188"/>
      <c r="AC153" s="188"/>
    </row>
    <row r="154" spans="1:29" ht="12.75">
      <c r="A154" s="188"/>
      <c r="B154" s="188"/>
      <c r="C154" s="270">
        <v>25</v>
      </c>
      <c r="D154" s="270" t="s">
        <v>6</v>
      </c>
      <c r="E154" s="395">
        <v>44265</v>
      </c>
      <c r="F154" s="270">
        <v>1.25</v>
      </c>
      <c r="G154" s="188"/>
      <c r="H154" s="188"/>
      <c r="I154" s="188"/>
      <c r="J154" s="188"/>
      <c r="K154" s="188"/>
      <c r="L154" s="188"/>
      <c r="M154" s="188"/>
      <c r="N154" s="188"/>
      <c r="O154" s="188"/>
      <c r="P154" s="188"/>
      <c r="Q154" s="188"/>
      <c r="R154" s="188"/>
      <c r="S154" s="188"/>
      <c r="T154" s="188"/>
      <c r="U154" s="188"/>
      <c r="V154" s="188"/>
      <c r="W154" s="188"/>
      <c r="X154" s="188"/>
      <c r="Y154" s="188"/>
      <c r="Z154" s="188"/>
      <c r="AA154" s="188"/>
      <c r="AB154" s="188"/>
      <c r="AC154" s="188"/>
    </row>
    <row r="155" spans="1:29" ht="12.75">
      <c r="E155" s="917"/>
    </row>
    <row r="156" spans="1:29" ht="12.75">
      <c r="A156" s="270">
        <v>37</v>
      </c>
      <c r="B156" s="270">
        <v>65</v>
      </c>
      <c r="C156" s="270">
        <v>65</v>
      </c>
      <c r="D156" s="270" t="s">
        <v>3391</v>
      </c>
      <c r="E156" s="270" t="s">
        <v>3447</v>
      </c>
      <c r="F156" s="270" t="s">
        <v>3447</v>
      </c>
      <c r="G156" s="270">
        <v>65</v>
      </c>
      <c r="H156" s="270" t="s">
        <v>6</v>
      </c>
      <c r="I156" s="388">
        <v>44167</v>
      </c>
      <c r="J156" s="270">
        <v>1</v>
      </c>
      <c r="K156" s="188"/>
      <c r="L156" s="188"/>
      <c r="M156" s="188"/>
      <c r="N156" s="188"/>
      <c r="O156" s="188"/>
      <c r="P156" s="188"/>
      <c r="Q156" s="188"/>
      <c r="R156" s="188"/>
      <c r="S156" s="188"/>
      <c r="T156" s="188"/>
      <c r="U156" s="188"/>
      <c r="V156" s="188"/>
      <c r="W156" s="188"/>
      <c r="X156" s="188"/>
      <c r="Y156" s="188"/>
      <c r="Z156" s="188"/>
      <c r="AA156" s="188"/>
      <c r="AB156" s="188"/>
      <c r="AC156" s="188"/>
    </row>
    <row r="157" spans="1:29" ht="12.75">
      <c r="A157" s="188"/>
      <c r="B157" s="188"/>
      <c r="C157" s="270">
        <v>10</v>
      </c>
      <c r="D157" s="270" t="s">
        <v>6</v>
      </c>
      <c r="E157" s="395">
        <v>44265</v>
      </c>
      <c r="F157" s="270">
        <v>0.5</v>
      </c>
      <c r="G157" s="188"/>
      <c r="H157" s="188"/>
      <c r="I157" s="188"/>
      <c r="J157" s="188"/>
      <c r="K157" s="188"/>
      <c r="L157" s="188"/>
      <c r="M157" s="188"/>
      <c r="N157" s="188"/>
      <c r="O157" s="188"/>
      <c r="P157" s="188"/>
      <c r="Q157" s="188"/>
      <c r="R157" s="188"/>
      <c r="S157" s="188"/>
      <c r="T157" s="188"/>
      <c r="U157" s="188"/>
      <c r="V157" s="188"/>
      <c r="W157" s="188"/>
      <c r="X157" s="188"/>
      <c r="Y157" s="188"/>
      <c r="Z157" s="188"/>
      <c r="AA157" s="188"/>
      <c r="AB157" s="188"/>
      <c r="AC157" s="188"/>
    </row>
    <row r="158" spans="1:29" ht="12.75">
      <c r="E158" s="917"/>
    </row>
    <row r="159" spans="1:29" ht="12.75">
      <c r="A159" s="270">
        <v>38</v>
      </c>
      <c r="B159" s="270">
        <v>0</v>
      </c>
      <c r="C159" s="270">
        <v>0</v>
      </c>
      <c r="D159" s="270" t="s">
        <v>3391</v>
      </c>
      <c r="E159" s="395">
        <v>44091</v>
      </c>
      <c r="F159" s="270">
        <v>0</v>
      </c>
      <c r="G159" s="270">
        <v>0</v>
      </c>
      <c r="H159" s="270" t="s">
        <v>6</v>
      </c>
      <c r="I159" s="388">
        <v>44167</v>
      </c>
      <c r="J159" s="270">
        <v>0</v>
      </c>
      <c r="K159" s="188"/>
      <c r="L159" s="188"/>
      <c r="M159" s="188"/>
      <c r="N159" s="188"/>
      <c r="O159" s="188"/>
      <c r="P159" s="188"/>
      <c r="Q159" s="188"/>
      <c r="R159" s="188"/>
      <c r="S159" s="188"/>
      <c r="T159" s="188"/>
      <c r="U159" s="188"/>
      <c r="V159" s="188"/>
      <c r="W159" s="188"/>
      <c r="X159" s="188"/>
      <c r="Y159" s="188"/>
      <c r="Z159" s="188"/>
      <c r="AA159" s="188"/>
      <c r="AB159" s="188"/>
      <c r="AC159" s="188"/>
    </row>
    <row r="160" spans="1:29" ht="12.75">
      <c r="E160" s="917"/>
    </row>
    <row r="161" spans="1:29" ht="12.75">
      <c r="E161" s="917"/>
    </row>
    <row r="162" spans="1:29" ht="12.75">
      <c r="A162" s="270">
        <v>39</v>
      </c>
      <c r="B162" s="270">
        <v>0</v>
      </c>
      <c r="C162" s="270">
        <v>0</v>
      </c>
      <c r="D162" s="270" t="s">
        <v>3391</v>
      </c>
      <c r="E162" s="395">
        <v>44078</v>
      </c>
      <c r="F162" s="270">
        <v>0</v>
      </c>
      <c r="G162" s="270">
        <v>0</v>
      </c>
      <c r="H162" s="270" t="s">
        <v>6</v>
      </c>
      <c r="I162" s="388">
        <v>44167</v>
      </c>
      <c r="J162" s="270">
        <v>0</v>
      </c>
      <c r="K162" s="188"/>
      <c r="L162" s="188"/>
      <c r="M162" s="188"/>
      <c r="N162" s="188"/>
      <c r="O162" s="188"/>
      <c r="P162" s="188"/>
      <c r="Q162" s="188"/>
      <c r="R162" s="188"/>
      <c r="S162" s="188"/>
      <c r="T162" s="188"/>
      <c r="U162" s="188"/>
      <c r="V162" s="188"/>
      <c r="W162" s="188"/>
      <c r="X162" s="188"/>
      <c r="Y162" s="188"/>
      <c r="Z162" s="188"/>
      <c r="AA162" s="188"/>
      <c r="AB162" s="188"/>
      <c r="AC162" s="188"/>
    </row>
    <row r="163" spans="1:29" ht="12.75">
      <c r="E163" s="917"/>
    </row>
    <row r="164" spans="1:29" ht="12.75">
      <c r="E164" s="917"/>
    </row>
    <row r="165" spans="1:29" ht="12.75">
      <c r="A165" s="270">
        <v>40</v>
      </c>
      <c r="B165" s="919">
        <v>0</v>
      </c>
      <c r="C165" s="270">
        <v>0</v>
      </c>
      <c r="D165" s="270" t="s">
        <v>3391</v>
      </c>
      <c r="E165" s="395">
        <v>44078</v>
      </c>
      <c r="F165" s="270">
        <v>0</v>
      </c>
      <c r="G165" s="270">
        <v>0</v>
      </c>
      <c r="H165" s="270" t="s">
        <v>6</v>
      </c>
      <c r="I165" s="388">
        <v>44167</v>
      </c>
      <c r="J165" s="270">
        <v>0</v>
      </c>
      <c r="K165" s="188"/>
      <c r="L165" s="188"/>
      <c r="M165" s="188"/>
      <c r="N165" s="188"/>
      <c r="O165" s="188"/>
      <c r="P165" s="188"/>
      <c r="Q165" s="188"/>
      <c r="R165" s="188"/>
      <c r="S165" s="188"/>
      <c r="T165" s="188"/>
      <c r="U165" s="188"/>
      <c r="V165" s="188"/>
      <c r="W165" s="188"/>
      <c r="X165" s="188"/>
      <c r="Y165" s="188"/>
      <c r="Z165" s="188"/>
      <c r="AA165" s="188"/>
      <c r="AB165" s="188"/>
      <c r="AC165" s="188"/>
    </row>
    <row r="166" spans="1:29" ht="12.75">
      <c r="E166" s="917"/>
    </row>
    <row r="167" spans="1:29" ht="12.75">
      <c r="E167" s="917"/>
    </row>
    <row r="168" spans="1:29" ht="12.75">
      <c r="A168" s="270">
        <v>41</v>
      </c>
      <c r="B168" s="270">
        <v>156</v>
      </c>
      <c r="C168" s="270">
        <v>156</v>
      </c>
      <c r="D168" s="270" t="s">
        <v>3391</v>
      </c>
      <c r="E168" s="395">
        <v>44130</v>
      </c>
      <c r="F168" s="270">
        <v>3.25</v>
      </c>
      <c r="G168" s="270">
        <v>156</v>
      </c>
      <c r="H168" s="270" t="s">
        <v>6</v>
      </c>
      <c r="I168" s="388">
        <v>44168</v>
      </c>
      <c r="J168" s="270">
        <v>1.5</v>
      </c>
      <c r="K168" s="188"/>
      <c r="L168" s="188"/>
      <c r="M168" s="188"/>
      <c r="N168" s="188"/>
      <c r="O168" s="188"/>
      <c r="P168" s="188"/>
      <c r="Q168" s="188"/>
      <c r="R168" s="188"/>
      <c r="S168" s="188"/>
      <c r="T168" s="188"/>
      <c r="U168" s="188"/>
      <c r="V168" s="188"/>
      <c r="W168" s="188"/>
      <c r="X168" s="188"/>
      <c r="Y168" s="188"/>
      <c r="Z168" s="188"/>
      <c r="AA168" s="188"/>
      <c r="AB168" s="188"/>
      <c r="AC168" s="188"/>
    </row>
    <row r="169" spans="1:29" ht="12.75">
      <c r="A169" s="188"/>
      <c r="B169" s="188"/>
      <c r="C169" s="270">
        <v>24</v>
      </c>
      <c r="D169" s="270" t="s">
        <v>3142</v>
      </c>
      <c r="E169" s="395">
        <v>44265</v>
      </c>
      <c r="F169" s="270">
        <v>0.75</v>
      </c>
      <c r="G169" s="188"/>
      <c r="H169" s="188"/>
      <c r="I169" s="188"/>
      <c r="J169" s="188"/>
      <c r="K169" s="188"/>
      <c r="L169" s="188"/>
      <c r="M169" s="188"/>
      <c r="N169" s="188"/>
      <c r="O169" s="188"/>
      <c r="P169" s="188"/>
      <c r="Q169" s="188"/>
      <c r="R169" s="188"/>
      <c r="S169" s="188"/>
      <c r="T169" s="188"/>
      <c r="U169" s="188"/>
      <c r="V169" s="188"/>
      <c r="W169" s="188"/>
      <c r="X169" s="188"/>
      <c r="Y169" s="188"/>
      <c r="Z169" s="188"/>
      <c r="AA169" s="188"/>
      <c r="AB169" s="188"/>
      <c r="AC169" s="188"/>
    </row>
    <row r="170" spans="1:29" ht="12.75">
      <c r="E170" s="917"/>
    </row>
    <row r="171" spans="1:29" ht="12.75">
      <c r="A171" s="270">
        <v>42</v>
      </c>
      <c r="B171" s="270">
        <v>264</v>
      </c>
      <c r="C171" s="270">
        <v>72</v>
      </c>
      <c r="D171" s="270" t="s">
        <v>3391</v>
      </c>
      <c r="E171" s="395">
        <v>44126</v>
      </c>
      <c r="F171" s="270">
        <v>2</v>
      </c>
      <c r="G171" s="270">
        <v>264</v>
      </c>
      <c r="H171" s="270" t="s">
        <v>6</v>
      </c>
      <c r="I171" s="388">
        <v>44174</v>
      </c>
      <c r="J171" s="270">
        <v>2.25</v>
      </c>
      <c r="K171" s="188"/>
      <c r="L171" s="188"/>
      <c r="M171" s="188"/>
      <c r="N171" s="188"/>
      <c r="O171" s="188"/>
      <c r="P171" s="188"/>
      <c r="Q171" s="188"/>
      <c r="R171" s="188"/>
      <c r="S171" s="188"/>
      <c r="T171" s="188"/>
      <c r="U171" s="188"/>
      <c r="V171" s="188"/>
      <c r="W171" s="188"/>
      <c r="X171" s="188"/>
      <c r="Y171" s="188"/>
      <c r="Z171" s="188"/>
      <c r="AA171" s="188"/>
      <c r="AB171" s="188"/>
      <c r="AC171" s="188"/>
    </row>
    <row r="172" spans="1:29" ht="12.75">
      <c r="A172" s="188"/>
      <c r="B172" s="188"/>
      <c r="C172" s="270">
        <v>192</v>
      </c>
      <c r="D172" s="270" t="s">
        <v>3391</v>
      </c>
      <c r="E172" s="395">
        <v>44127</v>
      </c>
      <c r="F172" s="270">
        <v>4</v>
      </c>
      <c r="G172" s="188"/>
      <c r="H172" s="188"/>
      <c r="I172" s="188"/>
      <c r="J172" s="188"/>
      <c r="K172" s="188"/>
      <c r="L172" s="188"/>
      <c r="M172" s="188"/>
      <c r="N172" s="188"/>
      <c r="O172" s="188"/>
      <c r="P172" s="188"/>
      <c r="Q172" s="188"/>
      <c r="R172" s="188"/>
      <c r="S172" s="188"/>
      <c r="T172" s="188"/>
      <c r="U172" s="188"/>
      <c r="V172" s="188"/>
      <c r="W172" s="188"/>
      <c r="X172" s="188"/>
      <c r="Y172" s="188"/>
      <c r="Z172" s="188"/>
      <c r="AA172" s="188"/>
      <c r="AB172" s="188"/>
      <c r="AC172" s="188"/>
    </row>
    <row r="173" spans="1:29" ht="12.75">
      <c r="A173" s="188"/>
      <c r="B173" s="188"/>
      <c r="C173" s="270">
        <v>35</v>
      </c>
      <c r="D173" s="270" t="s">
        <v>6</v>
      </c>
      <c r="E173" s="395">
        <v>44265</v>
      </c>
      <c r="F173" s="270">
        <v>1.25</v>
      </c>
      <c r="G173" s="188"/>
      <c r="H173" s="188"/>
      <c r="I173" s="188"/>
      <c r="J173" s="188"/>
      <c r="K173" s="188"/>
      <c r="L173" s="188"/>
      <c r="M173" s="188"/>
      <c r="N173" s="188"/>
      <c r="O173" s="188"/>
      <c r="P173" s="188"/>
      <c r="Q173" s="188"/>
      <c r="R173" s="188"/>
      <c r="S173" s="188"/>
      <c r="T173" s="188"/>
      <c r="U173" s="188"/>
      <c r="V173" s="188"/>
      <c r="W173" s="188"/>
      <c r="X173" s="188"/>
      <c r="Y173" s="188"/>
      <c r="Z173" s="188"/>
      <c r="AA173" s="188"/>
      <c r="AB173" s="188"/>
      <c r="AC173" s="188"/>
    </row>
    <row r="174" spans="1:29" ht="12.75">
      <c r="E174" s="917"/>
    </row>
    <row r="175" spans="1:29" ht="12.75">
      <c r="A175" s="270">
        <v>43</v>
      </c>
      <c r="B175" s="270">
        <v>4</v>
      </c>
      <c r="C175" s="270">
        <v>4</v>
      </c>
      <c r="D175" s="270" t="s">
        <v>3391</v>
      </c>
      <c r="E175" s="395">
        <v>44088</v>
      </c>
      <c r="F175" s="270">
        <v>0</v>
      </c>
      <c r="G175" s="270">
        <v>4</v>
      </c>
      <c r="H175" s="270" t="s">
        <v>6</v>
      </c>
      <c r="I175" s="388">
        <v>44167</v>
      </c>
      <c r="J175" s="270">
        <v>0.25</v>
      </c>
      <c r="K175" s="188"/>
      <c r="L175" s="188"/>
      <c r="M175" s="188"/>
      <c r="N175" s="188"/>
      <c r="O175" s="188"/>
      <c r="P175" s="188"/>
      <c r="Q175" s="188"/>
      <c r="R175" s="188"/>
      <c r="S175" s="188"/>
      <c r="T175" s="188"/>
      <c r="U175" s="188"/>
      <c r="V175" s="188"/>
      <c r="W175" s="188"/>
      <c r="X175" s="188"/>
      <c r="Y175" s="188"/>
      <c r="Z175" s="188"/>
      <c r="AA175" s="188"/>
      <c r="AB175" s="188"/>
      <c r="AC175" s="188"/>
    </row>
    <row r="176" spans="1:29" ht="12.75">
      <c r="E176" s="917"/>
    </row>
    <row r="177" spans="1:29" ht="12.75">
      <c r="E177" s="917"/>
    </row>
    <row r="178" spans="1:29" ht="12.75">
      <c r="A178" s="270">
        <v>44</v>
      </c>
      <c r="B178" s="270">
        <v>30</v>
      </c>
      <c r="C178" s="270">
        <v>30</v>
      </c>
      <c r="D178" s="270" t="s">
        <v>3391</v>
      </c>
      <c r="E178" s="395">
        <v>44088</v>
      </c>
      <c r="F178" s="270">
        <v>1</v>
      </c>
      <c r="G178" s="270">
        <v>30</v>
      </c>
      <c r="H178" s="270" t="s">
        <v>6</v>
      </c>
      <c r="I178" s="388">
        <v>44168</v>
      </c>
      <c r="J178" s="270">
        <v>0.5</v>
      </c>
      <c r="K178" s="188"/>
      <c r="L178" s="188"/>
      <c r="M178" s="188"/>
      <c r="N178" s="188"/>
      <c r="O178" s="188"/>
      <c r="P178" s="188"/>
      <c r="Q178" s="188"/>
      <c r="R178" s="188"/>
      <c r="S178" s="188"/>
      <c r="T178" s="188"/>
      <c r="U178" s="188"/>
      <c r="V178" s="188"/>
      <c r="W178" s="188"/>
      <c r="X178" s="188"/>
      <c r="Y178" s="188"/>
      <c r="Z178" s="188"/>
      <c r="AA178" s="188"/>
      <c r="AB178" s="188"/>
      <c r="AC178" s="188"/>
    </row>
    <row r="179" spans="1:29" ht="12.75">
      <c r="A179" s="188"/>
      <c r="B179" s="188"/>
      <c r="C179" s="270">
        <v>12</v>
      </c>
      <c r="D179" s="270" t="s">
        <v>6</v>
      </c>
      <c r="E179" s="395">
        <v>44265</v>
      </c>
      <c r="F179" s="188"/>
      <c r="G179" s="188"/>
      <c r="H179" s="188"/>
      <c r="I179" s="188"/>
      <c r="J179" s="188"/>
      <c r="K179" s="188"/>
      <c r="L179" s="188"/>
      <c r="M179" s="188"/>
      <c r="N179" s="188"/>
      <c r="O179" s="188"/>
      <c r="P179" s="188"/>
      <c r="Q179" s="188"/>
      <c r="R179" s="188"/>
      <c r="S179" s="188"/>
      <c r="T179" s="188"/>
      <c r="U179" s="188"/>
      <c r="V179" s="188"/>
      <c r="W179" s="188"/>
      <c r="X179" s="188"/>
      <c r="Y179" s="188"/>
      <c r="Z179" s="188"/>
      <c r="AA179" s="188"/>
      <c r="AB179" s="188"/>
      <c r="AC179" s="188"/>
    </row>
    <row r="180" spans="1:29" ht="12.75">
      <c r="E180" s="917"/>
    </row>
    <row r="181" spans="1:29" ht="12.75">
      <c r="A181" s="270">
        <v>45</v>
      </c>
      <c r="B181" s="270">
        <v>0</v>
      </c>
      <c r="C181" s="270">
        <v>0</v>
      </c>
      <c r="D181" s="270" t="s">
        <v>3391</v>
      </c>
      <c r="E181" s="395">
        <v>44091</v>
      </c>
      <c r="F181" s="270">
        <v>0</v>
      </c>
      <c r="G181" s="270">
        <v>0</v>
      </c>
      <c r="H181" s="270" t="s">
        <v>6</v>
      </c>
      <c r="I181" s="388">
        <v>44168</v>
      </c>
      <c r="J181" s="270">
        <v>0</v>
      </c>
      <c r="K181" s="188"/>
      <c r="L181" s="188"/>
      <c r="M181" s="188"/>
      <c r="N181" s="188"/>
      <c r="O181" s="188"/>
      <c r="P181" s="188"/>
      <c r="Q181" s="188"/>
      <c r="R181" s="188"/>
      <c r="S181" s="188"/>
      <c r="T181" s="188"/>
      <c r="U181" s="188"/>
      <c r="V181" s="188"/>
      <c r="W181" s="188"/>
      <c r="X181" s="188"/>
      <c r="Y181" s="188"/>
      <c r="Z181" s="188"/>
      <c r="AA181" s="188"/>
      <c r="AB181" s="188"/>
      <c r="AC181" s="188"/>
    </row>
    <row r="182" spans="1:29" ht="12.75">
      <c r="E182" s="917"/>
    </row>
    <row r="183" spans="1:29" ht="12.75">
      <c r="E183" s="917"/>
    </row>
    <row r="184" spans="1:29" ht="12.75">
      <c r="A184" s="270">
        <v>46</v>
      </c>
      <c r="B184" s="270">
        <v>0</v>
      </c>
      <c r="C184" s="270">
        <v>0</v>
      </c>
      <c r="D184" s="270" t="s">
        <v>3391</v>
      </c>
      <c r="E184" s="395">
        <v>44078</v>
      </c>
      <c r="F184" s="270">
        <v>0</v>
      </c>
      <c r="G184" s="270">
        <v>0</v>
      </c>
      <c r="H184" s="270" t="s">
        <v>6</v>
      </c>
      <c r="I184" s="388">
        <v>44168</v>
      </c>
      <c r="J184" s="270">
        <v>0</v>
      </c>
      <c r="K184" s="188"/>
      <c r="L184" s="188"/>
      <c r="M184" s="188"/>
      <c r="N184" s="188"/>
      <c r="O184" s="188"/>
      <c r="P184" s="188"/>
      <c r="Q184" s="188"/>
      <c r="R184" s="188"/>
      <c r="S184" s="188"/>
      <c r="T184" s="188"/>
      <c r="U184" s="188"/>
      <c r="V184" s="188"/>
      <c r="W184" s="188"/>
      <c r="X184" s="188"/>
      <c r="Y184" s="188"/>
      <c r="Z184" s="188"/>
      <c r="AA184" s="188"/>
      <c r="AB184" s="188"/>
      <c r="AC184" s="188"/>
    </row>
    <row r="185" spans="1:29" ht="12.75">
      <c r="E185" s="917"/>
    </row>
    <row r="186" spans="1:29" ht="12.75">
      <c r="E186" s="917"/>
    </row>
    <row r="187" spans="1:29" ht="12.75">
      <c r="A187" s="270">
        <v>47</v>
      </c>
      <c r="B187" s="270">
        <v>0</v>
      </c>
      <c r="C187" s="270">
        <v>0</v>
      </c>
      <c r="D187" s="270" t="s">
        <v>3391</v>
      </c>
      <c r="E187" s="395">
        <v>44078</v>
      </c>
      <c r="F187" s="270">
        <v>0</v>
      </c>
      <c r="G187" s="270">
        <v>0</v>
      </c>
      <c r="H187" s="270" t="s">
        <v>6</v>
      </c>
      <c r="I187" s="388">
        <v>44168</v>
      </c>
      <c r="J187" s="270">
        <v>0</v>
      </c>
      <c r="K187" s="188"/>
      <c r="L187" s="188"/>
      <c r="M187" s="188"/>
      <c r="N187" s="188"/>
      <c r="O187" s="188"/>
      <c r="P187" s="188"/>
      <c r="Q187" s="188"/>
      <c r="R187" s="188"/>
      <c r="S187" s="188"/>
      <c r="T187" s="188"/>
      <c r="U187" s="188"/>
      <c r="V187" s="188"/>
      <c r="W187" s="188"/>
      <c r="X187" s="188"/>
      <c r="Y187" s="188"/>
      <c r="Z187" s="188"/>
      <c r="AA187" s="188"/>
      <c r="AB187" s="188"/>
      <c r="AC187" s="188"/>
    </row>
    <row r="188" spans="1:29" ht="12.75">
      <c r="E188" s="917"/>
    </row>
    <row r="189" spans="1:29" ht="12.75">
      <c r="E189" s="917"/>
    </row>
    <row r="190" spans="1:29" ht="12.75">
      <c r="A190" s="270">
        <v>48</v>
      </c>
      <c r="B190" s="270">
        <v>0</v>
      </c>
      <c r="C190" s="270">
        <v>0</v>
      </c>
      <c r="D190" s="270" t="s">
        <v>3391</v>
      </c>
      <c r="E190" s="395">
        <v>44078</v>
      </c>
      <c r="F190" s="270">
        <v>0</v>
      </c>
      <c r="G190" s="270">
        <v>0</v>
      </c>
      <c r="H190" s="270" t="s">
        <v>6</v>
      </c>
      <c r="I190" s="388">
        <v>44168</v>
      </c>
      <c r="J190" s="270">
        <v>0</v>
      </c>
      <c r="K190" s="188"/>
      <c r="L190" s="188"/>
      <c r="M190" s="188"/>
      <c r="N190" s="188"/>
      <c r="O190" s="188"/>
      <c r="P190" s="188"/>
      <c r="Q190" s="188"/>
      <c r="R190" s="188"/>
      <c r="S190" s="188"/>
      <c r="T190" s="188"/>
      <c r="U190" s="188"/>
      <c r="V190" s="188"/>
      <c r="W190" s="188"/>
      <c r="X190" s="188"/>
      <c r="Y190" s="188"/>
      <c r="Z190" s="188"/>
      <c r="AA190" s="188"/>
      <c r="AB190" s="188"/>
      <c r="AC190" s="188"/>
    </row>
    <row r="191" spans="1:29" ht="12.75">
      <c r="E191" s="917"/>
    </row>
    <row r="192" spans="1:29" ht="12.75">
      <c r="E192" s="917"/>
    </row>
    <row r="193" spans="1:29" ht="12.75">
      <c r="A193" s="270">
        <v>49</v>
      </c>
      <c r="B193" s="270">
        <v>184</v>
      </c>
      <c r="C193" s="270">
        <v>184</v>
      </c>
      <c r="D193" s="270" t="s">
        <v>3391</v>
      </c>
      <c r="E193" s="395">
        <v>44092</v>
      </c>
      <c r="F193" s="270">
        <v>4.25</v>
      </c>
      <c r="G193" s="270">
        <v>184</v>
      </c>
      <c r="H193" s="270" t="s">
        <v>6</v>
      </c>
      <c r="I193" s="388">
        <v>44174</v>
      </c>
      <c r="J193" s="270">
        <v>1.75</v>
      </c>
      <c r="K193" s="188"/>
      <c r="L193" s="188"/>
      <c r="M193" s="188"/>
      <c r="N193" s="188"/>
      <c r="O193" s="188"/>
      <c r="P193" s="188"/>
      <c r="Q193" s="188"/>
      <c r="R193" s="188"/>
      <c r="S193" s="188"/>
      <c r="T193" s="188"/>
      <c r="U193" s="188"/>
      <c r="V193" s="188"/>
      <c r="W193" s="188"/>
      <c r="X193" s="188"/>
      <c r="Y193" s="188"/>
      <c r="Z193" s="188"/>
      <c r="AA193" s="188"/>
      <c r="AB193" s="188"/>
      <c r="AC193" s="188"/>
    </row>
    <row r="194" spans="1:29" ht="12.75">
      <c r="A194" s="188"/>
      <c r="B194" s="188"/>
      <c r="C194" s="270">
        <v>21</v>
      </c>
      <c r="D194" s="270" t="s">
        <v>6</v>
      </c>
      <c r="E194" s="918"/>
      <c r="F194" s="188"/>
      <c r="G194" s="188"/>
      <c r="H194" s="188"/>
      <c r="I194" s="188"/>
      <c r="J194" s="188"/>
      <c r="K194" s="188"/>
      <c r="L194" s="188"/>
      <c r="M194" s="188"/>
      <c r="N194" s="188"/>
      <c r="O194" s="188"/>
      <c r="P194" s="188"/>
      <c r="Q194" s="188"/>
      <c r="R194" s="188"/>
      <c r="S194" s="188"/>
      <c r="T194" s="188"/>
      <c r="U194" s="188"/>
      <c r="V194" s="188"/>
      <c r="W194" s="188"/>
      <c r="X194" s="188"/>
      <c r="Y194" s="188"/>
      <c r="Z194" s="188"/>
      <c r="AA194" s="188"/>
      <c r="AB194" s="188"/>
      <c r="AC194" s="188"/>
    </row>
    <row r="195" spans="1:29" ht="12.75">
      <c r="E195" s="917"/>
    </row>
    <row r="196" spans="1:29" ht="12.75">
      <c r="A196" s="270">
        <v>50</v>
      </c>
      <c r="B196" s="270">
        <v>138</v>
      </c>
      <c r="C196" s="270">
        <v>138</v>
      </c>
      <c r="D196" s="270" t="s">
        <v>3391</v>
      </c>
      <c r="E196" s="395">
        <v>44091</v>
      </c>
      <c r="F196" s="270">
        <v>6.5</v>
      </c>
      <c r="G196" s="270">
        <v>138</v>
      </c>
      <c r="H196" s="270" t="s">
        <v>6</v>
      </c>
      <c r="I196" s="388">
        <v>44172</v>
      </c>
      <c r="J196" s="270">
        <v>1.5</v>
      </c>
      <c r="K196" s="188"/>
      <c r="L196" s="188"/>
      <c r="M196" s="188"/>
      <c r="N196" s="188"/>
      <c r="O196" s="188"/>
      <c r="P196" s="188"/>
      <c r="Q196" s="188"/>
      <c r="R196" s="188"/>
      <c r="S196" s="188"/>
      <c r="T196" s="188"/>
      <c r="U196" s="188"/>
      <c r="V196" s="188"/>
      <c r="W196" s="188"/>
      <c r="X196" s="188"/>
      <c r="Y196" s="188"/>
      <c r="Z196" s="188"/>
      <c r="AA196" s="188"/>
      <c r="AB196" s="188"/>
      <c r="AC196" s="188"/>
    </row>
    <row r="197" spans="1:29" ht="12.75">
      <c r="A197" s="188"/>
      <c r="B197" s="188"/>
      <c r="C197" s="270">
        <v>36</v>
      </c>
      <c r="D197" s="270" t="s">
        <v>6</v>
      </c>
      <c r="E197" s="918"/>
      <c r="F197" s="188"/>
      <c r="G197" s="188"/>
      <c r="H197" s="188"/>
      <c r="I197" s="188"/>
      <c r="J197" s="188"/>
      <c r="K197" s="188"/>
      <c r="L197" s="188"/>
      <c r="M197" s="188"/>
      <c r="N197" s="188"/>
      <c r="O197" s="188"/>
      <c r="P197" s="188"/>
      <c r="Q197" s="188"/>
      <c r="R197" s="188"/>
      <c r="S197" s="188"/>
      <c r="T197" s="188"/>
      <c r="U197" s="188"/>
      <c r="V197" s="188"/>
      <c r="W197" s="188"/>
      <c r="X197" s="188"/>
      <c r="Y197" s="188"/>
      <c r="Z197" s="188"/>
      <c r="AA197" s="188"/>
      <c r="AB197" s="188"/>
      <c r="AC197" s="188"/>
    </row>
    <row r="198" spans="1:29" ht="12.75">
      <c r="E198" s="917"/>
    </row>
    <row r="199" spans="1:29" ht="12.75">
      <c r="A199" s="270">
        <v>51</v>
      </c>
      <c r="B199" s="270">
        <v>0</v>
      </c>
      <c r="C199" s="270">
        <v>0</v>
      </c>
      <c r="D199" s="270" t="s">
        <v>3391</v>
      </c>
      <c r="E199" s="395">
        <v>44091</v>
      </c>
      <c r="F199" s="270">
        <v>0</v>
      </c>
      <c r="G199" s="270">
        <v>0</v>
      </c>
      <c r="H199" s="270" t="s">
        <v>6</v>
      </c>
      <c r="I199" s="388">
        <v>44168</v>
      </c>
      <c r="J199" s="270">
        <v>0</v>
      </c>
      <c r="K199" s="188"/>
      <c r="L199" s="188"/>
      <c r="M199" s="188"/>
      <c r="N199" s="188"/>
      <c r="O199" s="188"/>
      <c r="P199" s="188"/>
      <c r="Q199" s="188"/>
      <c r="R199" s="188"/>
      <c r="S199" s="188"/>
      <c r="T199" s="188"/>
      <c r="U199" s="188"/>
      <c r="V199" s="188"/>
      <c r="W199" s="188"/>
      <c r="X199" s="188"/>
      <c r="Y199" s="188"/>
      <c r="Z199" s="188"/>
      <c r="AA199" s="188"/>
      <c r="AB199" s="188"/>
      <c r="AC199" s="188"/>
    </row>
    <row r="200" spans="1:29" ht="12.75">
      <c r="E200" s="917"/>
    </row>
    <row r="201" spans="1:29" ht="12.75">
      <c r="E201" s="917"/>
    </row>
    <row r="202" spans="1:29" ht="12.75">
      <c r="A202" s="270">
        <v>52</v>
      </c>
      <c r="B202" s="270">
        <v>0</v>
      </c>
      <c r="C202" s="270">
        <v>0</v>
      </c>
      <c r="D202" s="270" t="s">
        <v>3391</v>
      </c>
      <c r="E202" s="395">
        <v>44078</v>
      </c>
      <c r="F202" s="270">
        <v>0</v>
      </c>
      <c r="G202" s="270">
        <v>0</v>
      </c>
      <c r="H202" s="270" t="s">
        <v>6</v>
      </c>
      <c r="I202" s="388">
        <v>44168</v>
      </c>
      <c r="J202" s="270">
        <v>0</v>
      </c>
      <c r="K202" s="188"/>
      <c r="L202" s="188"/>
      <c r="M202" s="188"/>
      <c r="N202" s="188"/>
      <c r="O202" s="188"/>
      <c r="P202" s="188"/>
      <c r="Q202" s="188"/>
      <c r="R202" s="188"/>
      <c r="S202" s="188"/>
      <c r="T202" s="188"/>
      <c r="U202" s="188"/>
      <c r="V202" s="188"/>
      <c r="W202" s="188"/>
      <c r="X202" s="188"/>
      <c r="Y202" s="188"/>
      <c r="Z202" s="188"/>
      <c r="AA202" s="188"/>
      <c r="AB202" s="188"/>
      <c r="AC202" s="188"/>
    </row>
    <row r="203" spans="1:29" ht="12.75">
      <c r="E203" s="917"/>
    </row>
    <row r="204" spans="1:29" ht="12.75">
      <c r="E204" s="917"/>
    </row>
    <row r="205" spans="1:29" ht="12.75">
      <c r="A205" s="270">
        <v>53</v>
      </c>
      <c r="B205" s="270">
        <v>0</v>
      </c>
      <c r="C205" s="270">
        <v>0</v>
      </c>
      <c r="D205" s="270" t="s">
        <v>3391</v>
      </c>
      <c r="E205" s="395">
        <v>44078</v>
      </c>
      <c r="F205" s="270">
        <v>0</v>
      </c>
      <c r="G205" s="270">
        <v>0</v>
      </c>
      <c r="H205" s="270" t="s">
        <v>6</v>
      </c>
      <c r="I205" s="388">
        <v>44168</v>
      </c>
      <c r="J205" s="270">
        <v>0</v>
      </c>
      <c r="K205" s="188"/>
      <c r="L205" s="188"/>
      <c r="M205" s="188"/>
      <c r="N205" s="188"/>
      <c r="O205" s="188"/>
      <c r="P205" s="188"/>
      <c r="Q205" s="188"/>
      <c r="R205" s="188"/>
      <c r="S205" s="188"/>
      <c r="T205" s="188"/>
      <c r="U205" s="188"/>
      <c r="V205" s="188"/>
      <c r="W205" s="188"/>
      <c r="X205" s="188"/>
      <c r="Y205" s="188"/>
      <c r="Z205" s="188"/>
      <c r="AA205" s="188"/>
      <c r="AB205" s="188"/>
      <c r="AC205" s="188"/>
    </row>
    <row r="206" spans="1:29" ht="12.75">
      <c r="E206" s="917"/>
    </row>
    <row r="207" spans="1:29" ht="12.75">
      <c r="E207" s="917"/>
    </row>
    <row r="208" spans="1:29" ht="12.75">
      <c r="A208" s="270">
        <v>54</v>
      </c>
      <c r="B208" s="270">
        <v>0</v>
      </c>
      <c r="C208" s="270">
        <v>0</v>
      </c>
      <c r="D208" s="270" t="s">
        <v>3391</v>
      </c>
      <c r="E208" s="395">
        <v>44078</v>
      </c>
      <c r="F208" s="270">
        <v>0</v>
      </c>
      <c r="G208" s="270">
        <v>0</v>
      </c>
      <c r="H208" s="270" t="s">
        <v>6</v>
      </c>
      <c r="I208" s="388">
        <v>44168</v>
      </c>
      <c r="J208" s="270">
        <v>0</v>
      </c>
      <c r="K208" s="188"/>
      <c r="L208" s="188"/>
      <c r="M208" s="188"/>
      <c r="N208" s="188"/>
      <c r="O208" s="188"/>
      <c r="P208" s="188"/>
      <c r="Q208" s="188"/>
      <c r="R208" s="188"/>
      <c r="S208" s="188"/>
      <c r="T208" s="188"/>
      <c r="U208" s="188"/>
      <c r="V208" s="188"/>
      <c r="W208" s="188"/>
      <c r="X208" s="188"/>
      <c r="Y208" s="188"/>
      <c r="Z208" s="188"/>
      <c r="AA208" s="188"/>
      <c r="AB208" s="188"/>
      <c r="AC208" s="188"/>
    </row>
    <row r="209" spans="1:7" ht="12.75">
      <c r="B209">
        <f>SUM(B126:B208)</f>
        <v>1933</v>
      </c>
      <c r="E209" s="917"/>
    </row>
    <row r="210" spans="1:7" ht="12.75">
      <c r="E210" s="917"/>
    </row>
    <row r="211" spans="1:7" ht="12.75">
      <c r="B211">
        <f t="shared" ref="B211:C211" si="0">SUM(B2:B208)</f>
        <v>5760</v>
      </c>
      <c r="C211">
        <f t="shared" si="0"/>
        <v>6733</v>
      </c>
      <c r="E211" s="917"/>
      <c r="G211">
        <f>SUM(G2:G208)</f>
        <v>6001.75</v>
      </c>
    </row>
    <row r="212" spans="1:7" ht="12.75">
      <c r="E212" s="917"/>
    </row>
    <row r="213" spans="1:7" ht="12.75">
      <c r="A213" s="116" t="s">
        <v>3509</v>
      </c>
      <c r="E213" s="917"/>
    </row>
    <row r="214" spans="1:7" ht="12.75">
      <c r="A214" s="116">
        <v>19</v>
      </c>
      <c r="D214" s="116" t="s">
        <v>3391</v>
      </c>
      <c r="E214" s="917"/>
      <c r="F214" s="116">
        <v>0.25</v>
      </c>
    </row>
    <row r="215" spans="1:7" ht="12.75">
      <c r="A215" s="116">
        <v>20</v>
      </c>
      <c r="D215" s="116" t="s">
        <v>3391</v>
      </c>
      <c r="E215" s="917"/>
      <c r="F215" s="116">
        <v>0.5</v>
      </c>
    </row>
    <row r="216" spans="1:7" ht="12.75">
      <c r="A216" s="116">
        <v>21</v>
      </c>
      <c r="D216" s="116" t="s">
        <v>3391</v>
      </c>
      <c r="E216" s="917"/>
      <c r="F216" s="116">
        <v>0.5</v>
      </c>
    </row>
    <row r="217" spans="1:7" ht="12.75">
      <c r="D217" s="116" t="s">
        <v>3391</v>
      </c>
      <c r="E217" s="917"/>
      <c r="F217" s="116">
        <v>2.75</v>
      </c>
    </row>
    <row r="218" spans="1:7" ht="12.75">
      <c r="D218" s="116" t="s">
        <v>3391</v>
      </c>
      <c r="E218" s="917"/>
      <c r="F218" s="116">
        <v>0.5</v>
      </c>
    </row>
    <row r="219" spans="1:7" ht="12.75">
      <c r="A219" s="116">
        <v>10</v>
      </c>
      <c r="D219" s="116" t="s">
        <v>3391</v>
      </c>
      <c r="E219" s="917"/>
      <c r="F219" s="116">
        <v>1</v>
      </c>
    </row>
    <row r="220" spans="1:7" ht="12.75">
      <c r="A220" s="116">
        <v>1</v>
      </c>
      <c r="D220" s="116" t="s">
        <v>3391</v>
      </c>
      <c r="E220" s="917"/>
      <c r="F220" s="116">
        <v>0.5</v>
      </c>
    </row>
    <row r="221" spans="1:7" ht="12.75">
      <c r="A221" s="116">
        <v>2</v>
      </c>
      <c r="D221" s="116" t="s">
        <v>3391</v>
      </c>
      <c r="E221" s="917"/>
      <c r="F221" s="116">
        <v>0.5</v>
      </c>
    </row>
    <row r="222" spans="1:7" ht="12.75">
      <c r="D222" s="116" t="s">
        <v>3391</v>
      </c>
      <c r="E222" s="916">
        <v>44110</v>
      </c>
      <c r="F222" s="116">
        <v>1.25</v>
      </c>
    </row>
    <row r="223" spans="1:7" ht="12.75">
      <c r="E223" s="917"/>
    </row>
    <row r="224" spans="1:7" ht="12.75">
      <c r="E224" s="917"/>
    </row>
    <row r="225" spans="5:5" ht="12.75">
      <c r="E225" s="917"/>
    </row>
    <row r="226" spans="5:5" ht="12.75">
      <c r="E226" s="917"/>
    </row>
    <row r="227" spans="5:5" ht="12.75">
      <c r="E227" s="917"/>
    </row>
    <row r="228" spans="5:5" ht="12.75">
      <c r="E228" s="917"/>
    </row>
    <row r="229" spans="5:5" ht="12.75">
      <c r="E229" s="917"/>
    </row>
    <row r="230" spans="5:5" ht="12.75">
      <c r="E230" s="917"/>
    </row>
    <row r="231" spans="5:5" ht="12.75">
      <c r="E231" s="917"/>
    </row>
    <row r="232" spans="5:5" ht="12.75">
      <c r="E232" s="917"/>
    </row>
    <row r="233" spans="5:5" ht="12.75">
      <c r="E233" s="917"/>
    </row>
    <row r="234" spans="5:5" ht="12.75">
      <c r="E234" s="917"/>
    </row>
    <row r="235" spans="5:5" ht="12.75">
      <c r="E235" s="917"/>
    </row>
    <row r="236" spans="5:5" ht="12.75">
      <c r="E236" s="917"/>
    </row>
    <row r="237" spans="5:5" ht="12.75">
      <c r="E237" s="917"/>
    </row>
    <row r="238" spans="5:5" ht="12.75">
      <c r="E238" s="917"/>
    </row>
    <row r="239" spans="5:5" ht="12.75">
      <c r="E239" s="917"/>
    </row>
    <row r="240" spans="5:5" ht="12.75">
      <c r="E240" s="917"/>
    </row>
    <row r="241" spans="5:5" ht="12.75">
      <c r="E241" s="917"/>
    </row>
    <row r="242" spans="5:5" ht="12.75">
      <c r="E242" s="917"/>
    </row>
    <row r="243" spans="5:5" ht="12.75">
      <c r="E243" s="917"/>
    </row>
    <row r="244" spans="5:5" ht="12.75">
      <c r="E244" s="917"/>
    </row>
    <row r="245" spans="5:5" ht="12.75">
      <c r="E245" s="917"/>
    </row>
    <row r="246" spans="5:5" ht="12.75">
      <c r="E246" s="917"/>
    </row>
    <row r="247" spans="5:5" ht="12.75">
      <c r="E247" s="917"/>
    </row>
    <row r="248" spans="5:5" ht="12.75">
      <c r="E248" s="917"/>
    </row>
    <row r="249" spans="5:5" ht="12.75">
      <c r="E249" s="917"/>
    </row>
    <row r="250" spans="5:5" ht="12.75">
      <c r="E250" s="917"/>
    </row>
    <row r="251" spans="5:5" ht="12.75">
      <c r="E251" s="917"/>
    </row>
    <row r="252" spans="5:5" ht="12.75">
      <c r="E252" s="917"/>
    </row>
    <row r="253" spans="5:5" ht="12.75">
      <c r="E253" s="917"/>
    </row>
    <row r="254" spans="5:5" ht="12.75">
      <c r="E254" s="917"/>
    </row>
    <row r="255" spans="5:5" ht="12.75">
      <c r="E255" s="917"/>
    </row>
    <row r="256" spans="5:5" ht="12.75">
      <c r="E256" s="917"/>
    </row>
    <row r="257" spans="5:5" ht="12.75">
      <c r="E257" s="917"/>
    </row>
    <row r="258" spans="5:5" ht="12.75">
      <c r="E258" s="917"/>
    </row>
    <row r="259" spans="5:5" ht="12.75">
      <c r="E259" s="917"/>
    </row>
    <row r="260" spans="5:5" ht="12.75">
      <c r="E260" s="917"/>
    </row>
    <row r="261" spans="5:5" ht="12.75">
      <c r="E261" s="917"/>
    </row>
    <row r="262" spans="5:5" ht="12.75">
      <c r="E262" s="917"/>
    </row>
    <row r="263" spans="5:5" ht="12.75">
      <c r="E263" s="917"/>
    </row>
    <row r="264" spans="5:5" ht="12.75">
      <c r="E264" s="917"/>
    </row>
    <row r="265" spans="5:5" ht="12.75">
      <c r="E265" s="917"/>
    </row>
    <row r="266" spans="5:5" ht="12.75">
      <c r="E266" s="917"/>
    </row>
    <row r="267" spans="5:5" ht="12.75">
      <c r="E267" s="917"/>
    </row>
    <row r="268" spans="5:5" ht="12.75">
      <c r="E268" s="917"/>
    </row>
    <row r="269" spans="5:5" ht="12.75">
      <c r="E269" s="917"/>
    </row>
    <row r="270" spans="5:5" ht="12.75">
      <c r="E270" s="917"/>
    </row>
    <row r="271" spans="5:5" ht="12.75">
      <c r="E271" s="917"/>
    </row>
    <row r="272" spans="5:5" ht="12.75">
      <c r="E272" s="917"/>
    </row>
    <row r="273" spans="5:5" ht="12.75">
      <c r="E273" s="917"/>
    </row>
    <row r="274" spans="5:5" ht="12.75">
      <c r="E274" s="917"/>
    </row>
    <row r="275" spans="5:5" ht="12.75">
      <c r="E275" s="917"/>
    </row>
    <row r="276" spans="5:5" ht="12.75">
      <c r="E276" s="917"/>
    </row>
    <row r="277" spans="5:5" ht="12.75">
      <c r="E277" s="917"/>
    </row>
    <row r="278" spans="5:5" ht="12.75">
      <c r="E278" s="917"/>
    </row>
    <row r="279" spans="5:5" ht="12.75">
      <c r="E279" s="917"/>
    </row>
    <row r="280" spans="5:5" ht="12.75">
      <c r="E280" s="917"/>
    </row>
    <row r="281" spans="5:5" ht="12.75">
      <c r="E281" s="917"/>
    </row>
    <row r="282" spans="5:5" ht="12.75">
      <c r="E282" s="917"/>
    </row>
    <row r="283" spans="5:5" ht="12.75">
      <c r="E283" s="917"/>
    </row>
    <row r="284" spans="5:5" ht="12.75">
      <c r="E284" s="917"/>
    </row>
    <row r="285" spans="5:5" ht="12.75">
      <c r="E285" s="917"/>
    </row>
    <row r="286" spans="5:5" ht="12.75">
      <c r="E286" s="917"/>
    </row>
    <row r="287" spans="5:5" ht="12.75">
      <c r="E287" s="917"/>
    </row>
    <row r="288" spans="5:5" ht="12.75">
      <c r="E288" s="917"/>
    </row>
    <row r="289" spans="5:5" ht="12.75">
      <c r="E289" s="917"/>
    </row>
    <row r="290" spans="5:5" ht="12.75">
      <c r="E290" s="917"/>
    </row>
    <row r="291" spans="5:5" ht="12.75">
      <c r="E291" s="917"/>
    </row>
    <row r="292" spans="5:5" ht="12.75">
      <c r="E292" s="917"/>
    </row>
    <row r="293" spans="5:5" ht="12.75">
      <c r="E293" s="917"/>
    </row>
    <row r="294" spans="5:5" ht="12.75">
      <c r="E294" s="917"/>
    </row>
    <row r="295" spans="5:5" ht="12.75">
      <c r="E295" s="917"/>
    </row>
    <row r="296" spans="5:5" ht="12.75">
      <c r="E296" s="917"/>
    </row>
    <row r="297" spans="5:5" ht="12.75">
      <c r="E297" s="917"/>
    </row>
    <row r="298" spans="5:5" ht="12.75">
      <c r="E298" s="917"/>
    </row>
    <row r="299" spans="5:5" ht="12.75">
      <c r="E299" s="917"/>
    </row>
    <row r="300" spans="5:5" ht="12.75">
      <c r="E300" s="917"/>
    </row>
    <row r="301" spans="5:5" ht="12.75">
      <c r="E301" s="917"/>
    </row>
    <row r="302" spans="5:5" ht="12.75">
      <c r="E302" s="917"/>
    </row>
    <row r="303" spans="5:5" ht="12.75">
      <c r="E303" s="917"/>
    </row>
    <row r="304" spans="5:5" ht="12.75">
      <c r="E304" s="917"/>
    </row>
    <row r="305" spans="5:5" ht="12.75">
      <c r="E305" s="917"/>
    </row>
    <row r="306" spans="5:5" ht="12.75">
      <c r="E306" s="917"/>
    </row>
    <row r="307" spans="5:5" ht="12.75">
      <c r="E307" s="917"/>
    </row>
    <row r="308" spans="5:5" ht="12.75">
      <c r="E308" s="917"/>
    </row>
    <row r="309" spans="5:5" ht="12.75">
      <c r="E309" s="917"/>
    </row>
    <row r="310" spans="5:5" ht="12.75">
      <c r="E310" s="917"/>
    </row>
    <row r="311" spans="5:5" ht="12.75">
      <c r="E311" s="917"/>
    </row>
    <row r="312" spans="5:5" ht="12.75">
      <c r="E312" s="917"/>
    </row>
    <row r="313" spans="5:5" ht="12.75">
      <c r="E313" s="917"/>
    </row>
    <row r="314" spans="5:5" ht="12.75">
      <c r="E314" s="917"/>
    </row>
    <row r="315" spans="5:5" ht="12.75">
      <c r="E315" s="917"/>
    </row>
    <row r="316" spans="5:5" ht="12.75">
      <c r="E316" s="917"/>
    </row>
    <row r="317" spans="5:5" ht="12.75">
      <c r="E317" s="917"/>
    </row>
    <row r="318" spans="5:5" ht="12.75">
      <c r="E318" s="917"/>
    </row>
    <row r="319" spans="5:5" ht="12.75">
      <c r="E319" s="917"/>
    </row>
    <row r="320" spans="5:5" ht="12.75">
      <c r="E320" s="917"/>
    </row>
    <row r="321" spans="5:5" ht="12.75">
      <c r="E321" s="917"/>
    </row>
    <row r="322" spans="5:5" ht="12.75">
      <c r="E322" s="917"/>
    </row>
    <row r="323" spans="5:5" ht="12.75">
      <c r="E323" s="917"/>
    </row>
    <row r="324" spans="5:5" ht="12.75">
      <c r="E324" s="917"/>
    </row>
    <row r="325" spans="5:5" ht="12.75">
      <c r="E325" s="917"/>
    </row>
    <row r="326" spans="5:5" ht="12.75">
      <c r="E326" s="917"/>
    </row>
    <row r="327" spans="5:5" ht="12.75">
      <c r="E327" s="917"/>
    </row>
    <row r="328" spans="5:5" ht="12.75">
      <c r="E328" s="917"/>
    </row>
    <row r="329" spans="5:5" ht="12.75">
      <c r="E329" s="917"/>
    </row>
    <row r="330" spans="5:5" ht="12.75">
      <c r="E330" s="917"/>
    </row>
    <row r="331" spans="5:5" ht="12.75">
      <c r="E331" s="917"/>
    </row>
    <row r="332" spans="5:5" ht="12.75">
      <c r="E332" s="917"/>
    </row>
    <row r="333" spans="5:5" ht="12.75">
      <c r="E333" s="917"/>
    </row>
    <row r="334" spans="5:5" ht="12.75">
      <c r="E334" s="917"/>
    </row>
    <row r="335" spans="5:5" ht="12.75">
      <c r="E335" s="917"/>
    </row>
    <row r="336" spans="5:5" ht="12.75">
      <c r="E336" s="917"/>
    </row>
    <row r="337" spans="5:5" ht="12.75">
      <c r="E337" s="917"/>
    </row>
    <row r="338" spans="5:5" ht="12.75">
      <c r="E338" s="917"/>
    </row>
    <row r="339" spans="5:5" ht="12.75">
      <c r="E339" s="917"/>
    </row>
    <row r="340" spans="5:5" ht="12.75">
      <c r="E340" s="917"/>
    </row>
    <row r="341" spans="5:5" ht="12.75">
      <c r="E341" s="917"/>
    </row>
    <row r="342" spans="5:5" ht="12.75">
      <c r="E342" s="917"/>
    </row>
    <row r="343" spans="5:5" ht="12.75">
      <c r="E343" s="917"/>
    </row>
    <row r="344" spans="5:5" ht="12.75">
      <c r="E344" s="917"/>
    </row>
    <row r="345" spans="5:5" ht="12.75">
      <c r="E345" s="917"/>
    </row>
    <row r="346" spans="5:5" ht="12.75">
      <c r="E346" s="917"/>
    </row>
    <row r="347" spans="5:5" ht="12.75">
      <c r="E347" s="917"/>
    </row>
    <row r="348" spans="5:5" ht="12.75">
      <c r="E348" s="917"/>
    </row>
    <row r="349" spans="5:5" ht="12.75">
      <c r="E349" s="917"/>
    </row>
    <row r="350" spans="5:5" ht="12.75">
      <c r="E350" s="917"/>
    </row>
    <row r="351" spans="5:5" ht="12.75">
      <c r="E351" s="917"/>
    </row>
    <row r="352" spans="5:5" ht="12.75">
      <c r="E352" s="917"/>
    </row>
    <row r="353" spans="5:5" ht="12.75">
      <c r="E353" s="917"/>
    </row>
    <row r="354" spans="5:5" ht="12.75">
      <c r="E354" s="917"/>
    </row>
    <row r="355" spans="5:5" ht="12.75">
      <c r="E355" s="917"/>
    </row>
    <row r="356" spans="5:5" ht="12.75">
      <c r="E356" s="917"/>
    </row>
    <row r="357" spans="5:5" ht="12.75">
      <c r="E357" s="917"/>
    </row>
    <row r="358" spans="5:5" ht="12.75">
      <c r="E358" s="917"/>
    </row>
    <row r="359" spans="5:5" ht="12.75">
      <c r="E359" s="917"/>
    </row>
    <row r="360" spans="5:5" ht="12.75">
      <c r="E360" s="917"/>
    </row>
    <row r="361" spans="5:5" ht="12.75">
      <c r="E361" s="917"/>
    </row>
    <row r="362" spans="5:5" ht="12.75">
      <c r="E362" s="917"/>
    </row>
    <row r="363" spans="5:5" ht="12.75">
      <c r="E363" s="917"/>
    </row>
    <row r="364" spans="5:5" ht="12.75">
      <c r="E364" s="917"/>
    </row>
    <row r="365" spans="5:5" ht="12.75">
      <c r="E365" s="917"/>
    </row>
    <row r="366" spans="5:5" ht="12.75">
      <c r="E366" s="917"/>
    </row>
    <row r="367" spans="5:5" ht="12.75">
      <c r="E367" s="917"/>
    </row>
    <row r="368" spans="5:5" ht="12.75">
      <c r="E368" s="917"/>
    </row>
    <row r="369" spans="5:5" ht="12.75">
      <c r="E369" s="917"/>
    </row>
    <row r="370" spans="5:5" ht="12.75">
      <c r="E370" s="917"/>
    </row>
    <row r="371" spans="5:5" ht="12.75">
      <c r="E371" s="917"/>
    </row>
    <row r="372" spans="5:5" ht="12.75">
      <c r="E372" s="917"/>
    </row>
    <row r="373" spans="5:5" ht="12.75">
      <c r="E373" s="917"/>
    </row>
    <row r="374" spans="5:5" ht="12.75">
      <c r="E374" s="917"/>
    </row>
    <row r="375" spans="5:5" ht="12.75">
      <c r="E375" s="917"/>
    </row>
    <row r="376" spans="5:5" ht="12.75">
      <c r="E376" s="917"/>
    </row>
    <row r="377" spans="5:5" ht="12.75">
      <c r="E377" s="917"/>
    </row>
    <row r="378" spans="5:5" ht="12.75">
      <c r="E378" s="917"/>
    </row>
    <row r="379" spans="5:5" ht="12.75">
      <c r="E379" s="917"/>
    </row>
    <row r="380" spans="5:5" ht="12.75">
      <c r="E380" s="917"/>
    </row>
    <row r="381" spans="5:5" ht="12.75">
      <c r="E381" s="917"/>
    </row>
    <row r="382" spans="5:5" ht="12.75">
      <c r="E382" s="917"/>
    </row>
    <row r="383" spans="5:5" ht="12.75">
      <c r="E383" s="917"/>
    </row>
    <row r="384" spans="5:5" ht="12.75">
      <c r="E384" s="917"/>
    </row>
    <row r="385" spans="5:5" ht="12.75">
      <c r="E385" s="917"/>
    </row>
    <row r="386" spans="5:5" ht="12.75">
      <c r="E386" s="917"/>
    </row>
    <row r="387" spans="5:5" ht="12.75">
      <c r="E387" s="917"/>
    </row>
    <row r="388" spans="5:5" ht="12.75">
      <c r="E388" s="917"/>
    </row>
    <row r="389" spans="5:5" ht="12.75">
      <c r="E389" s="917"/>
    </row>
    <row r="390" spans="5:5" ht="12.75">
      <c r="E390" s="917"/>
    </row>
    <row r="391" spans="5:5" ht="12.75">
      <c r="E391" s="917"/>
    </row>
    <row r="392" spans="5:5" ht="12.75">
      <c r="E392" s="917"/>
    </row>
    <row r="393" spans="5:5" ht="12.75">
      <c r="E393" s="917"/>
    </row>
    <row r="394" spans="5:5" ht="12.75">
      <c r="E394" s="917"/>
    </row>
    <row r="395" spans="5:5" ht="12.75">
      <c r="E395" s="917"/>
    </row>
    <row r="396" spans="5:5" ht="12.75">
      <c r="E396" s="917"/>
    </row>
    <row r="397" spans="5:5" ht="12.75">
      <c r="E397" s="917"/>
    </row>
    <row r="398" spans="5:5" ht="12.75">
      <c r="E398" s="917"/>
    </row>
    <row r="399" spans="5:5" ht="12.75">
      <c r="E399" s="917"/>
    </row>
    <row r="400" spans="5:5" ht="12.75">
      <c r="E400" s="917"/>
    </row>
    <row r="401" spans="5:5" ht="12.75">
      <c r="E401" s="917"/>
    </row>
    <row r="402" spans="5:5" ht="12.75">
      <c r="E402" s="917"/>
    </row>
    <row r="403" spans="5:5" ht="12.75">
      <c r="E403" s="917"/>
    </row>
    <row r="404" spans="5:5" ht="12.75">
      <c r="E404" s="917"/>
    </row>
    <row r="405" spans="5:5" ht="12.75">
      <c r="E405" s="917"/>
    </row>
    <row r="406" spans="5:5" ht="12.75">
      <c r="E406" s="917"/>
    </row>
    <row r="407" spans="5:5" ht="12.75">
      <c r="E407" s="917"/>
    </row>
    <row r="408" spans="5:5" ht="12.75">
      <c r="E408" s="917"/>
    </row>
    <row r="409" spans="5:5" ht="12.75">
      <c r="E409" s="917"/>
    </row>
    <row r="410" spans="5:5" ht="12.75">
      <c r="E410" s="917"/>
    </row>
    <row r="411" spans="5:5" ht="12.75">
      <c r="E411" s="917"/>
    </row>
    <row r="412" spans="5:5" ht="12.75">
      <c r="E412" s="917"/>
    </row>
    <row r="413" spans="5:5" ht="12.75">
      <c r="E413" s="917"/>
    </row>
    <row r="414" spans="5:5" ht="12.75">
      <c r="E414" s="917"/>
    </row>
    <row r="415" spans="5:5" ht="12.75">
      <c r="E415" s="917"/>
    </row>
    <row r="416" spans="5:5" ht="12.75">
      <c r="E416" s="917"/>
    </row>
    <row r="417" spans="5:5" ht="12.75">
      <c r="E417" s="917"/>
    </row>
    <row r="418" spans="5:5" ht="12.75">
      <c r="E418" s="917"/>
    </row>
    <row r="419" spans="5:5" ht="12.75">
      <c r="E419" s="917"/>
    </row>
    <row r="420" spans="5:5" ht="12.75">
      <c r="E420" s="917"/>
    </row>
    <row r="421" spans="5:5" ht="12.75">
      <c r="E421" s="917"/>
    </row>
    <row r="422" spans="5:5" ht="12.75">
      <c r="E422" s="917"/>
    </row>
    <row r="423" spans="5:5" ht="12.75">
      <c r="E423" s="917"/>
    </row>
    <row r="424" spans="5:5" ht="12.75">
      <c r="E424" s="917"/>
    </row>
    <row r="425" spans="5:5" ht="12.75">
      <c r="E425" s="917"/>
    </row>
    <row r="426" spans="5:5" ht="12.75">
      <c r="E426" s="917"/>
    </row>
    <row r="427" spans="5:5" ht="12.75">
      <c r="E427" s="917"/>
    </row>
    <row r="428" spans="5:5" ht="12.75">
      <c r="E428" s="917"/>
    </row>
    <row r="429" spans="5:5" ht="12.75">
      <c r="E429" s="917"/>
    </row>
    <row r="430" spans="5:5" ht="12.75">
      <c r="E430" s="917"/>
    </row>
    <row r="431" spans="5:5" ht="12.75">
      <c r="E431" s="917"/>
    </row>
    <row r="432" spans="5:5" ht="12.75">
      <c r="E432" s="917"/>
    </row>
    <row r="433" spans="5:5" ht="12.75">
      <c r="E433" s="917"/>
    </row>
    <row r="434" spans="5:5" ht="12.75">
      <c r="E434" s="917"/>
    </row>
    <row r="435" spans="5:5" ht="12.75">
      <c r="E435" s="917"/>
    </row>
    <row r="436" spans="5:5" ht="12.75">
      <c r="E436" s="917"/>
    </row>
    <row r="437" spans="5:5" ht="12.75">
      <c r="E437" s="917"/>
    </row>
    <row r="438" spans="5:5" ht="12.75">
      <c r="E438" s="917"/>
    </row>
    <row r="439" spans="5:5" ht="12.75">
      <c r="E439" s="917"/>
    </row>
    <row r="440" spans="5:5" ht="12.75">
      <c r="E440" s="917"/>
    </row>
    <row r="441" spans="5:5" ht="12.75">
      <c r="E441" s="917"/>
    </row>
    <row r="442" spans="5:5" ht="12.75">
      <c r="E442" s="917"/>
    </row>
    <row r="443" spans="5:5" ht="12.75">
      <c r="E443" s="917"/>
    </row>
    <row r="444" spans="5:5" ht="12.75">
      <c r="E444" s="917"/>
    </row>
    <row r="445" spans="5:5" ht="12.75">
      <c r="E445" s="917"/>
    </row>
    <row r="446" spans="5:5" ht="12.75">
      <c r="E446" s="917"/>
    </row>
    <row r="447" spans="5:5" ht="12.75">
      <c r="E447" s="917"/>
    </row>
    <row r="448" spans="5:5" ht="12.75">
      <c r="E448" s="917"/>
    </row>
    <row r="449" spans="5:5" ht="12.75">
      <c r="E449" s="917"/>
    </row>
    <row r="450" spans="5:5" ht="12.75">
      <c r="E450" s="917"/>
    </row>
    <row r="451" spans="5:5" ht="12.75">
      <c r="E451" s="917"/>
    </row>
    <row r="452" spans="5:5" ht="12.75">
      <c r="E452" s="917"/>
    </row>
    <row r="453" spans="5:5" ht="12.75">
      <c r="E453" s="917"/>
    </row>
    <row r="454" spans="5:5" ht="12.75">
      <c r="E454" s="917"/>
    </row>
    <row r="455" spans="5:5" ht="12.75">
      <c r="E455" s="917"/>
    </row>
    <row r="456" spans="5:5" ht="12.75">
      <c r="E456" s="917"/>
    </row>
    <row r="457" spans="5:5" ht="12.75">
      <c r="E457" s="917"/>
    </row>
    <row r="458" spans="5:5" ht="12.75">
      <c r="E458" s="917"/>
    </row>
    <row r="459" spans="5:5" ht="12.75">
      <c r="E459" s="917"/>
    </row>
    <row r="460" spans="5:5" ht="12.75">
      <c r="E460" s="917"/>
    </row>
    <row r="461" spans="5:5" ht="12.75">
      <c r="E461" s="917"/>
    </row>
    <row r="462" spans="5:5" ht="12.75">
      <c r="E462" s="917"/>
    </row>
    <row r="463" spans="5:5" ht="12.75">
      <c r="E463" s="917"/>
    </row>
    <row r="464" spans="5:5" ht="12.75">
      <c r="E464" s="917"/>
    </row>
    <row r="465" spans="5:5" ht="12.75">
      <c r="E465" s="917"/>
    </row>
    <row r="466" spans="5:5" ht="12.75">
      <c r="E466" s="917"/>
    </row>
    <row r="467" spans="5:5" ht="12.75">
      <c r="E467" s="917"/>
    </row>
    <row r="468" spans="5:5" ht="12.75">
      <c r="E468" s="917"/>
    </row>
    <row r="469" spans="5:5" ht="12.75">
      <c r="E469" s="917"/>
    </row>
    <row r="470" spans="5:5" ht="12.75">
      <c r="E470" s="917"/>
    </row>
    <row r="471" spans="5:5" ht="12.75">
      <c r="E471" s="917"/>
    </row>
    <row r="472" spans="5:5" ht="12.75">
      <c r="E472" s="917"/>
    </row>
    <row r="473" spans="5:5" ht="12.75">
      <c r="E473" s="917"/>
    </row>
    <row r="474" spans="5:5" ht="12.75">
      <c r="E474" s="917"/>
    </row>
    <row r="475" spans="5:5" ht="12.75">
      <c r="E475" s="917"/>
    </row>
    <row r="476" spans="5:5" ht="12.75">
      <c r="E476" s="917"/>
    </row>
    <row r="477" spans="5:5" ht="12.75">
      <c r="E477" s="917"/>
    </row>
    <row r="478" spans="5:5" ht="12.75">
      <c r="E478" s="917"/>
    </row>
    <row r="479" spans="5:5" ht="12.75">
      <c r="E479" s="917"/>
    </row>
    <row r="480" spans="5:5" ht="12.75">
      <c r="E480" s="917"/>
    </row>
    <row r="481" spans="5:5" ht="12.75">
      <c r="E481" s="917"/>
    </row>
    <row r="482" spans="5:5" ht="12.75">
      <c r="E482" s="917"/>
    </row>
    <row r="483" spans="5:5" ht="12.75">
      <c r="E483" s="917"/>
    </row>
    <row r="484" spans="5:5" ht="12.75">
      <c r="E484" s="917"/>
    </row>
    <row r="485" spans="5:5" ht="12.75">
      <c r="E485" s="917"/>
    </row>
    <row r="486" spans="5:5" ht="12.75">
      <c r="E486" s="917"/>
    </row>
    <row r="487" spans="5:5" ht="12.75">
      <c r="E487" s="917"/>
    </row>
    <row r="488" spans="5:5" ht="12.75">
      <c r="E488" s="917"/>
    </row>
    <row r="489" spans="5:5" ht="12.75">
      <c r="E489" s="917"/>
    </row>
    <row r="490" spans="5:5" ht="12.75">
      <c r="E490" s="917"/>
    </row>
    <row r="491" spans="5:5" ht="12.75">
      <c r="E491" s="917"/>
    </row>
    <row r="492" spans="5:5" ht="12.75">
      <c r="E492" s="917"/>
    </row>
    <row r="493" spans="5:5" ht="12.75">
      <c r="E493" s="917"/>
    </row>
    <row r="494" spans="5:5" ht="12.75">
      <c r="E494" s="917"/>
    </row>
    <row r="495" spans="5:5" ht="12.75">
      <c r="E495" s="917"/>
    </row>
    <row r="496" spans="5:5" ht="12.75">
      <c r="E496" s="917"/>
    </row>
    <row r="497" spans="5:5" ht="12.75">
      <c r="E497" s="917"/>
    </row>
    <row r="498" spans="5:5" ht="12.75">
      <c r="E498" s="917"/>
    </row>
    <row r="499" spans="5:5" ht="12.75">
      <c r="E499" s="917"/>
    </row>
    <row r="500" spans="5:5" ht="12.75">
      <c r="E500" s="917"/>
    </row>
    <row r="501" spans="5:5" ht="12.75">
      <c r="E501" s="917"/>
    </row>
    <row r="502" spans="5:5" ht="12.75">
      <c r="E502" s="917"/>
    </row>
    <row r="503" spans="5:5" ht="12.75">
      <c r="E503" s="917"/>
    </row>
    <row r="504" spans="5:5" ht="12.75">
      <c r="E504" s="917"/>
    </row>
    <row r="505" spans="5:5" ht="12.75">
      <c r="E505" s="917"/>
    </row>
    <row r="506" spans="5:5" ht="12.75">
      <c r="E506" s="917"/>
    </row>
    <row r="507" spans="5:5" ht="12.75">
      <c r="E507" s="917"/>
    </row>
    <row r="508" spans="5:5" ht="12.75">
      <c r="E508" s="917"/>
    </row>
    <row r="509" spans="5:5" ht="12.75">
      <c r="E509" s="917"/>
    </row>
    <row r="510" spans="5:5" ht="12.75">
      <c r="E510" s="917"/>
    </row>
    <row r="511" spans="5:5" ht="12.75">
      <c r="E511" s="917"/>
    </row>
    <row r="512" spans="5:5" ht="12.75">
      <c r="E512" s="917"/>
    </row>
    <row r="513" spans="5:5" ht="12.75">
      <c r="E513" s="917"/>
    </row>
    <row r="514" spans="5:5" ht="12.75">
      <c r="E514" s="917"/>
    </row>
    <row r="515" spans="5:5" ht="12.75">
      <c r="E515" s="917"/>
    </row>
    <row r="516" spans="5:5" ht="12.75">
      <c r="E516" s="917"/>
    </row>
    <row r="517" spans="5:5" ht="12.75">
      <c r="E517" s="917"/>
    </row>
    <row r="518" spans="5:5" ht="12.75">
      <c r="E518" s="917"/>
    </row>
    <row r="519" spans="5:5" ht="12.75">
      <c r="E519" s="917"/>
    </row>
    <row r="520" spans="5:5" ht="12.75">
      <c r="E520" s="917"/>
    </row>
    <row r="521" spans="5:5" ht="12.75">
      <c r="E521" s="917"/>
    </row>
    <row r="522" spans="5:5" ht="12.75">
      <c r="E522" s="917"/>
    </row>
    <row r="523" spans="5:5" ht="12.75">
      <c r="E523" s="917"/>
    </row>
    <row r="524" spans="5:5" ht="12.75">
      <c r="E524" s="917"/>
    </row>
    <row r="525" spans="5:5" ht="12.75">
      <c r="E525" s="917"/>
    </row>
    <row r="526" spans="5:5" ht="12.75">
      <c r="E526" s="917"/>
    </row>
    <row r="527" spans="5:5" ht="12.75">
      <c r="E527" s="917"/>
    </row>
    <row r="528" spans="5:5" ht="12.75">
      <c r="E528" s="917"/>
    </row>
    <row r="529" spans="5:5" ht="12.75">
      <c r="E529" s="917"/>
    </row>
    <row r="530" spans="5:5" ht="12.75">
      <c r="E530" s="917"/>
    </row>
    <row r="531" spans="5:5" ht="12.75">
      <c r="E531" s="917"/>
    </row>
    <row r="532" spans="5:5" ht="12.75">
      <c r="E532" s="917"/>
    </row>
    <row r="533" spans="5:5" ht="12.75">
      <c r="E533" s="917"/>
    </row>
    <row r="534" spans="5:5" ht="12.75">
      <c r="E534" s="917"/>
    </row>
    <row r="535" spans="5:5" ht="12.75">
      <c r="E535" s="917"/>
    </row>
    <row r="536" spans="5:5" ht="12.75">
      <c r="E536" s="917"/>
    </row>
    <row r="537" spans="5:5" ht="12.75">
      <c r="E537" s="917"/>
    </row>
    <row r="538" spans="5:5" ht="12.75">
      <c r="E538" s="917"/>
    </row>
    <row r="539" spans="5:5" ht="12.75">
      <c r="E539" s="917"/>
    </row>
    <row r="540" spans="5:5" ht="12.75">
      <c r="E540" s="917"/>
    </row>
    <row r="541" spans="5:5" ht="12.75">
      <c r="E541" s="917"/>
    </row>
    <row r="542" spans="5:5" ht="12.75">
      <c r="E542" s="917"/>
    </row>
    <row r="543" spans="5:5" ht="12.75">
      <c r="E543" s="917"/>
    </row>
    <row r="544" spans="5:5" ht="12.75">
      <c r="E544" s="917"/>
    </row>
    <row r="545" spans="5:5" ht="12.75">
      <c r="E545" s="917"/>
    </row>
    <row r="546" spans="5:5" ht="12.75">
      <c r="E546" s="917"/>
    </row>
    <row r="547" spans="5:5" ht="12.75">
      <c r="E547" s="917"/>
    </row>
    <row r="548" spans="5:5" ht="12.75">
      <c r="E548" s="917"/>
    </row>
    <row r="549" spans="5:5" ht="12.75">
      <c r="E549" s="917"/>
    </row>
    <row r="550" spans="5:5" ht="12.75">
      <c r="E550" s="917"/>
    </row>
    <row r="551" spans="5:5" ht="12.75">
      <c r="E551" s="917"/>
    </row>
    <row r="552" spans="5:5" ht="12.75">
      <c r="E552" s="917"/>
    </row>
    <row r="553" spans="5:5" ht="12.75">
      <c r="E553" s="917"/>
    </row>
    <row r="554" spans="5:5" ht="12.75">
      <c r="E554" s="917"/>
    </row>
    <row r="555" spans="5:5" ht="12.75">
      <c r="E555" s="917"/>
    </row>
    <row r="556" spans="5:5" ht="12.75">
      <c r="E556" s="917"/>
    </row>
    <row r="557" spans="5:5" ht="12.75">
      <c r="E557" s="917"/>
    </row>
    <row r="558" spans="5:5" ht="12.75">
      <c r="E558" s="917"/>
    </row>
    <row r="559" spans="5:5" ht="12.75">
      <c r="E559" s="917"/>
    </row>
    <row r="560" spans="5:5" ht="12.75">
      <c r="E560" s="917"/>
    </row>
    <row r="561" spans="5:5" ht="12.75">
      <c r="E561" s="917"/>
    </row>
    <row r="562" spans="5:5" ht="12.75">
      <c r="E562" s="917"/>
    </row>
    <row r="563" spans="5:5" ht="12.75">
      <c r="E563" s="917"/>
    </row>
    <row r="564" spans="5:5" ht="12.75">
      <c r="E564" s="917"/>
    </row>
    <row r="565" spans="5:5" ht="12.75">
      <c r="E565" s="917"/>
    </row>
    <row r="566" spans="5:5" ht="12.75">
      <c r="E566" s="917"/>
    </row>
    <row r="567" spans="5:5" ht="12.75">
      <c r="E567" s="917"/>
    </row>
    <row r="568" spans="5:5" ht="12.75">
      <c r="E568" s="917"/>
    </row>
    <row r="569" spans="5:5" ht="12.75">
      <c r="E569" s="917"/>
    </row>
    <row r="570" spans="5:5" ht="12.75">
      <c r="E570" s="917"/>
    </row>
    <row r="571" spans="5:5" ht="12.75">
      <c r="E571" s="917"/>
    </row>
    <row r="572" spans="5:5" ht="12.75">
      <c r="E572" s="917"/>
    </row>
    <row r="573" spans="5:5" ht="12.75">
      <c r="E573" s="917"/>
    </row>
    <row r="574" spans="5:5" ht="12.75">
      <c r="E574" s="917"/>
    </row>
    <row r="575" spans="5:5" ht="12.75">
      <c r="E575" s="917"/>
    </row>
    <row r="576" spans="5:5" ht="12.75">
      <c r="E576" s="917"/>
    </row>
    <row r="577" spans="5:5" ht="12.75">
      <c r="E577" s="917"/>
    </row>
    <row r="578" spans="5:5" ht="12.75">
      <c r="E578" s="917"/>
    </row>
    <row r="579" spans="5:5" ht="12.75">
      <c r="E579" s="917"/>
    </row>
    <row r="580" spans="5:5" ht="12.75">
      <c r="E580" s="917"/>
    </row>
    <row r="581" spans="5:5" ht="12.75">
      <c r="E581" s="917"/>
    </row>
    <row r="582" spans="5:5" ht="12.75">
      <c r="E582" s="917"/>
    </row>
    <row r="583" spans="5:5" ht="12.75">
      <c r="E583" s="917"/>
    </row>
    <row r="584" spans="5:5" ht="12.75">
      <c r="E584" s="917"/>
    </row>
    <row r="585" spans="5:5" ht="12.75">
      <c r="E585" s="917"/>
    </row>
    <row r="586" spans="5:5" ht="12.75">
      <c r="E586" s="917"/>
    </row>
    <row r="587" spans="5:5" ht="12.75">
      <c r="E587" s="917"/>
    </row>
    <row r="588" spans="5:5" ht="12.75">
      <c r="E588" s="917"/>
    </row>
    <row r="589" spans="5:5" ht="12.75">
      <c r="E589" s="917"/>
    </row>
    <row r="590" spans="5:5" ht="12.75">
      <c r="E590" s="917"/>
    </row>
    <row r="591" spans="5:5" ht="12.75">
      <c r="E591" s="917"/>
    </row>
    <row r="592" spans="5:5" ht="12.75">
      <c r="E592" s="917"/>
    </row>
    <row r="593" spans="5:5" ht="12.75">
      <c r="E593" s="917"/>
    </row>
    <row r="594" spans="5:5" ht="12.75">
      <c r="E594" s="917"/>
    </row>
    <row r="595" spans="5:5" ht="12.75">
      <c r="E595" s="917"/>
    </row>
    <row r="596" spans="5:5" ht="12.75">
      <c r="E596" s="917"/>
    </row>
    <row r="597" spans="5:5" ht="12.75">
      <c r="E597" s="917"/>
    </row>
    <row r="598" spans="5:5" ht="12.75">
      <c r="E598" s="917"/>
    </row>
    <row r="599" spans="5:5" ht="12.75">
      <c r="E599" s="917"/>
    </row>
    <row r="600" spans="5:5" ht="12.75">
      <c r="E600" s="917"/>
    </row>
    <row r="601" spans="5:5" ht="12.75">
      <c r="E601" s="917"/>
    </row>
    <row r="602" spans="5:5" ht="12.75">
      <c r="E602" s="917"/>
    </row>
    <row r="603" spans="5:5" ht="12.75">
      <c r="E603" s="917"/>
    </row>
    <row r="604" spans="5:5" ht="12.75">
      <c r="E604" s="917"/>
    </row>
    <row r="605" spans="5:5" ht="12.75">
      <c r="E605" s="917"/>
    </row>
    <row r="606" spans="5:5" ht="12.75">
      <c r="E606" s="917"/>
    </row>
    <row r="607" spans="5:5" ht="12.75">
      <c r="E607" s="917"/>
    </row>
    <row r="608" spans="5:5" ht="12.75">
      <c r="E608" s="917"/>
    </row>
    <row r="609" spans="5:5" ht="12.75">
      <c r="E609" s="917"/>
    </row>
    <row r="610" spans="5:5" ht="12.75">
      <c r="E610" s="917"/>
    </row>
    <row r="611" spans="5:5" ht="12.75">
      <c r="E611" s="917"/>
    </row>
    <row r="612" spans="5:5" ht="12.75">
      <c r="E612" s="917"/>
    </row>
    <row r="613" spans="5:5" ht="12.75">
      <c r="E613" s="917"/>
    </row>
    <row r="614" spans="5:5" ht="12.75">
      <c r="E614" s="917"/>
    </row>
    <row r="615" spans="5:5" ht="12.75">
      <c r="E615" s="917"/>
    </row>
    <row r="616" spans="5:5" ht="12.75">
      <c r="E616" s="917"/>
    </row>
    <row r="617" spans="5:5" ht="12.75">
      <c r="E617" s="917"/>
    </row>
    <row r="618" spans="5:5" ht="12.75">
      <c r="E618" s="917"/>
    </row>
    <row r="619" spans="5:5" ht="12.75">
      <c r="E619" s="917"/>
    </row>
    <row r="620" spans="5:5" ht="12.75">
      <c r="E620" s="917"/>
    </row>
    <row r="621" spans="5:5" ht="12.75">
      <c r="E621" s="917"/>
    </row>
    <row r="622" spans="5:5" ht="12.75">
      <c r="E622" s="917"/>
    </row>
    <row r="623" spans="5:5" ht="12.75">
      <c r="E623" s="917"/>
    </row>
    <row r="624" spans="5:5" ht="12.75">
      <c r="E624" s="917"/>
    </row>
    <row r="625" spans="5:5" ht="12.75">
      <c r="E625" s="917"/>
    </row>
    <row r="626" spans="5:5" ht="12.75">
      <c r="E626" s="917"/>
    </row>
    <row r="627" spans="5:5" ht="12.75">
      <c r="E627" s="917"/>
    </row>
    <row r="628" spans="5:5" ht="12.75">
      <c r="E628" s="917"/>
    </row>
    <row r="629" spans="5:5" ht="12.75">
      <c r="E629" s="917"/>
    </row>
    <row r="630" spans="5:5" ht="12.75">
      <c r="E630" s="917"/>
    </row>
    <row r="631" spans="5:5" ht="12.75">
      <c r="E631" s="917"/>
    </row>
    <row r="632" spans="5:5" ht="12.75">
      <c r="E632" s="917"/>
    </row>
    <row r="633" spans="5:5" ht="12.75">
      <c r="E633" s="917"/>
    </row>
    <row r="634" spans="5:5" ht="12.75">
      <c r="E634" s="917"/>
    </row>
    <row r="635" spans="5:5" ht="12.75">
      <c r="E635" s="917"/>
    </row>
    <row r="636" spans="5:5" ht="12.75">
      <c r="E636" s="917"/>
    </row>
    <row r="637" spans="5:5" ht="12.75">
      <c r="E637" s="917"/>
    </row>
    <row r="638" spans="5:5" ht="12.75">
      <c r="E638" s="917"/>
    </row>
    <row r="639" spans="5:5" ht="12.75">
      <c r="E639" s="917"/>
    </row>
    <row r="640" spans="5:5" ht="12.75">
      <c r="E640" s="917"/>
    </row>
    <row r="641" spans="5:5" ht="12.75">
      <c r="E641" s="917"/>
    </row>
    <row r="642" spans="5:5" ht="12.75">
      <c r="E642" s="917"/>
    </row>
    <row r="643" spans="5:5" ht="12.75">
      <c r="E643" s="917"/>
    </row>
    <row r="644" spans="5:5" ht="12.75">
      <c r="E644" s="917"/>
    </row>
    <row r="645" spans="5:5" ht="12.75">
      <c r="E645" s="917"/>
    </row>
    <row r="646" spans="5:5" ht="12.75">
      <c r="E646" s="917"/>
    </row>
    <row r="647" spans="5:5" ht="12.75">
      <c r="E647" s="917"/>
    </row>
    <row r="648" spans="5:5" ht="12.75">
      <c r="E648" s="917"/>
    </row>
    <row r="649" spans="5:5" ht="12.75">
      <c r="E649" s="917"/>
    </row>
    <row r="650" spans="5:5" ht="12.75">
      <c r="E650" s="917"/>
    </row>
    <row r="651" spans="5:5" ht="12.75">
      <c r="E651" s="917"/>
    </row>
    <row r="652" spans="5:5" ht="12.75">
      <c r="E652" s="917"/>
    </row>
    <row r="653" spans="5:5" ht="12.75">
      <c r="E653" s="917"/>
    </row>
    <row r="654" spans="5:5" ht="12.75">
      <c r="E654" s="917"/>
    </row>
    <row r="655" spans="5:5" ht="12.75">
      <c r="E655" s="917"/>
    </row>
    <row r="656" spans="5:5" ht="12.75">
      <c r="E656" s="917"/>
    </row>
    <row r="657" spans="5:5" ht="12.75">
      <c r="E657" s="917"/>
    </row>
    <row r="658" spans="5:5" ht="12.75">
      <c r="E658" s="917"/>
    </row>
    <row r="659" spans="5:5" ht="12.75">
      <c r="E659" s="917"/>
    </row>
    <row r="660" spans="5:5" ht="12.75">
      <c r="E660" s="917"/>
    </row>
    <row r="661" spans="5:5" ht="12.75">
      <c r="E661" s="917"/>
    </row>
    <row r="662" spans="5:5" ht="12.75">
      <c r="E662" s="917"/>
    </row>
    <row r="663" spans="5:5" ht="12.75">
      <c r="E663" s="917"/>
    </row>
    <row r="664" spans="5:5" ht="12.75">
      <c r="E664" s="917"/>
    </row>
    <row r="665" spans="5:5" ht="12.75">
      <c r="E665" s="917"/>
    </row>
    <row r="666" spans="5:5" ht="12.75">
      <c r="E666" s="917"/>
    </row>
    <row r="667" spans="5:5" ht="12.75">
      <c r="E667" s="917"/>
    </row>
    <row r="668" spans="5:5" ht="12.75">
      <c r="E668" s="917"/>
    </row>
    <row r="669" spans="5:5" ht="12.75">
      <c r="E669" s="917"/>
    </row>
    <row r="670" spans="5:5" ht="12.75">
      <c r="E670" s="917"/>
    </row>
    <row r="671" spans="5:5" ht="12.75">
      <c r="E671" s="917"/>
    </row>
    <row r="672" spans="5:5" ht="12.75">
      <c r="E672" s="917"/>
    </row>
    <row r="673" spans="5:5" ht="12.75">
      <c r="E673" s="917"/>
    </row>
    <row r="674" spans="5:5" ht="12.75">
      <c r="E674" s="917"/>
    </row>
    <row r="675" spans="5:5" ht="12.75">
      <c r="E675" s="917"/>
    </row>
    <row r="676" spans="5:5" ht="12.75">
      <c r="E676" s="917"/>
    </row>
    <row r="677" spans="5:5" ht="12.75">
      <c r="E677" s="917"/>
    </row>
    <row r="678" spans="5:5" ht="12.75">
      <c r="E678" s="917"/>
    </row>
    <row r="679" spans="5:5" ht="12.75">
      <c r="E679" s="917"/>
    </row>
    <row r="680" spans="5:5" ht="12.75">
      <c r="E680" s="917"/>
    </row>
    <row r="681" spans="5:5" ht="12.75">
      <c r="E681" s="917"/>
    </row>
    <row r="682" spans="5:5" ht="12.75">
      <c r="E682" s="917"/>
    </row>
    <row r="683" spans="5:5" ht="12.75">
      <c r="E683" s="917"/>
    </row>
    <row r="684" spans="5:5" ht="12.75">
      <c r="E684" s="917"/>
    </row>
    <row r="685" spans="5:5" ht="12.75">
      <c r="E685" s="917"/>
    </row>
    <row r="686" spans="5:5" ht="12.75">
      <c r="E686" s="917"/>
    </row>
    <row r="687" spans="5:5" ht="12.75">
      <c r="E687" s="917"/>
    </row>
    <row r="688" spans="5:5" ht="12.75">
      <c r="E688" s="917"/>
    </row>
    <row r="689" spans="5:5" ht="12.75">
      <c r="E689" s="917"/>
    </row>
    <row r="690" spans="5:5" ht="12.75">
      <c r="E690" s="917"/>
    </row>
    <row r="691" spans="5:5" ht="12.75">
      <c r="E691" s="917"/>
    </row>
    <row r="692" spans="5:5" ht="12.75">
      <c r="E692" s="917"/>
    </row>
    <row r="693" spans="5:5" ht="12.75">
      <c r="E693" s="917"/>
    </row>
    <row r="694" spans="5:5" ht="12.75">
      <c r="E694" s="917"/>
    </row>
    <row r="695" spans="5:5" ht="12.75">
      <c r="E695" s="917"/>
    </row>
    <row r="696" spans="5:5" ht="12.75">
      <c r="E696" s="917"/>
    </row>
    <row r="697" spans="5:5" ht="12.75">
      <c r="E697" s="917"/>
    </row>
    <row r="698" spans="5:5" ht="12.75">
      <c r="E698" s="917"/>
    </row>
    <row r="699" spans="5:5" ht="12.75">
      <c r="E699" s="917"/>
    </row>
    <row r="700" spans="5:5" ht="12.75">
      <c r="E700" s="917"/>
    </row>
    <row r="701" spans="5:5" ht="12.75">
      <c r="E701" s="917"/>
    </row>
    <row r="702" spans="5:5" ht="12.75">
      <c r="E702" s="917"/>
    </row>
    <row r="703" spans="5:5" ht="12.75">
      <c r="E703" s="917"/>
    </row>
    <row r="704" spans="5:5" ht="12.75">
      <c r="E704" s="917"/>
    </row>
    <row r="705" spans="5:5" ht="12.75">
      <c r="E705" s="917"/>
    </row>
    <row r="706" spans="5:5" ht="12.75">
      <c r="E706" s="917"/>
    </row>
    <row r="707" spans="5:5" ht="12.75">
      <c r="E707" s="917"/>
    </row>
    <row r="708" spans="5:5" ht="12.75">
      <c r="E708" s="917"/>
    </row>
    <row r="709" spans="5:5" ht="12.75">
      <c r="E709" s="917"/>
    </row>
    <row r="710" spans="5:5" ht="12.75">
      <c r="E710" s="917"/>
    </row>
    <row r="711" spans="5:5" ht="12.75">
      <c r="E711" s="917"/>
    </row>
    <row r="712" spans="5:5" ht="12.75">
      <c r="E712" s="917"/>
    </row>
    <row r="713" spans="5:5" ht="12.75">
      <c r="E713" s="917"/>
    </row>
    <row r="714" spans="5:5" ht="12.75">
      <c r="E714" s="917"/>
    </row>
    <row r="715" spans="5:5" ht="12.75">
      <c r="E715" s="917"/>
    </row>
    <row r="716" spans="5:5" ht="12.75">
      <c r="E716" s="917"/>
    </row>
    <row r="717" spans="5:5" ht="12.75">
      <c r="E717" s="917"/>
    </row>
    <row r="718" spans="5:5" ht="12.75">
      <c r="E718" s="917"/>
    </row>
    <row r="719" spans="5:5" ht="12.75">
      <c r="E719" s="917"/>
    </row>
    <row r="720" spans="5:5" ht="12.75">
      <c r="E720" s="917"/>
    </row>
    <row r="721" spans="5:5" ht="12.75">
      <c r="E721" s="917"/>
    </row>
    <row r="722" spans="5:5" ht="12.75">
      <c r="E722" s="917"/>
    </row>
    <row r="723" spans="5:5" ht="12.75">
      <c r="E723" s="917"/>
    </row>
    <row r="724" spans="5:5" ht="12.75">
      <c r="E724" s="917"/>
    </row>
    <row r="725" spans="5:5" ht="12.75">
      <c r="E725" s="917"/>
    </row>
    <row r="726" spans="5:5" ht="12.75">
      <c r="E726" s="917"/>
    </row>
    <row r="727" spans="5:5" ht="12.75">
      <c r="E727" s="917"/>
    </row>
    <row r="728" spans="5:5" ht="12.75">
      <c r="E728" s="917"/>
    </row>
    <row r="729" spans="5:5" ht="12.75">
      <c r="E729" s="917"/>
    </row>
    <row r="730" spans="5:5" ht="12.75">
      <c r="E730" s="917"/>
    </row>
    <row r="731" spans="5:5" ht="12.75">
      <c r="E731" s="917"/>
    </row>
    <row r="732" spans="5:5" ht="12.75">
      <c r="E732" s="917"/>
    </row>
    <row r="733" spans="5:5" ht="12.75">
      <c r="E733" s="917"/>
    </row>
    <row r="734" spans="5:5" ht="12.75">
      <c r="E734" s="917"/>
    </row>
    <row r="735" spans="5:5" ht="12.75">
      <c r="E735" s="917"/>
    </row>
    <row r="736" spans="5:5" ht="12.75">
      <c r="E736" s="917"/>
    </row>
    <row r="737" spans="5:5" ht="12.75">
      <c r="E737" s="917"/>
    </row>
    <row r="738" spans="5:5" ht="12.75">
      <c r="E738" s="917"/>
    </row>
    <row r="739" spans="5:5" ht="12.75">
      <c r="E739" s="917"/>
    </row>
    <row r="740" spans="5:5" ht="12.75">
      <c r="E740" s="917"/>
    </row>
    <row r="741" spans="5:5" ht="12.75">
      <c r="E741" s="917"/>
    </row>
    <row r="742" spans="5:5" ht="12.75">
      <c r="E742" s="917"/>
    </row>
    <row r="743" spans="5:5" ht="12.75">
      <c r="E743" s="917"/>
    </row>
    <row r="744" spans="5:5" ht="12.75">
      <c r="E744" s="917"/>
    </row>
    <row r="745" spans="5:5" ht="12.75">
      <c r="E745" s="917"/>
    </row>
    <row r="746" spans="5:5" ht="12.75">
      <c r="E746" s="917"/>
    </row>
    <row r="747" spans="5:5" ht="12.75">
      <c r="E747" s="917"/>
    </row>
    <row r="748" spans="5:5" ht="12.75">
      <c r="E748" s="917"/>
    </row>
    <row r="749" spans="5:5" ht="12.75">
      <c r="E749" s="917"/>
    </row>
    <row r="750" spans="5:5" ht="12.75">
      <c r="E750" s="917"/>
    </row>
    <row r="751" spans="5:5" ht="12.75">
      <c r="E751" s="917"/>
    </row>
    <row r="752" spans="5:5" ht="12.75">
      <c r="E752" s="917"/>
    </row>
    <row r="753" spans="5:5" ht="12.75">
      <c r="E753" s="917"/>
    </row>
    <row r="754" spans="5:5" ht="12.75">
      <c r="E754" s="917"/>
    </row>
    <row r="755" spans="5:5" ht="12.75">
      <c r="E755" s="917"/>
    </row>
    <row r="756" spans="5:5" ht="12.75">
      <c r="E756" s="917"/>
    </row>
    <row r="757" spans="5:5" ht="12.75">
      <c r="E757" s="917"/>
    </row>
    <row r="758" spans="5:5" ht="12.75">
      <c r="E758" s="917"/>
    </row>
    <row r="759" spans="5:5" ht="12.75">
      <c r="E759" s="917"/>
    </row>
    <row r="760" spans="5:5" ht="12.75">
      <c r="E760" s="917"/>
    </row>
    <row r="761" spans="5:5" ht="12.75">
      <c r="E761" s="917"/>
    </row>
    <row r="762" spans="5:5" ht="12.75">
      <c r="E762" s="917"/>
    </row>
    <row r="763" spans="5:5" ht="12.75">
      <c r="E763" s="917"/>
    </row>
    <row r="764" spans="5:5" ht="12.75">
      <c r="E764" s="917"/>
    </row>
    <row r="765" spans="5:5" ht="12.75">
      <c r="E765" s="917"/>
    </row>
    <row r="766" spans="5:5" ht="12.75">
      <c r="E766" s="917"/>
    </row>
    <row r="767" spans="5:5" ht="12.75">
      <c r="E767" s="917"/>
    </row>
    <row r="768" spans="5:5" ht="12.75">
      <c r="E768" s="917"/>
    </row>
    <row r="769" spans="5:5" ht="12.75">
      <c r="E769" s="917"/>
    </row>
    <row r="770" spans="5:5" ht="12.75">
      <c r="E770" s="917"/>
    </row>
    <row r="771" spans="5:5" ht="12.75">
      <c r="E771" s="917"/>
    </row>
    <row r="772" spans="5:5" ht="12.75">
      <c r="E772" s="917"/>
    </row>
    <row r="773" spans="5:5" ht="12.75">
      <c r="E773" s="917"/>
    </row>
    <row r="774" spans="5:5" ht="12.75">
      <c r="E774" s="917"/>
    </row>
    <row r="775" spans="5:5" ht="12.75">
      <c r="E775" s="917"/>
    </row>
    <row r="776" spans="5:5" ht="12.75">
      <c r="E776" s="917"/>
    </row>
    <row r="777" spans="5:5" ht="12.75">
      <c r="E777" s="917"/>
    </row>
    <row r="778" spans="5:5" ht="12.75">
      <c r="E778" s="917"/>
    </row>
    <row r="779" spans="5:5" ht="12.75">
      <c r="E779" s="917"/>
    </row>
    <row r="780" spans="5:5" ht="12.75">
      <c r="E780" s="917"/>
    </row>
    <row r="781" spans="5:5" ht="12.75">
      <c r="E781" s="917"/>
    </row>
    <row r="782" spans="5:5" ht="12.75">
      <c r="E782" s="917"/>
    </row>
    <row r="783" spans="5:5" ht="12.75">
      <c r="E783" s="917"/>
    </row>
    <row r="784" spans="5:5" ht="12.75">
      <c r="E784" s="917"/>
    </row>
    <row r="785" spans="5:5" ht="12.75">
      <c r="E785" s="917"/>
    </row>
    <row r="786" spans="5:5" ht="12.75">
      <c r="E786" s="917"/>
    </row>
    <row r="787" spans="5:5" ht="12.75">
      <c r="E787" s="917"/>
    </row>
    <row r="788" spans="5:5" ht="12.75">
      <c r="E788" s="917"/>
    </row>
    <row r="789" spans="5:5" ht="12.75">
      <c r="E789" s="917"/>
    </row>
    <row r="790" spans="5:5" ht="12.75">
      <c r="E790" s="917"/>
    </row>
    <row r="791" spans="5:5" ht="12.75">
      <c r="E791" s="917"/>
    </row>
    <row r="792" spans="5:5" ht="12.75">
      <c r="E792" s="917"/>
    </row>
    <row r="793" spans="5:5" ht="12.75">
      <c r="E793" s="917"/>
    </row>
    <row r="794" spans="5:5" ht="12.75">
      <c r="E794" s="917"/>
    </row>
    <row r="795" spans="5:5" ht="12.75">
      <c r="E795" s="917"/>
    </row>
    <row r="796" spans="5:5" ht="12.75">
      <c r="E796" s="917"/>
    </row>
    <row r="797" spans="5:5" ht="12.75">
      <c r="E797" s="917"/>
    </row>
    <row r="798" spans="5:5" ht="12.75">
      <c r="E798" s="917"/>
    </row>
    <row r="799" spans="5:5" ht="12.75">
      <c r="E799" s="917"/>
    </row>
    <row r="800" spans="5:5" ht="12.75">
      <c r="E800" s="917"/>
    </row>
    <row r="801" spans="5:5" ht="12.75">
      <c r="E801" s="917"/>
    </row>
    <row r="802" spans="5:5" ht="12.75">
      <c r="E802" s="917"/>
    </row>
    <row r="803" spans="5:5" ht="12.75">
      <c r="E803" s="917"/>
    </row>
    <row r="804" spans="5:5" ht="12.75">
      <c r="E804" s="917"/>
    </row>
    <row r="805" spans="5:5" ht="12.75">
      <c r="E805" s="917"/>
    </row>
    <row r="806" spans="5:5" ht="12.75">
      <c r="E806" s="917"/>
    </row>
    <row r="807" spans="5:5" ht="12.75">
      <c r="E807" s="917"/>
    </row>
    <row r="808" spans="5:5" ht="12.75">
      <c r="E808" s="917"/>
    </row>
    <row r="809" spans="5:5" ht="12.75">
      <c r="E809" s="917"/>
    </row>
    <row r="810" spans="5:5" ht="12.75">
      <c r="E810" s="917"/>
    </row>
    <row r="811" spans="5:5" ht="12.75">
      <c r="E811" s="917"/>
    </row>
    <row r="812" spans="5:5" ht="12.75">
      <c r="E812" s="917"/>
    </row>
    <row r="813" spans="5:5" ht="12.75">
      <c r="E813" s="917"/>
    </row>
    <row r="814" spans="5:5" ht="12.75">
      <c r="E814" s="917"/>
    </row>
    <row r="815" spans="5:5" ht="12.75">
      <c r="E815" s="917"/>
    </row>
    <row r="816" spans="5:5" ht="12.75">
      <c r="E816" s="917"/>
    </row>
    <row r="817" spans="5:5" ht="12.75">
      <c r="E817" s="917"/>
    </row>
    <row r="818" spans="5:5" ht="12.75">
      <c r="E818" s="917"/>
    </row>
    <row r="819" spans="5:5" ht="12.75">
      <c r="E819" s="917"/>
    </row>
    <row r="820" spans="5:5" ht="12.75">
      <c r="E820" s="917"/>
    </row>
    <row r="821" spans="5:5" ht="12.75">
      <c r="E821" s="917"/>
    </row>
    <row r="822" spans="5:5" ht="12.75">
      <c r="E822" s="917"/>
    </row>
    <row r="823" spans="5:5" ht="12.75">
      <c r="E823" s="917"/>
    </row>
    <row r="824" spans="5:5" ht="12.75">
      <c r="E824" s="917"/>
    </row>
    <row r="825" spans="5:5" ht="12.75">
      <c r="E825" s="917"/>
    </row>
    <row r="826" spans="5:5" ht="12.75">
      <c r="E826" s="917"/>
    </row>
    <row r="827" spans="5:5" ht="12.75">
      <c r="E827" s="917"/>
    </row>
    <row r="828" spans="5:5" ht="12.75">
      <c r="E828" s="917"/>
    </row>
    <row r="829" spans="5:5" ht="12.75">
      <c r="E829" s="917"/>
    </row>
    <row r="830" spans="5:5" ht="12.75">
      <c r="E830" s="917"/>
    </row>
    <row r="831" spans="5:5" ht="12.75">
      <c r="E831" s="917"/>
    </row>
    <row r="832" spans="5:5" ht="12.75">
      <c r="E832" s="917"/>
    </row>
    <row r="833" spans="5:5" ht="12.75">
      <c r="E833" s="917"/>
    </row>
    <row r="834" spans="5:5" ht="12.75">
      <c r="E834" s="917"/>
    </row>
    <row r="835" spans="5:5" ht="12.75">
      <c r="E835" s="917"/>
    </row>
    <row r="836" spans="5:5" ht="12.75">
      <c r="E836" s="917"/>
    </row>
    <row r="837" spans="5:5" ht="12.75">
      <c r="E837" s="917"/>
    </row>
    <row r="838" spans="5:5" ht="12.75">
      <c r="E838" s="917"/>
    </row>
    <row r="839" spans="5:5" ht="12.75">
      <c r="E839" s="917"/>
    </row>
    <row r="840" spans="5:5" ht="12.75">
      <c r="E840" s="917"/>
    </row>
    <row r="841" spans="5:5" ht="12.75">
      <c r="E841" s="917"/>
    </row>
    <row r="842" spans="5:5" ht="12.75">
      <c r="E842" s="917"/>
    </row>
    <row r="843" spans="5:5" ht="12.75">
      <c r="E843" s="917"/>
    </row>
    <row r="844" spans="5:5" ht="12.75">
      <c r="E844" s="917"/>
    </row>
    <row r="845" spans="5:5" ht="12.75">
      <c r="E845" s="917"/>
    </row>
    <row r="846" spans="5:5" ht="12.75">
      <c r="E846" s="917"/>
    </row>
    <row r="847" spans="5:5" ht="12.75">
      <c r="E847" s="917"/>
    </row>
    <row r="848" spans="5:5" ht="12.75">
      <c r="E848" s="917"/>
    </row>
    <row r="849" spans="5:5" ht="12.75">
      <c r="E849" s="917"/>
    </row>
    <row r="850" spans="5:5" ht="12.75">
      <c r="E850" s="917"/>
    </row>
    <row r="851" spans="5:5" ht="12.75">
      <c r="E851" s="917"/>
    </row>
    <row r="852" spans="5:5" ht="12.75">
      <c r="E852" s="917"/>
    </row>
    <row r="853" spans="5:5" ht="12.75">
      <c r="E853" s="917"/>
    </row>
    <row r="854" spans="5:5" ht="12.75">
      <c r="E854" s="917"/>
    </row>
    <row r="855" spans="5:5" ht="12.75">
      <c r="E855" s="917"/>
    </row>
    <row r="856" spans="5:5" ht="12.75">
      <c r="E856" s="917"/>
    </row>
    <row r="857" spans="5:5" ht="12.75">
      <c r="E857" s="917"/>
    </row>
    <row r="858" spans="5:5" ht="12.75">
      <c r="E858" s="917"/>
    </row>
    <row r="859" spans="5:5" ht="12.75">
      <c r="E859" s="917"/>
    </row>
    <row r="860" spans="5:5" ht="12.75">
      <c r="E860" s="917"/>
    </row>
    <row r="861" spans="5:5" ht="12.75">
      <c r="E861" s="917"/>
    </row>
    <row r="862" spans="5:5" ht="12.75">
      <c r="E862" s="917"/>
    </row>
    <row r="863" spans="5:5" ht="12.75">
      <c r="E863" s="917"/>
    </row>
    <row r="864" spans="5:5" ht="12.75">
      <c r="E864" s="917"/>
    </row>
    <row r="865" spans="5:5" ht="12.75">
      <c r="E865" s="917"/>
    </row>
    <row r="866" spans="5:5" ht="12.75">
      <c r="E866" s="917"/>
    </row>
    <row r="867" spans="5:5" ht="12.75">
      <c r="E867" s="917"/>
    </row>
    <row r="868" spans="5:5" ht="12.75">
      <c r="E868" s="917"/>
    </row>
    <row r="869" spans="5:5" ht="12.75">
      <c r="E869" s="917"/>
    </row>
    <row r="870" spans="5:5" ht="12.75">
      <c r="E870" s="917"/>
    </row>
    <row r="871" spans="5:5" ht="12.75">
      <c r="E871" s="917"/>
    </row>
    <row r="872" spans="5:5" ht="12.75">
      <c r="E872" s="917"/>
    </row>
    <row r="873" spans="5:5" ht="12.75">
      <c r="E873" s="917"/>
    </row>
    <row r="874" spans="5:5" ht="12.75">
      <c r="E874" s="917"/>
    </row>
    <row r="875" spans="5:5" ht="12.75">
      <c r="E875" s="917"/>
    </row>
    <row r="876" spans="5:5" ht="12.75">
      <c r="E876" s="917"/>
    </row>
    <row r="877" spans="5:5" ht="12.75">
      <c r="E877" s="917"/>
    </row>
    <row r="878" spans="5:5" ht="12.75">
      <c r="E878" s="917"/>
    </row>
    <row r="879" spans="5:5" ht="12.75">
      <c r="E879" s="917"/>
    </row>
    <row r="880" spans="5:5" ht="12.75">
      <c r="E880" s="917"/>
    </row>
    <row r="881" spans="5:5" ht="12.75">
      <c r="E881" s="917"/>
    </row>
    <row r="882" spans="5:5" ht="12.75">
      <c r="E882" s="917"/>
    </row>
    <row r="883" spans="5:5" ht="12.75">
      <c r="E883" s="917"/>
    </row>
    <row r="884" spans="5:5" ht="12.75">
      <c r="E884" s="917"/>
    </row>
    <row r="885" spans="5:5" ht="12.75">
      <c r="E885" s="917"/>
    </row>
    <row r="886" spans="5:5" ht="12.75">
      <c r="E886" s="917"/>
    </row>
    <row r="887" spans="5:5" ht="12.75">
      <c r="E887" s="917"/>
    </row>
    <row r="888" spans="5:5" ht="12.75">
      <c r="E888" s="917"/>
    </row>
    <row r="889" spans="5:5" ht="12.75">
      <c r="E889" s="917"/>
    </row>
    <row r="890" spans="5:5" ht="12.75">
      <c r="E890" s="917"/>
    </row>
    <row r="891" spans="5:5" ht="12.75">
      <c r="E891" s="917"/>
    </row>
    <row r="892" spans="5:5" ht="12.75">
      <c r="E892" s="917"/>
    </row>
    <row r="893" spans="5:5" ht="12.75">
      <c r="E893" s="917"/>
    </row>
    <row r="894" spans="5:5" ht="12.75">
      <c r="E894" s="917"/>
    </row>
    <row r="895" spans="5:5" ht="12.75">
      <c r="E895" s="917"/>
    </row>
    <row r="896" spans="5:5" ht="12.75">
      <c r="E896" s="917"/>
    </row>
    <row r="897" spans="5:5" ht="12.75">
      <c r="E897" s="917"/>
    </row>
    <row r="898" spans="5:5" ht="12.75">
      <c r="E898" s="917"/>
    </row>
    <row r="899" spans="5:5" ht="12.75">
      <c r="E899" s="917"/>
    </row>
    <row r="900" spans="5:5" ht="12.75">
      <c r="E900" s="917"/>
    </row>
    <row r="901" spans="5:5" ht="12.75">
      <c r="E901" s="917"/>
    </row>
    <row r="902" spans="5:5" ht="12.75">
      <c r="E902" s="917"/>
    </row>
    <row r="903" spans="5:5" ht="12.75">
      <c r="E903" s="917"/>
    </row>
    <row r="904" spans="5:5" ht="12.75">
      <c r="E904" s="917"/>
    </row>
    <row r="905" spans="5:5" ht="12.75">
      <c r="E905" s="917"/>
    </row>
    <row r="906" spans="5:5" ht="12.75">
      <c r="E906" s="917"/>
    </row>
    <row r="907" spans="5:5" ht="12.75">
      <c r="E907" s="917"/>
    </row>
    <row r="908" spans="5:5" ht="12.75">
      <c r="E908" s="917"/>
    </row>
    <row r="909" spans="5:5" ht="12.75">
      <c r="E909" s="917"/>
    </row>
    <row r="910" spans="5:5" ht="12.75">
      <c r="E910" s="917"/>
    </row>
    <row r="911" spans="5:5" ht="12.75">
      <c r="E911" s="917"/>
    </row>
    <row r="912" spans="5:5" ht="12.75">
      <c r="E912" s="917"/>
    </row>
    <row r="913" spans="5:5" ht="12.75">
      <c r="E913" s="917"/>
    </row>
    <row r="914" spans="5:5" ht="12.75">
      <c r="E914" s="917"/>
    </row>
    <row r="915" spans="5:5" ht="12.75">
      <c r="E915" s="917"/>
    </row>
    <row r="916" spans="5:5" ht="12.75">
      <c r="E916" s="917"/>
    </row>
    <row r="917" spans="5:5" ht="12.75">
      <c r="E917" s="917"/>
    </row>
    <row r="918" spans="5:5" ht="12.75">
      <c r="E918" s="917"/>
    </row>
    <row r="919" spans="5:5" ht="12.75">
      <c r="E919" s="917"/>
    </row>
    <row r="920" spans="5:5" ht="12.75">
      <c r="E920" s="917"/>
    </row>
    <row r="921" spans="5:5" ht="12.75">
      <c r="E921" s="917"/>
    </row>
    <row r="922" spans="5:5" ht="12.75">
      <c r="E922" s="917"/>
    </row>
    <row r="923" spans="5:5" ht="12.75">
      <c r="E923" s="917"/>
    </row>
    <row r="924" spans="5:5" ht="12.75">
      <c r="E924" s="917"/>
    </row>
    <row r="925" spans="5:5" ht="12.75">
      <c r="E925" s="917"/>
    </row>
    <row r="926" spans="5:5" ht="12.75">
      <c r="E926" s="917"/>
    </row>
    <row r="927" spans="5:5" ht="12.75">
      <c r="E927" s="917"/>
    </row>
    <row r="928" spans="5:5" ht="12.75">
      <c r="E928" s="917"/>
    </row>
    <row r="929" spans="5:5" ht="12.75">
      <c r="E929" s="917"/>
    </row>
    <row r="930" spans="5:5" ht="12.75">
      <c r="E930" s="917"/>
    </row>
    <row r="931" spans="5:5" ht="12.75">
      <c r="E931" s="917"/>
    </row>
    <row r="932" spans="5:5" ht="12.75">
      <c r="E932" s="917"/>
    </row>
    <row r="933" spans="5:5" ht="12.75">
      <c r="E933" s="917"/>
    </row>
    <row r="934" spans="5:5" ht="12.75">
      <c r="E934" s="917"/>
    </row>
    <row r="935" spans="5:5" ht="12.75">
      <c r="E935" s="917"/>
    </row>
    <row r="936" spans="5:5" ht="12.75">
      <c r="E936" s="917"/>
    </row>
    <row r="937" spans="5:5" ht="12.75">
      <c r="E937" s="917"/>
    </row>
    <row r="938" spans="5:5" ht="12.75">
      <c r="E938" s="917"/>
    </row>
    <row r="939" spans="5:5" ht="12.75">
      <c r="E939" s="917"/>
    </row>
    <row r="940" spans="5:5" ht="12.75">
      <c r="E940" s="917"/>
    </row>
    <row r="941" spans="5:5" ht="12.75">
      <c r="E941" s="917"/>
    </row>
    <row r="942" spans="5:5" ht="12.75">
      <c r="E942" s="917"/>
    </row>
    <row r="943" spans="5:5" ht="12.75">
      <c r="E943" s="917"/>
    </row>
    <row r="944" spans="5:5" ht="12.75">
      <c r="E944" s="917"/>
    </row>
    <row r="945" spans="5:5" ht="12.75">
      <c r="E945" s="917"/>
    </row>
    <row r="946" spans="5:5" ht="12.75">
      <c r="E946" s="917"/>
    </row>
    <row r="947" spans="5:5" ht="12.75">
      <c r="E947" s="917"/>
    </row>
    <row r="948" spans="5:5" ht="12.75">
      <c r="E948" s="917"/>
    </row>
    <row r="949" spans="5:5" ht="12.75">
      <c r="E949" s="917"/>
    </row>
    <row r="950" spans="5:5" ht="12.75">
      <c r="E950" s="917"/>
    </row>
    <row r="951" spans="5:5" ht="12.75">
      <c r="E951" s="917"/>
    </row>
    <row r="952" spans="5:5" ht="12.75">
      <c r="E952" s="917"/>
    </row>
    <row r="953" spans="5:5" ht="12.75">
      <c r="E953" s="917"/>
    </row>
    <row r="954" spans="5:5" ht="12.75">
      <c r="E954" s="917"/>
    </row>
    <row r="955" spans="5:5" ht="12.75">
      <c r="E955" s="917"/>
    </row>
    <row r="956" spans="5:5" ht="12.75">
      <c r="E956" s="917"/>
    </row>
    <row r="957" spans="5:5" ht="12.75">
      <c r="E957" s="917"/>
    </row>
    <row r="958" spans="5:5" ht="12.75">
      <c r="E958" s="917"/>
    </row>
    <row r="959" spans="5:5" ht="12.75">
      <c r="E959" s="917"/>
    </row>
    <row r="960" spans="5:5" ht="12.75">
      <c r="E960" s="917"/>
    </row>
    <row r="961" spans="5:5" ht="12.75">
      <c r="E961" s="917"/>
    </row>
    <row r="962" spans="5:5" ht="12.75">
      <c r="E962" s="917"/>
    </row>
    <row r="963" spans="5:5" ht="12.75">
      <c r="E963" s="917"/>
    </row>
    <row r="964" spans="5:5" ht="12.75">
      <c r="E964" s="917"/>
    </row>
    <row r="965" spans="5:5" ht="12.75">
      <c r="E965" s="917"/>
    </row>
    <row r="966" spans="5:5" ht="12.75">
      <c r="E966" s="917"/>
    </row>
    <row r="967" spans="5:5" ht="12.75">
      <c r="E967" s="917"/>
    </row>
    <row r="968" spans="5:5" ht="12.75">
      <c r="E968" s="917"/>
    </row>
    <row r="969" spans="5:5" ht="12.75">
      <c r="E969" s="917"/>
    </row>
    <row r="970" spans="5:5" ht="12.75">
      <c r="E970" s="917"/>
    </row>
    <row r="971" spans="5:5" ht="12.75">
      <c r="E971" s="917"/>
    </row>
    <row r="972" spans="5:5" ht="12.75">
      <c r="E972" s="917"/>
    </row>
    <row r="973" spans="5:5" ht="12.75">
      <c r="E973" s="917"/>
    </row>
    <row r="974" spans="5:5" ht="12.75">
      <c r="E974" s="917"/>
    </row>
    <row r="975" spans="5:5" ht="12.75">
      <c r="E975" s="917"/>
    </row>
    <row r="976" spans="5:5" ht="12.75">
      <c r="E976" s="917"/>
    </row>
    <row r="977" spans="5:5" ht="12.75">
      <c r="E977" s="917"/>
    </row>
    <row r="978" spans="5:5" ht="12.75">
      <c r="E978" s="917"/>
    </row>
    <row r="979" spans="5:5" ht="12.75">
      <c r="E979" s="917"/>
    </row>
    <row r="980" spans="5:5" ht="12.75">
      <c r="E980" s="917"/>
    </row>
    <row r="981" spans="5:5" ht="12.75">
      <c r="E981" s="917"/>
    </row>
    <row r="982" spans="5:5" ht="12.75">
      <c r="E982" s="917"/>
    </row>
    <row r="983" spans="5:5" ht="12.75">
      <c r="E983" s="917"/>
    </row>
    <row r="984" spans="5:5" ht="12.75">
      <c r="E984" s="917"/>
    </row>
    <row r="985" spans="5:5" ht="12.75">
      <c r="E985" s="917"/>
    </row>
    <row r="986" spans="5:5" ht="12.75">
      <c r="E986" s="917"/>
    </row>
    <row r="987" spans="5:5" ht="12.75">
      <c r="E987" s="917"/>
    </row>
    <row r="988" spans="5:5" ht="12.75">
      <c r="E988" s="917"/>
    </row>
    <row r="989" spans="5:5" ht="12.75">
      <c r="E989" s="917"/>
    </row>
    <row r="990" spans="5:5" ht="12.75">
      <c r="E990" s="917"/>
    </row>
    <row r="991" spans="5:5" ht="12.75">
      <c r="E991" s="917"/>
    </row>
    <row r="992" spans="5:5" ht="12.75">
      <c r="E992" s="917"/>
    </row>
    <row r="993" spans="5:5" ht="12.75">
      <c r="E993" s="917"/>
    </row>
    <row r="994" spans="5:5" ht="12.75">
      <c r="E994" s="917"/>
    </row>
    <row r="995" spans="5:5" ht="12.75">
      <c r="E995" s="917"/>
    </row>
    <row r="996" spans="5:5" ht="12.75">
      <c r="E996" s="917"/>
    </row>
    <row r="997" spans="5:5" ht="12.75">
      <c r="E997" s="917"/>
    </row>
    <row r="998" spans="5:5" ht="12.75">
      <c r="E998" s="917"/>
    </row>
    <row r="999" spans="5:5" ht="12.75">
      <c r="E999" s="917"/>
    </row>
    <row r="1000" spans="5:5" ht="12.75">
      <c r="E1000" s="917"/>
    </row>
    <row r="1001" spans="5:5" ht="12.75">
      <c r="E1001" s="917"/>
    </row>
    <row r="1002" spans="5:5" ht="12.75">
      <c r="E1002" s="917"/>
    </row>
    <row r="1003" spans="5:5" ht="12.75">
      <c r="E1003" s="917"/>
    </row>
    <row r="1004" spans="5:5" ht="12.75">
      <c r="E1004" s="917"/>
    </row>
    <row r="1005" spans="5:5" ht="12.75">
      <c r="E1005" s="917"/>
    </row>
    <row r="1006" spans="5:5" ht="12.75">
      <c r="E1006" s="917"/>
    </row>
    <row r="1007" spans="5:5" ht="12.75">
      <c r="E1007" s="917"/>
    </row>
    <row r="1008" spans="5:5" ht="12.75">
      <c r="E1008" s="917"/>
    </row>
    <row r="1009" spans="5:5" ht="12.75">
      <c r="E1009" s="917"/>
    </row>
    <row r="1010" spans="5:5" ht="12.75">
      <c r="E1010" s="917"/>
    </row>
    <row r="1011" spans="5:5" ht="12.75">
      <c r="E1011" s="917"/>
    </row>
    <row r="1012" spans="5:5" ht="12.75">
      <c r="E1012" s="917"/>
    </row>
    <row r="1013" spans="5:5" ht="12.75">
      <c r="E1013" s="917"/>
    </row>
    <row r="1014" spans="5:5" ht="12.75">
      <c r="E1014" s="917"/>
    </row>
    <row r="1015" spans="5:5" ht="12.75">
      <c r="E1015" s="917"/>
    </row>
    <row r="1016" spans="5:5" ht="12.75">
      <c r="E1016" s="917"/>
    </row>
    <row r="1017" spans="5:5" ht="12.75">
      <c r="E1017" s="917"/>
    </row>
    <row r="1018" spans="5:5" ht="12.75">
      <c r="E1018" s="917"/>
    </row>
    <row r="1019" spans="5:5" ht="12.75">
      <c r="E1019" s="917"/>
    </row>
    <row r="1020" spans="5:5" ht="12.75">
      <c r="E1020" s="917"/>
    </row>
    <row r="1021" spans="5:5" ht="12.75">
      <c r="E1021" s="917"/>
    </row>
    <row r="1022" spans="5:5" ht="12.75">
      <c r="E1022" s="917"/>
    </row>
    <row r="1023" spans="5:5" ht="12.75">
      <c r="E1023" s="917"/>
    </row>
    <row r="1024" spans="5:5" ht="12.75">
      <c r="E1024" s="917"/>
    </row>
    <row r="1025" spans="5:5" ht="12.75">
      <c r="E1025" s="917"/>
    </row>
    <row r="1026" spans="5:5" ht="12.75">
      <c r="E1026" s="917"/>
    </row>
    <row r="1027" spans="5:5" ht="12.75">
      <c r="E1027" s="917"/>
    </row>
    <row r="1028" spans="5:5" ht="12.75">
      <c r="E1028" s="917"/>
    </row>
    <row r="1029" spans="5:5" ht="12.75">
      <c r="E1029" s="917"/>
    </row>
    <row r="1030" spans="5:5" ht="12.75">
      <c r="E1030" s="917"/>
    </row>
    <row r="1031" spans="5:5" ht="12.75">
      <c r="E1031" s="917"/>
    </row>
    <row r="1032" spans="5:5" ht="12.75">
      <c r="E1032" s="917"/>
    </row>
    <row r="1033" spans="5:5" ht="12.75">
      <c r="E1033" s="917"/>
    </row>
    <row r="1034" spans="5:5" ht="12.75">
      <c r="E1034" s="917"/>
    </row>
    <row r="1035" spans="5:5" ht="12.75">
      <c r="E1035" s="917"/>
    </row>
    <row r="1036" spans="5:5" ht="12.75">
      <c r="E1036" s="917"/>
    </row>
    <row r="1037" spans="5:5" ht="12.75">
      <c r="E1037" s="917"/>
    </row>
    <row r="1038" spans="5:5" ht="12.75">
      <c r="E1038" s="917"/>
    </row>
    <row r="1039" spans="5:5" ht="12.75">
      <c r="E1039" s="917"/>
    </row>
    <row r="1040" spans="5:5" ht="12.75">
      <c r="E1040" s="917"/>
    </row>
    <row r="1041" spans="5:5" ht="12.75">
      <c r="E1041" s="917"/>
    </row>
    <row r="1042" spans="5:5" ht="12.75">
      <c r="E1042" s="917"/>
    </row>
    <row r="1043" spans="5:5" ht="12.75">
      <c r="E1043" s="917"/>
    </row>
    <row r="1044" spans="5:5" ht="12.75">
      <c r="E1044" s="917"/>
    </row>
    <row r="1045" spans="5:5" ht="12.75">
      <c r="E1045" s="917"/>
    </row>
    <row r="1046" spans="5:5" ht="12.75">
      <c r="E1046" s="917"/>
    </row>
    <row r="1047" spans="5:5" ht="12.75">
      <c r="E1047" s="917"/>
    </row>
  </sheetData>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outlinePr summaryBelow="0" summaryRight="0"/>
  </sheetPr>
  <dimension ref="A1:AC187"/>
  <sheetViews>
    <sheetView workbookViewId="0">
      <pane ySplit="1" topLeftCell="A2" activePane="bottomLeft" state="frozen"/>
      <selection pane="bottomLeft" activeCell="B3" sqref="B3"/>
    </sheetView>
  </sheetViews>
  <sheetFormatPr defaultColWidth="12.5703125" defaultRowHeight="15.75" customHeight="1"/>
  <cols>
    <col min="2" max="2" width="13.85546875" customWidth="1"/>
    <col min="3" max="3" width="17.42578125" customWidth="1"/>
    <col min="5" max="5" width="15" customWidth="1"/>
    <col min="6" max="6" width="16.140625" customWidth="1"/>
    <col min="12" max="12" width="15.140625" customWidth="1"/>
    <col min="14" max="15" width="15" customWidth="1"/>
  </cols>
  <sheetData>
    <row r="1" spans="1:29" ht="15.75" customHeight="1">
      <c r="A1" s="363" t="s">
        <v>3105</v>
      </c>
      <c r="B1" s="363" t="s">
        <v>3106</v>
      </c>
      <c r="C1" s="363" t="s">
        <v>3107</v>
      </c>
      <c r="D1" s="363" t="s">
        <v>3108</v>
      </c>
      <c r="E1" s="363" t="s">
        <v>3109</v>
      </c>
      <c r="F1" s="363" t="s">
        <v>3110</v>
      </c>
      <c r="G1" s="363" t="s">
        <v>3111</v>
      </c>
      <c r="H1" s="363" t="s">
        <v>3112</v>
      </c>
      <c r="I1" s="363" t="s">
        <v>3113</v>
      </c>
      <c r="J1" s="363" t="s">
        <v>3114</v>
      </c>
      <c r="K1" s="363" t="s">
        <v>2711</v>
      </c>
      <c r="L1" s="116" t="s">
        <v>3510</v>
      </c>
      <c r="M1" s="116" t="s">
        <v>3511</v>
      </c>
      <c r="N1" s="116" t="s">
        <v>3512</v>
      </c>
      <c r="O1" s="116" t="s">
        <v>3513</v>
      </c>
    </row>
    <row r="2" spans="1:29" ht="15.75" customHeight="1">
      <c r="A2" s="268">
        <v>1</v>
      </c>
      <c r="B2" s="268">
        <v>0</v>
      </c>
      <c r="C2" s="219"/>
      <c r="D2" s="268" t="s">
        <v>68</v>
      </c>
      <c r="E2" s="365">
        <v>43938</v>
      </c>
      <c r="F2" s="219"/>
      <c r="G2" s="268">
        <v>0</v>
      </c>
      <c r="H2" s="268" t="s">
        <v>25</v>
      </c>
      <c r="I2" s="472">
        <v>44008</v>
      </c>
      <c r="J2" s="219"/>
      <c r="K2" s="219"/>
      <c r="L2" s="219"/>
      <c r="M2" s="219"/>
      <c r="N2" s="219"/>
      <c r="O2" s="219"/>
      <c r="P2" s="219"/>
      <c r="Q2" s="219"/>
      <c r="R2" s="219"/>
      <c r="S2" s="219"/>
      <c r="T2" s="219"/>
      <c r="U2" s="219"/>
      <c r="V2" s="219"/>
      <c r="W2" s="219"/>
      <c r="X2" s="219"/>
      <c r="Y2" s="219"/>
      <c r="Z2" s="219"/>
      <c r="AA2" s="219"/>
      <c r="AB2" s="219"/>
      <c r="AC2" s="219"/>
    </row>
    <row r="3" spans="1:29" ht="15.75" customHeight="1">
      <c r="A3" s="268">
        <v>2</v>
      </c>
      <c r="B3" s="268">
        <v>10</v>
      </c>
      <c r="C3" s="219"/>
      <c r="D3" s="268" t="s">
        <v>68</v>
      </c>
      <c r="E3" s="365">
        <v>43938</v>
      </c>
      <c r="F3" s="219"/>
      <c r="G3" s="268">
        <v>10</v>
      </c>
      <c r="H3" s="268" t="s">
        <v>25</v>
      </c>
      <c r="I3" s="472">
        <v>44006</v>
      </c>
      <c r="J3" s="219"/>
      <c r="K3" s="219"/>
      <c r="L3" s="268" t="s">
        <v>3498</v>
      </c>
      <c r="M3" s="219"/>
      <c r="N3" s="219"/>
      <c r="O3" s="219"/>
      <c r="P3" s="219"/>
      <c r="Q3" s="219"/>
      <c r="R3" s="219"/>
      <c r="S3" s="219"/>
      <c r="T3" s="219"/>
      <c r="U3" s="219"/>
      <c r="V3" s="219"/>
      <c r="W3" s="219"/>
      <c r="X3" s="219"/>
      <c r="Y3" s="219"/>
      <c r="Z3" s="219"/>
      <c r="AA3" s="219"/>
      <c r="AB3" s="219"/>
      <c r="AC3" s="219"/>
    </row>
    <row r="4" spans="1:29" ht="15.75" customHeight="1">
      <c r="A4" s="268">
        <v>3</v>
      </c>
      <c r="B4" s="268">
        <v>0</v>
      </c>
      <c r="C4" s="219"/>
      <c r="D4" s="268" t="s">
        <v>68</v>
      </c>
      <c r="E4" s="365">
        <v>43938</v>
      </c>
      <c r="F4" s="219"/>
      <c r="G4" s="268">
        <v>0</v>
      </c>
      <c r="H4" s="268" t="s">
        <v>25</v>
      </c>
      <c r="I4" s="472">
        <v>44008</v>
      </c>
      <c r="J4" s="219"/>
      <c r="K4" s="219"/>
      <c r="L4" s="219"/>
      <c r="M4" s="219"/>
      <c r="N4" s="219"/>
      <c r="O4" s="219"/>
      <c r="P4" s="219"/>
      <c r="Q4" s="219"/>
      <c r="R4" s="219"/>
      <c r="S4" s="219"/>
      <c r="T4" s="219"/>
      <c r="U4" s="219"/>
      <c r="V4" s="219"/>
      <c r="W4" s="219"/>
      <c r="X4" s="219"/>
      <c r="Y4" s="219"/>
      <c r="Z4" s="219"/>
      <c r="AA4" s="219"/>
      <c r="AB4" s="219"/>
      <c r="AC4" s="219"/>
    </row>
    <row r="5" spans="1:29" ht="15.75" customHeight="1">
      <c r="A5" s="884">
        <v>4</v>
      </c>
      <c r="B5" s="884">
        <v>394</v>
      </c>
      <c r="C5" s="886"/>
      <c r="D5" s="884" t="s">
        <v>68</v>
      </c>
      <c r="E5" s="885">
        <v>43943</v>
      </c>
      <c r="F5" s="886"/>
      <c r="G5" s="884">
        <v>215</v>
      </c>
      <c r="H5" s="884" t="s">
        <v>25</v>
      </c>
      <c r="I5" s="920">
        <v>43998</v>
      </c>
      <c r="J5" s="886"/>
      <c r="K5" s="886"/>
      <c r="L5" s="885">
        <v>44013</v>
      </c>
      <c r="M5" s="884" t="s">
        <v>3075</v>
      </c>
      <c r="N5" s="884">
        <v>28</v>
      </c>
      <c r="O5" s="884">
        <v>1.25</v>
      </c>
      <c r="P5" s="886"/>
      <c r="Q5" s="886"/>
      <c r="R5" s="886"/>
      <c r="S5" s="886"/>
      <c r="T5" s="886"/>
      <c r="U5" s="886"/>
      <c r="V5" s="886"/>
      <c r="W5" s="886"/>
      <c r="X5" s="886"/>
      <c r="Y5" s="886"/>
      <c r="Z5" s="886"/>
      <c r="AA5" s="886"/>
      <c r="AB5" s="886"/>
      <c r="AC5" s="886"/>
    </row>
    <row r="6" spans="1:29" ht="15.75" customHeight="1">
      <c r="A6" s="116"/>
      <c r="B6" s="116"/>
      <c r="D6" s="116"/>
      <c r="E6" s="314"/>
      <c r="G6" s="116">
        <v>160</v>
      </c>
      <c r="H6" s="116" t="s">
        <v>25</v>
      </c>
      <c r="I6" s="384">
        <v>43999</v>
      </c>
    </row>
    <row r="7" spans="1:29" ht="15.75" customHeight="1">
      <c r="A7" s="116"/>
      <c r="B7" s="116"/>
      <c r="D7" s="116"/>
      <c r="E7" s="314"/>
      <c r="G7" s="116">
        <v>19</v>
      </c>
      <c r="H7" s="116" t="s">
        <v>25</v>
      </c>
      <c r="I7" s="384">
        <v>44000</v>
      </c>
    </row>
    <row r="8" spans="1:29" ht="15.75" customHeight="1">
      <c r="A8" s="116"/>
      <c r="B8" s="116"/>
      <c r="D8" s="116"/>
      <c r="E8" s="314"/>
    </row>
    <row r="9" spans="1:29" ht="15.75" customHeight="1">
      <c r="A9" s="884">
        <v>5</v>
      </c>
      <c r="B9" s="884">
        <v>204</v>
      </c>
      <c r="C9" s="886"/>
      <c r="D9" s="884" t="s">
        <v>68</v>
      </c>
      <c r="E9" s="885">
        <v>43974</v>
      </c>
      <c r="F9" s="886"/>
      <c r="G9" s="884">
        <v>117</v>
      </c>
      <c r="H9" s="884" t="s">
        <v>25</v>
      </c>
      <c r="I9" s="920">
        <v>43997</v>
      </c>
      <c r="J9" s="886"/>
      <c r="K9" s="886"/>
      <c r="L9" s="885">
        <v>44013</v>
      </c>
      <c r="M9" s="884" t="s">
        <v>3075</v>
      </c>
      <c r="N9" s="884">
        <v>6</v>
      </c>
      <c r="O9" s="884">
        <v>0.47</v>
      </c>
      <c r="P9" s="886"/>
      <c r="Q9" s="886"/>
      <c r="R9" s="886"/>
      <c r="S9" s="886"/>
      <c r="T9" s="886"/>
      <c r="U9" s="886"/>
      <c r="V9" s="886"/>
      <c r="W9" s="886"/>
      <c r="X9" s="886"/>
      <c r="Y9" s="886"/>
      <c r="Z9" s="886"/>
      <c r="AA9" s="886"/>
      <c r="AB9" s="886"/>
      <c r="AC9" s="886"/>
    </row>
    <row r="10" spans="1:29" ht="15.75" customHeight="1">
      <c r="A10" s="116"/>
      <c r="B10" s="116"/>
      <c r="D10" s="116"/>
      <c r="E10" s="314"/>
      <c r="G10" s="116">
        <v>87</v>
      </c>
      <c r="H10" s="116" t="s">
        <v>25</v>
      </c>
      <c r="I10" s="384">
        <v>43998</v>
      </c>
    </row>
    <row r="11" spans="1:29" ht="15.75" customHeight="1">
      <c r="A11" s="116"/>
      <c r="B11" s="116"/>
      <c r="D11" s="116"/>
      <c r="E11" s="314"/>
    </row>
    <row r="12" spans="1:29" ht="15.75" customHeight="1">
      <c r="A12" s="268">
        <v>6</v>
      </c>
      <c r="B12" s="268">
        <v>3</v>
      </c>
      <c r="C12" s="219"/>
      <c r="D12" s="268" t="s">
        <v>68</v>
      </c>
      <c r="E12" s="365">
        <v>43938</v>
      </c>
      <c r="F12" s="219"/>
      <c r="G12" s="268">
        <v>3</v>
      </c>
      <c r="H12" s="268" t="s">
        <v>25</v>
      </c>
      <c r="I12" s="472">
        <v>43994</v>
      </c>
      <c r="J12" s="219"/>
      <c r="K12" s="219"/>
      <c r="L12" s="219"/>
      <c r="M12" s="219"/>
      <c r="N12" s="219"/>
      <c r="O12" s="219"/>
      <c r="P12" s="219"/>
      <c r="Q12" s="219"/>
      <c r="R12" s="219"/>
      <c r="S12" s="219"/>
      <c r="T12" s="219"/>
      <c r="U12" s="219"/>
      <c r="V12" s="219"/>
      <c r="W12" s="219"/>
      <c r="X12" s="219"/>
      <c r="Y12" s="219"/>
      <c r="Z12" s="219"/>
      <c r="AA12" s="219"/>
      <c r="AB12" s="219"/>
      <c r="AC12" s="219"/>
    </row>
    <row r="13" spans="1:29" ht="15.75" customHeight="1">
      <c r="A13" s="268">
        <v>7</v>
      </c>
      <c r="B13" s="268">
        <v>2</v>
      </c>
      <c r="C13" s="219"/>
      <c r="D13" s="268" t="s">
        <v>68</v>
      </c>
      <c r="E13" s="365">
        <v>43938</v>
      </c>
      <c r="F13" s="219"/>
      <c r="G13" s="268">
        <v>2</v>
      </c>
      <c r="H13" s="268" t="s">
        <v>25</v>
      </c>
      <c r="I13" s="472">
        <v>43992</v>
      </c>
      <c r="J13" s="219"/>
      <c r="K13" s="219"/>
      <c r="L13" s="219"/>
      <c r="M13" s="219"/>
      <c r="N13" s="219"/>
      <c r="O13" s="219"/>
      <c r="P13" s="219"/>
      <c r="Q13" s="219"/>
      <c r="R13" s="219"/>
      <c r="S13" s="219"/>
      <c r="T13" s="219"/>
      <c r="U13" s="219"/>
      <c r="V13" s="219"/>
      <c r="W13" s="219"/>
      <c r="X13" s="219"/>
      <c r="Y13" s="219"/>
      <c r="Z13" s="219"/>
      <c r="AA13" s="219"/>
      <c r="AB13" s="219"/>
      <c r="AC13" s="219"/>
    </row>
    <row r="14" spans="1:29" ht="15.75" customHeight="1">
      <c r="A14" s="268">
        <v>8</v>
      </c>
      <c r="B14" s="268">
        <v>1</v>
      </c>
      <c r="C14" s="219"/>
      <c r="D14" s="268" t="s">
        <v>68</v>
      </c>
      <c r="E14" s="365">
        <v>43938</v>
      </c>
      <c r="F14" s="219"/>
      <c r="G14" s="268">
        <v>1</v>
      </c>
      <c r="H14" s="268" t="s">
        <v>25</v>
      </c>
      <c r="I14" s="472">
        <v>44008</v>
      </c>
      <c r="J14" s="219"/>
      <c r="K14" s="219"/>
      <c r="L14" s="268" t="s">
        <v>3498</v>
      </c>
      <c r="M14" s="219"/>
      <c r="N14" s="219"/>
      <c r="O14" s="219"/>
      <c r="P14" s="219"/>
      <c r="Q14" s="219"/>
      <c r="R14" s="219"/>
      <c r="S14" s="219"/>
      <c r="T14" s="219"/>
      <c r="U14" s="219"/>
      <c r="V14" s="219"/>
      <c r="W14" s="219"/>
      <c r="X14" s="219"/>
      <c r="Y14" s="219"/>
      <c r="Z14" s="219"/>
      <c r="AA14" s="219"/>
      <c r="AB14" s="219"/>
      <c r="AC14" s="219"/>
    </row>
    <row r="15" spans="1:29" ht="15.75" customHeight="1">
      <c r="A15" s="884">
        <v>9</v>
      </c>
      <c r="B15" s="884">
        <v>143</v>
      </c>
      <c r="C15" s="886"/>
      <c r="D15" s="884" t="s">
        <v>68</v>
      </c>
      <c r="E15" s="885">
        <v>43974</v>
      </c>
      <c r="F15" s="886"/>
      <c r="G15" s="884">
        <v>143</v>
      </c>
      <c r="H15" s="884" t="s">
        <v>25</v>
      </c>
      <c r="I15" s="920">
        <v>43999</v>
      </c>
      <c r="J15" s="886"/>
      <c r="K15" s="886"/>
      <c r="L15" s="921">
        <v>44013</v>
      </c>
      <c r="M15" s="922" t="s">
        <v>3075</v>
      </c>
      <c r="N15" s="884">
        <v>1</v>
      </c>
      <c r="O15" s="884">
        <v>0.05</v>
      </c>
      <c r="P15" s="886"/>
      <c r="Q15" s="886"/>
      <c r="R15" s="886"/>
      <c r="S15" s="886"/>
      <c r="T15" s="886"/>
      <c r="U15" s="886"/>
      <c r="V15" s="886"/>
      <c r="W15" s="886"/>
      <c r="X15" s="886"/>
      <c r="Y15" s="886"/>
      <c r="Z15" s="886"/>
      <c r="AA15" s="886"/>
      <c r="AB15" s="886"/>
      <c r="AC15" s="886"/>
    </row>
    <row r="16" spans="1:29" ht="15.75" customHeight="1">
      <c r="A16" s="116"/>
      <c r="B16" s="116"/>
      <c r="D16" s="116"/>
      <c r="E16" s="314"/>
    </row>
    <row r="17" spans="1:29" ht="15.75" customHeight="1">
      <c r="A17" s="116"/>
      <c r="B17" s="116"/>
      <c r="D17" s="116"/>
      <c r="E17" s="314"/>
    </row>
    <row r="18" spans="1:29" ht="15.75" customHeight="1">
      <c r="A18" s="884">
        <v>10</v>
      </c>
      <c r="B18" s="884">
        <v>135</v>
      </c>
      <c r="C18" s="886"/>
      <c r="D18" s="884" t="s">
        <v>68</v>
      </c>
      <c r="E18" s="885">
        <v>43981</v>
      </c>
      <c r="F18" s="886"/>
      <c r="G18" s="884">
        <v>125</v>
      </c>
      <c r="H18" s="884" t="s">
        <v>25</v>
      </c>
      <c r="I18" s="920">
        <v>44001</v>
      </c>
      <c r="J18" s="886"/>
      <c r="K18" s="886"/>
      <c r="L18" s="921">
        <v>44013</v>
      </c>
      <c r="M18" s="922" t="s">
        <v>3075</v>
      </c>
      <c r="N18" s="884">
        <v>7</v>
      </c>
      <c r="O18" s="884">
        <v>0.22</v>
      </c>
      <c r="P18" s="886"/>
      <c r="Q18" s="886"/>
      <c r="R18" s="886"/>
      <c r="S18" s="886"/>
      <c r="T18" s="886"/>
      <c r="U18" s="886"/>
      <c r="V18" s="886"/>
      <c r="W18" s="886"/>
      <c r="X18" s="886"/>
      <c r="Y18" s="886"/>
      <c r="Z18" s="886"/>
      <c r="AA18" s="886"/>
      <c r="AB18" s="886"/>
      <c r="AC18" s="886"/>
    </row>
    <row r="19" spans="1:29" ht="15.75" customHeight="1">
      <c r="A19" s="116"/>
      <c r="B19" s="116"/>
      <c r="D19" s="116"/>
      <c r="E19" s="314"/>
      <c r="G19" s="116">
        <v>10</v>
      </c>
      <c r="H19" s="116" t="s">
        <v>25</v>
      </c>
      <c r="I19" s="384">
        <v>44004</v>
      </c>
      <c r="L19" s="116" t="s">
        <v>3498</v>
      </c>
    </row>
    <row r="20" spans="1:29" ht="15.75" customHeight="1">
      <c r="A20" s="116"/>
      <c r="B20" s="116"/>
      <c r="D20" s="116"/>
      <c r="E20" s="314"/>
    </row>
    <row r="21" spans="1:29" ht="15.75" customHeight="1">
      <c r="A21" s="268">
        <v>11</v>
      </c>
      <c r="B21" s="268">
        <v>0</v>
      </c>
      <c r="C21" s="219"/>
      <c r="D21" s="268" t="s">
        <v>68</v>
      </c>
      <c r="E21" s="365">
        <v>43939</v>
      </c>
      <c r="F21" s="219"/>
      <c r="G21" s="268">
        <v>0</v>
      </c>
      <c r="H21" s="268" t="s">
        <v>25</v>
      </c>
      <c r="I21" s="472">
        <v>44008</v>
      </c>
      <c r="J21" s="219"/>
      <c r="K21" s="219"/>
      <c r="L21" s="219"/>
      <c r="M21" s="219"/>
      <c r="N21" s="219"/>
      <c r="O21" s="219"/>
      <c r="P21" s="219"/>
      <c r="Q21" s="219"/>
      <c r="R21" s="219"/>
      <c r="S21" s="219"/>
      <c r="T21" s="219"/>
      <c r="U21" s="219"/>
      <c r="V21" s="219"/>
      <c r="W21" s="219"/>
      <c r="X21" s="219"/>
      <c r="Y21" s="219"/>
      <c r="Z21" s="219"/>
      <c r="AA21" s="219"/>
      <c r="AB21" s="219"/>
      <c r="AC21" s="219"/>
    </row>
    <row r="22" spans="1:29" ht="15.75" customHeight="1">
      <c r="A22" s="268">
        <v>12</v>
      </c>
      <c r="B22" s="268">
        <v>2</v>
      </c>
      <c r="C22" s="219"/>
      <c r="D22" s="268" t="s">
        <v>68</v>
      </c>
      <c r="E22" s="365">
        <v>43939</v>
      </c>
      <c r="F22" s="219"/>
      <c r="G22" s="268">
        <v>2</v>
      </c>
      <c r="H22" s="268" t="s">
        <v>25</v>
      </c>
      <c r="I22" s="472">
        <v>44008</v>
      </c>
      <c r="J22" s="219"/>
      <c r="K22" s="219"/>
      <c r="L22" s="268" t="s">
        <v>3498</v>
      </c>
      <c r="M22" s="219"/>
      <c r="N22" s="219"/>
      <c r="O22" s="219"/>
      <c r="P22" s="219"/>
      <c r="Q22" s="219"/>
      <c r="R22" s="219"/>
      <c r="S22" s="219"/>
      <c r="T22" s="219"/>
      <c r="U22" s="219"/>
      <c r="V22" s="219"/>
      <c r="W22" s="219"/>
      <c r="X22" s="219"/>
      <c r="Y22" s="219"/>
      <c r="Z22" s="219"/>
      <c r="AA22" s="219"/>
      <c r="AB22" s="219"/>
      <c r="AC22" s="219"/>
    </row>
    <row r="23" spans="1:29" ht="15.75" customHeight="1">
      <c r="A23" s="268">
        <v>13</v>
      </c>
      <c r="B23" s="268">
        <v>0</v>
      </c>
      <c r="C23" s="219"/>
      <c r="D23" s="268" t="s">
        <v>68</v>
      </c>
      <c r="E23" s="365">
        <v>43938</v>
      </c>
      <c r="F23" s="219"/>
      <c r="G23" s="268">
        <v>0</v>
      </c>
      <c r="H23" s="268" t="s">
        <v>25</v>
      </c>
      <c r="I23" s="472">
        <v>43992</v>
      </c>
      <c r="J23" s="219"/>
      <c r="K23" s="219"/>
      <c r="L23" s="219"/>
      <c r="M23" s="219"/>
      <c r="N23" s="219"/>
      <c r="O23" s="219"/>
      <c r="P23" s="219"/>
      <c r="Q23" s="219"/>
      <c r="R23" s="219"/>
      <c r="S23" s="219"/>
      <c r="T23" s="219"/>
      <c r="U23" s="219"/>
      <c r="V23" s="219"/>
      <c r="W23" s="219"/>
      <c r="X23" s="219"/>
      <c r="Y23" s="219"/>
      <c r="Z23" s="219"/>
      <c r="AA23" s="219"/>
      <c r="AB23" s="219"/>
      <c r="AC23" s="219"/>
    </row>
    <row r="24" spans="1:29" ht="15.75" customHeight="1">
      <c r="A24" s="884">
        <v>14</v>
      </c>
      <c r="B24" s="884">
        <v>49</v>
      </c>
      <c r="C24" s="886"/>
      <c r="D24" s="884" t="s">
        <v>68</v>
      </c>
      <c r="E24" s="885">
        <v>43939</v>
      </c>
      <c r="F24" s="886"/>
      <c r="G24" s="884">
        <v>49</v>
      </c>
      <c r="H24" s="884" t="s">
        <v>25</v>
      </c>
      <c r="I24" s="920">
        <v>43992</v>
      </c>
      <c r="J24" s="886"/>
      <c r="K24" s="886"/>
      <c r="L24" s="921">
        <v>44013</v>
      </c>
      <c r="M24" s="922" t="s">
        <v>3075</v>
      </c>
      <c r="N24" s="884">
        <v>16</v>
      </c>
      <c r="O24" s="884">
        <v>0.33</v>
      </c>
      <c r="P24" s="886"/>
      <c r="Q24" s="886"/>
      <c r="R24" s="886"/>
      <c r="S24" s="886"/>
      <c r="T24" s="886"/>
      <c r="U24" s="886"/>
      <c r="V24" s="886"/>
      <c r="W24" s="886"/>
      <c r="X24" s="886"/>
      <c r="Y24" s="886"/>
      <c r="Z24" s="886"/>
      <c r="AA24" s="886"/>
      <c r="AB24" s="886"/>
      <c r="AC24" s="886"/>
    </row>
    <row r="25" spans="1:29" ht="15.75" customHeight="1">
      <c r="A25" s="884">
        <v>15</v>
      </c>
      <c r="B25" s="884">
        <v>63</v>
      </c>
      <c r="C25" s="886"/>
      <c r="D25" s="884" t="s">
        <v>68</v>
      </c>
      <c r="E25" s="885">
        <v>43972</v>
      </c>
      <c r="F25" s="886"/>
      <c r="G25" s="884">
        <v>63</v>
      </c>
      <c r="H25" s="884" t="s">
        <v>25</v>
      </c>
      <c r="I25" s="920">
        <v>43992</v>
      </c>
      <c r="J25" s="886"/>
      <c r="K25" s="886"/>
      <c r="L25" s="921">
        <v>44013</v>
      </c>
      <c r="M25" s="922" t="s">
        <v>3075</v>
      </c>
      <c r="N25" s="884">
        <v>1</v>
      </c>
      <c r="O25" s="884">
        <v>0.08</v>
      </c>
      <c r="P25" s="886"/>
      <c r="Q25" s="886"/>
      <c r="R25" s="886"/>
      <c r="S25" s="886"/>
      <c r="T25" s="886"/>
      <c r="U25" s="886"/>
      <c r="V25" s="886"/>
      <c r="W25" s="886"/>
      <c r="X25" s="886"/>
      <c r="Y25" s="886"/>
      <c r="Z25" s="886"/>
      <c r="AA25" s="886"/>
      <c r="AB25" s="886"/>
      <c r="AC25" s="886"/>
    </row>
    <row r="26" spans="1:29" ht="15.75" customHeight="1">
      <c r="A26" s="884">
        <v>16</v>
      </c>
      <c r="B26" s="884">
        <v>439</v>
      </c>
      <c r="C26" s="886"/>
      <c r="D26" s="884" t="s">
        <v>68</v>
      </c>
      <c r="E26" s="885">
        <v>43981</v>
      </c>
      <c r="F26" s="886"/>
      <c r="G26" s="884">
        <v>100</v>
      </c>
      <c r="H26" s="884" t="s">
        <v>25</v>
      </c>
      <c r="I26" s="920">
        <v>43992</v>
      </c>
      <c r="J26" s="886"/>
      <c r="K26" s="886"/>
      <c r="L26" s="921">
        <v>44013</v>
      </c>
      <c r="M26" s="922" t="s">
        <v>3075</v>
      </c>
      <c r="N26" s="884">
        <v>6</v>
      </c>
      <c r="O26" s="884">
        <v>0.38</v>
      </c>
      <c r="P26" s="886"/>
      <c r="Q26" s="886"/>
      <c r="R26" s="886"/>
      <c r="S26" s="886"/>
      <c r="T26" s="886"/>
      <c r="U26" s="886"/>
      <c r="V26" s="886"/>
      <c r="W26" s="886"/>
      <c r="X26" s="886"/>
      <c r="Y26" s="886"/>
      <c r="Z26" s="886"/>
      <c r="AA26" s="886"/>
      <c r="AB26" s="886"/>
      <c r="AC26" s="886"/>
    </row>
    <row r="27" spans="1:29" ht="15.75" customHeight="1">
      <c r="A27" s="116"/>
      <c r="B27" s="116"/>
      <c r="D27" s="116"/>
      <c r="E27" s="314"/>
      <c r="G27" s="116">
        <v>118</v>
      </c>
      <c r="H27" s="116" t="s">
        <v>25</v>
      </c>
      <c r="I27" s="384">
        <v>43994</v>
      </c>
    </row>
    <row r="28" spans="1:29" ht="15.75" customHeight="1">
      <c r="A28" s="116"/>
      <c r="B28" s="116"/>
      <c r="D28" s="116"/>
      <c r="E28" s="314"/>
      <c r="G28" s="116">
        <v>111</v>
      </c>
      <c r="H28" s="116" t="s">
        <v>25</v>
      </c>
      <c r="I28" s="384">
        <v>44000</v>
      </c>
    </row>
    <row r="29" spans="1:29" ht="15.75" customHeight="1">
      <c r="A29" s="116"/>
      <c r="B29" s="116"/>
      <c r="D29" s="116"/>
      <c r="E29" s="314"/>
      <c r="G29" s="116">
        <v>110</v>
      </c>
      <c r="H29" s="116" t="s">
        <v>25</v>
      </c>
      <c r="I29" s="384">
        <v>44007</v>
      </c>
      <c r="L29" s="116" t="s">
        <v>3498</v>
      </c>
    </row>
    <row r="30" spans="1:29" ht="12.75">
      <c r="A30" s="884">
        <v>17</v>
      </c>
      <c r="B30" s="884">
        <v>94</v>
      </c>
      <c r="C30" s="886"/>
      <c r="D30" s="884" t="s">
        <v>68</v>
      </c>
      <c r="E30" s="885">
        <v>43981</v>
      </c>
      <c r="F30" s="886"/>
      <c r="G30" s="884">
        <v>94</v>
      </c>
      <c r="H30" s="884" t="s">
        <v>25</v>
      </c>
      <c r="I30" s="920">
        <v>44006</v>
      </c>
      <c r="J30" s="886"/>
      <c r="K30" s="886"/>
      <c r="L30" s="921">
        <v>44013</v>
      </c>
      <c r="M30" s="922" t="s">
        <v>3075</v>
      </c>
      <c r="N30" s="884">
        <v>18</v>
      </c>
      <c r="O30" s="884">
        <v>0.6</v>
      </c>
      <c r="P30" s="886"/>
      <c r="Q30" s="886"/>
      <c r="R30" s="886"/>
      <c r="S30" s="886"/>
      <c r="T30" s="886"/>
      <c r="U30" s="886"/>
      <c r="V30" s="886"/>
      <c r="W30" s="886"/>
      <c r="X30" s="886"/>
      <c r="Y30" s="886"/>
      <c r="Z30" s="886"/>
      <c r="AA30" s="886"/>
      <c r="AB30" s="886"/>
      <c r="AC30" s="886"/>
    </row>
    <row r="31" spans="1:29" ht="12.75">
      <c r="A31" s="884">
        <v>18</v>
      </c>
      <c r="B31" s="884">
        <v>59</v>
      </c>
      <c r="C31" s="886"/>
      <c r="D31" s="884" t="s">
        <v>68</v>
      </c>
      <c r="E31" s="885">
        <v>43939</v>
      </c>
      <c r="F31" s="886"/>
      <c r="G31" s="884">
        <v>59</v>
      </c>
      <c r="H31" s="884" t="s">
        <v>25</v>
      </c>
      <c r="I31" s="920">
        <v>43993</v>
      </c>
      <c r="J31" s="886"/>
      <c r="K31" s="886"/>
      <c r="L31" s="921">
        <v>44013</v>
      </c>
      <c r="M31" s="922" t="s">
        <v>3075</v>
      </c>
      <c r="N31" s="884">
        <v>4</v>
      </c>
      <c r="O31" s="884">
        <v>0.2</v>
      </c>
      <c r="P31" s="886"/>
      <c r="Q31" s="886"/>
      <c r="R31" s="886"/>
      <c r="S31" s="886"/>
      <c r="T31" s="886"/>
      <c r="U31" s="886"/>
      <c r="V31" s="886"/>
      <c r="W31" s="886"/>
      <c r="X31" s="886"/>
      <c r="Y31" s="886"/>
      <c r="Z31" s="886"/>
      <c r="AA31" s="886"/>
      <c r="AB31" s="886"/>
      <c r="AC31" s="886"/>
    </row>
    <row r="32" spans="1:29" ht="12.75">
      <c r="A32" s="268">
        <v>19</v>
      </c>
      <c r="B32" s="268">
        <v>0</v>
      </c>
      <c r="C32" s="219"/>
      <c r="D32" s="268" t="s">
        <v>68</v>
      </c>
      <c r="E32" s="365">
        <v>43938</v>
      </c>
      <c r="F32" s="219"/>
      <c r="G32" s="268">
        <v>0</v>
      </c>
      <c r="H32" s="268" t="s">
        <v>25</v>
      </c>
      <c r="I32" s="472">
        <v>43992</v>
      </c>
      <c r="J32" s="219"/>
      <c r="K32" s="219"/>
      <c r="L32" s="219"/>
      <c r="M32" s="219"/>
      <c r="N32" s="219"/>
      <c r="O32" s="219"/>
      <c r="P32" s="219"/>
      <c r="Q32" s="219"/>
      <c r="R32" s="219"/>
      <c r="S32" s="219"/>
      <c r="T32" s="219"/>
      <c r="U32" s="219"/>
      <c r="V32" s="219"/>
      <c r="W32" s="219"/>
      <c r="X32" s="219"/>
      <c r="Y32" s="219"/>
      <c r="Z32" s="219"/>
      <c r="AA32" s="219"/>
      <c r="AB32" s="219"/>
      <c r="AC32" s="219"/>
    </row>
    <row r="33" spans="1:29" ht="12.75">
      <c r="A33" s="268">
        <v>20</v>
      </c>
      <c r="B33" s="268">
        <v>0</v>
      </c>
      <c r="C33" s="219"/>
      <c r="D33" s="268" t="s">
        <v>68</v>
      </c>
      <c r="E33" s="365">
        <v>43938</v>
      </c>
      <c r="F33" s="219"/>
      <c r="G33" s="268">
        <v>0</v>
      </c>
      <c r="H33" s="268" t="s">
        <v>25</v>
      </c>
      <c r="I33" s="472">
        <v>43992</v>
      </c>
      <c r="J33" s="219"/>
      <c r="K33" s="219"/>
      <c r="L33" s="219"/>
      <c r="M33" s="219"/>
      <c r="N33" s="219"/>
      <c r="O33" s="219"/>
      <c r="P33" s="219"/>
      <c r="Q33" s="219"/>
      <c r="R33" s="219"/>
      <c r="S33" s="219"/>
      <c r="T33" s="219"/>
      <c r="U33" s="219"/>
      <c r="V33" s="219"/>
      <c r="W33" s="219"/>
      <c r="X33" s="219"/>
      <c r="Y33" s="219"/>
      <c r="Z33" s="219"/>
      <c r="AA33" s="219"/>
      <c r="AB33" s="219"/>
      <c r="AC33" s="219"/>
    </row>
    <row r="34" spans="1:29" ht="12.75">
      <c r="A34" s="268">
        <v>21</v>
      </c>
      <c r="B34" s="268">
        <v>0</v>
      </c>
      <c r="C34" s="219"/>
      <c r="D34" s="268" t="s">
        <v>68</v>
      </c>
      <c r="E34" s="365">
        <v>43938</v>
      </c>
      <c r="F34" s="219"/>
      <c r="G34" s="268">
        <v>0</v>
      </c>
      <c r="H34" s="268" t="s">
        <v>25</v>
      </c>
      <c r="I34" s="472">
        <v>43992</v>
      </c>
      <c r="J34" s="219"/>
      <c r="K34" s="219"/>
      <c r="L34" s="219"/>
      <c r="M34" s="219"/>
      <c r="N34" s="219"/>
      <c r="O34" s="219"/>
      <c r="P34" s="219"/>
      <c r="Q34" s="219"/>
      <c r="R34" s="219"/>
      <c r="S34" s="219"/>
      <c r="T34" s="219"/>
      <c r="U34" s="219"/>
      <c r="V34" s="219"/>
      <c r="W34" s="219"/>
      <c r="X34" s="219"/>
      <c r="Y34" s="219"/>
      <c r="Z34" s="219"/>
      <c r="AA34" s="219"/>
      <c r="AB34" s="219"/>
      <c r="AC34" s="219"/>
    </row>
    <row r="35" spans="1:29" ht="12.75">
      <c r="A35" s="268">
        <v>22</v>
      </c>
      <c r="B35" s="268">
        <v>3</v>
      </c>
      <c r="C35" s="219"/>
      <c r="D35" s="268" t="s">
        <v>68</v>
      </c>
      <c r="E35" s="365">
        <v>43938</v>
      </c>
      <c r="F35" s="219"/>
      <c r="G35" s="268">
        <v>3</v>
      </c>
      <c r="H35" s="268" t="s">
        <v>25</v>
      </c>
      <c r="I35" s="472">
        <v>43992</v>
      </c>
      <c r="J35" s="219"/>
      <c r="K35" s="219"/>
      <c r="L35" s="219"/>
      <c r="M35" s="219"/>
      <c r="N35" s="219"/>
      <c r="O35" s="219"/>
      <c r="P35" s="219"/>
      <c r="Q35" s="219"/>
      <c r="R35" s="219"/>
      <c r="S35" s="219"/>
      <c r="T35" s="219"/>
      <c r="U35" s="219"/>
      <c r="V35" s="219"/>
      <c r="W35" s="219"/>
      <c r="X35" s="219"/>
      <c r="Y35" s="219"/>
      <c r="Z35" s="219"/>
      <c r="AA35" s="219"/>
      <c r="AB35" s="219"/>
      <c r="AC35" s="219"/>
    </row>
    <row r="36" spans="1:29" ht="12.75">
      <c r="A36" s="884">
        <v>23</v>
      </c>
      <c r="B36" s="884">
        <v>43</v>
      </c>
      <c r="C36" s="886"/>
      <c r="D36" s="884" t="s">
        <v>68</v>
      </c>
      <c r="E36" s="885">
        <v>43939</v>
      </c>
      <c r="F36" s="886"/>
      <c r="G36" s="884">
        <v>43</v>
      </c>
      <c r="H36" s="884" t="s">
        <v>25</v>
      </c>
      <c r="I36" s="920">
        <v>43997</v>
      </c>
      <c r="J36" s="886"/>
      <c r="K36" s="886"/>
      <c r="L36" s="885">
        <v>44014</v>
      </c>
      <c r="M36" s="884" t="s">
        <v>3075</v>
      </c>
      <c r="N36" s="884">
        <v>1</v>
      </c>
      <c r="O36" s="884">
        <v>0.03</v>
      </c>
      <c r="P36" s="886"/>
      <c r="Q36" s="886"/>
      <c r="R36" s="886"/>
      <c r="S36" s="886"/>
      <c r="T36" s="886"/>
      <c r="U36" s="886"/>
      <c r="V36" s="886"/>
      <c r="W36" s="886"/>
      <c r="X36" s="886"/>
      <c r="Y36" s="886"/>
      <c r="Z36" s="886"/>
      <c r="AA36" s="886"/>
      <c r="AB36" s="886"/>
      <c r="AC36" s="886"/>
    </row>
    <row r="37" spans="1:29" ht="12.75">
      <c r="A37" s="884">
        <v>24</v>
      </c>
      <c r="B37" s="884">
        <v>112</v>
      </c>
      <c r="C37" s="886"/>
      <c r="D37" s="884" t="s">
        <v>68</v>
      </c>
      <c r="E37" s="885">
        <v>43974</v>
      </c>
      <c r="F37" s="886"/>
      <c r="G37" s="884">
        <v>92</v>
      </c>
      <c r="H37" s="884" t="s">
        <v>25</v>
      </c>
      <c r="I37" s="920">
        <v>44001</v>
      </c>
      <c r="J37" s="886"/>
      <c r="K37" s="886"/>
      <c r="L37" s="885">
        <v>44014</v>
      </c>
      <c r="M37" s="884" t="s">
        <v>3075</v>
      </c>
      <c r="N37" s="884">
        <v>3</v>
      </c>
      <c r="O37" s="884">
        <v>0.18</v>
      </c>
      <c r="P37" s="886"/>
      <c r="Q37" s="886"/>
      <c r="R37" s="886"/>
      <c r="S37" s="886"/>
      <c r="T37" s="886"/>
      <c r="U37" s="886"/>
      <c r="V37" s="886"/>
      <c r="W37" s="886"/>
      <c r="X37" s="886"/>
      <c r="Y37" s="886"/>
      <c r="Z37" s="886"/>
      <c r="AA37" s="886"/>
      <c r="AB37" s="886"/>
      <c r="AC37" s="886"/>
    </row>
    <row r="38" spans="1:29" ht="12.75">
      <c r="A38" s="116"/>
      <c r="B38" s="116"/>
      <c r="D38" s="116"/>
      <c r="E38" s="314"/>
      <c r="G38" s="116">
        <v>20</v>
      </c>
      <c r="H38" s="116" t="s">
        <v>25</v>
      </c>
      <c r="I38" s="384">
        <v>44006</v>
      </c>
      <c r="L38" s="116" t="s">
        <v>3498</v>
      </c>
    </row>
    <row r="39" spans="1:29" ht="12.75">
      <c r="A39" s="116"/>
      <c r="B39" s="116"/>
      <c r="D39" s="116"/>
      <c r="E39" s="314"/>
    </row>
    <row r="40" spans="1:29" ht="12.75">
      <c r="A40" s="884">
        <v>25</v>
      </c>
      <c r="B40" s="884">
        <v>180</v>
      </c>
      <c r="C40" s="886"/>
      <c r="D40" s="884" t="s">
        <v>68</v>
      </c>
      <c r="E40" s="885">
        <v>43978</v>
      </c>
      <c r="F40" s="886"/>
      <c r="G40" s="884">
        <v>80</v>
      </c>
      <c r="H40" s="884" t="s">
        <v>25</v>
      </c>
      <c r="I40" s="920">
        <v>44001</v>
      </c>
      <c r="J40" s="886"/>
      <c r="K40" s="886"/>
      <c r="L40" s="885">
        <v>44014</v>
      </c>
      <c r="M40" s="884" t="s">
        <v>3075</v>
      </c>
      <c r="N40" s="884">
        <v>11</v>
      </c>
      <c r="O40" s="884">
        <v>0.32</v>
      </c>
      <c r="P40" s="886"/>
      <c r="Q40" s="886"/>
      <c r="R40" s="886"/>
      <c r="S40" s="886"/>
      <c r="T40" s="886"/>
      <c r="U40" s="886"/>
      <c r="V40" s="886"/>
      <c r="W40" s="886"/>
      <c r="X40" s="886"/>
      <c r="Y40" s="886"/>
      <c r="Z40" s="886"/>
      <c r="AA40" s="886"/>
      <c r="AB40" s="886"/>
      <c r="AC40" s="886"/>
    </row>
    <row r="41" spans="1:29" ht="12.75">
      <c r="A41" s="116"/>
      <c r="B41" s="116"/>
      <c r="D41" s="116"/>
      <c r="E41" s="314"/>
      <c r="G41" s="116">
        <v>100</v>
      </c>
      <c r="H41" s="116" t="s">
        <v>25</v>
      </c>
      <c r="I41" s="384">
        <v>44005</v>
      </c>
      <c r="L41" s="116" t="s">
        <v>3498</v>
      </c>
    </row>
    <row r="42" spans="1:29" ht="12.75">
      <c r="A42" s="116"/>
      <c r="B42" s="116"/>
      <c r="D42" s="116"/>
      <c r="E42" s="314"/>
    </row>
    <row r="43" spans="1:29" ht="12.75">
      <c r="A43" s="268">
        <v>26</v>
      </c>
      <c r="B43" s="268">
        <v>21</v>
      </c>
      <c r="C43" s="219"/>
      <c r="D43" s="268" t="s">
        <v>68</v>
      </c>
      <c r="E43" s="365">
        <v>43938</v>
      </c>
      <c r="F43" s="219"/>
      <c r="G43" s="268">
        <v>21</v>
      </c>
      <c r="H43" s="268" t="s">
        <v>25</v>
      </c>
      <c r="I43" s="472">
        <v>44005</v>
      </c>
      <c r="J43" s="219"/>
      <c r="K43" s="219"/>
      <c r="L43" s="268" t="s">
        <v>3498</v>
      </c>
      <c r="M43" s="219"/>
      <c r="N43" s="219"/>
      <c r="O43" s="219"/>
      <c r="P43" s="219"/>
      <c r="Q43" s="219"/>
      <c r="R43" s="219"/>
      <c r="S43" s="219"/>
      <c r="T43" s="219"/>
      <c r="U43" s="219"/>
      <c r="V43" s="219"/>
      <c r="W43" s="219"/>
      <c r="X43" s="219"/>
      <c r="Y43" s="219"/>
      <c r="Z43" s="219"/>
      <c r="AA43" s="219"/>
      <c r="AB43" s="219"/>
      <c r="AC43" s="219"/>
    </row>
    <row r="44" spans="1:29" ht="12.75">
      <c r="A44" s="268">
        <v>27</v>
      </c>
      <c r="B44" s="268">
        <v>11</v>
      </c>
      <c r="C44" s="219"/>
      <c r="D44" s="268" t="s">
        <v>68</v>
      </c>
      <c r="E44" s="365">
        <v>43939</v>
      </c>
      <c r="F44" s="219"/>
      <c r="G44" s="268">
        <v>11</v>
      </c>
      <c r="H44" s="268" t="s">
        <v>25</v>
      </c>
      <c r="I44" s="472">
        <v>44005</v>
      </c>
      <c r="J44" s="219"/>
      <c r="K44" s="219"/>
      <c r="L44" s="268" t="s">
        <v>3498</v>
      </c>
      <c r="M44" s="219"/>
      <c r="N44" s="219"/>
      <c r="O44" s="219"/>
      <c r="P44" s="219"/>
      <c r="Q44" s="219"/>
      <c r="R44" s="219"/>
      <c r="S44" s="219"/>
      <c r="T44" s="219"/>
      <c r="U44" s="219"/>
      <c r="V44" s="219"/>
      <c r="W44" s="219"/>
      <c r="X44" s="219"/>
      <c r="Y44" s="219"/>
      <c r="Z44" s="219"/>
      <c r="AA44" s="219"/>
      <c r="AB44" s="219"/>
      <c r="AC44" s="219"/>
    </row>
    <row r="45" spans="1:29" ht="12.75">
      <c r="A45" s="884">
        <v>28</v>
      </c>
      <c r="B45" s="884">
        <v>8</v>
      </c>
      <c r="C45" s="886"/>
      <c r="D45" s="884" t="s">
        <v>68</v>
      </c>
      <c r="E45" s="885">
        <v>43938</v>
      </c>
      <c r="F45" s="886"/>
      <c r="G45" s="884">
        <v>8</v>
      </c>
      <c r="H45" s="884" t="s">
        <v>25</v>
      </c>
      <c r="I45" s="920">
        <v>44005</v>
      </c>
      <c r="J45" s="886"/>
      <c r="K45" s="886"/>
      <c r="L45" s="885">
        <v>44022</v>
      </c>
      <c r="M45" s="884" t="s">
        <v>3075</v>
      </c>
      <c r="N45" s="884">
        <v>2</v>
      </c>
      <c r="O45" s="884">
        <v>0.3</v>
      </c>
      <c r="P45" s="886"/>
      <c r="Q45" s="886"/>
      <c r="R45" s="886"/>
      <c r="S45" s="886"/>
      <c r="T45" s="886"/>
      <c r="U45" s="886"/>
      <c r="V45" s="886"/>
      <c r="W45" s="886"/>
      <c r="X45" s="886"/>
      <c r="Y45" s="886"/>
      <c r="Z45" s="886"/>
      <c r="AA45" s="886"/>
      <c r="AB45" s="886"/>
      <c r="AC45" s="886"/>
    </row>
    <row r="46" spans="1:29" ht="12.75">
      <c r="A46" s="268">
        <v>29</v>
      </c>
      <c r="B46" s="268">
        <v>0</v>
      </c>
      <c r="C46" s="219"/>
      <c r="D46" s="268" t="s">
        <v>68</v>
      </c>
      <c r="E46" s="365">
        <v>43939</v>
      </c>
      <c r="F46" s="219"/>
      <c r="G46" s="268">
        <v>0</v>
      </c>
      <c r="H46" s="268" t="s">
        <v>25</v>
      </c>
      <c r="I46" s="472">
        <v>43992</v>
      </c>
      <c r="J46" s="219"/>
      <c r="K46" s="219"/>
      <c r="L46" s="219"/>
      <c r="M46" s="219"/>
      <c r="N46" s="219"/>
      <c r="O46" s="219"/>
      <c r="P46" s="219"/>
      <c r="Q46" s="219"/>
      <c r="R46" s="219"/>
      <c r="S46" s="219"/>
      <c r="T46" s="219"/>
      <c r="U46" s="219"/>
      <c r="V46" s="219"/>
      <c r="W46" s="219"/>
      <c r="X46" s="219"/>
      <c r="Y46" s="219"/>
      <c r="Z46" s="219"/>
      <c r="AA46" s="219"/>
      <c r="AB46" s="219"/>
      <c r="AC46" s="219"/>
    </row>
    <row r="47" spans="1:29" ht="12.75">
      <c r="A47" s="268">
        <v>30</v>
      </c>
      <c r="B47" s="268">
        <v>25</v>
      </c>
      <c r="C47" s="219"/>
      <c r="D47" s="268" t="s">
        <v>68</v>
      </c>
      <c r="E47" s="365">
        <v>43938</v>
      </c>
      <c r="F47" s="219"/>
      <c r="G47" s="268">
        <v>25</v>
      </c>
      <c r="H47" s="268" t="s">
        <v>25</v>
      </c>
      <c r="I47" s="472">
        <v>43992</v>
      </c>
      <c r="J47" s="219"/>
      <c r="K47" s="219"/>
      <c r="L47" s="219"/>
      <c r="M47" s="219"/>
      <c r="N47" s="219"/>
      <c r="O47" s="219"/>
      <c r="P47" s="219"/>
      <c r="Q47" s="219"/>
      <c r="R47" s="219"/>
      <c r="S47" s="219"/>
      <c r="T47" s="219"/>
      <c r="U47" s="219"/>
      <c r="V47" s="219"/>
      <c r="W47" s="219"/>
      <c r="X47" s="219"/>
      <c r="Y47" s="219"/>
      <c r="Z47" s="219"/>
      <c r="AA47" s="219"/>
      <c r="AB47" s="219"/>
      <c r="AC47" s="219"/>
    </row>
    <row r="48" spans="1:29" ht="12.75">
      <c r="A48" s="844">
        <v>31</v>
      </c>
      <c r="B48" s="844">
        <v>71</v>
      </c>
      <c r="C48" s="846"/>
      <c r="D48" s="844" t="s">
        <v>68</v>
      </c>
      <c r="E48" s="923">
        <v>43944</v>
      </c>
      <c r="F48" s="846"/>
      <c r="G48" s="844">
        <v>71</v>
      </c>
      <c r="H48" s="844" t="s">
        <v>25</v>
      </c>
      <c r="I48" s="845">
        <v>43997</v>
      </c>
      <c r="J48" s="846"/>
      <c r="K48" s="846"/>
      <c r="L48" s="923">
        <v>44023</v>
      </c>
      <c r="M48" s="884" t="s">
        <v>3075</v>
      </c>
      <c r="N48" s="844">
        <v>2</v>
      </c>
      <c r="O48" s="844">
        <v>0.13</v>
      </c>
      <c r="P48" s="846"/>
      <c r="Q48" s="846"/>
      <c r="R48" s="846"/>
      <c r="S48" s="846"/>
      <c r="T48" s="846"/>
      <c r="U48" s="846"/>
      <c r="V48" s="846"/>
      <c r="W48" s="846"/>
      <c r="X48" s="846"/>
      <c r="Y48" s="846"/>
      <c r="Z48" s="846"/>
      <c r="AA48" s="846"/>
      <c r="AB48" s="846"/>
      <c r="AC48" s="846"/>
    </row>
    <row r="49" spans="1:29" ht="12.75">
      <c r="A49" s="884">
        <v>32</v>
      </c>
      <c r="B49" s="884">
        <v>89</v>
      </c>
      <c r="C49" s="886"/>
      <c r="D49" s="884" t="s">
        <v>68</v>
      </c>
      <c r="E49" s="885">
        <v>43939</v>
      </c>
      <c r="F49" s="886"/>
      <c r="G49" s="884">
        <v>89</v>
      </c>
      <c r="H49" s="884" t="s">
        <v>25</v>
      </c>
      <c r="I49" s="920">
        <v>44004</v>
      </c>
      <c r="J49" s="886"/>
      <c r="K49" s="886"/>
      <c r="L49" s="884" t="s">
        <v>3498</v>
      </c>
      <c r="M49" s="884" t="s">
        <v>3075</v>
      </c>
      <c r="N49" s="886"/>
      <c r="O49" s="884">
        <v>0</v>
      </c>
      <c r="P49" s="886"/>
      <c r="Q49" s="886"/>
      <c r="R49" s="886"/>
      <c r="S49" s="886"/>
      <c r="T49" s="886"/>
      <c r="U49" s="886"/>
      <c r="V49" s="886"/>
      <c r="W49" s="886"/>
      <c r="X49" s="886"/>
      <c r="Y49" s="886"/>
      <c r="Z49" s="886"/>
      <c r="AA49" s="886"/>
      <c r="AB49" s="886"/>
      <c r="AC49" s="886"/>
    </row>
    <row r="50" spans="1:29" ht="12.75">
      <c r="A50" s="884">
        <v>33</v>
      </c>
      <c r="B50" s="884">
        <v>91</v>
      </c>
      <c r="C50" s="886"/>
      <c r="D50" s="884" t="s">
        <v>68</v>
      </c>
      <c r="E50" s="885">
        <v>43939</v>
      </c>
      <c r="F50" s="886"/>
      <c r="G50" s="884">
        <v>91</v>
      </c>
      <c r="H50" s="884" t="s">
        <v>25</v>
      </c>
      <c r="I50" s="920">
        <v>44004</v>
      </c>
      <c r="J50" s="886"/>
      <c r="K50" s="886"/>
      <c r="L50" s="885">
        <v>44022</v>
      </c>
      <c r="M50" s="884" t="s">
        <v>3075</v>
      </c>
      <c r="N50" s="884">
        <v>4</v>
      </c>
      <c r="O50" s="884">
        <v>0.27</v>
      </c>
      <c r="P50" s="886"/>
      <c r="Q50" s="886"/>
      <c r="R50" s="886"/>
      <c r="S50" s="886"/>
      <c r="T50" s="886"/>
      <c r="U50" s="886"/>
      <c r="V50" s="886"/>
      <c r="W50" s="886"/>
      <c r="X50" s="886"/>
      <c r="Y50" s="886"/>
      <c r="Z50" s="886"/>
      <c r="AA50" s="886"/>
      <c r="AB50" s="886"/>
      <c r="AC50" s="886"/>
    </row>
    <row r="51" spans="1:29" ht="12.75">
      <c r="A51" s="884">
        <v>34</v>
      </c>
      <c r="B51" s="884">
        <v>209</v>
      </c>
      <c r="C51" s="886"/>
      <c r="D51" s="884" t="s">
        <v>68</v>
      </c>
      <c r="E51" s="885">
        <v>43981</v>
      </c>
      <c r="F51" s="886"/>
      <c r="G51" s="884">
        <v>57</v>
      </c>
      <c r="H51" s="884" t="s">
        <v>25</v>
      </c>
      <c r="I51" s="920">
        <v>44001</v>
      </c>
      <c r="J51" s="886"/>
      <c r="K51" s="886"/>
      <c r="L51" s="885">
        <v>44022</v>
      </c>
      <c r="M51" s="884" t="s">
        <v>3075</v>
      </c>
      <c r="N51" s="884">
        <v>13</v>
      </c>
      <c r="O51" s="884">
        <v>1</v>
      </c>
      <c r="P51" s="886"/>
      <c r="Q51" s="886"/>
      <c r="R51" s="886"/>
      <c r="S51" s="886"/>
      <c r="T51" s="886"/>
      <c r="U51" s="886"/>
      <c r="V51" s="886"/>
      <c r="W51" s="886"/>
      <c r="X51" s="886"/>
      <c r="Y51" s="886"/>
      <c r="Z51" s="886"/>
      <c r="AA51" s="886"/>
      <c r="AB51" s="886"/>
      <c r="AC51" s="886"/>
    </row>
    <row r="52" spans="1:29" ht="12.75">
      <c r="A52" s="116"/>
      <c r="B52" s="116"/>
      <c r="D52" s="116"/>
      <c r="E52" s="314"/>
      <c r="G52" s="116">
        <v>152</v>
      </c>
      <c r="H52" s="116" t="s">
        <v>25</v>
      </c>
      <c r="I52" s="384">
        <v>44005</v>
      </c>
      <c r="L52" s="116" t="s">
        <v>3498</v>
      </c>
    </row>
    <row r="53" spans="1:29" ht="12.75">
      <c r="A53" s="884">
        <v>35</v>
      </c>
      <c r="B53" s="884">
        <v>57</v>
      </c>
      <c r="C53" s="886"/>
      <c r="D53" s="884" t="s">
        <v>68</v>
      </c>
      <c r="E53" s="885">
        <v>43939</v>
      </c>
      <c r="F53" s="886"/>
      <c r="G53" s="884">
        <v>57</v>
      </c>
      <c r="H53" s="884" t="s">
        <v>25</v>
      </c>
      <c r="I53" s="920">
        <v>44005</v>
      </c>
      <c r="J53" s="886"/>
      <c r="K53" s="886"/>
      <c r="L53" s="884" t="s">
        <v>3498</v>
      </c>
      <c r="M53" s="884" t="s">
        <v>3075</v>
      </c>
      <c r="N53" s="884">
        <v>0</v>
      </c>
      <c r="O53" s="884">
        <v>0</v>
      </c>
      <c r="P53" s="886"/>
      <c r="Q53" s="886"/>
      <c r="R53" s="886"/>
      <c r="S53" s="886"/>
      <c r="T53" s="886"/>
      <c r="U53" s="886"/>
      <c r="V53" s="886"/>
      <c r="W53" s="886"/>
      <c r="X53" s="886"/>
      <c r="Y53" s="886"/>
      <c r="Z53" s="886"/>
      <c r="AA53" s="886"/>
      <c r="AB53" s="886"/>
      <c r="AC53" s="886"/>
    </row>
    <row r="54" spans="1:29" ht="12.75">
      <c r="A54" s="268">
        <v>36</v>
      </c>
      <c r="B54" s="268">
        <v>0</v>
      </c>
      <c r="C54" s="219"/>
      <c r="D54" s="268" t="s">
        <v>68</v>
      </c>
      <c r="E54" s="365">
        <v>43939</v>
      </c>
      <c r="F54" s="219"/>
      <c r="G54" s="268">
        <v>0</v>
      </c>
      <c r="H54" s="268" t="s">
        <v>25</v>
      </c>
      <c r="I54" s="472">
        <v>44008</v>
      </c>
      <c r="J54" s="219"/>
      <c r="K54" s="219"/>
      <c r="L54" s="219"/>
      <c r="M54" s="219"/>
      <c r="N54" s="219"/>
      <c r="O54" s="219"/>
      <c r="P54" s="219"/>
      <c r="Q54" s="219"/>
      <c r="R54" s="219"/>
      <c r="S54" s="219"/>
      <c r="T54" s="219"/>
      <c r="U54" s="219"/>
      <c r="V54" s="219"/>
      <c r="W54" s="219"/>
      <c r="X54" s="219"/>
      <c r="Y54" s="219"/>
      <c r="Z54" s="219"/>
      <c r="AA54" s="219"/>
      <c r="AB54" s="219"/>
      <c r="AC54" s="219"/>
    </row>
    <row r="55" spans="1:29" ht="12.75">
      <c r="A55" s="268">
        <v>37</v>
      </c>
      <c r="B55" s="268">
        <v>0</v>
      </c>
      <c r="C55" s="219"/>
      <c r="D55" s="268" t="s">
        <v>68</v>
      </c>
      <c r="E55" s="365">
        <v>43938</v>
      </c>
      <c r="F55" s="219"/>
      <c r="G55" s="268">
        <v>0</v>
      </c>
      <c r="H55" s="268" t="s">
        <v>25</v>
      </c>
      <c r="I55" s="472">
        <v>43992</v>
      </c>
      <c r="J55" s="219"/>
      <c r="K55" s="219"/>
      <c r="L55" s="219"/>
      <c r="M55" s="219"/>
      <c r="N55" s="219"/>
      <c r="O55" s="219"/>
      <c r="P55" s="219"/>
      <c r="Q55" s="219"/>
      <c r="R55" s="219"/>
      <c r="S55" s="219"/>
      <c r="T55" s="219"/>
      <c r="U55" s="219"/>
      <c r="V55" s="219"/>
      <c r="W55" s="219"/>
      <c r="X55" s="219"/>
      <c r="Y55" s="219"/>
      <c r="Z55" s="219"/>
      <c r="AA55" s="219"/>
      <c r="AB55" s="219"/>
      <c r="AC55" s="219"/>
    </row>
    <row r="56" spans="1:29" ht="12.75">
      <c r="A56" s="268">
        <v>38</v>
      </c>
      <c r="B56" s="268">
        <v>0</v>
      </c>
      <c r="C56" s="219"/>
      <c r="D56" s="268" t="s">
        <v>68</v>
      </c>
      <c r="E56" s="365">
        <v>43938</v>
      </c>
      <c r="F56" s="219"/>
      <c r="G56" s="268">
        <v>0</v>
      </c>
      <c r="H56" s="268" t="s">
        <v>25</v>
      </c>
      <c r="I56" s="472">
        <v>43992</v>
      </c>
      <c r="J56" s="219"/>
      <c r="K56" s="219"/>
      <c r="L56" s="219"/>
      <c r="M56" s="219"/>
      <c r="N56" s="219"/>
      <c r="O56" s="219"/>
      <c r="P56" s="219"/>
      <c r="Q56" s="219"/>
      <c r="R56" s="219"/>
      <c r="S56" s="219"/>
      <c r="T56" s="219"/>
      <c r="U56" s="219"/>
      <c r="V56" s="219"/>
      <c r="W56" s="219"/>
      <c r="X56" s="219"/>
      <c r="Y56" s="219"/>
      <c r="Z56" s="219"/>
      <c r="AA56" s="219"/>
      <c r="AB56" s="219"/>
      <c r="AC56" s="219"/>
    </row>
    <row r="57" spans="1:29" ht="12.75">
      <c r="A57" s="884">
        <v>39</v>
      </c>
      <c r="B57" s="884">
        <v>44</v>
      </c>
      <c r="C57" s="886"/>
      <c r="D57" s="884" t="s">
        <v>68</v>
      </c>
      <c r="E57" s="885">
        <v>43939</v>
      </c>
      <c r="F57" s="886"/>
      <c r="G57" s="884">
        <v>44</v>
      </c>
      <c r="H57" s="884" t="s">
        <v>25</v>
      </c>
      <c r="I57" s="920">
        <v>43993</v>
      </c>
      <c r="J57" s="886"/>
      <c r="K57" s="886"/>
      <c r="L57" s="885">
        <v>44022</v>
      </c>
      <c r="M57" s="884" t="s">
        <v>3075</v>
      </c>
      <c r="N57" s="884">
        <v>5</v>
      </c>
      <c r="O57" s="884">
        <v>0.7</v>
      </c>
      <c r="P57" s="886"/>
      <c r="Q57" s="886"/>
      <c r="R57" s="886"/>
      <c r="S57" s="886"/>
      <c r="T57" s="886"/>
      <c r="U57" s="886"/>
      <c r="V57" s="886"/>
      <c r="W57" s="886"/>
      <c r="X57" s="886"/>
      <c r="Y57" s="886"/>
      <c r="Z57" s="886"/>
      <c r="AA57" s="886"/>
      <c r="AB57" s="886"/>
      <c r="AC57" s="886"/>
    </row>
    <row r="58" spans="1:29" ht="12.75">
      <c r="A58" s="884">
        <v>40</v>
      </c>
      <c r="B58" s="884">
        <v>39</v>
      </c>
      <c r="C58" s="886"/>
      <c r="D58" s="884" t="s">
        <v>68</v>
      </c>
      <c r="E58" s="885">
        <v>43939</v>
      </c>
      <c r="F58" s="886"/>
      <c r="G58" s="884">
        <v>39</v>
      </c>
      <c r="H58" s="884" t="s">
        <v>25</v>
      </c>
      <c r="I58" s="920">
        <v>43993</v>
      </c>
      <c r="J58" s="886"/>
      <c r="K58" s="886"/>
      <c r="L58" s="885">
        <v>44022</v>
      </c>
      <c r="M58" s="884" t="s">
        <v>3075</v>
      </c>
      <c r="N58" s="884">
        <v>2</v>
      </c>
      <c r="O58" s="884">
        <v>0.22</v>
      </c>
      <c r="P58" s="886"/>
      <c r="Q58" s="886"/>
      <c r="R58" s="886"/>
      <c r="S58" s="886"/>
      <c r="T58" s="886"/>
      <c r="U58" s="886"/>
      <c r="V58" s="886"/>
      <c r="W58" s="886"/>
      <c r="X58" s="886"/>
      <c r="Y58" s="886"/>
      <c r="Z58" s="886"/>
      <c r="AA58" s="886"/>
      <c r="AB58" s="886"/>
      <c r="AC58" s="886"/>
    </row>
    <row r="59" spans="1:29" ht="12.75">
      <c r="A59" s="884">
        <v>41</v>
      </c>
      <c r="B59" s="884">
        <v>39</v>
      </c>
      <c r="C59" s="886"/>
      <c r="D59" s="884" t="s">
        <v>68</v>
      </c>
      <c r="E59" s="885">
        <v>43939</v>
      </c>
      <c r="F59" s="886"/>
      <c r="G59" s="884">
        <v>39</v>
      </c>
      <c r="H59" s="884" t="s">
        <v>25</v>
      </c>
      <c r="I59" s="920">
        <v>43993</v>
      </c>
      <c r="J59" s="886"/>
      <c r="K59" s="886"/>
      <c r="L59" s="885">
        <v>44022</v>
      </c>
      <c r="M59" s="884" t="s">
        <v>3075</v>
      </c>
      <c r="N59" s="884">
        <v>2</v>
      </c>
      <c r="O59" s="884">
        <v>0.33</v>
      </c>
      <c r="P59" s="886"/>
      <c r="Q59" s="886"/>
      <c r="R59" s="886"/>
      <c r="S59" s="886"/>
      <c r="T59" s="886"/>
      <c r="U59" s="886"/>
      <c r="V59" s="886"/>
      <c r="W59" s="886"/>
      <c r="X59" s="886"/>
      <c r="Y59" s="886"/>
      <c r="Z59" s="886"/>
      <c r="AA59" s="886"/>
      <c r="AB59" s="886"/>
      <c r="AC59" s="886"/>
    </row>
    <row r="60" spans="1:29" ht="12.75">
      <c r="A60" s="268">
        <v>42</v>
      </c>
      <c r="B60" s="268">
        <v>3</v>
      </c>
      <c r="C60" s="219"/>
      <c r="D60" s="268" t="s">
        <v>68</v>
      </c>
      <c r="E60" s="365">
        <v>43939</v>
      </c>
      <c r="F60" s="219"/>
      <c r="G60" s="268">
        <v>3</v>
      </c>
      <c r="H60" s="268" t="s">
        <v>25</v>
      </c>
      <c r="I60" s="472">
        <v>44008</v>
      </c>
      <c r="J60" s="219"/>
      <c r="K60" s="219"/>
      <c r="L60" s="268" t="s">
        <v>3498</v>
      </c>
      <c r="M60" s="219"/>
      <c r="N60" s="219"/>
      <c r="O60" s="219"/>
      <c r="P60" s="219"/>
      <c r="Q60" s="219"/>
      <c r="R60" s="219"/>
      <c r="S60" s="219"/>
      <c r="T60" s="219"/>
      <c r="U60" s="219"/>
      <c r="V60" s="219"/>
      <c r="W60" s="219"/>
      <c r="X60" s="219"/>
      <c r="Y60" s="219"/>
      <c r="Z60" s="219"/>
      <c r="AA60" s="219"/>
      <c r="AB60" s="219"/>
      <c r="AC60" s="219"/>
    </row>
    <row r="61" spans="1:29" ht="12.75">
      <c r="A61" s="268">
        <v>43</v>
      </c>
      <c r="B61" s="268">
        <v>1</v>
      </c>
      <c r="C61" s="219"/>
      <c r="D61" s="268" t="s">
        <v>68</v>
      </c>
      <c r="E61" s="365">
        <v>43939</v>
      </c>
      <c r="F61" s="219"/>
      <c r="G61" s="268">
        <v>1</v>
      </c>
      <c r="H61" s="268" t="s">
        <v>25</v>
      </c>
      <c r="I61" s="472">
        <v>44008</v>
      </c>
      <c r="J61" s="219"/>
      <c r="K61" s="219"/>
      <c r="L61" s="268" t="s">
        <v>3498</v>
      </c>
      <c r="M61" s="219"/>
      <c r="N61" s="219"/>
      <c r="O61" s="219"/>
      <c r="P61" s="219"/>
      <c r="Q61" s="219"/>
      <c r="R61" s="219"/>
      <c r="S61" s="219"/>
      <c r="T61" s="219"/>
      <c r="U61" s="219"/>
      <c r="V61" s="219"/>
      <c r="W61" s="219"/>
      <c r="X61" s="219"/>
      <c r="Y61" s="219"/>
      <c r="Z61" s="219"/>
      <c r="AA61" s="219"/>
      <c r="AB61" s="219"/>
      <c r="AC61" s="219"/>
    </row>
    <row r="62" spans="1:29" ht="12.75">
      <c r="A62" s="116"/>
      <c r="B62" s="116"/>
      <c r="D62" s="116"/>
      <c r="E62" s="314"/>
    </row>
    <row r="63" spans="1:29" ht="12.75">
      <c r="A63" s="116"/>
      <c r="B63" s="116">
        <f>SUM(B2:B61)</f>
        <v>2644</v>
      </c>
      <c r="D63" s="116"/>
      <c r="E63" s="314"/>
    </row>
    <row r="64" spans="1:29" ht="12.75">
      <c r="A64" s="116"/>
      <c r="B64" s="116"/>
      <c r="D64" s="116"/>
      <c r="E64" s="314"/>
    </row>
    <row r="65" spans="1:7" ht="12.75">
      <c r="A65" s="116"/>
      <c r="B65" s="116"/>
      <c r="D65" s="116"/>
      <c r="E65" s="314"/>
      <c r="G65">
        <f>SUM(G57:G59,G50:G51,G45)</f>
        <v>278</v>
      </c>
    </row>
    <row r="66" spans="1:7" ht="12.75">
      <c r="B66" s="1003" t="s">
        <v>3514</v>
      </c>
      <c r="C66" s="987"/>
      <c r="D66" s="116"/>
      <c r="E66" s="314"/>
    </row>
    <row r="67" spans="1:7" ht="12.75">
      <c r="A67" s="431" t="s">
        <v>3345</v>
      </c>
      <c r="B67" s="924"/>
      <c r="C67" s="925"/>
      <c r="D67" s="116"/>
      <c r="E67" s="314"/>
    </row>
    <row r="68" spans="1:7" ht="12.75">
      <c r="A68" s="431" t="s">
        <v>3348</v>
      </c>
      <c r="B68" s="926"/>
      <c r="C68" s="927"/>
      <c r="D68" s="116"/>
      <c r="E68" s="314"/>
    </row>
    <row r="69" spans="1:7" ht="12.75">
      <c r="A69" s="431" t="s">
        <v>3350</v>
      </c>
      <c r="B69" s="928">
        <v>161</v>
      </c>
      <c r="C69" s="735" t="s">
        <v>3515</v>
      </c>
      <c r="D69" s="116"/>
      <c r="E69" s="314"/>
    </row>
    <row r="70" spans="1:7" ht="12.75">
      <c r="A70" s="431" t="s">
        <v>3352</v>
      </c>
      <c r="B70" s="928" t="s">
        <v>3516</v>
      </c>
      <c r="C70" s="735" t="s">
        <v>3517</v>
      </c>
    </row>
    <row r="71" spans="1:7" ht="12.75">
      <c r="A71" s="431" t="s">
        <v>3354</v>
      </c>
      <c r="B71" s="929" t="s">
        <v>3518</v>
      </c>
      <c r="C71" s="736" t="s">
        <v>3519</v>
      </c>
      <c r="D71" s="116"/>
      <c r="E71" s="314"/>
    </row>
    <row r="72" spans="1:7" ht="12.75">
      <c r="A72" s="116"/>
      <c r="B72" s="116"/>
      <c r="D72" s="116"/>
      <c r="E72" s="314"/>
    </row>
    <row r="73" spans="1:7" ht="12.75">
      <c r="B73" s="1003" t="s">
        <v>3520</v>
      </c>
      <c r="C73" s="987"/>
      <c r="D73" s="116"/>
      <c r="E73" s="314"/>
    </row>
    <row r="74" spans="1:7" ht="12.75">
      <c r="A74" s="431" t="s">
        <v>3345</v>
      </c>
      <c r="B74" s="738" t="s">
        <v>3521</v>
      </c>
      <c r="C74" s="930">
        <v>11466</v>
      </c>
      <c r="D74" s="116"/>
      <c r="E74" s="314"/>
    </row>
    <row r="75" spans="1:7" ht="12.75">
      <c r="A75" s="431" t="s">
        <v>3348</v>
      </c>
      <c r="B75" s="741" t="s">
        <v>3522</v>
      </c>
      <c r="C75" s="931">
        <v>43926</v>
      </c>
      <c r="D75" s="116"/>
      <c r="E75" s="314"/>
    </row>
    <row r="76" spans="1:7" ht="12.75">
      <c r="A76" s="431" t="s">
        <v>3350</v>
      </c>
      <c r="B76" s="741" t="s">
        <v>3523</v>
      </c>
      <c r="C76" s="931">
        <v>43930</v>
      </c>
    </row>
    <row r="77" spans="1:7" ht="12.75">
      <c r="A77" s="431" t="s">
        <v>3352</v>
      </c>
      <c r="B77" s="741" t="s">
        <v>3524</v>
      </c>
      <c r="C77" s="742" t="s">
        <v>3525</v>
      </c>
    </row>
    <row r="78" spans="1:7" ht="12.75">
      <c r="A78" s="431" t="s">
        <v>3354</v>
      </c>
      <c r="B78" s="743" t="s">
        <v>3526</v>
      </c>
      <c r="C78" s="744" t="s">
        <v>3527</v>
      </c>
      <c r="D78" s="116"/>
      <c r="E78" s="314"/>
    </row>
    <row r="79" spans="1:7" ht="12.75">
      <c r="A79" s="116"/>
      <c r="B79" s="401" t="s">
        <v>3378</v>
      </c>
      <c r="C79" s="401" t="s">
        <v>3379</v>
      </c>
      <c r="D79" s="116"/>
      <c r="E79" s="116" t="s">
        <v>3528</v>
      </c>
    </row>
    <row r="80" spans="1:7" ht="12.75">
      <c r="A80" s="116"/>
      <c r="B80" s="116"/>
      <c r="D80" s="116"/>
      <c r="E80" s="314"/>
    </row>
    <row r="81" spans="1:5" ht="12.75">
      <c r="B81" s="1003" t="s">
        <v>3529</v>
      </c>
      <c r="C81" s="987"/>
      <c r="D81" s="116"/>
      <c r="E81" s="314"/>
    </row>
    <row r="82" spans="1:5" ht="12.75">
      <c r="A82" s="431" t="s">
        <v>3345</v>
      </c>
      <c r="B82" s="738" t="s">
        <v>3530</v>
      </c>
      <c r="C82" s="739" t="s">
        <v>3531</v>
      </c>
      <c r="D82" s="116"/>
      <c r="E82" s="314"/>
    </row>
    <row r="83" spans="1:5" ht="12.75">
      <c r="A83" s="431" t="s">
        <v>3348</v>
      </c>
      <c r="B83" s="741" t="s">
        <v>3532</v>
      </c>
      <c r="C83" s="742" t="s">
        <v>3533</v>
      </c>
      <c r="D83" s="116"/>
      <c r="E83" s="314"/>
    </row>
    <row r="84" spans="1:5" ht="12.75">
      <c r="A84" s="431" t="s">
        <v>3350</v>
      </c>
      <c r="B84" s="741" t="s">
        <v>3534</v>
      </c>
      <c r="C84" s="742" t="s">
        <v>3535</v>
      </c>
      <c r="D84" s="116"/>
      <c r="E84" s="314"/>
    </row>
    <row r="85" spans="1:5" ht="12.75">
      <c r="A85" s="431" t="s">
        <v>3352</v>
      </c>
      <c r="B85" s="741" t="s">
        <v>3536</v>
      </c>
      <c r="C85" s="742">
        <v>16</v>
      </c>
    </row>
    <row r="86" spans="1:5" ht="12.75">
      <c r="A86" s="431" t="s">
        <v>3354</v>
      </c>
      <c r="B86" s="743" t="s">
        <v>3537</v>
      </c>
      <c r="C86" s="744" t="s">
        <v>3538</v>
      </c>
      <c r="D86" s="116"/>
      <c r="E86" s="314"/>
    </row>
    <row r="87" spans="1:5" ht="12.75">
      <c r="A87" s="116"/>
      <c r="B87" s="401" t="s">
        <v>3378</v>
      </c>
      <c r="C87" s="401" t="s">
        <v>3379</v>
      </c>
      <c r="D87" s="116"/>
      <c r="E87" s="314"/>
    </row>
    <row r="88" spans="1:5" ht="12.75">
      <c r="A88" s="116"/>
      <c r="B88" s="116"/>
      <c r="D88" s="116"/>
      <c r="E88" s="314"/>
    </row>
    <row r="89" spans="1:5" ht="12.75">
      <c r="A89" s="116"/>
      <c r="B89" s="116"/>
      <c r="D89" s="116"/>
      <c r="E89" s="314"/>
    </row>
    <row r="90" spans="1:5" ht="12.75">
      <c r="A90" s="116"/>
      <c r="B90" s="116"/>
      <c r="D90" s="116"/>
      <c r="E90" s="314"/>
    </row>
    <row r="91" spans="1:5" ht="12.75">
      <c r="A91" s="116"/>
      <c r="B91" s="116"/>
      <c r="D91" s="116"/>
      <c r="E91" s="314"/>
    </row>
    <row r="92" spans="1:5" ht="12.75">
      <c r="A92" s="116"/>
      <c r="B92" s="116"/>
      <c r="D92" s="116"/>
      <c r="E92" s="314"/>
    </row>
    <row r="93" spans="1:5" ht="12.75">
      <c r="A93" s="116"/>
      <c r="B93" s="116"/>
      <c r="D93" s="116"/>
      <c r="E93" s="314"/>
    </row>
    <row r="94" spans="1:5" ht="12.75">
      <c r="A94" s="116"/>
      <c r="B94" s="116"/>
    </row>
    <row r="95" spans="1:5" ht="12.75">
      <c r="A95" s="116"/>
      <c r="B95" s="116"/>
      <c r="D95" s="116"/>
      <c r="E95" s="314"/>
    </row>
    <row r="96" spans="1:5" ht="12.75">
      <c r="A96" s="116"/>
      <c r="B96" s="116"/>
      <c r="D96" s="116"/>
      <c r="E96" s="314"/>
    </row>
    <row r="97" spans="1:5" ht="12.75">
      <c r="A97" s="116"/>
      <c r="B97" s="116"/>
      <c r="D97" s="116"/>
      <c r="E97" s="314"/>
    </row>
    <row r="98" spans="1:5" ht="12.75">
      <c r="A98" s="116"/>
      <c r="B98" s="116"/>
      <c r="D98" s="116"/>
      <c r="E98" s="314"/>
    </row>
    <row r="99" spans="1:5" ht="12.75">
      <c r="A99" s="116"/>
      <c r="B99" s="116"/>
      <c r="D99" s="116"/>
      <c r="E99" s="314"/>
    </row>
    <row r="100" spans="1:5" ht="12.75">
      <c r="A100" s="116"/>
      <c r="B100" s="116"/>
      <c r="D100" s="116"/>
      <c r="E100" s="314"/>
    </row>
    <row r="101" spans="1:5" ht="12.75">
      <c r="A101" s="116"/>
      <c r="B101" s="116"/>
      <c r="D101" s="116"/>
      <c r="E101" s="314"/>
    </row>
    <row r="102" spans="1:5" ht="12.75">
      <c r="A102" s="116"/>
      <c r="B102" s="116"/>
      <c r="D102" s="116"/>
      <c r="E102" s="314"/>
    </row>
    <row r="103" spans="1:5" ht="12.75">
      <c r="A103" s="116"/>
      <c r="B103" s="116"/>
      <c r="D103" s="116"/>
      <c r="E103" s="314"/>
    </row>
    <row r="104" spans="1:5" ht="12.75">
      <c r="A104" s="116"/>
      <c r="B104" s="116"/>
      <c r="D104" s="116"/>
      <c r="E104" s="314"/>
    </row>
    <row r="105" spans="1:5" ht="12.75">
      <c r="A105" s="116"/>
      <c r="B105">
        <f>SUM(B2:B103)</f>
        <v>5449</v>
      </c>
      <c r="D105" s="116"/>
      <c r="E105" s="314"/>
    </row>
    <row r="106" spans="1:5" ht="12.75">
      <c r="A106" s="116"/>
      <c r="B106" s="116"/>
      <c r="D106" s="116"/>
      <c r="E106" s="314"/>
    </row>
    <row r="107" spans="1:5" ht="12.75">
      <c r="A107" s="116"/>
      <c r="B107" s="116"/>
      <c r="D107" s="116"/>
      <c r="E107" s="314"/>
    </row>
    <row r="108" spans="1:5" ht="12.75">
      <c r="A108" s="116"/>
      <c r="B108" s="116"/>
      <c r="D108" s="116"/>
      <c r="E108" s="314"/>
    </row>
    <row r="109" spans="1:5" ht="12.75">
      <c r="A109" s="116"/>
      <c r="B109" s="116"/>
      <c r="D109" s="116"/>
      <c r="E109" s="314"/>
    </row>
    <row r="110" spans="1:5" ht="12.75">
      <c r="A110" s="116"/>
      <c r="B110" s="116"/>
    </row>
    <row r="111" spans="1:5" ht="12.75">
      <c r="A111" s="116"/>
      <c r="B111" s="116"/>
    </row>
    <row r="112" spans="1:5" ht="12.75">
      <c r="A112" s="116"/>
      <c r="B112" s="116"/>
      <c r="D112" s="116"/>
      <c r="E112" s="314"/>
    </row>
    <row r="113" spans="1:5" ht="12.75">
      <c r="A113" s="116"/>
      <c r="B113" s="116"/>
      <c r="D113" s="116"/>
      <c r="E113" s="314"/>
    </row>
    <row r="114" spans="1:5" ht="12.75">
      <c r="A114" s="116"/>
      <c r="B114" s="116"/>
      <c r="D114" s="116"/>
      <c r="E114" s="314"/>
    </row>
    <row r="115" spans="1:5" ht="12.75">
      <c r="A115" s="116"/>
      <c r="B115" s="116"/>
      <c r="D115" s="116"/>
      <c r="E115" s="314"/>
    </row>
    <row r="116" spans="1:5" ht="12.75">
      <c r="A116" s="116"/>
      <c r="B116" s="116"/>
      <c r="D116" s="116"/>
      <c r="E116" s="314"/>
    </row>
    <row r="117" spans="1:5" ht="12.75">
      <c r="A117" s="116"/>
      <c r="B117" s="116"/>
      <c r="D117" s="116"/>
      <c r="E117" s="314"/>
    </row>
    <row r="118" spans="1:5" ht="12.75">
      <c r="A118" s="116"/>
      <c r="B118" s="116"/>
    </row>
    <row r="119" spans="1:5" ht="12.75">
      <c r="A119" s="116"/>
      <c r="B119" s="116"/>
    </row>
    <row r="120" spans="1:5" ht="12.75">
      <c r="A120" s="116"/>
      <c r="B120" s="116"/>
    </row>
    <row r="121" spans="1:5" ht="12.75">
      <c r="A121" s="116"/>
      <c r="B121" s="116"/>
    </row>
    <row r="122" spans="1:5" ht="12.75">
      <c r="A122" s="116"/>
      <c r="B122" s="116"/>
      <c r="D122" s="116"/>
      <c r="E122" s="314"/>
    </row>
    <row r="123" spans="1:5" ht="12.75">
      <c r="A123" s="116"/>
      <c r="B123" s="116"/>
      <c r="D123" s="116"/>
      <c r="E123" s="314"/>
    </row>
    <row r="124" spans="1:5" ht="12.75">
      <c r="A124" s="116"/>
      <c r="B124" s="116"/>
      <c r="D124" s="116"/>
      <c r="E124" s="314"/>
    </row>
    <row r="125" spans="1:5" ht="12.75">
      <c r="A125" s="116"/>
      <c r="B125" s="116"/>
      <c r="D125" s="116"/>
      <c r="E125" s="314"/>
    </row>
    <row r="126" spans="1:5" ht="12.75">
      <c r="A126" s="116"/>
      <c r="B126" s="116"/>
      <c r="D126" s="116"/>
      <c r="E126" s="314"/>
    </row>
    <row r="127" spans="1:5" ht="12.75">
      <c r="A127" s="116"/>
      <c r="B127" s="116"/>
      <c r="D127" s="116"/>
      <c r="E127" s="314"/>
    </row>
    <row r="128" spans="1:5" ht="12.75">
      <c r="A128" s="116"/>
      <c r="B128" s="116"/>
      <c r="D128" s="116"/>
      <c r="E128" s="314"/>
    </row>
    <row r="129" spans="1:5" ht="12.75">
      <c r="A129" s="116"/>
      <c r="B129" s="116"/>
      <c r="D129" s="116"/>
      <c r="E129" s="314"/>
    </row>
    <row r="130" spans="1:5" ht="12.75">
      <c r="A130" s="116"/>
      <c r="B130" s="116"/>
    </row>
    <row r="131" spans="1:5" ht="12.75">
      <c r="A131" s="116"/>
      <c r="B131" s="116"/>
    </row>
    <row r="132" spans="1:5" ht="12.75">
      <c r="A132" s="116"/>
      <c r="B132" s="116"/>
    </row>
    <row r="133" spans="1:5" ht="12.75">
      <c r="A133" s="116"/>
      <c r="B133" s="116"/>
    </row>
    <row r="134" spans="1:5" ht="12.75">
      <c r="A134" s="116"/>
      <c r="B134" s="116"/>
    </row>
    <row r="135" spans="1:5" ht="12.75">
      <c r="A135" s="116"/>
      <c r="B135" s="116"/>
    </row>
    <row r="136" spans="1:5" ht="12.75">
      <c r="A136" s="116"/>
      <c r="B136" s="116"/>
      <c r="D136" s="116"/>
      <c r="E136" s="314"/>
    </row>
    <row r="137" spans="1:5" ht="12.75">
      <c r="A137" s="116"/>
      <c r="B137" s="116"/>
      <c r="D137" s="116"/>
      <c r="E137" s="314"/>
    </row>
    <row r="138" spans="1:5" ht="12.75">
      <c r="A138" s="116"/>
      <c r="B138" s="116"/>
      <c r="D138" s="116"/>
      <c r="E138" s="314"/>
    </row>
    <row r="139" spans="1:5" ht="12.75">
      <c r="A139" s="116"/>
      <c r="B139" s="116"/>
      <c r="D139" s="116"/>
      <c r="E139" s="314"/>
    </row>
    <row r="140" spans="1:5" ht="12.75">
      <c r="A140" s="116"/>
      <c r="B140" s="116"/>
      <c r="D140" s="116"/>
      <c r="E140" s="314"/>
    </row>
    <row r="141" spans="1:5" ht="12.75">
      <c r="A141" s="116"/>
      <c r="B141" s="116"/>
      <c r="D141" s="116"/>
      <c r="E141" s="314"/>
    </row>
    <row r="142" spans="1:5" ht="12.75">
      <c r="A142" s="116"/>
      <c r="B142" s="116"/>
      <c r="D142" s="116"/>
      <c r="E142" s="314"/>
    </row>
    <row r="143" spans="1:5" ht="12.75">
      <c r="A143" s="116"/>
      <c r="B143" s="116"/>
      <c r="D143" s="116"/>
      <c r="E143" s="314"/>
    </row>
    <row r="144" spans="1:5" ht="12.75">
      <c r="A144" s="116"/>
      <c r="B144" s="116"/>
      <c r="D144" s="116"/>
      <c r="E144" s="314"/>
    </row>
    <row r="145" spans="1:5" ht="12.75">
      <c r="A145" s="116"/>
      <c r="B145" s="116"/>
      <c r="D145" s="116"/>
      <c r="E145" s="314"/>
    </row>
    <row r="146" spans="1:5" ht="12.75">
      <c r="A146" s="116"/>
      <c r="B146" s="116"/>
      <c r="D146" s="116"/>
      <c r="E146" s="314"/>
    </row>
    <row r="147" spans="1:5" ht="12.75">
      <c r="A147" s="116"/>
      <c r="B147" s="116"/>
      <c r="D147" s="116"/>
      <c r="E147" s="314"/>
    </row>
    <row r="148" spans="1:5" ht="12.75">
      <c r="A148" s="116"/>
      <c r="B148" s="116"/>
    </row>
    <row r="149" spans="1:5" ht="12.75">
      <c r="A149" s="116"/>
      <c r="B149" s="116"/>
    </row>
    <row r="150" spans="1:5" ht="12.75">
      <c r="A150" s="116"/>
      <c r="B150" s="116"/>
    </row>
    <row r="151" spans="1:5" ht="12.75">
      <c r="A151" s="116"/>
      <c r="B151" s="116"/>
    </row>
    <row r="152" spans="1:5" ht="12.75">
      <c r="A152" s="116"/>
      <c r="B152" s="116"/>
      <c r="D152" s="116"/>
      <c r="E152" s="314"/>
    </row>
    <row r="153" spans="1:5" ht="12.75">
      <c r="A153" s="116"/>
      <c r="B153" s="116"/>
      <c r="D153" s="116"/>
      <c r="E153" s="314"/>
    </row>
    <row r="154" spans="1:5" ht="12.75">
      <c r="A154" s="116"/>
      <c r="B154" s="116"/>
      <c r="D154" s="116"/>
      <c r="E154" s="314"/>
    </row>
    <row r="155" spans="1:5" ht="12.75">
      <c r="A155" s="116"/>
      <c r="B155" s="116"/>
      <c r="D155" s="116"/>
      <c r="E155" s="314"/>
    </row>
    <row r="156" spans="1:5" ht="12.75">
      <c r="A156" s="116"/>
      <c r="B156" s="116"/>
      <c r="D156" s="116"/>
      <c r="E156" s="314"/>
    </row>
    <row r="157" spans="1:5" ht="12.75">
      <c r="A157" s="116"/>
      <c r="B157" s="116"/>
      <c r="D157" s="116"/>
      <c r="E157" s="314"/>
    </row>
    <row r="158" spans="1:5" ht="12.75">
      <c r="A158" s="116"/>
      <c r="B158" s="116"/>
      <c r="D158" s="116"/>
      <c r="E158" s="314"/>
    </row>
    <row r="159" spans="1:5" ht="12.75">
      <c r="A159" s="116"/>
      <c r="B159" s="116"/>
      <c r="D159" s="116"/>
      <c r="E159" s="314"/>
    </row>
    <row r="160" spans="1:5" ht="12.75">
      <c r="A160" s="116"/>
      <c r="B160" s="116"/>
      <c r="D160" s="116"/>
      <c r="E160" s="314"/>
    </row>
    <row r="161" spans="1:5" ht="12.75">
      <c r="A161" s="116"/>
      <c r="B161" s="116"/>
      <c r="D161" s="116"/>
      <c r="E161" s="314"/>
    </row>
    <row r="162" spans="1:5" ht="12.75">
      <c r="A162" s="116"/>
      <c r="B162" s="116"/>
      <c r="D162" s="116"/>
      <c r="E162" s="314"/>
    </row>
    <row r="163" spans="1:5" ht="12.75">
      <c r="A163" s="116"/>
      <c r="B163" s="116"/>
      <c r="D163" s="116"/>
      <c r="E163" s="314"/>
    </row>
    <row r="164" spans="1:5" ht="12.75">
      <c r="A164" s="116"/>
      <c r="B164" s="116"/>
      <c r="D164" s="116"/>
      <c r="E164" s="314"/>
    </row>
    <row r="165" spans="1:5" ht="12.75">
      <c r="A165" s="116"/>
      <c r="B165" s="116"/>
      <c r="D165" s="116"/>
      <c r="E165" s="314"/>
    </row>
    <row r="166" spans="1:5" ht="12.75">
      <c r="A166" s="116"/>
      <c r="B166" s="116"/>
      <c r="D166" s="116"/>
      <c r="E166" s="314"/>
    </row>
    <row r="167" spans="1:5" ht="12.75">
      <c r="A167" s="116"/>
      <c r="B167" s="116"/>
      <c r="D167" s="116"/>
      <c r="E167" s="314"/>
    </row>
    <row r="168" spans="1:5" ht="12.75">
      <c r="A168" s="116"/>
      <c r="B168" s="116"/>
    </row>
    <row r="169" spans="1:5" ht="12.75">
      <c r="A169" s="116"/>
      <c r="B169" s="116"/>
    </row>
    <row r="170" spans="1:5" ht="12.75">
      <c r="A170" s="116"/>
      <c r="B170" s="116"/>
      <c r="D170" s="116"/>
      <c r="E170" s="314"/>
    </row>
    <row r="171" spans="1:5" ht="12.75">
      <c r="A171" s="116"/>
      <c r="B171" s="116"/>
      <c r="D171" s="116"/>
      <c r="E171" s="314"/>
    </row>
    <row r="172" spans="1:5" ht="12.75">
      <c r="A172" s="116"/>
      <c r="B172" s="116"/>
      <c r="D172" s="116"/>
      <c r="E172" s="314"/>
    </row>
    <row r="173" spans="1:5" ht="12.75">
      <c r="A173" s="116"/>
      <c r="B173" s="116"/>
      <c r="D173" s="116"/>
      <c r="E173" s="314"/>
    </row>
    <row r="174" spans="1:5" ht="12.75">
      <c r="A174" s="116"/>
      <c r="B174" s="116"/>
      <c r="D174" s="116"/>
      <c r="E174" s="314"/>
    </row>
    <row r="175" spans="1:5" ht="12.75">
      <c r="A175" s="116"/>
      <c r="B175" s="116"/>
      <c r="D175" s="116"/>
      <c r="E175" s="314"/>
    </row>
    <row r="176" spans="1:5" ht="12.75">
      <c r="A176" s="116"/>
      <c r="B176" s="116"/>
      <c r="D176" s="116"/>
      <c r="E176" s="314"/>
    </row>
    <row r="177" spans="1:5" ht="12.75">
      <c r="A177" s="116"/>
      <c r="B177" s="116"/>
      <c r="D177" s="116"/>
      <c r="E177" s="314"/>
    </row>
    <row r="178" spans="1:5" ht="12.75">
      <c r="A178" s="116"/>
      <c r="B178" s="116"/>
      <c r="D178" s="116"/>
      <c r="E178" s="314"/>
    </row>
    <row r="179" spans="1:5" ht="12.75">
      <c r="A179" s="116"/>
      <c r="B179" s="116"/>
      <c r="D179" s="116"/>
      <c r="E179" s="314"/>
    </row>
    <row r="180" spans="1:5" ht="12.75">
      <c r="A180" s="116"/>
      <c r="B180" s="116"/>
      <c r="D180" s="116"/>
      <c r="E180" s="314"/>
    </row>
    <row r="181" spans="1:5" ht="12.75">
      <c r="A181" s="116"/>
      <c r="B181" s="116"/>
      <c r="D181" s="116"/>
      <c r="E181" s="314"/>
    </row>
    <row r="182" spans="1:5" ht="12.75">
      <c r="A182" s="116"/>
      <c r="B182" s="116"/>
      <c r="D182" s="116"/>
      <c r="E182" s="314"/>
    </row>
    <row r="183" spans="1:5" ht="12.75">
      <c r="A183" s="116"/>
      <c r="B183" s="116"/>
      <c r="D183" s="116"/>
      <c r="E183" s="314"/>
    </row>
    <row r="184" spans="1:5" ht="12.75">
      <c r="A184" s="116"/>
      <c r="B184" s="116"/>
      <c r="D184" s="116"/>
      <c r="E184" s="314"/>
    </row>
    <row r="185" spans="1:5" ht="12.75">
      <c r="A185" s="116"/>
      <c r="B185" s="116"/>
      <c r="D185" s="116"/>
      <c r="E185" s="314"/>
    </row>
    <row r="186" spans="1:5" ht="12.75">
      <c r="A186" s="116"/>
      <c r="B186" s="116"/>
      <c r="D186" s="116"/>
      <c r="E186" s="314"/>
    </row>
    <row r="187" spans="1:5" ht="12.75">
      <c r="A187" s="116"/>
      <c r="B187" s="116"/>
      <c r="D187" s="116"/>
      <c r="E187" s="314"/>
    </row>
  </sheetData>
  <autoFilter ref="A1:AA190" xr:uid="{00000000-0009-0000-0000-000049000000}"/>
  <mergeCells count="3">
    <mergeCell ref="B66:C66"/>
    <mergeCell ref="B73:C73"/>
    <mergeCell ref="B81:C81"/>
  </mergeCells>
  <conditionalFormatting sqref="E1:E1145">
    <cfRule type="expression" dxfId="1" priority="1">
      <formula>E1&lt;43975</formula>
    </cfRule>
  </conditionalFormatting>
  <conditionalFormatting sqref="E1:E1145">
    <cfRule type="expression" dxfId="0" priority="2">
      <formula>E1&gt;43981</formula>
    </cfRule>
  </conditionalFormatting>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outlinePr summaryBelow="0" summaryRight="0"/>
  </sheetPr>
  <dimension ref="A1:AC238"/>
  <sheetViews>
    <sheetView workbookViewId="0">
      <pane ySplit="1" topLeftCell="A2" activePane="bottomLeft" state="frozen"/>
      <selection pane="bottomLeft" activeCell="B3" sqref="B3"/>
    </sheetView>
  </sheetViews>
  <sheetFormatPr defaultColWidth="12.5703125" defaultRowHeight="15.75" customHeight="1"/>
  <cols>
    <col min="3" max="3" width="14.85546875" customWidth="1"/>
    <col min="6" max="6" width="13.5703125" customWidth="1"/>
  </cols>
  <sheetData>
    <row r="1" spans="1:29" ht="15.75" customHeight="1">
      <c r="A1" s="363" t="s">
        <v>3105</v>
      </c>
      <c r="B1" s="363" t="s">
        <v>3106</v>
      </c>
      <c r="C1" s="363" t="s">
        <v>3107</v>
      </c>
      <c r="D1" s="363" t="s">
        <v>3108</v>
      </c>
      <c r="E1" s="363" t="s">
        <v>3109</v>
      </c>
      <c r="F1" s="363" t="s">
        <v>3110</v>
      </c>
      <c r="G1" s="363" t="s">
        <v>3112</v>
      </c>
      <c r="H1" s="363" t="s">
        <v>3111</v>
      </c>
      <c r="I1" s="363" t="s">
        <v>3113</v>
      </c>
      <c r="J1" s="363" t="s">
        <v>3114</v>
      </c>
      <c r="K1" s="363" t="s">
        <v>2711</v>
      </c>
    </row>
    <row r="2" spans="1:29" ht="15.75" customHeight="1">
      <c r="A2" s="268">
        <v>1</v>
      </c>
      <c r="B2" s="268">
        <v>4</v>
      </c>
      <c r="C2" s="268">
        <v>4</v>
      </c>
      <c r="D2" s="268" t="s">
        <v>68</v>
      </c>
      <c r="E2" s="365">
        <v>44060</v>
      </c>
      <c r="F2" s="219"/>
      <c r="G2" s="268" t="s">
        <v>155</v>
      </c>
      <c r="H2" s="472"/>
      <c r="I2" s="472">
        <v>44159</v>
      </c>
      <c r="J2" s="268">
        <v>0.01</v>
      </c>
      <c r="K2" s="219"/>
      <c r="L2" s="219"/>
      <c r="M2" s="219"/>
      <c r="N2" s="219"/>
      <c r="O2" s="219"/>
      <c r="P2" s="219"/>
      <c r="Q2" s="219"/>
      <c r="R2" s="219"/>
      <c r="S2" s="219"/>
      <c r="T2" s="219"/>
      <c r="U2" s="219"/>
      <c r="V2" s="219"/>
      <c r="W2" s="219"/>
      <c r="X2" s="219"/>
      <c r="Y2" s="219"/>
      <c r="Z2" s="219"/>
      <c r="AA2" s="219"/>
      <c r="AB2" s="219"/>
      <c r="AC2" s="219"/>
    </row>
    <row r="3" spans="1:29" ht="15.75" customHeight="1">
      <c r="A3" s="268">
        <v>2</v>
      </c>
      <c r="B3" s="268">
        <v>281</v>
      </c>
      <c r="C3" s="268">
        <v>250</v>
      </c>
      <c r="D3" s="268" t="s">
        <v>68</v>
      </c>
      <c r="E3" s="365">
        <v>44061</v>
      </c>
      <c r="F3" s="268">
        <v>4.25</v>
      </c>
      <c r="G3" s="268" t="s">
        <v>155</v>
      </c>
      <c r="H3" s="472"/>
      <c r="I3" s="219"/>
      <c r="J3" s="219"/>
      <c r="K3" s="219"/>
      <c r="L3" s="219"/>
      <c r="M3" s="219"/>
      <c r="N3" s="219"/>
      <c r="O3" s="219"/>
      <c r="P3" s="219"/>
      <c r="Q3" s="219"/>
      <c r="R3" s="219"/>
      <c r="S3" s="219"/>
      <c r="T3" s="219"/>
      <c r="U3" s="219"/>
      <c r="V3" s="219"/>
      <c r="W3" s="219"/>
      <c r="X3" s="219"/>
      <c r="Y3" s="219"/>
      <c r="Z3" s="219"/>
      <c r="AA3" s="219"/>
      <c r="AB3" s="219"/>
      <c r="AC3" s="219"/>
    </row>
    <row r="4" spans="1:29" ht="15.75" customHeight="1">
      <c r="A4" s="268">
        <v>2</v>
      </c>
      <c r="B4" s="268">
        <v>281</v>
      </c>
      <c r="C4" s="268">
        <v>70</v>
      </c>
      <c r="D4" s="268" t="s">
        <v>68</v>
      </c>
      <c r="E4" s="365">
        <v>44062</v>
      </c>
      <c r="F4" s="268">
        <v>0.33</v>
      </c>
      <c r="G4" s="268" t="s">
        <v>155</v>
      </c>
      <c r="H4" s="219"/>
      <c r="I4" s="472">
        <v>44159</v>
      </c>
      <c r="J4" s="268">
        <v>2</v>
      </c>
      <c r="K4" s="219"/>
      <c r="L4" s="219"/>
      <c r="M4" s="219"/>
      <c r="N4" s="219"/>
      <c r="O4" s="219"/>
      <c r="P4" s="219"/>
      <c r="Q4" s="219"/>
      <c r="R4" s="219"/>
      <c r="S4" s="219"/>
      <c r="T4" s="219"/>
      <c r="U4" s="219"/>
      <c r="V4" s="219"/>
      <c r="W4" s="219"/>
      <c r="X4" s="219"/>
      <c r="Y4" s="219"/>
      <c r="Z4" s="219"/>
      <c r="AA4" s="219"/>
      <c r="AB4" s="219"/>
      <c r="AC4" s="219"/>
    </row>
    <row r="5" spans="1:29" ht="15.75" customHeight="1">
      <c r="A5" s="270">
        <v>3</v>
      </c>
      <c r="B5" s="270">
        <v>0</v>
      </c>
      <c r="C5" s="270">
        <v>0</v>
      </c>
      <c r="D5" s="270" t="s">
        <v>68</v>
      </c>
      <c r="E5" s="385">
        <v>44060</v>
      </c>
      <c r="F5" s="270">
        <v>0.05</v>
      </c>
      <c r="G5" s="270" t="s">
        <v>155</v>
      </c>
      <c r="H5" s="188"/>
      <c r="I5" s="188"/>
      <c r="J5" s="270">
        <v>0</v>
      </c>
      <c r="K5" s="188"/>
      <c r="L5" s="188"/>
      <c r="M5" s="188"/>
      <c r="N5" s="188"/>
      <c r="O5" s="188"/>
      <c r="P5" s="188"/>
      <c r="Q5" s="188"/>
      <c r="R5" s="188"/>
      <c r="S5" s="188"/>
      <c r="T5" s="188"/>
      <c r="U5" s="188"/>
      <c r="V5" s="188"/>
      <c r="W5" s="188"/>
      <c r="X5" s="188"/>
      <c r="Y5" s="188"/>
      <c r="Z5" s="188"/>
      <c r="AA5" s="188"/>
      <c r="AB5" s="188"/>
      <c r="AC5" s="188"/>
    </row>
    <row r="6" spans="1:29" ht="15.75" customHeight="1">
      <c r="A6" s="270">
        <v>4</v>
      </c>
      <c r="B6" s="270">
        <v>143</v>
      </c>
      <c r="C6" s="270">
        <v>143</v>
      </c>
      <c r="D6" s="270" t="s">
        <v>68</v>
      </c>
      <c r="E6" s="385">
        <v>44060</v>
      </c>
      <c r="F6" s="270">
        <v>1.05</v>
      </c>
      <c r="G6" s="270" t="s">
        <v>155</v>
      </c>
      <c r="H6" s="388"/>
      <c r="I6" s="388">
        <v>44159</v>
      </c>
      <c r="J6" s="270">
        <v>0.3</v>
      </c>
      <c r="K6" s="188"/>
      <c r="L6" s="188"/>
      <c r="M6" s="188"/>
      <c r="N6" s="188"/>
      <c r="O6" s="188"/>
      <c r="P6" s="188"/>
      <c r="Q6" s="188"/>
      <c r="R6" s="188"/>
      <c r="S6" s="188"/>
      <c r="T6" s="188"/>
      <c r="U6" s="188"/>
      <c r="V6" s="188"/>
      <c r="W6" s="188"/>
      <c r="X6" s="188"/>
      <c r="Y6" s="188"/>
      <c r="Z6" s="188"/>
      <c r="AA6" s="188"/>
      <c r="AB6" s="188"/>
      <c r="AC6" s="188"/>
    </row>
    <row r="7" spans="1:29" ht="15.75" customHeight="1">
      <c r="A7" s="270">
        <v>5</v>
      </c>
      <c r="B7" s="270">
        <v>244</v>
      </c>
      <c r="C7" s="270">
        <v>244</v>
      </c>
      <c r="D7" s="270" t="s">
        <v>68</v>
      </c>
      <c r="E7" s="385">
        <v>44062</v>
      </c>
      <c r="F7" s="270">
        <v>1.17</v>
      </c>
      <c r="G7" s="270" t="s">
        <v>155</v>
      </c>
      <c r="H7" s="388"/>
      <c r="I7" s="388">
        <v>44159</v>
      </c>
      <c r="J7" s="270">
        <v>1</v>
      </c>
      <c r="K7" s="188"/>
      <c r="L7" s="188"/>
      <c r="M7" s="188"/>
      <c r="N7" s="188"/>
      <c r="O7" s="188"/>
      <c r="P7" s="188"/>
      <c r="Q7" s="188"/>
      <c r="R7" s="188"/>
      <c r="S7" s="188"/>
      <c r="T7" s="188"/>
      <c r="U7" s="188"/>
      <c r="V7" s="188"/>
      <c r="W7" s="188"/>
      <c r="X7" s="188"/>
      <c r="Y7" s="188"/>
      <c r="Z7" s="188"/>
      <c r="AA7" s="188"/>
      <c r="AB7" s="188"/>
      <c r="AC7" s="188"/>
    </row>
    <row r="8" spans="1:29" ht="15.75" customHeight="1">
      <c r="A8" s="270"/>
      <c r="B8" s="270"/>
      <c r="C8" s="270"/>
      <c r="D8" s="270"/>
      <c r="E8" s="385"/>
      <c r="F8" s="270"/>
      <c r="G8" s="270" t="s">
        <v>6</v>
      </c>
      <c r="H8" s="270">
        <v>1</v>
      </c>
      <c r="I8" s="388">
        <v>44238</v>
      </c>
      <c r="J8" s="270">
        <v>0</v>
      </c>
      <c r="K8" s="188"/>
      <c r="L8" s="188"/>
      <c r="M8" s="188"/>
      <c r="N8" s="188"/>
      <c r="O8" s="188"/>
      <c r="P8" s="188"/>
      <c r="Q8" s="188"/>
      <c r="R8" s="188"/>
      <c r="S8" s="188"/>
      <c r="T8" s="188"/>
      <c r="U8" s="188"/>
      <c r="V8" s="188"/>
      <c r="W8" s="188"/>
      <c r="X8" s="188"/>
      <c r="Y8" s="188"/>
      <c r="Z8" s="188"/>
      <c r="AA8" s="188"/>
      <c r="AB8" s="188"/>
      <c r="AC8" s="188"/>
    </row>
    <row r="9" spans="1:29" ht="15.75" customHeight="1">
      <c r="A9" s="270">
        <v>6</v>
      </c>
      <c r="B9" s="270">
        <v>3</v>
      </c>
      <c r="C9" s="270">
        <v>3</v>
      </c>
      <c r="D9" s="270" t="s">
        <v>68</v>
      </c>
      <c r="E9" s="385">
        <v>44060</v>
      </c>
      <c r="F9" s="270">
        <v>0.02</v>
      </c>
      <c r="G9" s="270" t="s">
        <v>155</v>
      </c>
      <c r="H9" s="388"/>
      <c r="I9" s="388">
        <v>44159</v>
      </c>
      <c r="J9" s="270">
        <v>0.01</v>
      </c>
      <c r="K9" s="188"/>
      <c r="L9" s="188"/>
      <c r="M9" s="188"/>
      <c r="N9" s="188"/>
      <c r="O9" s="188"/>
      <c r="P9" s="188"/>
      <c r="Q9" s="188"/>
      <c r="R9" s="188"/>
      <c r="S9" s="188"/>
      <c r="T9" s="188"/>
      <c r="U9" s="188"/>
      <c r="V9" s="188"/>
      <c r="W9" s="188"/>
      <c r="X9" s="188"/>
      <c r="Y9" s="188"/>
      <c r="Z9" s="188"/>
      <c r="AA9" s="188"/>
      <c r="AB9" s="188"/>
      <c r="AC9" s="188"/>
    </row>
    <row r="10" spans="1:29" ht="15.75" customHeight="1">
      <c r="A10" s="270">
        <v>7</v>
      </c>
      <c r="B10" s="270">
        <v>662</v>
      </c>
      <c r="C10" s="270">
        <v>408</v>
      </c>
      <c r="D10" s="270" t="s">
        <v>68</v>
      </c>
      <c r="E10" s="385">
        <v>44093</v>
      </c>
      <c r="F10" s="270">
        <v>1.32</v>
      </c>
      <c r="G10" s="188"/>
      <c r="H10" s="388"/>
      <c r="I10" s="388">
        <v>44169</v>
      </c>
      <c r="J10" s="270">
        <v>1</v>
      </c>
      <c r="K10" s="188"/>
      <c r="L10" s="188"/>
      <c r="M10" s="188"/>
      <c r="N10" s="188"/>
      <c r="O10" s="188"/>
      <c r="P10" s="188"/>
      <c r="Q10" s="188"/>
      <c r="R10" s="188"/>
      <c r="S10" s="188"/>
      <c r="T10" s="188"/>
      <c r="U10" s="188"/>
      <c r="V10" s="188"/>
      <c r="W10" s="188"/>
      <c r="X10" s="188"/>
      <c r="Y10" s="188"/>
      <c r="Z10" s="188"/>
      <c r="AA10" s="188"/>
      <c r="AB10" s="188"/>
      <c r="AC10" s="188"/>
    </row>
    <row r="11" spans="1:29" ht="15.75" customHeight="1">
      <c r="A11" s="270">
        <v>7</v>
      </c>
      <c r="B11" s="270">
        <v>662</v>
      </c>
      <c r="C11" s="270">
        <v>75</v>
      </c>
      <c r="D11" s="270" t="s">
        <v>68</v>
      </c>
      <c r="E11" s="385">
        <v>44097</v>
      </c>
      <c r="F11" s="270">
        <v>1.42</v>
      </c>
      <c r="G11" s="188"/>
      <c r="H11" s="188"/>
      <c r="I11" s="188"/>
      <c r="J11" s="188"/>
      <c r="K11" s="188"/>
      <c r="L11" s="188"/>
      <c r="M11" s="188"/>
      <c r="N11" s="188"/>
      <c r="O11" s="188"/>
      <c r="P11" s="188"/>
      <c r="Q11" s="188"/>
      <c r="R11" s="188"/>
      <c r="S11" s="188"/>
      <c r="T11" s="188"/>
      <c r="U11" s="188"/>
      <c r="V11" s="188"/>
      <c r="W11" s="188"/>
      <c r="X11" s="188"/>
      <c r="Y11" s="188"/>
      <c r="Z11" s="188"/>
      <c r="AA11" s="188"/>
      <c r="AB11" s="188"/>
      <c r="AC11" s="188"/>
    </row>
    <row r="12" spans="1:29" ht="15.75" customHeight="1">
      <c r="A12" s="270">
        <v>7</v>
      </c>
      <c r="B12" s="270">
        <v>662</v>
      </c>
      <c r="C12" s="270">
        <v>179</v>
      </c>
      <c r="D12" s="270" t="s">
        <v>68</v>
      </c>
      <c r="E12" s="385">
        <v>44098</v>
      </c>
      <c r="F12" s="270">
        <v>1.35</v>
      </c>
      <c r="G12" s="270" t="s">
        <v>155</v>
      </c>
      <c r="H12" s="188"/>
      <c r="I12" s="388">
        <v>44215</v>
      </c>
      <c r="J12" s="270">
        <v>2</v>
      </c>
      <c r="K12" s="188"/>
      <c r="L12" s="188"/>
      <c r="M12" s="188"/>
      <c r="N12" s="188"/>
      <c r="O12" s="188"/>
      <c r="P12" s="188"/>
      <c r="Q12" s="188"/>
      <c r="R12" s="188"/>
      <c r="S12" s="188"/>
      <c r="T12" s="188"/>
      <c r="U12" s="188"/>
      <c r="V12" s="188"/>
      <c r="W12" s="188"/>
      <c r="X12" s="188"/>
      <c r="Y12" s="188"/>
      <c r="Z12" s="188"/>
      <c r="AA12" s="188"/>
      <c r="AB12" s="188"/>
      <c r="AC12" s="188"/>
    </row>
    <row r="13" spans="1:29" ht="15.75" customHeight="1">
      <c r="A13" s="268">
        <v>8</v>
      </c>
      <c r="B13" s="268">
        <v>84</v>
      </c>
      <c r="C13" s="268">
        <v>84</v>
      </c>
      <c r="D13" s="268" t="s">
        <v>68</v>
      </c>
      <c r="E13" s="365">
        <v>44061</v>
      </c>
      <c r="F13" s="268">
        <v>0.42</v>
      </c>
      <c r="G13" s="268" t="s">
        <v>155</v>
      </c>
      <c r="H13" s="219"/>
      <c r="I13" s="472">
        <v>44215</v>
      </c>
      <c r="J13" s="268">
        <v>0.01</v>
      </c>
      <c r="K13" s="219"/>
      <c r="L13" s="219"/>
      <c r="M13" s="219"/>
      <c r="N13" s="219"/>
      <c r="O13" s="219"/>
      <c r="P13" s="219"/>
      <c r="Q13" s="219"/>
      <c r="R13" s="219"/>
      <c r="S13" s="219"/>
      <c r="T13" s="219"/>
      <c r="U13" s="219"/>
      <c r="V13" s="219"/>
      <c r="W13" s="219"/>
      <c r="X13" s="219"/>
      <c r="Y13" s="219"/>
      <c r="Z13" s="219"/>
      <c r="AA13" s="219"/>
      <c r="AB13" s="219"/>
      <c r="AC13" s="219"/>
    </row>
    <row r="14" spans="1:29" ht="15.75" customHeight="1">
      <c r="A14" s="270">
        <v>9</v>
      </c>
      <c r="B14" s="270">
        <v>219</v>
      </c>
      <c r="C14" s="270">
        <v>219</v>
      </c>
      <c r="D14" s="270" t="s">
        <v>68</v>
      </c>
      <c r="E14" s="385">
        <v>44061</v>
      </c>
      <c r="F14" s="270">
        <v>2.0299999999999998</v>
      </c>
      <c r="G14" s="270" t="s">
        <v>155</v>
      </c>
      <c r="H14" s="388"/>
      <c r="I14" s="388">
        <v>44169</v>
      </c>
      <c r="J14" s="270">
        <v>1</v>
      </c>
      <c r="K14" s="188"/>
      <c r="L14" s="188"/>
      <c r="M14" s="188"/>
      <c r="N14" s="188"/>
      <c r="O14" s="188"/>
      <c r="P14" s="188"/>
      <c r="Q14" s="188"/>
      <c r="R14" s="188"/>
      <c r="S14" s="188"/>
      <c r="T14" s="188"/>
      <c r="U14" s="188"/>
      <c r="V14" s="188"/>
      <c r="W14" s="188"/>
      <c r="X14" s="188"/>
      <c r="Y14" s="188"/>
      <c r="Z14" s="188"/>
      <c r="AA14" s="188"/>
      <c r="AB14" s="188"/>
      <c r="AC14" s="188"/>
    </row>
    <row r="15" spans="1:29" ht="15.75" customHeight="1">
      <c r="A15" s="270"/>
      <c r="B15" s="270"/>
      <c r="C15" s="270">
        <v>26</v>
      </c>
      <c r="D15" s="270" t="s">
        <v>6</v>
      </c>
      <c r="E15" s="385">
        <v>44239</v>
      </c>
      <c r="F15" s="270">
        <v>0.75</v>
      </c>
      <c r="G15" s="188"/>
      <c r="H15" s="188"/>
      <c r="I15" s="188"/>
      <c r="J15" s="188"/>
      <c r="K15" s="188"/>
      <c r="L15" s="188"/>
      <c r="M15" s="188"/>
      <c r="N15" s="188"/>
      <c r="O15" s="188"/>
      <c r="P15" s="188"/>
      <c r="Q15" s="188"/>
      <c r="R15" s="188"/>
      <c r="S15" s="188"/>
      <c r="T15" s="188"/>
      <c r="U15" s="188"/>
      <c r="V15" s="188"/>
      <c r="W15" s="188"/>
      <c r="X15" s="188"/>
      <c r="Y15" s="188"/>
      <c r="Z15" s="188"/>
      <c r="AA15" s="188"/>
      <c r="AB15" s="188"/>
      <c r="AC15" s="188"/>
    </row>
    <row r="16" spans="1:29" ht="15.75" customHeight="1">
      <c r="A16" s="270">
        <v>10</v>
      </c>
      <c r="B16" s="270">
        <v>444</v>
      </c>
      <c r="C16" s="270">
        <v>17</v>
      </c>
      <c r="D16" s="270" t="s">
        <v>68</v>
      </c>
      <c r="E16" s="385">
        <v>44090</v>
      </c>
      <c r="F16" s="270">
        <v>0.3</v>
      </c>
      <c r="G16" s="188"/>
      <c r="H16" s="188"/>
      <c r="I16" s="188"/>
      <c r="J16" s="188"/>
      <c r="K16" s="188"/>
      <c r="L16" s="188"/>
      <c r="M16" s="188"/>
      <c r="N16" s="188"/>
      <c r="O16" s="188"/>
      <c r="P16" s="188"/>
      <c r="Q16" s="188"/>
      <c r="R16" s="188"/>
      <c r="S16" s="188"/>
      <c r="T16" s="188"/>
      <c r="U16" s="188"/>
      <c r="V16" s="188"/>
      <c r="W16" s="188"/>
      <c r="X16" s="188"/>
      <c r="Y16" s="188"/>
      <c r="Z16" s="188"/>
      <c r="AA16" s="188"/>
      <c r="AB16" s="188"/>
      <c r="AC16" s="188"/>
    </row>
    <row r="17" spans="1:29" ht="15.75" customHeight="1">
      <c r="A17" s="270">
        <v>10</v>
      </c>
      <c r="B17" s="270">
        <v>444</v>
      </c>
      <c r="C17" s="270">
        <v>427</v>
      </c>
      <c r="D17" s="270" t="s">
        <v>68</v>
      </c>
      <c r="E17" s="385">
        <v>44091</v>
      </c>
      <c r="F17" s="270">
        <v>3.88</v>
      </c>
      <c r="G17" s="270" t="s">
        <v>155</v>
      </c>
      <c r="H17" s="188"/>
      <c r="I17" s="388">
        <v>44215</v>
      </c>
      <c r="J17" s="270">
        <v>2</v>
      </c>
      <c r="K17" s="188"/>
      <c r="L17" s="188"/>
      <c r="M17" s="188"/>
      <c r="N17" s="188"/>
      <c r="O17" s="188"/>
      <c r="P17" s="188"/>
      <c r="Q17" s="188"/>
      <c r="R17" s="188"/>
      <c r="S17" s="188"/>
      <c r="T17" s="188"/>
      <c r="U17" s="188"/>
      <c r="V17" s="188"/>
      <c r="W17" s="188"/>
      <c r="X17" s="188"/>
      <c r="Y17" s="188"/>
      <c r="Z17" s="188"/>
      <c r="AA17" s="188"/>
      <c r="AB17" s="188"/>
      <c r="AC17" s="188"/>
    </row>
    <row r="18" spans="1:29" ht="15.75" customHeight="1">
      <c r="A18" s="268">
        <v>11</v>
      </c>
      <c r="B18" s="268">
        <v>0</v>
      </c>
      <c r="C18" s="268">
        <v>0</v>
      </c>
      <c r="D18" s="268" t="s">
        <v>68</v>
      </c>
      <c r="E18" s="365">
        <v>44062</v>
      </c>
      <c r="F18" s="268">
        <v>0.03</v>
      </c>
      <c r="G18" s="268" t="s">
        <v>155</v>
      </c>
      <c r="H18" s="219"/>
      <c r="I18" s="472">
        <v>44215</v>
      </c>
      <c r="J18" s="268">
        <v>0</v>
      </c>
      <c r="K18" s="219"/>
      <c r="L18" s="219"/>
      <c r="M18" s="219"/>
      <c r="N18" s="219"/>
      <c r="O18" s="219"/>
      <c r="P18" s="219"/>
      <c r="Q18" s="219"/>
      <c r="R18" s="219"/>
      <c r="S18" s="219"/>
      <c r="T18" s="219"/>
      <c r="U18" s="219"/>
      <c r="V18" s="219"/>
      <c r="W18" s="219"/>
      <c r="X18" s="219"/>
      <c r="Y18" s="219"/>
      <c r="Z18" s="219"/>
      <c r="AA18" s="219"/>
      <c r="AB18" s="219"/>
      <c r="AC18" s="219"/>
    </row>
    <row r="19" spans="1:29" ht="15.75" customHeight="1">
      <c r="A19" s="268">
        <v>12</v>
      </c>
      <c r="B19" s="268">
        <v>0</v>
      </c>
      <c r="C19" s="268">
        <v>0</v>
      </c>
      <c r="D19" s="268" t="s">
        <v>68</v>
      </c>
      <c r="E19" s="365">
        <v>44062</v>
      </c>
      <c r="F19" s="268">
        <v>0.02</v>
      </c>
      <c r="G19" s="268" t="s">
        <v>155</v>
      </c>
      <c r="H19" s="219"/>
      <c r="I19" s="472">
        <v>44215</v>
      </c>
      <c r="J19" s="268">
        <v>0</v>
      </c>
      <c r="K19" s="219"/>
      <c r="L19" s="219"/>
      <c r="M19" s="219"/>
      <c r="N19" s="219"/>
      <c r="O19" s="219"/>
      <c r="P19" s="219"/>
      <c r="Q19" s="219"/>
      <c r="R19" s="219"/>
      <c r="S19" s="219"/>
      <c r="T19" s="219"/>
      <c r="U19" s="219"/>
      <c r="V19" s="219"/>
      <c r="W19" s="219"/>
      <c r="X19" s="219"/>
      <c r="Y19" s="219"/>
      <c r="Z19" s="219"/>
      <c r="AA19" s="219"/>
      <c r="AB19" s="219"/>
      <c r="AC19" s="219"/>
    </row>
    <row r="20" spans="1:29" ht="15.75" customHeight="1">
      <c r="A20" s="268">
        <v>13</v>
      </c>
      <c r="B20" s="268">
        <v>2</v>
      </c>
      <c r="C20" s="268">
        <v>2</v>
      </c>
      <c r="D20" s="268" t="s">
        <v>68</v>
      </c>
      <c r="E20" s="365">
        <v>44062</v>
      </c>
      <c r="F20" s="268">
        <v>0.02</v>
      </c>
      <c r="G20" s="268" t="s">
        <v>155</v>
      </c>
      <c r="H20" s="219"/>
      <c r="I20" s="472">
        <v>44217</v>
      </c>
      <c r="J20" s="268">
        <v>0.01</v>
      </c>
      <c r="K20" s="219"/>
      <c r="L20" s="219"/>
      <c r="M20" s="219"/>
      <c r="N20" s="219"/>
      <c r="O20" s="219"/>
      <c r="P20" s="219"/>
      <c r="Q20" s="219"/>
      <c r="R20" s="219"/>
      <c r="S20" s="219"/>
      <c r="T20" s="219"/>
      <c r="U20" s="219"/>
      <c r="V20" s="219"/>
      <c r="W20" s="219"/>
      <c r="X20" s="219"/>
      <c r="Y20" s="219"/>
      <c r="Z20" s="219"/>
      <c r="AA20" s="219"/>
      <c r="AB20" s="219"/>
      <c r="AC20" s="219"/>
    </row>
    <row r="21" spans="1:29" ht="15.75" customHeight="1">
      <c r="A21" s="268">
        <v>14</v>
      </c>
      <c r="B21" s="268">
        <v>5</v>
      </c>
      <c r="C21" s="268">
        <v>5</v>
      </c>
      <c r="D21" s="268" t="s">
        <v>68</v>
      </c>
      <c r="E21" s="365">
        <v>44062</v>
      </c>
      <c r="F21" s="219"/>
      <c r="G21" s="268" t="s">
        <v>155</v>
      </c>
      <c r="H21" s="219"/>
      <c r="I21" s="472">
        <v>44217</v>
      </c>
      <c r="J21" s="268">
        <v>0.01</v>
      </c>
      <c r="K21" s="219"/>
      <c r="L21" s="219"/>
      <c r="M21" s="219"/>
      <c r="N21" s="219"/>
      <c r="O21" s="219"/>
      <c r="P21" s="219"/>
      <c r="Q21" s="219"/>
      <c r="R21" s="219"/>
      <c r="S21" s="219"/>
      <c r="T21" s="219"/>
      <c r="U21" s="219"/>
      <c r="V21" s="219"/>
      <c r="W21" s="219"/>
      <c r="X21" s="219"/>
      <c r="Y21" s="219"/>
      <c r="Z21" s="219"/>
      <c r="AA21" s="219"/>
      <c r="AB21" s="219"/>
      <c r="AC21" s="219"/>
    </row>
    <row r="22" spans="1:29" ht="15.75" customHeight="1">
      <c r="A22" s="270">
        <v>15</v>
      </c>
      <c r="B22" s="270">
        <v>1028</v>
      </c>
      <c r="C22" s="270">
        <v>280</v>
      </c>
      <c r="D22" s="270" t="s">
        <v>68</v>
      </c>
      <c r="E22" s="385">
        <v>44098</v>
      </c>
      <c r="F22" s="270">
        <v>0.75</v>
      </c>
      <c r="G22" s="188"/>
      <c r="H22" s="188"/>
      <c r="I22" s="188"/>
      <c r="J22" s="188"/>
      <c r="K22" s="188"/>
      <c r="L22" s="188"/>
      <c r="M22" s="188"/>
      <c r="N22" s="188"/>
      <c r="O22" s="188"/>
      <c r="P22" s="188"/>
      <c r="Q22" s="188"/>
      <c r="R22" s="188"/>
      <c r="S22" s="188"/>
      <c r="T22" s="188"/>
      <c r="U22" s="188"/>
      <c r="V22" s="188"/>
      <c r="W22" s="188"/>
      <c r="X22" s="188"/>
      <c r="Y22" s="188"/>
      <c r="Z22" s="188"/>
      <c r="AA22" s="188"/>
      <c r="AB22" s="188"/>
      <c r="AC22" s="188"/>
    </row>
    <row r="23" spans="1:29" ht="15.75" customHeight="1">
      <c r="A23" s="270">
        <v>15</v>
      </c>
      <c r="B23" s="270">
        <v>1028</v>
      </c>
      <c r="C23" s="270">
        <v>748</v>
      </c>
      <c r="D23" s="270" t="s">
        <v>68</v>
      </c>
      <c r="E23" s="385">
        <v>44099</v>
      </c>
      <c r="F23" s="270">
        <v>5.55</v>
      </c>
      <c r="G23" s="270" t="s">
        <v>155</v>
      </c>
      <c r="H23" s="188"/>
      <c r="I23" s="388">
        <v>44217</v>
      </c>
      <c r="J23" s="270">
        <v>3.5</v>
      </c>
      <c r="K23" s="188"/>
      <c r="L23" s="188"/>
      <c r="M23" s="188"/>
      <c r="N23" s="188"/>
      <c r="O23" s="188"/>
      <c r="P23" s="188"/>
      <c r="Q23" s="188"/>
      <c r="R23" s="188"/>
      <c r="S23" s="188"/>
      <c r="T23" s="188"/>
      <c r="U23" s="188"/>
      <c r="V23" s="188"/>
      <c r="W23" s="188"/>
      <c r="X23" s="188"/>
      <c r="Y23" s="188"/>
      <c r="Z23" s="188"/>
      <c r="AA23" s="188"/>
      <c r="AB23" s="188"/>
      <c r="AC23" s="188"/>
    </row>
    <row r="24" spans="1:29" ht="15.75" customHeight="1">
      <c r="A24" s="270"/>
      <c r="B24" s="270"/>
      <c r="C24" s="270">
        <v>13</v>
      </c>
      <c r="D24" s="270" t="s">
        <v>6</v>
      </c>
      <c r="E24" s="385">
        <v>44239</v>
      </c>
      <c r="F24" s="270">
        <v>0.5</v>
      </c>
      <c r="G24" s="270"/>
      <c r="H24" s="188"/>
      <c r="I24" s="388"/>
      <c r="J24" s="270"/>
      <c r="K24" s="188"/>
      <c r="L24" s="188"/>
      <c r="M24" s="188"/>
      <c r="N24" s="188"/>
      <c r="O24" s="188"/>
      <c r="P24" s="188"/>
      <c r="Q24" s="188"/>
      <c r="R24" s="188"/>
      <c r="S24" s="188"/>
      <c r="T24" s="188"/>
      <c r="U24" s="188"/>
      <c r="V24" s="188"/>
      <c r="W24" s="188"/>
      <c r="X24" s="188"/>
      <c r="Y24" s="188"/>
      <c r="Z24" s="188"/>
      <c r="AA24" s="188"/>
      <c r="AB24" s="188"/>
      <c r="AC24" s="188"/>
    </row>
    <row r="25" spans="1:29" ht="15.75" customHeight="1">
      <c r="A25" s="270">
        <v>16</v>
      </c>
      <c r="B25" s="270">
        <v>383</v>
      </c>
      <c r="C25" s="270">
        <v>383</v>
      </c>
      <c r="D25" s="270" t="s">
        <v>68</v>
      </c>
      <c r="E25" s="385">
        <v>44090</v>
      </c>
      <c r="F25" s="270">
        <v>1.83</v>
      </c>
      <c r="G25" s="270" t="s">
        <v>155</v>
      </c>
      <c r="H25" s="188"/>
      <c r="I25" s="388">
        <v>44217</v>
      </c>
      <c r="J25" s="270">
        <v>1.5</v>
      </c>
      <c r="K25" s="188"/>
      <c r="L25" s="188"/>
      <c r="M25" s="188"/>
      <c r="N25" s="188"/>
      <c r="O25" s="188"/>
      <c r="P25" s="188"/>
      <c r="Q25" s="188"/>
      <c r="R25" s="188"/>
      <c r="S25" s="188"/>
      <c r="T25" s="188"/>
      <c r="U25" s="188"/>
      <c r="V25" s="188"/>
      <c r="W25" s="188"/>
      <c r="X25" s="188"/>
      <c r="Y25" s="188"/>
      <c r="Z25" s="188"/>
      <c r="AA25" s="188"/>
      <c r="AB25" s="188"/>
      <c r="AC25" s="188"/>
    </row>
    <row r="26" spans="1:29" ht="15.75" customHeight="1">
      <c r="A26" s="270"/>
      <c r="B26" s="270"/>
      <c r="C26" s="270">
        <v>6</v>
      </c>
      <c r="D26" s="270" t="s">
        <v>6</v>
      </c>
      <c r="E26" s="385">
        <v>44239</v>
      </c>
      <c r="F26" s="270">
        <v>0.25</v>
      </c>
      <c r="G26" s="270"/>
      <c r="H26" s="188"/>
      <c r="I26" s="388"/>
      <c r="J26" s="270"/>
      <c r="K26" s="188"/>
      <c r="L26" s="188"/>
      <c r="M26" s="188"/>
      <c r="N26" s="188"/>
      <c r="O26" s="188"/>
      <c r="P26" s="188"/>
      <c r="Q26" s="188"/>
      <c r="R26" s="188"/>
      <c r="S26" s="188"/>
      <c r="T26" s="188"/>
      <c r="U26" s="188"/>
      <c r="V26" s="188"/>
      <c r="W26" s="188"/>
      <c r="X26" s="188"/>
      <c r="Y26" s="188"/>
      <c r="Z26" s="188"/>
      <c r="AA26" s="188"/>
      <c r="AB26" s="188"/>
      <c r="AC26" s="188"/>
    </row>
    <row r="27" spans="1:29" ht="15.75" customHeight="1">
      <c r="A27" s="268">
        <v>17</v>
      </c>
      <c r="B27" s="268">
        <v>146</v>
      </c>
      <c r="C27" s="268">
        <v>146</v>
      </c>
      <c r="D27" s="268" t="s">
        <v>68</v>
      </c>
      <c r="E27" s="365">
        <v>44070</v>
      </c>
      <c r="F27" s="268">
        <v>2.67</v>
      </c>
      <c r="G27" s="268" t="s">
        <v>155</v>
      </c>
      <c r="H27" s="219"/>
      <c r="I27" s="472">
        <v>44217</v>
      </c>
      <c r="J27" s="268">
        <v>0.75</v>
      </c>
      <c r="K27" s="219"/>
      <c r="L27" s="219"/>
      <c r="M27" s="219"/>
      <c r="N27" s="219"/>
      <c r="O27" s="219"/>
      <c r="P27" s="219"/>
      <c r="Q27" s="219"/>
      <c r="R27" s="219"/>
      <c r="S27" s="219"/>
      <c r="T27" s="219"/>
      <c r="U27" s="219"/>
      <c r="V27" s="219"/>
      <c r="W27" s="219"/>
      <c r="X27" s="219"/>
      <c r="Y27" s="219"/>
      <c r="Z27" s="219"/>
      <c r="AA27" s="219"/>
      <c r="AB27" s="219"/>
      <c r="AC27" s="219"/>
    </row>
    <row r="28" spans="1:29" ht="15.75" customHeight="1">
      <c r="A28" s="268">
        <v>18</v>
      </c>
      <c r="B28" s="268">
        <v>149</v>
      </c>
      <c r="C28" s="268">
        <v>149</v>
      </c>
      <c r="D28" s="268" t="s">
        <v>68</v>
      </c>
      <c r="E28" s="365">
        <v>44070</v>
      </c>
      <c r="F28" s="268">
        <v>1.55</v>
      </c>
      <c r="G28" s="268" t="s">
        <v>7</v>
      </c>
      <c r="H28" s="268">
        <v>149</v>
      </c>
      <c r="I28" s="376">
        <v>44231</v>
      </c>
      <c r="J28" s="268">
        <v>1.5</v>
      </c>
      <c r="K28" s="219"/>
      <c r="L28" s="219"/>
      <c r="M28" s="219"/>
      <c r="N28" s="219"/>
      <c r="O28" s="219"/>
      <c r="P28" s="219"/>
      <c r="Q28" s="219"/>
      <c r="R28" s="219"/>
      <c r="S28" s="219"/>
      <c r="T28" s="219"/>
      <c r="U28" s="219"/>
      <c r="V28" s="219"/>
      <c r="W28" s="219"/>
      <c r="X28" s="219"/>
      <c r="Y28" s="219"/>
      <c r="Z28" s="219"/>
      <c r="AA28" s="219"/>
      <c r="AB28" s="219"/>
      <c r="AC28" s="219"/>
    </row>
    <row r="29" spans="1:29" ht="15.75" customHeight="1">
      <c r="A29" s="268">
        <v>19</v>
      </c>
      <c r="B29" s="268">
        <v>71</v>
      </c>
      <c r="C29" s="268">
        <v>71</v>
      </c>
      <c r="D29" s="268" t="s">
        <v>68</v>
      </c>
      <c r="E29" s="365">
        <v>44077</v>
      </c>
      <c r="F29" s="268">
        <v>0.97</v>
      </c>
      <c r="G29" s="268" t="s">
        <v>7</v>
      </c>
      <c r="H29" s="268">
        <v>71</v>
      </c>
      <c r="I29" s="376">
        <v>44231</v>
      </c>
      <c r="J29" s="268">
        <v>0.75</v>
      </c>
      <c r="K29" s="219"/>
      <c r="L29" s="219"/>
      <c r="M29" s="219"/>
      <c r="N29" s="219"/>
      <c r="O29" s="219"/>
      <c r="P29" s="219"/>
      <c r="Q29" s="219"/>
      <c r="R29" s="219"/>
      <c r="S29" s="219"/>
      <c r="T29" s="219"/>
      <c r="U29" s="219"/>
      <c r="V29" s="219"/>
      <c r="W29" s="219"/>
      <c r="X29" s="219"/>
      <c r="Y29" s="219"/>
      <c r="Z29" s="219"/>
      <c r="AA29" s="219"/>
      <c r="AB29" s="219"/>
      <c r="AC29" s="219"/>
    </row>
    <row r="30" spans="1:29" ht="12.75">
      <c r="A30" s="268">
        <v>20</v>
      </c>
      <c r="B30" s="268">
        <v>14</v>
      </c>
      <c r="C30" s="268">
        <v>14</v>
      </c>
      <c r="D30" s="268" t="s">
        <v>68</v>
      </c>
      <c r="E30" s="365">
        <v>44062</v>
      </c>
      <c r="F30" s="219"/>
      <c r="G30" s="268" t="s">
        <v>7</v>
      </c>
      <c r="H30" s="268">
        <v>14</v>
      </c>
      <c r="I30" s="376">
        <v>44231</v>
      </c>
      <c r="J30" s="268">
        <v>0.25</v>
      </c>
      <c r="K30" s="219"/>
      <c r="L30" s="219"/>
      <c r="M30" s="219"/>
      <c r="N30" s="219"/>
      <c r="O30" s="219"/>
      <c r="P30" s="219"/>
      <c r="Q30" s="219"/>
      <c r="R30" s="219"/>
      <c r="S30" s="219"/>
      <c r="T30" s="219"/>
      <c r="U30" s="219"/>
      <c r="V30" s="219"/>
      <c r="W30" s="219"/>
      <c r="X30" s="219"/>
      <c r="Y30" s="219"/>
      <c r="Z30" s="219"/>
      <c r="AA30" s="219"/>
      <c r="AB30" s="219"/>
      <c r="AC30" s="219"/>
    </row>
    <row r="31" spans="1:29" ht="12.75">
      <c r="A31" s="268">
        <v>21</v>
      </c>
      <c r="B31" s="268">
        <v>37</v>
      </c>
      <c r="C31" s="268">
        <v>37</v>
      </c>
      <c r="D31" s="268" t="s">
        <v>68</v>
      </c>
      <c r="E31" s="365">
        <v>44069</v>
      </c>
      <c r="F31" s="268">
        <v>0.28000000000000003</v>
      </c>
      <c r="G31" s="268" t="s">
        <v>7</v>
      </c>
      <c r="H31" s="268">
        <v>38</v>
      </c>
      <c r="I31" s="376">
        <v>44231</v>
      </c>
      <c r="J31" s="268">
        <v>0.25</v>
      </c>
      <c r="K31" s="219"/>
      <c r="L31" s="219"/>
      <c r="M31" s="219"/>
      <c r="N31" s="219"/>
      <c r="O31" s="219"/>
      <c r="P31" s="219"/>
      <c r="Q31" s="219"/>
      <c r="R31" s="219"/>
      <c r="S31" s="219"/>
      <c r="T31" s="219"/>
      <c r="U31" s="219"/>
      <c r="V31" s="219"/>
      <c r="W31" s="219"/>
      <c r="X31" s="219"/>
      <c r="Y31" s="219"/>
      <c r="Z31" s="219"/>
      <c r="AA31" s="219"/>
      <c r="AB31" s="219"/>
      <c r="AC31" s="219"/>
    </row>
    <row r="32" spans="1:29" ht="12.75">
      <c r="A32" s="268">
        <v>22</v>
      </c>
      <c r="B32" s="268">
        <v>68</v>
      </c>
      <c r="C32" s="268">
        <v>68</v>
      </c>
      <c r="D32" s="268" t="s">
        <v>68</v>
      </c>
      <c r="E32" s="365">
        <v>44077</v>
      </c>
      <c r="F32" s="268">
        <v>0.33</v>
      </c>
      <c r="G32" s="268" t="s">
        <v>7</v>
      </c>
      <c r="H32" s="268">
        <v>68</v>
      </c>
      <c r="I32" s="376">
        <v>44231</v>
      </c>
      <c r="J32" s="268">
        <v>0.25</v>
      </c>
      <c r="K32" s="219"/>
      <c r="L32" s="219"/>
      <c r="M32" s="219"/>
      <c r="N32" s="219"/>
      <c r="O32" s="219"/>
      <c r="P32" s="219"/>
      <c r="Q32" s="219"/>
      <c r="R32" s="219"/>
      <c r="S32" s="219"/>
      <c r="T32" s="219"/>
      <c r="U32" s="219"/>
      <c r="V32" s="219"/>
      <c r="W32" s="219"/>
      <c r="X32" s="219"/>
      <c r="Y32" s="219"/>
      <c r="Z32" s="219"/>
      <c r="AA32" s="219"/>
      <c r="AB32" s="219"/>
      <c r="AC32" s="219"/>
    </row>
    <row r="33" spans="1:29" ht="12.75">
      <c r="A33" s="268">
        <v>23</v>
      </c>
      <c r="B33" s="268">
        <v>553</v>
      </c>
      <c r="C33" s="268">
        <v>400</v>
      </c>
      <c r="D33" s="268" t="s">
        <v>68</v>
      </c>
      <c r="E33" s="365">
        <v>44062</v>
      </c>
      <c r="F33" s="268">
        <v>2.97</v>
      </c>
      <c r="G33" s="268" t="s">
        <v>7</v>
      </c>
      <c r="H33" s="268">
        <v>553</v>
      </c>
      <c r="I33" s="376">
        <v>44235</v>
      </c>
      <c r="J33" s="268">
        <v>3</v>
      </c>
      <c r="K33" s="219"/>
      <c r="L33" s="219"/>
      <c r="M33" s="219"/>
      <c r="N33" s="219"/>
      <c r="O33" s="219"/>
      <c r="P33" s="219"/>
      <c r="Q33" s="219"/>
      <c r="R33" s="219"/>
      <c r="S33" s="219"/>
      <c r="T33" s="219"/>
      <c r="U33" s="219"/>
      <c r="V33" s="219"/>
      <c r="W33" s="219"/>
      <c r="X33" s="219"/>
      <c r="Y33" s="219"/>
      <c r="Z33" s="219"/>
      <c r="AA33" s="219"/>
      <c r="AB33" s="219"/>
      <c r="AC33" s="219"/>
    </row>
    <row r="34" spans="1:29" ht="12.75">
      <c r="A34" s="268">
        <v>23</v>
      </c>
      <c r="B34" s="268">
        <v>553</v>
      </c>
      <c r="C34" s="268">
        <f>B33-C33</f>
        <v>153</v>
      </c>
      <c r="D34" s="268" t="s">
        <v>68</v>
      </c>
      <c r="E34" s="365">
        <v>44076</v>
      </c>
      <c r="F34" s="268">
        <v>0.43</v>
      </c>
      <c r="G34" s="268"/>
      <c r="H34" s="219"/>
      <c r="I34" s="219"/>
      <c r="J34" s="219"/>
      <c r="K34" s="219"/>
      <c r="L34" s="219"/>
      <c r="M34" s="219"/>
      <c r="N34" s="219"/>
      <c r="O34" s="219"/>
      <c r="P34" s="219"/>
      <c r="Q34" s="219"/>
      <c r="R34" s="219"/>
      <c r="S34" s="219"/>
      <c r="T34" s="219"/>
      <c r="U34" s="219"/>
      <c r="V34" s="219"/>
      <c r="W34" s="219"/>
      <c r="X34" s="219"/>
      <c r="Y34" s="219"/>
      <c r="Z34" s="219"/>
      <c r="AA34" s="219"/>
      <c r="AB34" s="219"/>
      <c r="AC34" s="219"/>
    </row>
    <row r="35" spans="1:29" ht="12.75">
      <c r="A35" s="268">
        <v>24</v>
      </c>
      <c r="B35" s="268">
        <v>1498</v>
      </c>
      <c r="C35" s="268">
        <v>1365</v>
      </c>
      <c r="D35" s="268" t="s">
        <v>68</v>
      </c>
      <c r="E35" s="365">
        <v>44078</v>
      </c>
      <c r="F35" s="268">
        <v>4.32</v>
      </c>
      <c r="G35" s="268" t="s">
        <v>7</v>
      </c>
      <c r="H35" s="268">
        <v>800</v>
      </c>
      <c r="I35" s="376">
        <v>44236</v>
      </c>
      <c r="J35" s="268">
        <v>3.25</v>
      </c>
      <c r="K35" s="219"/>
      <c r="L35" s="219"/>
      <c r="M35" s="219"/>
      <c r="N35" s="219"/>
      <c r="O35" s="219"/>
      <c r="P35" s="219"/>
      <c r="Q35" s="219"/>
      <c r="R35" s="219"/>
      <c r="S35" s="219"/>
      <c r="T35" s="219"/>
      <c r="U35" s="219"/>
      <c r="V35" s="219"/>
      <c r="W35" s="219"/>
      <c r="X35" s="219"/>
      <c r="Y35" s="219"/>
      <c r="Z35" s="219"/>
      <c r="AA35" s="219"/>
      <c r="AB35" s="219"/>
      <c r="AC35" s="219"/>
    </row>
    <row r="36" spans="1:29" ht="12.75">
      <c r="A36" s="268">
        <v>24</v>
      </c>
      <c r="B36" s="268">
        <v>1498</v>
      </c>
      <c r="C36" s="219"/>
      <c r="D36" s="268" t="s">
        <v>68</v>
      </c>
      <c r="E36" s="365">
        <v>44079</v>
      </c>
      <c r="F36" s="268">
        <v>1.72</v>
      </c>
      <c r="G36" s="268" t="s">
        <v>7</v>
      </c>
      <c r="H36" s="268">
        <v>698</v>
      </c>
      <c r="I36" s="376">
        <v>44237</v>
      </c>
      <c r="J36" s="268">
        <v>4</v>
      </c>
      <c r="K36" s="219"/>
      <c r="L36" s="219"/>
      <c r="M36" s="219"/>
      <c r="N36" s="219"/>
      <c r="O36" s="219"/>
      <c r="P36" s="219"/>
      <c r="Q36" s="219"/>
      <c r="R36" s="219"/>
      <c r="S36" s="219"/>
      <c r="T36" s="219"/>
      <c r="U36" s="219"/>
      <c r="V36" s="219"/>
      <c r="W36" s="219"/>
      <c r="X36" s="219"/>
      <c r="Y36" s="219"/>
      <c r="Z36" s="219"/>
      <c r="AA36" s="219"/>
      <c r="AB36" s="219"/>
      <c r="AC36" s="219"/>
    </row>
    <row r="37" spans="1:29" ht="12.75">
      <c r="A37" s="268">
        <v>24</v>
      </c>
      <c r="B37" s="268">
        <v>1498</v>
      </c>
      <c r="C37" s="219">
        <f>1498-C35</f>
        <v>133</v>
      </c>
      <c r="D37" s="268" t="s">
        <v>68</v>
      </c>
      <c r="E37" s="365">
        <v>44084</v>
      </c>
      <c r="F37" s="268">
        <v>0.82</v>
      </c>
      <c r="G37" s="219"/>
      <c r="H37" s="219"/>
      <c r="I37" s="219"/>
      <c r="J37" s="219"/>
      <c r="K37" s="219"/>
      <c r="L37" s="219"/>
      <c r="M37" s="219"/>
      <c r="N37" s="219"/>
      <c r="O37" s="219"/>
      <c r="P37" s="219"/>
      <c r="Q37" s="219"/>
      <c r="R37" s="219"/>
      <c r="S37" s="219"/>
      <c r="T37" s="219"/>
      <c r="U37" s="219"/>
      <c r="V37" s="219"/>
      <c r="W37" s="219"/>
      <c r="X37" s="219"/>
      <c r="Y37" s="219"/>
      <c r="Z37" s="219"/>
      <c r="AA37" s="219"/>
      <c r="AB37" s="219"/>
      <c r="AC37" s="219"/>
    </row>
    <row r="38" spans="1:29" ht="12.75">
      <c r="A38" s="268">
        <v>25</v>
      </c>
      <c r="B38" s="268">
        <v>346</v>
      </c>
      <c r="C38" s="268">
        <v>346</v>
      </c>
      <c r="D38" s="268" t="s">
        <v>68</v>
      </c>
      <c r="E38" s="365">
        <v>44085</v>
      </c>
      <c r="F38" s="268">
        <v>3</v>
      </c>
      <c r="G38" s="268" t="s">
        <v>7</v>
      </c>
      <c r="H38" s="268">
        <v>346</v>
      </c>
      <c r="I38" s="376">
        <v>44235</v>
      </c>
      <c r="J38" s="268">
        <v>2</v>
      </c>
      <c r="K38" s="219"/>
      <c r="L38" s="219"/>
      <c r="M38" s="219"/>
      <c r="N38" s="219"/>
      <c r="O38" s="219"/>
      <c r="P38" s="219"/>
      <c r="Q38" s="219"/>
      <c r="R38" s="219"/>
      <c r="S38" s="219"/>
      <c r="T38" s="219"/>
      <c r="U38" s="219"/>
      <c r="V38" s="219"/>
      <c r="W38" s="219"/>
      <c r="X38" s="219"/>
      <c r="Y38" s="219"/>
      <c r="Z38" s="219"/>
      <c r="AA38" s="219"/>
      <c r="AB38" s="219"/>
      <c r="AC38" s="219"/>
    </row>
    <row r="39" spans="1:29" ht="12.75">
      <c r="A39" s="268">
        <v>26</v>
      </c>
      <c r="B39" s="268">
        <v>190</v>
      </c>
      <c r="C39" s="268">
        <v>190</v>
      </c>
      <c r="D39" s="268" t="s">
        <v>68</v>
      </c>
      <c r="E39" s="365">
        <v>44071</v>
      </c>
      <c r="F39" s="268">
        <v>2.17</v>
      </c>
      <c r="G39" s="268" t="s">
        <v>7</v>
      </c>
      <c r="H39" s="268">
        <v>190</v>
      </c>
      <c r="I39" s="376">
        <v>44236</v>
      </c>
      <c r="J39" s="268">
        <v>1.75</v>
      </c>
      <c r="K39" s="219"/>
      <c r="L39" s="219"/>
      <c r="M39" s="219"/>
      <c r="N39" s="219"/>
      <c r="O39" s="219"/>
      <c r="P39" s="219"/>
      <c r="Q39" s="219"/>
      <c r="R39" s="219"/>
      <c r="S39" s="219"/>
      <c r="T39" s="219"/>
      <c r="U39" s="219"/>
      <c r="V39" s="219"/>
      <c r="W39" s="219"/>
      <c r="X39" s="219"/>
      <c r="Y39" s="219"/>
      <c r="Z39" s="219"/>
      <c r="AA39" s="219"/>
      <c r="AB39" s="219"/>
      <c r="AC39" s="219"/>
    </row>
    <row r="40" spans="1:29" ht="12.75">
      <c r="A40" s="270">
        <v>27</v>
      </c>
      <c r="B40" s="270">
        <v>139</v>
      </c>
      <c r="C40" s="270">
        <v>139</v>
      </c>
      <c r="D40" s="270" t="s">
        <v>68</v>
      </c>
      <c r="E40" s="385">
        <v>44076</v>
      </c>
      <c r="F40" s="270">
        <v>1.63</v>
      </c>
      <c r="G40" s="270" t="s">
        <v>6</v>
      </c>
      <c r="H40" s="270">
        <v>139</v>
      </c>
      <c r="I40" s="388">
        <v>44231</v>
      </c>
      <c r="J40" s="270">
        <v>1.25</v>
      </c>
      <c r="K40" s="188"/>
      <c r="L40" s="188"/>
      <c r="M40" s="188"/>
      <c r="N40" s="188"/>
      <c r="O40" s="188"/>
      <c r="P40" s="188"/>
      <c r="Q40" s="188"/>
      <c r="R40" s="188"/>
      <c r="S40" s="188"/>
      <c r="T40" s="188"/>
      <c r="U40" s="188"/>
      <c r="V40" s="188"/>
      <c r="W40" s="188"/>
      <c r="X40" s="188"/>
      <c r="Y40" s="188"/>
      <c r="Z40" s="188"/>
      <c r="AA40" s="188"/>
      <c r="AB40" s="188"/>
      <c r="AC40" s="188"/>
    </row>
    <row r="41" spans="1:29" ht="12.75">
      <c r="A41" s="270">
        <v>28</v>
      </c>
      <c r="B41" s="270">
        <v>44</v>
      </c>
      <c r="C41" s="188"/>
      <c r="D41" s="270" t="s">
        <v>68</v>
      </c>
      <c r="E41" s="385">
        <v>44070</v>
      </c>
      <c r="F41" s="270">
        <v>0.22</v>
      </c>
      <c r="G41" s="270" t="s">
        <v>6</v>
      </c>
      <c r="H41" s="270">
        <v>44</v>
      </c>
      <c r="I41" s="388">
        <v>44231</v>
      </c>
      <c r="J41" s="270">
        <v>0.5</v>
      </c>
      <c r="K41" s="188"/>
      <c r="L41" s="188"/>
      <c r="M41" s="188"/>
      <c r="N41" s="188"/>
      <c r="O41" s="188"/>
      <c r="P41" s="188"/>
      <c r="Q41" s="188"/>
      <c r="R41" s="188"/>
      <c r="S41" s="188"/>
      <c r="T41" s="188"/>
      <c r="U41" s="188"/>
      <c r="V41" s="188"/>
      <c r="W41" s="188"/>
      <c r="X41" s="188"/>
      <c r="Y41" s="188"/>
      <c r="Z41" s="188"/>
      <c r="AA41" s="188"/>
      <c r="AB41" s="188"/>
      <c r="AC41" s="188"/>
    </row>
    <row r="42" spans="1:29" ht="12.75">
      <c r="A42" s="270">
        <v>28</v>
      </c>
      <c r="B42" s="270">
        <v>44</v>
      </c>
      <c r="C42" s="270">
        <v>44</v>
      </c>
      <c r="D42" s="270" t="s">
        <v>68</v>
      </c>
      <c r="E42" s="385">
        <v>44071</v>
      </c>
      <c r="F42" s="270">
        <v>0.67</v>
      </c>
      <c r="G42" s="270" t="s">
        <v>6</v>
      </c>
      <c r="H42" s="270">
        <v>44</v>
      </c>
      <c r="I42" s="388">
        <v>44231</v>
      </c>
      <c r="J42" s="270">
        <v>0.25</v>
      </c>
      <c r="K42" s="188"/>
      <c r="L42" s="188"/>
      <c r="M42" s="188"/>
      <c r="N42" s="188"/>
      <c r="O42" s="188"/>
      <c r="P42" s="188"/>
      <c r="Q42" s="188"/>
      <c r="R42" s="188"/>
      <c r="S42" s="188"/>
      <c r="T42" s="188"/>
      <c r="U42" s="188"/>
      <c r="V42" s="188"/>
      <c r="W42" s="188"/>
      <c r="X42" s="188"/>
      <c r="Y42" s="188"/>
      <c r="Z42" s="188"/>
      <c r="AA42" s="188"/>
      <c r="AB42" s="188"/>
      <c r="AC42" s="188"/>
    </row>
    <row r="43" spans="1:29" ht="12.75">
      <c r="A43" s="270">
        <v>29</v>
      </c>
      <c r="B43" s="270">
        <v>0</v>
      </c>
      <c r="C43" s="270">
        <v>0</v>
      </c>
      <c r="D43" s="270" t="s">
        <v>68</v>
      </c>
      <c r="E43" s="385">
        <v>44062</v>
      </c>
      <c r="F43" s="270">
        <v>0.02</v>
      </c>
      <c r="G43" s="270" t="s">
        <v>6</v>
      </c>
      <c r="H43" s="270">
        <v>0</v>
      </c>
      <c r="I43" s="388">
        <v>44231</v>
      </c>
      <c r="J43" s="270">
        <v>0</v>
      </c>
      <c r="K43" s="188"/>
      <c r="L43" s="188"/>
      <c r="M43" s="188"/>
      <c r="N43" s="188"/>
      <c r="O43" s="188"/>
      <c r="P43" s="188"/>
      <c r="Q43" s="188"/>
      <c r="R43" s="188"/>
      <c r="S43" s="188"/>
      <c r="T43" s="188"/>
      <c r="U43" s="188"/>
      <c r="V43" s="188"/>
      <c r="W43" s="188"/>
      <c r="X43" s="188"/>
      <c r="Y43" s="188"/>
      <c r="Z43" s="188"/>
      <c r="AA43" s="188"/>
      <c r="AB43" s="188"/>
      <c r="AC43" s="188"/>
    </row>
    <row r="44" spans="1:29" ht="12.75">
      <c r="A44" s="270">
        <v>30</v>
      </c>
      <c r="B44" s="270">
        <v>3</v>
      </c>
      <c r="C44" s="270">
        <v>3</v>
      </c>
      <c r="D44" s="270" t="s">
        <v>68</v>
      </c>
      <c r="E44" s="385">
        <v>44070</v>
      </c>
      <c r="F44" s="270">
        <v>0.03</v>
      </c>
      <c r="G44" s="270" t="s">
        <v>6</v>
      </c>
      <c r="H44" s="270">
        <v>3</v>
      </c>
      <c r="I44" s="388">
        <v>44231</v>
      </c>
      <c r="J44" s="270">
        <v>0</v>
      </c>
      <c r="K44" s="188"/>
      <c r="L44" s="188"/>
      <c r="M44" s="188"/>
      <c r="N44" s="188"/>
      <c r="O44" s="188"/>
      <c r="P44" s="188"/>
      <c r="Q44" s="188"/>
      <c r="R44" s="188"/>
      <c r="S44" s="188"/>
      <c r="T44" s="188"/>
      <c r="U44" s="188"/>
      <c r="V44" s="188"/>
      <c r="W44" s="188"/>
      <c r="X44" s="188"/>
      <c r="Y44" s="188"/>
      <c r="Z44" s="188"/>
      <c r="AA44" s="188"/>
      <c r="AB44" s="188"/>
      <c r="AC44" s="188"/>
    </row>
    <row r="45" spans="1:29" ht="12.75">
      <c r="A45" s="270">
        <v>31</v>
      </c>
      <c r="B45" s="270">
        <v>85</v>
      </c>
      <c r="C45" s="270">
        <v>85</v>
      </c>
      <c r="D45" s="270" t="s">
        <v>68</v>
      </c>
      <c r="E45" s="385">
        <v>44085</v>
      </c>
      <c r="F45" s="270">
        <v>0.43</v>
      </c>
      <c r="G45" s="270" t="s">
        <v>6</v>
      </c>
      <c r="H45" s="270">
        <v>85</v>
      </c>
      <c r="I45" s="388">
        <v>44232</v>
      </c>
      <c r="J45" s="270">
        <v>0.75</v>
      </c>
      <c r="K45" s="188"/>
      <c r="L45" s="188"/>
      <c r="M45" s="188"/>
      <c r="N45" s="188"/>
      <c r="O45" s="188"/>
      <c r="P45" s="188"/>
      <c r="Q45" s="188"/>
      <c r="R45" s="188"/>
      <c r="S45" s="188"/>
      <c r="T45" s="188"/>
      <c r="U45" s="188"/>
      <c r="V45" s="188"/>
      <c r="W45" s="188"/>
      <c r="X45" s="188"/>
      <c r="Y45" s="188"/>
      <c r="Z45" s="188"/>
      <c r="AA45" s="188"/>
      <c r="AB45" s="188"/>
      <c r="AC45" s="188"/>
    </row>
    <row r="46" spans="1:29" ht="12.75">
      <c r="A46" s="270">
        <v>32</v>
      </c>
      <c r="B46" s="270">
        <v>182</v>
      </c>
      <c r="C46" s="270">
        <v>182</v>
      </c>
      <c r="D46" s="270" t="s">
        <v>68</v>
      </c>
      <c r="E46" s="385">
        <v>44078</v>
      </c>
      <c r="F46" s="270">
        <v>1.5</v>
      </c>
      <c r="G46" s="270" t="s">
        <v>10</v>
      </c>
      <c r="H46" s="270">
        <v>182</v>
      </c>
      <c r="I46" s="388">
        <v>44235</v>
      </c>
      <c r="J46" s="270">
        <v>2</v>
      </c>
      <c r="K46" s="188"/>
      <c r="L46" s="188"/>
      <c r="M46" s="188"/>
      <c r="N46" s="188"/>
      <c r="O46" s="188"/>
      <c r="P46" s="188"/>
      <c r="Q46" s="188"/>
      <c r="R46" s="188"/>
      <c r="S46" s="188"/>
      <c r="T46" s="188"/>
      <c r="U46" s="188"/>
      <c r="V46" s="188"/>
      <c r="W46" s="188"/>
      <c r="X46" s="188"/>
      <c r="Y46" s="188"/>
      <c r="Z46" s="188"/>
      <c r="AA46" s="188"/>
      <c r="AB46" s="188"/>
      <c r="AC46" s="188"/>
    </row>
    <row r="47" spans="1:29" ht="12.75">
      <c r="A47" s="270">
        <v>33</v>
      </c>
      <c r="B47" s="270">
        <v>42</v>
      </c>
      <c r="C47" s="270">
        <v>42</v>
      </c>
      <c r="D47" s="270" t="s">
        <v>68</v>
      </c>
      <c r="E47" s="385">
        <v>44069</v>
      </c>
      <c r="F47" s="270">
        <v>0.13</v>
      </c>
      <c r="G47" s="270" t="s">
        <v>10</v>
      </c>
      <c r="H47" s="270">
        <v>42</v>
      </c>
      <c r="I47" s="388">
        <v>44235</v>
      </c>
      <c r="J47" s="270">
        <v>0.75</v>
      </c>
      <c r="K47" s="188"/>
      <c r="L47" s="188"/>
      <c r="M47" s="188"/>
      <c r="N47" s="188"/>
      <c r="O47" s="188"/>
      <c r="P47" s="188"/>
      <c r="Q47" s="188"/>
      <c r="R47" s="188"/>
      <c r="S47" s="188"/>
      <c r="T47" s="188"/>
      <c r="U47" s="188"/>
      <c r="V47" s="188"/>
      <c r="W47" s="188"/>
      <c r="X47" s="188"/>
      <c r="Y47" s="188"/>
      <c r="Z47" s="188"/>
      <c r="AA47" s="188"/>
      <c r="AB47" s="188"/>
      <c r="AC47" s="188"/>
    </row>
    <row r="48" spans="1:29" ht="12.75">
      <c r="A48" s="270">
        <v>34</v>
      </c>
      <c r="B48" s="270">
        <v>625</v>
      </c>
      <c r="C48" s="270">
        <v>625</v>
      </c>
      <c r="D48" s="270" t="s">
        <v>68</v>
      </c>
      <c r="E48" s="385">
        <v>44098</v>
      </c>
      <c r="F48" s="270">
        <v>3.82</v>
      </c>
      <c r="G48" s="270" t="s">
        <v>10</v>
      </c>
      <c r="H48" s="270">
        <v>142</v>
      </c>
      <c r="I48" s="388">
        <v>44235</v>
      </c>
      <c r="J48" s="270">
        <v>2.5</v>
      </c>
      <c r="K48" s="188"/>
      <c r="L48" s="188"/>
      <c r="M48" s="188"/>
      <c r="N48" s="188"/>
      <c r="O48" s="188"/>
      <c r="P48" s="188"/>
      <c r="Q48" s="188"/>
      <c r="R48" s="188"/>
      <c r="S48" s="188"/>
      <c r="T48" s="188"/>
      <c r="U48" s="188"/>
      <c r="V48" s="188"/>
      <c r="W48" s="188"/>
      <c r="X48" s="188"/>
      <c r="Y48" s="188"/>
      <c r="Z48" s="188"/>
      <c r="AA48" s="188"/>
      <c r="AB48" s="188"/>
      <c r="AC48" s="188"/>
    </row>
    <row r="49" spans="1:29" ht="12.75">
      <c r="A49" s="270"/>
      <c r="B49" s="270"/>
      <c r="C49" s="270"/>
      <c r="D49" s="270"/>
      <c r="E49" s="385"/>
      <c r="F49" s="270"/>
      <c r="G49" s="270" t="s">
        <v>10</v>
      </c>
      <c r="H49" s="270">
        <v>227</v>
      </c>
      <c r="I49" s="388">
        <v>44236</v>
      </c>
      <c r="J49" s="270">
        <v>3</v>
      </c>
      <c r="K49" s="188"/>
      <c r="L49" s="188"/>
      <c r="M49" s="188"/>
      <c r="N49" s="188"/>
      <c r="O49" s="188"/>
      <c r="P49" s="188"/>
      <c r="Q49" s="188"/>
      <c r="R49" s="188"/>
      <c r="S49" s="188"/>
      <c r="T49" s="188"/>
      <c r="U49" s="188"/>
      <c r="V49" s="188"/>
      <c r="W49" s="188"/>
      <c r="X49" s="188"/>
      <c r="Y49" s="188"/>
      <c r="Z49" s="188"/>
      <c r="AA49" s="188"/>
      <c r="AB49" s="188"/>
      <c r="AC49" s="188"/>
    </row>
    <row r="50" spans="1:29" ht="12.75">
      <c r="A50" s="270"/>
      <c r="B50" s="270"/>
      <c r="C50" s="270"/>
      <c r="D50" s="270"/>
      <c r="E50" s="385"/>
      <c r="F50" s="270"/>
      <c r="G50" s="270" t="s">
        <v>10</v>
      </c>
      <c r="H50" s="270">
        <v>170</v>
      </c>
      <c r="I50" s="388">
        <v>44237</v>
      </c>
      <c r="J50" s="270">
        <v>2</v>
      </c>
      <c r="K50" s="188"/>
      <c r="L50" s="188"/>
      <c r="M50" s="188"/>
      <c r="N50" s="188"/>
      <c r="O50" s="188"/>
      <c r="P50" s="188"/>
      <c r="Q50" s="188"/>
      <c r="R50" s="188"/>
      <c r="S50" s="188"/>
      <c r="T50" s="188"/>
      <c r="U50" s="188"/>
      <c r="V50" s="188"/>
      <c r="W50" s="188"/>
      <c r="X50" s="188"/>
      <c r="Y50" s="188"/>
      <c r="Z50" s="188"/>
      <c r="AA50" s="188"/>
      <c r="AB50" s="188"/>
      <c r="AC50" s="188"/>
    </row>
    <row r="51" spans="1:29" ht="12.75">
      <c r="A51" s="270"/>
      <c r="B51" s="270"/>
      <c r="C51" s="270"/>
      <c r="D51" s="270"/>
      <c r="E51" s="385"/>
      <c r="F51" s="270"/>
      <c r="G51" s="270" t="s">
        <v>10</v>
      </c>
      <c r="H51" s="270">
        <v>86</v>
      </c>
      <c r="I51" s="388">
        <v>44238</v>
      </c>
      <c r="J51" s="270">
        <v>1.25</v>
      </c>
      <c r="K51" s="188"/>
      <c r="L51" s="188"/>
      <c r="M51" s="188"/>
      <c r="N51" s="188"/>
      <c r="O51" s="188"/>
      <c r="P51" s="188"/>
      <c r="Q51" s="188"/>
      <c r="R51" s="188"/>
      <c r="S51" s="188"/>
      <c r="T51" s="188"/>
      <c r="U51" s="188"/>
      <c r="V51" s="188"/>
      <c r="W51" s="188"/>
      <c r="X51" s="188"/>
      <c r="Y51" s="188"/>
      <c r="Z51" s="188"/>
      <c r="AA51" s="188"/>
      <c r="AB51" s="188"/>
      <c r="AC51" s="188"/>
    </row>
    <row r="52" spans="1:29" ht="12.75">
      <c r="A52" s="270">
        <v>35</v>
      </c>
      <c r="B52" s="270">
        <v>591</v>
      </c>
      <c r="C52" s="270">
        <v>591</v>
      </c>
      <c r="D52" s="270" t="s">
        <v>68</v>
      </c>
      <c r="E52" s="385">
        <v>44092</v>
      </c>
      <c r="F52" s="270">
        <v>1.83</v>
      </c>
      <c r="G52" s="270" t="s">
        <v>10</v>
      </c>
      <c r="H52" s="270">
        <v>90</v>
      </c>
      <c r="I52" s="388">
        <v>44238</v>
      </c>
      <c r="J52" s="270">
        <v>0.75</v>
      </c>
      <c r="K52" s="188"/>
      <c r="L52" s="188"/>
      <c r="M52" s="188"/>
      <c r="N52" s="188"/>
      <c r="O52" s="188"/>
      <c r="P52" s="188"/>
      <c r="Q52" s="188"/>
      <c r="R52" s="188"/>
      <c r="S52" s="188"/>
      <c r="T52" s="188"/>
      <c r="U52" s="188"/>
      <c r="V52" s="188"/>
      <c r="W52" s="188"/>
      <c r="X52" s="188"/>
      <c r="Y52" s="188"/>
      <c r="Z52" s="188"/>
      <c r="AA52" s="188"/>
      <c r="AB52" s="188"/>
      <c r="AC52" s="188"/>
    </row>
    <row r="53" spans="1:29" ht="12.75">
      <c r="A53" s="270"/>
      <c r="B53" s="270"/>
      <c r="C53" s="270"/>
      <c r="D53" s="270"/>
      <c r="E53" s="385"/>
      <c r="F53" s="270"/>
      <c r="G53" s="270" t="s">
        <v>10</v>
      </c>
      <c r="H53" s="270">
        <v>258</v>
      </c>
      <c r="I53" s="388">
        <v>43873</v>
      </c>
      <c r="J53" s="270">
        <v>3</v>
      </c>
      <c r="K53" s="188"/>
      <c r="L53" s="188"/>
      <c r="M53" s="188"/>
      <c r="N53" s="188"/>
      <c r="O53" s="188"/>
      <c r="P53" s="188"/>
      <c r="Q53" s="188"/>
      <c r="R53" s="188"/>
      <c r="S53" s="188"/>
      <c r="T53" s="188"/>
      <c r="U53" s="188"/>
      <c r="V53" s="188"/>
      <c r="W53" s="188"/>
      <c r="X53" s="188"/>
      <c r="Y53" s="188"/>
      <c r="Z53" s="188"/>
      <c r="AA53" s="188"/>
      <c r="AB53" s="188"/>
      <c r="AC53" s="188"/>
    </row>
    <row r="54" spans="1:29" ht="12.75">
      <c r="A54" s="270"/>
      <c r="B54" s="270"/>
      <c r="C54" s="270"/>
      <c r="D54" s="270"/>
      <c r="E54" s="385"/>
      <c r="F54" s="270"/>
      <c r="G54" s="270" t="s">
        <v>10</v>
      </c>
      <c r="H54" s="270">
        <v>223</v>
      </c>
      <c r="I54" s="388">
        <v>43876</v>
      </c>
      <c r="J54" s="270">
        <v>3</v>
      </c>
      <c r="K54" s="188"/>
      <c r="L54" s="188"/>
      <c r="M54" s="188"/>
      <c r="N54" s="188"/>
      <c r="O54" s="188"/>
      <c r="P54" s="188"/>
      <c r="Q54" s="188"/>
      <c r="R54" s="188"/>
      <c r="S54" s="188"/>
      <c r="T54" s="188"/>
      <c r="U54" s="188"/>
      <c r="V54" s="188"/>
      <c r="W54" s="188"/>
      <c r="X54" s="188"/>
      <c r="Y54" s="188"/>
      <c r="Z54" s="188"/>
      <c r="AA54" s="188"/>
      <c r="AB54" s="188"/>
      <c r="AC54" s="188"/>
    </row>
    <row r="55" spans="1:29" ht="12.75">
      <c r="A55" s="270"/>
      <c r="B55" s="270"/>
      <c r="C55" s="270"/>
      <c r="D55" s="270"/>
      <c r="E55" s="385"/>
      <c r="F55" s="270"/>
      <c r="G55" s="270" t="s">
        <v>10</v>
      </c>
      <c r="H55" s="270">
        <v>20</v>
      </c>
      <c r="I55" s="388">
        <v>43877</v>
      </c>
      <c r="J55" s="270">
        <v>0.25</v>
      </c>
      <c r="K55" s="188"/>
      <c r="L55" s="188"/>
      <c r="M55" s="188"/>
      <c r="N55" s="188"/>
      <c r="O55" s="188"/>
      <c r="P55" s="188"/>
      <c r="Q55" s="188"/>
      <c r="R55" s="188"/>
      <c r="S55" s="188"/>
      <c r="T55" s="188"/>
      <c r="U55" s="188"/>
      <c r="V55" s="188"/>
      <c r="W55" s="188"/>
      <c r="X55" s="188"/>
      <c r="Y55" s="188"/>
      <c r="Z55" s="188"/>
      <c r="AA55" s="188"/>
      <c r="AB55" s="188"/>
      <c r="AC55" s="188"/>
    </row>
    <row r="56" spans="1:29" ht="12.75">
      <c r="A56" s="270">
        <v>36</v>
      </c>
      <c r="B56" s="270">
        <v>199</v>
      </c>
      <c r="C56" s="270">
        <v>199</v>
      </c>
      <c r="D56" s="270" t="s">
        <v>68</v>
      </c>
      <c r="E56" s="385">
        <v>44071</v>
      </c>
      <c r="F56" s="270">
        <v>2.25</v>
      </c>
      <c r="G56" s="270" t="s">
        <v>10</v>
      </c>
      <c r="H56" s="270">
        <v>102</v>
      </c>
      <c r="I56" s="388">
        <v>43877</v>
      </c>
      <c r="J56" s="270">
        <v>2</v>
      </c>
      <c r="K56" s="188"/>
      <c r="L56" s="188"/>
      <c r="M56" s="188"/>
      <c r="N56" s="188"/>
      <c r="O56" s="188"/>
      <c r="P56" s="188"/>
      <c r="Q56" s="188"/>
      <c r="R56" s="188"/>
      <c r="S56" s="188"/>
      <c r="T56" s="188"/>
      <c r="U56" s="188"/>
      <c r="V56" s="188"/>
      <c r="W56" s="188"/>
      <c r="X56" s="188"/>
      <c r="Y56" s="188"/>
      <c r="Z56" s="188"/>
      <c r="AA56" s="188"/>
      <c r="AB56" s="188"/>
      <c r="AC56" s="188"/>
    </row>
    <row r="57" spans="1:29" ht="12.75">
      <c r="A57" s="270"/>
      <c r="B57" s="270"/>
      <c r="C57" s="270"/>
      <c r="D57" s="270"/>
      <c r="E57" s="385"/>
      <c r="F57" s="270"/>
      <c r="G57" s="270" t="s">
        <v>10</v>
      </c>
      <c r="H57" s="270">
        <v>97</v>
      </c>
      <c r="I57" s="388">
        <v>43878</v>
      </c>
      <c r="J57" s="270">
        <v>1.5</v>
      </c>
      <c r="K57" s="188"/>
      <c r="L57" s="188"/>
      <c r="M57" s="188"/>
      <c r="N57" s="188"/>
      <c r="O57" s="188"/>
      <c r="P57" s="188"/>
      <c r="Q57" s="188"/>
      <c r="R57" s="188"/>
      <c r="S57" s="188"/>
      <c r="T57" s="188"/>
      <c r="U57" s="188"/>
      <c r="V57" s="188"/>
      <c r="W57" s="188"/>
      <c r="X57" s="188"/>
      <c r="Y57" s="188"/>
      <c r="Z57" s="188"/>
      <c r="AA57" s="188"/>
      <c r="AB57" s="188"/>
      <c r="AC57" s="188"/>
    </row>
    <row r="58" spans="1:29" ht="12.75">
      <c r="A58" s="270">
        <v>37</v>
      </c>
      <c r="B58" s="270">
        <v>34</v>
      </c>
      <c r="C58" s="270">
        <v>34</v>
      </c>
      <c r="D58" s="270" t="s">
        <v>68</v>
      </c>
      <c r="E58" s="385">
        <v>44070</v>
      </c>
      <c r="F58" s="270">
        <v>0.13</v>
      </c>
      <c r="G58" s="270" t="s">
        <v>10</v>
      </c>
      <c r="H58" s="270">
        <v>34</v>
      </c>
      <c r="I58" s="388">
        <v>43878</v>
      </c>
      <c r="J58" s="270">
        <v>0.5</v>
      </c>
      <c r="K58" s="188"/>
      <c r="L58" s="188"/>
      <c r="M58" s="188"/>
      <c r="N58" s="188"/>
      <c r="O58" s="188"/>
      <c r="P58" s="188"/>
      <c r="Q58" s="188"/>
      <c r="R58" s="188"/>
      <c r="S58" s="188"/>
      <c r="T58" s="188"/>
      <c r="U58" s="188"/>
      <c r="V58" s="188"/>
      <c r="W58" s="188"/>
      <c r="X58" s="188"/>
      <c r="Y58" s="188"/>
      <c r="Z58" s="188"/>
      <c r="AA58" s="188"/>
      <c r="AB58" s="188"/>
      <c r="AC58" s="188"/>
    </row>
    <row r="59" spans="1:29" ht="12.75">
      <c r="A59" s="270">
        <v>38</v>
      </c>
      <c r="B59" s="270">
        <v>67</v>
      </c>
      <c r="C59" s="270">
        <v>67</v>
      </c>
      <c r="D59" s="270" t="s">
        <v>68</v>
      </c>
      <c r="E59" s="385">
        <v>44071</v>
      </c>
      <c r="F59" s="270">
        <v>0.43</v>
      </c>
      <c r="G59" s="270" t="s">
        <v>6</v>
      </c>
      <c r="H59" s="270">
        <v>67</v>
      </c>
      <c r="I59" s="388">
        <v>44232</v>
      </c>
      <c r="J59" s="270">
        <v>0.5</v>
      </c>
      <c r="K59" s="188"/>
      <c r="L59" s="188"/>
      <c r="M59" s="188"/>
      <c r="N59" s="188"/>
      <c r="O59" s="188"/>
      <c r="P59" s="188"/>
      <c r="Q59" s="188"/>
      <c r="R59" s="188"/>
      <c r="S59" s="188"/>
      <c r="T59" s="188"/>
      <c r="U59" s="188"/>
      <c r="V59" s="188"/>
      <c r="W59" s="188"/>
      <c r="X59" s="188"/>
      <c r="Y59" s="188"/>
      <c r="Z59" s="188"/>
      <c r="AA59" s="188"/>
      <c r="AB59" s="188"/>
      <c r="AC59" s="188"/>
    </row>
    <row r="60" spans="1:29" ht="12.75">
      <c r="A60" s="270">
        <v>39</v>
      </c>
      <c r="B60" s="270">
        <v>0</v>
      </c>
      <c r="C60" s="270">
        <v>0</v>
      </c>
      <c r="D60" s="270" t="s">
        <v>68</v>
      </c>
      <c r="E60" s="385">
        <v>44084</v>
      </c>
      <c r="F60" s="270">
        <v>0.02</v>
      </c>
      <c r="G60" s="270" t="s">
        <v>6</v>
      </c>
      <c r="H60" s="270">
        <v>0</v>
      </c>
      <c r="I60" s="388">
        <v>44232</v>
      </c>
      <c r="J60" s="270">
        <v>0</v>
      </c>
      <c r="K60" s="188"/>
      <c r="L60" s="188"/>
      <c r="M60" s="188"/>
      <c r="N60" s="188"/>
      <c r="O60" s="188"/>
      <c r="P60" s="188"/>
      <c r="Q60" s="188"/>
      <c r="R60" s="188"/>
      <c r="S60" s="188"/>
      <c r="T60" s="188"/>
      <c r="U60" s="188"/>
      <c r="V60" s="188"/>
      <c r="W60" s="188"/>
      <c r="X60" s="188"/>
      <c r="Y60" s="188"/>
      <c r="Z60" s="188"/>
      <c r="AA60" s="188"/>
      <c r="AB60" s="188"/>
      <c r="AC60" s="188"/>
    </row>
    <row r="61" spans="1:29" ht="12.75">
      <c r="A61" s="270">
        <v>40</v>
      </c>
      <c r="B61" s="270">
        <v>33</v>
      </c>
      <c r="C61" s="270">
        <v>33</v>
      </c>
      <c r="D61" s="270" t="s">
        <v>68</v>
      </c>
      <c r="E61" s="385">
        <v>44070</v>
      </c>
      <c r="F61" s="270">
        <v>0.18</v>
      </c>
      <c r="G61" s="270" t="s">
        <v>6</v>
      </c>
      <c r="H61" s="270">
        <v>33</v>
      </c>
      <c r="I61" s="388">
        <v>44232</v>
      </c>
      <c r="J61" s="270">
        <v>0.25</v>
      </c>
      <c r="K61" s="188"/>
      <c r="L61" s="188"/>
      <c r="M61" s="188"/>
      <c r="N61" s="188"/>
      <c r="O61" s="188"/>
      <c r="P61" s="188"/>
      <c r="Q61" s="188"/>
      <c r="R61" s="188"/>
      <c r="S61" s="188"/>
      <c r="T61" s="188"/>
      <c r="U61" s="188"/>
      <c r="V61" s="188"/>
      <c r="W61" s="188"/>
      <c r="X61" s="188"/>
      <c r="Y61" s="188"/>
      <c r="Z61" s="188"/>
      <c r="AA61" s="188"/>
      <c r="AB61" s="188"/>
      <c r="AC61" s="188"/>
    </row>
    <row r="62" spans="1:29" ht="12.75">
      <c r="A62" s="270">
        <v>41</v>
      </c>
      <c r="B62" s="270">
        <v>196</v>
      </c>
      <c r="C62" s="270">
        <v>196</v>
      </c>
      <c r="D62" s="270" t="s">
        <v>68</v>
      </c>
      <c r="E62" s="385">
        <v>44077</v>
      </c>
      <c r="F62" s="270">
        <v>0.9</v>
      </c>
      <c r="G62" s="270" t="s">
        <v>6</v>
      </c>
      <c r="H62" s="270">
        <v>196</v>
      </c>
      <c r="I62" s="388">
        <v>44232</v>
      </c>
      <c r="J62" s="270">
        <v>2</v>
      </c>
      <c r="K62" s="188"/>
      <c r="L62" s="188"/>
      <c r="M62" s="188"/>
      <c r="N62" s="188"/>
      <c r="O62" s="188"/>
      <c r="P62" s="188"/>
      <c r="Q62" s="188"/>
      <c r="R62" s="188"/>
      <c r="S62" s="188"/>
      <c r="T62" s="188"/>
      <c r="U62" s="188"/>
      <c r="V62" s="188"/>
      <c r="W62" s="188"/>
      <c r="X62" s="188"/>
      <c r="Y62" s="188"/>
      <c r="Z62" s="188"/>
      <c r="AA62" s="188"/>
      <c r="AB62" s="188"/>
      <c r="AC62" s="188"/>
    </row>
    <row r="63" spans="1:29" ht="12.75">
      <c r="A63" s="270">
        <v>42</v>
      </c>
      <c r="B63" s="270">
        <v>60</v>
      </c>
      <c r="C63" s="270">
        <v>60</v>
      </c>
      <c r="D63" s="270" t="s">
        <v>68</v>
      </c>
      <c r="E63" s="385">
        <v>44071</v>
      </c>
      <c r="F63" s="188"/>
      <c r="G63" s="270" t="s">
        <v>6</v>
      </c>
      <c r="H63" s="270">
        <v>60</v>
      </c>
      <c r="I63" s="388">
        <v>44232</v>
      </c>
      <c r="J63" s="270">
        <v>0.5</v>
      </c>
      <c r="K63" s="188"/>
      <c r="L63" s="188"/>
      <c r="M63" s="188"/>
      <c r="N63" s="188"/>
      <c r="O63" s="188"/>
      <c r="P63" s="188"/>
      <c r="Q63" s="188"/>
      <c r="R63" s="188"/>
      <c r="S63" s="188"/>
      <c r="T63" s="188"/>
      <c r="U63" s="188"/>
      <c r="V63" s="188"/>
      <c r="W63" s="188"/>
      <c r="X63" s="188"/>
      <c r="Y63" s="188"/>
      <c r="Z63" s="188"/>
      <c r="AA63" s="188"/>
      <c r="AB63" s="188"/>
      <c r="AC63" s="188"/>
    </row>
    <row r="64" spans="1:29" ht="12.75">
      <c r="A64" s="270">
        <v>43</v>
      </c>
      <c r="B64" s="270">
        <v>52</v>
      </c>
      <c r="C64" s="270">
        <v>52</v>
      </c>
      <c r="D64" s="270" t="s">
        <v>68</v>
      </c>
      <c r="E64" s="385">
        <v>44071</v>
      </c>
      <c r="F64" s="270">
        <v>0.75</v>
      </c>
      <c r="G64" s="270" t="s">
        <v>6</v>
      </c>
      <c r="H64" s="270">
        <v>52</v>
      </c>
      <c r="I64" s="388">
        <v>44232</v>
      </c>
      <c r="J64" s="270">
        <v>0.25</v>
      </c>
      <c r="K64" s="188"/>
      <c r="L64" s="188"/>
      <c r="M64" s="188"/>
      <c r="N64" s="188"/>
      <c r="O64" s="188"/>
      <c r="P64" s="188"/>
      <c r="Q64" s="188"/>
      <c r="R64" s="188"/>
      <c r="S64" s="188"/>
      <c r="T64" s="188"/>
      <c r="U64" s="188"/>
      <c r="V64" s="188"/>
      <c r="W64" s="188"/>
      <c r="X64" s="188"/>
      <c r="Y64" s="188"/>
      <c r="Z64" s="188"/>
      <c r="AA64" s="188"/>
      <c r="AB64" s="188"/>
      <c r="AC64" s="188"/>
    </row>
    <row r="65" spans="1:29" ht="12.75">
      <c r="A65" s="270">
        <v>44</v>
      </c>
      <c r="B65" s="270">
        <v>298</v>
      </c>
      <c r="C65" s="270">
        <v>298</v>
      </c>
      <c r="D65" s="270" t="s">
        <v>68</v>
      </c>
      <c r="E65" s="385">
        <v>44091</v>
      </c>
      <c r="F65" s="270">
        <v>1.73</v>
      </c>
      <c r="G65" s="270" t="s">
        <v>6</v>
      </c>
      <c r="H65" s="270">
        <v>298</v>
      </c>
      <c r="I65" s="388">
        <v>44232</v>
      </c>
      <c r="J65" s="270">
        <v>1.25</v>
      </c>
      <c r="K65" s="188"/>
      <c r="L65" s="188"/>
      <c r="M65" s="188"/>
      <c r="N65" s="188"/>
      <c r="O65" s="188"/>
      <c r="P65" s="188"/>
      <c r="Q65" s="188"/>
      <c r="R65" s="188"/>
      <c r="S65" s="188"/>
      <c r="T65" s="188"/>
      <c r="U65" s="188"/>
      <c r="V65" s="188"/>
      <c r="W65" s="188"/>
      <c r="X65" s="188"/>
      <c r="Y65" s="188"/>
      <c r="Z65" s="188"/>
      <c r="AA65" s="188"/>
      <c r="AB65" s="188"/>
      <c r="AC65" s="188"/>
    </row>
    <row r="66" spans="1:29" ht="12.75">
      <c r="A66" s="270">
        <v>45</v>
      </c>
      <c r="B66" s="270">
        <v>421</v>
      </c>
      <c r="C66" s="270">
        <v>421</v>
      </c>
      <c r="D66" s="270" t="s">
        <v>68</v>
      </c>
      <c r="E66" s="385">
        <v>44092</v>
      </c>
      <c r="F66" s="270">
        <v>4.5</v>
      </c>
      <c r="G66" s="270" t="s">
        <v>6</v>
      </c>
      <c r="H66" s="270">
        <v>218</v>
      </c>
      <c r="I66" s="388">
        <v>44235</v>
      </c>
      <c r="J66" s="270">
        <v>2.5</v>
      </c>
      <c r="K66" s="188"/>
      <c r="L66" s="188"/>
      <c r="M66" s="188"/>
      <c r="N66" s="188"/>
      <c r="O66" s="188"/>
      <c r="P66" s="188"/>
      <c r="Q66" s="188"/>
      <c r="R66" s="188"/>
      <c r="S66" s="188"/>
      <c r="T66" s="188"/>
      <c r="U66" s="188"/>
      <c r="V66" s="188"/>
      <c r="W66" s="188"/>
      <c r="X66" s="188"/>
      <c r="Y66" s="188"/>
      <c r="Z66" s="188"/>
      <c r="AA66" s="188"/>
      <c r="AB66" s="188"/>
      <c r="AC66" s="188"/>
    </row>
    <row r="67" spans="1:29" ht="12.75">
      <c r="A67" s="270"/>
      <c r="B67" s="270"/>
      <c r="C67" s="270"/>
      <c r="D67" s="270"/>
      <c r="E67" s="385"/>
      <c r="F67" s="270"/>
      <c r="G67" s="270" t="s">
        <v>6</v>
      </c>
      <c r="H67" s="270">
        <v>213</v>
      </c>
      <c r="I67" s="388">
        <v>44237</v>
      </c>
      <c r="J67" s="270">
        <v>2</v>
      </c>
      <c r="K67" s="188"/>
      <c r="L67" s="188"/>
      <c r="M67" s="188"/>
      <c r="N67" s="188"/>
      <c r="O67" s="188"/>
      <c r="P67" s="188"/>
      <c r="Q67" s="188"/>
      <c r="R67" s="188"/>
      <c r="S67" s="188"/>
      <c r="T67" s="188"/>
      <c r="U67" s="188"/>
      <c r="V67" s="188"/>
      <c r="W67" s="188"/>
      <c r="X67" s="188"/>
      <c r="Y67" s="188"/>
      <c r="Z67" s="188"/>
      <c r="AA67" s="188"/>
      <c r="AB67" s="188"/>
      <c r="AC67" s="188"/>
    </row>
    <row r="68" spans="1:29" ht="12.75">
      <c r="A68" s="270">
        <v>46</v>
      </c>
      <c r="B68" s="270">
        <v>231</v>
      </c>
      <c r="C68" s="270">
        <v>197</v>
      </c>
      <c r="D68" s="270" t="s">
        <v>68</v>
      </c>
      <c r="E68" s="385">
        <v>44071</v>
      </c>
      <c r="F68" s="270">
        <v>1.25</v>
      </c>
      <c r="G68" s="270" t="s">
        <v>6</v>
      </c>
      <c r="H68" s="270">
        <v>197</v>
      </c>
      <c r="I68" s="388">
        <v>44232</v>
      </c>
      <c r="J68" s="270">
        <v>2.5</v>
      </c>
      <c r="K68" s="188"/>
      <c r="L68" s="188"/>
      <c r="M68" s="188"/>
      <c r="N68" s="188"/>
      <c r="O68" s="188"/>
      <c r="P68" s="188"/>
      <c r="Q68" s="188"/>
      <c r="R68" s="188"/>
      <c r="S68" s="188"/>
      <c r="T68" s="188"/>
      <c r="U68" s="188"/>
      <c r="V68" s="188"/>
      <c r="W68" s="188"/>
      <c r="X68" s="188"/>
      <c r="Y68" s="188"/>
      <c r="Z68" s="188"/>
      <c r="AA68" s="188"/>
      <c r="AB68" s="188"/>
      <c r="AC68" s="188"/>
    </row>
    <row r="69" spans="1:29" ht="12.75">
      <c r="A69" s="188"/>
      <c r="B69" s="188"/>
      <c r="C69" s="270">
        <v>34</v>
      </c>
      <c r="D69" s="270" t="s">
        <v>68</v>
      </c>
      <c r="E69" s="385">
        <v>44071</v>
      </c>
      <c r="F69" s="270">
        <v>0.35</v>
      </c>
      <c r="G69" s="188"/>
      <c r="H69" s="188"/>
      <c r="I69" s="388"/>
      <c r="J69" s="188"/>
      <c r="K69" s="188"/>
      <c r="L69" s="188"/>
      <c r="M69" s="188"/>
      <c r="N69" s="188"/>
      <c r="O69" s="188"/>
      <c r="P69" s="188"/>
      <c r="Q69" s="188"/>
      <c r="R69" s="188"/>
      <c r="S69" s="188"/>
      <c r="T69" s="188"/>
      <c r="U69" s="188"/>
      <c r="V69" s="188"/>
      <c r="W69" s="188"/>
      <c r="X69" s="188"/>
      <c r="Y69" s="188"/>
      <c r="Z69" s="188"/>
      <c r="AA69" s="188"/>
      <c r="AB69" s="188"/>
      <c r="AC69" s="188"/>
    </row>
    <row r="70" spans="1:29" ht="12.75">
      <c r="A70" s="270">
        <v>47</v>
      </c>
      <c r="B70" s="270">
        <v>67</v>
      </c>
      <c r="C70" s="270">
        <v>67</v>
      </c>
      <c r="D70" s="270" t="s">
        <v>68</v>
      </c>
      <c r="E70" s="385">
        <v>44076</v>
      </c>
      <c r="F70" s="270">
        <v>0.83</v>
      </c>
      <c r="G70" s="270" t="s">
        <v>6</v>
      </c>
      <c r="H70" s="270">
        <v>67</v>
      </c>
      <c r="I70" s="388">
        <v>44237</v>
      </c>
      <c r="J70" s="270">
        <v>0.75</v>
      </c>
      <c r="K70" s="188"/>
      <c r="L70" s="188"/>
      <c r="M70" s="188"/>
      <c r="N70" s="188"/>
      <c r="O70" s="188"/>
      <c r="P70" s="188"/>
      <c r="Q70" s="188"/>
      <c r="R70" s="188"/>
      <c r="S70" s="188"/>
      <c r="T70" s="188"/>
      <c r="U70" s="188"/>
      <c r="V70" s="188"/>
      <c r="W70" s="188"/>
      <c r="X70" s="188"/>
      <c r="Y70" s="188"/>
      <c r="Z70" s="188"/>
      <c r="AA70" s="188"/>
      <c r="AB70" s="188"/>
      <c r="AC70" s="188"/>
    </row>
    <row r="71" spans="1:29" ht="12.75">
      <c r="A71" s="270">
        <v>48</v>
      </c>
      <c r="B71" s="270">
        <v>2</v>
      </c>
      <c r="C71" s="270">
        <v>2</v>
      </c>
      <c r="D71" s="270" t="s">
        <v>68</v>
      </c>
      <c r="E71" s="385">
        <v>44070</v>
      </c>
      <c r="F71" s="270">
        <v>0.03</v>
      </c>
      <c r="G71" s="270" t="s">
        <v>6</v>
      </c>
      <c r="H71" s="270">
        <v>2</v>
      </c>
      <c r="I71" s="388">
        <v>44237</v>
      </c>
      <c r="J71" s="270">
        <v>0</v>
      </c>
      <c r="K71" s="188"/>
      <c r="L71" s="188"/>
      <c r="M71" s="188"/>
      <c r="N71" s="188"/>
      <c r="O71" s="188"/>
      <c r="P71" s="188"/>
      <c r="Q71" s="188"/>
      <c r="R71" s="188"/>
      <c r="S71" s="188"/>
      <c r="T71" s="188"/>
      <c r="U71" s="188"/>
      <c r="V71" s="188"/>
      <c r="W71" s="188"/>
      <c r="X71" s="188"/>
      <c r="Y71" s="188"/>
      <c r="Z71" s="188"/>
      <c r="AA71" s="188"/>
      <c r="AB71" s="188"/>
      <c r="AC71" s="188"/>
    </row>
    <row r="72" spans="1:29" ht="12.75">
      <c r="A72" s="270">
        <v>49</v>
      </c>
      <c r="B72" s="270">
        <v>71</v>
      </c>
      <c r="C72" s="270">
        <v>71</v>
      </c>
      <c r="D72" s="270" t="s">
        <v>68</v>
      </c>
      <c r="E72" s="385">
        <v>44072</v>
      </c>
      <c r="F72" s="270">
        <v>0.42</v>
      </c>
      <c r="G72" s="270" t="s">
        <v>6</v>
      </c>
      <c r="H72" s="270">
        <v>71</v>
      </c>
      <c r="I72" s="388">
        <v>44237</v>
      </c>
      <c r="J72" s="270">
        <v>1</v>
      </c>
      <c r="K72" s="188"/>
      <c r="L72" s="188"/>
      <c r="M72" s="188"/>
      <c r="N72" s="188"/>
      <c r="O72" s="188"/>
      <c r="P72" s="188"/>
      <c r="Q72" s="188"/>
      <c r="R72" s="188"/>
      <c r="S72" s="188"/>
      <c r="T72" s="188"/>
      <c r="U72" s="188"/>
      <c r="V72" s="188"/>
      <c r="W72" s="188"/>
      <c r="X72" s="188"/>
      <c r="Y72" s="188"/>
      <c r="Z72" s="188"/>
      <c r="AA72" s="188"/>
      <c r="AB72" s="188"/>
      <c r="AC72" s="188"/>
    </row>
    <row r="73" spans="1:29" ht="12.75">
      <c r="A73" s="270">
        <v>50</v>
      </c>
      <c r="B73" s="270">
        <v>162</v>
      </c>
      <c r="C73" s="188"/>
      <c r="D73" s="270" t="s">
        <v>68</v>
      </c>
      <c r="E73" s="385">
        <v>44084</v>
      </c>
      <c r="F73" s="270">
        <v>0.97</v>
      </c>
      <c r="G73" s="270" t="s">
        <v>6</v>
      </c>
      <c r="H73" s="270">
        <v>87</v>
      </c>
      <c r="I73" s="388">
        <v>44237</v>
      </c>
      <c r="J73" s="270">
        <v>0.5</v>
      </c>
      <c r="K73" s="188"/>
      <c r="L73" s="188"/>
      <c r="M73" s="188"/>
      <c r="N73" s="188"/>
      <c r="O73" s="188"/>
      <c r="P73" s="188"/>
      <c r="Q73" s="188"/>
      <c r="R73" s="188"/>
      <c r="S73" s="188"/>
      <c r="T73" s="188"/>
      <c r="U73" s="188"/>
      <c r="V73" s="188"/>
      <c r="W73" s="188"/>
      <c r="X73" s="188"/>
      <c r="Y73" s="188"/>
      <c r="Z73" s="188"/>
      <c r="AA73" s="188"/>
      <c r="AB73" s="188"/>
      <c r="AC73" s="188"/>
    </row>
    <row r="74" spans="1:29" ht="12.75">
      <c r="A74" s="188"/>
      <c r="B74" s="188"/>
      <c r="C74" s="270">
        <v>162</v>
      </c>
      <c r="D74" s="270" t="s">
        <v>68</v>
      </c>
      <c r="E74" s="385">
        <v>44085</v>
      </c>
      <c r="F74" s="270">
        <v>0.67</v>
      </c>
      <c r="G74" s="270" t="s">
        <v>6</v>
      </c>
      <c r="H74" s="270">
        <v>75</v>
      </c>
      <c r="I74" s="388">
        <v>44237</v>
      </c>
      <c r="J74" s="270">
        <v>0.75</v>
      </c>
      <c r="K74" s="188"/>
      <c r="L74" s="188"/>
      <c r="M74" s="188"/>
      <c r="N74" s="188"/>
      <c r="O74" s="188"/>
      <c r="P74" s="188"/>
      <c r="Q74" s="188"/>
      <c r="R74" s="188"/>
      <c r="S74" s="188"/>
      <c r="T74" s="188"/>
      <c r="U74" s="188"/>
      <c r="V74" s="188"/>
      <c r="W74" s="188"/>
      <c r="X74" s="188"/>
      <c r="Y74" s="188"/>
      <c r="Z74" s="188"/>
      <c r="AA74" s="188"/>
      <c r="AB74" s="188"/>
      <c r="AC74" s="188"/>
    </row>
    <row r="75" spans="1:29" ht="12.75">
      <c r="A75" s="270">
        <v>51</v>
      </c>
      <c r="B75" s="270">
        <v>91</v>
      </c>
      <c r="C75" s="270">
        <v>91</v>
      </c>
      <c r="D75" s="270" t="s">
        <v>68</v>
      </c>
      <c r="E75" s="385">
        <v>44072</v>
      </c>
      <c r="F75" s="270">
        <v>1</v>
      </c>
      <c r="G75" s="270" t="s">
        <v>6</v>
      </c>
      <c r="H75" s="270">
        <v>91</v>
      </c>
      <c r="I75" s="388">
        <v>44238</v>
      </c>
      <c r="J75" s="270">
        <v>1</v>
      </c>
      <c r="K75" s="188"/>
      <c r="L75" s="188"/>
      <c r="M75" s="188"/>
      <c r="N75" s="188"/>
      <c r="O75" s="188"/>
      <c r="P75" s="188"/>
      <c r="Q75" s="188"/>
      <c r="R75" s="188"/>
      <c r="S75" s="188"/>
      <c r="T75" s="188"/>
      <c r="U75" s="188"/>
      <c r="V75" s="188"/>
      <c r="W75" s="188"/>
      <c r="X75" s="188"/>
      <c r="Y75" s="188"/>
      <c r="Z75" s="188"/>
      <c r="AA75" s="188"/>
      <c r="AB75" s="188"/>
      <c r="AC75" s="188"/>
    </row>
    <row r="76" spans="1:29" ht="12.75">
      <c r="A76" s="270">
        <v>52</v>
      </c>
      <c r="B76" s="270">
        <v>65</v>
      </c>
      <c r="C76" s="270">
        <v>65</v>
      </c>
      <c r="D76" s="270" t="s">
        <v>68</v>
      </c>
      <c r="E76" s="385">
        <v>44071</v>
      </c>
      <c r="F76" s="270">
        <v>0.38</v>
      </c>
      <c r="G76" s="270" t="s">
        <v>6</v>
      </c>
      <c r="H76" s="270">
        <v>65</v>
      </c>
      <c r="I76" s="388">
        <v>44238</v>
      </c>
      <c r="J76" s="270">
        <v>0.25</v>
      </c>
      <c r="K76" s="188"/>
      <c r="L76" s="188"/>
      <c r="M76" s="188"/>
      <c r="N76" s="188"/>
      <c r="O76" s="188"/>
      <c r="P76" s="188"/>
      <c r="Q76" s="188"/>
      <c r="R76" s="188"/>
      <c r="S76" s="188"/>
      <c r="T76" s="188"/>
      <c r="U76" s="188"/>
      <c r="V76" s="188"/>
      <c r="W76" s="188"/>
      <c r="X76" s="188"/>
      <c r="Y76" s="188"/>
      <c r="Z76" s="188"/>
      <c r="AA76" s="188"/>
      <c r="AB76" s="188"/>
      <c r="AC76" s="188"/>
    </row>
    <row r="77" spans="1:29" ht="12.75">
      <c r="A77" s="270">
        <v>53</v>
      </c>
      <c r="B77" s="270">
        <v>84</v>
      </c>
      <c r="C77" s="270">
        <v>84</v>
      </c>
      <c r="D77" s="270" t="s">
        <v>68</v>
      </c>
      <c r="E77" s="385">
        <v>44071</v>
      </c>
      <c r="F77" s="270">
        <v>0.53</v>
      </c>
      <c r="G77" s="270" t="s">
        <v>6</v>
      </c>
      <c r="H77" s="270">
        <v>84</v>
      </c>
      <c r="I77" s="388">
        <v>44238</v>
      </c>
      <c r="J77" s="270">
        <v>0.5</v>
      </c>
      <c r="K77" s="188"/>
      <c r="L77" s="188"/>
      <c r="M77" s="188"/>
      <c r="N77" s="188"/>
      <c r="O77" s="188"/>
      <c r="P77" s="188"/>
      <c r="Q77" s="188"/>
      <c r="R77" s="188"/>
      <c r="S77" s="188"/>
      <c r="T77" s="188"/>
      <c r="U77" s="188"/>
      <c r="V77" s="188"/>
      <c r="W77" s="188"/>
      <c r="X77" s="188"/>
      <c r="Y77" s="188"/>
      <c r="Z77" s="188"/>
      <c r="AA77" s="188"/>
      <c r="AB77" s="188"/>
      <c r="AC77" s="188"/>
    </row>
    <row r="78" spans="1:29" ht="12.75">
      <c r="A78" s="270">
        <v>54</v>
      </c>
      <c r="B78" s="270">
        <v>73</v>
      </c>
      <c r="C78" s="270">
        <v>73</v>
      </c>
      <c r="D78" s="270" t="s">
        <v>68</v>
      </c>
      <c r="E78" s="385">
        <v>44071</v>
      </c>
      <c r="F78" s="270">
        <v>0.4</v>
      </c>
      <c r="G78" s="270" t="s">
        <v>6</v>
      </c>
      <c r="H78" s="270">
        <v>73</v>
      </c>
      <c r="I78" s="388">
        <v>44238</v>
      </c>
      <c r="J78" s="270">
        <v>0.25</v>
      </c>
      <c r="K78" s="188"/>
      <c r="L78" s="188"/>
      <c r="M78" s="188"/>
      <c r="N78" s="188"/>
      <c r="O78" s="188"/>
      <c r="P78" s="188"/>
      <c r="Q78" s="188"/>
      <c r="R78" s="188"/>
      <c r="S78" s="188"/>
      <c r="T78" s="188"/>
      <c r="U78" s="188"/>
      <c r="V78" s="188"/>
      <c r="W78" s="188"/>
      <c r="X78" s="188"/>
      <c r="Y78" s="188"/>
      <c r="Z78" s="188"/>
      <c r="AA78" s="188"/>
      <c r="AB78" s="188"/>
      <c r="AC78" s="188"/>
    </row>
    <row r="79" spans="1:29" ht="12.75">
      <c r="A79" s="270">
        <v>55</v>
      </c>
      <c r="B79" s="270">
        <v>108</v>
      </c>
      <c r="C79" s="188"/>
      <c r="D79" s="270" t="s">
        <v>203</v>
      </c>
      <c r="E79" s="385">
        <v>43884</v>
      </c>
      <c r="F79" s="188"/>
      <c r="G79" s="270" t="s">
        <v>6</v>
      </c>
      <c r="H79" s="270">
        <v>108</v>
      </c>
      <c r="I79" s="388">
        <v>44238</v>
      </c>
      <c r="J79" s="270">
        <v>0.5</v>
      </c>
      <c r="K79" s="188"/>
      <c r="L79" s="188"/>
      <c r="M79" s="188"/>
      <c r="N79" s="188"/>
      <c r="O79" s="188"/>
      <c r="P79" s="188"/>
      <c r="Q79" s="188"/>
      <c r="R79" s="188"/>
      <c r="S79" s="188"/>
      <c r="T79" s="188"/>
      <c r="U79" s="188"/>
      <c r="V79" s="188"/>
      <c r="W79" s="188"/>
      <c r="X79" s="188"/>
      <c r="Y79" s="188"/>
      <c r="Z79" s="188"/>
      <c r="AA79" s="188"/>
      <c r="AB79" s="188"/>
      <c r="AC79" s="188"/>
    </row>
    <row r="80" spans="1:29" ht="12.75">
      <c r="A80" s="270">
        <v>56</v>
      </c>
      <c r="B80" s="270">
        <v>5</v>
      </c>
      <c r="C80" s="270">
        <v>5</v>
      </c>
      <c r="D80" s="270" t="s">
        <v>68</v>
      </c>
      <c r="E80" s="385">
        <v>44085</v>
      </c>
      <c r="F80" s="270">
        <v>0.17</v>
      </c>
      <c r="G80" s="270" t="s">
        <v>6</v>
      </c>
      <c r="H80" s="270">
        <v>5</v>
      </c>
      <c r="I80" s="388">
        <v>44238</v>
      </c>
      <c r="J80" s="270">
        <v>0</v>
      </c>
      <c r="K80" s="188"/>
      <c r="L80" s="188"/>
      <c r="M80" s="188"/>
      <c r="N80" s="188"/>
      <c r="O80" s="188"/>
      <c r="P80" s="188"/>
      <c r="Q80" s="188"/>
      <c r="R80" s="188"/>
      <c r="S80" s="188"/>
      <c r="T80" s="188"/>
      <c r="U80" s="188"/>
      <c r="V80" s="188"/>
      <c r="W80" s="188"/>
      <c r="X80" s="188"/>
      <c r="Y80" s="188"/>
      <c r="Z80" s="188"/>
      <c r="AA80" s="188"/>
      <c r="AB80" s="188"/>
      <c r="AC80" s="188"/>
    </row>
    <row r="81" spans="1:29" ht="12.75">
      <c r="A81" s="270">
        <v>57</v>
      </c>
      <c r="B81" s="270">
        <v>1</v>
      </c>
      <c r="C81" s="270">
        <v>1</v>
      </c>
      <c r="D81" s="270" t="s">
        <v>68</v>
      </c>
      <c r="E81" s="385">
        <v>44070</v>
      </c>
      <c r="F81" s="270">
        <v>0.05</v>
      </c>
      <c r="G81" s="270" t="s">
        <v>6</v>
      </c>
      <c r="H81" s="270">
        <v>1</v>
      </c>
      <c r="I81" s="388">
        <v>44238</v>
      </c>
      <c r="J81" s="270">
        <v>0</v>
      </c>
      <c r="K81" s="188"/>
      <c r="L81" s="188"/>
      <c r="M81" s="188"/>
      <c r="N81" s="188"/>
      <c r="O81" s="188"/>
      <c r="P81" s="188"/>
      <c r="Q81" s="188"/>
      <c r="R81" s="188"/>
      <c r="S81" s="188"/>
      <c r="T81" s="188"/>
      <c r="U81" s="188"/>
      <c r="V81" s="188"/>
      <c r="W81" s="188"/>
      <c r="X81" s="188"/>
      <c r="Y81" s="188"/>
      <c r="Z81" s="188"/>
      <c r="AA81" s="188"/>
      <c r="AB81" s="188"/>
      <c r="AC81" s="188"/>
    </row>
    <row r="82" spans="1:29" ht="12.75">
      <c r="A82" s="270">
        <v>58</v>
      </c>
      <c r="B82" s="270">
        <v>65</v>
      </c>
      <c r="C82" s="270">
        <v>65</v>
      </c>
      <c r="D82" s="270" t="s">
        <v>68</v>
      </c>
      <c r="E82" s="385">
        <v>44085</v>
      </c>
      <c r="F82" s="270">
        <v>0.72</v>
      </c>
      <c r="G82" s="270" t="s">
        <v>6</v>
      </c>
      <c r="H82" s="270">
        <v>65</v>
      </c>
      <c r="I82" s="388">
        <v>44238</v>
      </c>
      <c r="J82" s="270">
        <v>0.25</v>
      </c>
      <c r="K82" s="188"/>
      <c r="L82" s="188"/>
      <c r="M82" s="188"/>
      <c r="N82" s="188"/>
      <c r="O82" s="188"/>
      <c r="P82" s="188"/>
      <c r="Q82" s="188"/>
      <c r="R82" s="188"/>
      <c r="S82" s="188"/>
      <c r="T82" s="188"/>
      <c r="U82" s="188"/>
      <c r="V82" s="188"/>
      <c r="W82" s="188"/>
      <c r="X82" s="188"/>
      <c r="Y82" s="188"/>
      <c r="Z82" s="188"/>
      <c r="AA82" s="188"/>
      <c r="AB82" s="188"/>
      <c r="AC82" s="188"/>
    </row>
    <row r="83" spans="1:29" ht="12.75">
      <c r="A83" s="270">
        <v>59</v>
      </c>
      <c r="B83" s="270">
        <v>97</v>
      </c>
      <c r="C83" s="270">
        <v>97</v>
      </c>
      <c r="D83" s="270" t="s">
        <v>68</v>
      </c>
      <c r="E83" s="385">
        <v>44078</v>
      </c>
      <c r="F83" s="270">
        <v>1.33</v>
      </c>
      <c r="G83" s="270" t="s">
        <v>6</v>
      </c>
      <c r="H83" s="270">
        <v>97</v>
      </c>
      <c r="I83" s="388">
        <v>44238</v>
      </c>
      <c r="J83" s="270">
        <v>1</v>
      </c>
      <c r="K83" s="188"/>
      <c r="L83" s="188"/>
      <c r="M83" s="188"/>
      <c r="N83" s="188"/>
      <c r="O83" s="188"/>
      <c r="P83" s="188"/>
      <c r="Q83" s="188"/>
      <c r="R83" s="188"/>
      <c r="S83" s="188"/>
      <c r="T83" s="188"/>
      <c r="U83" s="188"/>
      <c r="V83" s="188"/>
      <c r="W83" s="188"/>
      <c r="X83" s="188"/>
      <c r="Y83" s="188"/>
      <c r="Z83" s="188"/>
      <c r="AA83" s="188"/>
      <c r="AB83" s="188"/>
      <c r="AC83" s="188"/>
    </row>
    <row r="84" spans="1:29" ht="12.75">
      <c r="A84" s="270">
        <v>60</v>
      </c>
      <c r="B84" s="270">
        <v>37</v>
      </c>
      <c r="C84" s="270">
        <v>37</v>
      </c>
      <c r="D84" s="270" t="s">
        <v>68</v>
      </c>
      <c r="E84" s="385">
        <v>44070</v>
      </c>
      <c r="F84" s="270">
        <v>0.42</v>
      </c>
      <c r="G84" s="270" t="s">
        <v>6</v>
      </c>
      <c r="H84" s="270">
        <v>37</v>
      </c>
      <c r="I84" s="388">
        <v>44238</v>
      </c>
      <c r="J84" s="270">
        <v>0.5</v>
      </c>
      <c r="K84" s="188"/>
      <c r="L84" s="188"/>
      <c r="M84" s="188"/>
      <c r="N84" s="188"/>
      <c r="O84" s="188"/>
      <c r="P84" s="188"/>
      <c r="Q84" s="188"/>
      <c r="R84" s="188"/>
      <c r="S84" s="188"/>
      <c r="T84" s="188"/>
      <c r="U84" s="188"/>
      <c r="V84" s="188"/>
      <c r="W84" s="188"/>
      <c r="X84" s="188"/>
      <c r="Y84" s="188"/>
      <c r="Z84" s="188"/>
      <c r="AA84" s="188"/>
      <c r="AB84" s="188"/>
      <c r="AC84" s="188"/>
    </row>
    <row r="85" spans="1:29" ht="12.75">
      <c r="A85" s="270">
        <v>61</v>
      </c>
      <c r="B85" s="270">
        <v>92</v>
      </c>
      <c r="C85" s="270">
        <v>92</v>
      </c>
      <c r="D85" s="270" t="s">
        <v>68</v>
      </c>
      <c r="E85" s="385">
        <v>44070</v>
      </c>
      <c r="F85" s="270">
        <v>1.83</v>
      </c>
      <c r="G85" s="270" t="s">
        <v>6</v>
      </c>
      <c r="H85" s="270">
        <v>92</v>
      </c>
      <c r="I85" s="388">
        <v>44238</v>
      </c>
      <c r="J85" s="270">
        <v>0.75</v>
      </c>
      <c r="K85" s="188"/>
      <c r="L85" s="188"/>
      <c r="M85" s="188"/>
      <c r="N85" s="188"/>
      <c r="O85" s="188"/>
      <c r="P85" s="188"/>
      <c r="Q85" s="188"/>
      <c r="R85" s="188"/>
      <c r="S85" s="188"/>
      <c r="T85" s="188"/>
      <c r="U85" s="188"/>
      <c r="V85" s="188"/>
      <c r="W85" s="188"/>
      <c r="X85" s="188"/>
      <c r="Y85" s="188"/>
      <c r="Z85" s="188"/>
      <c r="AA85" s="188"/>
      <c r="AB85" s="188"/>
      <c r="AC85" s="188"/>
    </row>
    <row r="86" spans="1:29" ht="12.75">
      <c r="A86" s="270">
        <v>62</v>
      </c>
      <c r="B86" s="270">
        <v>30</v>
      </c>
      <c r="C86" s="270">
        <v>30</v>
      </c>
      <c r="D86" s="270" t="s">
        <v>68</v>
      </c>
      <c r="E86" s="385">
        <v>44070</v>
      </c>
      <c r="F86" s="270">
        <v>0.17</v>
      </c>
      <c r="G86" s="270" t="s">
        <v>6</v>
      </c>
      <c r="H86" s="270">
        <v>30</v>
      </c>
      <c r="I86" s="388">
        <v>44238</v>
      </c>
      <c r="J86" s="270">
        <v>0.25</v>
      </c>
      <c r="K86" s="188"/>
      <c r="L86" s="188"/>
      <c r="M86" s="188"/>
      <c r="N86" s="188"/>
      <c r="O86" s="188"/>
      <c r="P86" s="188"/>
      <c r="Q86" s="188"/>
      <c r="R86" s="188"/>
      <c r="S86" s="188"/>
      <c r="T86" s="188"/>
      <c r="U86" s="188"/>
      <c r="V86" s="188"/>
      <c r="W86" s="188"/>
      <c r="X86" s="188"/>
      <c r="Y86" s="188"/>
      <c r="Z86" s="188"/>
      <c r="AA86" s="188"/>
      <c r="AB86" s="188"/>
      <c r="AC86" s="188"/>
    </row>
    <row r="87" spans="1:29" ht="12.75">
      <c r="A87" s="270">
        <v>63</v>
      </c>
      <c r="B87" s="270">
        <v>0</v>
      </c>
      <c r="C87" s="270">
        <v>0</v>
      </c>
      <c r="D87" s="270" t="s">
        <v>68</v>
      </c>
      <c r="E87" s="385">
        <v>44070</v>
      </c>
      <c r="F87" s="270">
        <v>0.3</v>
      </c>
      <c r="G87" s="270" t="s">
        <v>6</v>
      </c>
      <c r="H87" s="270">
        <v>0</v>
      </c>
      <c r="I87" s="388">
        <v>44238</v>
      </c>
      <c r="J87" s="270">
        <v>0</v>
      </c>
      <c r="K87" s="188"/>
      <c r="L87" s="188"/>
      <c r="M87" s="188"/>
      <c r="N87" s="188"/>
      <c r="O87" s="188"/>
      <c r="P87" s="188"/>
      <c r="Q87" s="188"/>
      <c r="R87" s="188"/>
      <c r="S87" s="188"/>
      <c r="T87" s="188"/>
      <c r="U87" s="188"/>
      <c r="V87" s="188"/>
      <c r="W87" s="188"/>
      <c r="X87" s="188"/>
      <c r="Y87" s="188"/>
      <c r="Z87" s="188"/>
      <c r="AA87" s="188"/>
      <c r="AB87" s="188"/>
      <c r="AC87" s="188"/>
    </row>
    <row r="88" spans="1:29" ht="12.75">
      <c r="A88" s="270">
        <v>64</v>
      </c>
      <c r="B88" s="270">
        <v>34</v>
      </c>
      <c r="C88" s="270">
        <v>34</v>
      </c>
      <c r="D88" s="270" t="s">
        <v>68</v>
      </c>
      <c r="E88" s="385">
        <v>44070</v>
      </c>
      <c r="F88" s="270">
        <v>0.5</v>
      </c>
      <c r="G88" s="270" t="s">
        <v>6</v>
      </c>
      <c r="H88" s="270">
        <v>34</v>
      </c>
      <c r="I88" s="388">
        <v>44238</v>
      </c>
      <c r="J88" s="270">
        <v>0.5</v>
      </c>
      <c r="K88" s="188"/>
      <c r="L88" s="188"/>
      <c r="M88" s="188"/>
      <c r="N88" s="188"/>
      <c r="O88" s="188"/>
      <c r="P88" s="188"/>
      <c r="Q88" s="188"/>
      <c r="R88" s="188"/>
      <c r="S88" s="188"/>
      <c r="T88" s="188"/>
      <c r="U88" s="188"/>
      <c r="V88" s="188"/>
      <c r="W88" s="188"/>
      <c r="X88" s="188"/>
      <c r="Y88" s="188"/>
      <c r="Z88" s="188"/>
      <c r="AA88" s="188"/>
      <c r="AB88" s="188"/>
      <c r="AC88" s="188"/>
    </row>
    <row r="89" spans="1:29" ht="12.75">
      <c r="A89" s="270">
        <v>65</v>
      </c>
      <c r="B89" s="270">
        <v>0</v>
      </c>
      <c r="C89" s="270">
        <v>0</v>
      </c>
      <c r="D89" s="270" t="s">
        <v>68</v>
      </c>
      <c r="E89" s="385">
        <v>44062</v>
      </c>
      <c r="F89" s="270">
        <v>0.02</v>
      </c>
      <c r="G89" s="270" t="s">
        <v>6</v>
      </c>
      <c r="H89" s="270">
        <v>0</v>
      </c>
      <c r="I89" s="388">
        <v>44238</v>
      </c>
      <c r="J89" s="270">
        <v>0</v>
      </c>
      <c r="K89" s="188"/>
      <c r="L89" s="188"/>
      <c r="M89" s="188"/>
      <c r="N89" s="188"/>
      <c r="O89" s="188"/>
      <c r="P89" s="188"/>
      <c r="Q89" s="188"/>
      <c r="R89" s="188"/>
      <c r="S89" s="188"/>
      <c r="T89" s="188"/>
      <c r="U89" s="188"/>
      <c r="V89" s="188"/>
      <c r="W89" s="188"/>
      <c r="X89" s="188"/>
      <c r="Y89" s="188"/>
      <c r="Z89" s="188"/>
      <c r="AA89" s="188"/>
      <c r="AB89" s="188"/>
      <c r="AC89" s="188"/>
    </row>
    <row r="90" spans="1:29" ht="12.75">
      <c r="A90" s="116" t="s">
        <v>3268</v>
      </c>
      <c r="B90">
        <f t="shared" ref="B90:C90" si="0">SUM(B2:B89)</f>
        <v>17630</v>
      </c>
      <c r="C90">
        <f t="shared" si="0"/>
        <v>10936</v>
      </c>
    </row>
    <row r="91" spans="1:29" ht="12.75">
      <c r="A91" s="116"/>
      <c r="B91" s="116"/>
    </row>
    <row r="92" spans="1:29" ht="12.75">
      <c r="A92" s="116"/>
      <c r="B92" s="116"/>
    </row>
    <row r="93" spans="1:29" ht="12.75">
      <c r="A93" s="116"/>
      <c r="B93" s="116"/>
    </row>
    <row r="94" spans="1:29" ht="12.75">
      <c r="A94" s="116"/>
      <c r="B94" s="116"/>
    </row>
    <row r="95" spans="1:29" ht="12.75">
      <c r="A95" s="116"/>
      <c r="B95" s="116"/>
    </row>
    <row r="96" spans="1:29" ht="12.75">
      <c r="A96" s="116"/>
      <c r="B96" s="116"/>
    </row>
    <row r="97" spans="1:2" ht="12.75">
      <c r="A97" s="116"/>
      <c r="B97" s="116"/>
    </row>
    <row r="98" spans="1:2" ht="12.75">
      <c r="A98" s="116"/>
      <c r="B98" s="116"/>
    </row>
    <row r="99" spans="1:2" ht="12.75">
      <c r="A99" s="116"/>
      <c r="B99" s="116"/>
    </row>
    <row r="100" spans="1:2" ht="12.75">
      <c r="A100" s="116"/>
      <c r="B100" s="116"/>
    </row>
    <row r="101" spans="1:2" ht="12.75">
      <c r="A101" s="116"/>
      <c r="B101" s="116"/>
    </row>
    <row r="102" spans="1:2" ht="12.75">
      <c r="A102" s="116"/>
      <c r="B102" s="116"/>
    </row>
    <row r="103" spans="1:2" ht="12.75">
      <c r="A103" s="116"/>
      <c r="B103" s="116"/>
    </row>
    <row r="104" spans="1:2" ht="12.75">
      <c r="A104" s="116"/>
      <c r="B104" s="116"/>
    </row>
    <row r="105" spans="1:2" ht="12.75">
      <c r="A105" s="116"/>
      <c r="B105" s="116"/>
    </row>
    <row r="106" spans="1:2" ht="12.75">
      <c r="A106" s="116"/>
      <c r="B106" s="116"/>
    </row>
    <row r="107" spans="1:2" ht="12.75">
      <c r="A107" s="116"/>
      <c r="B107" s="116"/>
    </row>
    <row r="108" spans="1:2" ht="12.75">
      <c r="A108" s="116"/>
      <c r="B108" s="116"/>
    </row>
    <row r="109" spans="1:2" ht="12.75">
      <c r="A109" s="116"/>
      <c r="B109" s="116"/>
    </row>
    <row r="110" spans="1:2" ht="12.75">
      <c r="A110" s="116"/>
      <c r="B110" s="116"/>
    </row>
    <row r="111" spans="1:2" ht="12.75">
      <c r="A111" s="116"/>
      <c r="B111" s="116"/>
    </row>
    <row r="112" spans="1:2" ht="12.75">
      <c r="A112" s="116"/>
      <c r="B112" s="116"/>
    </row>
    <row r="113" spans="1:2" ht="12.75">
      <c r="A113" s="116"/>
      <c r="B113" s="116"/>
    </row>
    <row r="114" spans="1:2" ht="12.75">
      <c r="A114" s="116"/>
      <c r="B114" s="116"/>
    </row>
    <row r="115" spans="1:2" ht="12.75">
      <c r="A115" s="116"/>
      <c r="B115" s="116"/>
    </row>
    <row r="116" spans="1:2" ht="12.75">
      <c r="A116" s="116"/>
      <c r="B116" s="116"/>
    </row>
    <row r="117" spans="1:2" ht="12.75">
      <c r="A117" s="116"/>
      <c r="B117" s="116"/>
    </row>
    <row r="118" spans="1:2" ht="12.75">
      <c r="A118" s="116"/>
      <c r="B118" s="116"/>
    </row>
    <row r="119" spans="1:2" ht="12.75">
      <c r="A119" s="116"/>
      <c r="B119" s="116"/>
    </row>
    <row r="120" spans="1:2" ht="12.75">
      <c r="A120" s="116"/>
      <c r="B120" s="116"/>
    </row>
    <row r="121" spans="1:2" ht="12.75">
      <c r="A121" s="116"/>
      <c r="B121" s="116"/>
    </row>
    <row r="122" spans="1:2" ht="12.75">
      <c r="A122" s="116"/>
      <c r="B122" s="116"/>
    </row>
    <row r="123" spans="1:2" ht="12.75">
      <c r="A123" s="116"/>
      <c r="B123" s="116"/>
    </row>
    <row r="124" spans="1:2" ht="12.75">
      <c r="A124" s="116"/>
      <c r="B124" s="116"/>
    </row>
    <row r="125" spans="1:2" ht="12.75">
      <c r="A125" s="116"/>
      <c r="B125" s="116"/>
    </row>
    <row r="126" spans="1:2" ht="12.75">
      <c r="A126" s="116"/>
      <c r="B126" s="116"/>
    </row>
    <row r="127" spans="1:2" ht="12.75">
      <c r="A127" s="116"/>
      <c r="B127" s="116"/>
    </row>
    <row r="128" spans="1:2" ht="12.75">
      <c r="A128" s="116"/>
      <c r="B128" s="116"/>
    </row>
    <row r="129" spans="1:2" ht="12.75">
      <c r="A129" s="116"/>
      <c r="B129" s="116"/>
    </row>
    <row r="130" spans="1:2" ht="12.75">
      <c r="A130" s="116"/>
      <c r="B130" s="116"/>
    </row>
    <row r="131" spans="1:2" ht="12.75">
      <c r="A131" s="116"/>
      <c r="B131" s="116"/>
    </row>
    <row r="132" spans="1:2" ht="12.75">
      <c r="A132" s="116"/>
      <c r="B132" s="116"/>
    </row>
    <row r="133" spans="1:2" ht="12.75">
      <c r="A133" s="116"/>
      <c r="B133" s="116"/>
    </row>
    <row r="134" spans="1:2" ht="12.75">
      <c r="A134" s="116"/>
      <c r="B134" s="116"/>
    </row>
    <row r="135" spans="1:2" ht="12.75">
      <c r="A135" s="116"/>
      <c r="B135" s="116"/>
    </row>
    <row r="136" spans="1:2" ht="12.75">
      <c r="A136" s="116"/>
      <c r="B136" s="116"/>
    </row>
    <row r="137" spans="1:2" ht="12.75">
      <c r="A137" s="116"/>
      <c r="B137" s="116"/>
    </row>
    <row r="138" spans="1:2" ht="12.75">
      <c r="A138" s="116"/>
      <c r="B138" s="116"/>
    </row>
    <row r="139" spans="1:2" ht="12.75">
      <c r="A139" s="116"/>
      <c r="B139" s="116"/>
    </row>
    <row r="140" spans="1:2" ht="12.75">
      <c r="A140" s="116"/>
      <c r="B140" s="116"/>
    </row>
    <row r="141" spans="1:2" ht="12.75">
      <c r="A141" s="116"/>
      <c r="B141" s="116"/>
    </row>
    <row r="142" spans="1:2" ht="12.75">
      <c r="A142" s="116"/>
      <c r="B142" s="116"/>
    </row>
    <row r="143" spans="1:2" ht="12.75">
      <c r="A143" s="116"/>
      <c r="B143" s="116"/>
    </row>
    <row r="144" spans="1:2" ht="12.75">
      <c r="A144" s="116"/>
      <c r="B144" s="116"/>
    </row>
    <row r="145" spans="1:2" ht="12.75">
      <c r="A145" s="116"/>
      <c r="B145" s="116"/>
    </row>
    <row r="146" spans="1:2" ht="12.75">
      <c r="A146" s="116"/>
      <c r="B146" s="116"/>
    </row>
    <row r="147" spans="1:2" ht="12.75">
      <c r="A147" s="116"/>
      <c r="B147" s="116"/>
    </row>
    <row r="148" spans="1:2" ht="12.75">
      <c r="A148" s="116"/>
      <c r="B148" s="116"/>
    </row>
    <row r="149" spans="1:2" ht="12.75">
      <c r="A149" s="116"/>
      <c r="B149" s="116"/>
    </row>
    <row r="150" spans="1:2" ht="12.75">
      <c r="A150" s="116"/>
      <c r="B150" s="116"/>
    </row>
    <row r="151" spans="1:2" ht="12.75">
      <c r="A151" s="116"/>
      <c r="B151" s="116"/>
    </row>
    <row r="152" spans="1:2" ht="12.75">
      <c r="A152" s="116"/>
      <c r="B152" s="116"/>
    </row>
    <row r="153" spans="1:2" ht="12.75">
      <c r="A153" s="116"/>
      <c r="B153" s="116"/>
    </row>
    <row r="154" spans="1:2" ht="12.75">
      <c r="A154" s="116"/>
      <c r="B154" s="116"/>
    </row>
    <row r="155" spans="1:2" ht="12.75">
      <c r="A155" s="116"/>
      <c r="B155" s="116"/>
    </row>
    <row r="156" spans="1:2" ht="12.75">
      <c r="A156" s="116"/>
      <c r="B156" s="116"/>
    </row>
    <row r="157" spans="1:2" ht="12.75">
      <c r="A157" s="116"/>
      <c r="B157" s="116"/>
    </row>
    <row r="158" spans="1:2" ht="12.75">
      <c r="A158" s="116"/>
      <c r="B158" s="116"/>
    </row>
    <row r="159" spans="1:2" ht="12.75">
      <c r="A159" s="116"/>
      <c r="B159" s="116"/>
    </row>
    <row r="160" spans="1:2" ht="12.75">
      <c r="A160" s="116"/>
      <c r="B160" s="116"/>
    </row>
    <row r="161" spans="1:2" ht="12.75">
      <c r="A161" s="116"/>
      <c r="B161" s="116"/>
    </row>
    <row r="162" spans="1:2" ht="12.75">
      <c r="A162" s="116"/>
      <c r="B162" s="116"/>
    </row>
    <row r="163" spans="1:2" ht="12.75">
      <c r="A163" s="116"/>
      <c r="B163" s="116"/>
    </row>
    <row r="164" spans="1:2" ht="12.75">
      <c r="A164" s="116"/>
      <c r="B164" s="116"/>
    </row>
    <row r="165" spans="1:2" ht="12.75">
      <c r="A165" s="116"/>
      <c r="B165" s="116"/>
    </row>
    <row r="166" spans="1:2" ht="12.75">
      <c r="A166" s="116"/>
      <c r="B166" s="116"/>
    </row>
    <row r="167" spans="1:2" ht="12.75">
      <c r="A167" s="116"/>
      <c r="B167" s="116"/>
    </row>
    <row r="168" spans="1:2" ht="12.75">
      <c r="A168" s="116"/>
      <c r="B168" s="116"/>
    </row>
    <row r="169" spans="1:2" ht="12.75">
      <c r="A169" s="116"/>
      <c r="B169" s="116"/>
    </row>
    <row r="170" spans="1:2" ht="12.75">
      <c r="A170" s="116"/>
      <c r="B170" s="116"/>
    </row>
    <row r="171" spans="1:2" ht="12.75">
      <c r="A171" s="116"/>
      <c r="B171" s="116"/>
    </row>
    <row r="172" spans="1:2" ht="12.75">
      <c r="A172" s="116"/>
      <c r="B172" s="116"/>
    </row>
    <row r="173" spans="1:2" ht="12.75">
      <c r="A173" s="116"/>
      <c r="B173" s="116"/>
    </row>
    <row r="174" spans="1:2" ht="12.75">
      <c r="A174" s="116"/>
      <c r="B174" s="116"/>
    </row>
    <row r="175" spans="1:2" ht="12.75">
      <c r="A175" s="116"/>
      <c r="B175" s="116"/>
    </row>
    <row r="176" spans="1:2" ht="12.75">
      <c r="A176" s="116"/>
      <c r="B176" s="116"/>
    </row>
    <row r="177" spans="1:2" ht="12.75">
      <c r="A177" s="116"/>
      <c r="B177" s="116"/>
    </row>
    <row r="178" spans="1:2" ht="12.75">
      <c r="A178" s="116"/>
      <c r="B178" s="116"/>
    </row>
    <row r="179" spans="1:2" ht="12.75">
      <c r="A179" s="116"/>
      <c r="B179" s="116"/>
    </row>
    <row r="180" spans="1:2" ht="12.75">
      <c r="A180" s="116"/>
      <c r="B180" s="116"/>
    </row>
    <row r="181" spans="1:2" ht="12.75">
      <c r="A181" s="116"/>
      <c r="B181" s="116"/>
    </row>
    <row r="182" spans="1:2" ht="12.75">
      <c r="A182" s="116"/>
      <c r="B182" s="116"/>
    </row>
    <row r="183" spans="1:2" ht="12.75">
      <c r="A183" s="116"/>
      <c r="B183" s="116"/>
    </row>
    <row r="184" spans="1:2" ht="12.75">
      <c r="A184" s="116"/>
      <c r="B184" s="116"/>
    </row>
    <row r="185" spans="1:2" ht="12.75">
      <c r="A185" s="116"/>
      <c r="B185" s="116"/>
    </row>
    <row r="186" spans="1:2" ht="12.75">
      <c r="A186" s="116"/>
      <c r="B186" s="116"/>
    </row>
    <row r="187" spans="1:2" ht="12.75">
      <c r="A187" s="116"/>
      <c r="B187" s="116"/>
    </row>
    <row r="188" spans="1:2" ht="12.75">
      <c r="A188" s="116"/>
      <c r="B188" s="116"/>
    </row>
    <row r="189" spans="1:2" ht="12.75">
      <c r="A189" s="116"/>
      <c r="B189" s="116"/>
    </row>
    <row r="190" spans="1:2" ht="12.75">
      <c r="A190" s="116"/>
      <c r="B190" s="116"/>
    </row>
    <row r="191" spans="1:2" ht="12.75">
      <c r="A191" s="116"/>
      <c r="B191" s="116"/>
    </row>
    <row r="192" spans="1:2" ht="12.75">
      <c r="A192" s="116"/>
      <c r="B192" s="116"/>
    </row>
    <row r="193" spans="1:2" ht="12.75">
      <c r="A193" s="116"/>
      <c r="B193" s="116"/>
    </row>
    <row r="194" spans="1:2" ht="12.75">
      <c r="A194" s="116"/>
      <c r="B194" s="116"/>
    </row>
    <row r="195" spans="1:2" ht="12.75">
      <c r="A195" s="116"/>
      <c r="B195" s="116"/>
    </row>
    <row r="196" spans="1:2" ht="12.75">
      <c r="A196" s="116"/>
      <c r="B196" s="116"/>
    </row>
    <row r="197" spans="1:2" ht="12.75">
      <c r="A197" s="116"/>
      <c r="B197" s="116"/>
    </row>
    <row r="198" spans="1:2" ht="12.75">
      <c r="A198" s="116"/>
      <c r="B198" s="116"/>
    </row>
    <row r="199" spans="1:2" ht="12.75">
      <c r="A199" s="116"/>
      <c r="B199" s="116"/>
    </row>
    <row r="200" spans="1:2" ht="12.75">
      <c r="A200" s="116"/>
      <c r="B200" s="116"/>
    </row>
    <row r="201" spans="1:2" ht="12.75">
      <c r="A201" s="116"/>
      <c r="B201" s="116"/>
    </row>
    <row r="202" spans="1:2" ht="12.75">
      <c r="A202" s="116"/>
      <c r="B202" s="116"/>
    </row>
    <row r="203" spans="1:2" ht="12.75">
      <c r="A203" s="116"/>
      <c r="B203" s="116"/>
    </row>
    <row r="204" spans="1:2" ht="12.75">
      <c r="A204" s="116"/>
      <c r="B204" s="116"/>
    </row>
    <row r="205" spans="1:2" ht="12.75">
      <c r="A205" s="116"/>
      <c r="B205" s="116"/>
    </row>
    <row r="206" spans="1:2" ht="12.75">
      <c r="A206" s="116"/>
      <c r="B206" s="116"/>
    </row>
    <row r="207" spans="1:2" ht="12.75">
      <c r="A207" s="116"/>
      <c r="B207" s="116"/>
    </row>
    <row r="208" spans="1:2" ht="12.75">
      <c r="A208" s="116"/>
      <c r="B208" s="116"/>
    </row>
    <row r="209" spans="1:4" ht="12.75">
      <c r="A209" s="116"/>
      <c r="B209" s="116"/>
    </row>
    <row r="210" spans="1:4" ht="12.75">
      <c r="A210" s="116"/>
      <c r="B210" s="116"/>
      <c r="C210" s="116"/>
      <c r="D210" s="314"/>
    </row>
    <row r="211" spans="1:4" ht="12.75">
      <c r="A211" s="116"/>
      <c r="B211" s="116"/>
      <c r="C211" s="116"/>
      <c r="D211" s="314"/>
    </row>
    <row r="212" spans="1:4" ht="12.75">
      <c r="A212" s="116"/>
      <c r="B212" s="116"/>
    </row>
    <row r="213" spans="1:4" ht="12.75">
      <c r="A213" s="116"/>
      <c r="B213" s="116"/>
    </row>
    <row r="214" spans="1:4" ht="12.75">
      <c r="A214" s="116"/>
      <c r="B214" s="116"/>
    </row>
    <row r="215" spans="1:4" ht="12.75">
      <c r="A215" s="116"/>
      <c r="B215" s="116"/>
    </row>
    <row r="216" spans="1:4" ht="12.75">
      <c r="A216" s="116"/>
      <c r="B216" s="116"/>
    </row>
    <row r="217" spans="1:4" ht="12.75">
      <c r="A217" s="116"/>
      <c r="B217" s="116"/>
    </row>
    <row r="218" spans="1:4" ht="12.75">
      <c r="A218" s="116"/>
      <c r="B218" s="116"/>
    </row>
    <row r="219" spans="1:4" ht="12.75">
      <c r="A219" s="116"/>
      <c r="B219" s="116"/>
    </row>
    <row r="220" spans="1:4" ht="12.75">
      <c r="A220" s="116"/>
      <c r="B220" s="116"/>
    </row>
    <row r="221" spans="1:4" ht="12.75">
      <c r="A221" s="116"/>
      <c r="B221" s="116"/>
    </row>
    <row r="222" spans="1:4" ht="12.75">
      <c r="A222" s="116"/>
      <c r="B222" s="116"/>
    </row>
    <row r="223" spans="1:4" ht="12.75">
      <c r="A223" s="116"/>
      <c r="B223" s="116"/>
    </row>
    <row r="224" spans="1:4" ht="12.75">
      <c r="A224" s="116"/>
      <c r="B224" s="116"/>
    </row>
    <row r="225" spans="1:2" ht="12.75">
      <c r="A225" s="116"/>
      <c r="B225" s="116"/>
    </row>
    <row r="226" spans="1:2" ht="12.75">
      <c r="A226" s="116"/>
      <c r="B226" s="116"/>
    </row>
    <row r="227" spans="1:2" ht="12.75">
      <c r="A227" s="116"/>
      <c r="B227" s="116"/>
    </row>
    <row r="228" spans="1:2" ht="12.75">
      <c r="A228" s="116"/>
      <c r="B228" s="116"/>
    </row>
    <row r="229" spans="1:2" ht="12.75">
      <c r="A229" s="116"/>
      <c r="B229" s="116"/>
    </row>
    <row r="230" spans="1:2" ht="12.75">
      <c r="A230" s="116"/>
      <c r="B230" s="116"/>
    </row>
    <row r="231" spans="1:2" ht="12.75">
      <c r="A231" s="116"/>
      <c r="B231" s="116"/>
    </row>
    <row r="232" spans="1:2" ht="12.75">
      <c r="A232" s="116"/>
      <c r="B232" s="116"/>
    </row>
    <row r="233" spans="1:2" ht="12.75">
      <c r="A233" s="116"/>
      <c r="B233" s="116"/>
    </row>
    <row r="234" spans="1:2" ht="12.75">
      <c r="A234" s="116"/>
      <c r="B234" s="116"/>
    </row>
    <row r="235" spans="1:2" ht="12.75">
      <c r="A235" s="116"/>
      <c r="B235" s="116"/>
    </row>
    <row r="236" spans="1:2" ht="12.75">
      <c r="A236" s="116"/>
      <c r="B236" s="116"/>
    </row>
    <row r="237" spans="1:2" ht="12.75">
      <c r="A237" s="116"/>
      <c r="B237" s="116"/>
    </row>
    <row r="238" spans="1:2" ht="12.75">
      <c r="A238" s="116"/>
      <c r="B238" s="116"/>
    </row>
  </sheetData>
  <autoFilter ref="A1:K1172" xr:uid="{00000000-0009-0000-0000-00004A000000}"/>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outlinePr summaryBelow="0" summaryRight="0"/>
  </sheetPr>
  <dimension ref="A1:Z1000"/>
  <sheetViews>
    <sheetView workbookViewId="0"/>
  </sheetViews>
  <sheetFormatPr defaultColWidth="12.5703125" defaultRowHeight="15.75" customHeight="1"/>
  <cols>
    <col min="7" max="7" width="85.42578125" customWidth="1"/>
  </cols>
  <sheetData>
    <row r="1" spans="1:26" ht="15.75" customHeight="1">
      <c r="A1" s="116" t="s">
        <v>3105</v>
      </c>
      <c r="B1" s="116" t="s">
        <v>3106</v>
      </c>
      <c r="D1" s="583" t="s">
        <v>3109</v>
      </c>
      <c r="E1" s="116" t="s">
        <v>3112</v>
      </c>
      <c r="F1" s="116" t="s">
        <v>3113</v>
      </c>
      <c r="G1" s="116" t="s">
        <v>76</v>
      </c>
    </row>
    <row r="2" spans="1:26" ht="15.75" customHeight="1">
      <c r="A2" s="268">
        <v>1</v>
      </c>
      <c r="B2" s="268">
        <v>0</v>
      </c>
      <c r="C2" s="268" t="s">
        <v>3140</v>
      </c>
      <c r="D2" s="514">
        <v>43696</v>
      </c>
      <c r="E2" s="219"/>
      <c r="F2" s="219"/>
      <c r="G2" s="219"/>
      <c r="H2" s="219"/>
      <c r="I2" s="219"/>
      <c r="J2" s="219"/>
      <c r="K2" s="219"/>
      <c r="L2" s="219"/>
      <c r="M2" s="219"/>
      <c r="N2" s="219"/>
      <c r="O2" s="219"/>
      <c r="P2" s="219"/>
      <c r="Q2" s="219"/>
      <c r="R2" s="219"/>
      <c r="S2" s="219"/>
      <c r="T2" s="219"/>
      <c r="U2" s="219"/>
      <c r="V2" s="219"/>
      <c r="W2" s="219"/>
      <c r="X2" s="219"/>
      <c r="Y2" s="219"/>
      <c r="Z2" s="219"/>
    </row>
    <row r="3" spans="1:26" ht="15.75" customHeight="1">
      <c r="A3" s="268">
        <v>2</v>
      </c>
      <c r="B3" s="268">
        <v>34</v>
      </c>
      <c r="C3" s="268" t="s">
        <v>203</v>
      </c>
      <c r="D3" s="514">
        <v>43682</v>
      </c>
      <c r="E3" s="219"/>
      <c r="F3" s="219"/>
      <c r="G3" s="219"/>
      <c r="H3" s="219"/>
      <c r="I3" s="219"/>
      <c r="J3" s="219"/>
      <c r="K3" s="219"/>
      <c r="L3" s="219"/>
      <c r="M3" s="219"/>
      <c r="N3" s="219"/>
      <c r="O3" s="219"/>
      <c r="P3" s="219"/>
      <c r="Q3" s="219"/>
      <c r="R3" s="219"/>
      <c r="S3" s="219"/>
      <c r="T3" s="219"/>
      <c r="U3" s="219"/>
      <c r="V3" s="219"/>
      <c r="W3" s="219"/>
      <c r="X3" s="219"/>
      <c r="Y3" s="219"/>
      <c r="Z3" s="219"/>
    </row>
    <row r="4" spans="1:26" ht="15.75" customHeight="1">
      <c r="A4" s="268">
        <v>3</v>
      </c>
      <c r="B4" s="268">
        <v>0</v>
      </c>
      <c r="C4" s="268" t="s">
        <v>3140</v>
      </c>
      <c r="D4" s="598">
        <v>43696</v>
      </c>
      <c r="E4" s="219"/>
      <c r="F4" s="219"/>
      <c r="G4" s="219"/>
      <c r="H4" s="219"/>
      <c r="I4" s="219"/>
      <c r="J4" s="219"/>
      <c r="K4" s="219"/>
      <c r="L4" s="219"/>
      <c r="M4" s="219"/>
      <c r="N4" s="219"/>
      <c r="O4" s="219"/>
      <c r="P4" s="219"/>
      <c r="Q4" s="219"/>
      <c r="R4" s="219"/>
      <c r="S4" s="219"/>
      <c r="T4" s="219"/>
      <c r="U4" s="219"/>
      <c r="V4" s="219"/>
      <c r="W4" s="219"/>
      <c r="X4" s="219"/>
      <c r="Y4" s="219"/>
      <c r="Z4" s="219"/>
    </row>
    <row r="5" spans="1:26" ht="15.75" customHeight="1">
      <c r="A5" s="268">
        <v>4</v>
      </c>
      <c r="B5" s="268">
        <v>1</v>
      </c>
      <c r="C5" s="268" t="s">
        <v>3140</v>
      </c>
      <c r="D5" s="514">
        <v>43703</v>
      </c>
      <c r="E5" s="268" t="s">
        <v>15</v>
      </c>
      <c r="F5" s="365">
        <v>43775</v>
      </c>
      <c r="G5" s="219"/>
      <c r="H5" s="219"/>
      <c r="I5" s="219"/>
      <c r="J5" s="219"/>
      <c r="K5" s="219"/>
      <c r="L5" s="219"/>
      <c r="M5" s="219"/>
      <c r="N5" s="219"/>
      <c r="O5" s="219"/>
      <c r="P5" s="219"/>
      <c r="Q5" s="219"/>
      <c r="R5" s="219"/>
      <c r="S5" s="219"/>
      <c r="T5" s="219"/>
      <c r="U5" s="219"/>
      <c r="V5" s="219"/>
      <c r="W5" s="219"/>
      <c r="X5" s="219"/>
      <c r="Y5" s="219"/>
      <c r="Z5" s="219"/>
    </row>
    <row r="6" spans="1:26" ht="15.75" customHeight="1">
      <c r="A6" s="268">
        <v>5</v>
      </c>
      <c r="B6" s="268">
        <v>1</v>
      </c>
      <c r="C6" s="268" t="s">
        <v>3140</v>
      </c>
      <c r="D6" s="514">
        <v>43683</v>
      </c>
      <c r="E6" s="268" t="s">
        <v>15</v>
      </c>
      <c r="F6" s="365">
        <v>43775</v>
      </c>
      <c r="G6" s="219"/>
      <c r="H6" s="219"/>
      <c r="I6" s="219"/>
      <c r="J6" s="219"/>
      <c r="K6" s="219"/>
      <c r="L6" s="219"/>
      <c r="M6" s="219"/>
      <c r="N6" s="219"/>
      <c r="O6" s="219"/>
      <c r="P6" s="219"/>
      <c r="Q6" s="219"/>
      <c r="R6" s="219"/>
      <c r="S6" s="219"/>
      <c r="T6" s="219"/>
      <c r="U6" s="219"/>
      <c r="V6" s="219"/>
      <c r="W6" s="219"/>
      <c r="X6" s="219"/>
      <c r="Y6" s="219"/>
      <c r="Z6" s="219"/>
    </row>
    <row r="7" spans="1:26" ht="15.75" customHeight="1">
      <c r="A7" s="268">
        <v>6</v>
      </c>
      <c r="B7" s="268">
        <v>0</v>
      </c>
      <c r="C7" s="268" t="s">
        <v>3140</v>
      </c>
      <c r="D7" s="598">
        <v>43696</v>
      </c>
      <c r="E7" s="219"/>
      <c r="F7" s="219"/>
      <c r="G7" s="219"/>
      <c r="H7" s="219"/>
      <c r="I7" s="219"/>
      <c r="J7" s="219"/>
      <c r="K7" s="219"/>
      <c r="L7" s="219"/>
      <c r="M7" s="219"/>
      <c r="N7" s="219"/>
      <c r="O7" s="219"/>
      <c r="P7" s="219"/>
      <c r="Q7" s="219"/>
      <c r="R7" s="219"/>
      <c r="S7" s="219"/>
      <c r="T7" s="219"/>
      <c r="U7" s="219"/>
      <c r="V7" s="219"/>
      <c r="W7" s="219"/>
      <c r="X7" s="219"/>
      <c r="Y7" s="219"/>
      <c r="Z7" s="219"/>
    </row>
    <row r="8" spans="1:26" ht="15.75" customHeight="1">
      <c r="A8" s="268">
        <v>7</v>
      </c>
      <c r="B8" s="268">
        <v>156</v>
      </c>
      <c r="C8" s="268" t="s">
        <v>3140</v>
      </c>
      <c r="D8" s="514">
        <v>43703</v>
      </c>
      <c r="E8" s="268" t="s">
        <v>215</v>
      </c>
      <c r="F8" s="365">
        <v>43896</v>
      </c>
      <c r="G8" s="219"/>
      <c r="H8" s="219"/>
      <c r="I8" s="219"/>
      <c r="J8" s="219"/>
      <c r="K8" s="219"/>
      <c r="L8" s="219"/>
      <c r="M8" s="219"/>
      <c r="N8" s="219"/>
      <c r="O8" s="219"/>
      <c r="P8" s="219"/>
      <c r="Q8" s="219"/>
      <c r="R8" s="219"/>
      <c r="S8" s="219"/>
      <c r="T8" s="219"/>
      <c r="U8" s="219"/>
      <c r="V8" s="219"/>
      <c r="W8" s="219"/>
      <c r="X8" s="219"/>
      <c r="Y8" s="219"/>
      <c r="Z8" s="219"/>
    </row>
    <row r="9" spans="1:26" ht="15.75" customHeight="1">
      <c r="A9" s="268">
        <v>8</v>
      </c>
      <c r="B9" s="268">
        <v>256</v>
      </c>
      <c r="C9" s="268" t="s">
        <v>3140</v>
      </c>
      <c r="D9" s="514">
        <v>43704</v>
      </c>
      <c r="E9" s="268" t="s">
        <v>215</v>
      </c>
      <c r="F9" s="365">
        <v>43896</v>
      </c>
      <c r="G9" s="219"/>
      <c r="H9" s="219"/>
      <c r="I9" s="219"/>
      <c r="J9" s="219"/>
      <c r="K9" s="219"/>
      <c r="L9" s="219"/>
      <c r="M9" s="219"/>
      <c r="N9" s="219"/>
      <c r="O9" s="219"/>
      <c r="P9" s="219"/>
      <c r="Q9" s="219"/>
      <c r="R9" s="219"/>
      <c r="S9" s="219"/>
      <c r="T9" s="219"/>
      <c r="U9" s="219"/>
      <c r="V9" s="219"/>
      <c r="W9" s="219"/>
      <c r="X9" s="219"/>
      <c r="Y9" s="219"/>
      <c r="Z9" s="219"/>
    </row>
    <row r="10" spans="1:26" ht="15.75" customHeight="1">
      <c r="A10" s="268">
        <v>9</v>
      </c>
      <c r="B10" s="268">
        <v>49</v>
      </c>
      <c r="C10" s="268" t="s">
        <v>3140</v>
      </c>
      <c r="D10" s="514">
        <v>43706</v>
      </c>
      <c r="E10" s="219"/>
      <c r="F10" s="219"/>
      <c r="G10" s="219"/>
      <c r="H10" s="219"/>
      <c r="I10" s="219"/>
      <c r="J10" s="219"/>
      <c r="K10" s="219"/>
      <c r="L10" s="219"/>
      <c r="M10" s="219"/>
      <c r="N10" s="219"/>
      <c r="O10" s="219"/>
      <c r="P10" s="219"/>
      <c r="Q10" s="219"/>
      <c r="R10" s="219"/>
      <c r="S10" s="219"/>
      <c r="T10" s="219"/>
      <c r="U10" s="219"/>
      <c r="V10" s="219"/>
      <c r="W10" s="219"/>
      <c r="X10" s="219"/>
      <c r="Y10" s="219"/>
      <c r="Z10" s="219"/>
    </row>
    <row r="11" spans="1:26" ht="15.75" customHeight="1">
      <c r="A11" s="268">
        <v>10</v>
      </c>
      <c r="B11" s="268">
        <v>104</v>
      </c>
      <c r="C11" s="268" t="s">
        <v>3140</v>
      </c>
      <c r="D11" s="514">
        <v>43706</v>
      </c>
      <c r="E11" s="219"/>
      <c r="F11" s="219"/>
      <c r="G11" s="219"/>
      <c r="H11" s="219"/>
      <c r="I11" s="219"/>
      <c r="J11" s="219"/>
      <c r="K11" s="219"/>
      <c r="L11" s="219"/>
      <c r="M11" s="219"/>
      <c r="N11" s="219"/>
      <c r="O11" s="219"/>
      <c r="P11" s="219"/>
      <c r="Q11" s="219"/>
      <c r="R11" s="219"/>
      <c r="S11" s="219"/>
      <c r="T11" s="219"/>
      <c r="U11" s="219"/>
      <c r="V11" s="219"/>
      <c r="W11" s="219"/>
      <c r="X11" s="219"/>
      <c r="Y11" s="219"/>
      <c r="Z11" s="219"/>
    </row>
    <row r="12" spans="1:26" ht="15.75" customHeight="1">
      <c r="A12" s="268">
        <v>11</v>
      </c>
      <c r="B12" s="268">
        <v>36</v>
      </c>
      <c r="C12" s="268" t="s">
        <v>3140</v>
      </c>
      <c r="D12" s="514">
        <v>43706</v>
      </c>
      <c r="E12" s="219"/>
      <c r="F12" s="219"/>
      <c r="G12" s="219"/>
      <c r="H12" s="219"/>
      <c r="I12" s="219"/>
      <c r="J12" s="219"/>
      <c r="K12" s="219"/>
      <c r="L12" s="219"/>
      <c r="M12" s="219"/>
      <c r="N12" s="219"/>
      <c r="O12" s="219"/>
      <c r="P12" s="219"/>
      <c r="Q12" s="219"/>
      <c r="R12" s="219"/>
      <c r="S12" s="219"/>
      <c r="T12" s="219"/>
      <c r="U12" s="219"/>
      <c r="V12" s="219"/>
      <c r="W12" s="219"/>
      <c r="X12" s="219"/>
      <c r="Y12" s="219"/>
      <c r="Z12" s="219"/>
    </row>
    <row r="13" spans="1:26" ht="15.75" customHeight="1">
      <c r="A13" s="268">
        <v>12</v>
      </c>
      <c r="B13" s="268">
        <v>6</v>
      </c>
      <c r="C13" s="268" t="s">
        <v>3140</v>
      </c>
      <c r="D13" s="514">
        <v>43706</v>
      </c>
      <c r="E13" s="219"/>
      <c r="F13" s="219"/>
      <c r="G13" s="219"/>
      <c r="H13" s="219"/>
      <c r="I13" s="219"/>
      <c r="J13" s="219"/>
      <c r="K13" s="219"/>
      <c r="L13" s="219"/>
      <c r="M13" s="219"/>
      <c r="N13" s="219"/>
      <c r="O13" s="219"/>
      <c r="P13" s="219"/>
      <c r="Q13" s="219"/>
      <c r="R13" s="219"/>
      <c r="S13" s="219"/>
      <c r="T13" s="219"/>
      <c r="U13" s="219"/>
      <c r="V13" s="219"/>
      <c r="W13" s="219"/>
      <c r="X13" s="219"/>
      <c r="Y13" s="219"/>
      <c r="Z13" s="219"/>
    </row>
    <row r="14" spans="1:26" ht="15.75" customHeight="1">
      <c r="A14" s="268">
        <v>13</v>
      </c>
      <c r="B14" s="268">
        <v>5</v>
      </c>
      <c r="C14" s="268" t="s">
        <v>3140</v>
      </c>
      <c r="D14" s="514">
        <v>43706</v>
      </c>
      <c r="E14" s="219"/>
      <c r="F14" s="219"/>
      <c r="G14" s="219"/>
      <c r="H14" s="219"/>
      <c r="I14" s="219"/>
      <c r="J14" s="219"/>
      <c r="K14" s="219"/>
      <c r="L14" s="219"/>
      <c r="M14" s="219"/>
      <c r="N14" s="219"/>
      <c r="O14" s="219"/>
      <c r="P14" s="219"/>
      <c r="Q14" s="219"/>
      <c r="R14" s="219"/>
      <c r="S14" s="219"/>
      <c r="T14" s="219"/>
      <c r="U14" s="219"/>
      <c r="V14" s="219"/>
      <c r="W14" s="219"/>
      <c r="X14" s="219"/>
      <c r="Y14" s="219"/>
      <c r="Z14" s="219"/>
    </row>
    <row r="15" spans="1:26" ht="15.75" customHeight="1">
      <c r="A15" s="268">
        <v>14</v>
      </c>
      <c r="B15" s="268">
        <v>38</v>
      </c>
      <c r="C15" s="268" t="s">
        <v>3140</v>
      </c>
      <c r="D15" s="514">
        <v>43706</v>
      </c>
      <c r="E15" s="268" t="s">
        <v>215</v>
      </c>
      <c r="F15" s="365">
        <v>43896</v>
      </c>
      <c r="G15" s="219"/>
      <c r="H15" s="219"/>
      <c r="I15" s="219"/>
      <c r="J15" s="219"/>
      <c r="K15" s="219"/>
      <c r="L15" s="219"/>
      <c r="M15" s="219"/>
      <c r="N15" s="219"/>
      <c r="O15" s="219"/>
      <c r="P15" s="219"/>
      <c r="Q15" s="219"/>
      <c r="R15" s="219"/>
      <c r="S15" s="219"/>
      <c r="T15" s="219"/>
      <c r="U15" s="219"/>
      <c r="V15" s="219"/>
      <c r="W15" s="219"/>
      <c r="X15" s="219"/>
      <c r="Y15" s="219"/>
      <c r="Z15" s="219"/>
    </row>
    <row r="16" spans="1:26" ht="15.75" customHeight="1">
      <c r="A16" s="268">
        <v>15</v>
      </c>
      <c r="B16" s="268">
        <v>556</v>
      </c>
      <c r="C16" s="268" t="s">
        <v>3140</v>
      </c>
      <c r="D16" s="514">
        <v>43713</v>
      </c>
      <c r="E16" s="219"/>
      <c r="F16" s="219"/>
      <c r="G16" s="219"/>
      <c r="H16" s="219"/>
      <c r="I16" s="219"/>
      <c r="J16" s="219"/>
      <c r="K16" s="219"/>
      <c r="L16" s="219"/>
      <c r="M16" s="219"/>
      <c r="N16" s="219"/>
      <c r="O16" s="219"/>
      <c r="P16" s="219"/>
      <c r="Q16" s="219"/>
      <c r="R16" s="219"/>
      <c r="S16" s="219"/>
      <c r="T16" s="219"/>
      <c r="U16" s="219"/>
      <c r="V16" s="219"/>
      <c r="W16" s="219"/>
      <c r="X16" s="219"/>
      <c r="Y16" s="219"/>
      <c r="Z16" s="219"/>
    </row>
    <row r="17" spans="1:26" ht="15.75" customHeight="1">
      <c r="A17" s="268">
        <v>16</v>
      </c>
      <c r="B17" s="268">
        <v>920</v>
      </c>
      <c r="C17" s="268" t="s">
        <v>3140</v>
      </c>
      <c r="D17" s="514">
        <v>43720</v>
      </c>
      <c r="E17" s="268" t="s">
        <v>215</v>
      </c>
      <c r="F17" s="365">
        <v>43899</v>
      </c>
      <c r="G17" s="219"/>
      <c r="H17" s="219"/>
      <c r="I17" s="219"/>
      <c r="J17" s="219"/>
      <c r="K17" s="219"/>
      <c r="L17" s="219"/>
      <c r="M17" s="219"/>
      <c r="N17" s="219"/>
      <c r="O17" s="219"/>
      <c r="P17" s="219"/>
      <c r="Q17" s="219"/>
      <c r="R17" s="219"/>
      <c r="S17" s="219"/>
      <c r="T17" s="219"/>
      <c r="U17" s="219"/>
      <c r="V17" s="219"/>
      <c r="W17" s="219"/>
      <c r="X17" s="219"/>
      <c r="Y17" s="219"/>
      <c r="Z17" s="219"/>
    </row>
    <row r="18" spans="1:26" ht="15.75" customHeight="1">
      <c r="A18" s="268">
        <v>17</v>
      </c>
      <c r="B18" s="268">
        <v>175</v>
      </c>
      <c r="C18" s="268" t="s">
        <v>144</v>
      </c>
      <c r="D18" s="514">
        <v>43724</v>
      </c>
      <c r="E18" s="268" t="s">
        <v>215</v>
      </c>
      <c r="F18" s="365">
        <v>43899</v>
      </c>
      <c r="G18" s="219"/>
      <c r="H18" s="219"/>
      <c r="I18" s="219"/>
      <c r="J18" s="219"/>
      <c r="K18" s="219"/>
      <c r="L18" s="219"/>
      <c r="M18" s="219"/>
      <c r="N18" s="219"/>
      <c r="O18" s="219"/>
      <c r="P18" s="219"/>
      <c r="Q18" s="219"/>
      <c r="R18" s="219"/>
      <c r="S18" s="219"/>
      <c r="T18" s="219"/>
      <c r="U18" s="219"/>
      <c r="V18" s="219"/>
      <c r="W18" s="219"/>
      <c r="X18" s="219"/>
      <c r="Y18" s="219"/>
      <c r="Z18" s="219"/>
    </row>
    <row r="19" spans="1:26" ht="15.75" customHeight="1">
      <c r="A19" s="268">
        <v>18</v>
      </c>
      <c r="B19" s="268">
        <v>525</v>
      </c>
      <c r="C19" s="268" t="s">
        <v>144</v>
      </c>
      <c r="D19" s="514">
        <v>43724</v>
      </c>
      <c r="E19" s="268" t="s">
        <v>215</v>
      </c>
      <c r="F19" s="365">
        <v>43899</v>
      </c>
      <c r="G19" s="219"/>
      <c r="H19" s="219"/>
      <c r="I19" s="219"/>
      <c r="J19" s="219"/>
      <c r="K19" s="219"/>
      <c r="L19" s="219"/>
      <c r="M19" s="219"/>
      <c r="N19" s="219"/>
      <c r="O19" s="219"/>
      <c r="P19" s="219"/>
      <c r="Q19" s="219"/>
      <c r="R19" s="219"/>
      <c r="S19" s="219"/>
      <c r="T19" s="219"/>
      <c r="U19" s="219"/>
      <c r="V19" s="219"/>
      <c r="W19" s="219"/>
      <c r="X19" s="219"/>
      <c r="Y19" s="219"/>
      <c r="Z19" s="219"/>
    </row>
    <row r="20" spans="1:26" ht="15.75" customHeight="1">
      <c r="A20" s="268">
        <v>19</v>
      </c>
      <c r="B20" s="268">
        <v>133</v>
      </c>
      <c r="C20" s="268" t="s">
        <v>3140</v>
      </c>
      <c r="D20" s="514">
        <v>43724</v>
      </c>
      <c r="E20" s="219"/>
      <c r="F20" s="219"/>
      <c r="G20" s="219"/>
      <c r="H20" s="219"/>
      <c r="I20" s="219"/>
      <c r="J20" s="219"/>
      <c r="K20" s="219"/>
      <c r="L20" s="219"/>
      <c r="M20" s="219"/>
      <c r="N20" s="219"/>
      <c r="O20" s="219"/>
      <c r="P20" s="219"/>
      <c r="Q20" s="219"/>
      <c r="R20" s="219"/>
      <c r="S20" s="219"/>
      <c r="T20" s="219"/>
      <c r="U20" s="219"/>
      <c r="V20" s="219"/>
      <c r="W20" s="219"/>
      <c r="X20" s="219"/>
      <c r="Y20" s="219"/>
      <c r="Z20" s="219"/>
    </row>
    <row r="21" spans="1:26" ht="15.75" customHeight="1">
      <c r="A21" s="268">
        <v>20</v>
      </c>
      <c r="B21" s="268">
        <v>125</v>
      </c>
      <c r="C21" s="268" t="s">
        <v>144</v>
      </c>
      <c r="D21" s="514">
        <v>43724</v>
      </c>
      <c r="E21" s="219"/>
      <c r="F21" s="219"/>
      <c r="G21" s="219"/>
      <c r="H21" s="219"/>
      <c r="I21" s="219"/>
      <c r="J21" s="219"/>
      <c r="K21" s="219"/>
      <c r="L21" s="219"/>
      <c r="M21" s="219"/>
      <c r="N21" s="219"/>
      <c r="O21" s="219"/>
      <c r="P21" s="219"/>
      <c r="Q21" s="219"/>
      <c r="R21" s="219"/>
      <c r="S21" s="219"/>
      <c r="T21" s="219"/>
      <c r="U21" s="219"/>
      <c r="V21" s="219"/>
      <c r="W21" s="219"/>
      <c r="X21" s="219"/>
      <c r="Y21" s="219"/>
      <c r="Z21" s="219"/>
    </row>
    <row r="22" spans="1:26" ht="15.75" customHeight="1">
      <c r="A22" s="268">
        <v>21</v>
      </c>
      <c r="B22" s="268">
        <v>45</v>
      </c>
      <c r="C22" s="268" t="s">
        <v>144</v>
      </c>
      <c r="D22" s="514">
        <v>43724</v>
      </c>
      <c r="E22" s="268" t="s">
        <v>215</v>
      </c>
      <c r="F22" s="365">
        <v>43899</v>
      </c>
      <c r="G22" s="219"/>
      <c r="H22" s="219"/>
      <c r="I22" s="219"/>
      <c r="J22" s="219"/>
      <c r="K22" s="219"/>
      <c r="L22" s="219"/>
      <c r="M22" s="219"/>
      <c r="N22" s="219"/>
      <c r="O22" s="219"/>
      <c r="P22" s="219"/>
      <c r="Q22" s="219"/>
      <c r="R22" s="219"/>
      <c r="S22" s="219"/>
      <c r="T22" s="219"/>
      <c r="U22" s="219"/>
      <c r="V22" s="219"/>
      <c r="W22" s="219"/>
      <c r="X22" s="219"/>
      <c r="Y22" s="219"/>
      <c r="Z22" s="219"/>
    </row>
    <row r="23" spans="1:26" ht="15.75" customHeight="1">
      <c r="A23" s="268">
        <v>22</v>
      </c>
      <c r="B23" s="268">
        <v>125</v>
      </c>
      <c r="C23" s="268" t="s">
        <v>3140</v>
      </c>
      <c r="D23" s="514">
        <v>43724</v>
      </c>
      <c r="E23" s="268" t="s">
        <v>215</v>
      </c>
      <c r="F23" s="365">
        <v>43900</v>
      </c>
      <c r="G23" s="219"/>
      <c r="H23" s="219"/>
      <c r="I23" s="219"/>
      <c r="J23" s="219"/>
      <c r="K23" s="219"/>
      <c r="L23" s="219"/>
      <c r="M23" s="219"/>
      <c r="N23" s="219"/>
      <c r="O23" s="219"/>
      <c r="P23" s="219"/>
      <c r="Q23" s="219"/>
      <c r="R23" s="219"/>
      <c r="S23" s="219"/>
      <c r="T23" s="219"/>
      <c r="U23" s="219"/>
      <c r="V23" s="219"/>
      <c r="W23" s="219"/>
      <c r="X23" s="219"/>
      <c r="Y23" s="219"/>
      <c r="Z23" s="219"/>
    </row>
    <row r="24" spans="1:26" ht="15.75" customHeight="1">
      <c r="A24" s="268">
        <v>23</v>
      </c>
      <c r="B24" s="268">
        <v>333</v>
      </c>
      <c r="C24" s="268" t="s">
        <v>3140</v>
      </c>
      <c r="D24" s="514">
        <v>43726</v>
      </c>
      <c r="E24" s="268" t="s">
        <v>215</v>
      </c>
      <c r="F24" s="365">
        <v>43900</v>
      </c>
      <c r="G24" s="219"/>
      <c r="H24" s="219"/>
      <c r="I24" s="219"/>
      <c r="J24" s="219"/>
      <c r="K24" s="219"/>
      <c r="L24" s="219"/>
      <c r="M24" s="219"/>
      <c r="N24" s="219"/>
      <c r="O24" s="219"/>
      <c r="P24" s="219"/>
      <c r="Q24" s="219"/>
      <c r="R24" s="219"/>
      <c r="S24" s="219"/>
      <c r="T24" s="219"/>
      <c r="U24" s="219"/>
      <c r="V24" s="219"/>
      <c r="W24" s="219"/>
      <c r="X24" s="219"/>
      <c r="Y24" s="219"/>
      <c r="Z24" s="219"/>
    </row>
    <row r="25" spans="1:26" ht="15.75" customHeight="1">
      <c r="A25" s="268">
        <v>24</v>
      </c>
      <c r="B25" s="268">
        <v>532</v>
      </c>
      <c r="C25" s="268" t="s">
        <v>144</v>
      </c>
      <c r="D25" s="514">
        <v>43727</v>
      </c>
      <c r="E25" s="268" t="s">
        <v>215</v>
      </c>
      <c r="F25" s="365">
        <v>43900</v>
      </c>
      <c r="G25" s="219"/>
      <c r="H25" s="219"/>
      <c r="I25" s="219"/>
      <c r="J25" s="219"/>
      <c r="K25" s="219"/>
      <c r="L25" s="219"/>
      <c r="M25" s="219"/>
      <c r="N25" s="219"/>
      <c r="O25" s="219"/>
      <c r="P25" s="219"/>
      <c r="Q25" s="219"/>
      <c r="R25" s="219"/>
      <c r="S25" s="219"/>
      <c r="T25" s="219"/>
      <c r="U25" s="219"/>
      <c r="V25" s="219"/>
      <c r="W25" s="219"/>
      <c r="X25" s="219"/>
      <c r="Y25" s="219"/>
      <c r="Z25" s="219"/>
    </row>
    <row r="26" spans="1:26" ht="15.75" customHeight="1">
      <c r="A26" s="268">
        <v>25</v>
      </c>
      <c r="B26" s="268">
        <v>277</v>
      </c>
      <c r="C26" s="268" t="s">
        <v>3140</v>
      </c>
      <c r="D26" s="514">
        <v>43727</v>
      </c>
      <c r="E26" s="268" t="s">
        <v>215</v>
      </c>
      <c r="F26" s="365">
        <v>43901</v>
      </c>
      <c r="G26" s="219"/>
      <c r="H26" s="219"/>
      <c r="I26" s="219"/>
      <c r="J26" s="219"/>
      <c r="K26" s="219"/>
      <c r="L26" s="219"/>
      <c r="M26" s="219"/>
      <c r="N26" s="219"/>
      <c r="O26" s="219"/>
      <c r="P26" s="219"/>
      <c r="Q26" s="219"/>
      <c r="R26" s="219"/>
      <c r="S26" s="219"/>
      <c r="T26" s="219"/>
      <c r="U26" s="219"/>
      <c r="V26" s="219"/>
      <c r="W26" s="219"/>
      <c r="X26" s="219"/>
      <c r="Y26" s="219"/>
      <c r="Z26" s="219"/>
    </row>
    <row r="27" spans="1:26" ht="15.75" customHeight="1">
      <c r="A27" s="268">
        <v>26</v>
      </c>
      <c r="B27" s="268">
        <v>85</v>
      </c>
      <c r="C27" s="268" t="s">
        <v>144</v>
      </c>
      <c r="D27" s="514">
        <v>43727</v>
      </c>
      <c r="E27" s="268" t="s">
        <v>215</v>
      </c>
      <c r="F27" s="365">
        <v>43901</v>
      </c>
      <c r="G27" s="219"/>
      <c r="H27" s="219"/>
      <c r="I27" s="219"/>
      <c r="J27" s="219"/>
      <c r="K27" s="219"/>
      <c r="L27" s="219"/>
      <c r="M27" s="219"/>
      <c r="N27" s="219"/>
      <c r="O27" s="219"/>
      <c r="P27" s="219"/>
      <c r="Q27" s="219"/>
      <c r="R27" s="219"/>
      <c r="S27" s="219"/>
      <c r="T27" s="219"/>
      <c r="U27" s="219"/>
      <c r="V27" s="219"/>
      <c r="W27" s="219"/>
      <c r="X27" s="219"/>
      <c r="Y27" s="219"/>
      <c r="Z27" s="219"/>
    </row>
    <row r="28" spans="1:26" ht="12.75">
      <c r="A28" s="268">
        <v>27</v>
      </c>
      <c r="B28" s="268">
        <v>141</v>
      </c>
      <c r="C28" s="268" t="s">
        <v>144</v>
      </c>
      <c r="D28" s="514">
        <v>43727</v>
      </c>
      <c r="E28" s="219"/>
      <c r="F28" s="219"/>
      <c r="G28" s="219"/>
      <c r="H28" s="219"/>
      <c r="I28" s="219"/>
      <c r="J28" s="219"/>
      <c r="K28" s="219"/>
      <c r="L28" s="219"/>
      <c r="M28" s="219"/>
      <c r="N28" s="219"/>
      <c r="O28" s="219"/>
      <c r="P28" s="219"/>
      <c r="Q28" s="219"/>
      <c r="R28" s="219"/>
      <c r="S28" s="219"/>
      <c r="T28" s="219"/>
      <c r="U28" s="219"/>
      <c r="V28" s="219"/>
      <c r="W28" s="219"/>
      <c r="X28" s="219"/>
      <c r="Y28" s="219"/>
      <c r="Z28" s="219"/>
    </row>
    <row r="29" spans="1:26" ht="12.75">
      <c r="A29" s="268">
        <v>28</v>
      </c>
      <c r="B29" s="268">
        <v>25</v>
      </c>
      <c r="C29" s="268" t="s">
        <v>3140</v>
      </c>
      <c r="D29" s="514">
        <v>43714</v>
      </c>
      <c r="E29" s="219"/>
      <c r="F29" s="219"/>
      <c r="G29" s="219"/>
      <c r="H29" s="219"/>
      <c r="I29" s="219"/>
      <c r="J29" s="219"/>
      <c r="K29" s="219"/>
      <c r="L29" s="219"/>
      <c r="M29" s="219"/>
      <c r="N29" s="219"/>
      <c r="O29" s="219"/>
      <c r="P29" s="219"/>
      <c r="Q29" s="219"/>
      <c r="R29" s="219"/>
      <c r="S29" s="219"/>
      <c r="T29" s="219"/>
      <c r="U29" s="219"/>
      <c r="V29" s="219"/>
      <c r="W29" s="219"/>
      <c r="X29" s="219"/>
      <c r="Y29" s="219"/>
      <c r="Z29" s="219"/>
    </row>
    <row r="30" spans="1:26" ht="12.75">
      <c r="A30" s="268">
        <v>29</v>
      </c>
      <c r="B30" s="268">
        <v>0</v>
      </c>
      <c r="C30" s="268" t="s">
        <v>3140</v>
      </c>
      <c r="D30" s="598">
        <v>43696</v>
      </c>
      <c r="E30" s="219"/>
      <c r="F30" s="219"/>
      <c r="G30" s="219"/>
      <c r="H30" s="219"/>
      <c r="I30" s="219"/>
      <c r="J30" s="219"/>
      <c r="K30" s="219"/>
      <c r="L30" s="219"/>
      <c r="M30" s="219"/>
      <c r="N30" s="219"/>
      <c r="O30" s="219"/>
      <c r="P30" s="219"/>
      <c r="Q30" s="219"/>
      <c r="R30" s="219"/>
      <c r="S30" s="219"/>
      <c r="T30" s="219"/>
      <c r="U30" s="219"/>
      <c r="V30" s="219"/>
      <c r="W30" s="219"/>
      <c r="X30" s="219"/>
      <c r="Y30" s="219"/>
      <c r="Z30" s="219"/>
    </row>
    <row r="31" spans="1:26" ht="12.75">
      <c r="A31" s="268">
        <v>30</v>
      </c>
      <c r="B31" s="268">
        <v>67</v>
      </c>
      <c r="C31" s="268" t="s">
        <v>144</v>
      </c>
      <c r="D31" s="514">
        <v>43727</v>
      </c>
      <c r="E31" s="268" t="s">
        <v>215</v>
      </c>
      <c r="F31" s="365">
        <v>43899</v>
      </c>
      <c r="G31" s="219"/>
      <c r="H31" s="219"/>
      <c r="I31" s="219"/>
      <c r="J31" s="219"/>
      <c r="K31" s="219"/>
      <c r="L31" s="219"/>
      <c r="M31" s="219"/>
      <c r="N31" s="219"/>
      <c r="O31" s="219"/>
      <c r="P31" s="219"/>
      <c r="Q31" s="219"/>
      <c r="R31" s="219"/>
      <c r="S31" s="219"/>
      <c r="T31" s="219"/>
      <c r="U31" s="219"/>
      <c r="V31" s="219"/>
      <c r="W31" s="219"/>
      <c r="X31" s="219"/>
      <c r="Y31" s="219"/>
      <c r="Z31" s="219"/>
    </row>
    <row r="32" spans="1:26" ht="12.75">
      <c r="A32" s="268">
        <v>31</v>
      </c>
      <c r="B32" s="268">
        <v>219</v>
      </c>
      <c r="C32" s="268" t="s">
        <v>3140</v>
      </c>
      <c r="D32" s="514">
        <v>43728</v>
      </c>
      <c r="E32" s="268" t="s">
        <v>215</v>
      </c>
      <c r="F32" s="365">
        <v>43899</v>
      </c>
      <c r="G32" s="219"/>
      <c r="H32" s="219"/>
      <c r="I32" s="219"/>
      <c r="J32" s="219"/>
      <c r="K32" s="219"/>
      <c r="L32" s="219"/>
      <c r="M32" s="219"/>
      <c r="N32" s="219"/>
      <c r="O32" s="219"/>
      <c r="P32" s="219"/>
      <c r="Q32" s="219"/>
      <c r="R32" s="219"/>
      <c r="S32" s="219"/>
      <c r="T32" s="219"/>
      <c r="U32" s="219"/>
      <c r="V32" s="219"/>
      <c r="W32" s="219"/>
      <c r="X32" s="219"/>
      <c r="Y32" s="219"/>
      <c r="Z32" s="219"/>
    </row>
    <row r="33" spans="1:26" ht="12.75">
      <c r="A33" s="268">
        <v>32</v>
      </c>
      <c r="B33" s="268">
        <v>182</v>
      </c>
      <c r="C33" s="268" t="s">
        <v>144</v>
      </c>
      <c r="D33" s="514">
        <v>43728</v>
      </c>
      <c r="E33" s="268" t="s">
        <v>215</v>
      </c>
      <c r="F33" s="365">
        <v>43901</v>
      </c>
      <c r="G33" s="219"/>
      <c r="H33" s="219"/>
      <c r="I33" s="219"/>
      <c r="J33" s="219"/>
      <c r="K33" s="219"/>
      <c r="L33" s="219"/>
      <c r="M33" s="219"/>
      <c r="N33" s="219"/>
      <c r="O33" s="219"/>
      <c r="P33" s="219"/>
      <c r="Q33" s="219"/>
      <c r="R33" s="219"/>
      <c r="S33" s="219"/>
      <c r="T33" s="219"/>
      <c r="U33" s="219"/>
      <c r="V33" s="219"/>
      <c r="W33" s="219"/>
      <c r="X33" s="219"/>
      <c r="Y33" s="219"/>
      <c r="Z33" s="219"/>
    </row>
    <row r="34" spans="1:26" ht="12.75">
      <c r="A34" s="268">
        <v>33</v>
      </c>
      <c r="B34" s="268">
        <v>191</v>
      </c>
      <c r="C34" s="268" t="s">
        <v>3140</v>
      </c>
      <c r="D34" s="514">
        <v>43730</v>
      </c>
      <c r="E34" s="268" t="s">
        <v>215</v>
      </c>
      <c r="F34" s="365">
        <v>43902</v>
      </c>
      <c r="G34" s="219"/>
      <c r="H34" s="219"/>
      <c r="I34" s="219"/>
      <c r="J34" s="219"/>
      <c r="K34" s="219"/>
      <c r="L34" s="219"/>
      <c r="M34" s="219"/>
      <c r="N34" s="219"/>
      <c r="O34" s="219"/>
      <c r="P34" s="219"/>
      <c r="Q34" s="219"/>
      <c r="R34" s="219"/>
      <c r="S34" s="219"/>
      <c r="T34" s="219"/>
      <c r="U34" s="219"/>
      <c r="V34" s="219"/>
      <c r="W34" s="219"/>
      <c r="X34" s="219"/>
      <c r="Y34" s="219"/>
      <c r="Z34" s="219"/>
    </row>
    <row r="35" spans="1:26" ht="12.75">
      <c r="A35" s="268">
        <v>34</v>
      </c>
      <c r="B35" s="268">
        <v>473</v>
      </c>
      <c r="C35" s="268" t="s">
        <v>3140</v>
      </c>
      <c r="D35" s="514">
        <v>43731</v>
      </c>
      <c r="E35" s="268" t="s">
        <v>215</v>
      </c>
      <c r="F35" s="365">
        <v>43903</v>
      </c>
      <c r="G35" s="219"/>
      <c r="H35" s="219"/>
      <c r="I35" s="219"/>
      <c r="J35" s="219"/>
      <c r="K35" s="219"/>
      <c r="L35" s="219"/>
      <c r="M35" s="219"/>
      <c r="N35" s="219"/>
      <c r="O35" s="219"/>
      <c r="P35" s="219"/>
      <c r="Q35" s="219"/>
      <c r="R35" s="219"/>
      <c r="S35" s="219"/>
      <c r="T35" s="219"/>
      <c r="U35" s="219"/>
      <c r="V35" s="219"/>
      <c r="W35" s="219"/>
      <c r="X35" s="219"/>
      <c r="Y35" s="219"/>
      <c r="Z35" s="219"/>
    </row>
    <row r="36" spans="1:26" ht="12.75">
      <c r="A36" s="268">
        <v>35</v>
      </c>
      <c r="B36" s="268">
        <v>244</v>
      </c>
      <c r="C36" s="268" t="s">
        <v>144</v>
      </c>
      <c r="D36" s="514">
        <v>43731</v>
      </c>
      <c r="E36" s="268" t="s">
        <v>215</v>
      </c>
      <c r="F36" s="365">
        <v>43906</v>
      </c>
      <c r="G36" s="219"/>
      <c r="H36" s="219"/>
      <c r="I36" s="219"/>
      <c r="J36" s="219"/>
      <c r="K36" s="219"/>
      <c r="L36" s="219"/>
      <c r="M36" s="219"/>
      <c r="N36" s="219"/>
      <c r="O36" s="219"/>
      <c r="P36" s="219"/>
      <c r="Q36" s="219"/>
      <c r="R36" s="219"/>
      <c r="S36" s="219"/>
      <c r="T36" s="219"/>
      <c r="U36" s="219"/>
      <c r="V36" s="219"/>
      <c r="W36" s="219"/>
      <c r="X36" s="219"/>
      <c r="Y36" s="219"/>
      <c r="Z36" s="219"/>
    </row>
    <row r="37" spans="1:26" ht="12.75">
      <c r="A37" s="268">
        <v>36</v>
      </c>
      <c r="B37" s="268">
        <v>383</v>
      </c>
      <c r="C37" s="268" t="s">
        <v>144</v>
      </c>
      <c r="D37" s="514">
        <v>43731</v>
      </c>
      <c r="E37" s="268" t="s">
        <v>215</v>
      </c>
      <c r="F37" s="365">
        <v>43907</v>
      </c>
      <c r="G37" s="219"/>
      <c r="H37" s="219"/>
      <c r="I37" s="219"/>
      <c r="J37" s="219"/>
      <c r="K37" s="219"/>
      <c r="L37" s="219"/>
      <c r="M37" s="219"/>
      <c r="N37" s="219"/>
      <c r="O37" s="219"/>
      <c r="P37" s="219"/>
      <c r="Q37" s="219"/>
      <c r="R37" s="219"/>
      <c r="S37" s="219"/>
      <c r="T37" s="219"/>
      <c r="U37" s="219"/>
      <c r="V37" s="219"/>
      <c r="W37" s="219"/>
      <c r="X37" s="219"/>
      <c r="Y37" s="219"/>
      <c r="Z37" s="219"/>
    </row>
    <row r="38" spans="1:26" ht="12.75">
      <c r="A38" s="268">
        <v>37</v>
      </c>
      <c r="B38" s="268">
        <v>24</v>
      </c>
      <c r="C38" s="268" t="s">
        <v>144</v>
      </c>
      <c r="D38" s="514">
        <v>43714</v>
      </c>
      <c r="E38" s="268" t="s">
        <v>215</v>
      </c>
      <c r="F38" s="365">
        <v>43901</v>
      </c>
      <c r="G38" s="219"/>
      <c r="H38" s="219"/>
      <c r="I38" s="219"/>
      <c r="J38" s="219"/>
      <c r="K38" s="219"/>
      <c r="L38" s="219"/>
      <c r="M38" s="219"/>
      <c r="N38" s="219"/>
      <c r="O38" s="219"/>
      <c r="P38" s="219"/>
      <c r="Q38" s="219"/>
      <c r="R38" s="219"/>
      <c r="S38" s="219"/>
      <c r="T38" s="219"/>
      <c r="U38" s="219"/>
      <c r="V38" s="219"/>
      <c r="W38" s="219"/>
      <c r="X38" s="219"/>
      <c r="Y38" s="219"/>
      <c r="Z38" s="219"/>
    </row>
    <row r="39" spans="1:26" ht="12.75">
      <c r="A39" s="268">
        <v>38</v>
      </c>
      <c r="B39" s="268">
        <v>186</v>
      </c>
      <c r="C39" s="268" t="s">
        <v>144</v>
      </c>
      <c r="D39" s="514">
        <v>43733</v>
      </c>
      <c r="E39" s="219"/>
      <c r="F39" s="219"/>
      <c r="G39" s="219"/>
      <c r="H39" s="219"/>
      <c r="I39" s="219"/>
      <c r="J39" s="219"/>
      <c r="K39" s="219"/>
      <c r="L39" s="219"/>
      <c r="M39" s="219"/>
      <c r="N39" s="219"/>
      <c r="O39" s="219"/>
      <c r="P39" s="219"/>
      <c r="Q39" s="219"/>
      <c r="R39" s="219"/>
      <c r="S39" s="219"/>
      <c r="T39" s="219"/>
      <c r="U39" s="219"/>
      <c r="V39" s="219"/>
      <c r="W39" s="219"/>
      <c r="X39" s="219"/>
      <c r="Y39" s="219"/>
      <c r="Z39" s="219"/>
    </row>
    <row r="40" spans="1:26" ht="12.75">
      <c r="A40" s="268">
        <v>39</v>
      </c>
      <c r="B40" s="268">
        <v>136</v>
      </c>
      <c r="C40" s="268" t="s">
        <v>3140</v>
      </c>
      <c r="D40" s="514">
        <v>43733</v>
      </c>
      <c r="E40" s="219"/>
      <c r="F40" s="219"/>
      <c r="G40" s="219"/>
      <c r="H40" s="219"/>
      <c r="I40" s="219"/>
      <c r="J40" s="219"/>
      <c r="K40" s="219"/>
      <c r="L40" s="219"/>
      <c r="M40" s="219"/>
      <c r="N40" s="219"/>
      <c r="O40" s="219"/>
      <c r="P40" s="219"/>
      <c r="Q40" s="219"/>
      <c r="R40" s="219"/>
      <c r="S40" s="219"/>
      <c r="T40" s="219"/>
      <c r="U40" s="219"/>
      <c r="V40" s="219"/>
      <c r="W40" s="219"/>
      <c r="X40" s="219"/>
      <c r="Y40" s="219"/>
      <c r="Z40" s="219"/>
    </row>
    <row r="41" spans="1:26" ht="12.75">
      <c r="A41" s="268">
        <v>40</v>
      </c>
      <c r="B41" s="268">
        <v>240</v>
      </c>
      <c r="C41" s="268" t="s">
        <v>144</v>
      </c>
      <c r="D41" s="514">
        <v>43733</v>
      </c>
      <c r="E41" s="219"/>
      <c r="F41" s="219"/>
      <c r="G41" s="219"/>
      <c r="H41" s="219"/>
      <c r="I41" s="219"/>
      <c r="J41" s="219"/>
      <c r="K41" s="219"/>
      <c r="L41" s="219"/>
      <c r="M41" s="219"/>
      <c r="N41" s="219"/>
      <c r="O41" s="219"/>
      <c r="P41" s="219"/>
      <c r="Q41" s="219"/>
      <c r="R41" s="219"/>
      <c r="S41" s="219"/>
      <c r="T41" s="219"/>
      <c r="U41" s="219"/>
      <c r="V41" s="219"/>
      <c r="W41" s="219"/>
      <c r="X41" s="219"/>
      <c r="Y41" s="219"/>
      <c r="Z41" s="219"/>
    </row>
    <row r="42" spans="1:26" ht="12.75">
      <c r="A42" s="268">
        <v>41</v>
      </c>
      <c r="B42" s="268">
        <v>362</v>
      </c>
      <c r="C42" s="268" t="s">
        <v>144</v>
      </c>
      <c r="D42" s="514">
        <v>43735</v>
      </c>
      <c r="E42" s="268" t="s">
        <v>215</v>
      </c>
      <c r="F42" s="365">
        <v>43899</v>
      </c>
      <c r="G42" s="219"/>
      <c r="H42" s="219"/>
      <c r="I42" s="219"/>
      <c r="J42" s="219"/>
      <c r="K42" s="219"/>
      <c r="L42" s="219"/>
      <c r="M42" s="219"/>
      <c r="N42" s="219"/>
      <c r="O42" s="219"/>
      <c r="P42" s="219"/>
      <c r="Q42" s="219"/>
      <c r="R42" s="219"/>
      <c r="S42" s="219"/>
      <c r="T42" s="219"/>
      <c r="U42" s="219"/>
      <c r="V42" s="219"/>
      <c r="W42" s="219"/>
      <c r="X42" s="219"/>
      <c r="Y42" s="219"/>
      <c r="Z42" s="219"/>
    </row>
    <row r="43" spans="1:26" ht="12.75">
      <c r="A43" s="268">
        <v>42</v>
      </c>
      <c r="B43" s="268">
        <v>33</v>
      </c>
      <c r="C43" s="268" t="s">
        <v>3140</v>
      </c>
      <c r="D43" s="514">
        <v>43731</v>
      </c>
      <c r="E43" s="219"/>
      <c r="F43" s="219"/>
      <c r="G43" s="219"/>
      <c r="H43" s="219"/>
      <c r="I43" s="219"/>
      <c r="J43" s="219"/>
      <c r="K43" s="219"/>
      <c r="L43" s="219"/>
      <c r="M43" s="219"/>
      <c r="N43" s="219"/>
      <c r="O43" s="219"/>
      <c r="P43" s="219"/>
      <c r="Q43" s="219"/>
      <c r="R43" s="219"/>
      <c r="S43" s="219"/>
      <c r="T43" s="219"/>
      <c r="U43" s="219"/>
      <c r="V43" s="219"/>
      <c r="W43" s="219"/>
      <c r="X43" s="219"/>
      <c r="Y43" s="219"/>
      <c r="Z43" s="219"/>
    </row>
    <row r="44" spans="1:26" ht="12.75">
      <c r="A44" s="268">
        <v>43</v>
      </c>
      <c r="B44" s="268">
        <v>410</v>
      </c>
      <c r="C44" s="268" t="s">
        <v>144</v>
      </c>
      <c r="D44" s="367">
        <v>43374</v>
      </c>
      <c r="E44" s="268" t="s">
        <v>215</v>
      </c>
      <c r="F44" s="365">
        <v>43908</v>
      </c>
      <c r="G44" s="219"/>
      <c r="H44" s="219"/>
      <c r="I44" s="219"/>
      <c r="J44" s="219"/>
      <c r="K44" s="219"/>
      <c r="L44" s="219"/>
      <c r="M44" s="219"/>
      <c r="N44" s="219"/>
      <c r="O44" s="219"/>
      <c r="P44" s="219"/>
      <c r="Q44" s="219"/>
      <c r="R44" s="219"/>
      <c r="S44" s="219"/>
      <c r="T44" s="219"/>
      <c r="U44" s="219"/>
      <c r="V44" s="219"/>
      <c r="W44" s="219"/>
      <c r="X44" s="219"/>
      <c r="Y44" s="219"/>
      <c r="Z44" s="219"/>
    </row>
    <row r="45" spans="1:26" ht="12.75">
      <c r="A45" s="268">
        <v>44</v>
      </c>
      <c r="B45" s="268">
        <v>303</v>
      </c>
      <c r="C45" s="268" t="s">
        <v>3140</v>
      </c>
      <c r="D45" s="367">
        <v>43374</v>
      </c>
      <c r="E45" s="268" t="s">
        <v>215</v>
      </c>
      <c r="F45" s="365">
        <v>43908</v>
      </c>
      <c r="G45" s="219"/>
      <c r="H45" s="219"/>
      <c r="I45" s="219"/>
      <c r="J45" s="219"/>
      <c r="K45" s="219"/>
      <c r="L45" s="219"/>
      <c r="M45" s="219"/>
      <c r="N45" s="219"/>
      <c r="O45" s="219"/>
      <c r="P45" s="219"/>
      <c r="Q45" s="219"/>
      <c r="R45" s="219"/>
      <c r="S45" s="219"/>
      <c r="T45" s="219"/>
      <c r="U45" s="219"/>
      <c r="V45" s="219"/>
      <c r="W45" s="219"/>
      <c r="X45" s="219"/>
      <c r="Y45" s="219"/>
      <c r="Z45" s="219"/>
    </row>
    <row r="46" spans="1:26" ht="12.75">
      <c r="A46" s="268">
        <v>45</v>
      </c>
      <c r="B46" s="268">
        <v>244</v>
      </c>
      <c r="C46" s="268" t="s">
        <v>144</v>
      </c>
      <c r="D46" s="367">
        <v>43741</v>
      </c>
      <c r="E46" s="268" t="s">
        <v>215</v>
      </c>
      <c r="F46" s="365">
        <v>43910</v>
      </c>
      <c r="G46" s="219"/>
      <c r="H46" s="219"/>
      <c r="I46" s="219"/>
      <c r="J46" s="219"/>
      <c r="K46" s="219"/>
      <c r="L46" s="219"/>
      <c r="M46" s="219"/>
      <c r="N46" s="219"/>
      <c r="O46" s="219"/>
      <c r="P46" s="219"/>
      <c r="Q46" s="219"/>
      <c r="R46" s="219"/>
      <c r="S46" s="219"/>
      <c r="T46" s="219"/>
      <c r="U46" s="219"/>
      <c r="V46" s="219"/>
      <c r="W46" s="219"/>
      <c r="X46" s="219"/>
      <c r="Y46" s="219"/>
      <c r="Z46" s="219"/>
    </row>
    <row r="47" spans="1:26" ht="12.75">
      <c r="A47" s="268">
        <v>46</v>
      </c>
      <c r="B47" s="268">
        <v>451</v>
      </c>
      <c r="C47" s="268" t="s">
        <v>144</v>
      </c>
      <c r="D47" s="367">
        <v>43741</v>
      </c>
      <c r="E47" s="268" t="s">
        <v>216</v>
      </c>
      <c r="F47" s="472">
        <v>43914</v>
      </c>
      <c r="G47" s="219"/>
      <c r="H47" s="219"/>
      <c r="I47" s="219"/>
      <c r="J47" s="219"/>
      <c r="K47" s="219"/>
      <c r="L47" s="219"/>
      <c r="M47" s="219"/>
      <c r="N47" s="219"/>
      <c r="O47" s="219"/>
      <c r="P47" s="219"/>
      <c r="Q47" s="219"/>
      <c r="R47" s="219"/>
      <c r="S47" s="219"/>
      <c r="T47" s="219"/>
      <c r="U47" s="219"/>
      <c r="V47" s="219"/>
      <c r="W47" s="219"/>
      <c r="X47" s="219"/>
      <c r="Y47" s="219"/>
      <c r="Z47" s="219"/>
    </row>
    <row r="48" spans="1:26" ht="12.75">
      <c r="A48" s="268">
        <v>47</v>
      </c>
      <c r="B48" s="268">
        <v>61</v>
      </c>
      <c r="C48" s="268" t="s">
        <v>144</v>
      </c>
      <c r="D48" s="514">
        <v>43733</v>
      </c>
      <c r="E48" s="219"/>
      <c r="F48" s="219"/>
      <c r="G48" s="219"/>
      <c r="H48" s="219"/>
      <c r="I48" s="219"/>
      <c r="J48" s="219"/>
      <c r="K48" s="219"/>
      <c r="L48" s="219"/>
      <c r="M48" s="219"/>
      <c r="N48" s="219"/>
      <c r="O48" s="219"/>
      <c r="P48" s="219"/>
      <c r="Q48" s="219"/>
      <c r="R48" s="219"/>
      <c r="S48" s="219"/>
      <c r="T48" s="219"/>
      <c r="U48" s="219"/>
      <c r="V48" s="219"/>
      <c r="W48" s="219"/>
      <c r="X48" s="219"/>
      <c r="Y48" s="219"/>
      <c r="Z48" s="219"/>
    </row>
    <row r="49" spans="1:26" ht="12.75">
      <c r="A49" s="268">
        <v>48</v>
      </c>
      <c r="B49" s="268">
        <v>473</v>
      </c>
      <c r="C49" s="268" t="s">
        <v>144</v>
      </c>
      <c r="D49" s="367">
        <v>43744</v>
      </c>
      <c r="E49" s="219"/>
      <c r="F49" s="219"/>
      <c r="G49" s="219"/>
      <c r="H49" s="219"/>
      <c r="I49" s="219"/>
      <c r="J49" s="219"/>
      <c r="K49" s="219"/>
      <c r="L49" s="219"/>
      <c r="M49" s="219"/>
      <c r="N49" s="219"/>
      <c r="O49" s="219"/>
      <c r="P49" s="219"/>
      <c r="Q49" s="219"/>
      <c r="R49" s="219"/>
      <c r="S49" s="219"/>
      <c r="T49" s="219"/>
      <c r="U49" s="219"/>
      <c r="V49" s="219"/>
      <c r="W49" s="219"/>
      <c r="X49" s="219"/>
      <c r="Y49" s="219"/>
      <c r="Z49" s="219"/>
    </row>
    <row r="50" spans="1:26" ht="12.75">
      <c r="A50" s="268">
        <v>49</v>
      </c>
      <c r="B50" s="268">
        <v>561</v>
      </c>
      <c r="C50" s="268" t="s">
        <v>144</v>
      </c>
      <c r="D50" s="367">
        <v>43741</v>
      </c>
      <c r="E50" s="219"/>
      <c r="F50" s="219"/>
      <c r="G50" s="219"/>
      <c r="H50" s="219"/>
      <c r="I50" s="219"/>
      <c r="J50" s="219"/>
      <c r="K50" s="219"/>
      <c r="L50" s="219"/>
      <c r="M50" s="219"/>
      <c r="N50" s="219"/>
      <c r="O50" s="219"/>
      <c r="P50" s="219"/>
      <c r="Q50" s="219"/>
      <c r="R50" s="219"/>
      <c r="S50" s="219"/>
      <c r="T50" s="219"/>
      <c r="U50" s="219"/>
      <c r="V50" s="219"/>
      <c r="W50" s="219"/>
      <c r="X50" s="219"/>
      <c r="Y50" s="219"/>
      <c r="Z50" s="219"/>
    </row>
    <row r="51" spans="1:26" ht="12.75">
      <c r="A51" s="268">
        <v>50</v>
      </c>
      <c r="B51" s="268">
        <v>0</v>
      </c>
      <c r="C51" s="268" t="s">
        <v>3140</v>
      </c>
      <c r="D51" s="598">
        <v>43696</v>
      </c>
      <c r="E51" s="219"/>
      <c r="F51" s="219"/>
      <c r="G51" s="219"/>
      <c r="H51" s="219"/>
      <c r="I51" s="219"/>
      <c r="J51" s="219"/>
      <c r="K51" s="219"/>
      <c r="L51" s="219"/>
      <c r="M51" s="219"/>
      <c r="N51" s="219"/>
      <c r="O51" s="219"/>
      <c r="P51" s="219"/>
      <c r="Q51" s="219"/>
      <c r="R51" s="219"/>
      <c r="S51" s="219"/>
      <c r="T51" s="219"/>
      <c r="U51" s="219"/>
      <c r="V51" s="219"/>
      <c r="W51" s="219"/>
      <c r="X51" s="219"/>
      <c r="Y51" s="219"/>
      <c r="Z51" s="219"/>
    </row>
    <row r="52" spans="1:26" ht="12.75">
      <c r="A52" s="268">
        <v>51</v>
      </c>
      <c r="B52" s="268">
        <v>0</v>
      </c>
      <c r="C52" s="268" t="s">
        <v>3140</v>
      </c>
      <c r="D52" s="598">
        <v>43696</v>
      </c>
      <c r="E52" s="219"/>
      <c r="F52" s="219"/>
      <c r="G52" s="219"/>
      <c r="H52" s="219"/>
      <c r="I52" s="219"/>
      <c r="J52" s="219"/>
      <c r="K52" s="219"/>
      <c r="L52" s="219"/>
      <c r="M52" s="219"/>
      <c r="N52" s="219"/>
      <c r="O52" s="219"/>
      <c r="P52" s="219"/>
      <c r="Q52" s="219"/>
      <c r="R52" s="219"/>
      <c r="S52" s="219"/>
      <c r="T52" s="219"/>
      <c r="U52" s="219"/>
      <c r="V52" s="219"/>
      <c r="W52" s="219"/>
      <c r="X52" s="219"/>
      <c r="Y52" s="219"/>
      <c r="Z52" s="219"/>
    </row>
    <row r="53" spans="1:26" ht="12.75">
      <c r="A53" s="268">
        <v>52</v>
      </c>
      <c r="B53" s="268">
        <v>378</v>
      </c>
      <c r="C53" s="268" t="s">
        <v>3140</v>
      </c>
      <c r="D53" s="367">
        <v>43740</v>
      </c>
      <c r="E53" s="268" t="s">
        <v>215</v>
      </c>
      <c r="F53" s="932">
        <v>43896</v>
      </c>
      <c r="G53" s="219"/>
      <c r="H53" s="219"/>
      <c r="I53" s="219"/>
      <c r="J53" s="219"/>
      <c r="K53" s="219"/>
      <c r="L53" s="219"/>
      <c r="M53" s="219"/>
      <c r="N53" s="219"/>
      <c r="O53" s="219"/>
      <c r="P53" s="219"/>
      <c r="Q53" s="219"/>
      <c r="R53" s="219"/>
      <c r="S53" s="219"/>
      <c r="T53" s="219"/>
      <c r="U53" s="219"/>
      <c r="V53" s="219"/>
      <c r="W53" s="219"/>
      <c r="X53" s="219"/>
      <c r="Y53" s="219"/>
      <c r="Z53" s="219"/>
    </row>
    <row r="54" spans="1:26" ht="12.75">
      <c r="A54" s="268">
        <v>53</v>
      </c>
      <c r="B54" s="268">
        <v>129</v>
      </c>
      <c r="C54" s="268" t="s">
        <v>144</v>
      </c>
      <c r="D54" s="367">
        <v>43739</v>
      </c>
      <c r="E54" s="219"/>
      <c r="F54" s="219"/>
      <c r="G54" s="219"/>
      <c r="H54" s="219"/>
      <c r="I54" s="219"/>
      <c r="J54" s="219"/>
      <c r="K54" s="219"/>
      <c r="L54" s="219"/>
      <c r="M54" s="219"/>
      <c r="N54" s="219"/>
      <c r="O54" s="219"/>
      <c r="P54" s="219"/>
      <c r="Q54" s="219"/>
      <c r="R54" s="219"/>
      <c r="S54" s="219"/>
      <c r="T54" s="219"/>
      <c r="U54" s="219"/>
      <c r="V54" s="219"/>
      <c r="W54" s="219"/>
      <c r="X54" s="219"/>
      <c r="Y54" s="219"/>
      <c r="Z54" s="219"/>
    </row>
    <row r="55" spans="1:26" ht="12.75">
      <c r="A55" s="268">
        <v>54</v>
      </c>
      <c r="B55" s="268">
        <v>29</v>
      </c>
      <c r="C55" s="268" t="s">
        <v>144</v>
      </c>
      <c r="D55" s="514">
        <v>43738</v>
      </c>
      <c r="E55" s="219"/>
      <c r="F55" s="219"/>
      <c r="G55" s="219"/>
      <c r="H55" s="219"/>
      <c r="I55" s="219"/>
      <c r="J55" s="219"/>
      <c r="K55" s="219"/>
      <c r="L55" s="219"/>
      <c r="M55" s="219"/>
      <c r="N55" s="219"/>
      <c r="O55" s="219"/>
      <c r="P55" s="219"/>
      <c r="Q55" s="219"/>
      <c r="R55" s="219"/>
      <c r="S55" s="219"/>
      <c r="T55" s="219"/>
      <c r="U55" s="219"/>
      <c r="V55" s="219"/>
      <c r="W55" s="219"/>
      <c r="X55" s="219"/>
      <c r="Y55" s="219"/>
      <c r="Z55" s="219"/>
    </row>
    <row r="56" spans="1:26" ht="12.75">
      <c r="A56" s="268">
        <v>55</v>
      </c>
      <c r="B56" s="268">
        <v>88</v>
      </c>
      <c r="C56" s="268" t="s">
        <v>144</v>
      </c>
      <c r="D56" s="514">
        <v>43738</v>
      </c>
      <c r="E56" s="268" t="s">
        <v>215</v>
      </c>
      <c r="F56" s="365">
        <v>43896</v>
      </c>
      <c r="G56" s="219"/>
      <c r="H56" s="219"/>
      <c r="I56" s="219"/>
      <c r="J56" s="219"/>
      <c r="K56" s="219"/>
      <c r="L56" s="219"/>
      <c r="M56" s="219"/>
      <c r="N56" s="219"/>
      <c r="O56" s="219"/>
      <c r="P56" s="219"/>
      <c r="Q56" s="219"/>
      <c r="R56" s="219"/>
      <c r="S56" s="219"/>
      <c r="T56" s="219"/>
      <c r="U56" s="219"/>
      <c r="V56" s="219"/>
      <c r="W56" s="219"/>
      <c r="X56" s="219"/>
      <c r="Y56" s="219"/>
      <c r="Z56" s="219"/>
    </row>
    <row r="57" spans="1:26" ht="12.75">
      <c r="A57" s="268">
        <v>56</v>
      </c>
      <c r="B57" s="268">
        <v>92</v>
      </c>
      <c r="C57" s="268" t="s">
        <v>3140</v>
      </c>
      <c r="D57" s="514">
        <v>43738</v>
      </c>
      <c r="E57" s="219"/>
      <c r="F57" s="219"/>
      <c r="G57" s="219"/>
      <c r="H57" s="219"/>
      <c r="I57" s="219"/>
      <c r="J57" s="219"/>
      <c r="K57" s="219"/>
      <c r="L57" s="219"/>
      <c r="M57" s="219"/>
      <c r="N57" s="219"/>
      <c r="O57" s="219"/>
      <c r="P57" s="219"/>
      <c r="Q57" s="219"/>
      <c r="R57" s="219"/>
      <c r="S57" s="219"/>
      <c r="T57" s="219"/>
      <c r="U57" s="219"/>
      <c r="V57" s="219"/>
      <c r="W57" s="219"/>
      <c r="X57" s="219"/>
      <c r="Y57" s="219"/>
      <c r="Z57" s="219"/>
    </row>
    <row r="58" spans="1:26" ht="12.75">
      <c r="A58" s="268">
        <v>57</v>
      </c>
      <c r="B58" s="268">
        <v>5</v>
      </c>
      <c r="C58" s="268" t="s">
        <v>144</v>
      </c>
      <c r="D58" s="514">
        <v>43714</v>
      </c>
      <c r="E58" s="268" t="s">
        <v>15</v>
      </c>
      <c r="F58" s="365">
        <v>43775</v>
      </c>
      <c r="G58" s="219"/>
      <c r="H58" s="219"/>
      <c r="I58" s="219"/>
      <c r="J58" s="219"/>
      <c r="K58" s="219"/>
      <c r="L58" s="219"/>
      <c r="M58" s="219"/>
      <c r="N58" s="219"/>
      <c r="O58" s="219"/>
      <c r="P58" s="219"/>
      <c r="Q58" s="219"/>
      <c r="R58" s="219"/>
      <c r="S58" s="219"/>
      <c r="T58" s="219"/>
      <c r="U58" s="219"/>
      <c r="V58" s="219"/>
      <c r="W58" s="219"/>
      <c r="X58" s="219"/>
      <c r="Y58" s="219"/>
      <c r="Z58" s="219"/>
    </row>
    <row r="59" spans="1:26" ht="12.75">
      <c r="A59" s="268">
        <v>58</v>
      </c>
      <c r="B59" s="268">
        <v>3</v>
      </c>
      <c r="C59" s="268" t="s">
        <v>144</v>
      </c>
      <c r="D59" s="514">
        <v>43714</v>
      </c>
      <c r="E59" s="219"/>
      <c r="F59" s="219"/>
      <c r="G59" s="219"/>
      <c r="H59" s="219"/>
      <c r="I59" s="219"/>
      <c r="J59" s="219"/>
      <c r="K59" s="219"/>
      <c r="L59" s="219"/>
      <c r="M59" s="219"/>
      <c r="N59" s="219"/>
      <c r="O59" s="219"/>
      <c r="P59" s="219"/>
      <c r="Q59" s="219"/>
      <c r="R59" s="219"/>
      <c r="S59" s="219"/>
      <c r="T59" s="219"/>
      <c r="U59" s="219"/>
      <c r="V59" s="219"/>
      <c r="W59" s="219"/>
      <c r="X59" s="219"/>
      <c r="Y59" s="219"/>
      <c r="Z59" s="219"/>
    </row>
    <row r="60" spans="1:26" ht="12.75">
      <c r="A60" s="268">
        <v>59</v>
      </c>
      <c r="B60" s="268">
        <v>151</v>
      </c>
      <c r="C60" s="268" t="s">
        <v>3140</v>
      </c>
      <c r="D60" s="514">
        <v>43738</v>
      </c>
      <c r="E60" s="219"/>
      <c r="F60" s="219"/>
      <c r="G60" s="219"/>
      <c r="H60" s="219"/>
      <c r="I60" s="219"/>
      <c r="J60" s="219"/>
      <c r="K60" s="219"/>
      <c r="L60" s="219"/>
      <c r="M60" s="219"/>
      <c r="N60" s="219"/>
      <c r="O60" s="219"/>
      <c r="P60" s="219"/>
      <c r="Q60" s="219"/>
      <c r="R60" s="219"/>
      <c r="S60" s="219"/>
      <c r="T60" s="219"/>
      <c r="U60" s="219"/>
      <c r="V60" s="219"/>
      <c r="W60" s="219"/>
      <c r="X60" s="219"/>
      <c r="Y60" s="219"/>
      <c r="Z60" s="219"/>
    </row>
    <row r="61" spans="1:26" ht="12.75">
      <c r="A61" s="268">
        <v>60</v>
      </c>
      <c r="B61" s="268">
        <v>60</v>
      </c>
      <c r="C61" s="268" t="s">
        <v>144</v>
      </c>
      <c r="D61" s="514">
        <v>43733</v>
      </c>
      <c r="E61" s="219"/>
      <c r="F61" s="219"/>
      <c r="G61" s="219"/>
      <c r="H61" s="219"/>
      <c r="I61" s="219"/>
      <c r="J61" s="219"/>
      <c r="K61" s="219"/>
      <c r="L61" s="219"/>
      <c r="M61" s="219"/>
      <c r="N61" s="219"/>
      <c r="O61" s="219"/>
      <c r="P61" s="219"/>
      <c r="Q61" s="219"/>
      <c r="R61" s="219"/>
      <c r="S61" s="219"/>
      <c r="T61" s="219"/>
      <c r="U61" s="219"/>
      <c r="V61" s="219"/>
      <c r="W61" s="219"/>
      <c r="X61" s="219"/>
      <c r="Y61" s="219"/>
      <c r="Z61" s="219"/>
    </row>
    <row r="62" spans="1:26" ht="12.75">
      <c r="A62" s="268">
        <v>61</v>
      </c>
      <c r="B62" s="268">
        <v>91</v>
      </c>
      <c r="C62" s="268" t="s">
        <v>144</v>
      </c>
      <c r="D62" s="514">
        <v>43735</v>
      </c>
      <c r="E62" s="219"/>
      <c r="F62" s="219"/>
      <c r="G62" s="219"/>
      <c r="H62" s="219"/>
      <c r="I62" s="219"/>
      <c r="J62" s="219"/>
      <c r="K62" s="219"/>
      <c r="L62" s="219"/>
      <c r="M62" s="219"/>
      <c r="N62" s="219"/>
      <c r="O62" s="219"/>
      <c r="P62" s="219"/>
      <c r="Q62" s="219"/>
      <c r="R62" s="219"/>
      <c r="S62" s="219"/>
      <c r="T62" s="219"/>
      <c r="U62" s="219"/>
      <c r="V62" s="219"/>
      <c r="W62" s="219"/>
      <c r="X62" s="219"/>
      <c r="Y62" s="219"/>
      <c r="Z62" s="219"/>
    </row>
    <row r="63" spans="1:26" ht="12.75">
      <c r="A63" s="268">
        <v>62</v>
      </c>
      <c r="B63" s="268">
        <v>9</v>
      </c>
      <c r="C63" s="268" t="s">
        <v>3140</v>
      </c>
      <c r="D63" s="514">
        <v>43714</v>
      </c>
      <c r="E63" s="268" t="s">
        <v>15</v>
      </c>
      <c r="F63" s="365">
        <v>43775</v>
      </c>
      <c r="G63" s="219"/>
      <c r="H63" s="219"/>
      <c r="I63" s="219"/>
      <c r="J63" s="219"/>
      <c r="K63" s="219"/>
      <c r="L63" s="219"/>
      <c r="M63" s="219"/>
      <c r="N63" s="219"/>
      <c r="O63" s="219"/>
      <c r="P63" s="219"/>
      <c r="Q63" s="219"/>
      <c r="R63" s="219"/>
      <c r="S63" s="219"/>
      <c r="T63" s="219"/>
      <c r="U63" s="219"/>
      <c r="V63" s="219"/>
      <c r="W63" s="219"/>
      <c r="X63" s="219"/>
      <c r="Y63" s="219"/>
      <c r="Z63" s="219"/>
    </row>
    <row r="64" spans="1:26" ht="12.75">
      <c r="A64" s="268">
        <v>63</v>
      </c>
      <c r="B64" s="268">
        <v>0</v>
      </c>
      <c r="C64" s="268" t="s">
        <v>3140</v>
      </c>
      <c r="D64" s="598">
        <v>43696</v>
      </c>
      <c r="E64" s="219"/>
      <c r="F64" s="219"/>
      <c r="G64" s="219"/>
      <c r="H64" s="219"/>
      <c r="I64" s="219"/>
      <c r="J64" s="219"/>
      <c r="K64" s="219"/>
      <c r="L64" s="219"/>
      <c r="M64" s="219"/>
      <c r="N64" s="219"/>
      <c r="O64" s="219"/>
      <c r="P64" s="219"/>
      <c r="Q64" s="219"/>
      <c r="R64" s="219"/>
      <c r="S64" s="219"/>
      <c r="T64" s="219"/>
      <c r="U64" s="219"/>
      <c r="V64" s="219"/>
      <c r="W64" s="219"/>
      <c r="X64" s="219"/>
      <c r="Y64" s="219"/>
      <c r="Z64" s="219"/>
    </row>
    <row r="65" spans="1:26" ht="12.75">
      <c r="A65" s="268">
        <v>64</v>
      </c>
      <c r="B65" s="268">
        <v>0</v>
      </c>
      <c r="C65" s="268" t="s">
        <v>3140</v>
      </c>
      <c r="D65" s="598">
        <v>43696</v>
      </c>
      <c r="E65" s="219"/>
      <c r="F65" s="219"/>
      <c r="G65" s="219"/>
      <c r="H65" s="219"/>
      <c r="I65" s="219"/>
      <c r="J65" s="219"/>
      <c r="K65" s="219"/>
      <c r="L65" s="219"/>
      <c r="M65" s="219"/>
      <c r="N65" s="219"/>
      <c r="O65" s="219"/>
      <c r="P65" s="219"/>
      <c r="Q65" s="219"/>
      <c r="R65" s="219"/>
      <c r="S65" s="219"/>
      <c r="T65" s="219"/>
      <c r="U65" s="219"/>
      <c r="V65" s="219"/>
      <c r="W65" s="219"/>
      <c r="X65" s="219"/>
      <c r="Y65" s="219"/>
      <c r="Z65" s="219"/>
    </row>
    <row r="66" spans="1:26" ht="12.75">
      <c r="A66" s="268">
        <v>65</v>
      </c>
      <c r="B66" s="268">
        <v>0</v>
      </c>
      <c r="C66" s="268" t="s">
        <v>3140</v>
      </c>
      <c r="D66" s="598">
        <v>43696</v>
      </c>
      <c r="E66" s="219"/>
      <c r="F66" s="219"/>
      <c r="G66" s="219"/>
      <c r="H66" s="219"/>
      <c r="I66" s="219"/>
      <c r="J66" s="219"/>
      <c r="K66" s="219"/>
      <c r="L66" s="219"/>
      <c r="M66" s="219"/>
      <c r="N66" s="219"/>
      <c r="O66" s="219"/>
      <c r="P66" s="219"/>
      <c r="Q66" s="219"/>
      <c r="R66" s="219"/>
      <c r="S66" s="219"/>
      <c r="T66" s="219"/>
      <c r="U66" s="219"/>
      <c r="V66" s="219"/>
      <c r="W66" s="219"/>
      <c r="X66" s="219"/>
      <c r="Y66" s="219"/>
      <c r="Z66" s="219"/>
    </row>
    <row r="67" spans="1:26" ht="12.75">
      <c r="A67" s="268">
        <v>66</v>
      </c>
      <c r="B67" s="268">
        <v>0</v>
      </c>
      <c r="C67" s="268" t="s">
        <v>3140</v>
      </c>
      <c r="D67" s="598">
        <v>43696</v>
      </c>
      <c r="E67" s="219"/>
      <c r="F67" s="219"/>
      <c r="G67" s="219"/>
      <c r="H67" s="219"/>
      <c r="I67" s="219"/>
      <c r="J67" s="219"/>
      <c r="K67" s="219"/>
      <c r="L67" s="219"/>
      <c r="M67" s="219"/>
      <c r="N67" s="219"/>
      <c r="O67" s="219"/>
      <c r="P67" s="219"/>
      <c r="Q67" s="219"/>
      <c r="R67" s="219"/>
      <c r="S67" s="219"/>
      <c r="T67" s="219"/>
      <c r="U67" s="219"/>
      <c r="V67" s="219"/>
      <c r="W67" s="219"/>
      <c r="X67" s="219"/>
      <c r="Y67" s="219"/>
      <c r="Z67" s="219"/>
    </row>
    <row r="68" spans="1:26" ht="12.75">
      <c r="A68" s="268">
        <v>67</v>
      </c>
      <c r="B68" s="268">
        <v>50</v>
      </c>
      <c r="C68" s="268" t="s">
        <v>3140</v>
      </c>
      <c r="D68" s="514">
        <v>43733</v>
      </c>
      <c r="E68" s="219"/>
      <c r="F68" s="219"/>
      <c r="G68" s="219"/>
      <c r="H68" s="219"/>
      <c r="I68" s="219"/>
      <c r="J68" s="219"/>
      <c r="K68" s="219"/>
      <c r="L68" s="219"/>
      <c r="M68" s="219"/>
      <c r="N68" s="219"/>
      <c r="O68" s="219"/>
      <c r="P68" s="219"/>
      <c r="Q68" s="219"/>
      <c r="R68" s="219"/>
      <c r="S68" s="219"/>
      <c r="T68" s="219"/>
      <c r="U68" s="219"/>
      <c r="V68" s="219"/>
      <c r="W68" s="219"/>
      <c r="X68" s="219"/>
      <c r="Y68" s="219"/>
      <c r="Z68" s="219"/>
    </row>
    <row r="69" spans="1:26" ht="12.75">
      <c r="A69" s="268">
        <v>68</v>
      </c>
      <c r="B69" s="268">
        <v>0</v>
      </c>
      <c r="C69" s="268" t="s">
        <v>3140</v>
      </c>
      <c r="D69" s="598">
        <v>43696</v>
      </c>
      <c r="E69" s="268" t="s">
        <v>15</v>
      </c>
      <c r="F69" s="365">
        <v>43775</v>
      </c>
      <c r="G69" s="219"/>
      <c r="H69" s="219"/>
      <c r="I69" s="219"/>
      <c r="J69" s="219"/>
      <c r="K69" s="219"/>
      <c r="L69" s="219"/>
      <c r="M69" s="219"/>
      <c r="N69" s="219"/>
      <c r="O69" s="219"/>
      <c r="P69" s="219"/>
      <c r="Q69" s="219"/>
      <c r="R69" s="219"/>
      <c r="S69" s="219"/>
      <c r="T69" s="219"/>
      <c r="U69" s="219"/>
      <c r="V69" s="219"/>
      <c r="W69" s="219"/>
      <c r="X69" s="219"/>
      <c r="Y69" s="219"/>
      <c r="Z69" s="219"/>
    </row>
    <row r="70" spans="1:26" ht="12.75">
      <c r="A70" s="268">
        <v>69</v>
      </c>
      <c r="B70" s="268">
        <v>1</v>
      </c>
      <c r="C70" s="268" t="s">
        <v>3140</v>
      </c>
      <c r="D70" s="514">
        <v>43713</v>
      </c>
      <c r="E70" s="268" t="s">
        <v>15</v>
      </c>
      <c r="F70" s="365">
        <v>43775</v>
      </c>
      <c r="G70" s="219"/>
      <c r="H70" s="219"/>
      <c r="I70" s="219"/>
      <c r="J70" s="219"/>
      <c r="K70" s="219"/>
      <c r="L70" s="219"/>
      <c r="M70" s="219"/>
      <c r="N70" s="219"/>
      <c r="O70" s="219"/>
      <c r="P70" s="219"/>
      <c r="Q70" s="219"/>
      <c r="R70" s="219"/>
      <c r="S70" s="219"/>
      <c r="T70" s="219"/>
      <c r="U70" s="219"/>
      <c r="V70" s="219"/>
      <c r="W70" s="219"/>
      <c r="X70" s="219"/>
      <c r="Y70" s="219"/>
      <c r="Z70" s="219"/>
    </row>
    <row r="71" spans="1:26" ht="12.75">
      <c r="A71" s="268">
        <v>70</v>
      </c>
      <c r="B71" s="268">
        <v>13</v>
      </c>
      <c r="C71" s="268" t="s">
        <v>3140</v>
      </c>
      <c r="D71" s="514">
        <v>43714</v>
      </c>
      <c r="E71" s="268" t="s">
        <v>15</v>
      </c>
      <c r="F71" s="365">
        <v>43775</v>
      </c>
      <c r="G71" s="219"/>
      <c r="H71" s="219"/>
      <c r="I71" s="219"/>
      <c r="J71" s="219"/>
      <c r="K71" s="219"/>
      <c r="L71" s="219"/>
      <c r="M71" s="219"/>
      <c r="N71" s="219"/>
      <c r="O71" s="219"/>
      <c r="P71" s="219"/>
      <c r="Q71" s="219"/>
      <c r="R71" s="219"/>
      <c r="S71" s="219"/>
      <c r="T71" s="219"/>
      <c r="U71" s="219"/>
      <c r="V71" s="219"/>
      <c r="W71" s="219"/>
      <c r="X71" s="219"/>
      <c r="Y71" s="219"/>
      <c r="Z71" s="219"/>
    </row>
    <row r="72" spans="1:26" ht="12.75">
      <c r="A72" s="268">
        <v>71</v>
      </c>
      <c r="B72" s="268">
        <v>72</v>
      </c>
      <c r="C72" s="268" t="s">
        <v>3140</v>
      </c>
      <c r="D72" s="514">
        <v>43733</v>
      </c>
      <c r="E72" s="219"/>
      <c r="F72" s="219"/>
      <c r="G72" s="219"/>
      <c r="H72" s="219"/>
      <c r="I72" s="219"/>
      <c r="J72" s="219"/>
      <c r="K72" s="219"/>
      <c r="L72" s="219"/>
      <c r="M72" s="219"/>
      <c r="N72" s="219"/>
      <c r="O72" s="219"/>
      <c r="P72" s="219"/>
      <c r="Q72" s="219"/>
      <c r="R72" s="219"/>
      <c r="S72" s="219"/>
      <c r="T72" s="219"/>
      <c r="U72" s="219"/>
      <c r="V72" s="219"/>
      <c r="W72" s="219"/>
      <c r="X72" s="219"/>
      <c r="Y72" s="219"/>
      <c r="Z72" s="219"/>
    </row>
    <row r="73" spans="1:26" ht="12.75">
      <c r="A73" s="268">
        <v>72</v>
      </c>
      <c r="B73" s="268">
        <v>0</v>
      </c>
      <c r="C73" s="268" t="s">
        <v>3140</v>
      </c>
      <c r="D73" s="598">
        <v>43696</v>
      </c>
      <c r="E73" s="219"/>
      <c r="F73" s="219"/>
      <c r="G73" s="219"/>
      <c r="H73" s="219"/>
      <c r="I73" s="219"/>
      <c r="J73" s="219"/>
      <c r="K73" s="219"/>
      <c r="L73" s="219"/>
      <c r="M73" s="219"/>
      <c r="N73" s="219"/>
      <c r="O73" s="219"/>
      <c r="P73" s="219"/>
      <c r="Q73" s="219"/>
      <c r="R73" s="219"/>
      <c r="S73" s="219"/>
      <c r="T73" s="219"/>
      <c r="U73" s="219"/>
      <c r="V73" s="219"/>
      <c r="W73" s="219"/>
      <c r="X73" s="219"/>
      <c r="Y73" s="219"/>
      <c r="Z73" s="219"/>
    </row>
    <row r="74" spans="1:26" ht="12.75">
      <c r="A74" s="268">
        <v>73</v>
      </c>
      <c r="B74" s="268">
        <v>0</v>
      </c>
      <c r="C74" s="268" t="s">
        <v>3140</v>
      </c>
      <c r="D74" s="598">
        <v>43696</v>
      </c>
      <c r="E74" s="219"/>
      <c r="F74" s="219"/>
      <c r="G74" s="219"/>
      <c r="H74" s="219"/>
      <c r="I74" s="219"/>
      <c r="J74" s="219"/>
      <c r="K74" s="219"/>
      <c r="L74" s="219"/>
      <c r="M74" s="219"/>
      <c r="N74" s="219"/>
      <c r="O74" s="219"/>
      <c r="P74" s="219"/>
      <c r="Q74" s="219"/>
      <c r="R74" s="219"/>
      <c r="S74" s="219"/>
      <c r="T74" s="219"/>
      <c r="U74" s="219"/>
      <c r="V74" s="219"/>
      <c r="W74" s="219"/>
      <c r="X74" s="219"/>
      <c r="Y74" s="219"/>
      <c r="Z74" s="219"/>
    </row>
    <row r="75" spans="1:26" ht="12.75">
      <c r="A75" s="268">
        <v>74</v>
      </c>
      <c r="B75" s="268">
        <v>0</v>
      </c>
      <c r="C75" s="268" t="s">
        <v>3140</v>
      </c>
      <c r="D75" s="598">
        <v>43696</v>
      </c>
      <c r="E75" s="219"/>
      <c r="F75" s="219"/>
      <c r="G75" s="219"/>
      <c r="H75" s="219"/>
      <c r="I75" s="219"/>
      <c r="J75" s="219"/>
      <c r="K75" s="219"/>
      <c r="L75" s="219"/>
      <c r="M75" s="219"/>
      <c r="N75" s="219"/>
      <c r="O75" s="219"/>
      <c r="P75" s="219"/>
      <c r="Q75" s="219"/>
      <c r="R75" s="219"/>
      <c r="S75" s="219"/>
      <c r="T75" s="219"/>
      <c r="U75" s="219"/>
      <c r="V75" s="219"/>
      <c r="W75" s="219"/>
      <c r="X75" s="219"/>
      <c r="Y75" s="219"/>
      <c r="Z75" s="219"/>
    </row>
    <row r="76" spans="1:26" ht="12.75">
      <c r="A76" s="268">
        <v>75</v>
      </c>
      <c r="B76" s="268">
        <v>0</v>
      </c>
      <c r="C76" s="268" t="s">
        <v>3140</v>
      </c>
      <c r="D76" s="598">
        <v>43696</v>
      </c>
      <c r="E76" s="219"/>
      <c r="F76" s="219"/>
      <c r="G76" s="219"/>
      <c r="H76" s="219"/>
      <c r="I76" s="219"/>
      <c r="J76" s="219"/>
      <c r="K76" s="219"/>
      <c r="L76" s="219"/>
      <c r="M76" s="219"/>
      <c r="N76" s="219"/>
      <c r="O76" s="219"/>
      <c r="P76" s="219"/>
      <c r="Q76" s="219"/>
      <c r="R76" s="219"/>
      <c r="S76" s="219"/>
      <c r="T76" s="219"/>
      <c r="U76" s="219"/>
      <c r="V76" s="219"/>
      <c r="W76" s="219"/>
      <c r="X76" s="219"/>
      <c r="Y76" s="219"/>
      <c r="Z76" s="219"/>
    </row>
    <row r="77" spans="1:26" ht="12.75">
      <c r="A77" s="268">
        <v>76</v>
      </c>
      <c r="B77" s="268">
        <v>0</v>
      </c>
      <c r="C77" s="268" t="s">
        <v>3140</v>
      </c>
      <c r="D77" s="598">
        <v>43696</v>
      </c>
      <c r="E77" s="219"/>
      <c r="F77" s="219"/>
      <c r="G77" s="219"/>
      <c r="H77" s="219"/>
      <c r="I77" s="219"/>
      <c r="J77" s="219"/>
      <c r="K77" s="219"/>
      <c r="L77" s="219"/>
      <c r="M77" s="219"/>
      <c r="N77" s="219"/>
      <c r="O77" s="219"/>
      <c r="P77" s="219"/>
      <c r="Q77" s="219"/>
      <c r="R77" s="219"/>
      <c r="S77" s="219"/>
      <c r="T77" s="219"/>
      <c r="U77" s="219"/>
      <c r="V77" s="219"/>
      <c r="W77" s="219"/>
      <c r="X77" s="219"/>
      <c r="Y77" s="219"/>
      <c r="Z77" s="219"/>
    </row>
    <row r="78" spans="1:26" ht="12.75">
      <c r="A78" s="268">
        <v>77</v>
      </c>
      <c r="B78" s="268">
        <v>0</v>
      </c>
      <c r="C78" s="268" t="s">
        <v>3140</v>
      </c>
      <c r="D78" s="598">
        <v>43696</v>
      </c>
      <c r="E78" s="219"/>
      <c r="F78" s="219"/>
      <c r="G78" s="219"/>
      <c r="H78" s="219"/>
      <c r="I78" s="219"/>
      <c r="J78" s="219"/>
      <c r="K78" s="219"/>
      <c r="L78" s="219"/>
      <c r="M78" s="219"/>
      <c r="N78" s="219"/>
      <c r="O78" s="219"/>
      <c r="P78" s="219"/>
      <c r="Q78" s="219"/>
      <c r="R78" s="219"/>
      <c r="S78" s="219"/>
      <c r="T78" s="219"/>
      <c r="U78" s="219"/>
      <c r="V78" s="219"/>
      <c r="W78" s="219"/>
      <c r="X78" s="219"/>
      <c r="Y78" s="219"/>
      <c r="Z78" s="219"/>
    </row>
    <row r="79" spans="1:26" ht="12.75">
      <c r="A79" s="268">
        <v>78</v>
      </c>
      <c r="B79" s="268">
        <v>0</v>
      </c>
      <c r="C79" s="268" t="s">
        <v>3140</v>
      </c>
      <c r="D79" s="598">
        <v>43696</v>
      </c>
      <c r="E79" s="219"/>
      <c r="F79" s="219"/>
      <c r="G79" s="219"/>
      <c r="H79" s="219"/>
      <c r="I79" s="219"/>
      <c r="J79" s="219"/>
      <c r="K79" s="219"/>
      <c r="L79" s="219"/>
      <c r="M79" s="219"/>
      <c r="N79" s="219"/>
      <c r="O79" s="219"/>
      <c r="P79" s="219"/>
      <c r="Q79" s="219"/>
      <c r="R79" s="219"/>
      <c r="S79" s="219"/>
      <c r="T79" s="219"/>
      <c r="U79" s="219"/>
      <c r="V79" s="219"/>
      <c r="W79" s="219"/>
      <c r="X79" s="219"/>
      <c r="Y79" s="219"/>
      <c r="Z79" s="219"/>
    </row>
    <row r="80" spans="1:26" ht="12.75">
      <c r="A80" s="268">
        <v>79</v>
      </c>
      <c r="B80" s="268">
        <v>0</v>
      </c>
      <c r="C80" s="268" t="s">
        <v>3140</v>
      </c>
      <c r="D80" s="598">
        <v>43696</v>
      </c>
      <c r="E80" s="219"/>
      <c r="F80" s="219"/>
      <c r="G80" s="219"/>
      <c r="H80" s="219"/>
      <c r="I80" s="219"/>
      <c r="J80" s="219"/>
      <c r="K80" s="219"/>
      <c r="L80" s="219"/>
      <c r="M80" s="219"/>
      <c r="N80" s="219"/>
      <c r="O80" s="219"/>
      <c r="P80" s="219"/>
      <c r="Q80" s="219"/>
      <c r="R80" s="219"/>
      <c r="S80" s="219"/>
      <c r="T80" s="219"/>
      <c r="U80" s="219"/>
      <c r="V80" s="219"/>
      <c r="W80" s="219"/>
      <c r="X80" s="219"/>
      <c r="Y80" s="219"/>
      <c r="Z80" s="219"/>
    </row>
    <row r="81" spans="1:26" ht="12.75">
      <c r="A81" s="268">
        <v>80</v>
      </c>
      <c r="B81" s="268">
        <v>0</v>
      </c>
      <c r="C81" s="268" t="s">
        <v>3140</v>
      </c>
      <c r="D81" s="598">
        <v>43696</v>
      </c>
      <c r="E81" s="219"/>
      <c r="F81" s="219"/>
      <c r="G81" s="219"/>
      <c r="H81" s="219"/>
      <c r="I81" s="219"/>
      <c r="J81" s="219"/>
      <c r="K81" s="219"/>
      <c r="L81" s="219"/>
      <c r="M81" s="219"/>
      <c r="N81" s="219"/>
      <c r="O81" s="219"/>
      <c r="P81" s="219"/>
      <c r="Q81" s="219"/>
      <c r="R81" s="219"/>
      <c r="S81" s="219"/>
      <c r="T81" s="219"/>
      <c r="U81" s="219"/>
      <c r="V81" s="219"/>
      <c r="W81" s="219"/>
      <c r="X81" s="219"/>
      <c r="Y81" s="219"/>
      <c r="Z81" s="219"/>
    </row>
    <row r="82" spans="1:26" ht="12.75">
      <c r="B82">
        <f>SUM(B2:B81)</f>
        <v>11097</v>
      </c>
      <c r="D82" s="17"/>
    </row>
    <row r="83" spans="1:26" ht="12.75">
      <c r="D83" s="17"/>
    </row>
    <row r="84" spans="1:26" ht="12.75">
      <c r="D84" s="17"/>
    </row>
    <row r="85" spans="1:26" ht="12.75">
      <c r="D85" s="17"/>
    </row>
    <row r="86" spans="1:26" ht="12.75">
      <c r="D86" s="17"/>
    </row>
    <row r="87" spans="1:26" ht="12.75">
      <c r="D87" s="17"/>
    </row>
    <row r="88" spans="1:26" ht="12.75">
      <c r="D88" s="17"/>
    </row>
    <row r="89" spans="1:26" ht="12.75">
      <c r="D89" s="17"/>
    </row>
    <row r="90" spans="1:26" ht="12.75">
      <c r="D90" s="17"/>
    </row>
    <row r="91" spans="1:26" ht="12.75">
      <c r="D91" s="17"/>
    </row>
    <row r="92" spans="1:26" ht="12.75">
      <c r="D92" s="17"/>
    </row>
    <row r="93" spans="1:26" ht="12.75">
      <c r="D93" s="17"/>
    </row>
    <row r="94" spans="1:26" ht="12.75">
      <c r="D94" s="17"/>
    </row>
    <row r="95" spans="1:26" ht="12.75">
      <c r="D95" s="17"/>
    </row>
    <row r="96" spans="1:26" ht="12.75">
      <c r="D96" s="17"/>
    </row>
    <row r="97" spans="4:4" ht="12.75">
      <c r="D97" s="17"/>
    </row>
    <row r="98" spans="4:4" ht="12.75">
      <c r="D98" s="17"/>
    </row>
    <row r="99" spans="4:4" ht="12.75">
      <c r="D99" s="17"/>
    </row>
    <row r="100" spans="4:4" ht="12.75">
      <c r="D100" s="17"/>
    </row>
    <row r="101" spans="4:4" ht="12.75">
      <c r="D101" s="17"/>
    </row>
    <row r="102" spans="4:4" ht="12.75">
      <c r="D102" s="17"/>
    </row>
    <row r="103" spans="4:4" ht="12.75">
      <c r="D103" s="17"/>
    </row>
    <row r="104" spans="4:4" ht="12.75">
      <c r="D104" s="17"/>
    </row>
    <row r="105" spans="4:4" ht="12.75">
      <c r="D105" s="17"/>
    </row>
    <row r="106" spans="4:4" ht="12.75">
      <c r="D106" s="17"/>
    </row>
    <row r="107" spans="4:4" ht="12.75">
      <c r="D107" s="17"/>
    </row>
    <row r="108" spans="4:4" ht="12.75">
      <c r="D108" s="17"/>
    </row>
    <row r="109" spans="4:4" ht="12.75">
      <c r="D109" s="17"/>
    </row>
    <row r="110" spans="4:4" ht="12.75">
      <c r="D110" s="17"/>
    </row>
    <row r="111" spans="4:4" ht="12.75">
      <c r="D111" s="17"/>
    </row>
    <row r="112" spans="4:4" ht="12.75">
      <c r="D112" s="17"/>
    </row>
    <row r="113" spans="4:4" ht="12.75">
      <c r="D113" s="17"/>
    </row>
    <row r="114" spans="4:4" ht="12.75">
      <c r="D114" s="17"/>
    </row>
    <row r="115" spans="4:4" ht="12.75">
      <c r="D115" s="17"/>
    </row>
    <row r="116" spans="4:4" ht="12.75">
      <c r="D116" s="17"/>
    </row>
    <row r="117" spans="4:4" ht="12.75">
      <c r="D117" s="17"/>
    </row>
    <row r="118" spans="4:4" ht="12.75">
      <c r="D118" s="17"/>
    </row>
    <row r="119" spans="4:4" ht="12.75">
      <c r="D119" s="17"/>
    </row>
    <row r="120" spans="4:4" ht="12.75">
      <c r="D120" s="17"/>
    </row>
    <row r="121" spans="4:4" ht="12.75">
      <c r="D121" s="17"/>
    </row>
    <row r="122" spans="4:4" ht="12.75">
      <c r="D122" s="17"/>
    </row>
    <row r="123" spans="4:4" ht="12.75">
      <c r="D123" s="17"/>
    </row>
    <row r="124" spans="4:4" ht="12.75">
      <c r="D124" s="17"/>
    </row>
    <row r="125" spans="4:4" ht="12.75">
      <c r="D125" s="17"/>
    </row>
    <row r="126" spans="4:4" ht="12.75">
      <c r="D126" s="17"/>
    </row>
    <row r="127" spans="4:4" ht="12.75">
      <c r="D127" s="17"/>
    </row>
    <row r="128" spans="4:4" ht="12.75">
      <c r="D128" s="17"/>
    </row>
    <row r="129" spans="4:4" ht="12.75">
      <c r="D129" s="17"/>
    </row>
    <row r="130" spans="4:4" ht="12.75">
      <c r="D130" s="17"/>
    </row>
    <row r="131" spans="4:4" ht="12.75">
      <c r="D131" s="17"/>
    </row>
    <row r="132" spans="4:4" ht="12.75">
      <c r="D132" s="17"/>
    </row>
    <row r="133" spans="4:4" ht="12.75">
      <c r="D133" s="17"/>
    </row>
    <row r="134" spans="4:4" ht="12.75">
      <c r="D134" s="17"/>
    </row>
    <row r="135" spans="4:4" ht="12.75">
      <c r="D135" s="17"/>
    </row>
    <row r="136" spans="4:4" ht="12.75">
      <c r="D136" s="17"/>
    </row>
    <row r="137" spans="4:4" ht="12.75">
      <c r="D137" s="17"/>
    </row>
    <row r="138" spans="4:4" ht="12.75">
      <c r="D138" s="17"/>
    </row>
    <row r="139" spans="4:4" ht="12.75">
      <c r="D139" s="17"/>
    </row>
    <row r="140" spans="4:4" ht="12.75">
      <c r="D140" s="17"/>
    </row>
    <row r="141" spans="4:4" ht="12.75">
      <c r="D141" s="17"/>
    </row>
    <row r="142" spans="4:4" ht="12.75">
      <c r="D142" s="17"/>
    </row>
    <row r="143" spans="4:4" ht="12.75">
      <c r="D143" s="17"/>
    </row>
    <row r="144" spans="4:4" ht="12.75">
      <c r="D144" s="17"/>
    </row>
    <row r="145" spans="4:4" ht="12.75">
      <c r="D145" s="17"/>
    </row>
    <row r="146" spans="4:4" ht="12.75">
      <c r="D146" s="17"/>
    </row>
    <row r="147" spans="4:4" ht="12.75">
      <c r="D147" s="17"/>
    </row>
    <row r="148" spans="4:4" ht="12.75">
      <c r="D148" s="17"/>
    </row>
    <row r="149" spans="4:4" ht="12.75">
      <c r="D149" s="17"/>
    </row>
    <row r="150" spans="4:4" ht="12.75">
      <c r="D150" s="17"/>
    </row>
    <row r="151" spans="4:4" ht="12.75">
      <c r="D151" s="17"/>
    </row>
    <row r="152" spans="4:4" ht="12.75">
      <c r="D152" s="17"/>
    </row>
    <row r="153" spans="4:4" ht="12.75">
      <c r="D153" s="17"/>
    </row>
    <row r="154" spans="4:4" ht="12.75">
      <c r="D154" s="17"/>
    </row>
    <row r="155" spans="4:4" ht="12.75">
      <c r="D155" s="17"/>
    </row>
    <row r="156" spans="4:4" ht="12.75">
      <c r="D156" s="17"/>
    </row>
    <row r="157" spans="4:4" ht="12.75">
      <c r="D157" s="17"/>
    </row>
    <row r="158" spans="4:4" ht="12.75">
      <c r="D158" s="17"/>
    </row>
    <row r="159" spans="4:4" ht="12.75">
      <c r="D159" s="17"/>
    </row>
    <row r="160" spans="4:4" ht="12.75">
      <c r="D160" s="17"/>
    </row>
    <row r="161" spans="4:4" ht="12.75">
      <c r="D161" s="17"/>
    </row>
    <row r="162" spans="4:4" ht="12.75">
      <c r="D162" s="17"/>
    </row>
    <row r="163" spans="4:4" ht="12.75">
      <c r="D163" s="17"/>
    </row>
    <row r="164" spans="4:4" ht="12.75">
      <c r="D164" s="17"/>
    </row>
    <row r="165" spans="4:4" ht="12.75">
      <c r="D165" s="17"/>
    </row>
    <row r="166" spans="4:4" ht="12.75">
      <c r="D166" s="17"/>
    </row>
    <row r="167" spans="4:4" ht="12.75">
      <c r="D167" s="17"/>
    </row>
    <row r="168" spans="4:4" ht="12.75">
      <c r="D168" s="17"/>
    </row>
    <row r="169" spans="4:4" ht="12.75">
      <c r="D169" s="17"/>
    </row>
    <row r="170" spans="4:4" ht="12.75">
      <c r="D170" s="17"/>
    </row>
    <row r="171" spans="4:4" ht="12.75">
      <c r="D171" s="17"/>
    </row>
    <row r="172" spans="4:4" ht="12.75">
      <c r="D172" s="17"/>
    </row>
    <row r="173" spans="4:4" ht="12.75">
      <c r="D173" s="17"/>
    </row>
    <row r="174" spans="4:4" ht="12.75">
      <c r="D174" s="17"/>
    </row>
    <row r="175" spans="4:4" ht="12.75">
      <c r="D175" s="17"/>
    </row>
    <row r="176" spans="4:4" ht="12.75">
      <c r="D176" s="17"/>
    </row>
    <row r="177" spans="4:4" ht="12.75">
      <c r="D177" s="17"/>
    </row>
    <row r="178" spans="4:4" ht="12.75">
      <c r="D178" s="17"/>
    </row>
    <row r="179" spans="4:4" ht="12.75">
      <c r="D179" s="17"/>
    </row>
    <row r="180" spans="4:4" ht="12.75">
      <c r="D180" s="17"/>
    </row>
    <row r="181" spans="4:4" ht="12.75">
      <c r="D181" s="17"/>
    </row>
    <row r="182" spans="4:4" ht="12.75">
      <c r="D182" s="17"/>
    </row>
    <row r="183" spans="4:4" ht="12.75">
      <c r="D183" s="17"/>
    </row>
    <row r="184" spans="4:4" ht="12.75">
      <c r="D184" s="17"/>
    </row>
    <row r="185" spans="4:4" ht="12.75">
      <c r="D185" s="17"/>
    </row>
    <row r="186" spans="4:4" ht="12.75">
      <c r="D186" s="17"/>
    </row>
    <row r="187" spans="4:4" ht="12.75">
      <c r="D187" s="17"/>
    </row>
    <row r="188" spans="4:4" ht="12.75">
      <c r="D188" s="17"/>
    </row>
    <row r="189" spans="4:4" ht="12.75">
      <c r="D189" s="17"/>
    </row>
    <row r="190" spans="4:4" ht="12.75">
      <c r="D190" s="17"/>
    </row>
    <row r="191" spans="4:4" ht="12.75">
      <c r="D191" s="17"/>
    </row>
    <row r="192" spans="4:4" ht="12.75">
      <c r="D192" s="17"/>
    </row>
    <row r="193" spans="4:4" ht="12.75">
      <c r="D193" s="17"/>
    </row>
    <row r="194" spans="4:4" ht="12.75">
      <c r="D194" s="17"/>
    </row>
    <row r="195" spans="4:4" ht="12.75">
      <c r="D195" s="17"/>
    </row>
    <row r="196" spans="4:4" ht="12.75">
      <c r="D196" s="17"/>
    </row>
    <row r="197" spans="4:4" ht="12.75">
      <c r="D197" s="17"/>
    </row>
    <row r="198" spans="4:4" ht="12.75">
      <c r="D198" s="17"/>
    </row>
    <row r="199" spans="4:4" ht="12.75">
      <c r="D199" s="17"/>
    </row>
    <row r="200" spans="4:4" ht="12.75">
      <c r="D200" s="17"/>
    </row>
    <row r="201" spans="4:4" ht="12.75">
      <c r="D201" s="17"/>
    </row>
    <row r="202" spans="4:4" ht="12.75">
      <c r="D202" s="17"/>
    </row>
    <row r="203" spans="4:4" ht="12.75">
      <c r="D203" s="17"/>
    </row>
    <row r="204" spans="4:4" ht="12.75">
      <c r="D204" s="17"/>
    </row>
    <row r="205" spans="4:4" ht="12.75">
      <c r="D205" s="17"/>
    </row>
    <row r="206" spans="4:4" ht="12.75">
      <c r="D206" s="17"/>
    </row>
    <row r="207" spans="4:4" ht="12.75">
      <c r="D207" s="17"/>
    </row>
    <row r="208" spans="4:4" ht="12.75">
      <c r="D208" s="17"/>
    </row>
    <row r="209" spans="4:4" ht="12.75">
      <c r="D209" s="17"/>
    </row>
    <row r="210" spans="4:4" ht="12.75">
      <c r="D210" s="17"/>
    </row>
    <row r="211" spans="4:4" ht="12.75">
      <c r="D211" s="17"/>
    </row>
    <row r="212" spans="4:4" ht="12.75">
      <c r="D212" s="17"/>
    </row>
    <row r="213" spans="4:4" ht="12.75">
      <c r="D213" s="17"/>
    </row>
    <row r="214" spans="4:4" ht="12.75">
      <c r="D214" s="17"/>
    </row>
    <row r="215" spans="4:4" ht="12.75">
      <c r="D215" s="17"/>
    </row>
    <row r="216" spans="4:4" ht="12.75">
      <c r="D216" s="17"/>
    </row>
    <row r="217" spans="4:4" ht="12.75">
      <c r="D217" s="17"/>
    </row>
    <row r="218" spans="4:4" ht="12.75">
      <c r="D218" s="17"/>
    </row>
    <row r="219" spans="4:4" ht="12.75">
      <c r="D219" s="17"/>
    </row>
    <row r="220" spans="4:4" ht="12.75">
      <c r="D220" s="17"/>
    </row>
    <row r="221" spans="4:4" ht="12.75">
      <c r="D221" s="17"/>
    </row>
    <row r="222" spans="4:4" ht="12.75">
      <c r="D222" s="17"/>
    </row>
    <row r="223" spans="4:4" ht="12.75">
      <c r="D223" s="17"/>
    </row>
    <row r="224" spans="4:4" ht="12.75">
      <c r="D224" s="17"/>
    </row>
    <row r="225" spans="4:4" ht="12.75">
      <c r="D225" s="17"/>
    </row>
    <row r="226" spans="4:4" ht="12.75">
      <c r="D226" s="17"/>
    </row>
    <row r="227" spans="4:4" ht="12.75">
      <c r="D227" s="17"/>
    </row>
    <row r="228" spans="4:4" ht="12.75">
      <c r="D228" s="17"/>
    </row>
    <row r="229" spans="4:4" ht="12.75">
      <c r="D229" s="17"/>
    </row>
    <row r="230" spans="4:4" ht="12.75">
      <c r="D230" s="17"/>
    </row>
    <row r="231" spans="4:4" ht="12.75">
      <c r="D231" s="17"/>
    </row>
    <row r="232" spans="4:4" ht="12.75">
      <c r="D232" s="17"/>
    </row>
    <row r="233" spans="4:4" ht="12.75">
      <c r="D233" s="17"/>
    </row>
    <row r="234" spans="4:4" ht="12.75">
      <c r="D234" s="17"/>
    </row>
    <row r="235" spans="4:4" ht="12.75">
      <c r="D235" s="17"/>
    </row>
    <row r="236" spans="4:4" ht="12.75">
      <c r="D236" s="17"/>
    </row>
    <row r="237" spans="4:4" ht="12.75">
      <c r="D237" s="17"/>
    </row>
    <row r="238" spans="4:4" ht="12.75">
      <c r="D238" s="17"/>
    </row>
    <row r="239" spans="4:4" ht="12.75">
      <c r="D239" s="17"/>
    </row>
    <row r="240" spans="4:4" ht="12.75">
      <c r="D240" s="17"/>
    </row>
    <row r="241" spans="4:4" ht="12.75">
      <c r="D241" s="17"/>
    </row>
    <row r="242" spans="4:4" ht="12.75">
      <c r="D242" s="17"/>
    </row>
    <row r="243" spans="4:4" ht="12.75">
      <c r="D243" s="17"/>
    </row>
    <row r="244" spans="4:4" ht="12.75">
      <c r="D244" s="17"/>
    </row>
    <row r="245" spans="4:4" ht="12.75">
      <c r="D245" s="17"/>
    </row>
    <row r="246" spans="4:4" ht="12.75">
      <c r="D246" s="17"/>
    </row>
    <row r="247" spans="4:4" ht="12.75">
      <c r="D247" s="17"/>
    </row>
    <row r="248" spans="4:4" ht="12.75">
      <c r="D248" s="17"/>
    </row>
    <row r="249" spans="4:4" ht="12.75">
      <c r="D249" s="17"/>
    </row>
    <row r="250" spans="4:4" ht="12.75">
      <c r="D250" s="17"/>
    </row>
    <row r="251" spans="4:4" ht="12.75">
      <c r="D251" s="17"/>
    </row>
    <row r="252" spans="4:4" ht="12.75">
      <c r="D252" s="17"/>
    </row>
    <row r="253" spans="4:4" ht="12.75">
      <c r="D253" s="17"/>
    </row>
    <row r="254" spans="4:4" ht="12.75">
      <c r="D254" s="17"/>
    </row>
    <row r="255" spans="4:4" ht="12.75">
      <c r="D255" s="17"/>
    </row>
    <row r="256" spans="4:4" ht="12.75">
      <c r="D256" s="17"/>
    </row>
    <row r="257" spans="4:4" ht="12.75">
      <c r="D257" s="17"/>
    </row>
    <row r="258" spans="4:4" ht="12.75">
      <c r="D258" s="17"/>
    </row>
    <row r="259" spans="4:4" ht="12.75">
      <c r="D259" s="17"/>
    </row>
    <row r="260" spans="4:4" ht="12.75">
      <c r="D260" s="17"/>
    </row>
    <row r="261" spans="4:4" ht="12.75">
      <c r="D261" s="17"/>
    </row>
    <row r="262" spans="4:4" ht="12.75">
      <c r="D262" s="17"/>
    </row>
    <row r="263" spans="4:4" ht="12.75">
      <c r="D263" s="17"/>
    </row>
    <row r="264" spans="4:4" ht="12.75">
      <c r="D264" s="17"/>
    </row>
    <row r="265" spans="4:4" ht="12.75">
      <c r="D265" s="17"/>
    </row>
    <row r="266" spans="4:4" ht="12.75">
      <c r="D266" s="17"/>
    </row>
    <row r="267" spans="4:4" ht="12.75">
      <c r="D267" s="17"/>
    </row>
    <row r="268" spans="4:4" ht="12.75">
      <c r="D268" s="17"/>
    </row>
    <row r="269" spans="4:4" ht="12.75">
      <c r="D269" s="17"/>
    </row>
    <row r="270" spans="4:4" ht="12.75">
      <c r="D270" s="17"/>
    </row>
    <row r="271" spans="4:4" ht="12.75">
      <c r="D271" s="17"/>
    </row>
    <row r="272" spans="4:4" ht="12.75">
      <c r="D272" s="17"/>
    </row>
    <row r="273" spans="4:4" ht="12.75">
      <c r="D273" s="17"/>
    </row>
    <row r="274" spans="4:4" ht="12.75">
      <c r="D274" s="17"/>
    </row>
    <row r="275" spans="4:4" ht="12.75">
      <c r="D275" s="17"/>
    </row>
    <row r="276" spans="4:4" ht="12.75">
      <c r="D276" s="17"/>
    </row>
    <row r="277" spans="4:4" ht="12.75">
      <c r="D277" s="17"/>
    </row>
    <row r="278" spans="4:4" ht="12.75">
      <c r="D278" s="17"/>
    </row>
    <row r="279" spans="4:4" ht="12.75">
      <c r="D279" s="17"/>
    </row>
    <row r="280" spans="4:4" ht="12.75">
      <c r="D280" s="17"/>
    </row>
    <row r="281" spans="4:4" ht="12.75">
      <c r="D281" s="17"/>
    </row>
    <row r="282" spans="4:4" ht="12.75">
      <c r="D282" s="17"/>
    </row>
    <row r="283" spans="4:4" ht="12.75">
      <c r="D283" s="17"/>
    </row>
    <row r="284" spans="4:4" ht="12.75">
      <c r="D284" s="17"/>
    </row>
    <row r="285" spans="4:4" ht="12.75">
      <c r="D285" s="17"/>
    </row>
    <row r="286" spans="4:4" ht="12.75">
      <c r="D286" s="17"/>
    </row>
    <row r="287" spans="4:4" ht="12.75">
      <c r="D287" s="17"/>
    </row>
    <row r="288" spans="4:4" ht="12.75">
      <c r="D288" s="17"/>
    </row>
    <row r="289" spans="4:4" ht="12.75">
      <c r="D289" s="17"/>
    </row>
    <row r="290" spans="4:4" ht="12.75">
      <c r="D290" s="17"/>
    </row>
    <row r="291" spans="4:4" ht="12.75">
      <c r="D291" s="17"/>
    </row>
    <row r="292" spans="4:4" ht="12.75">
      <c r="D292" s="17"/>
    </row>
    <row r="293" spans="4:4" ht="12.75">
      <c r="D293" s="17"/>
    </row>
    <row r="294" spans="4:4" ht="12.75">
      <c r="D294" s="17"/>
    </row>
    <row r="295" spans="4:4" ht="12.75">
      <c r="D295" s="17"/>
    </row>
    <row r="296" spans="4:4" ht="12.75">
      <c r="D296" s="17"/>
    </row>
    <row r="297" spans="4:4" ht="12.75">
      <c r="D297" s="17"/>
    </row>
    <row r="298" spans="4:4" ht="12.75">
      <c r="D298" s="17"/>
    </row>
    <row r="299" spans="4:4" ht="12.75">
      <c r="D299" s="17"/>
    </row>
    <row r="300" spans="4:4" ht="12.75">
      <c r="D300" s="17"/>
    </row>
    <row r="301" spans="4:4" ht="12.75">
      <c r="D301" s="17"/>
    </row>
    <row r="302" spans="4:4" ht="12.75">
      <c r="D302" s="17"/>
    </row>
    <row r="303" spans="4:4" ht="12.75">
      <c r="D303" s="17"/>
    </row>
    <row r="304" spans="4:4" ht="12.75">
      <c r="D304" s="17"/>
    </row>
    <row r="305" spans="4:4" ht="12.75">
      <c r="D305" s="17"/>
    </row>
    <row r="306" spans="4:4" ht="12.75">
      <c r="D306" s="17"/>
    </row>
    <row r="307" spans="4:4" ht="12.75">
      <c r="D307" s="17"/>
    </row>
    <row r="308" spans="4:4" ht="12.75">
      <c r="D308" s="17"/>
    </row>
    <row r="309" spans="4:4" ht="12.75">
      <c r="D309" s="17"/>
    </row>
    <row r="310" spans="4:4" ht="12.75">
      <c r="D310" s="17"/>
    </row>
    <row r="311" spans="4:4" ht="12.75">
      <c r="D311" s="17"/>
    </row>
    <row r="312" spans="4:4" ht="12.75">
      <c r="D312" s="17"/>
    </row>
    <row r="313" spans="4:4" ht="12.75">
      <c r="D313" s="17"/>
    </row>
    <row r="314" spans="4:4" ht="12.75">
      <c r="D314" s="17"/>
    </row>
    <row r="315" spans="4:4" ht="12.75">
      <c r="D315" s="17"/>
    </row>
    <row r="316" spans="4:4" ht="12.75">
      <c r="D316" s="17"/>
    </row>
    <row r="317" spans="4:4" ht="12.75">
      <c r="D317" s="17"/>
    </row>
    <row r="318" spans="4:4" ht="12.75">
      <c r="D318" s="17"/>
    </row>
    <row r="319" spans="4:4" ht="12.75">
      <c r="D319" s="17"/>
    </row>
    <row r="320" spans="4:4" ht="12.75">
      <c r="D320" s="17"/>
    </row>
    <row r="321" spans="4:4" ht="12.75">
      <c r="D321" s="17"/>
    </row>
    <row r="322" spans="4:4" ht="12.75">
      <c r="D322" s="17"/>
    </row>
    <row r="323" spans="4:4" ht="12.75">
      <c r="D323" s="17"/>
    </row>
    <row r="324" spans="4:4" ht="12.75">
      <c r="D324" s="17"/>
    </row>
    <row r="325" spans="4:4" ht="12.75">
      <c r="D325" s="17"/>
    </row>
    <row r="326" spans="4:4" ht="12.75">
      <c r="D326" s="17"/>
    </row>
    <row r="327" spans="4:4" ht="12.75">
      <c r="D327" s="17"/>
    </row>
    <row r="328" spans="4:4" ht="12.75">
      <c r="D328" s="17"/>
    </row>
    <row r="329" spans="4:4" ht="12.75">
      <c r="D329" s="17"/>
    </row>
    <row r="330" spans="4:4" ht="12.75">
      <c r="D330" s="17"/>
    </row>
    <row r="331" spans="4:4" ht="12.75">
      <c r="D331" s="17"/>
    </row>
    <row r="332" spans="4:4" ht="12.75">
      <c r="D332" s="17"/>
    </row>
    <row r="333" spans="4:4" ht="12.75">
      <c r="D333" s="17"/>
    </row>
    <row r="334" spans="4:4" ht="12.75">
      <c r="D334" s="17"/>
    </row>
    <row r="335" spans="4:4" ht="12.75">
      <c r="D335" s="17"/>
    </row>
    <row r="336" spans="4:4" ht="12.75">
      <c r="D336" s="17"/>
    </row>
    <row r="337" spans="4:4" ht="12.75">
      <c r="D337" s="17"/>
    </row>
    <row r="338" spans="4:4" ht="12.75">
      <c r="D338" s="17"/>
    </row>
    <row r="339" spans="4:4" ht="12.75">
      <c r="D339" s="17"/>
    </row>
    <row r="340" spans="4:4" ht="12.75">
      <c r="D340" s="17"/>
    </row>
    <row r="341" spans="4:4" ht="12.75">
      <c r="D341" s="17"/>
    </row>
    <row r="342" spans="4:4" ht="12.75">
      <c r="D342" s="17"/>
    </row>
    <row r="343" spans="4:4" ht="12.75">
      <c r="D343" s="17"/>
    </row>
    <row r="344" spans="4:4" ht="12.75">
      <c r="D344" s="17"/>
    </row>
    <row r="345" spans="4:4" ht="12.75">
      <c r="D345" s="17"/>
    </row>
    <row r="346" spans="4:4" ht="12.75">
      <c r="D346" s="17"/>
    </row>
    <row r="347" spans="4:4" ht="12.75">
      <c r="D347" s="17"/>
    </row>
    <row r="348" spans="4:4" ht="12.75">
      <c r="D348" s="17"/>
    </row>
    <row r="349" spans="4:4" ht="12.75">
      <c r="D349" s="17"/>
    </row>
    <row r="350" spans="4:4" ht="12.75">
      <c r="D350" s="17"/>
    </row>
    <row r="351" spans="4:4" ht="12.75">
      <c r="D351" s="17"/>
    </row>
    <row r="352" spans="4:4" ht="12.75">
      <c r="D352" s="17"/>
    </row>
    <row r="353" spans="4:4" ht="12.75">
      <c r="D353" s="17"/>
    </row>
    <row r="354" spans="4:4" ht="12.75">
      <c r="D354" s="17"/>
    </row>
    <row r="355" spans="4:4" ht="12.75">
      <c r="D355" s="17"/>
    </row>
    <row r="356" spans="4:4" ht="12.75">
      <c r="D356" s="17"/>
    </row>
    <row r="357" spans="4:4" ht="12.75">
      <c r="D357" s="17"/>
    </row>
    <row r="358" spans="4:4" ht="12.75">
      <c r="D358" s="17"/>
    </row>
    <row r="359" spans="4:4" ht="12.75">
      <c r="D359" s="17"/>
    </row>
    <row r="360" spans="4:4" ht="12.75">
      <c r="D360" s="17"/>
    </row>
    <row r="361" spans="4:4" ht="12.75">
      <c r="D361" s="17"/>
    </row>
    <row r="362" spans="4:4" ht="12.75">
      <c r="D362" s="17"/>
    </row>
    <row r="363" spans="4:4" ht="12.75">
      <c r="D363" s="17"/>
    </row>
    <row r="364" spans="4:4" ht="12.75">
      <c r="D364" s="17"/>
    </row>
    <row r="365" spans="4:4" ht="12.75">
      <c r="D365" s="17"/>
    </row>
    <row r="366" spans="4:4" ht="12.75">
      <c r="D366" s="17"/>
    </row>
    <row r="367" spans="4:4" ht="12.75">
      <c r="D367" s="17"/>
    </row>
    <row r="368" spans="4:4" ht="12.75">
      <c r="D368" s="17"/>
    </row>
    <row r="369" spans="4:4" ht="12.75">
      <c r="D369" s="17"/>
    </row>
    <row r="370" spans="4:4" ht="12.75">
      <c r="D370" s="17"/>
    </row>
    <row r="371" spans="4:4" ht="12.75">
      <c r="D371" s="17"/>
    </row>
    <row r="372" spans="4:4" ht="12.75">
      <c r="D372" s="17"/>
    </row>
    <row r="373" spans="4:4" ht="12.75">
      <c r="D373" s="17"/>
    </row>
    <row r="374" spans="4:4" ht="12.75">
      <c r="D374" s="17"/>
    </row>
    <row r="375" spans="4:4" ht="12.75">
      <c r="D375" s="17"/>
    </row>
    <row r="376" spans="4:4" ht="12.75">
      <c r="D376" s="17"/>
    </row>
    <row r="377" spans="4:4" ht="12.75">
      <c r="D377" s="17"/>
    </row>
    <row r="378" spans="4:4" ht="12.75">
      <c r="D378" s="17"/>
    </row>
    <row r="379" spans="4:4" ht="12.75">
      <c r="D379" s="17"/>
    </row>
    <row r="380" spans="4:4" ht="12.75">
      <c r="D380" s="17"/>
    </row>
    <row r="381" spans="4:4" ht="12.75">
      <c r="D381" s="17"/>
    </row>
    <row r="382" spans="4:4" ht="12.75">
      <c r="D382" s="17"/>
    </row>
    <row r="383" spans="4:4" ht="12.75">
      <c r="D383" s="17"/>
    </row>
    <row r="384" spans="4:4" ht="12.75">
      <c r="D384" s="17"/>
    </row>
    <row r="385" spans="4:4" ht="12.75">
      <c r="D385" s="17"/>
    </row>
    <row r="386" spans="4:4" ht="12.75">
      <c r="D386" s="17"/>
    </row>
    <row r="387" spans="4:4" ht="12.75">
      <c r="D387" s="17"/>
    </row>
    <row r="388" spans="4:4" ht="12.75">
      <c r="D388" s="17"/>
    </row>
    <row r="389" spans="4:4" ht="12.75">
      <c r="D389" s="17"/>
    </row>
    <row r="390" spans="4:4" ht="12.75">
      <c r="D390" s="17"/>
    </row>
    <row r="391" spans="4:4" ht="12.75">
      <c r="D391" s="17"/>
    </row>
    <row r="392" spans="4:4" ht="12.75">
      <c r="D392" s="17"/>
    </row>
    <row r="393" spans="4:4" ht="12.75">
      <c r="D393" s="17"/>
    </row>
    <row r="394" spans="4:4" ht="12.75">
      <c r="D394" s="17"/>
    </row>
    <row r="395" spans="4:4" ht="12.75">
      <c r="D395" s="17"/>
    </row>
    <row r="396" spans="4:4" ht="12.75">
      <c r="D396" s="17"/>
    </row>
    <row r="397" spans="4:4" ht="12.75">
      <c r="D397" s="17"/>
    </row>
    <row r="398" spans="4:4" ht="12.75">
      <c r="D398" s="17"/>
    </row>
    <row r="399" spans="4:4" ht="12.75">
      <c r="D399" s="17"/>
    </row>
    <row r="400" spans="4:4" ht="12.75">
      <c r="D400" s="17"/>
    </row>
    <row r="401" spans="4:4" ht="12.75">
      <c r="D401" s="17"/>
    </row>
    <row r="402" spans="4:4" ht="12.75">
      <c r="D402" s="17"/>
    </row>
    <row r="403" spans="4:4" ht="12.75">
      <c r="D403" s="17"/>
    </row>
    <row r="404" spans="4:4" ht="12.75">
      <c r="D404" s="17"/>
    </row>
    <row r="405" spans="4:4" ht="12.75">
      <c r="D405" s="17"/>
    </row>
    <row r="406" spans="4:4" ht="12.75">
      <c r="D406" s="17"/>
    </row>
    <row r="407" spans="4:4" ht="12.75">
      <c r="D407" s="17"/>
    </row>
    <row r="408" spans="4:4" ht="12.75">
      <c r="D408" s="17"/>
    </row>
    <row r="409" spans="4:4" ht="12.75">
      <c r="D409" s="17"/>
    </row>
    <row r="410" spans="4:4" ht="12.75">
      <c r="D410" s="17"/>
    </row>
    <row r="411" spans="4:4" ht="12.75">
      <c r="D411" s="17"/>
    </row>
    <row r="412" spans="4:4" ht="12.75">
      <c r="D412" s="17"/>
    </row>
    <row r="413" spans="4:4" ht="12.75">
      <c r="D413" s="17"/>
    </row>
    <row r="414" spans="4:4" ht="12.75">
      <c r="D414" s="17"/>
    </row>
    <row r="415" spans="4:4" ht="12.75">
      <c r="D415" s="17"/>
    </row>
    <row r="416" spans="4:4" ht="12.75">
      <c r="D416" s="17"/>
    </row>
    <row r="417" spans="4:4" ht="12.75">
      <c r="D417" s="17"/>
    </row>
    <row r="418" spans="4:4" ht="12.75">
      <c r="D418" s="17"/>
    </row>
    <row r="419" spans="4:4" ht="12.75">
      <c r="D419" s="17"/>
    </row>
    <row r="420" spans="4:4" ht="12.75">
      <c r="D420" s="17"/>
    </row>
    <row r="421" spans="4:4" ht="12.75">
      <c r="D421" s="17"/>
    </row>
    <row r="422" spans="4:4" ht="12.75">
      <c r="D422" s="17"/>
    </row>
    <row r="423" spans="4:4" ht="12.75">
      <c r="D423" s="17"/>
    </row>
    <row r="424" spans="4:4" ht="12.75">
      <c r="D424" s="17"/>
    </row>
    <row r="425" spans="4:4" ht="12.75">
      <c r="D425" s="17"/>
    </row>
    <row r="426" spans="4:4" ht="12.75">
      <c r="D426" s="17"/>
    </row>
    <row r="427" spans="4:4" ht="12.75">
      <c r="D427" s="17"/>
    </row>
    <row r="428" spans="4:4" ht="12.75">
      <c r="D428" s="17"/>
    </row>
    <row r="429" spans="4:4" ht="12.75">
      <c r="D429" s="17"/>
    </row>
    <row r="430" spans="4:4" ht="12.75">
      <c r="D430" s="17"/>
    </row>
    <row r="431" spans="4:4" ht="12.75">
      <c r="D431" s="17"/>
    </row>
    <row r="432" spans="4:4" ht="12.75">
      <c r="D432" s="17"/>
    </row>
    <row r="433" spans="4:4" ht="12.75">
      <c r="D433" s="17"/>
    </row>
    <row r="434" spans="4:4" ht="12.75">
      <c r="D434" s="17"/>
    </row>
    <row r="435" spans="4:4" ht="12.75">
      <c r="D435" s="17"/>
    </row>
    <row r="436" spans="4:4" ht="12.75">
      <c r="D436" s="17"/>
    </row>
    <row r="437" spans="4:4" ht="12.75">
      <c r="D437" s="17"/>
    </row>
    <row r="438" spans="4:4" ht="12.75">
      <c r="D438" s="17"/>
    </row>
    <row r="439" spans="4:4" ht="12.75">
      <c r="D439" s="17"/>
    </row>
    <row r="440" spans="4:4" ht="12.75">
      <c r="D440" s="17"/>
    </row>
    <row r="441" spans="4:4" ht="12.75">
      <c r="D441" s="17"/>
    </row>
    <row r="442" spans="4:4" ht="12.75">
      <c r="D442" s="17"/>
    </row>
    <row r="443" spans="4:4" ht="12.75">
      <c r="D443" s="17"/>
    </row>
    <row r="444" spans="4:4" ht="12.75">
      <c r="D444" s="17"/>
    </row>
    <row r="445" spans="4:4" ht="12.75">
      <c r="D445" s="17"/>
    </row>
    <row r="446" spans="4:4" ht="12.75">
      <c r="D446" s="17"/>
    </row>
    <row r="447" spans="4:4" ht="12.75">
      <c r="D447" s="17"/>
    </row>
    <row r="448" spans="4:4" ht="12.75">
      <c r="D448" s="17"/>
    </row>
    <row r="449" spans="4:4" ht="12.75">
      <c r="D449" s="17"/>
    </row>
    <row r="450" spans="4:4" ht="12.75">
      <c r="D450" s="17"/>
    </row>
    <row r="451" spans="4:4" ht="12.75">
      <c r="D451" s="17"/>
    </row>
    <row r="452" spans="4:4" ht="12.75">
      <c r="D452" s="17"/>
    </row>
    <row r="453" spans="4:4" ht="12.75">
      <c r="D453" s="17"/>
    </row>
    <row r="454" spans="4:4" ht="12.75">
      <c r="D454" s="17"/>
    </row>
    <row r="455" spans="4:4" ht="12.75">
      <c r="D455" s="17"/>
    </row>
    <row r="456" spans="4:4" ht="12.75">
      <c r="D456" s="17"/>
    </row>
    <row r="457" spans="4:4" ht="12.75">
      <c r="D457" s="17"/>
    </row>
    <row r="458" spans="4:4" ht="12.75">
      <c r="D458" s="17"/>
    </row>
    <row r="459" spans="4:4" ht="12.75">
      <c r="D459" s="17"/>
    </row>
    <row r="460" spans="4:4" ht="12.75">
      <c r="D460" s="17"/>
    </row>
    <row r="461" spans="4:4" ht="12.75">
      <c r="D461" s="17"/>
    </row>
    <row r="462" spans="4:4" ht="12.75">
      <c r="D462" s="17"/>
    </row>
    <row r="463" spans="4:4" ht="12.75">
      <c r="D463" s="17"/>
    </row>
    <row r="464" spans="4:4" ht="12.75">
      <c r="D464" s="17"/>
    </row>
    <row r="465" spans="4:4" ht="12.75">
      <c r="D465" s="17"/>
    </row>
    <row r="466" spans="4:4" ht="12.75">
      <c r="D466" s="17"/>
    </row>
    <row r="467" spans="4:4" ht="12.75">
      <c r="D467" s="17"/>
    </row>
    <row r="468" spans="4:4" ht="12.75">
      <c r="D468" s="17"/>
    </row>
    <row r="469" spans="4:4" ht="12.75">
      <c r="D469" s="17"/>
    </row>
    <row r="470" spans="4:4" ht="12.75">
      <c r="D470" s="17"/>
    </row>
    <row r="471" spans="4:4" ht="12.75">
      <c r="D471" s="17"/>
    </row>
    <row r="472" spans="4:4" ht="12.75">
      <c r="D472" s="17"/>
    </row>
    <row r="473" spans="4:4" ht="12.75">
      <c r="D473" s="17"/>
    </row>
    <row r="474" spans="4:4" ht="12.75">
      <c r="D474" s="17"/>
    </row>
    <row r="475" spans="4:4" ht="12.75">
      <c r="D475" s="17"/>
    </row>
    <row r="476" spans="4:4" ht="12.75">
      <c r="D476" s="17"/>
    </row>
    <row r="477" spans="4:4" ht="12.75">
      <c r="D477" s="17"/>
    </row>
    <row r="478" spans="4:4" ht="12.75">
      <c r="D478" s="17"/>
    </row>
    <row r="479" spans="4:4" ht="12.75">
      <c r="D479" s="17"/>
    </row>
    <row r="480" spans="4:4" ht="12.75">
      <c r="D480" s="17"/>
    </row>
    <row r="481" spans="4:4" ht="12.75">
      <c r="D481" s="17"/>
    </row>
    <row r="482" spans="4:4" ht="12.75">
      <c r="D482" s="17"/>
    </row>
    <row r="483" spans="4:4" ht="12.75">
      <c r="D483" s="17"/>
    </row>
    <row r="484" spans="4:4" ht="12.75">
      <c r="D484" s="17"/>
    </row>
    <row r="485" spans="4:4" ht="12.75">
      <c r="D485" s="17"/>
    </row>
    <row r="486" spans="4:4" ht="12.75">
      <c r="D486" s="17"/>
    </row>
    <row r="487" spans="4:4" ht="12.75">
      <c r="D487" s="17"/>
    </row>
    <row r="488" spans="4:4" ht="12.75">
      <c r="D488" s="17"/>
    </row>
    <row r="489" spans="4:4" ht="12.75">
      <c r="D489" s="17"/>
    </row>
    <row r="490" spans="4:4" ht="12.75">
      <c r="D490" s="17"/>
    </row>
    <row r="491" spans="4:4" ht="12.75">
      <c r="D491" s="17"/>
    </row>
    <row r="492" spans="4:4" ht="12.75">
      <c r="D492" s="17"/>
    </row>
    <row r="493" spans="4:4" ht="12.75">
      <c r="D493" s="17"/>
    </row>
    <row r="494" spans="4:4" ht="12.75">
      <c r="D494" s="17"/>
    </row>
    <row r="495" spans="4:4" ht="12.75">
      <c r="D495" s="17"/>
    </row>
    <row r="496" spans="4:4" ht="12.75">
      <c r="D496" s="17"/>
    </row>
    <row r="497" spans="4:4" ht="12.75">
      <c r="D497" s="17"/>
    </row>
    <row r="498" spans="4:4" ht="12.75">
      <c r="D498" s="17"/>
    </row>
    <row r="499" spans="4:4" ht="12.75">
      <c r="D499" s="17"/>
    </row>
    <row r="500" spans="4:4" ht="12.75">
      <c r="D500" s="17"/>
    </row>
    <row r="501" spans="4:4" ht="12.75">
      <c r="D501" s="17"/>
    </row>
    <row r="502" spans="4:4" ht="12.75">
      <c r="D502" s="17"/>
    </row>
    <row r="503" spans="4:4" ht="12.75">
      <c r="D503" s="17"/>
    </row>
    <row r="504" spans="4:4" ht="12.75">
      <c r="D504" s="17"/>
    </row>
    <row r="505" spans="4:4" ht="12.75">
      <c r="D505" s="17"/>
    </row>
    <row r="506" spans="4:4" ht="12.75">
      <c r="D506" s="17"/>
    </row>
    <row r="507" spans="4:4" ht="12.75">
      <c r="D507" s="17"/>
    </row>
    <row r="508" spans="4:4" ht="12.75">
      <c r="D508" s="17"/>
    </row>
    <row r="509" spans="4:4" ht="12.75">
      <c r="D509" s="17"/>
    </row>
    <row r="510" spans="4:4" ht="12.75">
      <c r="D510" s="17"/>
    </row>
    <row r="511" spans="4:4" ht="12.75">
      <c r="D511" s="17"/>
    </row>
    <row r="512" spans="4:4" ht="12.75">
      <c r="D512" s="17"/>
    </row>
    <row r="513" spans="4:4" ht="12.75">
      <c r="D513" s="17"/>
    </row>
    <row r="514" spans="4:4" ht="12.75">
      <c r="D514" s="17"/>
    </row>
    <row r="515" spans="4:4" ht="12.75">
      <c r="D515" s="17"/>
    </row>
    <row r="516" spans="4:4" ht="12.75">
      <c r="D516" s="17"/>
    </row>
    <row r="517" spans="4:4" ht="12.75">
      <c r="D517" s="17"/>
    </row>
    <row r="518" spans="4:4" ht="12.75">
      <c r="D518" s="17"/>
    </row>
    <row r="519" spans="4:4" ht="12.75">
      <c r="D519" s="17"/>
    </row>
    <row r="520" spans="4:4" ht="12.75">
      <c r="D520" s="17"/>
    </row>
    <row r="521" spans="4:4" ht="12.75">
      <c r="D521" s="17"/>
    </row>
    <row r="522" spans="4:4" ht="12.75">
      <c r="D522" s="17"/>
    </row>
    <row r="523" spans="4:4" ht="12.75">
      <c r="D523" s="17"/>
    </row>
    <row r="524" spans="4:4" ht="12.75">
      <c r="D524" s="17"/>
    </row>
    <row r="525" spans="4:4" ht="12.75">
      <c r="D525" s="17"/>
    </row>
    <row r="526" spans="4:4" ht="12.75">
      <c r="D526" s="17"/>
    </row>
    <row r="527" spans="4:4" ht="12.75">
      <c r="D527" s="17"/>
    </row>
    <row r="528" spans="4:4" ht="12.75">
      <c r="D528" s="17"/>
    </row>
    <row r="529" spans="4:4" ht="12.75">
      <c r="D529" s="17"/>
    </row>
    <row r="530" spans="4:4" ht="12.75">
      <c r="D530" s="17"/>
    </row>
    <row r="531" spans="4:4" ht="12.75">
      <c r="D531" s="17"/>
    </row>
    <row r="532" spans="4:4" ht="12.75">
      <c r="D532" s="17"/>
    </row>
    <row r="533" spans="4:4" ht="12.75">
      <c r="D533" s="17"/>
    </row>
    <row r="534" spans="4:4" ht="12.75">
      <c r="D534" s="17"/>
    </row>
    <row r="535" spans="4:4" ht="12.75">
      <c r="D535" s="17"/>
    </row>
    <row r="536" spans="4:4" ht="12.75">
      <c r="D536" s="17"/>
    </row>
    <row r="537" spans="4:4" ht="12.75">
      <c r="D537" s="17"/>
    </row>
    <row r="538" spans="4:4" ht="12.75">
      <c r="D538" s="17"/>
    </row>
    <row r="539" spans="4:4" ht="12.75">
      <c r="D539" s="17"/>
    </row>
    <row r="540" spans="4:4" ht="12.75">
      <c r="D540" s="17"/>
    </row>
    <row r="541" spans="4:4" ht="12.75">
      <c r="D541" s="17"/>
    </row>
    <row r="542" spans="4:4" ht="12.75">
      <c r="D542" s="17"/>
    </row>
    <row r="543" spans="4:4" ht="12.75">
      <c r="D543" s="17"/>
    </row>
    <row r="544" spans="4:4" ht="12.75">
      <c r="D544" s="17"/>
    </row>
    <row r="545" spans="4:4" ht="12.75">
      <c r="D545" s="17"/>
    </row>
    <row r="546" spans="4:4" ht="12.75">
      <c r="D546" s="17"/>
    </row>
    <row r="547" spans="4:4" ht="12.75">
      <c r="D547" s="17"/>
    </row>
    <row r="548" spans="4:4" ht="12.75">
      <c r="D548" s="17"/>
    </row>
    <row r="549" spans="4:4" ht="12.75">
      <c r="D549" s="17"/>
    </row>
    <row r="550" spans="4:4" ht="12.75">
      <c r="D550" s="17"/>
    </row>
    <row r="551" spans="4:4" ht="12.75">
      <c r="D551" s="17"/>
    </row>
    <row r="552" spans="4:4" ht="12.75">
      <c r="D552" s="17"/>
    </row>
    <row r="553" spans="4:4" ht="12.75">
      <c r="D553" s="17"/>
    </row>
    <row r="554" spans="4:4" ht="12.75">
      <c r="D554" s="17"/>
    </row>
    <row r="555" spans="4:4" ht="12.75">
      <c r="D555" s="17"/>
    </row>
    <row r="556" spans="4:4" ht="12.75">
      <c r="D556" s="17"/>
    </row>
    <row r="557" spans="4:4" ht="12.75">
      <c r="D557" s="17"/>
    </row>
    <row r="558" spans="4:4" ht="12.75">
      <c r="D558" s="17"/>
    </row>
    <row r="559" spans="4:4" ht="12.75">
      <c r="D559" s="17"/>
    </row>
    <row r="560" spans="4:4" ht="12.75">
      <c r="D560" s="17"/>
    </row>
    <row r="561" spans="4:4" ht="12.75">
      <c r="D561" s="17"/>
    </row>
    <row r="562" spans="4:4" ht="12.75">
      <c r="D562" s="17"/>
    </row>
    <row r="563" spans="4:4" ht="12.75">
      <c r="D563" s="17"/>
    </row>
    <row r="564" spans="4:4" ht="12.75">
      <c r="D564" s="17"/>
    </row>
    <row r="565" spans="4:4" ht="12.75">
      <c r="D565" s="17"/>
    </row>
    <row r="566" spans="4:4" ht="12.75">
      <c r="D566" s="17"/>
    </row>
    <row r="567" spans="4:4" ht="12.75">
      <c r="D567" s="17"/>
    </row>
    <row r="568" spans="4:4" ht="12.75">
      <c r="D568" s="17"/>
    </row>
    <row r="569" spans="4:4" ht="12.75">
      <c r="D569" s="17"/>
    </row>
    <row r="570" spans="4:4" ht="12.75">
      <c r="D570" s="17"/>
    </row>
    <row r="571" spans="4:4" ht="12.75">
      <c r="D571" s="17"/>
    </row>
    <row r="572" spans="4:4" ht="12.75">
      <c r="D572" s="17"/>
    </row>
    <row r="573" spans="4:4" ht="12.75">
      <c r="D573" s="17"/>
    </row>
    <row r="574" spans="4:4" ht="12.75">
      <c r="D574" s="17"/>
    </row>
    <row r="575" spans="4:4" ht="12.75">
      <c r="D575" s="17"/>
    </row>
    <row r="576" spans="4:4" ht="12.75">
      <c r="D576" s="17"/>
    </row>
    <row r="577" spans="4:4" ht="12.75">
      <c r="D577" s="17"/>
    </row>
    <row r="578" spans="4:4" ht="12.75">
      <c r="D578" s="17"/>
    </row>
    <row r="579" spans="4:4" ht="12.75">
      <c r="D579" s="17"/>
    </row>
    <row r="580" spans="4:4" ht="12.75">
      <c r="D580" s="17"/>
    </row>
    <row r="581" spans="4:4" ht="12.75">
      <c r="D581" s="17"/>
    </row>
    <row r="582" spans="4:4" ht="12.75">
      <c r="D582" s="17"/>
    </row>
    <row r="583" spans="4:4" ht="12.75">
      <c r="D583" s="17"/>
    </row>
    <row r="584" spans="4:4" ht="12.75">
      <c r="D584" s="17"/>
    </row>
    <row r="585" spans="4:4" ht="12.75">
      <c r="D585" s="17"/>
    </row>
    <row r="586" spans="4:4" ht="12.75">
      <c r="D586" s="17"/>
    </row>
    <row r="587" spans="4:4" ht="12.75">
      <c r="D587" s="17"/>
    </row>
    <row r="588" spans="4:4" ht="12.75">
      <c r="D588" s="17"/>
    </row>
    <row r="589" spans="4:4" ht="12.75">
      <c r="D589" s="17"/>
    </row>
    <row r="590" spans="4:4" ht="12.75">
      <c r="D590" s="17"/>
    </row>
    <row r="591" spans="4:4" ht="12.75">
      <c r="D591" s="17"/>
    </row>
    <row r="592" spans="4:4" ht="12.75">
      <c r="D592" s="17"/>
    </row>
    <row r="593" spans="4:4" ht="12.75">
      <c r="D593" s="17"/>
    </row>
    <row r="594" spans="4:4" ht="12.75">
      <c r="D594" s="17"/>
    </row>
    <row r="595" spans="4:4" ht="12.75">
      <c r="D595" s="17"/>
    </row>
    <row r="596" spans="4:4" ht="12.75">
      <c r="D596" s="17"/>
    </row>
    <row r="597" spans="4:4" ht="12.75">
      <c r="D597" s="17"/>
    </row>
    <row r="598" spans="4:4" ht="12.75">
      <c r="D598" s="17"/>
    </row>
    <row r="599" spans="4:4" ht="12.75">
      <c r="D599" s="17"/>
    </row>
    <row r="600" spans="4:4" ht="12.75">
      <c r="D600" s="17"/>
    </row>
    <row r="601" spans="4:4" ht="12.75">
      <c r="D601" s="17"/>
    </row>
    <row r="602" spans="4:4" ht="12.75">
      <c r="D602" s="17"/>
    </row>
    <row r="603" spans="4:4" ht="12.75">
      <c r="D603" s="17"/>
    </row>
    <row r="604" spans="4:4" ht="12.75">
      <c r="D604" s="17"/>
    </row>
    <row r="605" spans="4:4" ht="12.75">
      <c r="D605" s="17"/>
    </row>
    <row r="606" spans="4:4" ht="12.75">
      <c r="D606" s="17"/>
    </row>
    <row r="607" spans="4:4" ht="12.75">
      <c r="D607" s="17"/>
    </row>
    <row r="608" spans="4:4" ht="12.75">
      <c r="D608" s="17"/>
    </row>
    <row r="609" spans="4:4" ht="12.75">
      <c r="D609" s="17"/>
    </row>
    <row r="610" spans="4:4" ht="12.75">
      <c r="D610" s="17"/>
    </row>
    <row r="611" spans="4:4" ht="12.75">
      <c r="D611" s="17"/>
    </row>
    <row r="612" spans="4:4" ht="12.75">
      <c r="D612" s="17"/>
    </row>
    <row r="613" spans="4:4" ht="12.75">
      <c r="D613" s="17"/>
    </row>
    <row r="614" spans="4:4" ht="12.75">
      <c r="D614" s="17"/>
    </row>
    <row r="615" spans="4:4" ht="12.75">
      <c r="D615" s="17"/>
    </row>
    <row r="616" spans="4:4" ht="12.75">
      <c r="D616" s="17"/>
    </row>
    <row r="617" spans="4:4" ht="12.75">
      <c r="D617" s="17"/>
    </row>
    <row r="618" spans="4:4" ht="12.75">
      <c r="D618" s="17"/>
    </row>
    <row r="619" spans="4:4" ht="12.75">
      <c r="D619" s="17"/>
    </row>
    <row r="620" spans="4:4" ht="12.75">
      <c r="D620" s="17"/>
    </row>
    <row r="621" spans="4:4" ht="12.75">
      <c r="D621" s="17"/>
    </row>
    <row r="622" spans="4:4" ht="12.75">
      <c r="D622" s="17"/>
    </row>
    <row r="623" spans="4:4" ht="12.75">
      <c r="D623" s="17"/>
    </row>
    <row r="624" spans="4:4" ht="12.75">
      <c r="D624" s="17"/>
    </row>
    <row r="625" spans="4:4" ht="12.75">
      <c r="D625" s="17"/>
    </row>
    <row r="626" spans="4:4" ht="12.75">
      <c r="D626" s="17"/>
    </row>
    <row r="627" spans="4:4" ht="12.75">
      <c r="D627" s="17"/>
    </row>
    <row r="628" spans="4:4" ht="12.75">
      <c r="D628" s="17"/>
    </row>
    <row r="629" spans="4:4" ht="12.75">
      <c r="D629" s="17"/>
    </row>
    <row r="630" spans="4:4" ht="12.75">
      <c r="D630" s="17"/>
    </row>
    <row r="631" spans="4:4" ht="12.75">
      <c r="D631" s="17"/>
    </row>
    <row r="632" spans="4:4" ht="12.75">
      <c r="D632" s="17"/>
    </row>
    <row r="633" spans="4:4" ht="12.75">
      <c r="D633" s="17"/>
    </row>
    <row r="634" spans="4:4" ht="12.75">
      <c r="D634" s="17"/>
    </row>
    <row r="635" spans="4:4" ht="12.75">
      <c r="D635" s="17"/>
    </row>
    <row r="636" spans="4:4" ht="12.75">
      <c r="D636" s="17"/>
    </row>
    <row r="637" spans="4:4" ht="12.75">
      <c r="D637" s="17"/>
    </row>
    <row r="638" spans="4:4" ht="12.75">
      <c r="D638" s="17"/>
    </row>
    <row r="639" spans="4:4" ht="12.75">
      <c r="D639" s="17"/>
    </row>
    <row r="640" spans="4:4" ht="12.75">
      <c r="D640" s="17"/>
    </row>
    <row r="641" spans="4:4" ht="12.75">
      <c r="D641" s="17"/>
    </row>
    <row r="642" spans="4:4" ht="12.75">
      <c r="D642" s="17"/>
    </row>
    <row r="643" spans="4:4" ht="12.75">
      <c r="D643" s="17"/>
    </row>
    <row r="644" spans="4:4" ht="12.75">
      <c r="D644" s="17"/>
    </row>
    <row r="645" spans="4:4" ht="12.75">
      <c r="D645" s="17"/>
    </row>
    <row r="646" spans="4:4" ht="12.75">
      <c r="D646" s="17"/>
    </row>
    <row r="647" spans="4:4" ht="12.75">
      <c r="D647" s="17"/>
    </row>
    <row r="648" spans="4:4" ht="12.75">
      <c r="D648" s="17"/>
    </row>
    <row r="649" spans="4:4" ht="12.75">
      <c r="D649" s="17"/>
    </row>
    <row r="650" spans="4:4" ht="12.75">
      <c r="D650" s="17"/>
    </row>
    <row r="651" spans="4:4" ht="12.75">
      <c r="D651" s="17"/>
    </row>
    <row r="652" spans="4:4" ht="12.75">
      <c r="D652" s="17"/>
    </row>
    <row r="653" spans="4:4" ht="12.75">
      <c r="D653" s="17"/>
    </row>
    <row r="654" spans="4:4" ht="12.75">
      <c r="D654" s="17"/>
    </row>
    <row r="655" spans="4:4" ht="12.75">
      <c r="D655" s="17"/>
    </row>
    <row r="656" spans="4:4" ht="12.75">
      <c r="D656" s="17"/>
    </row>
    <row r="657" spans="4:4" ht="12.75">
      <c r="D657" s="17"/>
    </row>
    <row r="658" spans="4:4" ht="12.75">
      <c r="D658" s="17"/>
    </row>
    <row r="659" spans="4:4" ht="12.75">
      <c r="D659" s="17"/>
    </row>
    <row r="660" spans="4:4" ht="12.75">
      <c r="D660" s="17"/>
    </row>
    <row r="661" spans="4:4" ht="12.75">
      <c r="D661" s="17"/>
    </row>
    <row r="662" spans="4:4" ht="12.75">
      <c r="D662" s="17"/>
    </row>
    <row r="663" spans="4:4" ht="12.75">
      <c r="D663" s="17"/>
    </row>
    <row r="664" spans="4:4" ht="12.75">
      <c r="D664" s="17"/>
    </row>
    <row r="665" spans="4:4" ht="12.75">
      <c r="D665" s="17"/>
    </row>
    <row r="666" spans="4:4" ht="12.75">
      <c r="D666" s="17"/>
    </row>
    <row r="667" spans="4:4" ht="12.75">
      <c r="D667" s="17"/>
    </row>
    <row r="668" spans="4:4" ht="12.75">
      <c r="D668" s="17"/>
    </row>
    <row r="669" spans="4:4" ht="12.75">
      <c r="D669" s="17"/>
    </row>
    <row r="670" spans="4:4" ht="12.75">
      <c r="D670" s="17"/>
    </row>
    <row r="671" spans="4:4" ht="12.75">
      <c r="D671" s="17"/>
    </row>
    <row r="672" spans="4:4" ht="12.75">
      <c r="D672" s="17"/>
    </row>
    <row r="673" spans="4:4" ht="12.75">
      <c r="D673" s="17"/>
    </row>
    <row r="674" spans="4:4" ht="12.75">
      <c r="D674" s="17"/>
    </row>
    <row r="675" spans="4:4" ht="12.75">
      <c r="D675" s="17"/>
    </row>
    <row r="676" spans="4:4" ht="12.75">
      <c r="D676" s="17"/>
    </row>
    <row r="677" spans="4:4" ht="12.75">
      <c r="D677" s="17"/>
    </row>
    <row r="678" spans="4:4" ht="12.75">
      <c r="D678" s="17"/>
    </row>
    <row r="679" spans="4:4" ht="12.75">
      <c r="D679" s="17"/>
    </row>
    <row r="680" spans="4:4" ht="12.75">
      <c r="D680" s="17"/>
    </row>
    <row r="681" spans="4:4" ht="12.75">
      <c r="D681" s="17"/>
    </row>
    <row r="682" spans="4:4" ht="12.75">
      <c r="D682" s="17"/>
    </row>
    <row r="683" spans="4:4" ht="12.75">
      <c r="D683" s="17"/>
    </row>
    <row r="684" spans="4:4" ht="12.75">
      <c r="D684" s="17"/>
    </row>
    <row r="685" spans="4:4" ht="12.75">
      <c r="D685" s="17"/>
    </row>
    <row r="686" spans="4:4" ht="12.75">
      <c r="D686" s="17"/>
    </row>
    <row r="687" spans="4:4" ht="12.75">
      <c r="D687" s="17"/>
    </row>
    <row r="688" spans="4:4" ht="12.75">
      <c r="D688" s="17"/>
    </row>
    <row r="689" spans="4:4" ht="12.75">
      <c r="D689" s="17"/>
    </row>
    <row r="690" spans="4:4" ht="12.75">
      <c r="D690" s="17"/>
    </row>
    <row r="691" spans="4:4" ht="12.75">
      <c r="D691" s="17"/>
    </row>
    <row r="692" spans="4:4" ht="12.75">
      <c r="D692" s="17"/>
    </row>
    <row r="693" spans="4:4" ht="12.75">
      <c r="D693" s="17"/>
    </row>
    <row r="694" spans="4:4" ht="12.75">
      <c r="D694" s="17"/>
    </row>
    <row r="695" spans="4:4" ht="12.75">
      <c r="D695" s="17"/>
    </row>
    <row r="696" spans="4:4" ht="12.75">
      <c r="D696" s="17"/>
    </row>
    <row r="697" spans="4:4" ht="12.75">
      <c r="D697" s="17"/>
    </row>
    <row r="698" spans="4:4" ht="12.75">
      <c r="D698" s="17"/>
    </row>
    <row r="699" spans="4:4" ht="12.75">
      <c r="D699" s="17"/>
    </row>
    <row r="700" spans="4:4" ht="12.75">
      <c r="D700" s="17"/>
    </row>
    <row r="701" spans="4:4" ht="12.75">
      <c r="D701" s="17"/>
    </row>
    <row r="702" spans="4:4" ht="12.75">
      <c r="D702" s="17"/>
    </row>
    <row r="703" spans="4:4" ht="12.75">
      <c r="D703" s="17"/>
    </row>
    <row r="704" spans="4:4" ht="12.75">
      <c r="D704" s="17"/>
    </row>
    <row r="705" spans="4:4" ht="12.75">
      <c r="D705" s="17"/>
    </row>
    <row r="706" spans="4:4" ht="12.75">
      <c r="D706" s="17"/>
    </row>
    <row r="707" spans="4:4" ht="12.75">
      <c r="D707" s="17"/>
    </row>
    <row r="708" spans="4:4" ht="12.75">
      <c r="D708" s="17"/>
    </row>
    <row r="709" spans="4:4" ht="12.75">
      <c r="D709" s="17"/>
    </row>
    <row r="710" spans="4:4" ht="12.75">
      <c r="D710" s="17"/>
    </row>
    <row r="711" spans="4:4" ht="12.75">
      <c r="D711" s="17"/>
    </row>
    <row r="712" spans="4:4" ht="12.75">
      <c r="D712" s="17"/>
    </row>
    <row r="713" spans="4:4" ht="12.75">
      <c r="D713" s="17"/>
    </row>
    <row r="714" spans="4:4" ht="12.75">
      <c r="D714" s="17"/>
    </row>
    <row r="715" spans="4:4" ht="12.75">
      <c r="D715" s="17"/>
    </row>
    <row r="716" spans="4:4" ht="12.75">
      <c r="D716" s="17"/>
    </row>
    <row r="717" spans="4:4" ht="12.75">
      <c r="D717" s="17"/>
    </row>
    <row r="718" spans="4:4" ht="12.75">
      <c r="D718" s="17"/>
    </row>
    <row r="719" spans="4:4" ht="12.75">
      <c r="D719" s="17"/>
    </row>
    <row r="720" spans="4:4" ht="12.75">
      <c r="D720" s="17"/>
    </row>
    <row r="721" spans="4:4" ht="12.75">
      <c r="D721" s="17"/>
    </row>
    <row r="722" spans="4:4" ht="12.75">
      <c r="D722" s="17"/>
    </row>
    <row r="723" spans="4:4" ht="12.75">
      <c r="D723" s="17"/>
    </row>
    <row r="724" spans="4:4" ht="12.75">
      <c r="D724" s="17"/>
    </row>
    <row r="725" spans="4:4" ht="12.75">
      <c r="D725" s="17"/>
    </row>
    <row r="726" spans="4:4" ht="12.75">
      <c r="D726" s="17"/>
    </row>
    <row r="727" spans="4:4" ht="12.75">
      <c r="D727" s="17"/>
    </row>
    <row r="728" spans="4:4" ht="12.75">
      <c r="D728" s="17"/>
    </row>
    <row r="729" spans="4:4" ht="12.75">
      <c r="D729" s="17"/>
    </row>
    <row r="730" spans="4:4" ht="12.75">
      <c r="D730" s="17"/>
    </row>
    <row r="731" spans="4:4" ht="12.75">
      <c r="D731" s="17"/>
    </row>
    <row r="732" spans="4:4" ht="12.75">
      <c r="D732" s="17"/>
    </row>
    <row r="733" spans="4:4" ht="12.75">
      <c r="D733" s="17"/>
    </row>
    <row r="734" spans="4:4" ht="12.75">
      <c r="D734" s="17"/>
    </row>
    <row r="735" spans="4:4" ht="12.75">
      <c r="D735" s="17"/>
    </row>
    <row r="736" spans="4:4" ht="12.75">
      <c r="D736" s="17"/>
    </row>
    <row r="737" spans="4:4" ht="12.75">
      <c r="D737" s="17"/>
    </row>
    <row r="738" spans="4:4" ht="12.75">
      <c r="D738" s="17"/>
    </row>
    <row r="739" spans="4:4" ht="12.75">
      <c r="D739" s="17"/>
    </row>
    <row r="740" spans="4:4" ht="12.75">
      <c r="D740" s="17"/>
    </row>
    <row r="741" spans="4:4" ht="12.75">
      <c r="D741" s="17"/>
    </row>
    <row r="742" spans="4:4" ht="12.75">
      <c r="D742" s="17"/>
    </row>
    <row r="743" spans="4:4" ht="12.75">
      <c r="D743" s="17"/>
    </row>
    <row r="744" spans="4:4" ht="12.75">
      <c r="D744" s="17"/>
    </row>
    <row r="745" spans="4:4" ht="12.75">
      <c r="D745" s="17"/>
    </row>
    <row r="746" spans="4:4" ht="12.75">
      <c r="D746" s="17"/>
    </row>
    <row r="747" spans="4:4" ht="12.75">
      <c r="D747" s="17"/>
    </row>
    <row r="748" spans="4:4" ht="12.75">
      <c r="D748" s="17"/>
    </row>
    <row r="749" spans="4:4" ht="12.75">
      <c r="D749" s="17"/>
    </row>
    <row r="750" spans="4:4" ht="12.75">
      <c r="D750" s="17"/>
    </row>
    <row r="751" spans="4:4" ht="12.75">
      <c r="D751" s="17"/>
    </row>
    <row r="752" spans="4:4" ht="12.75">
      <c r="D752" s="17"/>
    </row>
    <row r="753" spans="4:4" ht="12.75">
      <c r="D753" s="17"/>
    </row>
    <row r="754" spans="4:4" ht="12.75">
      <c r="D754" s="17"/>
    </row>
    <row r="755" spans="4:4" ht="12.75">
      <c r="D755" s="17"/>
    </row>
    <row r="756" spans="4:4" ht="12.75">
      <c r="D756" s="17"/>
    </row>
    <row r="757" spans="4:4" ht="12.75">
      <c r="D757" s="17"/>
    </row>
    <row r="758" spans="4:4" ht="12.75">
      <c r="D758" s="17"/>
    </row>
    <row r="759" spans="4:4" ht="12.75">
      <c r="D759" s="17"/>
    </row>
    <row r="760" spans="4:4" ht="12.75">
      <c r="D760" s="17"/>
    </row>
    <row r="761" spans="4:4" ht="12.75">
      <c r="D761" s="17"/>
    </row>
    <row r="762" spans="4:4" ht="12.75">
      <c r="D762" s="17"/>
    </row>
    <row r="763" spans="4:4" ht="12.75">
      <c r="D763" s="17"/>
    </row>
    <row r="764" spans="4:4" ht="12.75">
      <c r="D764" s="17"/>
    </row>
    <row r="765" spans="4:4" ht="12.75">
      <c r="D765" s="17"/>
    </row>
    <row r="766" spans="4:4" ht="12.75">
      <c r="D766" s="17"/>
    </row>
    <row r="767" spans="4:4" ht="12.75">
      <c r="D767" s="17"/>
    </row>
    <row r="768" spans="4:4" ht="12.75">
      <c r="D768" s="17"/>
    </row>
    <row r="769" spans="4:4" ht="12.75">
      <c r="D769" s="17"/>
    </row>
    <row r="770" spans="4:4" ht="12.75">
      <c r="D770" s="17"/>
    </row>
    <row r="771" spans="4:4" ht="12.75">
      <c r="D771" s="17"/>
    </row>
    <row r="772" spans="4:4" ht="12.75">
      <c r="D772" s="17"/>
    </row>
    <row r="773" spans="4:4" ht="12.75">
      <c r="D773" s="17"/>
    </row>
    <row r="774" spans="4:4" ht="12.75">
      <c r="D774" s="17"/>
    </row>
    <row r="775" spans="4:4" ht="12.75">
      <c r="D775" s="17"/>
    </row>
    <row r="776" spans="4:4" ht="12.75">
      <c r="D776" s="17"/>
    </row>
    <row r="777" spans="4:4" ht="12.75">
      <c r="D777" s="17"/>
    </row>
    <row r="778" spans="4:4" ht="12.75">
      <c r="D778" s="17"/>
    </row>
    <row r="779" spans="4:4" ht="12.75">
      <c r="D779" s="17"/>
    </row>
    <row r="780" spans="4:4" ht="12.75">
      <c r="D780" s="17"/>
    </row>
    <row r="781" spans="4:4" ht="12.75">
      <c r="D781" s="17"/>
    </row>
    <row r="782" spans="4:4" ht="12.75">
      <c r="D782" s="17"/>
    </row>
    <row r="783" spans="4:4" ht="12.75">
      <c r="D783" s="17"/>
    </row>
    <row r="784" spans="4:4" ht="12.75">
      <c r="D784" s="17"/>
    </row>
    <row r="785" spans="4:4" ht="12.75">
      <c r="D785" s="17"/>
    </row>
    <row r="786" spans="4:4" ht="12.75">
      <c r="D786" s="17"/>
    </row>
    <row r="787" spans="4:4" ht="12.75">
      <c r="D787" s="17"/>
    </row>
    <row r="788" spans="4:4" ht="12.75">
      <c r="D788" s="17"/>
    </row>
    <row r="789" spans="4:4" ht="12.75">
      <c r="D789" s="17"/>
    </row>
    <row r="790" spans="4:4" ht="12.75">
      <c r="D790" s="17"/>
    </row>
    <row r="791" spans="4:4" ht="12.75">
      <c r="D791" s="17"/>
    </row>
    <row r="792" spans="4:4" ht="12.75">
      <c r="D792" s="17"/>
    </row>
    <row r="793" spans="4:4" ht="12.75">
      <c r="D793" s="17"/>
    </row>
    <row r="794" spans="4:4" ht="12.75">
      <c r="D794" s="17"/>
    </row>
    <row r="795" spans="4:4" ht="12.75">
      <c r="D795" s="17"/>
    </row>
    <row r="796" spans="4:4" ht="12.75">
      <c r="D796" s="17"/>
    </row>
    <row r="797" spans="4:4" ht="12.75">
      <c r="D797" s="17"/>
    </row>
    <row r="798" spans="4:4" ht="12.75">
      <c r="D798" s="17"/>
    </row>
    <row r="799" spans="4:4" ht="12.75">
      <c r="D799" s="17"/>
    </row>
    <row r="800" spans="4:4" ht="12.75">
      <c r="D800" s="17"/>
    </row>
    <row r="801" spans="4:4" ht="12.75">
      <c r="D801" s="17"/>
    </row>
    <row r="802" spans="4:4" ht="12.75">
      <c r="D802" s="17"/>
    </row>
    <row r="803" spans="4:4" ht="12.75">
      <c r="D803" s="17"/>
    </row>
    <row r="804" spans="4:4" ht="12.75">
      <c r="D804" s="17"/>
    </row>
    <row r="805" spans="4:4" ht="12.75">
      <c r="D805" s="17"/>
    </row>
    <row r="806" spans="4:4" ht="12.75">
      <c r="D806" s="17"/>
    </row>
    <row r="807" spans="4:4" ht="12.75">
      <c r="D807" s="17"/>
    </row>
    <row r="808" spans="4:4" ht="12.75">
      <c r="D808" s="17"/>
    </row>
    <row r="809" spans="4:4" ht="12.75">
      <c r="D809" s="17"/>
    </row>
    <row r="810" spans="4:4" ht="12.75">
      <c r="D810" s="17"/>
    </row>
    <row r="811" spans="4:4" ht="12.75">
      <c r="D811" s="17"/>
    </row>
    <row r="812" spans="4:4" ht="12.75">
      <c r="D812" s="17"/>
    </row>
    <row r="813" spans="4:4" ht="12.75">
      <c r="D813" s="17"/>
    </row>
    <row r="814" spans="4:4" ht="12.75">
      <c r="D814" s="17"/>
    </row>
    <row r="815" spans="4:4" ht="12.75">
      <c r="D815" s="17"/>
    </row>
    <row r="816" spans="4:4" ht="12.75">
      <c r="D816" s="17"/>
    </row>
    <row r="817" spans="4:4" ht="12.75">
      <c r="D817" s="17"/>
    </row>
    <row r="818" spans="4:4" ht="12.75">
      <c r="D818" s="17"/>
    </row>
    <row r="819" spans="4:4" ht="12.75">
      <c r="D819" s="17"/>
    </row>
    <row r="820" spans="4:4" ht="12.75">
      <c r="D820" s="17"/>
    </row>
    <row r="821" spans="4:4" ht="12.75">
      <c r="D821" s="17"/>
    </row>
    <row r="822" spans="4:4" ht="12.75">
      <c r="D822" s="17"/>
    </row>
    <row r="823" spans="4:4" ht="12.75">
      <c r="D823" s="17"/>
    </row>
    <row r="824" spans="4:4" ht="12.75">
      <c r="D824" s="17"/>
    </row>
    <row r="825" spans="4:4" ht="12.75">
      <c r="D825" s="17"/>
    </row>
    <row r="826" spans="4:4" ht="12.75">
      <c r="D826" s="17"/>
    </row>
    <row r="827" spans="4:4" ht="12.75">
      <c r="D827" s="17"/>
    </row>
    <row r="828" spans="4:4" ht="12.75">
      <c r="D828" s="17"/>
    </row>
    <row r="829" spans="4:4" ht="12.75">
      <c r="D829" s="17"/>
    </row>
    <row r="830" spans="4:4" ht="12.75">
      <c r="D830" s="17"/>
    </row>
    <row r="831" spans="4:4" ht="12.75">
      <c r="D831" s="17"/>
    </row>
    <row r="832" spans="4:4" ht="12.75">
      <c r="D832" s="17"/>
    </row>
    <row r="833" spans="4:4" ht="12.75">
      <c r="D833" s="17"/>
    </row>
    <row r="834" spans="4:4" ht="12.75">
      <c r="D834" s="17"/>
    </row>
    <row r="835" spans="4:4" ht="12.75">
      <c r="D835" s="17"/>
    </row>
    <row r="836" spans="4:4" ht="12.75">
      <c r="D836" s="17"/>
    </row>
    <row r="837" spans="4:4" ht="12.75">
      <c r="D837" s="17"/>
    </row>
    <row r="838" spans="4:4" ht="12.75">
      <c r="D838" s="17"/>
    </row>
    <row r="839" spans="4:4" ht="12.75">
      <c r="D839" s="17"/>
    </row>
    <row r="840" spans="4:4" ht="12.75">
      <c r="D840" s="17"/>
    </row>
    <row r="841" spans="4:4" ht="12.75">
      <c r="D841" s="17"/>
    </row>
    <row r="842" spans="4:4" ht="12.75">
      <c r="D842" s="17"/>
    </row>
    <row r="843" spans="4:4" ht="12.75">
      <c r="D843" s="17"/>
    </row>
    <row r="844" spans="4:4" ht="12.75">
      <c r="D844" s="17"/>
    </row>
    <row r="845" spans="4:4" ht="12.75">
      <c r="D845" s="17"/>
    </row>
    <row r="846" spans="4:4" ht="12.75">
      <c r="D846" s="17"/>
    </row>
    <row r="847" spans="4:4" ht="12.75">
      <c r="D847" s="17"/>
    </row>
    <row r="848" spans="4:4" ht="12.75">
      <c r="D848" s="17"/>
    </row>
    <row r="849" spans="4:4" ht="12.75">
      <c r="D849" s="17"/>
    </row>
    <row r="850" spans="4:4" ht="12.75">
      <c r="D850" s="17"/>
    </row>
    <row r="851" spans="4:4" ht="12.75">
      <c r="D851" s="17"/>
    </row>
    <row r="852" spans="4:4" ht="12.75">
      <c r="D852" s="17"/>
    </row>
    <row r="853" spans="4:4" ht="12.75">
      <c r="D853" s="17"/>
    </row>
    <row r="854" spans="4:4" ht="12.75">
      <c r="D854" s="17"/>
    </row>
    <row r="855" spans="4:4" ht="12.75">
      <c r="D855" s="17"/>
    </row>
    <row r="856" spans="4:4" ht="12.75">
      <c r="D856" s="17"/>
    </row>
    <row r="857" spans="4:4" ht="12.75">
      <c r="D857" s="17"/>
    </row>
    <row r="858" spans="4:4" ht="12.75">
      <c r="D858" s="17"/>
    </row>
    <row r="859" spans="4:4" ht="12.75">
      <c r="D859" s="17"/>
    </row>
    <row r="860" spans="4:4" ht="12.75">
      <c r="D860" s="17"/>
    </row>
    <row r="861" spans="4:4" ht="12.75">
      <c r="D861" s="17"/>
    </row>
    <row r="862" spans="4:4" ht="12.75">
      <c r="D862" s="17"/>
    </row>
    <row r="863" spans="4:4" ht="12.75">
      <c r="D863" s="17"/>
    </row>
    <row r="864" spans="4:4" ht="12.75">
      <c r="D864" s="17"/>
    </row>
    <row r="865" spans="4:4" ht="12.75">
      <c r="D865" s="17"/>
    </row>
    <row r="866" spans="4:4" ht="12.75">
      <c r="D866" s="17"/>
    </row>
    <row r="867" spans="4:4" ht="12.75">
      <c r="D867" s="17"/>
    </row>
    <row r="868" spans="4:4" ht="12.75">
      <c r="D868" s="17"/>
    </row>
    <row r="869" spans="4:4" ht="12.75">
      <c r="D869" s="17"/>
    </row>
    <row r="870" spans="4:4" ht="12.75">
      <c r="D870" s="17"/>
    </row>
    <row r="871" spans="4:4" ht="12.75">
      <c r="D871" s="17"/>
    </row>
    <row r="872" spans="4:4" ht="12.75">
      <c r="D872" s="17"/>
    </row>
    <row r="873" spans="4:4" ht="12.75">
      <c r="D873" s="17"/>
    </row>
    <row r="874" spans="4:4" ht="12.75">
      <c r="D874" s="17"/>
    </row>
    <row r="875" spans="4:4" ht="12.75">
      <c r="D875" s="17"/>
    </row>
    <row r="876" spans="4:4" ht="12.75">
      <c r="D876" s="17"/>
    </row>
    <row r="877" spans="4:4" ht="12.75">
      <c r="D877" s="17"/>
    </row>
    <row r="878" spans="4:4" ht="12.75">
      <c r="D878" s="17"/>
    </row>
    <row r="879" spans="4:4" ht="12.75">
      <c r="D879" s="17"/>
    </row>
    <row r="880" spans="4:4" ht="12.75">
      <c r="D880" s="17"/>
    </row>
    <row r="881" spans="4:4" ht="12.75">
      <c r="D881" s="17"/>
    </row>
    <row r="882" spans="4:4" ht="12.75">
      <c r="D882" s="17"/>
    </row>
    <row r="883" spans="4:4" ht="12.75">
      <c r="D883" s="17"/>
    </row>
    <row r="884" spans="4:4" ht="12.75">
      <c r="D884" s="17"/>
    </row>
    <row r="885" spans="4:4" ht="12.75">
      <c r="D885" s="17"/>
    </row>
    <row r="886" spans="4:4" ht="12.75">
      <c r="D886" s="17"/>
    </row>
    <row r="887" spans="4:4" ht="12.75">
      <c r="D887" s="17"/>
    </row>
    <row r="888" spans="4:4" ht="12.75">
      <c r="D888" s="17"/>
    </row>
    <row r="889" spans="4:4" ht="12.75">
      <c r="D889" s="17"/>
    </row>
    <row r="890" spans="4:4" ht="12.75">
      <c r="D890" s="17"/>
    </row>
    <row r="891" spans="4:4" ht="12.75">
      <c r="D891" s="17"/>
    </row>
    <row r="892" spans="4:4" ht="12.75">
      <c r="D892" s="17"/>
    </row>
    <row r="893" spans="4:4" ht="12.75">
      <c r="D893" s="17"/>
    </row>
    <row r="894" spans="4:4" ht="12.75">
      <c r="D894" s="17"/>
    </row>
    <row r="895" spans="4:4" ht="12.75">
      <c r="D895" s="17"/>
    </row>
    <row r="896" spans="4:4" ht="12.75">
      <c r="D896" s="17"/>
    </row>
    <row r="897" spans="4:4" ht="12.75">
      <c r="D897" s="17"/>
    </row>
    <row r="898" spans="4:4" ht="12.75">
      <c r="D898" s="17"/>
    </row>
    <row r="899" spans="4:4" ht="12.75">
      <c r="D899" s="17"/>
    </row>
    <row r="900" spans="4:4" ht="12.75">
      <c r="D900" s="17"/>
    </row>
    <row r="901" spans="4:4" ht="12.75">
      <c r="D901" s="17"/>
    </row>
    <row r="902" spans="4:4" ht="12.75">
      <c r="D902" s="17"/>
    </row>
    <row r="903" spans="4:4" ht="12.75">
      <c r="D903" s="17"/>
    </row>
    <row r="904" spans="4:4" ht="12.75">
      <c r="D904" s="17"/>
    </row>
    <row r="905" spans="4:4" ht="12.75">
      <c r="D905" s="17"/>
    </row>
    <row r="906" spans="4:4" ht="12.75">
      <c r="D906" s="17"/>
    </row>
    <row r="907" spans="4:4" ht="12.75">
      <c r="D907" s="17"/>
    </row>
    <row r="908" spans="4:4" ht="12.75">
      <c r="D908" s="17"/>
    </row>
    <row r="909" spans="4:4" ht="12.75">
      <c r="D909" s="17"/>
    </row>
    <row r="910" spans="4:4" ht="12.75">
      <c r="D910" s="17"/>
    </row>
    <row r="911" spans="4:4" ht="12.75">
      <c r="D911" s="17"/>
    </row>
    <row r="912" spans="4:4" ht="12.75">
      <c r="D912" s="17"/>
    </row>
    <row r="913" spans="4:4" ht="12.75">
      <c r="D913" s="17"/>
    </row>
    <row r="914" spans="4:4" ht="12.75">
      <c r="D914" s="17"/>
    </row>
    <row r="915" spans="4:4" ht="12.75">
      <c r="D915" s="17"/>
    </row>
    <row r="916" spans="4:4" ht="12.75">
      <c r="D916" s="17"/>
    </row>
    <row r="917" spans="4:4" ht="12.75">
      <c r="D917" s="17"/>
    </row>
    <row r="918" spans="4:4" ht="12.75">
      <c r="D918" s="17"/>
    </row>
    <row r="919" spans="4:4" ht="12.75">
      <c r="D919" s="17"/>
    </row>
    <row r="920" spans="4:4" ht="12.75">
      <c r="D920" s="17"/>
    </row>
    <row r="921" spans="4:4" ht="12.75">
      <c r="D921" s="17"/>
    </row>
    <row r="922" spans="4:4" ht="12.75">
      <c r="D922" s="17"/>
    </row>
    <row r="923" spans="4:4" ht="12.75">
      <c r="D923" s="17"/>
    </row>
    <row r="924" spans="4:4" ht="12.75">
      <c r="D924" s="17"/>
    </row>
    <row r="925" spans="4:4" ht="12.75">
      <c r="D925" s="17"/>
    </row>
    <row r="926" spans="4:4" ht="12.75">
      <c r="D926" s="17"/>
    </row>
    <row r="927" spans="4:4" ht="12.75">
      <c r="D927" s="17"/>
    </row>
    <row r="928" spans="4:4" ht="12.75">
      <c r="D928" s="17"/>
    </row>
    <row r="929" spans="4:4" ht="12.75">
      <c r="D929" s="17"/>
    </row>
    <row r="930" spans="4:4" ht="12.75">
      <c r="D930" s="17"/>
    </row>
    <row r="931" spans="4:4" ht="12.75">
      <c r="D931" s="17"/>
    </row>
    <row r="932" spans="4:4" ht="12.75">
      <c r="D932" s="17"/>
    </row>
    <row r="933" spans="4:4" ht="12.75">
      <c r="D933" s="17"/>
    </row>
    <row r="934" spans="4:4" ht="12.75">
      <c r="D934" s="17"/>
    </row>
    <row r="935" spans="4:4" ht="12.75">
      <c r="D935" s="17"/>
    </row>
    <row r="936" spans="4:4" ht="12.75">
      <c r="D936" s="17"/>
    </row>
    <row r="937" spans="4:4" ht="12.75">
      <c r="D937" s="17"/>
    </row>
    <row r="938" spans="4:4" ht="12.75">
      <c r="D938" s="17"/>
    </row>
    <row r="939" spans="4:4" ht="12.75">
      <c r="D939" s="17"/>
    </row>
    <row r="940" spans="4:4" ht="12.75">
      <c r="D940" s="17"/>
    </row>
    <row r="941" spans="4:4" ht="12.75">
      <c r="D941" s="17"/>
    </row>
    <row r="942" spans="4:4" ht="12.75">
      <c r="D942" s="17"/>
    </row>
    <row r="943" spans="4:4" ht="12.75">
      <c r="D943" s="17"/>
    </row>
    <row r="944" spans="4:4" ht="12.75">
      <c r="D944" s="17"/>
    </row>
    <row r="945" spans="4:4" ht="12.75">
      <c r="D945" s="17"/>
    </row>
    <row r="946" spans="4:4" ht="12.75">
      <c r="D946" s="17"/>
    </row>
    <row r="947" spans="4:4" ht="12.75">
      <c r="D947" s="17"/>
    </row>
    <row r="948" spans="4:4" ht="12.75">
      <c r="D948" s="17"/>
    </row>
    <row r="949" spans="4:4" ht="12.75">
      <c r="D949" s="17"/>
    </row>
    <row r="950" spans="4:4" ht="12.75">
      <c r="D950" s="17"/>
    </row>
    <row r="951" spans="4:4" ht="12.75">
      <c r="D951" s="17"/>
    </row>
    <row r="952" spans="4:4" ht="12.75">
      <c r="D952" s="17"/>
    </row>
    <row r="953" spans="4:4" ht="12.75">
      <c r="D953" s="17"/>
    </row>
    <row r="954" spans="4:4" ht="12.75">
      <c r="D954" s="17"/>
    </row>
    <row r="955" spans="4:4" ht="12.75">
      <c r="D955" s="17"/>
    </row>
    <row r="956" spans="4:4" ht="12.75">
      <c r="D956" s="17"/>
    </row>
    <row r="957" spans="4:4" ht="12.75">
      <c r="D957" s="17"/>
    </row>
    <row r="958" spans="4:4" ht="12.75">
      <c r="D958" s="17"/>
    </row>
    <row r="959" spans="4:4" ht="12.75">
      <c r="D959" s="17"/>
    </row>
    <row r="960" spans="4:4" ht="12.75">
      <c r="D960" s="17"/>
    </row>
    <row r="961" spans="4:4" ht="12.75">
      <c r="D961" s="17"/>
    </row>
    <row r="962" spans="4:4" ht="12.75">
      <c r="D962" s="17"/>
    </row>
    <row r="963" spans="4:4" ht="12.75">
      <c r="D963" s="17"/>
    </row>
    <row r="964" spans="4:4" ht="12.75">
      <c r="D964" s="17"/>
    </row>
    <row r="965" spans="4:4" ht="12.75">
      <c r="D965" s="17"/>
    </row>
    <row r="966" spans="4:4" ht="12.75">
      <c r="D966" s="17"/>
    </row>
    <row r="967" spans="4:4" ht="12.75">
      <c r="D967" s="17"/>
    </row>
    <row r="968" spans="4:4" ht="12.75">
      <c r="D968" s="17"/>
    </row>
    <row r="969" spans="4:4" ht="12.75">
      <c r="D969" s="17"/>
    </row>
    <row r="970" spans="4:4" ht="12.75">
      <c r="D970" s="17"/>
    </row>
    <row r="971" spans="4:4" ht="12.75">
      <c r="D971" s="17"/>
    </row>
    <row r="972" spans="4:4" ht="12.75">
      <c r="D972" s="17"/>
    </row>
    <row r="973" spans="4:4" ht="12.75">
      <c r="D973" s="17"/>
    </row>
    <row r="974" spans="4:4" ht="12.75">
      <c r="D974" s="17"/>
    </row>
    <row r="975" spans="4:4" ht="12.75">
      <c r="D975" s="17"/>
    </row>
    <row r="976" spans="4:4" ht="12.75">
      <c r="D976" s="17"/>
    </row>
    <row r="977" spans="4:4" ht="12.75">
      <c r="D977" s="17"/>
    </row>
    <row r="978" spans="4:4" ht="12.75">
      <c r="D978" s="17"/>
    </row>
    <row r="979" spans="4:4" ht="12.75">
      <c r="D979" s="17"/>
    </row>
    <row r="980" spans="4:4" ht="12.75">
      <c r="D980" s="17"/>
    </row>
    <row r="981" spans="4:4" ht="12.75">
      <c r="D981" s="17"/>
    </row>
    <row r="982" spans="4:4" ht="12.75">
      <c r="D982" s="17"/>
    </row>
    <row r="983" spans="4:4" ht="12.75">
      <c r="D983" s="17"/>
    </row>
    <row r="984" spans="4:4" ht="12.75">
      <c r="D984" s="17"/>
    </row>
    <row r="985" spans="4:4" ht="12.75">
      <c r="D985" s="17"/>
    </row>
    <row r="986" spans="4:4" ht="12.75">
      <c r="D986" s="17"/>
    </row>
    <row r="987" spans="4:4" ht="12.75">
      <c r="D987" s="17"/>
    </row>
    <row r="988" spans="4:4" ht="12.75">
      <c r="D988" s="17"/>
    </row>
    <row r="989" spans="4:4" ht="12.75">
      <c r="D989" s="17"/>
    </row>
    <row r="990" spans="4:4" ht="12.75">
      <c r="D990" s="17"/>
    </row>
    <row r="991" spans="4:4" ht="12.75">
      <c r="D991" s="17"/>
    </row>
    <row r="992" spans="4:4" ht="12.75">
      <c r="D992" s="17"/>
    </row>
    <row r="993" spans="4:4" ht="12.75">
      <c r="D993" s="17"/>
    </row>
    <row r="994" spans="4:4" ht="12.75">
      <c r="D994" s="17"/>
    </row>
    <row r="995" spans="4:4" ht="12.75">
      <c r="D995" s="17"/>
    </row>
    <row r="996" spans="4:4" ht="12.75">
      <c r="D996" s="17"/>
    </row>
    <row r="997" spans="4:4" ht="12.75">
      <c r="D997" s="17"/>
    </row>
    <row r="998" spans="4:4" ht="12.75">
      <c r="D998" s="17"/>
    </row>
    <row r="999" spans="4:4" ht="12.75">
      <c r="D999" s="17"/>
    </row>
    <row r="1000" spans="4:4" ht="12.75">
      <c r="D1000" s="17"/>
    </row>
  </sheetData>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outlinePr summaryBelow="0" summaryRight="0"/>
  </sheetPr>
  <dimension ref="A1:T57"/>
  <sheetViews>
    <sheetView workbookViewId="0"/>
  </sheetViews>
  <sheetFormatPr defaultColWidth="12.5703125" defaultRowHeight="15.75" customHeight="1"/>
  <cols>
    <col min="3" max="3" width="17.42578125" customWidth="1"/>
    <col min="9" max="9" width="15.85546875" customWidth="1"/>
    <col min="10" max="10" width="23.85546875" customWidth="1"/>
    <col min="11" max="11" width="25.42578125" customWidth="1"/>
    <col min="12" max="12" width="17.42578125" customWidth="1"/>
    <col min="13" max="13" width="19.28515625" customWidth="1"/>
    <col min="16" max="16" width="17.42578125" customWidth="1"/>
    <col min="17" max="17" width="21.42578125" customWidth="1"/>
  </cols>
  <sheetData>
    <row r="1" spans="1:20" ht="15">
      <c r="G1" s="19" t="s">
        <v>3539</v>
      </c>
      <c r="H1" s="19" t="s">
        <v>3539</v>
      </c>
      <c r="I1" s="933"/>
      <c r="K1" s="19"/>
      <c r="L1" s="19"/>
      <c r="M1" s="19"/>
      <c r="N1" s="19"/>
      <c r="O1" s="19"/>
      <c r="P1" s="19"/>
      <c r="Q1" s="19"/>
      <c r="R1" s="19"/>
      <c r="S1" s="19"/>
      <c r="T1" s="19"/>
    </row>
    <row r="2" spans="1:20" ht="15">
      <c r="A2" s="934" t="s">
        <v>0</v>
      </c>
      <c r="B2" s="935" t="s">
        <v>92</v>
      </c>
      <c r="C2" s="935" t="s">
        <v>78</v>
      </c>
      <c r="D2" s="935" t="s">
        <v>3540</v>
      </c>
      <c r="E2" s="935" t="s">
        <v>3541</v>
      </c>
      <c r="F2" s="936" t="s">
        <v>3542</v>
      </c>
      <c r="G2" s="19" t="s">
        <v>3543</v>
      </c>
      <c r="H2" s="19" t="s">
        <v>3540</v>
      </c>
      <c r="I2" s="19" t="s">
        <v>3541</v>
      </c>
      <c r="J2" s="19" t="s">
        <v>75</v>
      </c>
      <c r="T2" s="422"/>
    </row>
    <row r="3" spans="1:20" ht="15">
      <c r="A3" s="937" t="s">
        <v>33</v>
      </c>
      <c r="B3" s="938" t="s">
        <v>3544</v>
      </c>
      <c r="C3" s="938" t="s">
        <v>3545</v>
      </c>
      <c r="D3" s="938" t="s">
        <v>125</v>
      </c>
      <c r="E3" s="938" t="s">
        <v>3544</v>
      </c>
      <c r="F3" s="939">
        <v>10921</v>
      </c>
      <c r="G3" s="116" t="s">
        <v>3546</v>
      </c>
      <c r="H3" s="116" t="s">
        <v>189</v>
      </c>
      <c r="I3" s="116" t="s">
        <v>243</v>
      </c>
      <c r="J3" s="116" t="s">
        <v>3547</v>
      </c>
      <c r="T3" s="422"/>
    </row>
    <row r="4" spans="1:20" ht="15">
      <c r="A4" s="937" t="s">
        <v>74</v>
      </c>
      <c r="B4" s="938" t="s">
        <v>243</v>
      </c>
      <c r="C4" s="938" t="s">
        <v>216</v>
      </c>
      <c r="D4" s="938" t="s">
        <v>144</v>
      </c>
      <c r="E4" s="938" t="s">
        <v>243</v>
      </c>
      <c r="F4" s="939">
        <v>2529</v>
      </c>
      <c r="G4" s="270" t="s">
        <v>203</v>
      </c>
      <c r="H4" s="270" t="s">
        <v>27</v>
      </c>
      <c r="I4" s="270" t="s">
        <v>243</v>
      </c>
      <c r="J4" s="270" t="s">
        <v>3548</v>
      </c>
      <c r="T4" s="422"/>
    </row>
    <row r="5" spans="1:20" ht="15">
      <c r="A5" s="937" t="s">
        <v>67</v>
      </c>
      <c r="B5" s="938" t="s">
        <v>243</v>
      </c>
      <c r="C5" s="938" t="s">
        <v>155</v>
      </c>
      <c r="D5" s="938" t="s">
        <v>156</v>
      </c>
      <c r="E5" s="938" t="s">
        <v>243</v>
      </c>
      <c r="F5" s="939">
        <v>4209</v>
      </c>
      <c r="G5" s="381" t="s">
        <v>2853</v>
      </c>
      <c r="H5" s="381" t="s">
        <v>2853</v>
      </c>
      <c r="I5" s="381" t="s">
        <v>2853</v>
      </c>
      <c r="J5" s="381" t="s">
        <v>3549</v>
      </c>
      <c r="T5" s="422"/>
    </row>
    <row r="6" spans="1:20" ht="15">
      <c r="A6" s="937" t="s">
        <v>9</v>
      </c>
      <c r="B6" s="938" t="s">
        <v>243</v>
      </c>
      <c r="C6" s="938" t="s">
        <v>194</v>
      </c>
      <c r="D6" s="938" t="s">
        <v>189</v>
      </c>
      <c r="E6" s="938" t="s">
        <v>243</v>
      </c>
      <c r="F6" s="939">
        <v>12317</v>
      </c>
      <c r="G6" s="116" t="s">
        <v>144</v>
      </c>
      <c r="H6" s="116" t="s">
        <v>144</v>
      </c>
      <c r="I6" s="116" t="s">
        <v>243</v>
      </c>
      <c r="J6" s="116" t="s">
        <v>3550</v>
      </c>
      <c r="T6" s="422"/>
    </row>
    <row r="7" spans="1:20" ht="15">
      <c r="A7" s="937" t="s">
        <v>64</v>
      </c>
      <c r="B7" s="938" t="s">
        <v>243</v>
      </c>
      <c r="C7" s="938" t="s">
        <v>144</v>
      </c>
      <c r="D7" s="938" t="s">
        <v>156</v>
      </c>
      <c r="E7" s="938" t="s">
        <v>243</v>
      </c>
      <c r="F7" s="939">
        <v>4142</v>
      </c>
      <c r="G7" s="381" t="s">
        <v>2853</v>
      </c>
      <c r="H7" s="381" t="s">
        <v>2853</v>
      </c>
      <c r="I7" s="381" t="s">
        <v>2853</v>
      </c>
      <c r="J7" s="381" t="s">
        <v>3549</v>
      </c>
      <c r="S7" s="116"/>
      <c r="T7" s="422"/>
    </row>
    <row r="8" spans="1:20" ht="15">
      <c r="A8" s="940" t="s">
        <v>51</v>
      </c>
      <c r="B8" s="941" t="s">
        <v>243</v>
      </c>
      <c r="C8" s="941" t="s">
        <v>27</v>
      </c>
      <c r="D8" s="941" t="s">
        <v>203</v>
      </c>
      <c r="E8" s="941" t="s">
        <v>243</v>
      </c>
      <c r="F8" s="942">
        <v>7786</v>
      </c>
      <c r="G8" s="381" t="s">
        <v>203</v>
      </c>
      <c r="H8" s="381" t="s">
        <v>3551</v>
      </c>
      <c r="I8" s="381" t="s">
        <v>243</v>
      </c>
      <c r="J8" s="381" t="s">
        <v>3552</v>
      </c>
    </row>
    <row r="10" spans="1:20" ht="15.75" customHeight="1">
      <c r="A10" s="1022" t="s">
        <v>3553</v>
      </c>
      <c r="B10" s="987"/>
      <c r="C10" s="987"/>
      <c r="D10" s="987"/>
      <c r="E10" s="987"/>
      <c r="F10" s="372"/>
      <c r="G10" s="372"/>
      <c r="H10" s="372"/>
      <c r="I10" s="372"/>
      <c r="J10" s="372"/>
      <c r="K10" s="372"/>
      <c r="L10" s="372"/>
      <c r="M10" s="372"/>
      <c r="N10" s="372"/>
      <c r="O10" s="372"/>
      <c r="P10" s="372"/>
    </row>
    <row r="11" spans="1:20" ht="15.75" customHeight="1">
      <c r="A11" s="943" t="s">
        <v>0</v>
      </c>
      <c r="B11" s="944" t="s">
        <v>3542</v>
      </c>
      <c r="C11" s="945" t="s">
        <v>3554</v>
      </c>
      <c r="D11" s="945" t="s">
        <v>3555</v>
      </c>
      <c r="E11" s="946" t="s">
        <v>3556</v>
      </c>
      <c r="F11" s="372"/>
      <c r="G11" s="372"/>
      <c r="H11" s="372"/>
      <c r="I11" s="372"/>
      <c r="J11" s="372"/>
      <c r="K11" s="372"/>
      <c r="L11" s="372"/>
      <c r="M11" s="372"/>
      <c r="N11" s="372"/>
      <c r="O11" s="372"/>
      <c r="P11" s="372"/>
    </row>
    <row r="12" spans="1:20" ht="15.75" customHeight="1">
      <c r="A12" s="947" t="s">
        <v>33</v>
      </c>
      <c r="B12" s="269">
        <v>6333</v>
      </c>
      <c r="C12" s="269">
        <v>1228</v>
      </c>
      <c r="D12" s="116">
        <v>83</v>
      </c>
      <c r="E12" s="948"/>
      <c r="F12" s="372"/>
      <c r="G12" s="372"/>
      <c r="H12" s="372"/>
      <c r="I12" s="372"/>
      <c r="J12" s="372"/>
      <c r="K12" s="372"/>
      <c r="L12" s="372"/>
      <c r="M12" s="372"/>
      <c r="N12" s="372"/>
      <c r="O12" s="372"/>
      <c r="P12" s="372"/>
    </row>
    <row r="13" spans="1:20" ht="15.75" customHeight="1">
      <c r="A13" s="947" t="s">
        <v>74</v>
      </c>
      <c r="B13" s="269">
        <v>2447</v>
      </c>
      <c r="C13" s="269">
        <v>516</v>
      </c>
      <c r="D13" s="116">
        <v>30</v>
      </c>
      <c r="E13" s="949">
        <f t="shared" ref="E13:E17" si="0">SUM(D13/C13)*100</f>
        <v>5.8139534883720927</v>
      </c>
      <c r="F13" s="372"/>
      <c r="G13" s="372"/>
      <c r="H13" s="372"/>
      <c r="I13" s="372"/>
      <c r="J13" s="372"/>
      <c r="K13" s="372"/>
      <c r="L13" s="372"/>
      <c r="M13" s="372"/>
      <c r="N13" s="372"/>
      <c r="O13" s="372"/>
      <c r="P13" s="372"/>
    </row>
    <row r="14" spans="1:20" ht="15.75" customHeight="1">
      <c r="A14" s="947" t="s">
        <v>67</v>
      </c>
      <c r="B14" s="269">
        <v>4194</v>
      </c>
      <c r="C14" s="269">
        <v>774</v>
      </c>
      <c r="D14" s="116">
        <v>8</v>
      </c>
      <c r="E14" s="949">
        <f t="shared" si="0"/>
        <v>1.03359173126615</v>
      </c>
      <c r="F14" s="372"/>
      <c r="G14" s="372"/>
      <c r="H14" s="372"/>
      <c r="I14" s="372"/>
      <c r="J14" s="372"/>
      <c r="K14" s="372"/>
      <c r="L14" s="372"/>
      <c r="M14" s="372"/>
      <c r="N14" s="372"/>
      <c r="O14" s="372"/>
      <c r="P14" s="372"/>
    </row>
    <row r="15" spans="1:20" ht="15.75" customHeight="1">
      <c r="A15" s="947" t="s">
        <v>9</v>
      </c>
      <c r="B15" s="269">
        <v>10914</v>
      </c>
      <c r="C15" s="269">
        <v>2133</v>
      </c>
      <c r="D15" s="116">
        <v>84</v>
      </c>
      <c r="E15" s="949">
        <f t="shared" si="0"/>
        <v>3.938115330520394</v>
      </c>
      <c r="F15" s="372"/>
      <c r="G15" s="372"/>
      <c r="H15" s="372"/>
      <c r="I15" s="372"/>
      <c r="J15" s="372"/>
      <c r="K15" s="372"/>
      <c r="L15" s="372"/>
      <c r="M15" s="372"/>
      <c r="N15" s="372"/>
      <c r="O15" s="372"/>
      <c r="P15" s="372"/>
    </row>
    <row r="16" spans="1:20" ht="15.75" customHeight="1">
      <c r="A16" s="947" t="s">
        <v>64</v>
      </c>
      <c r="B16" s="269">
        <v>4320</v>
      </c>
      <c r="C16" s="269">
        <v>916</v>
      </c>
      <c r="D16" s="116">
        <v>27</v>
      </c>
      <c r="E16" s="949">
        <f t="shared" si="0"/>
        <v>2.947598253275109</v>
      </c>
      <c r="F16" s="372"/>
      <c r="G16" s="372"/>
      <c r="H16" s="372"/>
      <c r="I16" s="372"/>
      <c r="J16" s="372"/>
      <c r="K16" s="372"/>
      <c r="L16" s="372"/>
      <c r="M16" s="372"/>
      <c r="N16" s="372"/>
      <c r="O16" s="372"/>
      <c r="P16" s="372"/>
    </row>
    <row r="17" spans="1:16" ht="15.75" customHeight="1">
      <c r="A17" s="950" t="s">
        <v>51</v>
      </c>
      <c r="B17" s="951">
        <v>4938</v>
      </c>
      <c r="C17" s="951">
        <v>674</v>
      </c>
      <c r="D17" s="952">
        <v>27</v>
      </c>
      <c r="E17" s="953">
        <f t="shared" si="0"/>
        <v>4.0059347181008906</v>
      </c>
      <c r="F17" s="372"/>
      <c r="G17" s="372"/>
      <c r="H17" s="372"/>
      <c r="I17" s="372"/>
      <c r="J17" s="372"/>
      <c r="K17" s="372"/>
      <c r="L17" s="372"/>
      <c r="M17" s="372"/>
      <c r="N17" s="372"/>
      <c r="O17" s="372"/>
      <c r="P17" s="372"/>
    </row>
    <row r="18" spans="1:16" ht="15.75" customHeight="1">
      <c r="F18" s="372"/>
      <c r="G18" s="372"/>
      <c r="H18" s="372"/>
      <c r="I18" s="372"/>
      <c r="J18" s="372"/>
      <c r="K18" s="372"/>
      <c r="L18" s="372"/>
      <c r="M18" s="372"/>
      <c r="N18" s="372"/>
      <c r="O18" s="372"/>
      <c r="P18" s="372"/>
    </row>
    <row r="19" spans="1:16" ht="15.75" customHeight="1">
      <c r="F19" s="372"/>
      <c r="P19" s="372"/>
    </row>
    <row r="20" spans="1:16" ht="15.75" customHeight="1">
      <c r="A20" s="1023" t="s">
        <v>3557</v>
      </c>
      <c r="B20" s="987"/>
      <c r="C20" s="987"/>
      <c r="D20" s="987"/>
      <c r="E20" s="987"/>
      <c r="F20" s="372"/>
      <c r="P20" s="372"/>
    </row>
    <row r="21" spans="1:16" ht="15.75" customHeight="1">
      <c r="A21" s="954" t="s">
        <v>0</v>
      </c>
      <c r="B21" s="955" t="s">
        <v>3542</v>
      </c>
      <c r="C21" s="956" t="s">
        <v>3554</v>
      </c>
      <c r="D21" s="955" t="s">
        <v>3558</v>
      </c>
      <c r="E21" s="957" t="s">
        <v>3559</v>
      </c>
      <c r="F21" s="372"/>
      <c r="P21" s="372"/>
    </row>
    <row r="22" spans="1:16" ht="15.75" customHeight="1">
      <c r="A22" s="947" t="s">
        <v>33</v>
      </c>
      <c r="B22" s="269">
        <v>6333</v>
      </c>
      <c r="C22" s="269">
        <v>1228</v>
      </c>
      <c r="D22" s="269">
        <v>264</v>
      </c>
      <c r="E22" s="948"/>
      <c r="F22" s="372"/>
      <c r="P22" s="372"/>
    </row>
    <row r="23" spans="1:16" ht="15.75" customHeight="1">
      <c r="A23" s="947" t="s">
        <v>74</v>
      </c>
      <c r="B23" s="269">
        <v>2447</v>
      </c>
      <c r="C23" s="269">
        <v>516</v>
      </c>
      <c r="D23" s="269">
        <v>117</v>
      </c>
      <c r="E23" s="948">
        <v>22.674418604651162</v>
      </c>
      <c r="F23" s="372"/>
      <c r="P23" s="372"/>
    </row>
    <row r="24" spans="1:16" ht="15.75" customHeight="1">
      <c r="A24" s="947" t="s">
        <v>67</v>
      </c>
      <c r="B24" s="269">
        <v>4194</v>
      </c>
      <c r="C24" s="269">
        <v>774</v>
      </c>
      <c r="D24" s="269">
        <v>121</v>
      </c>
      <c r="E24" s="948">
        <v>15.633074935400519</v>
      </c>
      <c r="F24" s="372"/>
      <c r="P24" s="372"/>
    </row>
    <row r="25" spans="1:16" ht="15.75" customHeight="1">
      <c r="A25" s="947" t="s">
        <v>9</v>
      </c>
      <c r="B25" s="269">
        <v>10914</v>
      </c>
      <c r="C25" s="269">
        <v>2133</v>
      </c>
      <c r="D25" s="269">
        <v>681</v>
      </c>
      <c r="E25" s="948">
        <v>31.926863572433195</v>
      </c>
      <c r="F25" s="372"/>
      <c r="P25" s="372"/>
    </row>
    <row r="26" spans="1:16" ht="15.75" customHeight="1">
      <c r="A26" s="947" t="s">
        <v>64</v>
      </c>
      <c r="B26" s="269">
        <v>4320</v>
      </c>
      <c r="C26" s="269">
        <v>916</v>
      </c>
      <c r="D26" s="269">
        <v>196</v>
      </c>
      <c r="E26" s="948">
        <v>21.397379912663755</v>
      </c>
      <c r="F26" s="372"/>
      <c r="P26" s="372"/>
    </row>
    <row r="27" spans="1:16" ht="15.75" customHeight="1">
      <c r="A27" s="950" t="s">
        <v>51</v>
      </c>
      <c r="B27" s="951">
        <v>4938</v>
      </c>
      <c r="C27" s="951">
        <v>674</v>
      </c>
      <c r="D27" s="951">
        <v>221</v>
      </c>
      <c r="E27" s="958">
        <v>32.789317507418396</v>
      </c>
      <c r="F27" s="372"/>
      <c r="P27" s="372"/>
    </row>
    <row r="28" spans="1:16" ht="12.75">
      <c r="F28" s="372"/>
      <c r="P28" s="372"/>
    </row>
    <row r="29" spans="1:16" ht="12.75">
      <c r="F29" s="372"/>
      <c r="P29" s="372"/>
    </row>
    <row r="30" spans="1:16" ht="12.75">
      <c r="A30" s="1024" t="s">
        <v>3560</v>
      </c>
      <c r="B30" s="987"/>
      <c r="C30" s="987"/>
      <c r="D30" s="987"/>
      <c r="E30" s="987"/>
      <c r="F30" s="372"/>
      <c r="P30" s="372"/>
    </row>
    <row r="31" spans="1:16" ht="12.75">
      <c r="A31" s="954" t="s">
        <v>0</v>
      </c>
      <c r="B31" s="955" t="s">
        <v>3542</v>
      </c>
      <c r="C31" s="956" t="s">
        <v>3554</v>
      </c>
      <c r="D31" s="955" t="s">
        <v>3561</v>
      </c>
      <c r="E31" s="957" t="s">
        <v>3562</v>
      </c>
      <c r="F31" s="372"/>
      <c r="P31" s="372"/>
    </row>
    <row r="32" spans="1:16" ht="12.75">
      <c r="A32" s="947" t="s">
        <v>33</v>
      </c>
      <c r="B32" s="269">
        <v>6333</v>
      </c>
      <c r="C32" s="269">
        <v>1228</v>
      </c>
      <c r="D32" s="269">
        <v>25</v>
      </c>
      <c r="E32" s="948">
        <v>2.0358306188925082</v>
      </c>
      <c r="F32" s="372"/>
      <c r="P32" s="372"/>
    </row>
    <row r="33" spans="1:16" ht="12.75">
      <c r="A33" s="947" t="s">
        <v>74</v>
      </c>
      <c r="B33" s="269">
        <v>2447</v>
      </c>
      <c r="C33" s="269">
        <v>516</v>
      </c>
      <c r="D33" s="269">
        <v>19</v>
      </c>
      <c r="E33" s="948">
        <v>3.6821705426356592</v>
      </c>
      <c r="F33" s="372"/>
      <c r="G33" s="372"/>
      <c r="H33" s="372"/>
      <c r="I33" s="372"/>
      <c r="J33" s="372"/>
      <c r="K33" s="372"/>
      <c r="L33" s="372"/>
      <c r="M33" s="372"/>
      <c r="N33" s="372"/>
      <c r="O33" s="372"/>
      <c r="P33" s="372"/>
    </row>
    <row r="34" spans="1:16" ht="12.75">
      <c r="A34" s="947" t="s">
        <v>67</v>
      </c>
      <c r="B34" s="269">
        <v>4194</v>
      </c>
      <c r="C34" s="269">
        <v>774</v>
      </c>
      <c r="D34" s="269">
        <v>57</v>
      </c>
      <c r="E34" s="948">
        <v>7.3643410852713185</v>
      </c>
      <c r="F34" s="372"/>
      <c r="G34" s="372"/>
      <c r="H34" s="372"/>
      <c r="I34" s="372"/>
      <c r="J34" s="372"/>
      <c r="K34" s="372"/>
      <c r="L34" s="372"/>
      <c r="M34" s="372"/>
      <c r="N34" s="372"/>
      <c r="O34" s="372"/>
      <c r="P34" s="372"/>
    </row>
    <row r="35" spans="1:16" ht="12.75">
      <c r="A35" s="947" t="s">
        <v>9</v>
      </c>
      <c r="B35" s="269">
        <v>10914</v>
      </c>
      <c r="C35" s="269">
        <v>2133</v>
      </c>
      <c r="D35" s="269">
        <v>18</v>
      </c>
      <c r="E35" s="948">
        <v>0.8438818565400843</v>
      </c>
      <c r="F35" s="372"/>
      <c r="G35" s="372"/>
      <c r="H35" s="372"/>
      <c r="I35" s="372"/>
      <c r="J35" s="372"/>
      <c r="K35" s="372"/>
      <c r="L35" s="372"/>
      <c r="M35" s="372"/>
      <c r="N35" s="372"/>
      <c r="O35" s="372"/>
      <c r="P35" s="372"/>
    </row>
    <row r="36" spans="1:16" ht="12.75">
      <c r="A36" s="947" t="s">
        <v>64</v>
      </c>
      <c r="B36" s="269">
        <v>4320</v>
      </c>
      <c r="C36" s="269">
        <v>916</v>
      </c>
      <c r="D36" s="269">
        <v>12</v>
      </c>
      <c r="E36" s="948">
        <v>1.3100436681222707</v>
      </c>
      <c r="F36" s="372"/>
      <c r="G36" s="372"/>
      <c r="H36" s="372"/>
      <c r="I36" s="372"/>
      <c r="J36" s="372"/>
      <c r="K36" s="372"/>
      <c r="L36" s="372"/>
      <c r="M36" s="372"/>
      <c r="N36" s="372"/>
      <c r="O36" s="372"/>
      <c r="P36" s="372"/>
    </row>
    <row r="37" spans="1:16" ht="12.75">
      <c r="A37" s="950" t="s">
        <v>51</v>
      </c>
      <c r="B37" s="951">
        <v>4938</v>
      </c>
      <c r="C37" s="951">
        <v>674</v>
      </c>
      <c r="D37" s="951">
        <v>11</v>
      </c>
      <c r="E37" s="958">
        <v>1.6320474777448073</v>
      </c>
      <c r="F37" s="372"/>
      <c r="G37" s="372"/>
      <c r="H37" s="372"/>
      <c r="I37" s="372"/>
      <c r="J37" s="372"/>
      <c r="K37" s="372"/>
      <c r="L37" s="372"/>
      <c r="M37" s="372"/>
      <c r="N37" s="372"/>
      <c r="O37" s="372"/>
      <c r="P37" s="372"/>
    </row>
    <row r="38" spans="1:16" ht="12.75">
      <c r="F38" s="372"/>
      <c r="G38" s="372"/>
      <c r="H38" s="372"/>
      <c r="I38" s="372"/>
      <c r="J38" s="372"/>
      <c r="K38" s="372"/>
      <c r="L38" s="372"/>
      <c r="M38" s="372"/>
      <c r="N38" s="372"/>
      <c r="O38" s="372"/>
      <c r="P38" s="372"/>
    </row>
    <row r="39" spans="1:16" ht="12.75">
      <c r="F39" s="372"/>
      <c r="G39" s="372"/>
      <c r="H39" s="372"/>
      <c r="I39" s="372"/>
      <c r="J39" s="372"/>
      <c r="K39" s="372"/>
      <c r="L39" s="372"/>
      <c r="M39" s="372"/>
      <c r="N39" s="372"/>
      <c r="O39" s="372"/>
      <c r="P39" s="372"/>
    </row>
    <row r="40" spans="1:16" ht="12.75">
      <c r="A40" s="1004"/>
      <c r="B40" s="987"/>
      <c r="C40" s="987"/>
      <c r="D40" s="987"/>
      <c r="E40" s="987"/>
      <c r="F40" s="372"/>
      <c r="G40" s="1025"/>
      <c r="H40" s="987"/>
      <c r="I40" s="987"/>
      <c r="J40" s="987"/>
      <c r="K40" s="987"/>
      <c r="L40" s="987"/>
      <c r="M40" s="987"/>
      <c r="N40" s="372"/>
      <c r="O40" s="372"/>
      <c r="P40" s="372"/>
    </row>
    <row r="41" spans="1:16" ht="12.75">
      <c r="A41" s="269"/>
      <c r="B41" s="269"/>
      <c r="C41" s="269"/>
      <c r="D41" s="269"/>
      <c r="E41" s="269"/>
      <c r="F41" s="372"/>
      <c r="G41" s="959"/>
      <c r="H41" s="959"/>
      <c r="I41" s="959"/>
      <c r="J41" s="381"/>
      <c r="K41" s="381"/>
      <c r="L41" s="381"/>
      <c r="M41" s="381"/>
      <c r="N41" s="372"/>
      <c r="O41" s="372"/>
      <c r="P41" s="372"/>
    </row>
    <row r="42" spans="1:16" ht="12.75">
      <c r="A42" s="269"/>
      <c r="F42" s="372"/>
      <c r="G42" s="959"/>
      <c r="H42" s="372"/>
      <c r="I42" s="372"/>
      <c r="J42" s="372"/>
      <c r="K42" s="372"/>
      <c r="L42" s="372"/>
      <c r="M42" s="381"/>
      <c r="N42" s="372"/>
      <c r="O42" s="372"/>
      <c r="P42" s="372"/>
    </row>
    <row r="43" spans="1:16" ht="12.75">
      <c r="A43" s="269"/>
      <c r="F43" s="372"/>
      <c r="G43" s="959"/>
      <c r="H43" s="372"/>
      <c r="I43" s="372"/>
      <c r="J43" s="372"/>
      <c r="K43" s="372"/>
      <c r="L43" s="372"/>
      <c r="M43" s="381"/>
      <c r="N43" s="372"/>
      <c r="O43" s="372"/>
      <c r="P43" s="372"/>
    </row>
    <row r="44" spans="1:16" ht="12.75">
      <c r="A44" s="269"/>
      <c r="F44" s="372"/>
      <c r="G44" s="959"/>
      <c r="H44" s="372"/>
      <c r="I44" s="372"/>
      <c r="J44" s="372"/>
      <c r="K44" s="372"/>
      <c r="L44" s="372"/>
      <c r="M44" s="381"/>
      <c r="N44" s="372"/>
      <c r="O44" s="372"/>
      <c r="P44" s="372"/>
    </row>
    <row r="45" spans="1:16" ht="12.75">
      <c r="A45" s="269"/>
      <c r="G45" s="269"/>
      <c r="M45" s="116"/>
    </row>
    <row r="46" spans="1:16" ht="12.75">
      <c r="A46" s="269"/>
      <c r="G46" s="269"/>
      <c r="M46" s="116"/>
    </row>
    <row r="47" spans="1:16" ht="12.75">
      <c r="A47" s="269"/>
      <c r="B47" s="269"/>
      <c r="C47" s="269"/>
      <c r="D47" s="269"/>
      <c r="G47" s="269"/>
      <c r="H47" s="269"/>
      <c r="I47" s="269"/>
      <c r="J47" s="116"/>
      <c r="K47" s="116"/>
      <c r="L47" s="116"/>
      <c r="M47" s="116"/>
    </row>
    <row r="50" spans="1:12" ht="12.75">
      <c r="A50" s="1021" t="s">
        <v>3563</v>
      </c>
      <c r="B50" s="987"/>
      <c r="C50" s="987"/>
      <c r="D50" s="987"/>
      <c r="E50" s="987"/>
      <c r="G50" s="1021" t="s">
        <v>3564</v>
      </c>
      <c r="H50" s="987"/>
      <c r="I50" s="987"/>
      <c r="J50" s="987"/>
      <c r="K50" s="987"/>
      <c r="L50" s="300"/>
    </row>
    <row r="51" spans="1:12" ht="12.75">
      <c r="A51" s="954" t="s">
        <v>0</v>
      </c>
      <c r="B51" s="955" t="s">
        <v>3542</v>
      </c>
      <c r="C51" s="955" t="s">
        <v>3565</v>
      </c>
      <c r="D51" s="955" t="s">
        <v>3563</v>
      </c>
      <c r="E51" s="957" t="s">
        <v>3562</v>
      </c>
      <c r="G51" s="954" t="s">
        <v>0</v>
      </c>
      <c r="H51" s="955" t="s">
        <v>3542</v>
      </c>
      <c r="I51" s="955" t="s">
        <v>3565</v>
      </c>
      <c r="J51" s="956" t="s">
        <v>3566</v>
      </c>
      <c r="K51" s="960" t="s">
        <v>3567</v>
      </c>
      <c r="L51" s="116"/>
    </row>
    <row r="52" spans="1:12" ht="12.75">
      <c r="A52" s="947" t="s">
        <v>33</v>
      </c>
      <c r="B52" s="269">
        <v>6333</v>
      </c>
      <c r="C52" s="269">
        <v>1228</v>
      </c>
      <c r="D52" s="269">
        <v>26</v>
      </c>
      <c r="E52" s="948">
        <v>2.1172638436482085</v>
      </c>
      <c r="G52" s="947" t="s">
        <v>33</v>
      </c>
      <c r="H52" s="269">
        <v>6333</v>
      </c>
      <c r="I52" s="269">
        <v>1228</v>
      </c>
      <c r="J52" s="116">
        <v>1102</v>
      </c>
      <c r="K52" s="961">
        <v>100</v>
      </c>
    </row>
    <row r="53" spans="1:12" ht="12.75">
      <c r="A53" s="947" t="s">
        <v>74</v>
      </c>
      <c r="B53" s="269">
        <v>2447</v>
      </c>
      <c r="C53" s="269">
        <v>516</v>
      </c>
      <c r="D53" s="269">
        <v>19</v>
      </c>
      <c r="E53" s="948">
        <v>3.6821705426356592</v>
      </c>
      <c r="G53" s="947" t="s">
        <v>74</v>
      </c>
      <c r="H53" s="269">
        <v>2447</v>
      </c>
      <c r="I53" s="269">
        <v>516</v>
      </c>
      <c r="J53" s="116">
        <v>420</v>
      </c>
      <c r="K53" s="961">
        <v>77</v>
      </c>
      <c r="L53" s="116"/>
    </row>
    <row r="54" spans="1:12" ht="12.75">
      <c r="A54" s="947" t="s">
        <v>67</v>
      </c>
      <c r="B54" s="269">
        <v>4194</v>
      </c>
      <c r="C54" s="269">
        <v>774</v>
      </c>
      <c r="E54" s="948">
        <v>0</v>
      </c>
      <c r="G54" s="947" t="s">
        <v>67</v>
      </c>
      <c r="H54" s="269">
        <v>4194</v>
      </c>
      <c r="I54" s="269">
        <v>774</v>
      </c>
      <c r="J54" s="116">
        <v>0</v>
      </c>
      <c r="K54" s="961">
        <v>0</v>
      </c>
      <c r="L54" s="116"/>
    </row>
    <row r="55" spans="1:12" ht="12.75">
      <c r="A55" s="947" t="s">
        <v>9</v>
      </c>
      <c r="B55" s="269">
        <v>10914</v>
      </c>
      <c r="C55" s="269">
        <v>2133</v>
      </c>
      <c r="D55" s="269">
        <v>18</v>
      </c>
      <c r="E55" s="948">
        <v>0.8438818565400843</v>
      </c>
      <c r="G55" s="947" t="s">
        <v>9</v>
      </c>
      <c r="H55" s="269">
        <v>10914</v>
      </c>
      <c r="I55" s="269">
        <v>2133</v>
      </c>
      <c r="J55" s="116">
        <v>1972</v>
      </c>
      <c r="K55" s="961">
        <v>143</v>
      </c>
      <c r="L55" s="116"/>
    </row>
    <row r="56" spans="1:12" ht="12.75">
      <c r="A56" s="947" t="s">
        <v>64</v>
      </c>
      <c r="B56" s="269">
        <v>4320</v>
      </c>
      <c r="C56" s="269">
        <v>916</v>
      </c>
      <c r="D56" s="269">
        <v>12</v>
      </c>
      <c r="E56" s="948">
        <v>1.3100436681222707</v>
      </c>
      <c r="G56" s="947" t="s">
        <v>64</v>
      </c>
      <c r="H56" s="269">
        <v>4320</v>
      </c>
      <c r="I56" s="269">
        <v>916</v>
      </c>
      <c r="J56" s="116">
        <v>579</v>
      </c>
      <c r="K56" s="961">
        <v>325</v>
      </c>
      <c r="L56" s="116"/>
    </row>
    <row r="57" spans="1:12" ht="12.75">
      <c r="A57" s="950" t="s">
        <v>51</v>
      </c>
      <c r="B57" s="951">
        <v>4938</v>
      </c>
      <c r="C57" s="951">
        <v>674</v>
      </c>
      <c r="D57" s="951">
        <v>11</v>
      </c>
      <c r="E57" s="958">
        <v>1.6320474777448073</v>
      </c>
      <c r="G57" s="950" t="s">
        <v>51</v>
      </c>
      <c r="H57" s="951">
        <v>4938</v>
      </c>
      <c r="I57" s="951">
        <v>674</v>
      </c>
      <c r="J57" s="952">
        <v>533</v>
      </c>
      <c r="K57" s="962">
        <v>130</v>
      </c>
      <c r="L57" s="116"/>
    </row>
  </sheetData>
  <mergeCells count="7">
    <mergeCell ref="A50:E50"/>
    <mergeCell ref="G50:K50"/>
    <mergeCell ref="A10:E10"/>
    <mergeCell ref="A20:E20"/>
    <mergeCell ref="A30:E30"/>
    <mergeCell ref="A40:E40"/>
    <mergeCell ref="G40:M40"/>
  </mergeCells>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outlinePr summaryBelow="0" summaryRight="0"/>
  </sheetPr>
  <dimension ref="A1:Z18"/>
  <sheetViews>
    <sheetView workbookViewId="0"/>
  </sheetViews>
  <sheetFormatPr defaultColWidth="12.5703125" defaultRowHeight="15.75" customHeight="1"/>
  <cols>
    <col min="7" max="7" width="23.85546875" customWidth="1"/>
  </cols>
  <sheetData>
    <row r="1" spans="1:26" ht="15">
      <c r="A1" s="963" t="s">
        <v>0</v>
      </c>
      <c r="B1" s="963" t="s">
        <v>92</v>
      </c>
      <c r="C1" s="963" t="s">
        <v>78</v>
      </c>
      <c r="D1" s="963" t="s">
        <v>3540</v>
      </c>
      <c r="E1" s="963" t="s">
        <v>3541</v>
      </c>
      <c r="F1" s="963" t="s">
        <v>3542</v>
      </c>
      <c r="G1" s="964" t="s">
        <v>3568</v>
      </c>
      <c r="H1" s="964" t="s">
        <v>3569</v>
      </c>
    </row>
    <row r="2" spans="1:26" ht="15.75" customHeight="1">
      <c r="A2" s="965" t="s">
        <v>66</v>
      </c>
      <c r="B2" s="965"/>
      <c r="C2" s="965" t="s">
        <v>104</v>
      </c>
      <c r="D2" s="966"/>
      <c r="E2" s="965"/>
      <c r="F2" s="966"/>
      <c r="G2" s="967"/>
      <c r="H2" s="967"/>
    </row>
    <row r="3" spans="1:26" ht="15.75" customHeight="1">
      <c r="A3" s="4" t="s">
        <v>34</v>
      </c>
      <c r="B3" s="4"/>
      <c r="C3" s="4" t="s">
        <v>3570</v>
      </c>
      <c r="D3" s="7"/>
      <c r="E3" s="4"/>
      <c r="F3" s="272">
        <v>7849</v>
      </c>
      <c r="G3" s="4" t="s">
        <v>3571</v>
      </c>
      <c r="H3" s="968">
        <v>0.08</v>
      </c>
    </row>
    <row r="4" spans="1:26" ht="15.75" customHeight="1">
      <c r="A4" s="4" t="s">
        <v>3</v>
      </c>
      <c r="B4" s="4"/>
      <c r="C4" s="4" t="s">
        <v>155</v>
      </c>
      <c r="D4" s="7"/>
      <c r="E4" s="7"/>
      <c r="F4" s="272">
        <v>15551</v>
      </c>
      <c r="G4" s="272" t="s">
        <v>3572</v>
      </c>
      <c r="H4" s="968">
        <v>0.48</v>
      </c>
    </row>
    <row r="5" spans="1:26" ht="15.75" customHeight="1">
      <c r="A5" s="4" t="s">
        <v>50</v>
      </c>
      <c r="B5" s="4"/>
      <c r="C5" s="4" t="s">
        <v>8</v>
      </c>
      <c r="D5" s="7"/>
      <c r="E5" s="7"/>
      <c r="F5" s="272">
        <v>5720</v>
      </c>
      <c r="G5" s="4" t="s">
        <v>3573</v>
      </c>
      <c r="H5" s="968">
        <v>0.7</v>
      </c>
    </row>
    <row r="6" spans="1:26" ht="15.75" customHeight="1">
      <c r="A6" s="4" t="s">
        <v>13</v>
      </c>
      <c r="B6" s="4" t="s">
        <v>3574</v>
      </c>
      <c r="C6" s="4" t="s">
        <v>207</v>
      </c>
      <c r="D6" s="4" t="s">
        <v>15</v>
      </c>
      <c r="E6" s="7"/>
      <c r="F6" s="4">
        <v>2627</v>
      </c>
      <c r="G6" s="4" t="s">
        <v>3575</v>
      </c>
      <c r="H6" s="968">
        <v>0.98</v>
      </c>
    </row>
    <row r="7" spans="1:26" ht="15.75" customHeight="1">
      <c r="A7" s="4" t="s">
        <v>35</v>
      </c>
      <c r="B7" s="4"/>
      <c r="C7" s="4" t="s">
        <v>27</v>
      </c>
      <c r="D7" s="4" t="s">
        <v>15</v>
      </c>
      <c r="E7" s="7"/>
      <c r="F7" s="4">
        <v>4566</v>
      </c>
      <c r="G7" s="4" t="s">
        <v>3576</v>
      </c>
      <c r="H7" s="968">
        <v>0.11</v>
      </c>
    </row>
    <row r="8" spans="1:26" ht="15.75" customHeight="1">
      <c r="A8" s="969" t="s">
        <v>36</v>
      </c>
      <c r="B8" s="969"/>
      <c r="C8" s="969" t="s">
        <v>3434</v>
      </c>
      <c r="D8" s="970"/>
      <c r="E8" s="970"/>
      <c r="F8" s="969">
        <v>3099</v>
      </c>
      <c r="G8" s="969" t="s">
        <v>3577</v>
      </c>
      <c r="H8" s="971">
        <v>0</v>
      </c>
      <c r="I8" s="372"/>
      <c r="J8" s="372"/>
      <c r="K8" s="372"/>
      <c r="L8" s="372"/>
      <c r="M8" s="372"/>
      <c r="N8" s="372"/>
      <c r="O8" s="372"/>
      <c r="P8" s="372"/>
      <c r="Q8" s="372"/>
      <c r="R8" s="372"/>
      <c r="S8" s="372"/>
      <c r="T8" s="372"/>
      <c r="U8" s="372"/>
      <c r="V8" s="372"/>
      <c r="W8" s="372"/>
      <c r="X8" s="372"/>
      <c r="Y8" s="372"/>
      <c r="Z8" s="372"/>
    </row>
    <row r="9" spans="1:26" ht="15.75" customHeight="1">
      <c r="A9" s="4" t="s">
        <v>14</v>
      </c>
      <c r="B9" s="4"/>
      <c r="C9" s="4" t="s">
        <v>216</v>
      </c>
      <c r="D9" s="7"/>
      <c r="E9" s="7"/>
      <c r="F9" s="4">
        <v>9909</v>
      </c>
      <c r="G9" s="4" t="s">
        <v>3578</v>
      </c>
      <c r="H9" s="968">
        <v>0.66</v>
      </c>
    </row>
    <row r="10" spans="1:26" ht="15.75" customHeight="1">
      <c r="A10" s="4" t="s">
        <v>3579</v>
      </c>
      <c r="B10" s="4" t="s">
        <v>3574</v>
      </c>
      <c r="C10" s="4" t="s">
        <v>203</v>
      </c>
      <c r="D10" s="7"/>
      <c r="E10" s="7"/>
      <c r="F10" s="4">
        <v>4146</v>
      </c>
      <c r="G10" s="4" t="s">
        <v>3580</v>
      </c>
      <c r="H10" s="968">
        <v>0.93</v>
      </c>
    </row>
    <row r="11" spans="1:26" ht="15.75" customHeight="1">
      <c r="A11" s="4" t="s">
        <v>38</v>
      </c>
      <c r="B11" s="4"/>
      <c r="C11" s="4" t="s">
        <v>15</v>
      </c>
      <c r="D11" s="7"/>
      <c r="E11" s="7"/>
      <c r="F11" s="4">
        <v>4019</v>
      </c>
      <c r="G11" s="4" t="s">
        <v>3581</v>
      </c>
      <c r="H11" s="968">
        <v>0.13</v>
      </c>
    </row>
    <row r="12" spans="1:26" ht="15.75" customHeight="1">
      <c r="A12" s="4" t="s">
        <v>19</v>
      </c>
      <c r="B12" s="4" t="s">
        <v>3574</v>
      </c>
      <c r="C12" s="4" t="s">
        <v>144</v>
      </c>
      <c r="D12" s="7"/>
      <c r="E12" s="7"/>
      <c r="F12" s="272">
        <v>11100</v>
      </c>
      <c r="G12" s="4" t="s">
        <v>3582</v>
      </c>
      <c r="H12" s="968">
        <v>0.98499999999999999</v>
      </c>
    </row>
    <row r="17" spans="7:7" ht="15.75" customHeight="1">
      <c r="G17" s="116" t="s">
        <v>3583</v>
      </c>
    </row>
    <row r="18" spans="7:7" ht="15.75" customHeight="1">
      <c r="G18" s="116" t="s">
        <v>3584</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outlinePr summaryBelow="0" summaryRight="0"/>
  </sheetPr>
  <dimension ref="A1:AE1001"/>
  <sheetViews>
    <sheetView tabSelected="1" workbookViewId="0">
      <pane ySplit="2" topLeftCell="A75" activePane="bottomLeft" state="frozen"/>
      <selection pane="bottomLeft" activeCell="M94" sqref="M94"/>
    </sheetView>
  </sheetViews>
  <sheetFormatPr defaultColWidth="12.5703125" defaultRowHeight="15.75" customHeight="1"/>
  <cols>
    <col min="2" max="2" width="46.42578125" bestFit="1" customWidth="1"/>
    <col min="3" max="3" width="15.7109375" customWidth="1"/>
    <col min="4" max="4" width="20.42578125" bestFit="1" customWidth="1"/>
    <col min="5" max="5" width="10.5703125" customWidth="1"/>
    <col min="6" max="6" width="12" customWidth="1"/>
    <col min="7" max="7" width="19.42578125" style="985" bestFit="1" customWidth="1"/>
    <col min="8" max="8" width="19" bestFit="1" customWidth="1"/>
    <col min="9" max="9" width="11.140625" customWidth="1"/>
    <col min="10" max="10" width="20.42578125" customWidth="1"/>
    <col min="11" max="11" width="12.42578125" customWidth="1"/>
    <col min="12" max="12" width="12.42578125" style="979" customWidth="1"/>
    <col min="13" max="13" width="116.7109375" bestFit="1" customWidth="1"/>
  </cols>
  <sheetData>
    <row r="1" spans="1:31" s="976" customFormat="1" ht="15.75" customHeight="1">
      <c r="G1" s="981"/>
      <c r="H1" s="977" t="s">
        <v>3586</v>
      </c>
      <c r="I1" s="1026">
        <f>SUM(I3:I279)</f>
        <v>897</v>
      </c>
      <c r="J1" s="1026">
        <f>SUM(J3:J279)</f>
        <v>167</v>
      </c>
      <c r="K1" s="1026">
        <f>SUM(K3:K279)</f>
        <v>653</v>
      </c>
      <c r="L1" s="978">
        <f>SUM(L20:L646)</f>
        <v>1717</v>
      </c>
    </row>
    <row r="2" spans="1:31" ht="60">
      <c r="A2" s="974" t="s">
        <v>2782</v>
      </c>
      <c r="B2" s="974" t="s">
        <v>293</v>
      </c>
      <c r="C2" s="974" t="s">
        <v>2783</v>
      </c>
      <c r="D2" s="972" t="s">
        <v>2784</v>
      </c>
      <c r="E2" s="972" t="s">
        <v>2785</v>
      </c>
      <c r="F2" s="972" t="s">
        <v>2786</v>
      </c>
      <c r="G2" s="972" t="s">
        <v>3590</v>
      </c>
      <c r="H2" s="972" t="s">
        <v>2787</v>
      </c>
      <c r="I2" s="973" t="s">
        <v>2788</v>
      </c>
      <c r="J2" s="973" t="s">
        <v>3587</v>
      </c>
      <c r="K2" s="973" t="s">
        <v>2789</v>
      </c>
      <c r="L2" s="973" t="s">
        <v>3588</v>
      </c>
      <c r="M2" s="975" t="s">
        <v>76</v>
      </c>
      <c r="N2" s="320"/>
      <c r="O2" s="320"/>
      <c r="P2" s="320"/>
      <c r="Q2" s="320"/>
      <c r="R2" s="320"/>
      <c r="S2" s="320"/>
      <c r="T2" s="320"/>
      <c r="U2" s="320"/>
      <c r="V2" s="320"/>
      <c r="W2" s="320"/>
      <c r="X2" s="320"/>
      <c r="Y2" s="320"/>
      <c r="Z2" s="320"/>
      <c r="AA2" s="320"/>
      <c r="AB2" s="320"/>
      <c r="AC2" s="320"/>
      <c r="AD2" s="320"/>
      <c r="AE2" s="320"/>
    </row>
    <row r="3" spans="1:31" ht="15">
      <c r="A3" s="321">
        <v>540001</v>
      </c>
      <c r="B3" s="322" t="s">
        <v>2790</v>
      </c>
      <c r="C3" s="322" t="s">
        <v>303</v>
      </c>
      <c r="D3" s="323"/>
      <c r="E3" s="324"/>
      <c r="F3" s="324"/>
      <c r="G3" s="982"/>
      <c r="H3" s="324"/>
      <c r="I3" s="324"/>
      <c r="J3" s="324"/>
      <c r="K3" s="324"/>
      <c r="L3" s="324"/>
      <c r="M3" s="7"/>
    </row>
    <row r="4" spans="1:31" ht="15">
      <c r="A4" s="325">
        <v>540002</v>
      </c>
      <c r="B4" s="326" t="s">
        <v>2791</v>
      </c>
      <c r="C4" s="326" t="s">
        <v>305</v>
      </c>
      <c r="D4" s="323"/>
      <c r="E4" s="324"/>
      <c r="F4" s="324"/>
      <c r="G4" s="982"/>
      <c r="H4" s="324"/>
      <c r="I4" s="324"/>
      <c r="J4" s="324"/>
      <c r="K4" s="324"/>
      <c r="L4" s="324"/>
      <c r="M4" s="7"/>
    </row>
    <row r="5" spans="1:31" ht="15">
      <c r="A5" s="325">
        <v>540003</v>
      </c>
      <c r="B5" s="326" t="s">
        <v>2792</v>
      </c>
      <c r="C5" s="326" t="s">
        <v>305</v>
      </c>
      <c r="D5" s="323"/>
      <c r="E5" s="324"/>
      <c r="F5" s="324"/>
      <c r="G5" s="982"/>
      <c r="H5" s="324"/>
      <c r="I5" s="324"/>
      <c r="J5" s="324"/>
      <c r="K5" s="324"/>
      <c r="L5" s="324"/>
      <c r="M5" s="7"/>
    </row>
    <row r="6" spans="1:31" ht="15">
      <c r="A6" s="325">
        <v>540004</v>
      </c>
      <c r="B6" s="326" t="s">
        <v>2793</v>
      </c>
      <c r="C6" s="326" t="s">
        <v>305</v>
      </c>
      <c r="D6" s="323"/>
      <c r="E6" s="324"/>
      <c r="F6" s="324"/>
      <c r="G6" s="982"/>
      <c r="H6" s="324"/>
      <c r="I6" s="324"/>
      <c r="J6" s="324"/>
      <c r="K6" s="324"/>
      <c r="L6" s="324"/>
      <c r="M6" s="7"/>
    </row>
    <row r="7" spans="1:31" ht="15">
      <c r="A7" s="321">
        <v>540282</v>
      </c>
      <c r="B7" s="322" t="s">
        <v>2794</v>
      </c>
      <c r="C7" s="322" t="s">
        <v>303</v>
      </c>
      <c r="D7" s="323"/>
      <c r="E7" s="324"/>
      <c r="F7" s="324"/>
      <c r="G7" s="982"/>
      <c r="H7" s="324"/>
      <c r="I7" s="324"/>
      <c r="J7" s="324"/>
      <c r="K7" s="324"/>
      <c r="L7" s="324"/>
      <c r="M7" s="7"/>
    </row>
    <row r="8" spans="1:31" ht="15">
      <c r="A8" s="325">
        <v>540006</v>
      </c>
      <c r="B8" s="326" t="s">
        <v>2795</v>
      </c>
      <c r="C8" s="326" t="s">
        <v>305</v>
      </c>
      <c r="D8" s="323"/>
      <c r="E8" s="324"/>
      <c r="F8" s="324"/>
      <c r="G8" s="982"/>
      <c r="H8" s="324"/>
      <c r="I8" s="324"/>
      <c r="J8" s="324"/>
      <c r="K8" s="324"/>
      <c r="L8" s="324"/>
      <c r="M8" s="7"/>
    </row>
    <row r="9" spans="1:31" ht="15">
      <c r="A9" s="321">
        <v>540007</v>
      </c>
      <c r="B9" s="322" t="s">
        <v>2796</v>
      </c>
      <c r="C9" s="322" t="s">
        <v>303</v>
      </c>
      <c r="D9" s="323"/>
      <c r="E9" s="324"/>
      <c r="F9" s="324"/>
      <c r="G9" s="982"/>
      <c r="H9" s="324"/>
      <c r="I9" s="324"/>
      <c r="J9" s="324"/>
      <c r="K9" s="324"/>
      <c r="L9" s="324"/>
      <c r="M9" s="7"/>
    </row>
    <row r="10" spans="1:31" ht="15">
      <c r="A10" s="325">
        <v>540230</v>
      </c>
      <c r="B10" s="326" t="s">
        <v>2797</v>
      </c>
      <c r="C10" s="326" t="s">
        <v>305</v>
      </c>
      <c r="D10" s="323"/>
      <c r="E10" s="324"/>
      <c r="F10" s="324"/>
      <c r="G10" s="982"/>
      <c r="H10" s="324"/>
      <c r="I10" s="324"/>
      <c r="J10" s="324"/>
      <c r="K10" s="324"/>
      <c r="L10" s="324"/>
      <c r="M10" s="7"/>
    </row>
    <row r="11" spans="1:31" ht="15">
      <c r="A11" s="325">
        <v>540008</v>
      </c>
      <c r="B11" s="326" t="s">
        <v>2798</v>
      </c>
      <c r="C11" s="326" t="s">
        <v>305</v>
      </c>
      <c r="D11" s="323"/>
      <c r="E11" s="324"/>
      <c r="F11" s="324"/>
      <c r="G11" s="982"/>
      <c r="H11" s="324"/>
      <c r="I11" s="324"/>
      <c r="J11" s="324"/>
      <c r="K11" s="324"/>
      <c r="L11" s="324"/>
      <c r="M11" s="7"/>
    </row>
    <row r="12" spans="1:31" ht="15">
      <c r="A12" s="325">
        <v>540238</v>
      </c>
      <c r="B12" s="326" t="s">
        <v>2799</v>
      </c>
      <c r="C12" s="326" t="s">
        <v>305</v>
      </c>
      <c r="D12" s="323"/>
      <c r="E12" s="324"/>
      <c r="F12" s="324"/>
      <c r="G12" s="982"/>
      <c r="H12" s="324"/>
      <c r="I12" s="324"/>
      <c r="J12" s="324"/>
      <c r="K12" s="324"/>
      <c r="L12" s="324"/>
      <c r="M12" s="7"/>
    </row>
    <row r="13" spans="1:31" ht="15">
      <c r="A13" s="325">
        <v>540229</v>
      </c>
      <c r="B13" s="326" t="s">
        <v>2800</v>
      </c>
      <c r="C13" s="326" t="s">
        <v>305</v>
      </c>
      <c r="D13" s="323"/>
      <c r="E13" s="324"/>
      <c r="F13" s="324"/>
      <c r="G13" s="982"/>
      <c r="H13" s="324"/>
      <c r="I13" s="324"/>
      <c r="J13" s="324"/>
      <c r="K13" s="324"/>
      <c r="L13" s="324"/>
      <c r="M13" s="7"/>
    </row>
    <row r="14" spans="1:31" ht="15">
      <c r="A14" s="321">
        <v>540009</v>
      </c>
      <c r="B14" s="322" t="s">
        <v>2801</v>
      </c>
      <c r="C14" s="322" t="s">
        <v>303</v>
      </c>
      <c r="D14" s="323"/>
      <c r="E14" s="324"/>
      <c r="F14" s="324"/>
      <c r="G14" s="982"/>
      <c r="H14" s="324"/>
      <c r="I14" s="324"/>
      <c r="J14" s="324"/>
      <c r="K14" s="324"/>
      <c r="L14" s="324"/>
      <c r="M14" s="7"/>
    </row>
    <row r="15" spans="1:31" ht="15">
      <c r="A15" s="325">
        <v>540010</v>
      </c>
      <c r="B15" s="326" t="s">
        <v>2802</v>
      </c>
      <c r="C15" s="326" t="s">
        <v>305</v>
      </c>
      <c r="D15" s="323"/>
      <c r="E15" s="324"/>
      <c r="F15" s="324"/>
      <c r="G15" s="982"/>
      <c r="H15" s="324"/>
      <c r="I15" s="324"/>
      <c r="J15" s="324"/>
      <c r="K15" s="324"/>
      <c r="L15" s="324"/>
      <c r="M15" s="7"/>
    </row>
    <row r="16" spans="1:31" ht="15">
      <c r="A16" s="325">
        <v>540235</v>
      </c>
      <c r="B16" s="326" t="s">
        <v>2803</v>
      </c>
      <c r="C16" s="326" t="s">
        <v>305</v>
      </c>
      <c r="D16" s="323"/>
      <c r="E16" s="324"/>
      <c r="F16" s="324"/>
      <c r="G16" s="982"/>
      <c r="H16" s="324"/>
      <c r="I16" s="324"/>
      <c r="J16" s="324"/>
      <c r="K16" s="324"/>
      <c r="L16" s="324"/>
      <c r="M16" s="7"/>
    </row>
    <row r="17" spans="1:13" ht="15">
      <c r="A17" s="325">
        <v>540237</v>
      </c>
      <c r="B17" s="326" t="s">
        <v>2804</v>
      </c>
      <c r="C17" s="326" t="s">
        <v>305</v>
      </c>
      <c r="D17" s="323"/>
      <c r="E17" s="324"/>
      <c r="F17" s="324"/>
      <c r="G17" s="982"/>
      <c r="H17" s="324"/>
      <c r="I17" s="324"/>
      <c r="J17" s="324"/>
      <c r="K17" s="324"/>
      <c r="L17" s="324"/>
      <c r="M17" s="7"/>
    </row>
    <row r="18" spans="1:13" ht="15">
      <c r="A18" s="325">
        <v>540236</v>
      </c>
      <c r="B18" s="326" t="s">
        <v>2805</v>
      </c>
      <c r="C18" s="326" t="s">
        <v>305</v>
      </c>
      <c r="D18" s="323"/>
      <c r="E18" s="324"/>
      <c r="F18" s="324"/>
      <c r="G18" s="982"/>
      <c r="H18" s="324"/>
      <c r="I18" s="324"/>
      <c r="J18" s="324"/>
      <c r="K18" s="324"/>
      <c r="L18" s="324"/>
      <c r="M18" s="7"/>
    </row>
    <row r="19" spans="1:13" ht="15">
      <c r="A19" s="321">
        <v>540011</v>
      </c>
      <c r="B19" s="322" t="s">
        <v>2806</v>
      </c>
      <c r="C19" s="322" t="s">
        <v>303</v>
      </c>
      <c r="D19" s="323"/>
      <c r="E19" s="324"/>
      <c r="F19" s="324"/>
      <c r="G19" s="982"/>
      <c r="H19" s="324"/>
      <c r="I19" s="324"/>
      <c r="J19" s="324"/>
      <c r="K19" s="324"/>
      <c r="L19" s="324"/>
      <c r="M19" s="7"/>
    </row>
    <row r="20" spans="1:13" ht="15">
      <c r="A20" s="325">
        <v>540093</v>
      </c>
      <c r="B20" s="326" t="s">
        <v>2807</v>
      </c>
      <c r="C20" s="326" t="s">
        <v>305</v>
      </c>
      <c r="D20" s="323"/>
      <c r="E20" s="324"/>
      <c r="F20" s="324"/>
      <c r="G20" s="982"/>
      <c r="H20" s="324"/>
      <c r="I20" s="324"/>
      <c r="J20" s="324"/>
      <c r="K20" s="324"/>
      <c r="L20" s="324"/>
      <c r="M20" s="7"/>
    </row>
    <row r="21" spans="1:13" ht="15">
      <c r="A21" s="325">
        <v>540012</v>
      </c>
      <c r="B21" s="326" t="s">
        <v>2808</v>
      </c>
      <c r="C21" s="326" t="s">
        <v>305</v>
      </c>
      <c r="D21" s="323"/>
      <c r="E21" s="324"/>
      <c r="F21" s="324"/>
      <c r="G21" s="982"/>
      <c r="H21" s="324"/>
      <c r="I21" s="324"/>
      <c r="J21" s="324"/>
      <c r="K21" s="324"/>
      <c r="L21" s="324"/>
      <c r="M21" s="7"/>
    </row>
    <row r="22" spans="1:13" ht="15">
      <c r="A22" s="325">
        <v>540013</v>
      </c>
      <c r="B22" s="326" t="s">
        <v>2809</v>
      </c>
      <c r="C22" s="326" t="s">
        <v>305</v>
      </c>
      <c r="D22" s="323"/>
      <c r="E22" s="324"/>
      <c r="F22" s="324"/>
      <c r="G22" s="982"/>
      <c r="H22" s="324"/>
      <c r="I22" s="324"/>
      <c r="J22" s="324"/>
      <c r="K22" s="324"/>
      <c r="L22" s="324"/>
      <c r="M22" s="7"/>
    </row>
    <row r="23" spans="1:13" ht="15">
      <c r="A23" s="325">
        <v>540015</v>
      </c>
      <c r="B23" s="326" t="s">
        <v>2810</v>
      </c>
      <c r="C23" s="326" t="s">
        <v>305</v>
      </c>
      <c r="D23" s="323"/>
      <c r="E23" s="324"/>
      <c r="F23" s="324"/>
      <c r="G23" s="982"/>
      <c r="H23" s="324"/>
      <c r="I23" s="324"/>
      <c r="J23" s="324"/>
      <c r="K23" s="324"/>
      <c r="L23" s="324"/>
      <c r="M23" s="7"/>
    </row>
    <row r="24" spans="1:13" ht="15">
      <c r="A24" s="325">
        <v>540014</v>
      </c>
      <c r="B24" s="326" t="s">
        <v>2811</v>
      </c>
      <c r="C24" s="326" t="s">
        <v>305</v>
      </c>
      <c r="D24" s="323"/>
      <c r="E24" s="324"/>
      <c r="F24" s="324"/>
      <c r="G24" s="982"/>
      <c r="H24" s="324"/>
      <c r="I24" s="324"/>
      <c r="J24" s="324"/>
      <c r="K24" s="324"/>
      <c r="L24" s="324"/>
      <c r="M24" s="7"/>
    </row>
    <row r="25" spans="1:13" ht="15">
      <c r="A25" s="321">
        <v>540016</v>
      </c>
      <c r="B25" s="322" t="s">
        <v>2812</v>
      </c>
      <c r="C25" s="322" t="s">
        <v>303</v>
      </c>
      <c r="D25" s="323"/>
      <c r="E25" s="324"/>
      <c r="F25" s="324"/>
      <c r="G25" s="982"/>
      <c r="H25" s="324"/>
      <c r="I25" s="324"/>
      <c r="J25" s="324"/>
      <c r="K25" s="324"/>
      <c r="L25" s="324"/>
      <c r="M25" s="7"/>
    </row>
    <row r="26" spans="1:13" ht="15">
      <c r="A26" s="325">
        <v>540017</v>
      </c>
      <c r="B26" s="326" t="s">
        <v>2813</v>
      </c>
      <c r="C26" s="326" t="s">
        <v>305</v>
      </c>
      <c r="D26" s="323"/>
      <c r="E26" s="324"/>
      <c r="F26" s="324"/>
      <c r="G26" s="982"/>
      <c r="H26" s="324"/>
      <c r="I26" s="324"/>
      <c r="J26" s="324"/>
      <c r="K26" s="324"/>
      <c r="L26" s="324"/>
      <c r="M26" s="7"/>
    </row>
    <row r="27" spans="1:13" ht="15">
      <c r="A27" s="325">
        <v>540019</v>
      </c>
      <c r="B27" s="326" t="s">
        <v>2814</v>
      </c>
      <c r="C27" s="326" t="s">
        <v>305</v>
      </c>
      <c r="D27" s="323"/>
      <c r="E27" s="324"/>
      <c r="F27" s="324"/>
      <c r="G27" s="982"/>
      <c r="H27" s="324"/>
      <c r="I27" s="324"/>
      <c r="J27" s="324"/>
      <c r="K27" s="324"/>
      <c r="L27" s="324"/>
      <c r="M27" s="7"/>
    </row>
    <row r="28" spans="1:13" ht="15">
      <c r="A28" s="321">
        <v>540020</v>
      </c>
      <c r="B28" s="322" t="s">
        <v>2815</v>
      </c>
      <c r="C28" s="322" t="s">
        <v>303</v>
      </c>
      <c r="D28" s="323"/>
      <c r="E28" s="324"/>
      <c r="F28" s="324"/>
      <c r="G28" s="982"/>
      <c r="H28" s="324"/>
      <c r="I28" s="324"/>
      <c r="J28" s="324"/>
      <c r="K28" s="324"/>
      <c r="L28" s="324"/>
      <c r="M28" s="7"/>
    </row>
    <row r="29" spans="1:13" ht="15">
      <c r="A29" s="325">
        <v>540021</v>
      </c>
      <c r="B29" s="326" t="s">
        <v>2816</v>
      </c>
      <c r="C29" s="326" t="s">
        <v>305</v>
      </c>
      <c r="D29" s="323"/>
      <c r="E29" s="324"/>
      <c r="F29" s="324"/>
      <c r="G29" s="982"/>
      <c r="H29" s="324"/>
      <c r="I29" s="324"/>
      <c r="J29" s="324"/>
      <c r="K29" s="324"/>
      <c r="L29" s="324"/>
      <c r="M29" s="7"/>
    </row>
    <row r="30" spans="1:13" ht="15">
      <c r="A30" s="321">
        <v>540022</v>
      </c>
      <c r="B30" s="322" t="s">
        <v>2817</v>
      </c>
      <c r="C30" s="322" t="s">
        <v>303</v>
      </c>
      <c r="D30" s="323"/>
      <c r="E30" s="324"/>
      <c r="F30" s="324"/>
      <c r="G30" s="982"/>
      <c r="H30" s="324"/>
      <c r="I30" s="324"/>
      <c r="J30" s="324"/>
      <c r="K30" s="324"/>
      <c r="L30" s="324"/>
      <c r="M30" s="7"/>
    </row>
    <row r="31" spans="1:13" ht="15">
      <c r="A31" s="325">
        <v>540023</v>
      </c>
      <c r="B31" s="326" t="s">
        <v>2818</v>
      </c>
      <c r="C31" s="326" t="s">
        <v>305</v>
      </c>
      <c r="D31" s="323"/>
      <c r="E31" s="324"/>
      <c r="F31" s="324"/>
      <c r="G31" s="982"/>
      <c r="H31" s="324"/>
      <c r="I31" s="324"/>
      <c r="J31" s="324"/>
      <c r="K31" s="324"/>
      <c r="L31" s="324"/>
      <c r="M31" s="7"/>
    </row>
    <row r="32" spans="1:13" ht="15">
      <c r="A32" s="321">
        <v>540024</v>
      </c>
      <c r="B32" s="322" t="s">
        <v>2819</v>
      </c>
      <c r="C32" s="322" t="s">
        <v>303</v>
      </c>
      <c r="D32" s="323"/>
      <c r="E32" s="324"/>
      <c r="F32" s="324"/>
      <c r="G32" s="982"/>
      <c r="H32" s="324"/>
      <c r="I32" s="324"/>
      <c r="J32" s="324"/>
      <c r="K32" s="324"/>
      <c r="L32" s="324"/>
      <c r="M32" s="7"/>
    </row>
    <row r="33" spans="1:13" ht="15">
      <c r="A33" s="325">
        <v>540025</v>
      </c>
      <c r="B33" s="326" t="s">
        <v>2820</v>
      </c>
      <c r="C33" s="326" t="s">
        <v>305</v>
      </c>
      <c r="D33" s="323"/>
      <c r="E33" s="324"/>
      <c r="F33" s="324"/>
      <c r="G33" s="982"/>
      <c r="H33" s="324"/>
      <c r="I33" s="324"/>
      <c r="J33" s="324"/>
      <c r="K33" s="324"/>
      <c r="L33" s="324"/>
      <c r="M33" s="7"/>
    </row>
    <row r="34" spans="1:13" ht="15">
      <c r="A34" s="321">
        <v>540026</v>
      </c>
      <c r="B34" s="322" t="s">
        <v>2821</v>
      </c>
      <c r="C34" s="322" t="s">
        <v>303</v>
      </c>
      <c r="D34" s="323"/>
      <c r="E34" s="324"/>
      <c r="F34" s="324"/>
      <c r="G34" s="982"/>
      <c r="H34" s="324"/>
      <c r="I34" s="324"/>
      <c r="J34" s="324"/>
      <c r="K34" s="324"/>
      <c r="L34" s="324"/>
      <c r="M34" s="7"/>
    </row>
    <row r="35" spans="1:13" ht="15">
      <c r="A35" s="325">
        <v>540027</v>
      </c>
      <c r="B35" s="326" t="s">
        <v>2822</v>
      </c>
      <c r="C35" s="326" t="s">
        <v>305</v>
      </c>
      <c r="D35" s="323"/>
      <c r="E35" s="324"/>
      <c r="F35" s="324"/>
      <c r="G35" s="982"/>
      <c r="H35" s="324"/>
      <c r="I35" s="324"/>
      <c r="J35" s="324"/>
      <c r="K35" s="324"/>
      <c r="L35" s="324"/>
      <c r="M35" s="7"/>
    </row>
    <row r="36" spans="1:13" ht="15">
      <c r="A36" s="325">
        <v>540293</v>
      </c>
      <c r="B36" s="326" t="s">
        <v>2823</v>
      </c>
      <c r="C36" s="326" t="s">
        <v>305</v>
      </c>
      <c r="D36" s="323"/>
      <c r="E36" s="324"/>
      <c r="F36" s="324"/>
      <c r="G36" s="982"/>
      <c r="H36" s="324"/>
      <c r="I36" s="324"/>
      <c r="J36" s="324"/>
      <c r="K36" s="324"/>
      <c r="L36" s="324"/>
      <c r="M36" s="7"/>
    </row>
    <row r="37" spans="1:13" ht="15">
      <c r="A37" s="325">
        <v>540294</v>
      </c>
      <c r="B37" s="326" t="s">
        <v>2824</v>
      </c>
      <c r="C37" s="326" t="s">
        <v>305</v>
      </c>
      <c r="D37" s="323"/>
      <c r="E37" s="324"/>
      <c r="F37" s="324"/>
      <c r="G37" s="982"/>
      <c r="H37" s="324"/>
      <c r="I37" s="324"/>
      <c r="J37" s="324"/>
      <c r="K37" s="324"/>
      <c r="L37" s="324"/>
      <c r="M37" s="7"/>
    </row>
    <row r="38" spans="1:13" ht="15">
      <c r="A38" s="325">
        <v>540028</v>
      </c>
      <c r="B38" s="326" t="s">
        <v>2825</v>
      </c>
      <c r="C38" s="326" t="s">
        <v>305</v>
      </c>
      <c r="D38" s="323"/>
      <c r="E38" s="324"/>
      <c r="F38" s="324"/>
      <c r="G38" s="982"/>
      <c r="H38" s="324"/>
      <c r="I38" s="324"/>
      <c r="J38" s="324"/>
      <c r="K38" s="324"/>
      <c r="L38" s="324"/>
      <c r="M38" s="7"/>
    </row>
    <row r="39" spans="1:13" ht="15">
      <c r="A39" s="325">
        <v>540280</v>
      </c>
      <c r="B39" s="326" t="s">
        <v>2826</v>
      </c>
      <c r="C39" s="326" t="s">
        <v>305</v>
      </c>
      <c r="D39" s="323"/>
      <c r="E39" s="324"/>
      <c r="F39" s="324"/>
      <c r="G39" s="982"/>
      <c r="H39" s="324"/>
      <c r="I39" s="324"/>
      <c r="J39" s="324"/>
      <c r="K39" s="324"/>
      <c r="L39" s="324"/>
      <c r="M39" s="7"/>
    </row>
    <row r="40" spans="1:13" ht="15">
      <c r="A40" s="325">
        <v>540031</v>
      </c>
      <c r="B40" s="326" t="s">
        <v>2827</v>
      </c>
      <c r="C40" s="326" t="s">
        <v>305</v>
      </c>
      <c r="D40" s="323"/>
      <c r="E40" s="324"/>
      <c r="F40" s="324"/>
      <c r="G40" s="982"/>
      <c r="H40" s="324"/>
      <c r="I40" s="324"/>
      <c r="J40" s="324"/>
      <c r="K40" s="324"/>
      <c r="L40" s="324"/>
      <c r="M40" s="7"/>
    </row>
    <row r="41" spans="1:13" ht="15">
      <c r="A41" s="325">
        <v>540032</v>
      </c>
      <c r="B41" s="326" t="s">
        <v>2828</v>
      </c>
      <c r="C41" s="326" t="s">
        <v>305</v>
      </c>
      <c r="D41" s="323"/>
      <c r="E41" s="324"/>
      <c r="F41" s="324"/>
      <c r="G41" s="982"/>
      <c r="H41" s="324"/>
      <c r="I41" s="324"/>
      <c r="J41" s="324"/>
      <c r="K41" s="324"/>
      <c r="L41" s="324"/>
      <c r="M41" s="7"/>
    </row>
    <row r="42" spans="1:13" ht="15">
      <c r="A42" s="325">
        <v>540033</v>
      </c>
      <c r="B42" s="326" t="s">
        <v>2829</v>
      </c>
      <c r="C42" s="326" t="s">
        <v>305</v>
      </c>
      <c r="D42" s="323"/>
      <c r="E42" s="324"/>
      <c r="F42" s="324"/>
      <c r="G42" s="982"/>
      <c r="H42" s="324"/>
      <c r="I42" s="324"/>
      <c r="J42" s="324"/>
      <c r="K42" s="324"/>
      <c r="L42" s="324"/>
      <c r="M42" s="7"/>
    </row>
    <row r="43" spans="1:13" ht="15">
      <c r="A43" s="321">
        <v>540035</v>
      </c>
      <c r="B43" s="322" t="s">
        <v>2830</v>
      </c>
      <c r="C43" s="322" t="s">
        <v>303</v>
      </c>
      <c r="D43" s="323"/>
      <c r="E43" s="324"/>
      <c r="F43" s="324"/>
      <c r="G43" s="982"/>
      <c r="H43" s="324"/>
      <c r="I43" s="324"/>
      <c r="J43" s="324"/>
      <c r="K43" s="324"/>
      <c r="L43" s="324"/>
      <c r="M43" s="7"/>
    </row>
    <row r="44" spans="1:13" ht="15">
      <c r="A44" s="325">
        <v>540036</v>
      </c>
      <c r="B44" s="326" t="s">
        <v>2831</v>
      </c>
      <c r="C44" s="326" t="s">
        <v>305</v>
      </c>
      <c r="D44" s="323"/>
      <c r="E44" s="324"/>
      <c r="F44" s="324"/>
      <c r="G44" s="982"/>
      <c r="H44" s="324"/>
      <c r="I44" s="324"/>
      <c r="J44" s="324"/>
      <c r="K44" s="324"/>
      <c r="L44" s="324"/>
      <c r="M44" s="7"/>
    </row>
    <row r="45" spans="1:13" ht="15">
      <c r="A45" s="325">
        <v>540037</v>
      </c>
      <c r="B45" s="326" t="s">
        <v>2832</v>
      </c>
      <c r="C45" s="326" t="s">
        <v>305</v>
      </c>
      <c r="D45" s="323"/>
      <c r="E45" s="324"/>
      <c r="F45" s="324"/>
      <c r="G45" s="982"/>
      <c r="H45" s="324"/>
      <c r="I45" s="324"/>
      <c r="J45" s="324"/>
      <c r="K45" s="324"/>
      <c r="L45" s="324"/>
      <c r="M45" s="7"/>
    </row>
    <row r="46" spans="1:13" ht="15">
      <c r="A46" s="321">
        <v>540038</v>
      </c>
      <c r="B46" s="322" t="s">
        <v>2833</v>
      </c>
      <c r="C46" s="322" t="s">
        <v>303</v>
      </c>
      <c r="D46" s="323"/>
      <c r="E46" s="324"/>
      <c r="F46" s="324"/>
      <c r="G46" s="982"/>
      <c r="H46" s="324"/>
      <c r="I46" s="324"/>
      <c r="J46" s="324"/>
      <c r="K46" s="324"/>
      <c r="L46" s="324"/>
      <c r="M46" s="7"/>
    </row>
    <row r="47" spans="1:13" ht="15">
      <c r="A47" s="325" t="s">
        <v>2834</v>
      </c>
      <c r="B47" s="326" t="s">
        <v>2835</v>
      </c>
      <c r="C47" s="326" t="s">
        <v>305</v>
      </c>
      <c r="D47" s="323"/>
      <c r="E47" s="324"/>
      <c r="F47" s="324"/>
      <c r="G47" s="982"/>
      <c r="H47" s="324"/>
      <c r="I47" s="324"/>
      <c r="J47" s="324"/>
      <c r="K47" s="324"/>
      <c r="L47" s="324"/>
      <c r="M47" s="7"/>
    </row>
    <row r="48" spans="1:13" ht="15">
      <c r="A48" s="325">
        <v>540039</v>
      </c>
      <c r="B48" s="326" t="s">
        <v>2836</v>
      </c>
      <c r="C48" s="326" t="s">
        <v>305</v>
      </c>
      <c r="D48" s="323"/>
      <c r="E48" s="324"/>
      <c r="F48" s="324"/>
      <c r="G48" s="982"/>
      <c r="H48" s="324"/>
      <c r="I48" s="324"/>
      <c r="J48" s="324"/>
      <c r="K48" s="324"/>
      <c r="L48" s="324"/>
      <c r="M48" s="7"/>
    </row>
    <row r="49" spans="1:31" ht="15">
      <c r="A49" s="321">
        <v>540040</v>
      </c>
      <c r="B49" s="322" t="s">
        <v>2837</v>
      </c>
      <c r="C49" s="322" t="s">
        <v>303</v>
      </c>
      <c r="D49" s="574" t="s">
        <v>2852</v>
      </c>
      <c r="E49" s="330">
        <v>45082</v>
      </c>
      <c r="F49" s="574" t="s">
        <v>92</v>
      </c>
      <c r="G49" s="574" t="s">
        <v>92</v>
      </c>
      <c r="H49" s="324">
        <v>20230601</v>
      </c>
      <c r="I49" s="324">
        <v>268</v>
      </c>
      <c r="J49" s="324">
        <v>70</v>
      </c>
      <c r="K49" s="324">
        <v>173</v>
      </c>
      <c r="L49" s="324">
        <f>SUM(I49:K49)</f>
        <v>511</v>
      </c>
      <c r="M49" s="7"/>
    </row>
    <row r="50" spans="1:31" ht="15">
      <c r="A50" s="325">
        <v>540243</v>
      </c>
      <c r="B50" s="326" t="s">
        <v>2838</v>
      </c>
      <c r="C50" s="326" t="s">
        <v>305</v>
      </c>
      <c r="D50" s="323"/>
      <c r="E50" s="324"/>
      <c r="F50" s="324"/>
      <c r="G50" s="982"/>
      <c r="H50" s="324"/>
      <c r="I50" s="324"/>
      <c r="J50" s="324"/>
      <c r="K50" s="324"/>
      <c r="L50" s="324"/>
      <c r="M50" s="7"/>
    </row>
    <row r="51" spans="1:31" ht="15">
      <c r="A51" s="325">
        <v>540281</v>
      </c>
      <c r="B51" s="326" t="s">
        <v>2839</v>
      </c>
      <c r="C51" s="326" t="s">
        <v>305</v>
      </c>
      <c r="D51" s="323"/>
      <c r="E51" s="324"/>
      <c r="F51" s="324"/>
      <c r="G51" s="982"/>
      <c r="H51" s="324"/>
      <c r="I51" s="324"/>
      <c r="J51" s="324"/>
      <c r="K51" s="324"/>
      <c r="L51" s="324"/>
      <c r="M51" s="7"/>
    </row>
    <row r="52" spans="1:31" ht="15">
      <c r="A52" s="325">
        <v>540244</v>
      </c>
      <c r="B52" s="326" t="s">
        <v>2840</v>
      </c>
      <c r="C52" s="326" t="s">
        <v>305</v>
      </c>
      <c r="D52" s="323"/>
      <c r="E52" s="324"/>
      <c r="F52" s="324"/>
      <c r="G52" s="982"/>
      <c r="H52" s="324"/>
      <c r="I52" s="324"/>
      <c r="J52" s="324"/>
      <c r="K52" s="324"/>
      <c r="L52" s="324"/>
      <c r="M52" s="7"/>
    </row>
    <row r="53" spans="1:31" ht="15">
      <c r="A53" s="327">
        <v>540228</v>
      </c>
      <c r="B53" s="328" t="s">
        <v>2841</v>
      </c>
      <c r="C53" s="328" t="s">
        <v>305</v>
      </c>
      <c r="D53" s="574" t="s">
        <v>2852</v>
      </c>
      <c r="E53" s="330">
        <v>45076</v>
      </c>
      <c r="F53" s="574" t="s">
        <v>92</v>
      </c>
      <c r="G53" s="983"/>
      <c r="H53" s="331">
        <v>20230509</v>
      </c>
      <c r="I53" s="331">
        <v>284</v>
      </c>
      <c r="J53" s="331">
        <v>38</v>
      </c>
      <c r="K53" s="331">
        <v>1</v>
      </c>
      <c r="L53" s="324">
        <f t="shared" ref="L53:L91" si="0">SUM(I53:K53)</f>
        <v>323</v>
      </c>
      <c r="M53" s="332"/>
      <c r="N53" s="320"/>
      <c r="O53" s="320"/>
      <c r="P53" s="320"/>
      <c r="Q53" s="320"/>
      <c r="R53" s="320"/>
      <c r="S53" s="320"/>
      <c r="T53" s="320"/>
      <c r="U53" s="320"/>
      <c r="V53" s="320"/>
      <c r="W53" s="320"/>
      <c r="X53" s="320"/>
      <c r="Y53" s="320"/>
      <c r="Z53" s="320"/>
      <c r="AA53" s="320"/>
      <c r="AB53" s="320"/>
      <c r="AC53" s="320"/>
      <c r="AD53" s="320"/>
      <c r="AE53" s="320"/>
    </row>
    <row r="54" spans="1:31" ht="15">
      <c r="A54" s="325">
        <v>540043</v>
      </c>
      <c r="B54" s="326" t="s">
        <v>2842</v>
      </c>
      <c r="C54" s="326" t="s">
        <v>305</v>
      </c>
      <c r="D54" s="323"/>
      <c r="E54" s="324"/>
      <c r="F54" s="324"/>
      <c r="G54" s="982"/>
      <c r="H54" s="324"/>
      <c r="I54" s="324"/>
      <c r="J54" s="324"/>
      <c r="K54" s="324"/>
      <c r="L54" s="324"/>
      <c r="M54" s="7"/>
    </row>
    <row r="55" spans="1:31" ht="15">
      <c r="A55" s="325">
        <v>540044</v>
      </c>
      <c r="B55" s="326" t="s">
        <v>2843</v>
      </c>
      <c r="C55" s="326" t="s">
        <v>305</v>
      </c>
      <c r="D55" s="574" t="s">
        <v>2852</v>
      </c>
      <c r="E55" s="330">
        <v>45083</v>
      </c>
      <c r="F55" s="574" t="s">
        <v>92</v>
      </c>
      <c r="G55" s="983"/>
      <c r="H55" s="324">
        <v>20230601</v>
      </c>
      <c r="I55" s="324">
        <v>35</v>
      </c>
      <c r="J55" s="324">
        <v>0</v>
      </c>
      <c r="K55" s="324">
        <v>5</v>
      </c>
      <c r="L55" s="324">
        <f t="shared" si="0"/>
        <v>40</v>
      </c>
      <c r="M55" s="7"/>
    </row>
    <row r="56" spans="1:31" ht="15">
      <c r="A56" s="327">
        <v>540045</v>
      </c>
      <c r="B56" s="328" t="s">
        <v>2844</v>
      </c>
      <c r="C56" s="328" t="s">
        <v>305</v>
      </c>
      <c r="D56" s="574" t="s">
        <v>2852</v>
      </c>
      <c r="E56" s="330">
        <v>45076</v>
      </c>
      <c r="F56" s="574" t="s">
        <v>92</v>
      </c>
      <c r="G56" s="574" t="s">
        <v>92</v>
      </c>
      <c r="H56" s="331">
        <v>20230509</v>
      </c>
      <c r="I56" s="331">
        <v>61</v>
      </c>
      <c r="J56" s="331">
        <v>54</v>
      </c>
      <c r="K56" s="331">
        <v>116</v>
      </c>
      <c r="L56" s="324">
        <f t="shared" si="0"/>
        <v>231</v>
      </c>
      <c r="M56" s="332" t="s">
        <v>3585</v>
      </c>
      <c r="N56" s="320"/>
      <c r="O56" s="320"/>
      <c r="P56" s="320"/>
      <c r="Q56" s="320"/>
      <c r="R56" s="320"/>
      <c r="S56" s="320"/>
      <c r="T56" s="320"/>
      <c r="U56" s="320"/>
      <c r="V56" s="320"/>
      <c r="W56" s="320"/>
      <c r="X56" s="320"/>
      <c r="Y56" s="320"/>
      <c r="Z56" s="320"/>
      <c r="AA56" s="320"/>
      <c r="AB56" s="320"/>
      <c r="AC56" s="320"/>
      <c r="AD56" s="320"/>
      <c r="AE56" s="320"/>
    </row>
    <row r="57" spans="1:31" ht="15">
      <c r="A57" s="321">
        <v>540226</v>
      </c>
      <c r="B57" s="322" t="s">
        <v>2845</v>
      </c>
      <c r="C57" s="322" t="s">
        <v>303</v>
      </c>
      <c r="D57" s="323"/>
      <c r="E57" s="324"/>
      <c r="F57" s="324"/>
      <c r="G57" s="982"/>
      <c r="H57" s="324"/>
      <c r="I57" s="324"/>
      <c r="J57" s="324"/>
      <c r="K57" s="324"/>
      <c r="L57" s="324"/>
      <c r="M57" s="7"/>
    </row>
    <row r="58" spans="1:31" ht="15">
      <c r="A58" s="325">
        <v>540046</v>
      </c>
      <c r="B58" s="326" t="s">
        <v>2846</v>
      </c>
      <c r="C58" s="326" t="s">
        <v>305</v>
      </c>
      <c r="D58" s="323"/>
      <c r="E58" s="324"/>
      <c r="F58" s="324"/>
      <c r="G58" s="982"/>
      <c r="H58" s="324"/>
      <c r="I58" s="324"/>
      <c r="J58" s="324"/>
      <c r="K58" s="324"/>
      <c r="L58" s="324"/>
      <c r="M58" s="7"/>
    </row>
    <row r="59" spans="1:31" ht="15">
      <c r="A59" s="325">
        <v>540276</v>
      </c>
      <c r="B59" s="326" t="s">
        <v>2847</v>
      </c>
      <c r="C59" s="326" t="s">
        <v>305</v>
      </c>
      <c r="D59" s="323"/>
      <c r="E59" s="324"/>
      <c r="F59" s="324"/>
      <c r="G59" s="982"/>
      <c r="H59" s="324"/>
      <c r="I59" s="324"/>
      <c r="J59" s="324"/>
      <c r="K59" s="324"/>
      <c r="L59" s="324"/>
      <c r="M59" s="7"/>
    </row>
    <row r="60" spans="1:31" ht="15">
      <c r="A60" s="321">
        <v>540047</v>
      </c>
      <c r="B60" s="322" t="s">
        <v>2848</v>
      </c>
      <c r="C60" s="322" t="s">
        <v>303</v>
      </c>
      <c r="D60" s="323"/>
      <c r="E60" s="324"/>
      <c r="F60" s="324"/>
      <c r="G60" s="982"/>
      <c r="H60" s="324"/>
      <c r="I60" s="324"/>
      <c r="J60" s="324"/>
      <c r="K60" s="324"/>
      <c r="L60" s="324"/>
      <c r="M60" s="7"/>
    </row>
    <row r="61" spans="1:31" ht="15">
      <c r="A61" s="325">
        <v>540048</v>
      </c>
      <c r="B61" s="326" t="s">
        <v>2849</v>
      </c>
      <c r="C61" s="326" t="s">
        <v>305</v>
      </c>
      <c r="D61" s="323"/>
      <c r="E61" s="324"/>
      <c r="F61" s="324"/>
      <c r="G61" s="982"/>
      <c r="H61" s="324"/>
      <c r="I61" s="324"/>
      <c r="J61" s="324"/>
      <c r="K61" s="324"/>
      <c r="L61" s="324"/>
      <c r="M61" s="7"/>
    </row>
    <row r="62" spans="1:31" ht="15">
      <c r="A62" s="325">
        <v>540049</v>
      </c>
      <c r="B62" s="326" t="s">
        <v>2850</v>
      </c>
      <c r="C62" s="326" t="s">
        <v>305</v>
      </c>
      <c r="D62" s="323"/>
      <c r="E62" s="324"/>
      <c r="F62" s="324"/>
      <c r="G62" s="982"/>
      <c r="H62" s="324"/>
      <c r="I62" s="324"/>
      <c r="J62" s="324"/>
      <c r="K62" s="324"/>
      <c r="L62" s="324"/>
      <c r="M62" s="7"/>
    </row>
    <row r="63" spans="1:31" ht="15">
      <c r="A63" s="333">
        <v>540051</v>
      </c>
      <c r="B63" s="334" t="s">
        <v>2851</v>
      </c>
      <c r="C63" s="334" t="s">
        <v>303</v>
      </c>
      <c r="D63" s="574" t="s">
        <v>2852</v>
      </c>
      <c r="E63" s="330">
        <v>44992</v>
      </c>
      <c r="F63" s="329" t="s">
        <v>92</v>
      </c>
      <c r="G63" s="574" t="s">
        <v>3591</v>
      </c>
      <c r="H63" s="331">
        <v>20230301</v>
      </c>
      <c r="I63" s="331">
        <v>91</v>
      </c>
      <c r="J63" s="331" t="s">
        <v>2853</v>
      </c>
      <c r="K63" s="331">
        <v>133</v>
      </c>
      <c r="L63" s="324">
        <f t="shared" si="0"/>
        <v>224</v>
      </c>
      <c r="M63" s="3" t="s">
        <v>2854</v>
      </c>
      <c r="N63" s="320"/>
      <c r="O63" s="320"/>
      <c r="P63" s="320"/>
      <c r="Q63" s="320"/>
      <c r="R63" s="320"/>
      <c r="S63" s="320"/>
      <c r="T63" s="320"/>
      <c r="U63" s="320"/>
      <c r="V63" s="320"/>
      <c r="W63" s="320"/>
      <c r="X63" s="320"/>
      <c r="Y63" s="320"/>
      <c r="Z63" s="320"/>
      <c r="AA63" s="320"/>
      <c r="AB63" s="320"/>
      <c r="AC63" s="320"/>
      <c r="AD63" s="320"/>
      <c r="AE63" s="320"/>
    </row>
    <row r="64" spans="1:31" ht="15">
      <c r="A64" s="325">
        <v>540052</v>
      </c>
      <c r="B64" s="326" t="s">
        <v>2855</v>
      </c>
      <c r="C64" s="326" t="s">
        <v>305</v>
      </c>
      <c r="D64" s="323"/>
      <c r="E64" s="324"/>
      <c r="F64" s="324"/>
      <c r="G64" s="982"/>
      <c r="H64" s="324"/>
      <c r="I64" s="324"/>
      <c r="J64" s="324"/>
      <c r="K64" s="324"/>
      <c r="L64" s="324"/>
      <c r="M64" s="7"/>
    </row>
    <row r="65" spans="1:13" ht="15">
      <c r="A65" s="325">
        <v>540245</v>
      </c>
      <c r="B65" s="326" t="s">
        <v>2856</v>
      </c>
      <c r="C65" s="326" t="s">
        <v>305</v>
      </c>
      <c r="D65" s="323"/>
      <c r="E65" s="324"/>
      <c r="F65" s="324"/>
      <c r="G65" s="982"/>
      <c r="H65" s="324"/>
      <c r="I65" s="324"/>
      <c r="J65" s="324"/>
      <c r="K65" s="324"/>
      <c r="L65" s="324"/>
      <c r="M65" s="7"/>
    </row>
    <row r="66" spans="1:13" ht="15">
      <c r="A66" s="321">
        <v>540053</v>
      </c>
      <c r="B66" s="322" t="s">
        <v>2857</v>
      </c>
      <c r="C66" s="322" t="s">
        <v>303</v>
      </c>
      <c r="D66" s="323"/>
      <c r="E66" s="324"/>
      <c r="F66" s="324"/>
      <c r="G66" s="982"/>
      <c r="H66" s="324"/>
      <c r="I66" s="324"/>
      <c r="J66" s="324"/>
      <c r="K66" s="324"/>
      <c r="L66" s="324"/>
      <c r="M66" s="7"/>
    </row>
    <row r="67" spans="1:13" ht="15">
      <c r="A67" s="325">
        <v>540054</v>
      </c>
      <c r="B67" s="326" t="s">
        <v>2858</v>
      </c>
      <c r="C67" s="326" t="s">
        <v>305</v>
      </c>
      <c r="D67" s="323"/>
      <c r="E67" s="324"/>
      <c r="F67" s="324"/>
      <c r="G67" s="982"/>
      <c r="H67" s="324"/>
      <c r="I67" s="324"/>
      <c r="J67" s="324"/>
      <c r="K67" s="324"/>
      <c r="L67" s="324"/>
      <c r="M67" s="7"/>
    </row>
    <row r="68" spans="1:13" ht="15">
      <c r="A68" s="325">
        <v>540055</v>
      </c>
      <c r="B68" s="326" t="s">
        <v>2859</v>
      </c>
      <c r="C68" s="326" t="s">
        <v>305</v>
      </c>
      <c r="D68" s="323"/>
      <c r="E68" s="324"/>
      <c r="F68" s="324"/>
      <c r="G68" s="982"/>
      <c r="H68" s="324"/>
      <c r="I68" s="324"/>
      <c r="J68" s="324"/>
      <c r="K68" s="324"/>
      <c r="L68" s="324"/>
      <c r="M68" s="7"/>
    </row>
    <row r="69" spans="1:13" ht="15">
      <c r="A69" s="325">
        <v>540056</v>
      </c>
      <c r="B69" s="326" t="s">
        <v>2860</v>
      </c>
      <c r="C69" s="326" t="s">
        <v>305</v>
      </c>
      <c r="D69" s="323"/>
      <c r="E69" s="324"/>
      <c r="F69" s="324"/>
      <c r="G69" s="982"/>
      <c r="H69" s="324"/>
      <c r="I69" s="324"/>
      <c r="J69" s="324"/>
      <c r="K69" s="324"/>
      <c r="L69" s="324"/>
      <c r="M69" s="7"/>
    </row>
    <row r="70" spans="1:13" ht="15">
      <c r="A70" s="325">
        <v>540057</v>
      </c>
      <c r="B70" s="326" t="s">
        <v>2861</v>
      </c>
      <c r="C70" s="326" t="s">
        <v>305</v>
      </c>
      <c r="D70" s="323"/>
      <c r="E70" s="324"/>
      <c r="F70" s="324"/>
      <c r="G70" s="982"/>
      <c r="H70" s="324"/>
      <c r="I70" s="324"/>
      <c r="J70" s="324"/>
      <c r="K70" s="324"/>
      <c r="L70" s="324"/>
      <c r="M70" s="7"/>
    </row>
    <row r="71" spans="1:13" ht="15">
      <c r="A71" s="325">
        <v>540058</v>
      </c>
      <c r="B71" s="326" t="s">
        <v>2862</v>
      </c>
      <c r="C71" s="326" t="s">
        <v>305</v>
      </c>
      <c r="D71" s="323"/>
      <c r="E71" s="324"/>
      <c r="F71" s="324"/>
      <c r="G71" s="982"/>
      <c r="H71" s="324"/>
      <c r="I71" s="324"/>
      <c r="J71" s="324"/>
      <c r="K71" s="324"/>
      <c r="L71" s="324"/>
      <c r="M71" s="7"/>
    </row>
    <row r="72" spans="1:13" ht="15">
      <c r="A72" s="325">
        <v>540059</v>
      </c>
      <c r="B72" s="326" t="s">
        <v>2863</v>
      </c>
      <c r="C72" s="326" t="s">
        <v>305</v>
      </c>
      <c r="D72" s="323"/>
      <c r="E72" s="324"/>
      <c r="F72" s="324"/>
      <c r="G72" s="982"/>
      <c r="H72" s="324"/>
      <c r="I72" s="324"/>
      <c r="J72" s="324"/>
      <c r="K72" s="324"/>
      <c r="L72" s="324"/>
      <c r="M72" s="7"/>
    </row>
    <row r="73" spans="1:13" ht="15">
      <c r="A73" s="325">
        <v>540242</v>
      </c>
      <c r="B73" s="326" t="s">
        <v>2864</v>
      </c>
      <c r="C73" s="326" t="s">
        <v>305</v>
      </c>
      <c r="D73" s="323"/>
      <c r="E73" s="324"/>
      <c r="F73" s="324"/>
      <c r="G73" s="982"/>
      <c r="H73" s="324"/>
      <c r="I73" s="324"/>
      <c r="J73" s="324"/>
      <c r="K73" s="324"/>
      <c r="L73" s="324"/>
      <c r="M73" s="7"/>
    </row>
    <row r="74" spans="1:13" ht="15">
      <c r="A74" s="325">
        <v>540060</v>
      </c>
      <c r="B74" s="326" t="s">
        <v>2865</v>
      </c>
      <c r="C74" s="326" t="s">
        <v>305</v>
      </c>
      <c r="D74" s="323"/>
      <c r="E74" s="324"/>
      <c r="F74" s="324"/>
      <c r="G74" s="982"/>
      <c r="H74" s="324"/>
      <c r="I74" s="324"/>
      <c r="J74" s="324"/>
      <c r="K74" s="324"/>
      <c r="L74" s="324"/>
      <c r="M74" s="7"/>
    </row>
    <row r="75" spans="1:13" ht="15">
      <c r="A75" s="325">
        <v>540061</v>
      </c>
      <c r="B75" s="326" t="s">
        <v>2866</v>
      </c>
      <c r="C75" s="326" t="s">
        <v>305</v>
      </c>
      <c r="D75" s="323"/>
      <c r="E75" s="324"/>
      <c r="F75" s="324"/>
      <c r="G75" s="982"/>
      <c r="H75" s="324"/>
      <c r="I75" s="324"/>
      <c r="J75" s="324"/>
      <c r="K75" s="324"/>
      <c r="L75" s="324"/>
      <c r="M75" s="7"/>
    </row>
    <row r="76" spans="1:13" ht="15">
      <c r="A76" s="325">
        <v>540062</v>
      </c>
      <c r="B76" s="326" t="s">
        <v>2867</v>
      </c>
      <c r="C76" s="326" t="s">
        <v>305</v>
      </c>
      <c r="D76" s="323"/>
      <c r="E76" s="324"/>
      <c r="F76" s="324"/>
      <c r="G76" s="982"/>
      <c r="H76" s="324"/>
      <c r="I76" s="324"/>
      <c r="J76" s="324"/>
      <c r="K76" s="324"/>
      <c r="L76" s="324"/>
      <c r="M76" s="7"/>
    </row>
    <row r="77" spans="1:13" ht="15">
      <c r="A77" s="321">
        <v>540063</v>
      </c>
      <c r="B77" s="322" t="s">
        <v>2868</v>
      </c>
      <c r="C77" s="322" t="s">
        <v>303</v>
      </c>
      <c r="D77" s="323"/>
      <c r="E77" s="324"/>
      <c r="F77" s="324"/>
      <c r="G77" s="982"/>
      <c r="H77" s="324"/>
      <c r="I77" s="324"/>
      <c r="J77" s="324"/>
      <c r="K77" s="324"/>
      <c r="L77" s="324"/>
      <c r="M77" s="7"/>
    </row>
    <row r="78" spans="1:13" ht="15">
      <c r="A78" s="325">
        <v>540241</v>
      </c>
      <c r="B78" s="326" t="s">
        <v>2869</v>
      </c>
      <c r="C78" s="326" t="s">
        <v>305</v>
      </c>
      <c r="D78" s="323"/>
      <c r="E78" s="324"/>
      <c r="F78" s="324"/>
      <c r="G78" s="982"/>
      <c r="H78" s="324"/>
      <c r="I78" s="324"/>
      <c r="J78" s="324"/>
      <c r="K78" s="324"/>
      <c r="L78" s="324"/>
      <c r="M78" s="7"/>
    </row>
    <row r="79" spans="1:13" ht="15">
      <c r="A79" s="325">
        <v>540064</v>
      </c>
      <c r="B79" s="326" t="s">
        <v>2870</v>
      </c>
      <c r="C79" s="326" t="s">
        <v>305</v>
      </c>
      <c r="D79" s="323"/>
      <c r="E79" s="324"/>
      <c r="F79" s="324"/>
      <c r="G79" s="982"/>
      <c r="H79" s="324"/>
      <c r="I79" s="324"/>
      <c r="J79" s="324"/>
      <c r="K79" s="324"/>
      <c r="L79" s="324"/>
      <c r="M79" s="7"/>
    </row>
    <row r="80" spans="1:13" ht="15">
      <c r="A80" s="321">
        <v>540065</v>
      </c>
      <c r="B80" s="322" t="s">
        <v>2871</v>
      </c>
      <c r="C80" s="322" t="s">
        <v>303</v>
      </c>
      <c r="D80" s="323"/>
      <c r="E80" s="324"/>
      <c r="F80" s="324"/>
      <c r="G80" s="982"/>
      <c r="H80" s="324"/>
      <c r="I80" s="324"/>
      <c r="J80" s="324"/>
      <c r="K80" s="324"/>
      <c r="L80" s="324"/>
      <c r="M80" s="7"/>
    </row>
    <row r="81" spans="1:31" ht="15">
      <c r="A81" s="325">
        <v>540030</v>
      </c>
      <c r="B81" s="326" t="s">
        <v>2872</v>
      </c>
      <c r="C81" s="326" t="s">
        <v>305</v>
      </c>
      <c r="D81" s="323"/>
      <c r="E81" s="324"/>
      <c r="F81" s="324"/>
      <c r="G81" s="982"/>
      <c r="H81" s="324"/>
      <c r="I81" s="324"/>
      <c r="J81" s="324"/>
      <c r="K81" s="324"/>
      <c r="L81" s="324"/>
      <c r="M81" s="7"/>
    </row>
    <row r="82" spans="1:31" ht="15">
      <c r="A82" s="325">
        <v>540066</v>
      </c>
      <c r="B82" s="326" t="s">
        <v>2873</v>
      </c>
      <c r="C82" s="326" t="s">
        <v>305</v>
      </c>
      <c r="D82" s="323"/>
      <c r="E82" s="324"/>
      <c r="F82" s="324"/>
      <c r="G82" s="982"/>
      <c r="H82" s="324"/>
      <c r="I82" s="324"/>
      <c r="J82" s="324"/>
      <c r="K82" s="324"/>
      <c r="L82" s="324"/>
      <c r="M82" s="7"/>
    </row>
    <row r="83" spans="1:31" ht="15">
      <c r="A83" s="325">
        <v>540067</v>
      </c>
      <c r="B83" s="326" t="s">
        <v>2874</v>
      </c>
      <c r="C83" s="326" t="s">
        <v>305</v>
      </c>
      <c r="D83" s="323"/>
      <c r="E83" s="324"/>
      <c r="F83" s="324"/>
      <c r="G83" s="982"/>
      <c r="H83" s="324"/>
      <c r="I83" s="324"/>
      <c r="J83" s="324"/>
      <c r="K83" s="324"/>
      <c r="L83" s="324"/>
      <c r="M83" s="7"/>
    </row>
    <row r="84" spans="1:31" ht="15">
      <c r="A84" s="325">
        <v>540068</v>
      </c>
      <c r="B84" s="326" t="s">
        <v>2875</v>
      </c>
      <c r="C84" s="326" t="s">
        <v>305</v>
      </c>
      <c r="D84" s="323"/>
      <c r="E84" s="324"/>
      <c r="F84" s="324"/>
      <c r="G84" s="982"/>
      <c r="H84" s="324"/>
      <c r="I84" s="324"/>
      <c r="J84" s="324"/>
      <c r="K84" s="324"/>
      <c r="L84" s="324"/>
      <c r="M84" s="7"/>
    </row>
    <row r="85" spans="1:31" ht="15">
      <c r="A85" s="325">
        <v>540069</v>
      </c>
      <c r="B85" s="326" t="s">
        <v>2876</v>
      </c>
      <c r="C85" s="326" t="s">
        <v>305</v>
      </c>
      <c r="D85" s="323"/>
      <c r="E85" s="324"/>
      <c r="F85" s="324"/>
      <c r="G85" s="982"/>
      <c r="H85" s="324"/>
      <c r="I85" s="324"/>
      <c r="J85" s="324"/>
      <c r="K85" s="324"/>
      <c r="L85" s="324"/>
      <c r="M85" s="7"/>
    </row>
    <row r="86" spans="1:31" ht="15">
      <c r="A86" s="333">
        <v>540070</v>
      </c>
      <c r="B86" s="334" t="s">
        <v>2877</v>
      </c>
      <c r="C86" s="334" t="s">
        <v>303</v>
      </c>
      <c r="D86" s="574" t="s">
        <v>2852</v>
      </c>
      <c r="E86" s="330">
        <v>45092</v>
      </c>
      <c r="F86" s="574" t="s">
        <v>92</v>
      </c>
      <c r="G86" s="574" t="s">
        <v>92</v>
      </c>
      <c r="H86" s="335">
        <v>20230601</v>
      </c>
      <c r="I86" s="335">
        <v>132</v>
      </c>
      <c r="J86" s="335">
        <v>3</v>
      </c>
      <c r="K86" s="335">
        <v>220</v>
      </c>
      <c r="L86" s="324">
        <f t="shared" si="0"/>
        <v>355</v>
      </c>
      <c r="M86" s="7" t="s">
        <v>3589</v>
      </c>
      <c r="N86" s="320"/>
      <c r="O86" s="320"/>
      <c r="P86" s="320"/>
      <c r="Q86" s="320"/>
      <c r="R86" s="320"/>
      <c r="S86" s="320"/>
      <c r="T86" s="320"/>
      <c r="U86" s="320"/>
      <c r="V86" s="320"/>
      <c r="W86" s="320"/>
      <c r="X86" s="320"/>
      <c r="Y86" s="320"/>
      <c r="Z86" s="320"/>
      <c r="AA86" s="320"/>
      <c r="AB86" s="320"/>
      <c r="AC86" s="320"/>
      <c r="AD86" s="320"/>
      <c r="AE86" s="320"/>
    </row>
    <row r="87" spans="1:31" ht="15">
      <c r="A87" s="325">
        <v>540071</v>
      </c>
      <c r="B87" s="326" t="s">
        <v>2878</v>
      </c>
      <c r="C87" s="326" t="s">
        <v>305</v>
      </c>
      <c r="D87" s="323"/>
      <c r="E87" s="324"/>
      <c r="F87" s="324"/>
      <c r="G87" s="982"/>
      <c r="H87" s="324"/>
      <c r="I87" s="324"/>
      <c r="J87" s="324"/>
      <c r="K87" s="324"/>
      <c r="L87" s="324"/>
      <c r="M87" s="7"/>
    </row>
    <row r="88" spans="1:31" ht="15">
      <c r="A88" s="325">
        <v>540072</v>
      </c>
      <c r="B88" s="326" t="s">
        <v>2879</v>
      </c>
      <c r="C88" s="326" t="s">
        <v>305</v>
      </c>
      <c r="D88" s="323"/>
      <c r="E88" s="324"/>
      <c r="F88" s="324"/>
      <c r="G88" s="982"/>
      <c r="H88" s="324"/>
      <c r="I88" s="324"/>
      <c r="J88" s="324"/>
      <c r="K88" s="324"/>
      <c r="L88" s="324"/>
      <c r="M88" s="7"/>
    </row>
    <row r="89" spans="1:31" ht="15">
      <c r="A89" s="327">
        <v>540073</v>
      </c>
      <c r="B89" s="328" t="s">
        <v>2880</v>
      </c>
      <c r="C89" s="328" t="s">
        <v>305</v>
      </c>
      <c r="D89" s="821"/>
      <c r="E89" s="330"/>
      <c r="F89" s="324"/>
      <c r="G89" s="982"/>
      <c r="H89" s="331"/>
      <c r="I89" s="331"/>
      <c r="J89" s="331"/>
      <c r="K89" s="331"/>
      <c r="L89" s="324"/>
      <c r="M89" s="3"/>
      <c r="N89" s="320"/>
      <c r="O89" s="320"/>
      <c r="P89" s="320"/>
      <c r="Q89" s="320"/>
      <c r="R89" s="320"/>
      <c r="S89" s="320"/>
      <c r="T89" s="320"/>
      <c r="U89" s="320"/>
      <c r="V89" s="320"/>
      <c r="W89" s="320"/>
      <c r="X89" s="320"/>
      <c r="Y89" s="320"/>
      <c r="Z89" s="320"/>
      <c r="AA89" s="320"/>
      <c r="AB89" s="320"/>
      <c r="AC89" s="320"/>
      <c r="AD89" s="320"/>
      <c r="AE89" s="320"/>
    </row>
    <row r="90" spans="1:31" ht="15">
      <c r="A90" s="325">
        <v>540074</v>
      </c>
      <c r="B90" s="326" t="s">
        <v>2881</v>
      </c>
      <c r="C90" s="326" t="s">
        <v>305</v>
      </c>
      <c r="D90" s="323"/>
      <c r="E90" s="324"/>
      <c r="F90" s="324"/>
      <c r="G90" s="982"/>
      <c r="H90" s="324"/>
      <c r="I90" s="324"/>
      <c r="J90" s="324"/>
      <c r="K90" s="324"/>
      <c r="L90" s="324"/>
      <c r="M90" s="7"/>
    </row>
    <row r="91" spans="1:31" ht="15">
      <c r="A91" s="327">
        <v>540075</v>
      </c>
      <c r="B91" s="328" t="s">
        <v>2882</v>
      </c>
      <c r="C91" s="328" t="s">
        <v>305</v>
      </c>
      <c r="D91" s="574" t="s">
        <v>2852</v>
      </c>
      <c r="E91" s="330">
        <v>45077</v>
      </c>
      <c r="F91" s="574" t="s">
        <v>92</v>
      </c>
      <c r="G91" s="983"/>
      <c r="H91" s="335">
        <v>20230509</v>
      </c>
      <c r="I91" s="335">
        <v>26</v>
      </c>
      <c r="J91" s="335">
        <v>2</v>
      </c>
      <c r="K91" s="335">
        <v>5</v>
      </c>
      <c r="L91" s="324">
        <f t="shared" si="0"/>
        <v>33</v>
      </c>
      <c r="M91" s="332"/>
      <c r="N91" s="320"/>
      <c r="O91" s="320"/>
      <c r="P91" s="320"/>
      <c r="Q91" s="320"/>
      <c r="R91" s="320"/>
      <c r="S91" s="320"/>
      <c r="T91" s="320"/>
      <c r="U91" s="320"/>
      <c r="V91" s="320"/>
      <c r="W91" s="320"/>
      <c r="X91" s="320"/>
      <c r="Y91" s="320"/>
      <c r="Z91" s="320"/>
      <c r="AA91" s="320"/>
      <c r="AB91" s="320"/>
      <c r="AC91" s="320"/>
      <c r="AD91" s="320"/>
      <c r="AE91" s="320"/>
    </row>
    <row r="92" spans="1:31" ht="15">
      <c r="A92" s="325">
        <v>540076</v>
      </c>
      <c r="B92" s="326" t="s">
        <v>2883</v>
      </c>
      <c r="C92" s="326" t="s">
        <v>305</v>
      </c>
      <c r="D92" s="323"/>
      <c r="E92" s="324"/>
      <c r="F92" s="324"/>
      <c r="G92" s="982"/>
      <c r="H92" s="324"/>
      <c r="I92" s="324"/>
      <c r="J92" s="324"/>
      <c r="K92" s="324"/>
      <c r="L92" s="324"/>
      <c r="M92" s="7"/>
    </row>
    <row r="93" spans="1:31" ht="15">
      <c r="A93" s="325">
        <v>540077</v>
      </c>
      <c r="B93" s="326" t="s">
        <v>2884</v>
      </c>
      <c r="C93" s="326" t="s">
        <v>305</v>
      </c>
      <c r="D93" s="323"/>
      <c r="E93" s="324"/>
      <c r="F93" s="324"/>
      <c r="G93" s="982"/>
      <c r="H93" s="324"/>
      <c r="I93" s="324"/>
      <c r="J93" s="324"/>
      <c r="K93" s="324"/>
      <c r="L93" s="324"/>
      <c r="M93" s="7"/>
    </row>
    <row r="94" spans="1:31" ht="15">
      <c r="A94" s="325">
        <v>540078</v>
      </c>
      <c r="B94" s="326" t="s">
        <v>2885</v>
      </c>
      <c r="C94" s="326" t="s">
        <v>305</v>
      </c>
      <c r="D94" s="323"/>
      <c r="E94" s="324"/>
      <c r="F94" s="324"/>
      <c r="G94" s="982"/>
      <c r="H94" s="324"/>
      <c r="I94" s="324"/>
      <c r="J94" s="324"/>
      <c r="K94" s="324"/>
      <c r="L94" s="324"/>
      <c r="M94" s="7"/>
    </row>
    <row r="95" spans="1:31" ht="15">
      <c r="A95" s="325">
        <v>540279</v>
      </c>
      <c r="B95" s="326" t="s">
        <v>2886</v>
      </c>
      <c r="C95" s="326" t="s">
        <v>305</v>
      </c>
      <c r="D95" s="323"/>
      <c r="E95" s="324"/>
      <c r="F95" s="324"/>
      <c r="G95" s="982"/>
      <c r="H95" s="324"/>
      <c r="I95" s="324"/>
      <c r="J95" s="324"/>
      <c r="K95" s="324"/>
      <c r="L95" s="324"/>
      <c r="M95" s="7"/>
    </row>
    <row r="96" spans="1:31" ht="15">
      <c r="A96" s="325">
        <v>540079</v>
      </c>
      <c r="B96" s="326" t="s">
        <v>2887</v>
      </c>
      <c r="C96" s="326" t="s">
        <v>305</v>
      </c>
      <c r="D96" s="323"/>
      <c r="E96" s="324"/>
      <c r="F96" s="324"/>
      <c r="G96" s="982"/>
      <c r="H96" s="324"/>
      <c r="I96" s="324"/>
      <c r="J96" s="324"/>
      <c r="K96" s="324"/>
      <c r="L96" s="324"/>
      <c r="M96" s="7"/>
    </row>
    <row r="97" spans="1:13" ht="15">
      <c r="A97" s="325">
        <v>540082</v>
      </c>
      <c r="B97" s="326" t="s">
        <v>2888</v>
      </c>
      <c r="C97" s="326" t="s">
        <v>305</v>
      </c>
      <c r="D97" s="323"/>
      <c r="E97" s="324"/>
      <c r="F97" s="324"/>
      <c r="G97" s="982"/>
      <c r="H97" s="324"/>
      <c r="I97" s="324"/>
      <c r="J97" s="324"/>
      <c r="K97" s="324"/>
      <c r="L97" s="324"/>
      <c r="M97" s="7"/>
    </row>
    <row r="98" spans="1:13" ht="15">
      <c r="A98" s="325">
        <v>540223</v>
      </c>
      <c r="B98" s="326" t="s">
        <v>2889</v>
      </c>
      <c r="C98" s="326" t="s">
        <v>305</v>
      </c>
      <c r="D98" s="323"/>
      <c r="E98" s="324"/>
      <c r="F98" s="324"/>
      <c r="G98" s="982"/>
      <c r="H98" s="324"/>
      <c r="I98" s="324"/>
      <c r="J98" s="324"/>
      <c r="K98" s="324"/>
      <c r="L98" s="324"/>
      <c r="M98" s="7"/>
    </row>
    <row r="99" spans="1:13" ht="15">
      <c r="A99" s="325">
        <v>540083</v>
      </c>
      <c r="B99" s="326" t="s">
        <v>2890</v>
      </c>
      <c r="C99" s="326" t="s">
        <v>305</v>
      </c>
      <c r="D99" s="323"/>
      <c r="E99" s="324"/>
      <c r="F99" s="324"/>
      <c r="G99" s="982"/>
      <c r="H99" s="324"/>
      <c r="I99" s="324"/>
      <c r="J99" s="324"/>
      <c r="K99" s="324"/>
      <c r="L99" s="324"/>
      <c r="M99" s="7"/>
    </row>
    <row r="100" spans="1:13" ht="15">
      <c r="A100" s="325">
        <v>540029</v>
      </c>
      <c r="B100" s="326" t="s">
        <v>2891</v>
      </c>
      <c r="C100" s="326" t="s">
        <v>305</v>
      </c>
      <c r="D100" s="323"/>
      <c r="E100" s="324"/>
      <c r="F100" s="324"/>
      <c r="G100" s="982"/>
      <c r="H100" s="324"/>
      <c r="I100" s="324"/>
      <c r="J100" s="324"/>
      <c r="K100" s="324"/>
      <c r="L100" s="324"/>
      <c r="M100" s="7"/>
    </row>
    <row r="101" spans="1:13" ht="15">
      <c r="A101" s="321">
        <v>540085</v>
      </c>
      <c r="B101" s="322" t="s">
        <v>2892</v>
      </c>
      <c r="C101" s="322" t="s">
        <v>303</v>
      </c>
      <c r="D101" s="323"/>
      <c r="E101" s="324"/>
      <c r="F101" s="324"/>
      <c r="G101" s="982"/>
      <c r="H101" s="324"/>
      <c r="I101" s="324"/>
      <c r="J101" s="324"/>
      <c r="K101" s="324"/>
      <c r="L101" s="324"/>
      <c r="M101" s="7"/>
    </row>
    <row r="102" spans="1:13" ht="15">
      <c r="A102" s="325">
        <v>540086</v>
      </c>
      <c r="B102" s="326" t="s">
        <v>2893</v>
      </c>
      <c r="C102" s="326" t="s">
        <v>305</v>
      </c>
      <c r="D102" s="323"/>
      <c r="E102" s="324"/>
      <c r="F102" s="324"/>
      <c r="G102" s="982"/>
      <c r="H102" s="324"/>
      <c r="I102" s="324"/>
      <c r="J102" s="324"/>
      <c r="K102" s="324"/>
      <c r="L102" s="324"/>
      <c r="M102" s="7"/>
    </row>
    <row r="103" spans="1:13" ht="15">
      <c r="A103" s="325">
        <v>540087</v>
      </c>
      <c r="B103" s="326" t="s">
        <v>2894</v>
      </c>
      <c r="C103" s="326" t="s">
        <v>305</v>
      </c>
      <c r="D103" s="323"/>
      <c r="E103" s="324"/>
      <c r="F103" s="324"/>
      <c r="G103" s="982"/>
      <c r="H103" s="324"/>
      <c r="I103" s="324"/>
      <c r="J103" s="324"/>
      <c r="K103" s="324"/>
      <c r="L103" s="324"/>
      <c r="M103" s="7"/>
    </row>
    <row r="104" spans="1:13" ht="15">
      <c r="A104" s="321">
        <v>540088</v>
      </c>
      <c r="B104" s="322" t="s">
        <v>2895</v>
      </c>
      <c r="C104" s="322" t="s">
        <v>303</v>
      </c>
      <c r="D104" s="323"/>
      <c r="E104" s="324"/>
      <c r="F104" s="324"/>
      <c r="G104" s="982"/>
      <c r="H104" s="324"/>
      <c r="I104" s="324"/>
      <c r="J104" s="324"/>
      <c r="K104" s="324"/>
      <c r="L104" s="324"/>
      <c r="M104" s="7"/>
    </row>
    <row r="105" spans="1:13" ht="15">
      <c r="A105" s="325">
        <v>540089</v>
      </c>
      <c r="B105" s="326" t="s">
        <v>2896</v>
      </c>
      <c r="C105" s="326" t="s">
        <v>305</v>
      </c>
      <c r="D105" s="323"/>
      <c r="E105" s="324"/>
      <c r="F105" s="324"/>
      <c r="G105" s="982"/>
      <c r="H105" s="324"/>
      <c r="I105" s="324"/>
      <c r="J105" s="324"/>
      <c r="K105" s="324"/>
      <c r="L105" s="324"/>
      <c r="M105" s="7"/>
    </row>
    <row r="106" spans="1:13" ht="15">
      <c r="A106" s="325">
        <v>540090</v>
      </c>
      <c r="B106" s="326" t="s">
        <v>2897</v>
      </c>
      <c r="C106" s="326" t="s">
        <v>305</v>
      </c>
      <c r="D106" s="323"/>
      <c r="E106" s="324"/>
      <c r="F106" s="324"/>
      <c r="G106" s="982"/>
      <c r="H106" s="324"/>
      <c r="I106" s="324"/>
      <c r="J106" s="324"/>
      <c r="K106" s="324"/>
      <c r="L106" s="324"/>
      <c r="M106" s="7"/>
    </row>
    <row r="107" spans="1:13" ht="15">
      <c r="A107" s="321">
        <v>545536</v>
      </c>
      <c r="B107" s="322" t="s">
        <v>2898</v>
      </c>
      <c r="C107" s="322" t="s">
        <v>303</v>
      </c>
      <c r="D107" s="323"/>
      <c r="E107" s="324"/>
      <c r="F107" s="324"/>
      <c r="G107" s="982"/>
      <c r="H107" s="324"/>
      <c r="I107" s="324"/>
      <c r="J107" s="324"/>
      <c r="K107" s="324"/>
      <c r="L107" s="324"/>
      <c r="M107" s="7"/>
    </row>
    <row r="108" spans="1:13" ht="15">
      <c r="A108" s="325">
        <v>540092</v>
      </c>
      <c r="B108" s="326" t="s">
        <v>2899</v>
      </c>
      <c r="C108" s="326" t="s">
        <v>305</v>
      </c>
      <c r="D108" s="323"/>
      <c r="E108" s="324"/>
      <c r="F108" s="324"/>
      <c r="G108" s="982"/>
      <c r="H108" s="324"/>
      <c r="I108" s="324"/>
      <c r="J108" s="324"/>
      <c r="K108" s="324"/>
      <c r="L108" s="324"/>
      <c r="M108" s="7"/>
    </row>
    <row r="109" spans="1:13" ht="15">
      <c r="A109" s="325">
        <v>545535</v>
      </c>
      <c r="B109" s="326" t="s">
        <v>2900</v>
      </c>
      <c r="C109" s="326" t="s">
        <v>305</v>
      </c>
      <c r="D109" s="323"/>
      <c r="E109" s="324"/>
      <c r="F109" s="324"/>
      <c r="G109" s="982"/>
      <c r="H109" s="324"/>
      <c r="I109" s="324"/>
      <c r="J109" s="324"/>
      <c r="K109" s="324"/>
      <c r="L109" s="324"/>
      <c r="M109" s="7"/>
    </row>
    <row r="110" spans="1:13" ht="15">
      <c r="A110" s="325">
        <v>545537</v>
      </c>
      <c r="B110" s="326" t="s">
        <v>2901</v>
      </c>
      <c r="C110" s="326" t="s">
        <v>305</v>
      </c>
      <c r="D110" s="323"/>
      <c r="E110" s="324"/>
      <c r="F110" s="324"/>
      <c r="G110" s="982"/>
      <c r="H110" s="324"/>
      <c r="I110" s="324"/>
      <c r="J110" s="324"/>
      <c r="K110" s="324"/>
      <c r="L110" s="324"/>
      <c r="M110" s="7"/>
    </row>
    <row r="111" spans="1:13" ht="15">
      <c r="A111" s="325">
        <v>540095</v>
      </c>
      <c r="B111" s="326" t="s">
        <v>2902</v>
      </c>
      <c r="C111" s="326" t="s">
        <v>305</v>
      </c>
      <c r="D111" s="323"/>
      <c r="E111" s="324"/>
      <c r="F111" s="324"/>
      <c r="G111" s="982"/>
      <c r="H111" s="324"/>
      <c r="I111" s="324"/>
      <c r="J111" s="324"/>
      <c r="K111" s="324"/>
      <c r="L111" s="324"/>
      <c r="M111" s="7"/>
    </row>
    <row r="112" spans="1:13" ht="15">
      <c r="A112" s="325">
        <v>545539</v>
      </c>
      <c r="B112" s="326" t="s">
        <v>2903</v>
      </c>
      <c r="C112" s="326" t="s">
        <v>305</v>
      </c>
      <c r="D112" s="323"/>
      <c r="E112" s="324"/>
      <c r="F112" s="324"/>
      <c r="G112" s="982"/>
      <c r="H112" s="324"/>
      <c r="I112" s="324"/>
      <c r="J112" s="324"/>
      <c r="K112" s="324"/>
      <c r="L112" s="324"/>
      <c r="M112" s="7"/>
    </row>
    <row r="113" spans="1:13" ht="15">
      <c r="A113" s="336">
        <v>540097</v>
      </c>
      <c r="B113" s="337" t="s">
        <v>2904</v>
      </c>
      <c r="C113" s="322" t="s">
        <v>303</v>
      </c>
      <c r="D113" s="323"/>
      <c r="E113" s="324"/>
      <c r="F113" s="324"/>
      <c r="G113" s="982"/>
      <c r="H113" s="324"/>
      <c r="I113" s="324"/>
      <c r="J113" s="324"/>
      <c r="K113" s="324"/>
      <c r="L113" s="324"/>
      <c r="M113" s="7"/>
    </row>
    <row r="114" spans="1:13" ht="15">
      <c r="A114" s="338">
        <v>540098</v>
      </c>
      <c r="B114" s="326" t="s">
        <v>2905</v>
      </c>
      <c r="C114" s="326" t="s">
        <v>305</v>
      </c>
      <c r="D114" s="323"/>
      <c r="E114" s="324"/>
      <c r="F114" s="324"/>
      <c r="G114" s="982"/>
      <c r="H114" s="324"/>
      <c r="I114" s="324"/>
      <c r="J114" s="324"/>
      <c r="K114" s="324"/>
      <c r="L114" s="324"/>
      <c r="M114" s="7"/>
    </row>
    <row r="115" spans="1:13" ht="15">
      <c r="A115" s="325" t="s">
        <v>2906</v>
      </c>
      <c r="B115" s="326" t="s">
        <v>2907</v>
      </c>
      <c r="C115" s="326" t="s">
        <v>305</v>
      </c>
      <c r="D115" s="323"/>
      <c r="E115" s="324"/>
      <c r="F115" s="324"/>
      <c r="G115" s="982"/>
      <c r="H115" s="324"/>
      <c r="I115" s="324"/>
      <c r="J115" s="324"/>
      <c r="K115" s="324"/>
      <c r="L115" s="324"/>
      <c r="M115" s="7"/>
    </row>
    <row r="116" spans="1:13" ht="15">
      <c r="A116" s="325">
        <v>540100</v>
      </c>
      <c r="B116" s="326" t="s">
        <v>2908</v>
      </c>
      <c r="C116" s="326" t="s">
        <v>305</v>
      </c>
      <c r="D116" s="323"/>
      <c r="E116" s="324"/>
      <c r="F116" s="324"/>
      <c r="G116" s="982"/>
      <c r="H116" s="324"/>
      <c r="I116" s="324"/>
      <c r="J116" s="324"/>
      <c r="K116" s="324"/>
      <c r="L116" s="324"/>
      <c r="M116" s="7"/>
    </row>
    <row r="117" spans="1:13" ht="15">
      <c r="A117" s="325">
        <v>540101</v>
      </c>
      <c r="B117" s="326" t="s">
        <v>2909</v>
      </c>
      <c r="C117" s="326" t="s">
        <v>305</v>
      </c>
      <c r="D117" s="323"/>
      <c r="E117" s="324"/>
      <c r="F117" s="324"/>
      <c r="G117" s="982"/>
      <c r="H117" s="324"/>
      <c r="I117" s="324"/>
      <c r="J117" s="324"/>
      <c r="K117" s="324"/>
      <c r="L117" s="324"/>
      <c r="M117" s="7"/>
    </row>
    <row r="118" spans="1:13" ht="15">
      <c r="A118" s="325">
        <v>540102</v>
      </c>
      <c r="B118" s="326" t="s">
        <v>2910</v>
      </c>
      <c r="C118" s="326" t="s">
        <v>305</v>
      </c>
      <c r="D118" s="323"/>
      <c r="E118" s="324"/>
      <c r="F118" s="324"/>
      <c r="G118" s="982"/>
      <c r="H118" s="324"/>
      <c r="I118" s="324"/>
      <c r="J118" s="324"/>
      <c r="K118" s="324"/>
      <c r="L118" s="324"/>
      <c r="M118" s="7"/>
    </row>
    <row r="119" spans="1:13" ht="15">
      <c r="A119" s="325">
        <v>540103</v>
      </c>
      <c r="B119" s="326" t="s">
        <v>2911</v>
      </c>
      <c r="C119" s="326" t="s">
        <v>305</v>
      </c>
      <c r="D119" s="323"/>
      <c r="E119" s="324"/>
      <c r="F119" s="324"/>
      <c r="G119" s="982"/>
      <c r="H119" s="324"/>
      <c r="I119" s="324"/>
      <c r="J119" s="324"/>
      <c r="K119" s="324"/>
      <c r="L119" s="324"/>
      <c r="M119" s="7"/>
    </row>
    <row r="120" spans="1:13" ht="15">
      <c r="A120" s="325">
        <v>540104</v>
      </c>
      <c r="B120" s="326" t="s">
        <v>2912</v>
      </c>
      <c r="C120" s="326" t="s">
        <v>305</v>
      </c>
      <c r="D120" s="323"/>
      <c r="E120" s="324"/>
      <c r="F120" s="324"/>
      <c r="G120" s="982"/>
      <c r="H120" s="324"/>
      <c r="I120" s="324"/>
      <c r="J120" s="324"/>
      <c r="K120" s="324"/>
      <c r="L120" s="324"/>
      <c r="M120" s="7"/>
    </row>
    <row r="121" spans="1:13" ht="15">
      <c r="A121" s="325">
        <v>540292</v>
      </c>
      <c r="B121" s="326" t="s">
        <v>2913</v>
      </c>
      <c r="C121" s="326" t="s">
        <v>305</v>
      </c>
      <c r="D121" s="323"/>
      <c r="E121" s="324"/>
      <c r="F121" s="324"/>
      <c r="G121" s="982"/>
      <c r="H121" s="324"/>
      <c r="I121" s="324"/>
      <c r="J121" s="324"/>
      <c r="K121" s="324"/>
      <c r="L121" s="324"/>
      <c r="M121" s="7"/>
    </row>
    <row r="122" spans="1:13" ht="15">
      <c r="A122" s="325">
        <v>540105</v>
      </c>
      <c r="B122" s="326" t="s">
        <v>2914</v>
      </c>
      <c r="C122" s="326" t="s">
        <v>305</v>
      </c>
      <c r="D122" s="323"/>
      <c r="E122" s="324"/>
      <c r="F122" s="324"/>
      <c r="G122" s="982"/>
      <c r="H122" s="324"/>
      <c r="I122" s="324"/>
      <c r="J122" s="324"/>
      <c r="K122" s="324"/>
      <c r="L122" s="324"/>
      <c r="M122" s="7"/>
    </row>
    <row r="123" spans="1:13" ht="15">
      <c r="A123" s="325">
        <v>540106</v>
      </c>
      <c r="B123" s="326" t="s">
        <v>2915</v>
      </c>
      <c r="C123" s="326" t="s">
        <v>305</v>
      </c>
      <c r="D123" s="323"/>
      <c r="E123" s="324"/>
      <c r="F123" s="324"/>
      <c r="G123" s="982"/>
      <c r="H123" s="324"/>
      <c r="I123" s="324"/>
      <c r="J123" s="324"/>
      <c r="K123" s="324"/>
      <c r="L123" s="324"/>
      <c r="M123" s="7"/>
    </row>
    <row r="124" spans="1:13" ht="15">
      <c r="A124" s="321">
        <v>540107</v>
      </c>
      <c r="B124" s="322" t="s">
        <v>2916</v>
      </c>
      <c r="C124" s="322" t="s">
        <v>303</v>
      </c>
      <c r="D124" s="323"/>
      <c r="E124" s="324"/>
      <c r="F124" s="324"/>
      <c r="G124" s="982"/>
      <c r="H124" s="324"/>
      <c r="I124" s="324"/>
      <c r="J124" s="324"/>
      <c r="K124" s="324"/>
      <c r="L124" s="324"/>
      <c r="M124" s="7"/>
    </row>
    <row r="125" spans="1:13" ht="15">
      <c r="A125" s="325">
        <v>540108</v>
      </c>
      <c r="B125" s="326" t="s">
        <v>2917</v>
      </c>
      <c r="C125" s="326" t="s">
        <v>305</v>
      </c>
      <c r="D125" s="323"/>
      <c r="E125" s="324"/>
      <c r="F125" s="324"/>
      <c r="G125" s="982"/>
      <c r="H125" s="324"/>
      <c r="I125" s="324"/>
      <c r="J125" s="324"/>
      <c r="K125" s="324"/>
      <c r="L125" s="324"/>
      <c r="M125" s="7"/>
    </row>
    <row r="126" spans="1:13" ht="15">
      <c r="A126" s="325">
        <v>540287</v>
      </c>
      <c r="B126" s="326" t="s">
        <v>2918</v>
      </c>
      <c r="C126" s="326" t="s">
        <v>305</v>
      </c>
      <c r="D126" s="323"/>
      <c r="E126" s="324"/>
      <c r="F126" s="324"/>
      <c r="G126" s="982"/>
      <c r="H126" s="324"/>
      <c r="I126" s="324"/>
      <c r="J126" s="324"/>
      <c r="K126" s="324"/>
      <c r="L126" s="324"/>
      <c r="M126" s="7"/>
    </row>
    <row r="127" spans="1:13" ht="15">
      <c r="A127" s="325">
        <v>540109</v>
      </c>
      <c r="B127" s="326" t="s">
        <v>2919</v>
      </c>
      <c r="C127" s="326" t="s">
        <v>305</v>
      </c>
      <c r="D127" s="323"/>
      <c r="E127" s="324"/>
      <c r="F127" s="324"/>
      <c r="G127" s="982"/>
      <c r="H127" s="324"/>
      <c r="I127" s="324"/>
      <c r="J127" s="324"/>
      <c r="K127" s="324"/>
      <c r="L127" s="324"/>
      <c r="M127" s="7"/>
    </row>
    <row r="128" spans="1:13" ht="15">
      <c r="A128" s="325">
        <v>540110</v>
      </c>
      <c r="B128" s="326" t="s">
        <v>2920</v>
      </c>
      <c r="C128" s="326" t="s">
        <v>305</v>
      </c>
      <c r="D128" s="323"/>
      <c r="E128" s="324"/>
      <c r="F128" s="324"/>
      <c r="G128" s="982"/>
      <c r="H128" s="324"/>
      <c r="I128" s="324"/>
      <c r="J128" s="324"/>
      <c r="K128" s="324"/>
      <c r="L128" s="324"/>
      <c r="M128" s="7"/>
    </row>
    <row r="129" spans="1:13" ht="15">
      <c r="A129" s="325">
        <v>540111</v>
      </c>
      <c r="B129" s="326" t="s">
        <v>2921</v>
      </c>
      <c r="C129" s="326" t="s">
        <v>305</v>
      </c>
      <c r="D129" s="323"/>
      <c r="E129" s="324"/>
      <c r="F129" s="324"/>
      <c r="G129" s="982"/>
      <c r="H129" s="324"/>
      <c r="I129" s="324"/>
      <c r="J129" s="324"/>
      <c r="K129" s="324"/>
      <c r="L129" s="324"/>
      <c r="M129" s="7"/>
    </row>
    <row r="130" spans="1:13" ht="15">
      <c r="A130" s="321">
        <v>540112</v>
      </c>
      <c r="B130" s="322" t="s">
        <v>2922</v>
      </c>
      <c r="C130" s="322" t="s">
        <v>303</v>
      </c>
      <c r="D130" s="323"/>
      <c r="E130" s="324"/>
      <c r="F130" s="324"/>
      <c r="G130" s="982"/>
      <c r="H130" s="324"/>
      <c r="I130" s="324"/>
      <c r="J130" s="324"/>
      <c r="K130" s="324"/>
      <c r="L130" s="324"/>
      <c r="M130" s="7"/>
    </row>
    <row r="131" spans="1:13" ht="15">
      <c r="A131" s="325">
        <v>540247</v>
      </c>
      <c r="B131" s="326" t="s">
        <v>2923</v>
      </c>
      <c r="C131" s="326" t="s">
        <v>305</v>
      </c>
      <c r="D131" s="323"/>
      <c r="E131" s="324"/>
      <c r="F131" s="324"/>
      <c r="G131" s="982"/>
      <c r="H131" s="324"/>
      <c r="I131" s="324"/>
      <c r="J131" s="324"/>
      <c r="K131" s="324"/>
      <c r="L131" s="324"/>
      <c r="M131" s="7"/>
    </row>
    <row r="132" spans="1:13" ht="15">
      <c r="A132" s="325">
        <v>540251</v>
      </c>
      <c r="B132" s="326" t="s">
        <v>2924</v>
      </c>
      <c r="C132" s="326" t="s">
        <v>305</v>
      </c>
      <c r="D132" s="323"/>
      <c r="E132" s="324"/>
      <c r="F132" s="324"/>
      <c r="G132" s="982"/>
      <c r="H132" s="324"/>
      <c r="I132" s="324"/>
      <c r="J132" s="324"/>
      <c r="K132" s="324"/>
      <c r="L132" s="324"/>
      <c r="M132" s="7"/>
    </row>
    <row r="133" spans="1:13" ht="15">
      <c r="A133" s="325">
        <v>540113</v>
      </c>
      <c r="B133" s="326" t="s">
        <v>2925</v>
      </c>
      <c r="C133" s="326" t="s">
        <v>305</v>
      </c>
      <c r="D133" s="323"/>
      <c r="E133" s="324"/>
      <c r="F133" s="324"/>
      <c r="G133" s="982"/>
      <c r="H133" s="324"/>
      <c r="I133" s="324"/>
      <c r="J133" s="324"/>
      <c r="K133" s="324"/>
      <c r="L133" s="324"/>
      <c r="M133" s="7"/>
    </row>
    <row r="134" spans="1:13" ht="15">
      <c r="A134" s="325">
        <v>540248</v>
      </c>
      <c r="B134" s="326" t="s">
        <v>2926</v>
      </c>
      <c r="C134" s="326" t="s">
        <v>305</v>
      </c>
      <c r="D134" s="323"/>
      <c r="E134" s="324"/>
      <c r="F134" s="324"/>
      <c r="G134" s="982"/>
      <c r="H134" s="324"/>
      <c r="I134" s="324"/>
      <c r="J134" s="324"/>
      <c r="K134" s="324"/>
      <c r="L134" s="324"/>
      <c r="M134" s="7"/>
    </row>
    <row r="135" spans="1:13" ht="15">
      <c r="A135" s="325">
        <v>540249</v>
      </c>
      <c r="B135" s="326" t="s">
        <v>2927</v>
      </c>
      <c r="C135" s="326" t="s">
        <v>305</v>
      </c>
      <c r="D135" s="323"/>
      <c r="E135" s="324"/>
      <c r="F135" s="324"/>
      <c r="G135" s="982"/>
      <c r="H135" s="324"/>
      <c r="I135" s="324"/>
      <c r="J135" s="324"/>
      <c r="K135" s="324"/>
      <c r="L135" s="324"/>
      <c r="M135" s="7"/>
    </row>
    <row r="136" spans="1:13" ht="15">
      <c r="A136" s="325">
        <v>540250</v>
      </c>
      <c r="B136" s="326" t="s">
        <v>2928</v>
      </c>
      <c r="C136" s="326" t="s">
        <v>305</v>
      </c>
      <c r="D136" s="323"/>
      <c r="E136" s="324"/>
      <c r="F136" s="324"/>
      <c r="G136" s="982"/>
      <c r="H136" s="324"/>
      <c r="I136" s="324"/>
      <c r="J136" s="324"/>
      <c r="K136" s="324"/>
      <c r="L136" s="324"/>
      <c r="M136" s="7"/>
    </row>
    <row r="137" spans="1:13" ht="15">
      <c r="A137" s="321">
        <v>540114</v>
      </c>
      <c r="B137" s="322" t="s">
        <v>2929</v>
      </c>
      <c r="C137" s="322" t="s">
        <v>303</v>
      </c>
      <c r="D137" s="323"/>
      <c r="E137" s="324"/>
      <c r="F137" s="324"/>
      <c r="G137" s="982"/>
      <c r="H137" s="324"/>
      <c r="I137" s="324"/>
      <c r="J137" s="324"/>
      <c r="K137" s="324"/>
      <c r="L137" s="324"/>
      <c r="M137" s="7"/>
    </row>
    <row r="138" spans="1:13" ht="15">
      <c r="A138" s="325">
        <v>540115</v>
      </c>
      <c r="B138" s="326" t="s">
        <v>2930</v>
      </c>
      <c r="C138" s="326" t="s">
        <v>305</v>
      </c>
      <c r="D138" s="323"/>
      <c r="E138" s="324"/>
      <c r="F138" s="324"/>
      <c r="G138" s="982"/>
      <c r="H138" s="324"/>
      <c r="I138" s="324"/>
      <c r="J138" s="324"/>
      <c r="K138" s="324"/>
      <c r="L138" s="324"/>
      <c r="M138" s="7"/>
    </row>
    <row r="139" spans="1:13" ht="15">
      <c r="A139" s="325">
        <v>540291</v>
      </c>
      <c r="B139" s="326" t="s">
        <v>2931</v>
      </c>
      <c r="C139" s="326" t="s">
        <v>305</v>
      </c>
      <c r="D139" s="323"/>
      <c r="E139" s="324"/>
      <c r="F139" s="324"/>
      <c r="G139" s="982"/>
      <c r="H139" s="324"/>
      <c r="I139" s="324"/>
      <c r="J139" s="324"/>
      <c r="K139" s="324"/>
      <c r="L139" s="324"/>
      <c r="M139" s="7"/>
    </row>
    <row r="140" spans="1:13" ht="15">
      <c r="A140" s="325">
        <v>540116</v>
      </c>
      <c r="B140" s="326" t="s">
        <v>2932</v>
      </c>
      <c r="C140" s="326" t="s">
        <v>305</v>
      </c>
      <c r="D140" s="323"/>
      <c r="E140" s="324"/>
      <c r="F140" s="324"/>
      <c r="G140" s="982"/>
      <c r="H140" s="324"/>
      <c r="I140" s="324"/>
      <c r="J140" s="324"/>
      <c r="K140" s="324"/>
      <c r="L140" s="324"/>
      <c r="M140" s="7"/>
    </row>
    <row r="141" spans="1:13" ht="15">
      <c r="A141" s="325">
        <v>540117</v>
      </c>
      <c r="B141" s="326" t="s">
        <v>2933</v>
      </c>
      <c r="C141" s="326" t="s">
        <v>305</v>
      </c>
      <c r="D141" s="323"/>
      <c r="E141" s="324"/>
      <c r="F141" s="324"/>
      <c r="G141" s="982"/>
      <c r="H141" s="324"/>
      <c r="I141" s="324"/>
      <c r="J141" s="324"/>
      <c r="K141" s="324"/>
      <c r="L141" s="324"/>
      <c r="M141" s="7"/>
    </row>
    <row r="142" spans="1:13" ht="15">
      <c r="A142" s="325">
        <v>540118</v>
      </c>
      <c r="B142" s="326" t="s">
        <v>2934</v>
      </c>
      <c r="C142" s="326" t="s">
        <v>305</v>
      </c>
      <c r="D142" s="323"/>
      <c r="E142" s="324"/>
      <c r="F142" s="324"/>
      <c r="G142" s="982"/>
      <c r="H142" s="324"/>
      <c r="I142" s="324"/>
      <c r="J142" s="324"/>
      <c r="K142" s="324"/>
      <c r="L142" s="324"/>
      <c r="M142" s="7"/>
    </row>
    <row r="143" spans="1:13" ht="15">
      <c r="A143" s="325">
        <v>540119</v>
      </c>
      <c r="B143" s="326" t="s">
        <v>2935</v>
      </c>
      <c r="C143" s="326" t="s">
        <v>305</v>
      </c>
      <c r="D143" s="323"/>
      <c r="E143" s="324"/>
      <c r="F143" s="324"/>
      <c r="G143" s="982"/>
      <c r="H143" s="324"/>
      <c r="I143" s="324"/>
      <c r="J143" s="324"/>
      <c r="K143" s="324"/>
      <c r="L143" s="324"/>
      <c r="M143" s="7"/>
    </row>
    <row r="144" spans="1:13" ht="15">
      <c r="A144" s="325">
        <v>540120</v>
      </c>
      <c r="B144" s="326" t="s">
        <v>2936</v>
      </c>
      <c r="C144" s="326" t="s">
        <v>305</v>
      </c>
      <c r="D144" s="323"/>
      <c r="E144" s="324"/>
      <c r="F144" s="324"/>
      <c r="G144" s="982"/>
      <c r="H144" s="324"/>
      <c r="I144" s="324"/>
      <c r="J144" s="324"/>
      <c r="K144" s="324"/>
      <c r="L144" s="324"/>
      <c r="M144" s="7"/>
    </row>
    <row r="145" spans="1:13" ht="15">
      <c r="A145" s="325">
        <v>540121</v>
      </c>
      <c r="B145" s="326" t="s">
        <v>2937</v>
      </c>
      <c r="C145" s="326" t="s">
        <v>305</v>
      </c>
      <c r="D145" s="323"/>
      <c r="E145" s="324"/>
      <c r="F145" s="324"/>
      <c r="G145" s="982"/>
      <c r="H145" s="324"/>
      <c r="I145" s="324"/>
      <c r="J145" s="324"/>
      <c r="K145" s="324"/>
      <c r="L145" s="324"/>
      <c r="M145" s="7"/>
    </row>
    <row r="146" spans="1:13" ht="15">
      <c r="A146" s="325">
        <v>540122</v>
      </c>
      <c r="B146" s="326" t="s">
        <v>2938</v>
      </c>
      <c r="C146" s="326" t="s">
        <v>305</v>
      </c>
      <c r="D146" s="323"/>
      <c r="E146" s="324"/>
      <c r="F146" s="324"/>
      <c r="G146" s="982"/>
      <c r="H146" s="324"/>
      <c r="I146" s="324"/>
      <c r="J146" s="324"/>
      <c r="K146" s="324"/>
      <c r="L146" s="324"/>
      <c r="M146" s="7"/>
    </row>
    <row r="147" spans="1:13" ht="15">
      <c r="A147" s="325">
        <v>540123</v>
      </c>
      <c r="B147" s="326" t="s">
        <v>2939</v>
      </c>
      <c r="C147" s="326" t="s">
        <v>305</v>
      </c>
      <c r="D147" s="323"/>
      <c r="E147" s="324"/>
      <c r="F147" s="324"/>
      <c r="G147" s="982"/>
      <c r="H147" s="324"/>
      <c r="I147" s="324"/>
      <c r="J147" s="324"/>
      <c r="K147" s="324"/>
      <c r="L147" s="324"/>
      <c r="M147" s="7"/>
    </row>
    <row r="148" spans="1:13" ht="15">
      <c r="A148" s="321">
        <v>540124</v>
      </c>
      <c r="B148" s="322" t="s">
        <v>2940</v>
      </c>
      <c r="C148" s="322" t="s">
        <v>303</v>
      </c>
      <c r="D148" s="323"/>
      <c r="E148" s="324"/>
      <c r="F148" s="324"/>
      <c r="G148" s="982"/>
      <c r="H148" s="324"/>
      <c r="I148" s="324"/>
      <c r="J148" s="324"/>
      <c r="K148" s="324"/>
      <c r="L148" s="324"/>
      <c r="M148" s="7"/>
    </row>
    <row r="149" spans="1:13" ht="15">
      <c r="A149" s="325">
        <v>540172</v>
      </c>
      <c r="B149" s="326" t="s">
        <v>2941</v>
      </c>
      <c r="C149" s="326" t="s">
        <v>305</v>
      </c>
      <c r="D149" s="323"/>
      <c r="E149" s="324"/>
      <c r="F149" s="324"/>
      <c r="G149" s="982"/>
      <c r="H149" s="324"/>
      <c r="I149" s="324"/>
      <c r="J149" s="324"/>
      <c r="K149" s="324"/>
      <c r="L149" s="324"/>
      <c r="M149" s="7"/>
    </row>
    <row r="150" spans="1:13" ht="15">
      <c r="A150" s="325">
        <v>540285</v>
      </c>
      <c r="B150" s="326" t="s">
        <v>2942</v>
      </c>
      <c r="C150" s="326" t="s">
        <v>305</v>
      </c>
      <c r="D150" s="323"/>
      <c r="E150" s="324"/>
      <c r="F150" s="324"/>
      <c r="G150" s="982"/>
      <c r="H150" s="324"/>
      <c r="I150" s="324"/>
      <c r="J150" s="324"/>
      <c r="K150" s="324"/>
      <c r="L150" s="324"/>
      <c r="M150" s="7"/>
    </row>
    <row r="151" spans="1:13" ht="15">
      <c r="A151" s="325">
        <v>540125</v>
      </c>
      <c r="B151" s="326" t="s">
        <v>2943</v>
      </c>
      <c r="C151" s="326" t="s">
        <v>305</v>
      </c>
      <c r="D151" s="323"/>
      <c r="E151" s="324"/>
      <c r="F151" s="324"/>
      <c r="G151" s="982"/>
      <c r="H151" s="324"/>
      <c r="I151" s="324"/>
      <c r="J151" s="324"/>
      <c r="K151" s="324"/>
      <c r="L151" s="324"/>
      <c r="M151" s="7"/>
    </row>
    <row r="152" spans="1:13" ht="15">
      <c r="A152" s="339">
        <v>540126</v>
      </c>
      <c r="B152" s="340" t="s">
        <v>2944</v>
      </c>
      <c r="C152" s="340" t="s">
        <v>305</v>
      </c>
      <c r="D152" s="323"/>
      <c r="E152" s="324"/>
      <c r="F152" s="324"/>
      <c r="G152" s="982"/>
      <c r="H152" s="324"/>
      <c r="I152" s="324"/>
      <c r="J152" s="324"/>
      <c r="K152" s="324"/>
      <c r="L152" s="324"/>
      <c r="M152" s="7"/>
    </row>
    <row r="153" spans="1:13" ht="15">
      <c r="A153" s="325">
        <v>540127</v>
      </c>
      <c r="B153" s="326" t="s">
        <v>2945</v>
      </c>
      <c r="C153" s="326" t="s">
        <v>305</v>
      </c>
      <c r="D153" s="323"/>
      <c r="E153" s="324"/>
      <c r="F153" s="324"/>
      <c r="G153" s="982"/>
      <c r="H153" s="324"/>
      <c r="I153" s="324"/>
      <c r="J153" s="324"/>
      <c r="K153" s="324"/>
      <c r="L153" s="324"/>
      <c r="M153" s="7"/>
    </row>
    <row r="154" spans="1:13" ht="15">
      <c r="A154" s="325">
        <v>540128</v>
      </c>
      <c r="B154" s="326" t="s">
        <v>2946</v>
      </c>
      <c r="C154" s="326" t="s">
        <v>305</v>
      </c>
      <c r="D154" s="323"/>
      <c r="E154" s="324"/>
      <c r="F154" s="324"/>
      <c r="G154" s="982"/>
      <c r="H154" s="324"/>
      <c r="I154" s="324"/>
      <c r="J154" s="324"/>
      <c r="K154" s="324"/>
      <c r="L154" s="324"/>
      <c r="M154" s="7"/>
    </row>
    <row r="155" spans="1:13" ht="15">
      <c r="A155" s="321">
        <v>540129</v>
      </c>
      <c r="B155" s="322" t="s">
        <v>2947</v>
      </c>
      <c r="C155" s="322" t="s">
        <v>303</v>
      </c>
      <c r="D155" s="323"/>
      <c r="E155" s="324"/>
      <c r="F155" s="324"/>
      <c r="G155" s="982"/>
      <c r="H155" s="324"/>
      <c r="I155" s="324"/>
      <c r="J155" s="324"/>
      <c r="K155" s="324"/>
      <c r="L155" s="324"/>
      <c r="M155" s="7"/>
    </row>
    <row r="156" spans="1:13" ht="15">
      <c r="A156" s="325">
        <v>540130</v>
      </c>
      <c r="B156" s="326" t="s">
        <v>2948</v>
      </c>
      <c r="C156" s="326" t="s">
        <v>305</v>
      </c>
      <c r="D156" s="323"/>
      <c r="E156" s="324"/>
      <c r="F156" s="324"/>
      <c r="G156" s="982"/>
      <c r="H156" s="324"/>
      <c r="I156" s="324"/>
      <c r="J156" s="324"/>
      <c r="K156" s="324"/>
      <c r="L156" s="324"/>
      <c r="M156" s="7"/>
    </row>
    <row r="157" spans="1:13" ht="15">
      <c r="A157" s="325">
        <v>540131</v>
      </c>
      <c r="B157" s="326" t="s">
        <v>2949</v>
      </c>
      <c r="C157" s="326" t="s">
        <v>305</v>
      </c>
      <c r="D157" s="323"/>
      <c r="E157" s="324"/>
      <c r="F157" s="324"/>
      <c r="G157" s="982"/>
      <c r="H157" s="324"/>
      <c r="I157" s="324"/>
      <c r="J157" s="324"/>
      <c r="K157" s="324"/>
      <c r="L157" s="324"/>
      <c r="M157" s="7"/>
    </row>
    <row r="158" spans="1:13" ht="15">
      <c r="A158" s="325">
        <v>540155</v>
      </c>
      <c r="B158" s="326" t="s">
        <v>2950</v>
      </c>
      <c r="C158" s="326" t="s">
        <v>305</v>
      </c>
      <c r="D158" s="323"/>
      <c r="E158" s="324"/>
      <c r="F158" s="324"/>
      <c r="G158" s="982"/>
      <c r="H158" s="324"/>
      <c r="I158" s="324"/>
      <c r="J158" s="324"/>
      <c r="K158" s="324"/>
      <c r="L158" s="324"/>
      <c r="M158" s="7"/>
    </row>
    <row r="159" spans="1:13" ht="15">
      <c r="A159" s="321">
        <v>540133</v>
      </c>
      <c r="B159" s="322" t="s">
        <v>2951</v>
      </c>
      <c r="C159" s="322" t="s">
        <v>303</v>
      </c>
      <c r="D159" s="323"/>
      <c r="E159" s="324"/>
      <c r="F159" s="324"/>
      <c r="G159" s="982"/>
      <c r="H159" s="324"/>
      <c r="I159" s="324"/>
      <c r="J159" s="324"/>
      <c r="K159" s="324"/>
      <c r="L159" s="324"/>
      <c r="M159" s="7"/>
    </row>
    <row r="160" spans="1:13" ht="15">
      <c r="A160" s="325">
        <v>540134</v>
      </c>
      <c r="B160" s="326" t="s">
        <v>2952</v>
      </c>
      <c r="C160" s="326" t="s">
        <v>305</v>
      </c>
      <c r="D160" s="323"/>
      <c r="E160" s="324"/>
      <c r="F160" s="324"/>
      <c r="G160" s="982"/>
      <c r="H160" s="324"/>
      <c r="I160" s="324"/>
      <c r="J160" s="324"/>
      <c r="K160" s="324"/>
      <c r="L160" s="324"/>
      <c r="M160" s="7"/>
    </row>
    <row r="161" spans="1:13" ht="15">
      <c r="A161" s="325">
        <v>540135</v>
      </c>
      <c r="B161" s="326" t="s">
        <v>2953</v>
      </c>
      <c r="C161" s="326" t="s">
        <v>305</v>
      </c>
      <c r="D161" s="323"/>
      <c r="E161" s="324"/>
      <c r="F161" s="324"/>
      <c r="G161" s="982"/>
      <c r="H161" s="324"/>
      <c r="I161" s="324"/>
      <c r="J161" s="324"/>
      <c r="K161" s="324"/>
      <c r="L161" s="324"/>
      <c r="M161" s="7"/>
    </row>
    <row r="162" spans="1:13" ht="15">
      <c r="A162" s="325" t="s">
        <v>2954</v>
      </c>
      <c r="B162" s="326" t="s">
        <v>2955</v>
      </c>
      <c r="C162" s="326" t="s">
        <v>305</v>
      </c>
      <c r="D162" s="323"/>
      <c r="E162" s="324"/>
      <c r="F162" s="324"/>
      <c r="G162" s="982"/>
      <c r="H162" s="324"/>
      <c r="I162" s="324"/>
      <c r="J162" s="324"/>
      <c r="K162" s="324"/>
      <c r="L162" s="324"/>
      <c r="M162" s="7"/>
    </row>
    <row r="163" spans="1:13" ht="15">
      <c r="A163" s="325" t="s">
        <v>2956</v>
      </c>
      <c r="B163" s="326" t="s">
        <v>2957</v>
      </c>
      <c r="C163" s="326" t="s">
        <v>305</v>
      </c>
      <c r="D163" s="323"/>
      <c r="E163" s="324"/>
      <c r="F163" s="324"/>
      <c r="G163" s="982"/>
      <c r="H163" s="324"/>
      <c r="I163" s="324"/>
      <c r="J163" s="324"/>
      <c r="K163" s="324"/>
      <c r="L163" s="324"/>
      <c r="M163" s="7"/>
    </row>
    <row r="164" spans="1:13" ht="15">
      <c r="A164" s="325" t="s">
        <v>2958</v>
      </c>
      <c r="B164" s="326" t="s">
        <v>2959</v>
      </c>
      <c r="C164" s="326" t="s">
        <v>305</v>
      </c>
      <c r="D164" s="323"/>
      <c r="E164" s="324"/>
      <c r="F164" s="324"/>
      <c r="G164" s="982"/>
      <c r="H164" s="324"/>
      <c r="I164" s="324"/>
      <c r="J164" s="324"/>
      <c r="K164" s="324"/>
      <c r="L164" s="324"/>
      <c r="M164" s="7"/>
    </row>
    <row r="165" spans="1:13" ht="15">
      <c r="A165" s="321">
        <v>540139</v>
      </c>
      <c r="B165" s="322" t="s">
        <v>2960</v>
      </c>
      <c r="C165" s="322" t="s">
        <v>303</v>
      </c>
      <c r="D165" s="323"/>
      <c r="E165" s="324"/>
      <c r="F165" s="324"/>
      <c r="G165" s="982"/>
      <c r="H165" s="324"/>
      <c r="I165" s="324"/>
      <c r="J165" s="324"/>
      <c r="K165" s="324"/>
      <c r="L165" s="324"/>
      <c r="M165" s="7"/>
    </row>
    <row r="166" spans="1:13" ht="15">
      <c r="A166" s="325">
        <v>540140</v>
      </c>
      <c r="B166" s="326" t="s">
        <v>2961</v>
      </c>
      <c r="C166" s="326" t="s">
        <v>305</v>
      </c>
      <c r="D166" s="323"/>
      <c r="E166" s="324"/>
      <c r="F166" s="324"/>
      <c r="G166" s="982"/>
      <c r="H166" s="324"/>
      <c r="I166" s="324"/>
      <c r="J166" s="324"/>
      <c r="K166" s="324"/>
      <c r="L166" s="324"/>
      <c r="M166" s="7"/>
    </row>
    <row r="167" spans="1:13" ht="15">
      <c r="A167" s="325">
        <v>540272</v>
      </c>
      <c r="B167" s="326" t="s">
        <v>2962</v>
      </c>
      <c r="C167" s="326" t="s">
        <v>305</v>
      </c>
      <c r="D167" s="323"/>
      <c r="E167" s="324"/>
      <c r="F167" s="324"/>
      <c r="G167" s="982"/>
      <c r="H167" s="324"/>
      <c r="I167" s="324"/>
      <c r="J167" s="324"/>
      <c r="K167" s="324"/>
      <c r="L167" s="324"/>
      <c r="M167" s="7"/>
    </row>
    <row r="168" spans="1:13" ht="15">
      <c r="A168" s="325">
        <v>540141</v>
      </c>
      <c r="B168" s="326" t="s">
        <v>2963</v>
      </c>
      <c r="C168" s="326" t="s">
        <v>305</v>
      </c>
      <c r="D168" s="323"/>
      <c r="E168" s="324"/>
      <c r="F168" s="324"/>
      <c r="G168" s="982"/>
      <c r="H168" s="324"/>
      <c r="I168" s="324"/>
      <c r="J168" s="324"/>
      <c r="K168" s="324"/>
      <c r="L168" s="324"/>
      <c r="M168" s="7"/>
    </row>
    <row r="169" spans="1:13" ht="15">
      <c r="A169" s="325">
        <v>540273</v>
      </c>
      <c r="B169" s="326" t="s">
        <v>2964</v>
      </c>
      <c r="C169" s="326" t="s">
        <v>305</v>
      </c>
      <c r="D169" s="323"/>
      <c r="E169" s="324"/>
      <c r="F169" s="324"/>
      <c r="G169" s="982"/>
      <c r="H169" s="324"/>
      <c r="I169" s="324"/>
      <c r="J169" s="324"/>
      <c r="K169" s="324"/>
      <c r="L169" s="324"/>
      <c r="M169" s="7"/>
    </row>
    <row r="170" spans="1:13" ht="15">
      <c r="A170" s="325">
        <v>540274</v>
      </c>
      <c r="B170" s="326" t="s">
        <v>2965</v>
      </c>
      <c r="C170" s="326" t="s">
        <v>305</v>
      </c>
      <c r="D170" s="323"/>
      <c r="E170" s="324"/>
      <c r="F170" s="324"/>
      <c r="G170" s="982"/>
      <c r="H170" s="324"/>
      <c r="I170" s="324"/>
      <c r="J170" s="324"/>
      <c r="K170" s="324"/>
      <c r="L170" s="324"/>
      <c r="M170" s="7"/>
    </row>
    <row r="171" spans="1:13" ht="15">
      <c r="A171" s="321">
        <v>540278</v>
      </c>
      <c r="B171" s="322" t="s">
        <v>2966</v>
      </c>
      <c r="C171" s="322" t="s">
        <v>303</v>
      </c>
      <c r="D171" s="323"/>
      <c r="E171" s="324"/>
      <c r="F171" s="324"/>
      <c r="G171" s="982"/>
      <c r="H171" s="324"/>
      <c r="I171" s="324"/>
      <c r="J171" s="324"/>
      <c r="K171" s="324"/>
      <c r="L171" s="324"/>
      <c r="M171" s="7"/>
    </row>
    <row r="172" spans="1:13" ht="15">
      <c r="A172" s="325">
        <v>540143</v>
      </c>
      <c r="B172" s="326" t="s">
        <v>2967</v>
      </c>
      <c r="C172" s="326" t="s">
        <v>305</v>
      </c>
      <c r="D172" s="323"/>
      <c r="E172" s="324"/>
      <c r="F172" s="324"/>
      <c r="G172" s="982"/>
      <c r="H172" s="324"/>
      <c r="I172" s="324"/>
      <c r="J172" s="324"/>
      <c r="K172" s="324"/>
      <c r="L172" s="324"/>
      <c r="M172" s="7"/>
    </row>
    <row r="173" spans="1:13" ht="15">
      <c r="A173" s="325">
        <v>540290</v>
      </c>
      <c r="B173" s="326" t="s">
        <v>2968</v>
      </c>
      <c r="C173" s="326" t="s">
        <v>305</v>
      </c>
      <c r="D173" s="323"/>
      <c r="E173" s="324"/>
      <c r="F173" s="324"/>
      <c r="G173" s="982"/>
      <c r="H173" s="324"/>
      <c r="I173" s="324"/>
      <c r="J173" s="324"/>
      <c r="K173" s="324"/>
      <c r="L173" s="324"/>
      <c r="M173" s="7"/>
    </row>
    <row r="174" spans="1:13" ht="15">
      <c r="A174" s="325">
        <v>540041</v>
      </c>
      <c r="B174" s="326" t="s">
        <v>2969</v>
      </c>
      <c r="C174" s="326" t="s">
        <v>305</v>
      </c>
      <c r="D174" s="323"/>
      <c r="E174" s="324"/>
      <c r="F174" s="324"/>
      <c r="G174" s="982"/>
      <c r="H174" s="324"/>
      <c r="I174" s="324"/>
      <c r="J174" s="324"/>
      <c r="K174" s="324"/>
      <c r="L174" s="324"/>
      <c r="M174" s="7"/>
    </row>
    <row r="175" spans="1:13" ht="15">
      <c r="A175" s="321">
        <v>540144</v>
      </c>
      <c r="B175" s="322" t="s">
        <v>2970</v>
      </c>
      <c r="C175" s="322" t="s">
        <v>303</v>
      </c>
      <c r="D175" s="323"/>
      <c r="E175" s="324"/>
      <c r="F175" s="324"/>
      <c r="G175" s="982"/>
      <c r="H175" s="324"/>
      <c r="I175" s="324"/>
      <c r="J175" s="324"/>
      <c r="K175" s="324"/>
      <c r="L175" s="324"/>
      <c r="M175" s="7"/>
    </row>
    <row r="176" spans="1:13" ht="15">
      <c r="A176" s="325">
        <v>540005</v>
      </c>
      <c r="B176" s="326" t="s">
        <v>2971</v>
      </c>
      <c r="C176" s="326" t="s">
        <v>305</v>
      </c>
      <c r="D176" s="323"/>
      <c r="E176" s="324"/>
      <c r="F176" s="324"/>
      <c r="G176" s="982"/>
      <c r="H176" s="324"/>
      <c r="I176" s="324"/>
      <c r="J176" s="324"/>
      <c r="K176" s="324"/>
      <c r="L176" s="324"/>
      <c r="M176" s="7"/>
    </row>
    <row r="177" spans="1:13" ht="15">
      <c r="A177" s="325">
        <v>540252</v>
      </c>
      <c r="B177" s="326" t="s">
        <v>2972</v>
      </c>
      <c r="C177" s="326" t="s">
        <v>305</v>
      </c>
      <c r="D177" s="323"/>
      <c r="E177" s="324"/>
      <c r="F177" s="324"/>
      <c r="G177" s="982"/>
      <c r="H177" s="324"/>
      <c r="I177" s="324"/>
      <c r="J177" s="324"/>
      <c r="K177" s="324"/>
      <c r="L177" s="324"/>
      <c r="M177" s="7"/>
    </row>
    <row r="178" spans="1:13" ht="15">
      <c r="A178" s="321">
        <v>540146</v>
      </c>
      <c r="B178" s="322" t="s">
        <v>2973</v>
      </c>
      <c r="C178" s="322" t="s">
        <v>303</v>
      </c>
      <c r="D178" s="323"/>
      <c r="E178" s="324"/>
      <c r="F178" s="324"/>
      <c r="G178" s="982"/>
      <c r="H178" s="324"/>
      <c r="I178" s="324"/>
      <c r="J178" s="324"/>
      <c r="K178" s="324"/>
      <c r="L178" s="324"/>
      <c r="M178" s="7"/>
    </row>
    <row r="179" spans="1:13" ht="15">
      <c r="A179" s="325">
        <v>540147</v>
      </c>
      <c r="B179" s="326" t="s">
        <v>2974</v>
      </c>
      <c r="C179" s="326" t="s">
        <v>305</v>
      </c>
      <c r="D179" s="323"/>
      <c r="E179" s="324"/>
      <c r="F179" s="324"/>
      <c r="G179" s="982"/>
      <c r="H179" s="324"/>
      <c r="I179" s="324"/>
      <c r="J179" s="324"/>
      <c r="K179" s="324"/>
      <c r="L179" s="324"/>
      <c r="M179" s="7"/>
    </row>
    <row r="180" spans="1:13" ht="15">
      <c r="A180" s="325">
        <v>540148</v>
      </c>
      <c r="B180" s="326" t="s">
        <v>2975</v>
      </c>
      <c r="C180" s="326" t="s">
        <v>305</v>
      </c>
      <c r="D180" s="323"/>
      <c r="E180" s="324"/>
      <c r="F180" s="324"/>
      <c r="G180" s="982"/>
      <c r="H180" s="324"/>
      <c r="I180" s="324"/>
      <c r="J180" s="324"/>
      <c r="K180" s="324"/>
      <c r="L180" s="324"/>
      <c r="M180" s="7"/>
    </row>
    <row r="181" spans="1:13" ht="15">
      <c r="A181" s="321">
        <v>540149</v>
      </c>
      <c r="B181" s="322" t="s">
        <v>2976</v>
      </c>
      <c r="C181" s="322" t="s">
        <v>303</v>
      </c>
      <c r="D181" s="323"/>
      <c r="E181" s="324"/>
      <c r="F181" s="324"/>
      <c r="G181" s="982"/>
      <c r="H181" s="324"/>
      <c r="I181" s="324"/>
      <c r="J181" s="324"/>
      <c r="K181" s="324"/>
      <c r="L181" s="324"/>
      <c r="M181" s="7"/>
    </row>
    <row r="182" spans="1:13" ht="15">
      <c r="A182" s="325">
        <v>540275</v>
      </c>
      <c r="B182" s="326" t="s">
        <v>2977</v>
      </c>
      <c r="C182" s="326" t="s">
        <v>305</v>
      </c>
      <c r="D182" s="323"/>
      <c r="E182" s="324"/>
      <c r="F182" s="324"/>
      <c r="G182" s="982"/>
      <c r="H182" s="324"/>
      <c r="I182" s="324"/>
      <c r="J182" s="324"/>
      <c r="K182" s="324"/>
      <c r="L182" s="324"/>
      <c r="M182" s="7"/>
    </row>
    <row r="183" spans="1:13" ht="15">
      <c r="A183" s="325">
        <v>540080</v>
      </c>
      <c r="B183" s="326" t="s">
        <v>2978</v>
      </c>
      <c r="C183" s="326" t="s">
        <v>305</v>
      </c>
      <c r="D183" s="323"/>
      <c r="E183" s="324"/>
      <c r="F183" s="324"/>
      <c r="G183" s="982"/>
      <c r="H183" s="324"/>
      <c r="I183" s="324"/>
      <c r="J183" s="324"/>
      <c r="K183" s="324"/>
      <c r="L183" s="324"/>
      <c r="M183" s="7"/>
    </row>
    <row r="184" spans="1:13" ht="15">
      <c r="A184" s="325">
        <v>540150</v>
      </c>
      <c r="B184" s="326" t="s">
        <v>2979</v>
      </c>
      <c r="C184" s="326" t="s">
        <v>305</v>
      </c>
      <c r="D184" s="323"/>
      <c r="E184" s="324"/>
      <c r="F184" s="324"/>
      <c r="G184" s="982"/>
      <c r="H184" s="324"/>
      <c r="I184" s="324"/>
      <c r="J184" s="324"/>
      <c r="K184" s="324"/>
      <c r="L184" s="324"/>
      <c r="M184" s="7"/>
    </row>
    <row r="185" spans="1:13" ht="15">
      <c r="A185" s="325">
        <v>540151</v>
      </c>
      <c r="B185" s="326" t="s">
        <v>2980</v>
      </c>
      <c r="C185" s="326" t="s">
        <v>305</v>
      </c>
      <c r="D185" s="323"/>
      <c r="E185" s="324"/>
      <c r="F185" s="324"/>
      <c r="G185" s="982"/>
      <c r="H185" s="324"/>
      <c r="I185" s="324"/>
      <c r="J185" s="324"/>
      <c r="K185" s="324"/>
      <c r="L185" s="324"/>
      <c r="M185" s="7"/>
    </row>
    <row r="186" spans="1:13" ht="15">
      <c r="A186" s="325">
        <v>540094</v>
      </c>
      <c r="B186" s="326" t="s">
        <v>2981</v>
      </c>
      <c r="C186" s="326" t="s">
        <v>305</v>
      </c>
      <c r="D186" s="323"/>
      <c r="E186" s="324"/>
      <c r="F186" s="324"/>
      <c r="G186" s="982"/>
      <c r="H186" s="324"/>
      <c r="I186" s="324"/>
      <c r="J186" s="324"/>
      <c r="K186" s="324"/>
      <c r="L186" s="324"/>
      <c r="M186" s="7"/>
    </row>
    <row r="187" spans="1:13" ht="15">
      <c r="A187" s="325">
        <v>540152</v>
      </c>
      <c r="B187" s="326" t="s">
        <v>2982</v>
      </c>
      <c r="C187" s="326" t="s">
        <v>305</v>
      </c>
      <c r="D187" s="323"/>
      <c r="E187" s="324"/>
      <c r="F187" s="324"/>
      <c r="G187" s="982"/>
      <c r="H187" s="324"/>
      <c r="I187" s="324"/>
      <c r="J187" s="324"/>
      <c r="K187" s="324"/>
      <c r="L187" s="324"/>
      <c r="M187" s="7"/>
    </row>
    <row r="188" spans="1:13" ht="15">
      <c r="A188" s="321">
        <v>540153</v>
      </c>
      <c r="B188" s="322" t="s">
        <v>2983</v>
      </c>
      <c r="C188" s="322" t="s">
        <v>303</v>
      </c>
      <c r="D188" s="323"/>
      <c r="E188" s="324"/>
      <c r="F188" s="324"/>
      <c r="G188" s="982"/>
      <c r="H188" s="324"/>
      <c r="I188" s="324"/>
      <c r="J188" s="324"/>
      <c r="K188" s="324"/>
      <c r="L188" s="324"/>
      <c r="M188" s="7"/>
    </row>
    <row r="189" spans="1:13" ht="15">
      <c r="A189" s="325">
        <v>540154</v>
      </c>
      <c r="B189" s="326" t="s">
        <v>2984</v>
      </c>
      <c r="C189" s="326" t="s">
        <v>305</v>
      </c>
      <c r="D189" s="323"/>
      <c r="E189" s="324"/>
      <c r="F189" s="324"/>
      <c r="G189" s="982"/>
      <c r="H189" s="324"/>
      <c r="I189" s="324"/>
      <c r="J189" s="324"/>
      <c r="K189" s="324"/>
      <c r="L189" s="324"/>
      <c r="M189" s="7"/>
    </row>
    <row r="190" spans="1:13" ht="15">
      <c r="A190" s="321">
        <v>540225</v>
      </c>
      <c r="B190" s="322" t="s">
        <v>2985</v>
      </c>
      <c r="C190" s="322" t="s">
        <v>303</v>
      </c>
      <c r="D190" s="323"/>
      <c r="E190" s="324"/>
      <c r="F190" s="324"/>
      <c r="G190" s="982"/>
      <c r="H190" s="324"/>
      <c r="I190" s="324"/>
      <c r="J190" s="324"/>
      <c r="K190" s="324"/>
      <c r="L190" s="324"/>
      <c r="M190" s="7"/>
    </row>
    <row r="191" spans="1:13" ht="15">
      <c r="A191" s="325">
        <v>540253</v>
      </c>
      <c r="B191" s="326" t="s">
        <v>2986</v>
      </c>
      <c r="C191" s="326" t="s">
        <v>305</v>
      </c>
      <c r="D191" s="323"/>
      <c r="E191" s="324"/>
      <c r="F191" s="324"/>
      <c r="G191" s="982"/>
      <c r="H191" s="324"/>
      <c r="I191" s="324"/>
      <c r="J191" s="324"/>
      <c r="K191" s="324"/>
      <c r="L191" s="324"/>
      <c r="M191" s="7"/>
    </row>
    <row r="192" spans="1:13" ht="15">
      <c r="A192" s="325">
        <v>540156</v>
      </c>
      <c r="B192" s="326" t="s">
        <v>2987</v>
      </c>
      <c r="C192" s="326" t="s">
        <v>305</v>
      </c>
      <c r="D192" s="323"/>
      <c r="E192" s="324"/>
      <c r="F192" s="324"/>
      <c r="G192" s="982"/>
      <c r="H192" s="324"/>
      <c r="I192" s="324"/>
      <c r="J192" s="324"/>
      <c r="K192" s="324"/>
      <c r="L192" s="324"/>
      <c r="M192" s="7"/>
    </row>
    <row r="193" spans="1:13" ht="15">
      <c r="A193" s="321">
        <v>540283</v>
      </c>
      <c r="B193" s="322" t="s">
        <v>2988</v>
      </c>
      <c r="C193" s="322" t="s">
        <v>303</v>
      </c>
      <c r="D193" s="323"/>
      <c r="E193" s="324"/>
      <c r="F193" s="324"/>
      <c r="G193" s="982"/>
      <c r="H193" s="324"/>
      <c r="I193" s="324"/>
      <c r="J193" s="324"/>
      <c r="K193" s="324"/>
      <c r="L193" s="324"/>
      <c r="M193" s="7"/>
    </row>
    <row r="194" spans="1:13" ht="15">
      <c r="A194" s="325">
        <v>540158</v>
      </c>
      <c r="B194" s="326" t="s">
        <v>2989</v>
      </c>
      <c r="C194" s="326" t="s">
        <v>305</v>
      </c>
      <c r="D194" s="323"/>
      <c r="E194" s="324"/>
      <c r="F194" s="324"/>
      <c r="G194" s="982"/>
      <c r="H194" s="324"/>
      <c r="I194" s="324"/>
      <c r="J194" s="324"/>
      <c r="K194" s="324"/>
      <c r="L194" s="324"/>
      <c r="M194" s="7"/>
    </row>
    <row r="195" spans="1:13" ht="15">
      <c r="A195" s="325">
        <v>540159</v>
      </c>
      <c r="B195" s="326" t="s">
        <v>2990</v>
      </c>
      <c r="C195" s="326" t="s">
        <v>305</v>
      </c>
      <c r="D195" s="323"/>
      <c r="E195" s="324"/>
      <c r="F195" s="324"/>
      <c r="G195" s="982"/>
      <c r="H195" s="324"/>
      <c r="I195" s="324"/>
      <c r="J195" s="324"/>
      <c r="K195" s="324"/>
      <c r="L195" s="324"/>
      <c r="M195" s="7"/>
    </row>
    <row r="196" spans="1:13" ht="15">
      <c r="A196" s="321">
        <v>540160</v>
      </c>
      <c r="B196" s="322" t="s">
        <v>2991</v>
      </c>
      <c r="C196" s="322" t="s">
        <v>303</v>
      </c>
      <c r="D196" s="323"/>
      <c r="E196" s="324"/>
      <c r="F196" s="324"/>
      <c r="G196" s="982"/>
      <c r="H196" s="324"/>
      <c r="I196" s="324"/>
      <c r="J196" s="324"/>
      <c r="K196" s="324"/>
      <c r="L196" s="324"/>
      <c r="M196" s="7"/>
    </row>
    <row r="197" spans="1:13" ht="15">
      <c r="A197" s="325">
        <v>540161</v>
      </c>
      <c r="B197" s="326" t="s">
        <v>2992</v>
      </c>
      <c r="C197" s="326" t="s">
        <v>305</v>
      </c>
      <c r="D197" s="323"/>
      <c r="E197" s="324"/>
      <c r="F197" s="324"/>
      <c r="G197" s="982"/>
      <c r="H197" s="324"/>
      <c r="I197" s="324"/>
      <c r="J197" s="324"/>
      <c r="K197" s="324"/>
      <c r="L197" s="324"/>
      <c r="M197" s="7"/>
    </row>
    <row r="198" spans="1:13" ht="15">
      <c r="A198" s="325">
        <v>540162</v>
      </c>
      <c r="B198" s="326" t="s">
        <v>2993</v>
      </c>
      <c r="C198" s="326" t="s">
        <v>305</v>
      </c>
      <c r="D198" s="323"/>
      <c r="E198" s="324"/>
      <c r="F198" s="324"/>
      <c r="G198" s="982"/>
      <c r="H198" s="324"/>
      <c r="I198" s="324"/>
      <c r="J198" s="324"/>
      <c r="K198" s="324"/>
      <c r="L198" s="324"/>
      <c r="M198" s="7"/>
    </row>
    <row r="199" spans="1:13" ht="15">
      <c r="A199" s="325">
        <v>540254</v>
      </c>
      <c r="B199" s="326" t="s">
        <v>2994</v>
      </c>
      <c r="C199" s="326" t="s">
        <v>305</v>
      </c>
      <c r="D199" s="323"/>
      <c r="E199" s="324"/>
      <c r="F199" s="324"/>
      <c r="G199" s="982"/>
      <c r="H199" s="324"/>
      <c r="I199" s="324"/>
      <c r="J199" s="324"/>
      <c r="K199" s="324"/>
      <c r="L199" s="324"/>
      <c r="M199" s="7"/>
    </row>
    <row r="200" spans="1:13" ht="15">
      <c r="A200" s="325">
        <v>540270</v>
      </c>
      <c r="B200" s="326" t="s">
        <v>2995</v>
      </c>
      <c r="C200" s="326" t="s">
        <v>305</v>
      </c>
      <c r="D200" s="323"/>
      <c r="E200" s="324"/>
      <c r="F200" s="324"/>
      <c r="G200" s="982"/>
      <c r="H200" s="324"/>
      <c r="I200" s="324"/>
      <c r="J200" s="324"/>
      <c r="K200" s="324"/>
      <c r="L200" s="324"/>
      <c r="M200" s="7"/>
    </row>
    <row r="201" spans="1:13" ht="15">
      <c r="A201" s="325">
        <v>540268</v>
      </c>
      <c r="B201" s="326" t="s">
        <v>2996</v>
      </c>
      <c r="C201" s="326" t="s">
        <v>305</v>
      </c>
      <c r="D201" s="323"/>
      <c r="E201" s="324"/>
      <c r="F201" s="324"/>
      <c r="G201" s="982"/>
      <c r="H201" s="324"/>
      <c r="I201" s="324"/>
      <c r="J201" s="324"/>
      <c r="K201" s="324"/>
      <c r="L201" s="324"/>
      <c r="M201" s="7"/>
    </row>
    <row r="202" spans="1:13" ht="15">
      <c r="A202" s="325">
        <v>540269</v>
      </c>
      <c r="B202" s="326" t="s">
        <v>2997</v>
      </c>
      <c r="C202" s="326" t="s">
        <v>305</v>
      </c>
      <c r="D202" s="323"/>
      <c r="E202" s="324"/>
      <c r="F202" s="324"/>
      <c r="G202" s="982"/>
      <c r="H202" s="324"/>
      <c r="I202" s="324"/>
      <c r="J202" s="324"/>
      <c r="K202" s="324"/>
      <c r="L202" s="324"/>
      <c r="M202" s="7"/>
    </row>
    <row r="203" spans="1:13" ht="15">
      <c r="A203" s="325">
        <v>540163</v>
      </c>
      <c r="B203" s="326" t="s">
        <v>2998</v>
      </c>
      <c r="C203" s="326" t="s">
        <v>305</v>
      </c>
      <c r="D203" s="323"/>
      <c r="E203" s="324"/>
      <c r="F203" s="324"/>
      <c r="G203" s="982"/>
      <c r="H203" s="324"/>
      <c r="I203" s="324"/>
      <c r="J203" s="324"/>
      <c r="K203" s="324"/>
      <c r="L203" s="324"/>
      <c r="M203" s="7"/>
    </row>
    <row r="204" spans="1:13" ht="15">
      <c r="A204" s="325">
        <v>540257</v>
      </c>
      <c r="B204" s="326" t="s">
        <v>2999</v>
      </c>
      <c r="C204" s="326" t="s">
        <v>305</v>
      </c>
      <c r="D204" s="323"/>
      <c r="E204" s="324"/>
      <c r="F204" s="324"/>
      <c r="G204" s="982"/>
      <c r="H204" s="324"/>
      <c r="I204" s="324"/>
      <c r="J204" s="324"/>
      <c r="K204" s="324"/>
      <c r="L204" s="324"/>
      <c r="M204" s="7"/>
    </row>
    <row r="205" spans="1:13" ht="15">
      <c r="A205" s="325">
        <v>540137</v>
      </c>
      <c r="B205" s="326" t="s">
        <v>3000</v>
      </c>
      <c r="C205" s="326" t="s">
        <v>305</v>
      </c>
      <c r="D205" s="323"/>
      <c r="E205" s="324"/>
      <c r="F205" s="324"/>
      <c r="G205" s="982"/>
      <c r="H205" s="324"/>
      <c r="I205" s="324"/>
      <c r="J205" s="324"/>
      <c r="K205" s="324"/>
      <c r="L205" s="324"/>
      <c r="M205" s="7"/>
    </row>
    <row r="206" spans="1:13" ht="15">
      <c r="A206" s="321">
        <v>540164</v>
      </c>
      <c r="B206" s="322" t="s">
        <v>3001</v>
      </c>
      <c r="C206" s="322" t="s">
        <v>303</v>
      </c>
      <c r="D206" s="323"/>
      <c r="E206" s="324"/>
      <c r="F206" s="324"/>
      <c r="G206" s="982"/>
      <c r="H206" s="324"/>
      <c r="I206" s="324"/>
      <c r="J206" s="324"/>
      <c r="K206" s="324"/>
      <c r="L206" s="324"/>
      <c r="M206" s="7"/>
    </row>
    <row r="207" spans="1:13" ht="15">
      <c r="A207" s="325">
        <v>540165</v>
      </c>
      <c r="B207" s="326" t="s">
        <v>3002</v>
      </c>
      <c r="C207" s="326" t="s">
        <v>305</v>
      </c>
      <c r="D207" s="323"/>
      <c r="E207" s="324"/>
      <c r="F207" s="324"/>
      <c r="G207" s="982"/>
      <c r="H207" s="324"/>
      <c r="I207" s="324"/>
      <c r="J207" s="324"/>
      <c r="K207" s="324"/>
      <c r="L207" s="324"/>
      <c r="M207" s="7"/>
    </row>
    <row r="208" spans="1:13" ht="15">
      <c r="A208" s="325">
        <v>540166</v>
      </c>
      <c r="B208" s="326" t="s">
        <v>3003</v>
      </c>
      <c r="C208" s="326" t="s">
        <v>305</v>
      </c>
      <c r="D208" s="323"/>
      <c r="E208" s="324"/>
      <c r="F208" s="324"/>
      <c r="G208" s="982"/>
      <c r="H208" s="324"/>
      <c r="I208" s="324"/>
      <c r="J208" s="324"/>
      <c r="K208" s="324"/>
      <c r="L208" s="324"/>
      <c r="M208" s="7"/>
    </row>
    <row r="209" spans="1:13" ht="15">
      <c r="A209" s="325">
        <v>540222</v>
      </c>
      <c r="B209" s="326" t="s">
        <v>3004</v>
      </c>
      <c r="C209" s="326" t="s">
        <v>305</v>
      </c>
      <c r="D209" s="323"/>
      <c r="E209" s="324"/>
      <c r="F209" s="324"/>
      <c r="G209" s="982"/>
      <c r="H209" s="324"/>
      <c r="I209" s="324"/>
      <c r="J209" s="324"/>
      <c r="K209" s="324"/>
      <c r="L209" s="324"/>
      <c r="M209" s="7"/>
    </row>
    <row r="210" spans="1:13" ht="15">
      <c r="A210" s="325">
        <v>540167</v>
      </c>
      <c r="B210" s="326" t="s">
        <v>3005</v>
      </c>
      <c r="C210" s="326" t="s">
        <v>305</v>
      </c>
      <c r="D210" s="323"/>
      <c r="E210" s="324"/>
      <c r="F210" s="324"/>
      <c r="G210" s="982"/>
      <c r="H210" s="324"/>
      <c r="I210" s="324"/>
      <c r="J210" s="324"/>
      <c r="K210" s="324"/>
      <c r="L210" s="324"/>
      <c r="M210" s="7"/>
    </row>
    <row r="211" spans="1:13" ht="15">
      <c r="A211" s="325">
        <v>540168</v>
      </c>
      <c r="B211" s="326" t="s">
        <v>3006</v>
      </c>
      <c r="C211" s="326" t="s">
        <v>305</v>
      </c>
      <c r="D211" s="323"/>
      <c r="E211" s="324"/>
      <c r="F211" s="324"/>
      <c r="G211" s="982"/>
      <c r="H211" s="324"/>
      <c r="I211" s="324"/>
      <c r="J211" s="324"/>
      <c r="K211" s="324"/>
      <c r="L211" s="324"/>
      <c r="M211" s="7"/>
    </row>
    <row r="212" spans="1:13" ht="15">
      <c r="A212" s="325">
        <v>540271</v>
      </c>
      <c r="B212" s="326" t="s">
        <v>3007</v>
      </c>
      <c r="C212" s="326" t="s">
        <v>305</v>
      </c>
      <c r="D212" s="323"/>
      <c r="E212" s="324"/>
      <c r="F212" s="324"/>
      <c r="G212" s="982"/>
      <c r="H212" s="324"/>
      <c r="I212" s="324"/>
      <c r="J212" s="324"/>
      <c r="K212" s="324"/>
      <c r="L212" s="324"/>
      <c r="M212" s="7"/>
    </row>
    <row r="213" spans="1:13" ht="15">
      <c r="A213" s="325">
        <v>540081</v>
      </c>
      <c r="B213" s="326" t="s">
        <v>3008</v>
      </c>
      <c r="C213" s="326" t="s">
        <v>305</v>
      </c>
      <c r="D213" s="323"/>
      <c r="E213" s="324"/>
      <c r="F213" s="324"/>
      <c r="G213" s="982"/>
      <c r="H213" s="324"/>
      <c r="I213" s="324"/>
      <c r="J213" s="324"/>
      <c r="K213" s="324"/>
      <c r="L213" s="324"/>
      <c r="M213" s="7"/>
    </row>
    <row r="214" spans="1:13" ht="15">
      <c r="A214" s="321">
        <v>540169</v>
      </c>
      <c r="B214" s="322" t="s">
        <v>3009</v>
      </c>
      <c r="C214" s="322" t="s">
        <v>303</v>
      </c>
      <c r="D214" s="323"/>
      <c r="E214" s="324"/>
      <c r="F214" s="324"/>
      <c r="G214" s="982"/>
      <c r="H214" s="324"/>
      <c r="I214" s="324"/>
      <c r="J214" s="324"/>
      <c r="K214" s="324"/>
      <c r="L214" s="324"/>
      <c r="M214" s="7"/>
    </row>
    <row r="215" spans="1:13" ht="15">
      <c r="A215" s="325">
        <v>540170</v>
      </c>
      <c r="B215" s="326" t="s">
        <v>3010</v>
      </c>
      <c r="C215" s="326" t="s">
        <v>305</v>
      </c>
      <c r="D215" s="323"/>
      <c r="E215" s="324"/>
      <c r="F215" s="324"/>
      <c r="G215" s="982"/>
      <c r="H215" s="324"/>
      <c r="I215" s="324"/>
      <c r="J215" s="324"/>
      <c r="K215" s="324"/>
      <c r="L215" s="324"/>
      <c r="M215" s="7"/>
    </row>
    <row r="216" spans="1:13" ht="15">
      <c r="A216" s="325">
        <v>540171</v>
      </c>
      <c r="B216" s="326" t="s">
        <v>3011</v>
      </c>
      <c r="C216" s="326" t="s">
        <v>305</v>
      </c>
      <c r="D216" s="323"/>
      <c r="E216" s="324"/>
      <c r="F216" s="324"/>
      <c r="G216" s="982"/>
      <c r="H216" s="324"/>
      <c r="I216" s="324"/>
      <c r="J216" s="324"/>
      <c r="K216" s="324"/>
      <c r="L216" s="324"/>
      <c r="M216" s="7"/>
    </row>
    <row r="217" spans="1:13" ht="15">
      <c r="A217" s="325">
        <v>540286</v>
      </c>
      <c r="B217" s="326" t="s">
        <v>3012</v>
      </c>
      <c r="C217" s="326" t="s">
        <v>305</v>
      </c>
      <c r="D217" s="323"/>
      <c r="E217" s="324"/>
      <c r="F217" s="324"/>
      <c r="G217" s="982"/>
      <c r="H217" s="324"/>
      <c r="I217" s="324"/>
      <c r="J217" s="324"/>
      <c r="K217" s="324"/>
      <c r="L217" s="324"/>
      <c r="M217" s="7"/>
    </row>
    <row r="218" spans="1:13" ht="15">
      <c r="A218" s="325">
        <v>540173</v>
      </c>
      <c r="B218" s="326" t="s">
        <v>3013</v>
      </c>
      <c r="C218" s="326" t="s">
        <v>305</v>
      </c>
      <c r="D218" s="323"/>
      <c r="E218" s="324"/>
      <c r="F218" s="324"/>
      <c r="G218" s="982"/>
      <c r="H218" s="324"/>
      <c r="I218" s="324"/>
      <c r="J218" s="324"/>
      <c r="K218" s="324"/>
      <c r="L218" s="324"/>
      <c r="M218" s="7"/>
    </row>
    <row r="219" spans="1:13" ht="15">
      <c r="A219" s="325">
        <v>540174</v>
      </c>
      <c r="B219" s="326" t="s">
        <v>3014</v>
      </c>
      <c r="C219" s="326" t="s">
        <v>305</v>
      </c>
      <c r="D219" s="323"/>
      <c r="E219" s="324"/>
      <c r="F219" s="324"/>
      <c r="G219" s="982"/>
      <c r="H219" s="324"/>
      <c r="I219" s="324"/>
      <c r="J219" s="324"/>
      <c r="K219" s="324"/>
      <c r="L219" s="324"/>
      <c r="M219" s="7"/>
    </row>
    <row r="220" spans="1:13" ht="15">
      <c r="A220" s="321">
        <v>540175</v>
      </c>
      <c r="B220" s="322" t="s">
        <v>3015</v>
      </c>
      <c r="C220" s="322" t="s">
        <v>303</v>
      </c>
      <c r="D220" s="323"/>
      <c r="E220" s="324"/>
      <c r="F220" s="324"/>
      <c r="G220" s="982"/>
      <c r="H220" s="324"/>
      <c r="I220" s="324"/>
      <c r="J220" s="324"/>
      <c r="K220" s="324"/>
      <c r="L220" s="324"/>
      <c r="M220" s="7"/>
    </row>
    <row r="221" spans="1:13" ht="15">
      <c r="A221" s="325">
        <v>540267</v>
      </c>
      <c r="B221" s="326" t="s">
        <v>3016</v>
      </c>
      <c r="C221" s="326" t="s">
        <v>305</v>
      </c>
      <c r="D221" s="323"/>
      <c r="E221" s="324"/>
      <c r="F221" s="324"/>
      <c r="G221" s="982"/>
      <c r="H221" s="324"/>
      <c r="I221" s="324"/>
      <c r="J221" s="324"/>
      <c r="K221" s="324"/>
      <c r="L221" s="324"/>
      <c r="M221" s="7"/>
    </row>
    <row r="222" spans="1:13" ht="15">
      <c r="A222" s="325">
        <v>540177</v>
      </c>
      <c r="B222" s="326" t="s">
        <v>3017</v>
      </c>
      <c r="C222" s="326" t="s">
        <v>305</v>
      </c>
      <c r="D222" s="323"/>
      <c r="E222" s="324"/>
      <c r="F222" s="324"/>
      <c r="G222" s="982"/>
      <c r="H222" s="324"/>
      <c r="I222" s="324"/>
      <c r="J222" s="324"/>
      <c r="K222" s="324"/>
      <c r="L222" s="324"/>
      <c r="M222" s="7"/>
    </row>
    <row r="223" spans="1:13" ht="15">
      <c r="A223" s="325">
        <v>540178</v>
      </c>
      <c r="B223" s="326" t="s">
        <v>3018</v>
      </c>
      <c r="C223" s="326" t="s">
        <v>305</v>
      </c>
      <c r="D223" s="323"/>
      <c r="E223" s="324"/>
      <c r="F223" s="324"/>
      <c r="G223" s="982"/>
      <c r="H223" s="324"/>
      <c r="I223" s="324"/>
      <c r="J223" s="324"/>
      <c r="K223" s="324"/>
      <c r="L223" s="324"/>
      <c r="M223" s="7"/>
    </row>
    <row r="224" spans="1:13" ht="15">
      <c r="A224" s="325">
        <v>540264</v>
      </c>
      <c r="B224" s="326" t="s">
        <v>3019</v>
      </c>
      <c r="C224" s="326" t="s">
        <v>305</v>
      </c>
      <c r="D224" s="323"/>
      <c r="E224" s="324"/>
      <c r="F224" s="324"/>
      <c r="G224" s="982"/>
      <c r="H224" s="324"/>
      <c r="I224" s="324"/>
      <c r="J224" s="324"/>
      <c r="K224" s="324"/>
      <c r="L224" s="324"/>
      <c r="M224" s="7"/>
    </row>
    <row r="225" spans="1:13" ht="15">
      <c r="A225" s="325">
        <v>540266</v>
      </c>
      <c r="B225" s="326" t="s">
        <v>3020</v>
      </c>
      <c r="C225" s="326" t="s">
        <v>305</v>
      </c>
      <c r="D225" s="323"/>
      <c r="E225" s="324"/>
      <c r="F225" s="324"/>
      <c r="G225" s="982"/>
      <c r="H225" s="324"/>
      <c r="I225" s="324"/>
      <c r="J225" s="324"/>
      <c r="K225" s="324"/>
      <c r="L225" s="324"/>
      <c r="M225" s="7"/>
    </row>
    <row r="226" spans="1:13" ht="15">
      <c r="A226" s="325">
        <v>540265</v>
      </c>
      <c r="B226" s="326" t="s">
        <v>3021</v>
      </c>
      <c r="C226" s="326" t="s">
        <v>305</v>
      </c>
      <c r="D226" s="323"/>
      <c r="E226" s="324"/>
      <c r="F226" s="324"/>
      <c r="G226" s="982"/>
      <c r="H226" s="324"/>
      <c r="I226" s="324"/>
      <c r="J226" s="324"/>
      <c r="K226" s="324"/>
      <c r="L226" s="324"/>
      <c r="M226" s="7"/>
    </row>
    <row r="227" spans="1:13" ht="15">
      <c r="A227" s="325">
        <v>540176</v>
      </c>
      <c r="B227" s="326" t="s">
        <v>3022</v>
      </c>
      <c r="C227" s="326" t="s">
        <v>305</v>
      </c>
      <c r="D227" s="323"/>
      <c r="E227" s="324"/>
      <c r="F227" s="324"/>
      <c r="G227" s="982"/>
      <c r="H227" s="324"/>
      <c r="I227" s="324"/>
      <c r="J227" s="324"/>
      <c r="K227" s="324"/>
      <c r="L227" s="324"/>
      <c r="M227" s="7"/>
    </row>
    <row r="228" spans="1:13" ht="15">
      <c r="A228" s="321">
        <v>540224</v>
      </c>
      <c r="B228" s="322" t="s">
        <v>3023</v>
      </c>
      <c r="C228" s="322" t="s">
        <v>303</v>
      </c>
      <c r="D228" s="323"/>
      <c r="E228" s="324"/>
      <c r="F228" s="324"/>
      <c r="G228" s="982"/>
      <c r="H228" s="324"/>
      <c r="I228" s="324"/>
      <c r="J228" s="324"/>
      <c r="K228" s="324"/>
      <c r="L228" s="324"/>
      <c r="M228" s="7"/>
    </row>
    <row r="229" spans="1:13" ht="15">
      <c r="A229" s="325">
        <v>540262</v>
      </c>
      <c r="B229" s="326" t="s">
        <v>3024</v>
      </c>
      <c r="C229" s="326" t="s">
        <v>305</v>
      </c>
      <c r="D229" s="323"/>
      <c r="E229" s="324"/>
      <c r="F229" s="324"/>
      <c r="G229" s="982"/>
      <c r="H229" s="324"/>
      <c r="I229" s="324"/>
      <c r="J229" s="324"/>
      <c r="K229" s="324"/>
      <c r="L229" s="324"/>
      <c r="M229" s="7"/>
    </row>
    <row r="230" spans="1:13" ht="15">
      <c r="A230" s="325">
        <v>540179</v>
      </c>
      <c r="B230" s="326" t="s">
        <v>3025</v>
      </c>
      <c r="C230" s="326" t="s">
        <v>305</v>
      </c>
      <c r="D230" s="323"/>
      <c r="E230" s="324"/>
      <c r="F230" s="324"/>
      <c r="G230" s="982"/>
      <c r="H230" s="324"/>
      <c r="I230" s="324"/>
      <c r="J230" s="324"/>
      <c r="K230" s="324"/>
      <c r="L230" s="324"/>
      <c r="M230" s="7"/>
    </row>
    <row r="231" spans="1:13" ht="15">
      <c r="A231" s="325">
        <v>540180</v>
      </c>
      <c r="B231" s="326" t="s">
        <v>3026</v>
      </c>
      <c r="C231" s="326" t="s">
        <v>305</v>
      </c>
      <c r="D231" s="323"/>
      <c r="E231" s="324"/>
      <c r="F231" s="324"/>
      <c r="G231" s="982"/>
      <c r="H231" s="324"/>
      <c r="I231" s="324"/>
      <c r="J231" s="324"/>
      <c r="K231" s="324"/>
      <c r="L231" s="324"/>
      <c r="M231" s="7"/>
    </row>
    <row r="232" spans="1:13" ht="15">
      <c r="A232" s="325">
        <v>540132</v>
      </c>
      <c r="B232" s="326" t="s">
        <v>3027</v>
      </c>
      <c r="C232" s="326" t="s">
        <v>305</v>
      </c>
      <c r="D232" s="323"/>
      <c r="E232" s="324"/>
      <c r="F232" s="324"/>
      <c r="G232" s="982"/>
      <c r="H232" s="324"/>
      <c r="I232" s="324"/>
      <c r="J232" s="324"/>
      <c r="K232" s="324"/>
      <c r="L232" s="324"/>
      <c r="M232" s="7"/>
    </row>
    <row r="233" spans="1:13" ht="15">
      <c r="A233" s="325">
        <v>540182</v>
      </c>
      <c r="B233" s="326" t="s">
        <v>3028</v>
      </c>
      <c r="C233" s="326" t="s">
        <v>305</v>
      </c>
      <c r="D233" s="323"/>
      <c r="E233" s="324"/>
      <c r="F233" s="324"/>
      <c r="G233" s="982"/>
      <c r="H233" s="324"/>
      <c r="I233" s="324"/>
      <c r="J233" s="324"/>
      <c r="K233" s="324"/>
      <c r="L233" s="324"/>
      <c r="M233" s="7"/>
    </row>
    <row r="234" spans="1:13" ht="15">
      <c r="A234" s="325">
        <v>540263</v>
      </c>
      <c r="B234" s="326" t="s">
        <v>3029</v>
      </c>
      <c r="C234" s="326" t="s">
        <v>305</v>
      </c>
      <c r="D234" s="323"/>
      <c r="E234" s="324"/>
      <c r="F234" s="324"/>
      <c r="G234" s="982"/>
      <c r="H234" s="324"/>
      <c r="I234" s="324"/>
      <c r="J234" s="324"/>
      <c r="K234" s="324"/>
      <c r="L234" s="324"/>
      <c r="M234" s="7"/>
    </row>
    <row r="235" spans="1:13" ht="15">
      <c r="A235" s="321">
        <v>540183</v>
      </c>
      <c r="B235" s="322" t="s">
        <v>3030</v>
      </c>
      <c r="C235" s="322" t="s">
        <v>303</v>
      </c>
      <c r="D235" s="323"/>
      <c r="E235" s="324"/>
      <c r="F235" s="324"/>
      <c r="G235" s="982"/>
      <c r="H235" s="324"/>
      <c r="I235" s="324"/>
      <c r="J235" s="324"/>
      <c r="K235" s="324"/>
      <c r="L235" s="324"/>
      <c r="M235" s="7"/>
    </row>
    <row r="236" spans="1:13" ht="15">
      <c r="A236" s="325">
        <v>540184</v>
      </c>
      <c r="B236" s="326" t="s">
        <v>3031</v>
      </c>
      <c r="C236" s="326" t="s">
        <v>305</v>
      </c>
      <c r="D236" s="323"/>
      <c r="E236" s="324"/>
      <c r="F236" s="324"/>
      <c r="G236" s="982"/>
      <c r="H236" s="324"/>
      <c r="I236" s="324"/>
      <c r="J236" s="324"/>
      <c r="K236" s="324"/>
      <c r="L236" s="324"/>
      <c r="M236" s="7"/>
    </row>
    <row r="237" spans="1:13" ht="15">
      <c r="A237" s="325">
        <v>540185</v>
      </c>
      <c r="B237" s="326" t="s">
        <v>3032</v>
      </c>
      <c r="C237" s="326" t="s">
        <v>305</v>
      </c>
      <c r="D237" s="323"/>
      <c r="E237" s="324"/>
      <c r="F237" s="324"/>
      <c r="G237" s="982"/>
      <c r="H237" s="324"/>
      <c r="I237" s="324"/>
      <c r="J237" s="324"/>
      <c r="K237" s="324"/>
      <c r="L237" s="324"/>
      <c r="M237" s="7"/>
    </row>
    <row r="238" spans="1:13" ht="15">
      <c r="A238" s="321">
        <v>540186</v>
      </c>
      <c r="B238" s="322" t="s">
        <v>3033</v>
      </c>
      <c r="C238" s="322" t="s">
        <v>303</v>
      </c>
      <c r="D238" s="323"/>
      <c r="E238" s="324"/>
      <c r="F238" s="324"/>
      <c r="G238" s="982"/>
      <c r="H238" s="324"/>
      <c r="I238" s="324"/>
      <c r="J238" s="324"/>
      <c r="K238" s="324"/>
      <c r="L238" s="324"/>
      <c r="M238" s="7"/>
    </row>
    <row r="239" spans="1:13" ht="15">
      <c r="A239" s="325">
        <v>540187</v>
      </c>
      <c r="B239" s="326" t="s">
        <v>3034</v>
      </c>
      <c r="C239" s="326" t="s">
        <v>305</v>
      </c>
      <c r="D239" s="323"/>
      <c r="E239" s="324"/>
      <c r="F239" s="324"/>
      <c r="G239" s="982"/>
      <c r="H239" s="324"/>
      <c r="I239" s="324"/>
      <c r="J239" s="324"/>
      <c r="K239" s="324"/>
      <c r="L239" s="324"/>
      <c r="M239" s="7"/>
    </row>
    <row r="240" spans="1:13" ht="15">
      <c r="A240" s="321">
        <v>540188</v>
      </c>
      <c r="B240" s="322" t="s">
        <v>3035</v>
      </c>
      <c r="C240" s="322" t="s">
        <v>303</v>
      </c>
      <c r="D240" s="323"/>
      <c r="E240" s="324"/>
      <c r="F240" s="324"/>
      <c r="G240" s="982"/>
      <c r="H240" s="324"/>
      <c r="I240" s="324"/>
      <c r="J240" s="324"/>
      <c r="K240" s="324"/>
      <c r="L240" s="324"/>
      <c r="M240" s="7"/>
    </row>
    <row r="241" spans="1:13" ht="15">
      <c r="A241" s="325">
        <v>540189</v>
      </c>
      <c r="B241" s="326" t="s">
        <v>3036</v>
      </c>
      <c r="C241" s="326" t="s">
        <v>305</v>
      </c>
      <c r="D241" s="323"/>
      <c r="E241" s="324"/>
      <c r="F241" s="324"/>
      <c r="G241" s="982"/>
      <c r="H241" s="324"/>
      <c r="I241" s="324"/>
      <c r="J241" s="324"/>
      <c r="K241" s="324"/>
      <c r="L241" s="324"/>
      <c r="M241" s="7"/>
    </row>
    <row r="242" spans="1:13" ht="15">
      <c r="A242" s="325">
        <v>540190</v>
      </c>
      <c r="B242" s="326" t="s">
        <v>3037</v>
      </c>
      <c r="C242" s="326" t="s">
        <v>305</v>
      </c>
      <c r="D242" s="323"/>
      <c r="E242" s="324"/>
      <c r="F242" s="324"/>
      <c r="G242" s="982"/>
      <c r="H242" s="324"/>
      <c r="I242" s="324"/>
      <c r="J242" s="324"/>
      <c r="K242" s="324"/>
      <c r="L242" s="324"/>
      <c r="M242" s="7"/>
    </row>
    <row r="243" spans="1:13" ht="15">
      <c r="A243" s="321">
        <v>540191</v>
      </c>
      <c r="B243" s="322" t="s">
        <v>3038</v>
      </c>
      <c r="C243" s="322" t="s">
        <v>303</v>
      </c>
      <c r="D243" s="323"/>
      <c r="E243" s="324"/>
      <c r="F243" s="324"/>
      <c r="G243" s="982"/>
      <c r="H243" s="324"/>
      <c r="I243" s="324"/>
      <c r="J243" s="324"/>
      <c r="K243" s="324"/>
      <c r="L243" s="324"/>
      <c r="M243" s="7"/>
    </row>
    <row r="244" spans="1:13" ht="15">
      <c r="A244" s="325">
        <v>540260</v>
      </c>
      <c r="B244" s="326" t="s">
        <v>3039</v>
      </c>
      <c r="C244" s="326" t="s">
        <v>305</v>
      </c>
      <c r="D244" s="323"/>
      <c r="E244" s="324"/>
      <c r="F244" s="324"/>
      <c r="G244" s="982"/>
      <c r="H244" s="324"/>
      <c r="I244" s="324"/>
      <c r="J244" s="324"/>
      <c r="K244" s="324"/>
      <c r="L244" s="324"/>
      <c r="M244" s="7"/>
    </row>
    <row r="245" spans="1:13" ht="15">
      <c r="A245" s="325">
        <v>540192</v>
      </c>
      <c r="B245" s="326" t="s">
        <v>3040</v>
      </c>
      <c r="C245" s="326" t="s">
        <v>305</v>
      </c>
      <c r="D245" s="323"/>
      <c r="E245" s="324"/>
      <c r="F245" s="324"/>
      <c r="G245" s="982"/>
      <c r="H245" s="324"/>
      <c r="I245" s="324"/>
      <c r="J245" s="324"/>
      <c r="K245" s="324"/>
      <c r="L245" s="324"/>
      <c r="M245" s="7"/>
    </row>
    <row r="246" spans="1:13" ht="15">
      <c r="A246" s="325">
        <v>540193</v>
      </c>
      <c r="B246" s="326" t="s">
        <v>3041</v>
      </c>
      <c r="C246" s="326" t="s">
        <v>305</v>
      </c>
      <c r="D246" s="323"/>
      <c r="E246" s="324"/>
      <c r="F246" s="324"/>
      <c r="G246" s="982"/>
      <c r="H246" s="324"/>
      <c r="I246" s="324"/>
      <c r="J246" s="324"/>
      <c r="K246" s="324"/>
      <c r="L246" s="324"/>
      <c r="M246" s="7"/>
    </row>
    <row r="247" spans="1:13" ht="15">
      <c r="A247" s="325">
        <v>540194</v>
      </c>
      <c r="B247" s="326" t="s">
        <v>3042</v>
      </c>
      <c r="C247" s="326" t="s">
        <v>305</v>
      </c>
      <c r="D247" s="323"/>
      <c r="E247" s="324"/>
      <c r="F247" s="324"/>
      <c r="G247" s="982"/>
      <c r="H247" s="324"/>
      <c r="I247" s="324"/>
      <c r="J247" s="324"/>
      <c r="K247" s="324"/>
      <c r="L247" s="324"/>
      <c r="M247" s="7"/>
    </row>
    <row r="248" spans="1:13" ht="15">
      <c r="A248" s="325">
        <v>540261</v>
      </c>
      <c r="B248" s="326" t="s">
        <v>3043</v>
      </c>
      <c r="C248" s="326" t="s">
        <v>305</v>
      </c>
      <c r="D248" s="323"/>
      <c r="E248" s="324"/>
      <c r="F248" s="324"/>
      <c r="G248" s="982"/>
      <c r="H248" s="324"/>
      <c r="I248" s="324"/>
      <c r="J248" s="324"/>
      <c r="K248" s="324"/>
      <c r="L248" s="324"/>
      <c r="M248" s="7"/>
    </row>
    <row r="249" spans="1:13" ht="15">
      <c r="A249" s="321">
        <v>540277</v>
      </c>
      <c r="B249" s="322" t="s">
        <v>3044</v>
      </c>
      <c r="C249" s="322" t="s">
        <v>303</v>
      </c>
      <c r="D249" s="323"/>
      <c r="E249" s="324"/>
      <c r="F249" s="324"/>
      <c r="G249" s="982"/>
      <c r="H249" s="324"/>
      <c r="I249" s="324"/>
      <c r="J249" s="324"/>
      <c r="K249" s="324"/>
      <c r="L249" s="324"/>
      <c r="M249" s="7"/>
    </row>
    <row r="250" spans="1:13" ht="15">
      <c r="A250" s="325">
        <v>540259</v>
      </c>
      <c r="B250" s="326" t="s">
        <v>3045</v>
      </c>
      <c r="C250" s="326" t="s">
        <v>305</v>
      </c>
      <c r="D250" s="323"/>
      <c r="E250" s="324"/>
      <c r="F250" s="324"/>
      <c r="G250" s="982"/>
      <c r="H250" s="324"/>
      <c r="I250" s="324"/>
      <c r="J250" s="324"/>
      <c r="K250" s="324"/>
      <c r="L250" s="324"/>
      <c r="M250" s="7"/>
    </row>
    <row r="251" spans="1:13" ht="15">
      <c r="A251" s="325">
        <v>540195</v>
      </c>
      <c r="B251" s="326" t="s">
        <v>3046</v>
      </c>
      <c r="C251" s="326" t="s">
        <v>305</v>
      </c>
      <c r="D251" s="323"/>
      <c r="E251" s="324"/>
      <c r="F251" s="324"/>
      <c r="G251" s="982"/>
      <c r="H251" s="324"/>
      <c r="I251" s="324"/>
      <c r="J251" s="324"/>
      <c r="K251" s="324"/>
      <c r="L251" s="324"/>
      <c r="M251" s="7"/>
    </row>
    <row r="252" spans="1:13" ht="15">
      <c r="A252" s="325">
        <v>540197</v>
      </c>
      <c r="B252" s="326" t="s">
        <v>3047</v>
      </c>
      <c r="C252" s="326" t="s">
        <v>305</v>
      </c>
      <c r="D252" s="323"/>
      <c r="E252" s="324"/>
      <c r="F252" s="324"/>
      <c r="G252" s="982"/>
      <c r="H252" s="324"/>
      <c r="I252" s="324"/>
      <c r="J252" s="324"/>
      <c r="K252" s="324"/>
      <c r="L252" s="324"/>
      <c r="M252" s="7"/>
    </row>
    <row r="253" spans="1:13" ht="15">
      <c r="A253" s="321">
        <v>540198</v>
      </c>
      <c r="B253" s="322" t="s">
        <v>3048</v>
      </c>
      <c r="C253" s="322" t="s">
        <v>303</v>
      </c>
      <c r="D253" s="323"/>
      <c r="E253" s="324"/>
      <c r="F253" s="324"/>
      <c r="G253" s="982"/>
      <c r="H253" s="324"/>
      <c r="I253" s="324"/>
      <c r="J253" s="324"/>
      <c r="K253" s="324"/>
      <c r="L253" s="324"/>
      <c r="M253" s="7"/>
    </row>
    <row r="254" spans="1:13" ht="15">
      <c r="A254" s="325">
        <v>540199</v>
      </c>
      <c r="B254" s="326" t="s">
        <v>3049</v>
      </c>
      <c r="C254" s="326" t="s">
        <v>305</v>
      </c>
      <c r="D254" s="323"/>
      <c r="E254" s="324"/>
      <c r="F254" s="324"/>
      <c r="G254" s="982"/>
      <c r="H254" s="324"/>
      <c r="I254" s="324"/>
      <c r="J254" s="324"/>
      <c r="K254" s="324"/>
      <c r="L254" s="324"/>
      <c r="M254" s="7"/>
    </row>
    <row r="255" spans="1:13" ht="15">
      <c r="A255" s="321">
        <v>540200</v>
      </c>
      <c r="B255" s="322" t="s">
        <v>3050</v>
      </c>
      <c r="C255" s="322" t="s">
        <v>303</v>
      </c>
      <c r="D255" s="323"/>
      <c r="E255" s="324"/>
      <c r="F255" s="324"/>
      <c r="G255" s="982"/>
      <c r="H255" s="324"/>
      <c r="I255" s="324"/>
      <c r="J255" s="324"/>
      <c r="K255" s="324"/>
      <c r="L255" s="324"/>
      <c r="M255" s="7"/>
    </row>
    <row r="256" spans="1:13" ht="15">
      <c r="A256" s="325">
        <v>540232</v>
      </c>
      <c r="B256" s="326" t="s">
        <v>3051</v>
      </c>
      <c r="C256" s="326" t="s">
        <v>305</v>
      </c>
      <c r="D256" s="323"/>
      <c r="E256" s="324"/>
      <c r="F256" s="324"/>
      <c r="G256" s="982"/>
      <c r="H256" s="324"/>
      <c r="I256" s="324"/>
      <c r="J256" s="324"/>
      <c r="K256" s="324"/>
      <c r="L256" s="324"/>
      <c r="M256" s="7"/>
    </row>
    <row r="257" spans="1:13" ht="15">
      <c r="A257" s="325">
        <v>540202</v>
      </c>
      <c r="B257" s="326" t="s">
        <v>3052</v>
      </c>
      <c r="C257" s="326" t="s">
        <v>305</v>
      </c>
      <c r="D257" s="323"/>
      <c r="E257" s="324"/>
      <c r="F257" s="324"/>
      <c r="G257" s="982"/>
      <c r="H257" s="324"/>
      <c r="I257" s="324"/>
      <c r="J257" s="324"/>
      <c r="K257" s="324"/>
      <c r="L257" s="324"/>
      <c r="M257" s="7"/>
    </row>
    <row r="258" spans="1:13" ht="15">
      <c r="A258" s="325">
        <v>540221</v>
      </c>
      <c r="B258" s="326" t="s">
        <v>3053</v>
      </c>
      <c r="C258" s="326" t="s">
        <v>305</v>
      </c>
      <c r="D258" s="323"/>
      <c r="E258" s="324"/>
      <c r="F258" s="324"/>
      <c r="G258" s="982"/>
      <c r="H258" s="324"/>
      <c r="I258" s="324"/>
      <c r="J258" s="324"/>
      <c r="K258" s="324"/>
      <c r="L258" s="324"/>
      <c r="M258" s="7"/>
    </row>
    <row r="259" spans="1:13" ht="15">
      <c r="A259" s="325">
        <v>540231</v>
      </c>
      <c r="B259" s="326" t="s">
        <v>3054</v>
      </c>
      <c r="C259" s="326" t="s">
        <v>305</v>
      </c>
      <c r="D259" s="323"/>
      <c r="E259" s="324"/>
      <c r="F259" s="324"/>
      <c r="G259" s="982"/>
      <c r="H259" s="324"/>
      <c r="I259" s="324"/>
      <c r="J259" s="324"/>
      <c r="K259" s="324"/>
      <c r="L259" s="324"/>
      <c r="M259" s="7"/>
    </row>
    <row r="260" spans="1:13" ht="15">
      <c r="A260" s="325">
        <v>540018</v>
      </c>
      <c r="B260" s="326" t="s">
        <v>3055</v>
      </c>
      <c r="C260" s="326" t="s">
        <v>305</v>
      </c>
      <c r="D260" s="323"/>
      <c r="E260" s="324"/>
      <c r="F260" s="324"/>
      <c r="G260" s="982"/>
      <c r="H260" s="324"/>
      <c r="I260" s="324"/>
      <c r="J260" s="324"/>
      <c r="K260" s="324"/>
      <c r="L260" s="324"/>
      <c r="M260" s="7"/>
    </row>
    <row r="261" spans="1:13" ht="15">
      <c r="A261" s="321">
        <v>540203</v>
      </c>
      <c r="B261" s="322" t="s">
        <v>3056</v>
      </c>
      <c r="C261" s="322" t="s">
        <v>303</v>
      </c>
      <c r="D261" s="323"/>
      <c r="E261" s="324"/>
      <c r="F261" s="324"/>
      <c r="G261" s="982"/>
      <c r="H261" s="324"/>
      <c r="I261" s="324"/>
      <c r="J261" s="324"/>
      <c r="K261" s="324"/>
      <c r="L261" s="324"/>
      <c r="M261" s="7"/>
    </row>
    <row r="262" spans="1:13" ht="15">
      <c r="A262" s="325">
        <v>540205</v>
      </c>
      <c r="B262" s="326" t="s">
        <v>3057</v>
      </c>
      <c r="C262" s="326" t="s">
        <v>305</v>
      </c>
      <c r="D262" s="323"/>
      <c r="E262" s="324"/>
      <c r="F262" s="324"/>
      <c r="G262" s="982"/>
      <c r="H262" s="324"/>
      <c r="I262" s="324"/>
      <c r="J262" s="324"/>
      <c r="K262" s="324"/>
      <c r="L262" s="324"/>
      <c r="M262" s="7"/>
    </row>
    <row r="263" spans="1:13" ht="15">
      <c r="A263" s="325">
        <v>540206</v>
      </c>
      <c r="B263" s="326" t="s">
        <v>3058</v>
      </c>
      <c r="C263" s="326" t="s">
        <v>305</v>
      </c>
      <c r="D263" s="323"/>
      <c r="E263" s="324"/>
      <c r="F263" s="324"/>
      <c r="G263" s="982"/>
      <c r="H263" s="324"/>
      <c r="I263" s="324"/>
      <c r="J263" s="324"/>
      <c r="K263" s="324"/>
      <c r="L263" s="324"/>
      <c r="M263" s="7"/>
    </row>
    <row r="264" spans="1:13" ht="15">
      <c r="A264" s="321">
        <v>540207</v>
      </c>
      <c r="B264" s="322" t="s">
        <v>3059</v>
      </c>
      <c r="C264" s="322" t="s">
        <v>303</v>
      </c>
      <c r="D264" s="323"/>
      <c r="E264" s="324"/>
      <c r="F264" s="324"/>
      <c r="G264" s="982"/>
      <c r="H264" s="324"/>
      <c r="I264" s="324"/>
      <c r="J264" s="324"/>
      <c r="K264" s="324"/>
      <c r="L264" s="324"/>
      <c r="M264" s="7"/>
    </row>
    <row r="265" spans="1:13" ht="15">
      <c r="A265" s="325">
        <v>540256</v>
      </c>
      <c r="B265" s="326" t="s">
        <v>3060</v>
      </c>
      <c r="C265" s="326" t="s">
        <v>305</v>
      </c>
      <c r="D265" s="323"/>
      <c r="E265" s="324"/>
      <c r="F265" s="324"/>
      <c r="G265" s="982"/>
      <c r="H265" s="324"/>
      <c r="I265" s="324"/>
      <c r="J265" s="324"/>
      <c r="K265" s="324"/>
      <c r="L265" s="324"/>
      <c r="M265" s="7"/>
    </row>
    <row r="266" spans="1:13" ht="15">
      <c r="A266" s="325">
        <v>540208</v>
      </c>
      <c r="B266" s="326" t="s">
        <v>3061</v>
      </c>
      <c r="C266" s="326" t="s">
        <v>305</v>
      </c>
      <c r="D266" s="323"/>
      <c r="E266" s="324"/>
      <c r="F266" s="324"/>
      <c r="G266" s="982"/>
      <c r="H266" s="324"/>
      <c r="I266" s="324"/>
      <c r="J266" s="324"/>
      <c r="K266" s="324"/>
      <c r="L266" s="324"/>
      <c r="M266" s="7"/>
    </row>
    <row r="267" spans="1:13" ht="15">
      <c r="A267" s="325">
        <v>540210</v>
      </c>
      <c r="B267" s="326" t="s">
        <v>3062</v>
      </c>
      <c r="C267" s="326" t="s">
        <v>305</v>
      </c>
      <c r="D267" s="323"/>
      <c r="E267" s="324"/>
      <c r="F267" s="324"/>
      <c r="G267" s="982"/>
      <c r="H267" s="324"/>
      <c r="I267" s="324"/>
      <c r="J267" s="324"/>
      <c r="K267" s="324"/>
      <c r="L267" s="324"/>
      <c r="M267" s="7"/>
    </row>
    <row r="268" spans="1:13" ht="15">
      <c r="A268" s="325">
        <v>540258</v>
      </c>
      <c r="B268" s="326" t="s">
        <v>3063</v>
      </c>
      <c r="C268" s="326" t="s">
        <v>305</v>
      </c>
      <c r="D268" s="323"/>
      <c r="E268" s="324"/>
      <c r="F268" s="324"/>
      <c r="G268" s="982"/>
      <c r="H268" s="324"/>
      <c r="I268" s="324"/>
      <c r="J268" s="324"/>
      <c r="K268" s="324"/>
      <c r="L268" s="324"/>
      <c r="M268" s="7"/>
    </row>
    <row r="269" spans="1:13" ht="15">
      <c r="A269" s="325">
        <v>540196</v>
      </c>
      <c r="B269" s="326" t="s">
        <v>3064</v>
      </c>
      <c r="C269" s="326" t="s">
        <v>305</v>
      </c>
      <c r="D269" s="323"/>
      <c r="E269" s="324"/>
      <c r="F269" s="324"/>
      <c r="G269" s="982"/>
      <c r="H269" s="324"/>
      <c r="I269" s="324"/>
      <c r="J269" s="324"/>
      <c r="K269" s="324"/>
      <c r="L269" s="324"/>
      <c r="M269" s="7"/>
    </row>
    <row r="270" spans="1:13" ht="15">
      <c r="A270" s="321">
        <v>540211</v>
      </c>
      <c r="B270" s="322" t="s">
        <v>3065</v>
      </c>
      <c r="C270" s="322" t="s">
        <v>303</v>
      </c>
      <c r="D270" s="323"/>
      <c r="E270" s="324"/>
      <c r="F270" s="324"/>
      <c r="G270" s="982"/>
      <c r="H270" s="324"/>
      <c r="I270" s="324"/>
      <c r="J270" s="324"/>
      <c r="K270" s="324"/>
      <c r="L270" s="324"/>
      <c r="M270" s="7"/>
    </row>
    <row r="271" spans="1:13" ht="15">
      <c r="A271" s="325">
        <v>540212</v>
      </c>
      <c r="B271" s="326" t="s">
        <v>3066</v>
      </c>
      <c r="C271" s="326" t="s">
        <v>305</v>
      </c>
      <c r="D271" s="323"/>
      <c r="E271" s="324"/>
      <c r="F271" s="324"/>
      <c r="G271" s="982"/>
      <c r="H271" s="324"/>
      <c r="I271" s="324"/>
      <c r="J271" s="324"/>
      <c r="K271" s="324"/>
      <c r="L271" s="324"/>
      <c r="M271" s="7"/>
    </row>
    <row r="272" spans="1:13" ht="15">
      <c r="A272" s="321">
        <v>540213</v>
      </c>
      <c r="B272" s="322" t="s">
        <v>3067</v>
      </c>
      <c r="C272" s="322" t="s">
        <v>303</v>
      </c>
      <c r="D272" s="323"/>
      <c r="E272" s="324"/>
      <c r="F272" s="324"/>
      <c r="G272" s="982"/>
      <c r="H272" s="324"/>
      <c r="I272" s="324"/>
      <c r="J272" s="324"/>
      <c r="K272" s="324"/>
      <c r="L272" s="324"/>
      <c r="M272" s="7"/>
    </row>
    <row r="273" spans="1:13" ht="15">
      <c r="A273" s="325">
        <v>540214</v>
      </c>
      <c r="B273" s="326" t="s">
        <v>3068</v>
      </c>
      <c r="C273" s="326" t="s">
        <v>305</v>
      </c>
      <c r="D273" s="323"/>
      <c r="E273" s="324"/>
      <c r="F273" s="324"/>
      <c r="G273" s="982"/>
      <c r="H273" s="324"/>
      <c r="I273" s="324"/>
      <c r="J273" s="324"/>
      <c r="K273" s="324"/>
      <c r="L273" s="324"/>
      <c r="M273" s="7"/>
    </row>
    <row r="274" spans="1:13" ht="15">
      <c r="A274" s="325">
        <v>540215</v>
      </c>
      <c r="B274" s="326" t="s">
        <v>3069</v>
      </c>
      <c r="C274" s="326" t="s">
        <v>305</v>
      </c>
      <c r="D274" s="323"/>
      <c r="E274" s="324"/>
      <c r="F274" s="324"/>
      <c r="G274" s="982"/>
      <c r="H274" s="324"/>
      <c r="I274" s="324"/>
      <c r="J274" s="324"/>
      <c r="K274" s="324"/>
      <c r="L274" s="324"/>
      <c r="M274" s="7"/>
    </row>
    <row r="275" spans="1:13" ht="15">
      <c r="A275" s="325">
        <v>540216</v>
      </c>
      <c r="B275" s="326" t="s">
        <v>3070</v>
      </c>
      <c r="C275" s="326" t="s">
        <v>305</v>
      </c>
      <c r="D275" s="323"/>
      <c r="E275" s="324"/>
      <c r="F275" s="324"/>
      <c r="G275" s="982"/>
      <c r="H275" s="324"/>
      <c r="I275" s="324"/>
      <c r="J275" s="324"/>
      <c r="K275" s="324"/>
      <c r="L275" s="324"/>
      <c r="M275" s="7"/>
    </row>
    <row r="276" spans="1:13" ht="15">
      <c r="A276" s="321">
        <v>540217</v>
      </c>
      <c r="B276" s="322" t="s">
        <v>3071</v>
      </c>
      <c r="C276" s="322" t="s">
        <v>303</v>
      </c>
      <c r="D276" s="323"/>
      <c r="E276" s="324"/>
      <c r="F276" s="324"/>
      <c r="G276" s="982"/>
      <c r="H276" s="324"/>
      <c r="I276" s="324"/>
      <c r="J276" s="324"/>
      <c r="K276" s="324"/>
      <c r="L276" s="324"/>
      <c r="M276" s="7"/>
    </row>
    <row r="277" spans="1:13" ht="15">
      <c r="A277" s="325">
        <v>540218</v>
      </c>
      <c r="B277" s="326" t="s">
        <v>3072</v>
      </c>
      <c r="C277" s="326" t="s">
        <v>305</v>
      </c>
      <c r="D277" s="323"/>
      <c r="E277" s="324"/>
      <c r="F277" s="324"/>
      <c r="G277" s="982"/>
      <c r="H277" s="324"/>
      <c r="I277" s="324"/>
      <c r="J277" s="324"/>
      <c r="K277" s="324"/>
      <c r="L277" s="324"/>
      <c r="M277" s="7"/>
    </row>
    <row r="278" spans="1:13" ht="15">
      <c r="A278" s="325">
        <v>540219</v>
      </c>
      <c r="B278" s="326" t="s">
        <v>3073</v>
      </c>
      <c r="C278" s="326" t="s">
        <v>305</v>
      </c>
      <c r="D278" s="323"/>
      <c r="E278" s="324"/>
      <c r="F278" s="324"/>
      <c r="G278" s="982"/>
      <c r="H278" s="324"/>
      <c r="I278" s="324"/>
      <c r="J278" s="324"/>
      <c r="K278" s="324"/>
      <c r="L278" s="324"/>
      <c r="M278" s="7"/>
    </row>
    <row r="279" spans="1:13" ht="15">
      <c r="A279" s="325">
        <v>540220</v>
      </c>
      <c r="B279" s="326" t="s">
        <v>3074</v>
      </c>
      <c r="C279" s="326" t="s">
        <v>305</v>
      </c>
      <c r="D279" s="323"/>
      <c r="E279" s="324"/>
      <c r="F279" s="324"/>
      <c r="G279" s="982"/>
      <c r="H279" s="324"/>
      <c r="I279" s="324"/>
      <c r="J279" s="324"/>
      <c r="K279" s="324"/>
      <c r="L279" s="324"/>
      <c r="M279" s="7"/>
    </row>
    <row r="280" spans="1:13" ht="12.75">
      <c r="D280" s="267"/>
      <c r="E280" s="341"/>
      <c r="F280" s="341"/>
      <c r="G280" s="984"/>
      <c r="H280" s="341"/>
      <c r="I280" s="341"/>
      <c r="J280" s="341"/>
      <c r="K280" s="341"/>
      <c r="L280" s="980"/>
    </row>
    <row r="281" spans="1:13" ht="12.75">
      <c r="D281" s="267"/>
      <c r="E281" s="341"/>
      <c r="F281" s="341"/>
      <c r="G281" s="984"/>
      <c r="H281" s="341"/>
      <c r="I281" s="341"/>
      <c r="J281" s="341"/>
      <c r="K281" s="341"/>
      <c r="L281" s="980"/>
    </row>
    <row r="282" spans="1:13" ht="12.75">
      <c r="D282" s="267"/>
      <c r="E282" s="341"/>
      <c r="F282" s="341"/>
      <c r="G282" s="984"/>
      <c r="H282" s="341"/>
      <c r="I282" s="341"/>
      <c r="J282" s="341"/>
      <c r="K282" s="341"/>
      <c r="L282" s="980"/>
    </row>
    <row r="283" spans="1:13" ht="12.75">
      <c r="D283" s="267"/>
      <c r="E283" s="341"/>
      <c r="F283" s="341"/>
      <c r="G283" s="984"/>
      <c r="H283" s="341"/>
      <c r="I283" s="341"/>
      <c r="J283" s="341"/>
      <c r="K283" s="341"/>
      <c r="L283" s="980"/>
    </row>
    <row r="284" spans="1:13" ht="12.75">
      <c r="D284" s="267"/>
      <c r="E284" s="341"/>
      <c r="F284" s="341"/>
      <c r="G284" s="984"/>
      <c r="H284" s="341"/>
      <c r="I284" s="341"/>
      <c r="J284" s="341"/>
      <c r="K284" s="341"/>
      <c r="L284" s="980"/>
    </row>
    <row r="285" spans="1:13" ht="12.75">
      <c r="D285" s="267"/>
      <c r="E285" s="341"/>
      <c r="F285" s="341"/>
      <c r="G285" s="984"/>
      <c r="H285" s="341"/>
      <c r="I285" s="341"/>
      <c r="J285" s="341"/>
      <c r="K285" s="341"/>
      <c r="L285" s="980"/>
    </row>
    <row r="286" spans="1:13" ht="12.75">
      <c r="D286" s="267"/>
      <c r="E286" s="341"/>
      <c r="F286" s="341"/>
      <c r="G286" s="984"/>
      <c r="H286" s="341"/>
      <c r="I286" s="341"/>
      <c r="J286" s="341"/>
      <c r="K286" s="341"/>
      <c r="L286" s="980"/>
    </row>
    <row r="287" spans="1:13" ht="12.75">
      <c r="D287" s="267"/>
      <c r="E287" s="341"/>
      <c r="F287" s="341"/>
      <c r="G287" s="984"/>
      <c r="H287" s="341"/>
      <c r="I287" s="341"/>
      <c r="J287" s="341"/>
      <c r="K287" s="341"/>
      <c r="L287" s="980"/>
    </row>
    <row r="288" spans="1:13" ht="12.75">
      <c r="D288" s="267"/>
      <c r="E288" s="341"/>
      <c r="F288" s="341"/>
      <c r="G288" s="984"/>
      <c r="H288" s="341"/>
      <c r="I288" s="341"/>
      <c r="J288" s="341"/>
      <c r="K288" s="341"/>
      <c r="L288" s="980"/>
    </row>
    <row r="289" spans="4:12" ht="12.75">
      <c r="D289" s="267"/>
      <c r="E289" s="341"/>
      <c r="F289" s="341"/>
      <c r="G289" s="984"/>
      <c r="H289" s="341"/>
      <c r="I289" s="341"/>
      <c r="J289" s="341"/>
      <c r="K289" s="341"/>
      <c r="L289" s="980"/>
    </row>
    <row r="290" spans="4:12" ht="12.75">
      <c r="D290" s="267"/>
      <c r="E290" s="341"/>
      <c r="F290" s="341"/>
      <c r="G290" s="984"/>
      <c r="H290" s="341"/>
      <c r="I290" s="341"/>
      <c r="J290" s="341"/>
      <c r="K290" s="341"/>
      <c r="L290" s="980"/>
    </row>
    <row r="291" spans="4:12" ht="12.75">
      <c r="D291" s="267"/>
      <c r="E291" s="341"/>
      <c r="F291" s="341"/>
      <c r="G291" s="984"/>
      <c r="H291" s="341"/>
      <c r="I291" s="341"/>
      <c r="J291" s="341"/>
      <c r="K291" s="341"/>
      <c r="L291" s="980"/>
    </row>
    <row r="292" spans="4:12" ht="12.75">
      <c r="D292" s="267"/>
      <c r="E292" s="341"/>
      <c r="F292" s="341"/>
      <c r="G292" s="984"/>
      <c r="H292" s="341"/>
      <c r="I292" s="341"/>
      <c r="J292" s="341"/>
      <c r="K292" s="341"/>
      <c r="L292" s="980"/>
    </row>
    <row r="293" spans="4:12" ht="12.75">
      <c r="D293" s="267"/>
      <c r="E293" s="341"/>
      <c r="F293" s="341"/>
      <c r="G293" s="984"/>
      <c r="H293" s="341"/>
      <c r="I293" s="341"/>
      <c r="J293" s="341"/>
      <c r="K293" s="341"/>
      <c r="L293" s="980"/>
    </row>
    <row r="294" spans="4:12" ht="12.75">
      <c r="D294" s="267"/>
      <c r="E294" s="341"/>
      <c r="F294" s="341"/>
      <c r="G294" s="984"/>
      <c r="H294" s="341"/>
      <c r="I294" s="341"/>
      <c r="J294" s="341"/>
      <c r="K294" s="341"/>
      <c r="L294" s="980"/>
    </row>
    <row r="295" spans="4:12" ht="12.75">
      <c r="D295" s="267"/>
      <c r="E295" s="341"/>
      <c r="F295" s="341"/>
      <c r="G295" s="984"/>
      <c r="H295" s="341"/>
      <c r="I295" s="341"/>
      <c r="J295" s="341"/>
      <c r="K295" s="341"/>
      <c r="L295" s="980"/>
    </row>
    <row r="296" spans="4:12" ht="12.75">
      <c r="D296" s="267"/>
      <c r="E296" s="341"/>
      <c r="F296" s="341"/>
      <c r="G296" s="984"/>
      <c r="H296" s="341"/>
      <c r="I296" s="341"/>
      <c r="J296" s="341"/>
      <c r="K296" s="341"/>
      <c r="L296" s="980"/>
    </row>
    <row r="297" spans="4:12" ht="12.75">
      <c r="D297" s="267"/>
      <c r="E297" s="341"/>
      <c r="F297" s="341"/>
      <c r="G297" s="984"/>
      <c r="H297" s="341"/>
      <c r="I297" s="341"/>
      <c r="J297" s="341"/>
      <c r="K297" s="341"/>
      <c r="L297" s="980"/>
    </row>
    <row r="298" spans="4:12" ht="12.75">
      <c r="D298" s="267"/>
      <c r="E298" s="341"/>
      <c r="F298" s="341"/>
      <c r="G298" s="984"/>
      <c r="H298" s="341"/>
      <c r="I298" s="341"/>
      <c r="J298" s="341"/>
      <c r="K298" s="341"/>
      <c r="L298" s="980"/>
    </row>
    <row r="299" spans="4:12" ht="12.75">
      <c r="D299" s="267"/>
      <c r="E299" s="341"/>
      <c r="F299" s="341"/>
      <c r="G299" s="984"/>
      <c r="H299" s="341"/>
      <c r="I299" s="341"/>
      <c r="J299" s="341"/>
      <c r="K299" s="341"/>
      <c r="L299" s="980"/>
    </row>
    <row r="300" spans="4:12" ht="12.75">
      <c r="D300" s="267"/>
      <c r="E300" s="341"/>
      <c r="F300" s="341"/>
      <c r="G300" s="984"/>
      <c r="H300" s="341"/>
      <c r="I300" s="341"/>
      <c r="J300" s="341"/>
      <c r="K300" s="341"/>
      <c r="L300" s="980"/>
    </row>
    <row r="301" spans="4:12" ht="12.75">
      <c r="D301" s="267"/>
      <c r="E301" s="341"/>
      <c r="F301" s="341"/>
      <c r="G301" s="984"/>
      <c r="H301" s="341"/>
      <c r="I301" s="341"/>
      <c r="J301" s="341"/>
      <c r="K301" s="341"/>
      <c r="L301" s="980"/>
    </row>
    <row r="302" spans="4:12" ht="12.75">
      <c r="D302" s="267"/>
      <c r="E302" s="341"/>
      <c r="F302" s="341"/>
      <c r="G302" s="984"/>
      <c r="H302" s="341"/>
      <c r="I302" s="341"/>
      <c r="J302" s="341"/>
      <c r="K302" s="341"/>
      <c r="L302" s="980"/>
    </row>
    <row r="303" spans="4:12" ht="12.75">
      <c r="D303" s="267"/>
      <c r="E303" s="341"/>
      <c r="F303" s="341"/>
      <c r="G303" s="984"/>
      <c r="H303" s="341"/>
      <c r="I303" s="341"/>
      <c r="J303" s="341"/>
      <c r="K303" s="341"/>
      <c r="L303" s="980"/>
    </row>
    <row r="304" spans="4:12" ht="12.75">
      <c r="D304" s="267"/>
      <c r="E304" s="341"/>
      <c r="F304" s="341"/>
      <c r="G304" s="984"/>
      <c r="H304" s="341"/>
      <c r="I304" s="341"/>
      <c r="J304" s="341"/>
      <c r="K304" s="341"/>
      <c r="L304" s="980"/>
    </row>
    <row r="305" spans="4:12" ht="12.75">
      <c r="D305" s="267"/>
      <c r="E305" s="341"/>
      <c r="F305" s="341"/>
      <c r="G305" s="984"/>
      <c r="H305" s="341"/>
      <c r="I305" s="341"/>
      <c r="J305" s="341"/>
      <c r="K305" s="341"/>
      <c r="L305" s="980"/>
    </row>
    <row r="306" spans="4:12" ht="12.75">
      <c r="D306" s="267"/>
      <c r="E306" s="341"/>
      <c r="F306" s="341"/>
      <c r="G306" s="984"/>
      <c r="H306" s="341"/>
      <c r="I306" s="341"/>
      <c r="J306" s="341"/>
      <c r="K306" s="341"/>
      <c r="L306" s="980"/>
    </row>
    <row r="307" spans="4:12" ht="12.75">
      <c r="D307" s="267"/>
      <c r="E307" s="341"/>
      <c r="F307" s="341"/>
      <c r="G307" s="984"/>
      <c r="H307" s="341"/>
      <c r="I307" s="341"/>
      <c r="J307" s="341"/>
      <c r="K307" s="341"/>
      <c r="L307" s="980"/>
    </row>
    <row r="308" spans="4:12" ht="12.75">
      <c r="D308" s="267"/>
      <c r="E308" s="341"/>
      <c r="F308" s="341"/>
      <c r="G308" s="984"/>
      <c r="H308" s="341"/>
      <c r="I308" s="341"/>
      <c r="J308" s="341"/>
      <c r="K308" s="341"/>
      <c r="L308" s="980"/>
    </row>
    <row r="309" spans="4:12" ht="12.75">
      <c r="D309" s="267"/>
      <c r="E309" s="341"/>
      <c r="F309" s="341"/>
      <c r="G309" s="984"/>
      <c r="H309" s="341"/>
      <c r="I309" s="341"/>
      <c r="J309" s="341"/>
      <c r="K309" s="341"/>
      <c r="L309" s="980"/>
    </row>
    <row r="310" spans="4:12" ht="12.75">
      <c r="D310" s="267"/>
      <c r="E310" s="341"/>
      <c r="F310" s="341"/>
      <c r="G310" s="984"/>
      <c r="H310" s="341"/>
      <c r="I310" s="341"/>
      <c r="J310" s="341"/>
      <c r="K310" s="341"/>
      <c r="L310" s="980"/>
    </row>
    <row r="311" spans="4:12" ht="12.75">
      <c r="D311" s="267"/>
      <c r="E311" s="341"/>
      <c r="F311" s="341"/>
      <c r="G311" s="984"/>
      <c r="H311" s="341"/>
      <c r="I311" s="341"/>
      <c r="J311" s="341"/>
      <c r="K311" s="341"/>
      <c r="L311" s="980"/>
    </row>
    <row r="312" spans="4:12" ht="12.75">
      <c r="D312" s="267"/>
      <c r="E312" s="341"/>
      <c r="F312" s="341"/>
      <c r="G312" s="984"/>
      <c r="H312" s="341"/>
      <c r="I312" s="341"/>
      <c r="J312" s="341"/>
      <c r="K312" s="341"/>
      <c r="L312" s="980"/>
    </row>
    <row r="313" spans="4:12" ht="12.75">
      <c r="D313" s="267"/>
      <c r="E313" s="341"/>
      <c r="F313" s="341"/>
      <c r="G313" s="984"/>
      <c r="H313" s="341"/>
      <c r="I313" s="341"/>
      <c r="J313" s="341"/>
      <c r="K313" s="341"/>
      <c r="L313" s="980"/>
    </row>
    <row r="314" spans="4:12" ht="12.75">
      <c r="D314" s="267"/>
      <c r="E314" s="341"/>
      <c r="F314" s="341"/>
      <c r="G314" s="984"/>
      <c r="H314" s="341"/>
      <c r="I314" s="341"/>
      <c r="J314" s="341"/>
      <c r="K314" s="341"/>
      <c r="L314" s="980"/>
    </row>
    <row r="315" spans="4:12" ht="12.75">
      <c r="D315" s="267"/>
      <c r="E315" s="341"/>
      <c r="F315" s="341"/>
      <c r="G315" s="984"/>
      <c r="H315" s="341"/>
      <c r="I315" s="341"/>
      <c r="J315" s="341"/>
      <c r="K315" s="341"/>
      <c r="L315" s="980"/>
    </row>
    <row r="316" spans="4:12" ht="12.75">
      <c r="D316" s="267"/>
      <c r="E316" s="341"/>
      <c r="F316" s="341"/>
      <c r="G316" s="984"/>
      <c r="H316" s="341"/>
      <c r="I316" s="341"/>
      <c r="J316" s="341"/>
      <c r="K316" s="341"/>
      <c r="L316" s="980"/>
    </row>
    <row r="317" spans="4:12" ht="12.75">
      <c r="D317" s="267"/>
      <c r="E317" s="341"/>
      <c r="F317" s="341"/>
      <c r="G317" s="984"/>
      <c r="H317" s="341"/>
      <c r="I317" s="341"/>
      <c r="J317" s="341"/>
      <c r="K317" s="341"/>
      <c r="L317" s="980"/>
    </row>
    <row r="318" spans="4:12" ht="12.75">
      <c r="D318" s="267"/>
      <c r="E318" s="341"/>
      <c r="F318" s="341"/>
      <c r="G318" s="984"/>
      <c r="H318" s="341"/>
      <c r="I318" s="341"/>
      <c r="J318" s="341"/>
      <c r="K318" s="341"/>
      <c r="L318" s="980"/>
    </row>
    <row r="319" spans="4:12" ht="12.75">
      <c r="D319" s="267"/>
      <c r="E319" s="341"/>
      <c r="F319" s="341"/>
      <c r="G319" s="984"/>
      <c r="H319" s="341"/>
      <c r="I319" s="341"/>
      <c r="J319" s="341"/>
      <c r="K319" s="341"/>
      <c r="L319" s="980"/>
    </row>
    <row r="320" spans="4:12" ht="12.75">
      <c r="D320" s="267"/>
      <c r="E320" s="341"/>
      <c r="F320" s="341"/>
      <c r="G320" s="984"/>
      <c r="H320" s="341"/>
      <c r="I320" s="341"/>
      <c r="J320" s="341"/>
      <c r="K320" s="341"/>
      <c r="L320" s="980"/>
    </row>
    <row r="321" spans="4:12" ht="12.75">
      <c r="D321" s="267"/>
      <c r="E321" s="341"/>
      <c r="F321" s="341"/>
      <c r="G321" s="984"/>
      <c r="H321" s="341"/>
      <c r="I321" s="341"/>
      <c r="J321" s="341"/>
      <c r="K321" s="341"/>
      <c r="L321" s="980"/>
    </row>
    <row r="322" spans="4:12" ht="12.75">
      <c r="D322" s="267"/>
      <c r="E322" s="341"/>
      <c r="F322" s="341"/>
      <c r="G322" s="984"/>
      <c r="H322" s="341"/>
      <c r="I322" s="341"/>
      <c r="J322" s="341"/>
      <c r="K322" s="341"/>
      <c r="L322" s="980"/>
    </row>
    <row r="323" spans="4:12" ht="12.75">
      <c r="D323" s="267"/>
      <c r="E323" s="341"/>
      <c r="F323" s="341"/>
      <c r="G323" s="984"/>
      <c r="H323" s="341"/>
      <c r="I323" s="341"/>
      <c r="J323" s="341"/>
      <c r="K323" s="341"/>
      <c r="L323" s="980"/>
    </row>
    <row r="324" spans="4:12" ht="12.75">
      <c r="D324" s="267"/>
      <c r="E324" s="341"/>
      <c r="F324" s="341"/>
      <c r="G324" s="984"/>
      <c r="H324" s="341"/>
      <c r="I324" s="341"/>
      <c r="J324" s="341"/>
      <c r="K324" s="341"/>
      <c r="L324" s="980"/>
    </row>
    <row r="325" spans="4:12" ht="12.75">
      <c r="D325" s="267"/>
      <c r="E325" s="341"/>
      <c r="F325" s="341"/>
      <c r="G325" s="984"/>
      <c r="H325" s="341"/>
      <c r="I325" s="341"/>
      <c r="J325" s="341"/>
      <c r="K325" s="341"/>
      <c r="L325" s="980"/>
    </row>
    <row r="326" spans="4:12" ht="12.75">
      <c r="D326" s="267"/>
      <c r="E326" s="341"/>
      <c r="F326" s="341"/>
      <c r="G326" s="984"/>
      <c r="H326" s="341"/>
      <c r="I326" s="341"/>
      <c r="J326" s="341"/>
      <c r="K326" s="341"/>
      <c r="L326" s="980"/>
    </row>
    <row r="327" spans="4:12" ht="12.75">
      <c r="D327" s="267"/>
      <c r="E327" s="341"/>
      <c r="F327" s="341"/>
      <c r="G327" s="984"/>
      <c r="H327" s="341"/>
      <c r="I327" s="341"/>
      <c r="J327" s="341"/>
      <c r="K327" s="341"/>
      <c r="L327" s="980"/>
    </row>
    <row r="328" spans="4:12" ht="12.75">
      <c r="D328" s="267"/>
      <c r="E328" s="341"/>
      <c r="F328" s="341"/>
      <c r="G328" s="984"/>
      <c r="H328" s="341"/>
      <c r="I328" s="341"/>
      <c r="J328" s="341"/>
      <c r="K328" s="341"/>
      <c r="L328" s="980"/>
    </row>
    <row r="329" spans="4:12" ht="12.75">
      <c r="D329" s="267"/>
      <c r="E329" s="341"/>
      <c r="F329" s="341"/>
      <c r="G329" s="984"/>
      <c r="H329" s="341"/>
      <c r="I329" s="341"/>
      <c r="J329" s="341"/>
      <c r="K329" s="341"/>
      <c r="L329" s="980"/>
    </row>
    <row r="330" spans="4:12" ht="12.75">
      <c r="D330" s="267"/>
      <c r="E330" s="341"/>
      <c r="F330" s="341"/>
      <c r="G330" s="984"/>
      <c r="H330" s="341"/>
      <c r="I330" s="341"/>
      <c r="J330" s="341"/>
      <c r="K330" s="341"/>
      <c r="L330" s="980"/>
    </row>
    <row r="331" spans="4:12" ht="12.75">
      <c r="D331" s="267"/>
      <c r="E331" s="341"/>
      <c r="F331" s="341"/>
      <c r="G331" s="984"/>
      <c r="H331" s="341"/>
      <c r="I331" s="341"/>
      <c r="J331" s="341"/>
      <c r="K331" s="341"/>
      <c r="L331" s="980"/>
    </row>
    <row r="332" spans="4:12" ht="12.75">
      <c r="D332" s="267"/>
      <c r="E332" s="341"/>
      <c r="F332" s="341"/>
      <c r="G332" s="984"/>
      <c r="H332" s="341"/>
      <c r="I332" s="341"/>
      <c r="J332" s="341"/>
      <c r="K332" s="341"/>
      <c r="L332" s="980"/>
    </row>
    <row r="333" spans="4:12" ht="12.75">
      <c r="D333" s="267"/>
      <c r="E333" s="341"/>
      <c r="F333" s="341"/>
      <c r="G333" s="984"/>
      <c r="H333" s="341"/>
      <c r="I333" s="341"/>
      <c r="J333" s="341"/>
      <c r="K333" s="341"/>
      <c r="L333" s="980"/>
    </row>
    <row r="334" spans="4:12" ht="12.75">
      <c r="D334" s="267"/>
      <c r="E334" s="341"/>
      <c r="F334" s="341"/>
      <c r="G334" s="984"/>
      <c r="H334" s="341"/>
      <c r="I334" s="341"/>
      <c r="J334" s="341"/>
      <c r="K334" s="341"/>
      <c r="L334" s="980"/>
    </row>
    <row r="335" spans="4:12" ht="12.75">
      <c r="D335" s="267"/>
      <c r="E335" s="341"/>
      <c r="F335" s="341"/>
      <c r="G335" s="984"/>
      <c r="H335" s="341"/>
      <c r="I335" s="341"/>
      <c r="J335" s="341"/>
      <c r="K335" s="341"/>
      <c r="L335" s="980"/>
    </row>
    <row r="336" spans="4:12" ht="12.75">
      <c r="D336" s="267"/>
      <c r="E336" s="341"/>
      <c r="F336" s="341"/>
      <c r="G336" s="984"/>
      <c r="H336" s="341"/>
      <c r="I336" s="341"/>
      <c r="J336" s="341"/>
      <c r="K336" s="341"/>
      <c r="L336" s="980"/>
    </row>
    <row r="337" spans="4:12" ht="12.75">
      <c r="D337" s="267"/>
      <c r="E337" s="341"/>
      <c r="F337" s="341"/>
      <c r="G337" s="984"/>
      <c r="H337" s="341"/>
      <c r="I337" s="341"/>
      <c r="J337" s="341"/>
      <c r="K337" s="341"/>
      <c r="L337" s="980"/>
    </row>
    <row r="338" spans="4:12" ht="12.75">
      <c r="D338" s="267"/>
      <c r="E338" s="341"/>
      <c r="F338" s="341"/>
      <c r="G338" s="984"/>
      <c r="H338" s="341"/>
      <c r="I338" s="341"/>
      <c r="J338" s="341"/>
      <c r="K338" s="341"/>
      <c r="L338" s="980"/>
    </row>
    <row r="339" spans="4:12" ht="12.75">
      <c r="D339" s="267"/>
      <c r="E339" s="341"/>
      <c r="F339" s="341"/>
      <c r="G339" s="984"/>
      <c r="H339" s="341"/>
      <c r="I339" s="341"/>
      <c r="J339" s="341"/>
      <c r="K339" s="341"/>
      <c r="L339" s="980"/>
    </row>
    <row r="340" spans="4:12" ht="12.75">
      <c r="D340" s="267"/>
      <c r="E340" s="341"/>
      <c r="F340" s="341"/>
      <c r="G340" s="984"/>
      <c r="H340" s="341"/>
      <c r="I340" s="341"/>
      <c r="J340" s="341"/>
      <c r="K340" s="341"/>
      <c r="L340" s="980"/>
    </row>
    <row r="341" spans="4:12" ht="12.75">
      <c r="D341" s="267"/>
      <c r="E341" s="341"/>
      <c r="F341" s="341"/>
      <c r="G341" s="984"/>
      <c r="H341" s="341"/>
      <c r="I341" s="341"/>
      <c r="J341" s="341"/>
      <c r="K341" s="341"/>
      <c r="L341" s="980"/>
    </row>
    <row r="342" spans="4:12" ht="12.75">
      <c r="D342" s="267"/>
      <c r="E342" s="341"/>
      <c r="F342" s="341"/>
      <c r="G342" s="984"/>
      <c r="H342" s="341"/>
      <c r="I342" s="341"/>
      <c r="J342" s="341"/>
      <c r="K342" s="341"/>
      <c r="L342" s="980"/>
    </row>
    <row r="343" spans="4:12" ht="12.75">
      <c r="D343" s="267"/>
      <c r="E343" s="341"/>
      <c r="F343" s="341"/>
      <c r="G343" s="984"/>
      <c r="H343" s="341"/>
      <c r="I343" s="341"/>
      <c r="J343" s="341"/>
      <c r="K343" s="341"/>
      <c r="L343" s="980"/>
    </row>
    <row r="344" spans="4:12" ht="12.75">
      <c r="D344" s="267"/>
      <c r="E344" s="341"/>
      <c r="F344" s="341"/>
      <c r="G344" s="984"/>
      <c r="H344" s="341"/>
      <c r="I344" s="341"/>
      <c r="J344" s="341"/>
      <c r="K344" s="341"/>
      <c r="L344" s="980"/>
    </row>
    <row r="345" spans="4:12" ht="12.75">
      <c r="D345" s="267"/>
      <c r="E345" s="341"/>
      <c r="F345" s="341"/>
      <c r="G345" s="984"/>
      <c r="H345" s="341"/>
      <c r="I345" s="341"/>
      <c r="J345" s="341"/>
      <c r="K345" s="341"/>
      <c r="L345" s="980"/>
    </row>
    <row r="346" spans="4:12" ht="12.75">
      <c r="D346" s="267"/>
      <c r="E346" s="341"/>
      <c r="F346" s="341"/>
      <c r="G346" s="984"/>
      <c r="H346" s="341"/>
      <c r="I346" s="341"/>
      <c r="J346" s="341"/>
      <c r="K346" s="341"/>
      <c r="L346" s="980"/>
    </row>
    <row r="347" spans="4:12" ht="12.75">
      <c r="D347" s="267"/>
      <c r="E347" s="341"/>
      <c r="F347" s="341"/>
      <c r="G347" s="984"/>
      <c r="H347" s="341"/>
      <c r="I347" s="341"/>
      <c r="J347" s="341"/>
      <c r="K347" s="341"/>
      <c r="L347" s="980"/>
    </row>
    <row r="348" spans="4:12" ht="12.75">
      <c r="D348" s="267"/>
      <c r="E348" s="341"/>
      <c r="F348" s="341"/>
      <c r="G348" s="984"/>
      <c r="H348" s="341"/>
      <c r="I348" s="341"/>
      <c r="J348" s="341"/>
      <c r="K348" s="341"/>
      <c r="L348" s="980"/>
    </row>
    <row r="349" spans="4:12" ht="12.75">
      <c r="D349" s="267"/>
      <c r="E349" s="341"/>
      <c r="F349" s="341"/>
      <c r="G349" s="984"/>
      <c r="H349" s="341"/>
      <c r="I349" s="341"/>
      <c r="J349" s="341"/>
      <c r="K349" s="341"/>
      <c r="L349" s="980"/>
    </row>
    <row r="350" spans="4:12" ht="12.75">
      <c r="D350" s="267"/>
      <c r="E350" s="341"/>
      <c r="F350" s="341"/>
      <c r="G350" s="984"/>
      <c r="H350" s="341"/>
      <c r="I350" s="341"/>
      <c r="J350" s="341"/>
      <c r="K350" s="341"/>
      <c r="L350" s="980"/>
    </row>
    <row r="351" spans="4:12" ht="12.75">
      <c r="D351" s="267"/>
      <c r="E351" s="341"/>
      <c r="F351" s="341"/>
      <c r="G351" s="984"/>
      <c r="H351" s="341"/>
      <c r="I351" s="341"/>
      <c r="J351" s="341"/>
      <c r="K351" s="341"/>
      <c r="L351" s="980"/>
    </row>
    <row r="352" spans="4:12" ht="12.75">
      <c r="D352" s="267"/>
      <c r="E352" s="341"/>
      <c r="F352" s="341"/>
      <c r="G352" s="984"/>
      <c r="H352" s="341"/>
      <c r="I352" s="341"/>
      <c r="J352" s="341"/>
      <c r="K352" s="341"/>
      <c r="L352" s="980"/>
    </row>
    <row r="353" spans="4:12" ht="12.75">
      <c r="D353" s="267"/>
      <c r="E353" s="341"/>
      <c r="F353" s="341"/>
      <c r="G353" s="984"/>
      <c r="H353" s="341"/>
      <c r="I353" s="341"/>
      <c r="J353" s="341"/>
      <c r="K353" s="341"/>
      <c r="L353" s="980"/>
    </row>
    <row r="354" spans="4:12" ht="12.75">
      <c r="D354" s="267"/>
      <c r="E354" s="341"/>
      <c r="F354" s="341"/>
      <c r="G354" s="984"/>
      <c r="H354" s="341"/>
      <c r="I354" s="341"/>
      <c r="J354" s="341"/>
      <c r="K354" s="341"/>
      <c r="L354" s="980"/>
    </row>
    <row r="355" spans="4:12" ht="12.75">
      <c r="D355" s="267"/>
      <c r="E355" s="341"/>
      <c r="F355" s="341"/>
      <c r="G355" s="984"/>
      <c r="H355" s="341"/>
      <c r="I355" s="341"/>
      <c r="J355" s="341"/>
      <c r="K355" s="341"/>
      <c r="L355" s="980"/>
    </row>
    <row r="356" spans="4:12" ht="12.75">
      <c r="D356" s="267"/>
      <c r="E356" s="341"/>
      <c r="F356" s="341"/>
      <c r="G356" s="984"/>
      <c r="H356" s="341"/>
      <c r="I356" s="341"/>
      <c r="J356" s="341"/>
      <c r="K356" s="341"/>
      <c r="L356" s="980"/>
    </row>
    <row r="357" spans="4:12" ht="12.75">
      <c r="D357" s="267"/>
      <c r="E357" s="341"/>
      <c r="F357" s="341"/>
      <c r="G357" s="984"/>
      <c r="H357" s="341"/>
      <c r="I357" s="341"/>
      <c r="J357" s="341"/>
      <c r="K357" s="341"/>
      <c r="L357" s="980"/>
    </row>
    <row r="358" spans="4:12" ht="12.75">
      <c r="D358" s="267"/>
      <c r="E358" s="341"/>
      <c r="F358" s="341"/>
      <c r="G358" s="984"/>
      <c r="H358" s="341"/>
      <c r="I358" s="341"/>
      <c r="J358" s="341"/>
      <c r="K358" s="341"/>
      <c r="L358" s="980"/>
    </row>
    <row r="359" spans="4:12" ht="12.75">
      <c r="D359" s="267"/>
      <c r="E359" s="341"/>
      <c r="F359" s="341"/>
      <c r="G359" s="984"/>
      <c r="H359" s="341"/>
      <c r="I359" s="341"/>
      <c r="J359" s="341"/>
      <c r="K359" s="341"/>
      <c r="L359" s="980"/>
    </row>
    <row r="360" spans="4:12" ht="12.75">
      <c r="D360" s="267"/>
      <c r="E360" s="341"/>
      <c r="F360" s="341"/>
      <c r="G360" s="984"/>
      <c r="H360" s="341"/>
      <c r="I360" s="341"/>
      <c r="J360" s="341"/>
      <c r="K360" s="341"/>
      <c r="L360" s="980"/>
    </row>
    <row r="361" spans="4:12" ht="12.75">
      <c r="D361" s="267"/>
      <c r="E361" s="341"/>
      <c r="F361" s="341"/>
      <c r="G361" s="984"/>
      <c r="H361" s="341"/>
      <c r="I361" s="341"/>
      <c r="J361" s="341"/>
      <c r="K361" s="341"/>
      <c r="L361" s="980"/>
    </row>
    <row r="362" spans="4:12" ht="12.75">
      <c r="D362" s="267"/>
      <c r="E362" s="341"/>
      <c r="F362" s="341"/>
      <c r="G362" s="984"/>
      <c r="H362" s="341"/>
      <c r="I362" s="341"/>
      <c r="J362" s="341"/>
      <c r="K362" s="341"/>
      <c r="L362" s="980"/>
    </row>
    <row r="363" spans="4:12" ht="12.75">
      <c r="D363" s="267"/>
      <c r="E363" s="341"/>
      <c r="F363" s="341"/>
      <c r="G363" s="984"/>
      <c r="H363" s="341"/>
      <c r="I363" s="341"/>
      <c r="J363" s="341"/>
      <c r="K363" s="341"/>
      <c r="L363" s="980"/>
    </row>
    <row r="364" spans="4:12" ht="12.75">
      <c r="D364" s="267"/>
      <c r="E364" s="341"/>
      <c r="F364" s="341"/>
      <c r="G364" s="984"/>
      <c r="H364" s="341"/>
      <c r="I364" s="341"/>
      <c r="J364" s="341"/>
      <c r="K364" s="341"/>
      <c r="L364" s="980"/>
    </row>
    <row r="365" spans="4:12" ht="12.75">
      <c r="D365" s="267"/>
      <c r="E365" s="341"/>
      <c r="F365" s="341"/>
      <c r="G365" s="984"/>
      <c r="H365" s="341"/>
      <c r="I365" s="341"/>
      <c r="J365" s="341"/>
      <c r="K365" s="341"/>
      <c r="L365" s="980"/>
    </row>
    <row r="366" spans="4:12" ht="12.75">
      <c r="D366" s="267"/>
      <c r="E366" s="341"/>
      <c r="F366" s="341"/>
      <c r="G366" s="984"/>
      <c r="H366" s="341"/>
      <c r="I366" s="341"/>
      <c r="J366" s="341"/>
      <c r="K366" s="341"/>
      <c r="L366" s="980"/>
    </row>
    <row r="367" spans="4:12" ht="12.75">
      <c r="D367" s="267"/>
      <c r="E367" s="341"/>
      <c r="F367" s="341"/>
      <c r="G367" s="984"/>
      <c r="H367" s="341"/>
      <c r="I367" s="341"/>
      <c r="J367" s="341"/>
      <c r="K367" s="341"/>
      <c r="L367" s="980"/>
    </row>
    <row r="368" spans="4:12" ht="12.75">
      <c r="D368" s="267"/>
      <c r="E368" s="341"/>
      <c r="F368" s="341"/>
      <c r="G368" s="984"/>
      <c r="H368" s="341"/>
      <c r="I368" s="341"/>
      <c r="J368" s="341"/>
      <c r="K368" s="341"/>
      <c r="L368" s="980"/>
    </row>
    <row r="369" spans="4:12" ht="12.75">
      <c r="D369" s="267"/>
      <c r="E369" s="341"/>
      <c r="F369" s="341"/>
      <c r="G369" s="984"/>
      <c r="H369" s="341"/>
      <c r="I369" s="341"/>
      <c r="J369" s="341"/>
      <c r="K369" s="341"/>
      <c r="L369" s="980"/>
    </row>
    <row r="370" spans="4:12" ht="12.75">
      <c r="D370" s="267"/>
      <c r="E370" s="341"/>
      <c r="F370" s="341"/>
      <c r="G370" s="984"/>
      <c r="H370" s="341"/>
      <c r="I370" s="341"/>
      <c r="J370" s="341"/>
      <c r="K370" s="341"/>
      <c r="L370" s="980"/>
    </row>
    <row r="371" spans="4:12" ht="12.75">
      <c r="D371" s="267"/>
      <c r="E371" s="341"/>
      <c r="F371" s="341"/>
      <c r="G371" s="984"/>
      <c r="H371" s="341"/>
      <c r="I371" s="341"/>
      <c r="J371" s="341"/>
      <c r="K371" s="341"/>
      <c r="L371" s="980"/>
    </row>
    <row r="372" spans="4:12" ht="12.75">
      <c r="D372" s="267"/>
      <c r="E372" s="341"/>
      <c r="F372" s="341"/>
      <c r="G372" s="984"/>
      <c r="H372" s="341"/>
      <c r="I372" s="341"/>
      <c r="J372" s="341"/>
      <c r="K372" s="341"/>
      <c r="L372" s="980"/>
    </row>
    <row r="373" spans="4:12" ht="12.75">
      <c r="D373" s="267"/>
      <c r="E373" s="341"/>
      <c r="F373" s="341"/>
      <c r="G373" s="984"/>
      <c r="H373" s="341"/>
      <c r="I373" s="341"/>
      <c r="J373" s="341"/>
      <c r="K373" s="341"/>
      <c r="L373" s="980"/>
    </row>
    <row r="374" spans="4:12" ht="12.75">
      <c r="D374" s="267"/>
      <c r="E374" s="341"/>
      <c r="F374" s="341"/>
      <c r="G374" s="984"/>
      <c r="H374" s="341"/>
      <c r="I374" s="341"/>
      <c r="J374" s="341"/>
      <c r="K374" s="341"/>
      <c r="L374" s="980"/>
    </row>
    <row r="375" spans="4:12" ht="12.75">
      <c r="D375" s="267"/>
      <c r="E375" s="341"/>
      <c r="F375" s="341"/>
      <c r="G375" s="984"/>
      <c r="H375" s="341"/>
      <c r="I375" s="341"/>
      <c r="J375" s="341"/>
      <c r="K375" s="341"/>
      <c r="L375" s="980"/>
    </row>
    <row r="376" spans="4:12" ht="12.75">
      <c r="D376" s="267"/>
      <c r="E376" s="341"/>
      <c r="F376" s="341"/>
      <c r="G376" s="984"/>
      <c r="H376" s="341"/>
      <c r="I376" s="341"/>
      <c r="J376" s="341"/>
      <c r="K376" s="341"/>
      <c r="L376" s="980"/>
    </row>
    <row r="377" spans="4:12" ht="12.75">
      <c r="D377" s="267"/>
      <c r="E377" s="341"/>
      <c r="F377" s="341"/>
      <c r="G377" s="984"/>
      <c r="H377" s="341"/>
      <c r="I377" s="341"/>
      <c r="J377" s="341"/>
      <c r="K377" s="341"/>
      <c r="L377" s="980"/>
    </row>
    <row r="378" spans="4:12" ht="12.75">
      <c r="D378" s="267"/>
      <c r="E378" s="341"/>
      <c r="F378" s="341"/>
      <c r="G378" s="984"/>
      <c r="H378" s="341"/>
      <c r="I378" s="341"/>
      <c r="J378" s="341"/>
      <c r="K378" s="341"/>
      <c r="L378" s="980"/>
    </row>
    <row r="379" spans="4:12" ht="12.75">
      <c r="D379" s="267"/>
      <c r="E379" s="341"/>
      <c r="F379" s="341"/>
      <c r="G379" s="984"/>
      <c r="H379" s="341"/>
      <c r="I379" s="341"/>
      <c r="J379" s="341"/>
      <c r="K379" s="341"/>
      <c r="L379" s="980"/>
    </row>
    <row r="380" spans="4:12" ht="12.75">
      <c r="D380" s="267"/>
      <c r="E380" s="341"/>
      <c r="F380" s="341"/>
      <c r="G380" s="984"/>
      <c r="H380" s="341"/>
      <c r="I380" s="341"/>
      <c r="J380" s="341"/>
      <c r="K380" s="341"/>
      <c r="L380" s="980"/>
    </row>
    <row r="381" spans="4:12" ht="12.75">
      <c r="D381" s="267"/>
      <c r="E381" s="341"/>
      <c r="F381" s="341"/>
      <c r="G381" s="984"/>
      <c r="H381" s="341"/>
      <c r="I381" s="341"/>
      <c r="J381" s="341"/>
      <c r="K381" s="341"/>
      <c r="L381" s="980"/>
    </row>
    <row r="382" spans="4:12" ht="12.75">
      <c r="D382" s="267"/>
      <c r="E382" s="341"/>
      <c r="F382" s="341"/>
      <c r="G382" s="984"/>
      <c r="H382" s="341"/>
      <c r="I382" s="341"/>
      <c r="J382" s="341"/>
      <c r="K382" s="341"/>
      <c r="L382" s="980"/>
    </row>
    <row r="383" spans="4:12" ht="12.75">
      <c r="D383" s="267"/>
      <c r="E383" s="341"/>
      <c r="F383" s="341"/>
      <c r="G383" s="984"/>
      <c r="H383" s="341"/>
      <c r="I383" s="341"/>
      <c r="J383" s="341"/>
      <c r="K383" s="341"/>
      <c r="L383" s="980"/>
    </row>
    <row r="384" spans="4:12" ht="12.75">
      <c r="D384" s="267"/>
      <c r="E384" s="341"/>
      <c r="F384" s="341"/>
      <c r="G384" s="984"/>
      <c r="H384" s="341"/>
      <c r="I384" s="341"/>
      <c r="J384" s="341"/>
      <c r="K384" s="341"/>
      <c r="L384" s="980"/>
    </row>
    <row r="385" spans="4:12" ht="12.75">
      <c r="D385" s="267"/>
      <c r="E385" s="341"/>
      <c r="F385" s="341"/>
      <c r="G385" s="984"/>
      <c r="H385" s="341"/>
      <c r="I385" s="341"/>
      <c r="J385" s="341"/>
      <c r="K385" s="341"/>
      <c r="L385" s="980"/>
    </row>
    <row r="386" spans="4:12" ht="12.75">
      <c r="D386" s="267"/>
      <c r="E386" s="341"/>
      <c r="F386" s="341"/>
      <c r="G386" s="984"/>
      <c r="H386" s="341"/>
      <c r="I386" s="341"/>
      <c r="J386" s="341"/>
      <c r="K386" s="341"/>
      <c r="L386" s="980"/>
    </row>
    <row r="387" spans="4:12" ht="12.75">
      <c r="D387" s="267"/>
      <c r="E387" s="341"/>
      <c r="F387" s="341"/>
      <c r="G387" s="984"/>
      <c r="H387" s="341"/>
      <c r="I387" s="341"/>
      <c r="J387" s="341"/>
      <c r="K387" s="341"/>
      <c r="L387" s="980"/>
    </row>
    <row r="388" spans="4:12" ht="12.75">
      <c r="D388" s="267"/>
      <c r="E388" s="341"/>
      <c r="F388" s="341"/>
      <c r="G388" s="984"/>
      <c r="H388" s="341"/>
      <c r="I388" s="341"/>
      <c r="J388" s="341"/>
      <c r="K388" s="341"/>
      <c r="L388" s="980"/>
    </row>
    <row r="389" spans="4:12" ht="12.75">
      <c r="D389" s="267"/>
      <c r="E389" s="341"/>
      <c r="F389" s="341"/>
      <c r="G389" s="984"/>
      <c r="H389" s="341"/>
      <c r="I389" s="341"/>
      <c r="J389" s="341"/>
      <c r="K389" s="341"/>
      <c r="L389" s="980"/>
    </row>
    <row r="390" spans="4:12" ht="12.75">
      <c r="D390" s="267"/>
      <c r="E390" s="341"/>
      <c r="F390" s="341"/>
      <c r="G390" s="984"/>
      <c r="H390" s="341"/>
      <c r="I390" s="341"/>
      <c r="J390" s="341"/>
      <c r="K390" s="341"/>
      <c r="L390" s="980"/>
    </row>
    <row r="391" spans="4:12" ht="12.75">
      <c r="D391" s="267"/>
      <c r="E391" s="341"/>
      <c r="F391" s="341"/>
      <c r="G391" s="984"/>
      <c r="H391" s="341"/>
      <c r="I391" s="341"/>
      <c r="J391" s="341"/>
      <c r="K391" s="341"/>
      <c r="L391" s="980"/>
    </row>
    <row r="392" spans="4:12" ht="12.75">
      <c r="D392" s="267"/>
      <c r="E392" s="341"/>
      <c r="F392" s="341"/>
      <c r="G392" s="984"/>
      <c r="H392" s="341"/>
      <c r="I392" s="341"/>
      <c r="J392" s="341"/>
      <c r="K392" s="341"/>
      <c r="L392" s="980"/>
    </row>
    <row r="393" spans="4:12" ht="12.75">
      <c r="D393" s="267"/>
      <c r="E393" s="341"/>
      <c r="F393" s="341"/>
      <c r="G393" s="984"/>
      <c r="H393" s="341"/>
      <c r="I393" s="341"/>
      <c r="J393" s="341"/>
      <c r="K393" s="341"/>
      <c r="L393" s="980"/>
    </row>
    <row r="394" spans="4:12" ht="12.75">
      <c r="D394" s="267"/>
      <c r="E394" s="341"/>
      <c r="F394" s="341"/>
      <c r="G394" s="984"/>
      <c r="H394" s="341"/>
      <c r="I394" s="341"/>
      <c r="J394" s="341"/>
      <c r="K394" s="341"/>
      <c r="L394" s="980"/>
    </row>
    <row r="395" spans="4:12" ht="12.75">
      <c r="D395" s="267"/>
      <c r="E395" s="341"/>
      <c r="F395" s="341"/>
      <c r="G395" s="984"/>
      <c r="H395" s="341"/>
      <c r="I395" s="341"/>
      <c r="J395" s="341"/>
      <c r="K395" s="341"/>
      <c r="L395" s="980"/>
    </row>
    <row r="396" spans="4:12" ht="12.75">
      <c r="D396" s="267"/>
      <c r="E396" s="341"/>
      <c r="F396" s="341"/>
      <c r="G396" s="984"/>
      <c r="H396" s="341"/>
      <c r="I396" s="341"/>
      <c r="J396" s="341"/>
      <c r="K396" s="341"/>
      <c r="L396" s="980"/>
    </row>
    <row r="397" spans="4:12" ht="12.75">
      <c r="D397" s="267"/>
      <c r="E397" s="341"/>
      <c r="F397" s="341"/>
      <c r="G397" s="984"/>
      <c r="H397" s="341"/>
      <c r="I397" s="341"/>
      <c r="J397" s="341"/>
      <c r="K397" s="341"/>
      <c r="L397" s="980"/>
    </row>
    <row r="398" spans="4:12" ht="12.75">
      <c r="D398" s="267"/>
      <c r="E398" s="341"/>
      <c r="F398" s="341"/>
      <c r="G398" s="984"/>
      <c r="H398" s="341"/>
      <c r="I398" s="341"/>
      <c r="J398" s="341"/>
      <c r="K398" s="341"/>
      <c r="L398" s="980"/>
    </row>
    <row r="399" spans="4:12" ht="12.75">
      <c r="D399" s="267"/>
      <c r="E399" s="341"/>
      <c r="F399" s="341"/>
      <c r="G399" s="984"/>
      <c r="H399" s="341"/>
      <c r="I399" s="341"/>
      <c r="J399" s="341"/>
      <c r="K399" s="341"/>
      <c r="L399" s="980"/>
    </row>
    <row r="400" spans="4:12" ht="12.75">
      <c r="D400" s="267"/>
      <c r="E400" s="341"/>
      <c r="F400" s="341"/>
      <c r="G400" s="984"/>
      <c r="H400" s="341"/>
      <c r="I400" s="341"/>
      <c r="J400" s="341"/>
      <c r="K400" s="341"/>
      <c r="L400" s="980"/>
    </row>
    <row r="401" spans="4:12" ht="12.75">
      <c r="D401" s="267"/>
      <c r="E401" s="341"/>
      <c r="F401" s="341"/>
      <c r="G401" s="984"/>
      <c r="H401" s="341"/>
      <c r="I401" s="341"/>
      <c r="J401" s="341"/>
      <c r="K401" s="341"/>
      <c r="L401" s="980"/>
    </row>
    <row r="402" spans="4:12" ht="12.75">
      <c r="D402" s="267"/>
      <c r="E402" s="341"/>
      <c r="F402" s="341"/>
      <c r="G402" s="984"/>
      <c r="H402" s="341"/>
      <c r="I402" s="341"/>
      <c r="J402" s="341"/>
      <c r="K402" s="341"/>
      <c r="L402" s="980"/>
    </row>
    <row r="403" spans="4:12" ht="12.75">
      <c r="D403" s="267"/>
      <c r="E403" s="341"/>
      <c r="F403" s="341"/>
      <c r="G403" s="984"/>
      <c r="H403" s="341"/>
      <c r="I403" s="341"/>
      <c r="J403" s="341"/>
      <c r="K403" s="341"/>
      <c r="L403" s="980"/>
    </row>
    <row r="404" spans="4:12" ht="12.75">
      <c r="D404" s="267"/>
      <c r="E404" s="341"/>
      <c r="F404" s="341"/>
      <c r="G404" s="984"/>
      <c r="H404" s="341"/>
      <c r="I404" s="341"/>
      <c r="J404" s="341"/>
      <c r="K404" s="341"/>
      <c r="L404" s="980"/>
    </row>
    <row r="405" spans="4:12" ht="12.75">
      <c r="D405" s="267"/>
      <c r="E405" s="341"/>
      <c r="F405" s="341"/>
      <c r="G405" s="984"/>
      <c r="H405" s="341"/>
      <c r="I405" s="341"/>
      <c r="J405" s="341"/>
      <c r="K405" s="341"/>
      <c r="L405" s="980"/>
    </row>
    <row r="406" spans="4:12" ht="12.75">
      <c r="D406" s="267"/>
      <c r="E406" s="341"/>
      <c r="F406" s="341"/>
      <c r="G406" s="984"/>
      <c r="H406" s="341"/>
      <c r="I406" s="341"/>
      <c r="J406" s="341"/>
      <c r="K406" s="341"/>
      <c r="L406" s="980"/>
    </row>
    <row r="407" spans="4:12" ht="12.75">
      <c r="D407" s="267"/>
      <c r="E407" s="341"/>
      <c r="F407" s="341"/>
      <c r="G407" s="984"/>
      <c r="H407" s="341"/>
      <c r="I407" s="341"/>
      <c r="J407" s="341"/>
      <c r="K407" s="341"/>
      <c r="L407" s="980"/>
    </row>
    <row r="408" spans="4:12" ht="12.75">
      <c r="D408" s="267"/>
      <c r="E408" s="341"/>
      <c r="F408" s="341"/>
      <c r="G408" s="984"/>
      <c r="H408" s="341"/>
      <c r="I408" s="341"/>
      <c r="J408" s="341"/>
      <c r="K408" s="341"/>
      <c r="L408" s="980"/>
    </row>
    <row r="409" spans="4:12" ht="12.75">
      <c r="D409" s="267"/>
      <c r="E409" s="341"/>
      <c r="F409" s="341"/>
      <c r="G409" s="984"/>
      <c r="H409" s="341"/>
      <c r="I409" s="341"/>
      <c r="J409" s="341"/>
      <c r="K409" s="341"/>
      <c r="L409" s="980"/>
    </row>
    <row r="410" spans="4:12" ht="12.75">
      <c r="D410" s="267"/>
      <c r="E410" s="341"/>
      <c r="F410" s="341"/>
      <c r="G410" s="984"/>
      <c r="H410" s="341"/>
      <c r="I410" s="341"/>
      <c r="J410" s="341"/>
      <c r="K410" s="341"/>
      <c r="L410" s="980"/>
    </row>
    <row r="411" spans="4:12" ht="12.75">
      <c r="D411" s="267"/>
      <c r="E411" s="341"/>
      <c r="F411" s="341"/>
      <c r="G411" s="984"/>
      <c r="H411" s="341"/>
      <c r="I411" s="341"/>
      <c r="J411" s="341"/>
      <c r="K411" s="341"/>
      <c r="L411" s="980"/>
    </row>
    <row r="412" spans="4:12" ht="12.75">
      <c r="D412" s="267"/>
      <c r="E412" s="341"/>
      <c r="F412" s="341"/>
      <c r="G412" s="984"/>
      <c r="H412" s="341"/>
      <c r="I412" s="341"/>
      <c r="J412" s="341"/>
      <c r="K412" s="341"/>
      <c r="L412" s="980"/>
    </row>
    <row r="413" spans="4:12" ht="12.75">
      <c r="D413" s="267"/>
      <c r="E413" s="341"/>
      <c r="F413" s="341"/>
      <c r="G413" s="984"/>
      <c r="H413" s="341"/>
      <c r="I413" s="341"/>
      <c r="J413" s="341"/>
      <c r="K413" s="341"/>
      <c r="L413" s="980"/>
    </row>
    <row r="414" spans="4:12" ht="12.75">
      <c r="D414" s="267"/>
      <c r="E414" s="341"/>
      <c r="F414" s="341"/>
      <c r="G414" s="984"/>
      <c r="H414" s="341"/>
      <c r="I414" s="341"/>
      <c r="J414" s="341"/>
      <c r="K414" s="341"/>
      <c r="L414" s="980"/>
    </row>
    <row r="415" spans="4:12" ht="12.75">
      <c r="D415" s="267"/>
      <c r="E415" s="341"/>
      <c r="F415" s="341"/>
      <c r="G415" s="984"/>
      <c r="H415" s="341"/>
      <c r="I415" s="341"/>
      <c r="J415" s="341"/>
      <c r="K415" s="341"/>
      <c r="L415" s="980"/>
    </row>
    <row r="416" spans="4:12" ht="12.75">
      <c r="D416" s="267"/>
      <c r="E416" s="341"/>
      <c r="F416" s="341"/>
      <c r="G416" s="984"/>
      <c r="H416" s="341"/>
      <c r="I416" s="341"/>
      <c r="J416" s="341"/>
      <c r="K416" s="341"/>
      <c r="L416" s="980"/>
    </row>
    <row r="417" spans="4:12" ht="12.75">
      <c r="D417" s="267"/>
      <c r="E417" s="341"/>
      <c r="F417" s="341"/>
      <c r="G417" s="984"/>
      <c r="H417" s="341"/>
      <c r="I417" s="341"/>
      <c r="J417" s="341"/>
      <c r="K417" s="341"/>
      <c r="L417" s="980"/>
    </row>
    <row r="418" spans="4:12" ht="12.75">
      <c r="D418" s="267"/>
      <c r="E418" s="341"/>
      <c r="F418" s="341"/>
      <c r="G418" s="984"/>
      <c r="H418" s="341"/>
      <c r="I418" s="341"/>
      <c r="J418" s="341"/>
      <c r="K418" s="341"/>
      <c r="L418" s="980"/>
    </row>
    <row r="419" spans="4:12" ht="12.75">
      <c r="D419" s="267"/>
      <c r="E419" s="341"/>
      <c r="F419" s="341"/>
      <c r="G419" s="984"/>
      <c r="H419" s="341"/>
      <c r="I419" s="341"/>
      <c r="J419" s="341"/>
      <c r="K419" s="341"/>
      <c r="L419" s="980"/>
    </row>
    <row r="420" spans="4:12" ht="12.75">
      <c r="D420" s="267"/>
      <c r="E420" s="341"/>
      <c r="F420" s="341"/>
      <c r="G420" s="984"/>
      <c r="H420" s="341"/>
      <c r="I420" s="341"/>
      <c r="J420" s="341"/>
      <c r="K420" s="341"/>
      <c r="L420" s="980"/>
    </row>
    <row r="421" spans="4:12" ht="12.75">
      <c r="D421" s="267"/>
      <c r="E421" s="341"/>
      <c r="F421" s="341"/>
      <c r="G421" s="984"/>
      <c r="H421" s="341"/>
      <c r="I421" s="341"/>
      <c r="J421" s="341"/>
      <c r="K421" s="341"/>
      <c r="L421" s="980"/>
    </row>
    <row r="422" spans="4:12" ht="12.75">
      <c r="D422" s="267"/>
      <c r="E422" s="341"/>
      <c r="F422" s="341"/>
      <c r="G422" s="984"/>
      <c r="H422" s="341"/>
      <c r="I422" s="341"/>
      <c r="J422" s="341"/>
      <c r="K422" s="341"/>
      <c r="L422" s="980"/>
    </row>
    <row r="423" spans="4:12" ht="12.75">
      <c r="D423" s="267"/>
      <c r="E423" s="341"/>
      <c r="F423" s="341"/>
      <c r="G423" s="984"/>
      <c r="H423" s="341"/>
      <c r="I423" s="341"/>
      <c r="J423" s="341"/>
      <c r="K423" s="341"/>
      <c r="L423" s="980"/>
    </row>
    <row r="424" spans="4:12" ht="12.75">
      <c r="D424" s="267"/>
      <c r="E424" s="341"/>
      <c r="F424" s="341"/>
      <c r="G424" s="984"/>
      <c r="H424" s="341"/>
      <c r="I424" s="341"/>
      <c r="J424" s="341"/>
      <c r="K424" s="341"/>
      <c r="L424" s="980"/>
    </row>
    <row r="425" spans="4:12" ht="12.75">
      <c r="D425" s="267"/>
      <c r="E425" s="341"/>
      <c r="F425" s="341"/>
      <c r="G425" s="984"/>
      <c r="H425" s="341"/>
      <c r="I425" s="341"/>
      <c r="J425" s="341"/>
      <c r="K425" s="341"/>
      <c r="L425" s="980"/>
    </row>
    <row r="426" spans="4:12" ht="12.75">
      <c r="D426" s="267"/>
      <c r="E426" s="341"/>
      <c r="F426" s="341"/>
      <c r="G426" s="984"/>
      <c r="H426" s="341"/>
      <c r="I426" s="341"/>
      <c r="J426" s="341"/>
      <c r="K426" s="341"/>
      <c r="L426" s="980"/>
    </row>
    <row r="427" spans="4:12" ht="12.75">
      <c r="D427" s="267"/>
      <c r="E427" s="341"/>
      <c r="F427" s="341"/>
      <c r="G427" s="984"/>
      <c r="H427" s="341"/>
      <c r="I427" s="341"/>
      <c r="J427" s="341"/>
      <c r="K427" s="341"/>
      <c r="L427" s="980"/>
    </row>
    <row r="428" spans="4:12" ht="12.75">
      <c r="D428" s="267"/>
      <c r="E428" s="341"/>
      <c r="F428" s="341"/>
      <c r="G428" s="984"/>
      <c r="H428" s="341"/>
      <c r="I428" s="341"/>
      <c r="J428" s="341"/>
      <c r="K428" s="341"/>
      <c r="L428" s="980"/>
    </row>
    <row r="429" spans="4:12" ht="12.75">
      <c r="D429" s="267"/>
      <c r="E429" s="341"/>
      <c r="F429" s="341"/>
      <c r="G429" s="984"/>
      <c r="H429" s="341"/>
      <c r="I429" s="341"/>
      <c r="J429" s="341"/>
      <c r="K429" s="341"/>
      <c r="L429" s="980"/>
    </row>
    <row r="430" spans="4:12" ht="12.75">
      <c r="D430" s="267"/>
      <c r="E430" s="341"/>
      <c r="F430" s="341"/>
      <c r="G430" s="984"/>
      <c r="H430" s="341"/>
      <c r="I430" s="341"/>
      <c r="J430" s="341"/>
      <c r="K430" s="341"/>
      <c r="L430" s="980"/>
    </row>
    <row r="431" spans="4:12" ht="12.75">
      <c r="D431" s="267"/>
      <c r="E431" s="341"/>
      <c r="F431" s="341"/>
      <c r="G431" s="984"/>
      <c r="H431" s="341"/>
      <c r="I431" s="341"/>
      <c r="J431" s="341"/>
      <c r="K431" s="341"/>
      <c r="L431" s="980"/>
    </row>
    <row r="432" spans="4:12" ht="12.75">
      <c r="D432" s="267"/>
      <c r="E432" s="341"/>
      <c r="F432" s="341"/>
      <c r="G432" s="984"/>
      <c r="H432" s="341"/>
      <c r="I432" s="341"/>
      <c r="J432" s="341"/>
      <c r="K432" s="341"/>
      <c r="L432" s="980"/>
    </row>
    <row r="433" spans="4:12" ht="12.75">
      <c r="D433" s="267"/>
      <c r="E433" s="341"/>
      <c r="F433" s="341"/>
      <c r="G433" s="984"/>
      <c r="H433" s="341"/>
      <c r="I433" s="341"/>
      <c r="J433" s="341"/>
      <c r="K433" s="341"/>
      <c r="L433" s="980"/>
    </row>
    <row r="434" spans="4:12" ht="12.75">
      <c r="D434" s="267"/>
      <c r="E434" s="341"/>
      <c r="F434" s="341"/>
      <c r="G434" s="984"/>
      <c r="H434" s="341"/>
      <c r="I434" s="341"/>
      <c r="J434" s="341"/>
      <c r="K434" s="341"/>
      <c r="L434" s="980"/>
    </row>
    <row r="435" spans="4:12" ht="12.75">
      <c r="D435" s="267"/>
      <c r="E435" s="341"/>
      <c r="F435" s="341"/>
      <c r="G435" s="984"/>
      <c r="H435" s="341"/>
      <c r="I435" s="341"/>
      <c r="J435" s="341"/>
      <c r="K435" s="341"/>
      <c r="L435" s="980"/>
    </row>
    <row r="436" spans="4:12" ht="12.75">
      <c r="D436" s="267"/>
      <c r="E436" s="341"/>
      <c r="F436" s="341"/>
      <c r="G436" s="984"/>
      <c r="H436" s="341"/>
      <c r="I436" s="341"/>
      <c r="J436" s="341"/>
      <c r="K436" s="341"/>
      <c r="L436" s="980"/>
    </row>
    <row r="437" spans="4:12" ht="12.75">
      <c r="D437" s="267"/>
      <c r="E437" s="341"/>
      <c r="F437" s="341"/>
      <c r="G437" s="984"/>
      <c r="H437" s="341"/>
      <c r="I437" s="341"/>
      <c r="J437" s="341"/>
      <c r="K437" s="341"/>
      <c r="L437" s="980"/>
    </row>
    <row r="438" spans="4:12" ht="12.75">
      <c r="D438" s="267"/>
      <c r="E438" s="341"/>
      <c r="F438" s="341"/>
      <c r="G438" s="984"/>
      <c r="H438" s="341"/>
      <c r="I438" s="341"/>
      <c r="J438" s="341"/>
      <c r="K438" s="341"/>
      <c r="L438" s="980"/>
    </row>
    <row r="439" spans="4:12" ht="12.75">
      <c r="D439" s="267"/>
      <c r="E439" s="341"/>
      <c r="F439" s="341"/>
      <c r="G439" s="984"/>
      <c r="H439" s="341"/>
      <c r="I439" s="341"/>
      <c r="J439" s="341"/>
      <c r="K439" s="341"/>
      <c r="L439" s="980"/>
    </row>
    <row r="440" spans="4:12" ht="12.75">
      <c r="D440" s="267"/>
      <c r="E440" s="341"/>
      <c r="F440" s="341"/>
      <c r="G440" s="984"/>
      <c r="H440" s="341"/>
      <c r="I440" s="341"/>
      <c r="J440" s="341"/>
      <c r="K440" s="341"/>
      <c r="L440" s="980"/>
    </row>
    <row r="441" spans="4:12" ht="12.75">
      <c r="D441" s="267"/>
      <c r="E441" s="341"/>
      <c r="F441" s="341"/>
      <c r="G441" s="984"/>
      <c r="H441" s="341"/>
      <c r="I441" s="341"/>
      <c r="J441" s="341"/>
      <c r="K441" s="341"/>
      <c r="L441" s="980"/>
    </row>
    <row r="442" spans="4:12" ht="12.75">
      <c r="D442" s="267"/>
      <c r="E442" s="341"/>
      <c r="F442" s="341"/>
      <c r="G442" s="984"/>
      <c r="H442" s="341"/>
      <c r="I442" s="341"/>
      <c r="J442" s="341"/>
      <c r="K442" s="341"/>
      <c r="L442" s="980"/>
    </row>
    <row r="443" spans="4:12" ht="12.75">
      <c r="D443" s="267"/>
      <c r="E443" s="341"/>
      <c r="F443" s="341"/>
      <c r="G443" s="984"/>
      <c r="H443" s="341"/>
      <c r="I443" s="341"/>
      <c r="J443" s="341"/>
      <c r="K443" s="341"/>
      <c r="L443" s="980"/>
    </row>
    <row r="444" spans="4:12" ht="12.75">
      <c r="D444" s="267"/>
      <c r="E444" s="341"/>
      <c r="F444" s="341"/>
      <c r="G444" s="984"/>
      <c r="H444" s="341"/>
      <c r="I444" s="341"/>
      <c r="J444" s="341"/>
      <c r="K444" s="341"/>
      <c r="L444" s="980"/>
    </row>
    <row r="445" spans="4:12" ht="12.75">
      <c r="D445" s="267"/>
      <c r="E445" s="341"/>
      <c r="F445" s="341"/>
      <c r="G445" s="984"/>
      <c r="H445" s="341"/>
      <c r="I445" s="341"/>
      <c r="J445" s="341"/>
      <c r="K445" s="341"/>
      <c r="L445" s="980"/>
    </row>
    <row r="446" spans="4:12" ht="12.75">
      <c r="D446" s="267"/>
      <c r="E446" s="341"/>
      <c r="F446" s="341"/>
      <c r="G446" s="984"/>
      <c r="H446" s="341"/>
      <c r="I446" s="341"/>
      <c r="J446" s="341"/>
      <c r="K446" s="341"/>
      <c r="L446" s="980"/>
    </row>
    <row r="447" spans="4:12" ht="12.75">
      <c r="D447" s="267"/>
      <c r="E447" s="341"/>
      <c r="F447" s="341"/>
      <c r="G447" s="984"/>
      <c r="H447" s="341"/>
      <c r="I447" s="341"/>
      <c r="J447" s="341"/>
      <c r="K447" s="341"/>
      <c r="L447" s="980"/>
    </row>
    <row r="448" spans="4:12" ht="12.75">
      <c r="D448" s="267"/>
      <c r="E448" s="341"/>
      <c r="F448" s="341"/>
      <c r="G448" s="984"/>
      <c r="H448" s="341"/>
      <c r="I448" s="341"/>
      <c r="J448" s="341"/>
      <c r="K448" s="341"/>
      <c r="L448" s="980"/>
    </row>
    <row r="449" spans="4:12" ht="12.75">
      <c r="D449" s="267"/>
      <c r="E449" s="341"/>
      <c r="F449" s="341"/>
      <c r="G449" s="984"/>
      <c r="H449" s="341"/>
      <c r="I449" s="341"/>
      <c r="J449" s="341"/>
      <c r="K449" s="341"/>
      <c r="L449" s="980"/>
    </row>
    <row r="450" spans="4:12" ht="12.75">
      <c r="D450" s="267"/>
      <c r="E450" s="341"/>
      <c r="F450" s="341"/>
      <c r="G450" s="984"/>
      <c r="H450" s="341"/>
      <c r="I450" s="341"/>
      <c r="J450" s="341"/>
      <c r="K450" s="341"/>
      <c r="L450" s="980"/>
    </row>
    <row r="451" spans="4:12" ht="12.75">
      <c r="D451" s="267"/>
      <c r="E451" s="341"/>
      <c r="F451" s="341"/>
      <c r="G451" s="984"/>
      <c r="H451" s="341"/>
      <c r="I451" s="341"/>
      <c r="J451" s="341"/>
      <c r="K451" s="341"/>
      <c r="L451" s="980"/>
    </row>
    <row r="452" spans="4:12" ht="12.75">
      <c r="D452" s="267"/>
      <c r="E452" s="341"/>
      <c r="F452" s="341"/>
      <c r="G452" s="984"/>
      <c r="H452" s="341"/>
      <c r="I452" s="341"/>
      <c r="J452" s="341"/>
      <c r="K452" s="341"/>
      <c r="L452" s="980"/>
    </row>
    <row r="453" spans="4:12" ht="12.75">
      <c r="D453" s="267"/>
      <c r="E453" s="341"/>
      <c r="F453" s="341"/>
      <c r="G453" s="984"/>
      <c r="H453" s="341"/>
      <c r="I453" s="341"/>
      <c r="J453" s="341"/>
      <c r="K453" s="341"/>
      <c r="L453" s="980"/>
    </row>
    <row r="454" spans="4:12" ht="12.75">
      <c r="D454" s="267"/>
      <c r="E454" s="341"/>
      <c r="F454" s="341"/>
      <c r="G454" s="984"/>
      <c r="H454" s="341"/>
      <c r="I454" s="341"/>
      <c r="J454" s="341"/>
      <c r="K454" s="341"/>
      <c r="L454" s="980"/>
    </row>
    <row r="455" spans="4:12" ht="12.75">
      <c r="D455" s="267"/>
      <c r="E455" s="341"/>
      <c r="F455" s="341"/>
      <c r="G455" s="984"/>
      <c r="H455" s="341"/>
      <c r="I455" s="341"/>
      <c r="J455" s="341"/>
      <c r="K455" s="341"/>
      <c r="L455" s="980"/>
    </row>
    <row r="456" spans="4:12" ht="12.75">
      <c r="D456" s="267"/>
      <c r="E456" s="341"/>
      <c r="F456" s="341"/>
      <c r="G456" s="984"/>
      <c r="H456" s="341"/>
      <c r="I456" s="341"/>
      <c r="J456" s="341"/>
      <c r="K456" s="341"/>
      <c r="L456" s="980"/>
    </row>
    <row r="457" spans="4:12" ht="12.75">
      <c r="D457" s="267"/>
      <c r="E457" s="341"/>
      <c r="F457" s="341"/>
      <c r="G457" s="984"/>
      <c r="H457" s="341"/>
      <c r="I457" s="341"/>
      <c r="J457" s="341"/>
      <c r="K457" s="341"/>
      <c r="L457" s="980"/>
    </row>
    <row r="458" spans="4:12" ht="12.75">
      <c r="D458" s="267"/>
      <c r="E458" s="341"/>
      <c r="F458" s="341"/>
      <c r="G458" s="984"/>
      <c r="H458" s="341"/>
      <c r="I458" s="341"/>
      <c r="J458" s="341"/>
      <c r="K458" s="341"/>
      <c r="L458" s="980"/>
    </row>
    <row r="459" spans="4:12" ht="12.75">
      <c r="D459" s="267"/>
      <c r="E459" s="341"/>
      <c r="F459" s="341"/>
      <c r="G459" s="984"/>
      <c r="H459" s="341"/>
      <c r="I459" s="341"/>
      <c r="J459" s="341"/>
      <c r="K459" s="341"/>
      <c r="L459" s="980"/>
    </row>
    <row r="460" spans="4:12" ht="12.75">
      <c r="D460" s="267"/>
      <c r="E460" s="341"/>
      <c r="F460" s="341"/>
      <c r="G460" s="984"/>
      <c r="H460" s="341"/>
      <c r="I460" s="341"/>
      <c r="J460" s="341"/>
      <c r="K460" s="341"/>
      <c r="L460" s="980"/>
    </row>
    <row r="461" spans="4:12" ht="12.75">
      <c r="D461" s="267"/>
      <c r="E461" s="341"/>
      <c r="F461" s="341"/>
      <c r="G461" s="984"/>
      <c r="H461" s="341"/>
      <c r="I461" s="341"/>
      <c r="J461" s="341"/>
      <c r="K461" s="341"/>
      <c r="L461" s="980"/>
    </row>
    <row r="462" spans="4:12" ht="12.75">
      <c r="D462" s="267"/>
      <c r="E462" s="341"/>
      <c r="F462" s="341"/>
      <c r="G462" s="984"/>
      <c r="H462" s="341"/>
      <c r="I462" s="341"/>
      <c r="J462" s="341"/>
      <c r="K462" s="341"/>
      <c r="L462" s="980"/>
    </row>
    <row r="463" spans="4:12" ht="12.75">
      <c r="D463" s="267"/>
      <c r="E463" s="341"/>
      <c r="F463" s="341"/>
      <c r="G463" s="984"/>
      <c r="H463" s="341"/>
      <c r="I463" s="341"/>
      <c r="J463" s="341"/>
      <c r="K463" s="341"/>
      <c r="L463" s="980"/>
    </row>
    <row r="464" spans="4:12" ht="12.75">
      <c r="D464" s="267"/>
      <c r="E464" s="341"/>
      <c r="F464" s="341"/>
      <c r="G464" s="984"/>
      <c r="H464" s="341"/>
      <c r="I464" s="341"/>
      <c r="J464" s="341"/>
      <c r="K464" s="341"/>
      <c r="L464" s="980"/>
    </row>
    <row r="465" spans="4:12" ht="12.75">
      <c r="D465" s="267"/>
      <c r="E465" s="341"/>
      <c r="F465" s="341"/>
      <c r="G465" s="984"/>
      <c r="H465" s="341"/>
      <c r="I465" s="341"/>
      <c r="J465" s="341"/>
      <c r="K465" s="341"/>
      <c r="L465" s="980"/>
    </row>
    <row r="466" spans="4:12" ht="12.75">
      <c r="D466" s="267"/>
      <c r="E466" s="341"/>
      <c r="F466" s="341"/>
      <c r="G466" s="984"/>
      <c r="H466" s="341"/>
      <c r="I466" s="341"/>
      <c r="J466" s="341"/>
      <c r="K466" s="341"/>
      <c r="L466" s="980"/>
    </row>
    <row r="467" spans="4:12" ht="12.75">
      <c r="D467" s="267"/>
      <c r="E467" s="341"/>
      <c r="F467" s="341"/>
      <c r="G467" s="984"/>
      <c r="H467" s="341"/>
      <c r="I467" s="341"/>
      <c r="J467" s="341"/>
      <c r="K467" s="341"/>
      <c r="L467" s="980"/>
    </row>
    <row r="468" spans="4:12" ht="12.75">
      <c r="D468" s="267"/>
      <c r="E468" s="341"/>
      <c r="F468" s="341"/>
      <c r="G468" s="984"/>
      <c r="H468" s="341"/>
      <c r="I468" s="341"/>
      <c r="J468" s="341"/>
      <c r="K468" s="341"/>
      <c r="L468" s="980"/>
    </row>
    <row r="469" spans="4:12" ht="12.75">
      <c r="D469" s="267"/>
      <c r="E469" s="341"/>
      <c r="F469" s="341"/>
      <c r="G469" s="984"/>
      <c r="H469" s="341"/>
      <c r="I469" s="341"/>
      <c r="J469" s="341"/>
      <c r="K469" s="341"/>
      <c r="L469" s="980"/>
    </row>
    <row r="470" spans="4:12" ht="12.75">
      <c r="D470" s="267"/>
      <c r="E470" s="341"/>
      <c r="F470" s="341"/>
      <c r="G470" s="984"/>
      <c r="H470" s="341"/>
      <c r="I470" s="341"/>
      <c r="J470" s="341"/>
      <c r="K470" s="341"/>
      <c r="L470" s="980"/>
    </row>
    <row r="471" spans="4:12" ht="12.75">
      <c r="D471" s="267"/>
      <c r="E471" s="341"/>
      <c r="F471" s="341"/>
      <c r="G471" s="984"/>
      <c r="H471" s="341"/>
      <c r="I471" s="341"/>
      <c r="J471" s="341"/>
      <c r="K471" s="341"/>
      <c r="L471" s="980"/>
    </row>
    <row r="472" spans="4:12" ht="12.75">
      <c r="D472" s="267"/>
      <c r="E472" s="341"/>
      <c r="F472" s="341"/>
      <c r="G472" s="984"/>
      <c r="H472" s="341"/>
      <c r="I472" s="341"/>
      <c r="J472" s="341"/>
      <c r="K472" s="341"/>
      <c r="L472" s="980"/>
    </row>
    <row r="473" spans="4:12" ht="12.75">
      <c r="D473" s="267"/>
      <c r="E473" s="341"/>
      <c r="F473" s="341"/>
      <c r="G473" s="984"/>
      <c r="H473" s="341"/>
      <c r="I473" s="341"/>
      <c r="J473" s="341"/>
      <c r="K473" s="341"/>
      <c r="L473" s="980"/>
    </row>
    <row r="474" spans="4:12" ht="12.75">
      <c r="D474" s="267"/>
      <c r="E474" s="341"/>
      <c r="F474" s="341"/>
      <c r="G474" s="984"/>
      <c r="H474" s="341"/>
      <c r="I474" s="341"/>
      <c r="J474" s="341"/>
      <c r="K474" s="341"/>
      <c r="L474" s="980"/>
    </row>
    <row r="475" spans="4:12" ht="12.75">
      <c r="D475" s="267"/>
      <c r="E475" s="341"/>
      <c r="F475" s="341"/>
      <c r="G475" s="984"/>
      <c r="H475" s="341"/>
      <c r="I475" s="341"/>
      <c r="J475" s="341"/>
      <c r="K475" s="341"/>
      <c r="L475" s="980"/>
    </row>
    <row r="476" spans="4:12" ht="12.75">
      <c r="D476" s="267"/>
      <c r="E476" s="341"/>
      <c r="F476" s="341"/>
      <c r="G476" s="984"/>
      <c r="H476" s="341"/>
      <c r="I476" s="341"/>
      <c r="J476" s="341"/>
      <c r="K476" s="341"/>
      <c r="L476" s="980"/>
    </row>
    <row r="477" spans="4:12" ht="12.75">
      <c r="D477" s="267"/>
      <c r="E477" s="341"/>
      <c r="F477" s="341"/>
      <c r="G477" s="984"/>
      <c r="H477" s="341"/>
      <c r="I477" s="341"/>
      <c r="J477" s="341"/>
      <c r="K477" s="341"/>
      <c r="L477" s="980"/>
    </row>
    <row r="478" spans="4:12" ht="12.75">
      <c r="D478" s="267"/>
      <c r="E478" s="341"/>
      <c r="F478" s="341"/>
      <c r="G478" s="984"/>
      <c r="H478" s="341"/>
      <c r="I478" s="341"/>
      <c r="J478" s="341"/>
      <c r="K478" s="341"/>
      <c r="L478" s="980"/>
    </row>
    <row r="479" spans="4:12" ht="12.75">
      <c r="D479" s="267"/>
      <c r="E479" s="341"/>
      <c r="F479" s="341"/>
      <c r="G479" s="984"/>
      <c r="H479" s="341"/>
      <c r="I479" s="341"/>
      <c r="J479" s="341"/>
      <c r="K479" s="341"/>
      <c r="L479" s="980"/>
    </row>
    <row r="480" spans="4:12" ht="12.75">
      <c r="D480" s="267"/>
      <c r="E480" s="341"/>
      <c r="F480" s="341"/>
      <c r="G480" s="984"/>
      <c r="H480" s="341"/>
      <c r="I480" s="341"/>
      <c r="J480" s="341"/>
      <c r="K480" s="341"/>
      <c r="L480" s="980"/>
    </row>
    <row r="481" spans="4:12" ht="12.75">
      <c r="D481" s="267"/>
      <c r="E481" s="341"/>
      <c r="F481" s="341"/>
      <c r="G481" s="984"/>
      <c r="H481" s="341"/>
      <c r="I481" s="341"/>
      <c r="J481" s="341"/>
      <c r="K481" s="341"/>
      <c r="L481" s="980"/>
    </row>
    <row r="482" spans="4:12" ht="12.75">
      <c r="D482" s="267"/>
      <c r="E482" s="341"/>
      <c r="F482" s="341"/>
      <c r="G482" s="984"/>
      <c r="H482" s="341"/>
      <c r="I482" s="341"/>
      <c r="J482" s="341"/>
      <c r="K482" s="341"/>
      <c r="L482" s="980"/>
    </row>
    <row r="483" spans="4:12" ht="12.75">
      <c r="D483" s="267"/>
      <c r="E483" s="341"/>
      <c r="F483" s="341"/>
      <c r="G483" s="984"/>
      <c r="H483" s="341"/>
      <c r="I483" s="341"/>
      <c r="J483" s="341"/>
      <c r="K483" s="341"/>
      <c r="L483" s="980"/>
    </row>
    <row r="484" spans="4:12" ht="12.75">
      <c r="D484" s="267"/>
      <c r="E484" s="341"/>
      <c r="F484" s="341"/>
      <c r="G484" s="984"/>
      <c r="H484" s="341"/>
      <c r="I484" s="341"/>
      <c r="J484" s="341"/>
      <c r="K484" s="341"/>
      <c r="L484" s="980"/>
    </row>
    <row r="485" spans="4:12" ht="12.75">
      <c r="D485" s="267"/>
      <c r="E485" s="341"/>
      <c r="F485" s="341"/>
      <c r="G485" s="984"/>
      <c r="H485" s="341"/>
      <c r="I485" s="341"/>
      <c r="J485" s="341"/>
      <c r="K485" s="341"/>
      <c r="L485" s="980"/>
    </row>
    <row r="486" spans="4:12" ht="12.75">
      <c r="D486" s="267"/>
      <c r="E486" s="341"/>
      <c r="F486" s="341"/>
      <c r="G486" s="984"/>
      <c r="H486" s="341"/>
      <c r="I486" s="341"/>
      <c r="J486" s="341"/>
      <c r="K486" s="341"/>
      <c r="L486" s="980"/>
    </row>
    <row r="487" spans="4:12" ht="12.75">
      <c r="D487" s="267"/>
      <c r="E487" s="341"/>
      <c r="F487" s="341"/>
      <c r="G487" s="984"/>
      <c r="H487" s="341"/>
      <c r="I487" s="341"/>
      <c r="J487" s="341"/>
      <c r="K487" s="341"/>
      <c r="L487" s="980"/>
    </row>
    <row r="488" spans="4:12" ht="12.75">
      <c r="D488" s="267"/>
      <c r="E488" s="341"/>
      <c r="F488" s="341"/>
      <c r="G488" s="984"/>
      <c r="H488" s="341"/>
      <c r="I488" s="341"/>
      <c r="J488" s="341"/>
      <c r="K488" s="341"/>
      <c r="L488" s="980"/>
    </row>
    <row r="489" spans="4:12" ht="12.75">
      <c r="D489" s="267"/>
      <c r="E489" s="341"/>
      <c r="F489" s="341"/>
      <c r="G489" s="984"/>
      <c r="H489" s="341"/>
      <c r="I489" s="341"/>
      <c r="J489" s="341"/>
      <c r="K489" s="341"/>
      <c r="L489" s="980"/>
    </row>
    <row r="490" spans="4:12" ht="12.75">
      <c r="D490" s="267"/>
      <c r="E490" s="341"/>
      <c r="F490" s="341"/>
      <c r="G490" s="984"/>
      <c r="H490" s="341"/>
      <c r="I490" s="341"/>
      <c r="J490" s="341"/>
      <c r="K490" s="341"/>
      <c r="L490" s="980"/>
    </row>
    <row r="491" spans="4:12" ht="12.75">
      <c r="D491" s="267"/>
      <c r="E491" s="341"/>
      <c r="F491" s="341"/>
      <c r="G491" s="984"/>
      <c r="H491" s="341"/>
      <c r="I491" s="341"/>
      <c r="J491" s="341"/>
      <c r="K491" s="341"/>
      <c r="L491" s="980"/>
    </row>
    <row r="492" spans="4:12" ht="12.75">
      <c r="D492" s="267"/>
      <c r="E492" s="341"/>
      <c r="F492" s="341"/>
      <c r="G492" s="984"/>
      <c r="H492" s="341"/>
      <c r="I492" s="341"/>
      <c r="J492" s="341"/>
      <c r="K492" s="341"/>
      <c r="L492" s="980"/>
    </row>
    <row r="493" spans="4:12" ht="12.75">
      <c r="D493" s="267"/>
      <c r="E493" s="341"/>
      <c r="F493" s="341"/>
      <c r="G493" s="984"/>
      <c r="H493" s="341"/>
      <c r="I493" s="341"/>
      <c r="J493" s="341"/>
      <c r="K493" s="341"/>
      <c r="L493" s="980"/>
    </row>
    <row r="494" spans="4:12" ht="12.75">
      <c r="D494" s="267"/>
      <c r="E494" s="341"/>
      <c r="F494" s="341"/>
      <c r="G494" s="984"/>
      <c r="H494" s="341"/>
      <c r="I494" s="341"/>
      <c r="J494" s="341"/>
      <c r="K494" s="341"/>
      <c r="L494" s="980"/>
    </row>
    <row r="495" spans="4:12" ht="12.75">
      <c r="D495" s="267"/>
      <c r="E495" s="341"/>
      <c r="F495" s="341"/>
      <c r="G495" s="984"/>
      <c r="H495" s="341"/>
      <c r="I495" s="341"/>
      <c r="J495" s="341"/>
      <c r="K495" s="341"/>
      <c r="L495" s="980"/>
    </row>
    <row r="496" spans="4:12" ht="12.75">
      <c r="D496" s="267"/>
      <c r="E496" s="341"/>
      <c r="F496" s="341"/>
      <c r="G496" s="984"/>
      <c r="H496" s="341"/>
      <c r="I496" s="341"/>
      <c r="J496" s="341"/>
      <c r="K496" s="341"/>
      <c r="L496" s="980"/>
    </row>
    <row r="497" spans="4:12" ht="12.75">
      <c r="D497" s="267"/>
      <c r="E497" s="341"/>
      <c r="F497" s="341"/>
      <c r="G497" s="984"/>
      <c r="H497" s="341"/>
      <c r="I497" s="341"/>
      <c r="J497" s="341"/>
      <c r="K497" s="341"/>
      <c r="L497" s="980"/>
    </row>
    <row r="498" spans="4:12" ht="12.75">
      <c r="D498" s="267"/>
      <c r="E498" s="341"/>
      <c r="F498" s="341"/>
      <c r="G498" s="984"/>
      <c r="H498" s="341"/>
      <c r="I498" s="341"/>
      <c r="J498" s="341"/>
      <c r="K498" s="341"/>
      <c r="L498" s="980"/>
    </row>
    <row r="499" spans="4:12" ht="12.75">
      <c r="D499" s="267"/>
      <c r="E499" s="341"/>
      <c r="F499" s="341"/>
      <c r="G499" s="984"/>
      <c r="H499" s="341"/>
      <c r="I499" s="341"/>
      <c r="J499" s="341"/>
      <c r="K499" s="341"/>
      <c r="L499" s="980"/>
    </row>
    <row r="500" spans="4:12" ht="12.75">
      <c r="D500" s="267"/>
      <c r="E500" s="341"/>
      <c r="F500" s="341"/>
      <c r="G500" s="984"/>
      <c r="H500" s="341"/>
      <c r="I500" s="341"/>
      <c r="J500" s="341"/>
      <c r="K500" s="341"/>
      <c r="L500" s="980"/>
    </row>
    <row r="501" spans="4:12" ht="12.75">
      <c r="D501" s="267"/>
      <c r="E501" s="341"/>
      <c r="F501" s="341"/>
      <c r="G501" s="984"/>
      <c r="H501" s="341"/>
      <c r="I501" s="341"/>
      <c r="J501" s="341"/>
      <c r="K501" s="341"/>
      <c r="L501" s="980"/>
    </row>
    <row r="502" spans="4:12" ht="12.75">
      <c r="D502" s="267"/>
      <c r="E502" s="341"/>
      <c r="F502" s="341"/>
      <c r="G502" s="984"/>
      <c r="H502" s="341"/>
      <c r="I502" s="341"/>
      <c r="J502" s="341"/>
      <c r="K502" s="341"/>
      <c r="L502" s="980"/>
    </row>
    <row r="503" spans="4:12" ht="12.75">
      <c r="D503" s="267"/>
      <c r="E503" s="341"/>
      <c r="F503" s="341"/>
      <c r="G503" s="984"/>
      <c r="H503" s="341"/>
      <c r="I503" s="341"/>
      <c r="J503" s="341"/>
      <c r="K503" s="341"/>
      <c r="L503" s="980"/>
    </row>
    <row r="504" spans="4:12" ht="12.75">
      <c r="D504" s="267"/>
      <c r="E504" s="341"/>
      <c r="F504" s="341"/>
      <c r="G504" s="984"/>
      <c r="H504" s="341"/>
      <c r="I504" s="341"/>
      <c r="J504" s="341"/>
      <c r="K504" s="341"/>
      <c r="L504" s="980"/>
    </row>
    <row r="505" spans="4:12" ht="12.75">
      <c r="D505" s="267"/>
      <c r="E505" s="341"/>
      <c r="F505" s="341"/>
      <c r="G505" s="984"/>
      <c r="H505" s="341"/>
      <c r="I505" s="341"/>
      <c r="J505" s="341"/>
      <c r="K505" s="341"/>
      <c r="L505" s="980"/>
    </row>
    <row r="506" spans="4:12" ht="12.75">
      <c r="D506" s="267"/>
      <c r="E506" s="341"/>
      <c r="F506" s="341"/>
      <c r="G506" s="984"/>
      <c r="H506" s="341"/>
      <c r="I506" s="341"/>
      <c r="J506" s="341"/>
      <c r="K506" s="341"/>
      <c r="L506" s="980"/>
    </row>
    <row r="507" spans="4:12" ht="12.75">
      <c r="D507" s="267"/>
      <c r="E507" s="341"/>
      <c r="F507" s="341"/>
      <c r="G507" s="984"/>
      <c r="H507" s="341"/>
      <c r="I507" s="341"/>
      <c r="J507" s="341"/>
      <c r="K507" s="341"/>
      <c r="L507" s="980"/>
    </row>
    <row r="508" spans="4:12" ht="12.75">
      <c r="D508" s="267"/>
      <c r="E508" s="341"/>
      <c r="F508" s="341"/>
      <c r="G508" s="984"/>
      <c r="H508" s="341"/>
      <c r="I508" s="341"/>
      <c r="J508" s="341"/>
      <c r="K508" s="341"/>
      <c r="L508" s="980"/>
    </row>
    <row r="509" spans="4:12" ht="12.75">
      <c r="D509" s="267"/>
      <c r="E509" s="341"/>
      <c r="F509" s="341"/>
      <c r="G509" s="984"/>
      <c r="H509" s="341"/>
      <c r="I509" s="341"/>
      <c r="J509" s="341"/>
      <c r="K509" s="341"/>
      <c r="L509" s="980"/>
    </row>
    <row r="510" spans="4:12" ht="12.75">
      <c r="D510" s="267"/>
      <c r="E510" s="341"/>
      <c r="F510" s="341"/>
      <c r="G510" s="984"/>
      <c r="H510" s="341"/>
      <c r="I510" s="341"/>
      <c r="J510" s="341"/>
      <c r="K510" s="341"/>
      <c r="L510" s="980"/>
    </row>
    <row r="511" spans="4:12" ht="12.75">
      <c r="D511" s="267"/>
      <c r="E511" s="341"/>
      <c r="F511" s="341"/>
      <c r="G511" s="984"/>
      <c r="H511" s="341"/>
      <c r="I511" s="341"/>
      <c r="J511" s="341"/>
      <c r="K511" s="341"/>
      <c r="L511" s="980"/>
    </row>
    <row r="512" spans="4:12" ht="12.75">
      <c r="D512" s="267"/>
      <c r="E512" s="341"/>
      <c r="F512" s="341"/>
      <c r="G512" s="984"/>
      <c r="H512" s="341"/>
      <c r="I512" s="341"/>
      <c r="J512" s="341"/>
      <c r="K512" s="341"/>
      <c r="L512" s="980"/>
    </row>
    <row r="513" spans="4:12" ht="12.75">
      <c r="D513" s="267"/>
      <c r="E513" s="341"/>
      <c r="F513" s="341"/>
      <c r="G513" s="984"/>
      <c r="H513" s="341"/>
      <c r="I513" s="341"/>
      <c r="J513" s="341"/>
      <c r="K513" s="341"/>
      <c r="L513" s="980"/>
    </row>
    <row r="514" spans="4:12" ht="12.75">
      <c r="D514" s="267"/>
      <c r="E514" s="341"/>
      <c r="F514" s="341"/>
      <c r="G514" s="984"/>
      <c r="H514" s="341"/>
      <c r="I514" s="341"/>
      <c r="J514" s="341"/>
      <c r="K514" s="341"/>
      <c r="L514" s="980"/>
    </row>
    <row r="515" spans="4:12" ht="12.75">
      <c r="D515" s="267"/>
      <c r="E515" s="341"/>
      <c r="F515" s="341"/>
      <c r="G515" s="984"/>
      <c r="H515" s="341"/>
      <c r="I515" s="341"/>
      <c r="J515" s="341"/>
      <c r="K515" s="341"/>
      <c r="L515" s="980"/>
    </row>
    <row r="516" spans="4:12" ht="12.75">
      <c r="D516" s="267"/>
      <c r="E516" s="341"/>
      <c r="F516" s="341"/>
      <c r="G516" s="984"/>
      <c r="H516" s="341"/>
      <c r="I516" s="341"/>
      <c r="J516" s="341"/>
      <c r="K516" s="341"/>
      <c r="L516" s="980"/>
    </row>
    <row r="517" spans="4:12" ht="12.75">
      <c r="D517" s="267"/>
      <c r="E517" s="341"/>
      <c r="F517" s="341"/>
      <c r="G517" s="984"/>
      <c r="H517" s="341"/>
      <c r="I517" s="341"/>
      <c r="J517" s="341"/>
      <c r="K517" s="341"/>
      <c r="L517" s="980"/>
    </row>
    <row r="518" spans="4:12" ht="12.75">
      <c r="D518" s="267"/>
      <c r="E518" s="341"/>
      <c r="F518" s="341"/>
      <c r="G518" s="984"/>
      <c r="H518" s="341"/>
      <c r="I518" s="341"/>
      <c r="J518" s="341"/>
      <c r="K518" s="341"/>
      <c r="L518" s="980"/>
    </row>
    <row r="519" spans="4:12" ht="12.75">
      <c r="D519" s="267"/>
      <c r="E519" s="341"/>
      <c r="F519" s="341"/>
      <c r="G519" s="984"/>
      <c r="H519" s="341"/>
      <c r="I519" s="341"/>
      <c r="J519" s="341"/>
      <c r="K519" s="341"/>
      <c r="L519" s="980"/>
    </row>
    <row r="520" spans="4:12" ht="12.75">
      <c r="D520" s="267"/>
      <c r="E520" s="341"/>
      <c r="F520" s="341"/>
      <c r="G520" s="984"/>
      <c r="H520" s="341"/>
      <c r="I520" s="341"/>
      <c r="J520" s="341"/>
      <c r="K520" s="341"/>
      <c r="L520" s="980"/>
    </row>
    <row r="521" spans="4:12" ht="12.75">
      <c r="D521" s="267"/>
      <c r="E521" s="341"/>
      <c r="F521" s="341"/>
      <c r="G521" s="984"/>
      <c r="H521" s="341"/>
      <c r="I521" s="341"/>
      <c r="J521" s="341"/>
      <c r="K521" s="341"/>
      <c r="L521" s="980"/>
    </row>
    <row r="522" spans="4:12" ht="12.75">
      <c r="D522" s="267"/>
      <c r="E522" s="341"/>
      <c r="F522" s="341"/>
      <c r="G522" s="984"/>
      <c r="H522" s="341"/>
      <c r="I522" s="341"/>
      <c r="J522" s="341"/>
      <c r="K522" s="341"/>
      <c r="L522" s="980"/>
    </row>
    <row r="523" spans="4:12" ht="12.75">
      <c r="D523" s="267"/>
      <c r="E523" s="341"/>
      <c r="F523" s="341"/>
      <c r="G523" s="984"/>
      <c r="H523" s="341"/>
      <c r="I523" s="341"/>
      <c r="J523" s="341"/>
      <c r="K523" s="341"/>
      <c r="L523" s="980"/>
    </row>
    <row r="524" spans="4:12" ht="12.75">
      <c r="D524" s="267"/>
      <c r="E524" s="341"/>
      <c r="F524" s="341"/>
      <c r="G524" s="984"/>
      <c r="H524" s="341"/>
      <c r="I524" s="341"/>
      <c r="J524" s="341"/>
      <c r="K524" s="341"/>
      <c r="L524" s="980"/>
    </row>
    <row r="525" spans="4:12" ht="12.75">
      <c r="D525" s="267"/>
      <c r="E525" s="341"/>
      <c r="F525" s="341"/>
      <c r="G525" s="984"/>
      <c r="H525" s="341"/>
      <c r="I525" s="341"/>
      <c r="J525" s="341"/>
      <c r="K525" s="341"/>
      <c r="L525" s="980"/>
    </row>
    <row r="526" spans="4:12" ht="12.75">
      <c r="D526" s="267"/>
      <c r="E526" s="341"/>
      <c r="F526" s="341"/>
      <c r="G526" s="984"/>
      <c r="H526" s="341"/>
      <c r="I526" s="341"/>
      <c r="J526" s="341"/>
      <c r="K526" s="341"/>
      <c r="L526" s="980"/>
    </row>
    <row r="527" spans="4:12" ht="12.75">
      <c r="D527" s="267"/>
      <c r="E527" s="341"/>
      <c r="F527" s="341"/>
      <c r="G527" s="984"/>
      <c r="H527" s="341"/>
      <c r="I527" s="341"/>
      <c r="J527" s="341"/>
      <c r="K527" s="341"/>
      <c r="L527" s="980"/>
    </row>
    <row r="528" spans="4:12" ht="12.75">
      <c r="D528" s="267"/>
      <c r="E528" s="341"/>
      <c r="F528" s="341"/>
      <c r="G528" s="984"/>
      <c r="H528" s="341"/>
      <c r="I528" s="341"/>
      <c r="J528" s="341"/>
      <c r="K528" s="341"/>
      <c r="L528" s="980"/>
    </row>
    <row r="529" spans="4:12" ht="12.75">
      <c r="D529" s="267"/>
      <c r="E529" s="341"/>
      <c r="F529" s="341"/>
      <c r="G529" s="984"/>
      <c r="H529" s="341"/>
      <c r="I529" s="341"/>
      <c r="J529" s="341"/>
      <c r="K529" s="341"/>
      <c r="L529" s="980"/>
    </row>
    <row r="530" spans="4:12" ht="12.75">
      <c r="D530" s="267"/>
      <c r="E530" s="341"/>
      <c r="F530" s="341"/>
      <c r="G530" s="984"/>
      <c r="H530" s="341"/>
      <c r="I530" s="341"/>
      <c r="J530" s="341"/>
      <c r="K530" s="341"/>
      <c r="L530" s="980"/>
    </row>
    <row r="531" spans="4:12" ht="12.75">
      <c r="D531" s="267"/>
      <c r="E531" s="341"/>
      <c r="F531" s="341"/>
      <c r="G531" s="984"/>
      <c r="H531" s="341"/>
      <c r="I531" s="341"/>
      <c r="J531" s="341"/>
      <c r="K531" s="341"/>
      <c r="L531" s="980"/>
    </row>
    <row r="532" spans="4:12" ht="12.75">
      <c r="D532" s="267"/>
      <c r="E532" s="341"/>
      <c r="F532" s="341"/>
      <c r="G532" s="984"/>
      <c r="H532" s="341"/>
      <c r="I532" s="341"/>
      <c r="J532" s="341"/>
      <c r="K532" s="341"/>
      <c r="L532" s="980"/>
    </row>
    <row r="533" spans="4:12" ht="12.75">
      <c r="D533" s="267"/>
      <c r="E533" s="341"/>
      <c r="F533" s="341"/>
      <c r="G533" s="984"/>
      <c r="H533" s="341"/>
      <c r="I533" s="341"/>
      <c r="J533" s="341"/>
      <c r="K533" s="341"/>
      <c r="L533" s="980"/>
    </row>
    <row r="534" spans="4:12" ht="12.75">
      <c r="D534" s="267"/>
      <c r="E534" s="341"/>
      <c r="F534" s="341"/>
      <c r="G534" s="984"/>
      <c r="H534" s="341"/>
      <c r="I534" s="341"/>
      <c r="J534" s="341"/>
      <c r="K534" s="341"/>
      <c r="L534" s="980"/>
    </row>
    <row r="535" spans="4:12" ht="12.75">
      <c r="D535" s="267"/>
      <c r="E535" s="341"/>
      <c r="F535" s="341"/>
      <c r="G535" s="984"/>
      <c r="H535" s="341"/>
      <c r="I535" s="341"/>
      <c r="J535" s="341"/>
      <c r="K535" s="341"/>
      <c r="L535" s="980"/>
    </row>
    <row r="536" spans="4:12" ht="12.75">
      <c r="D536" s="267"/>
      <c r="E536" s="341"/>
      <c r="F536" s="341"/>
      <c r="G536" s="984"/>
      <c r="H536" s="341"/>
      <c r="I536" s="341"/>
      <c r="J536" s="341"/>
      <c r="K536" s="341"/>
      <c r="L536" s="980"/>
    </row>
    <row r="537" spans="4:12" ht="12.75">
      <c r="D537" s="267"/>
      <c r="E537" s="341"/>
      <c r="F537" s="341"/>
      <c r="G537" s="984"/>
      <c r="H537" s="341"/>
      <c r="I537" s="341"/>
      <c r="J537" s="341"/>
      <c r="K537" s="341"/>
      <c r="L537" s="980"/>
    </row>
    <row r="538" spans="4:12" ht="12.75">
      <c r="D538" s="267"/>
      <c r="E538" s="341"/>
      <c r="F538" s="341"/>
      <c r="G538" s="984"/>
      <c r="H538" s="341"/>
      <c r="I538" s="341"/>
      <c r="J538" s="341"/>
      <c r="K538" s="341"/>
      <c r="L538" s="980"/>
    </row>
    <row r="539" spans="4:12" ht="12.75">
      <c r="D539" s="267"/>
      <c r="E539" s="341"/>
      <c r="F539" s="341"/>
      <c r="G539" s="984"/>
      <c r="H539" s="341"/>
      <c r="I539" s="341"/>
      <c r="J539" s="341"/>
      <c r="K539" s="341"/>
      <c r="L539" s="980"/>
    </row>
    <row r="540" spans="4:12" ht="12.75">
      <c r="D540" s="267"/>
      <c r="E540" s="341"/>
      <c r="F540" s="341"/>
      <c r="G540" s="984"/>
      <c r="H540" s="341"/>
      <c r="I540" s="341"/>
      <c r="J540" s="341"/>
      <c r="K540" s="341"/>
      <c r="L540" s="980"/>
    </row>
    <row r="541" spans="4:12" ht="12.75">
      <c r="D541" s="267"/>
      <c r="E541" s="341"/>
      <c r="F541" s="341"/>
      <c r="G541" s="984"/>
      <c r="H541" s="341"/>
      <c r="I541" s="341"/>
      <c r="J541" s="341"/>
      <c r="K541" s="341"/>
      <c r="L541" s="980"/>
    </row>
    <row r="542" spans="4:12" ht="12.75">
      <c r="D542" s="267"/>
      <c r="E542" s="341"/>
      <c r="F542" s="341"/>
      <c r="G542" s="984"/>
      <c r="H542" s="341"/>
      <c r="I542" s="341"/>
      <c r="J542" s="341"/>
      <c r="K542" s="341"/>
      <c r="L542" s="980"/>
    </row>
    <row r="543" spans="4:12" ht="12.75">
      <c r="D543" s="267"/>
      <c r="E543" s="341"/>
      <c r="F543" s="341"/>
      <c r="G543" s="984"/>
      <c r="H543" s="341"/>
      <c r="I543" s="341"/>
      <c r="J543" s="341"/>
      <c r="K543" s="341"/>
      <c r="L543" s="980"/>
    </row>
    <row r="544" spans="4:12" ht="12.75">
      <c r="D544" s="267"/>
      <c r="E544" s="341"/>
      <c r="F544" s="341"/>
      <c r="G544" s="984"/>
      <c r="H544" s="341"/>
      <c r="I544" s="341"/>
      <c r="J544" s="341"/>
      <c r="K544" s="341"/>
      <c r="L544" s="980"/>
    </row>
    <row r="545" spans="4:12" ht="12.75">
      <c r="D545" s="267"/>
      <c r="E545" s="341"/>
      <c r="F545" s="341"/>
      <c r="G545" s="984"/>
      <c r="H545" s="341"/>
      <c r="I545" s="341"/>
      <c r="J545" s="341"/>
      <c r="K545" s="341"/>
      <c r="L545" s="980"/>
    </row>
    <row r="546" spans="4:12" ht="12.75">
      <c r="D546" s="267"/>
      <c r="E546" s="341"/>
      <c r="F546" s="341"/>
      <c r="G546" s="984"/>
      <c r="H546" s="341"/>
      <c r="I546" s="341"/>
      <c r="J546" s="341"/>
      <c r="K546" s="341"/>
      <c r="L546" s="980"/>
    </row>
    <row r="547" spans="4:12" ht="12.75">
      <c r="D547" s="267"/>
      <c r="E547" s="341"/>
      <c r="F547" s="341"/>
      <c r="G547" s="984"/>
      <c r="H547" s="341"/>
      <c r="I547" s="341"/>
      <c r="J547" s="341"/>
      <c r="K547" s="341"/>
      <c r="L547" s="980"/>
    </row>
    <row r="548" spans="4:12" ht="12.75">
      <c r="D548" s="267"/>
      <c r="E548" s="341"/>
      <c r="F548" s="341"/>
      <c r="G548" s="984"/>
      <c r="H548" s="341"/>
      <c r="I548" s="341"/>
      <c r="J548" s="341"/>
      <c r="K548" s="341"/>
      <c r="L548" s="980"/>
    </row>
    <row r="549" spans="4:12" ht="12.75">
      <c r="D549" s="267"/>
      <c r="E549" s="341"/>
      <c r="F549" s="341"/>
      <c r="G549" s="984"/>
      <c r="H549" s="341"/>
      <c r="I549" s="341"/>
      <c r="J549" s="341"/>
      <c r="K549" s="341"/>
      <c r="L549" s="980"/>
    </row>
    <row r="550" spans="4:12" ht="12.75">
      <c r="D550" s="267"/>
      <c r="E550" s="341"/>
      <c r="F550" s="341"/>
      <c r="G550" s="984"/>
      <c r="H550" s="341"/>
      <c r="I550" s="341"/>
      <c r="J550" s="341"/>
      <c r="K550" s="341"/>
      <c r="L550" s="980"/>
    </row>
    <row r="551" spans="4:12" ht="12.75">
      <c r="D551" s="267"/>
      <c r="E551" s="341"/>
      <c r="F551" s="341"/>
      <c r="G551" s="984"/>
      <c r="H551" s="341"/>
      <c r="I551" s="341"/>
      <c r="J551" s="341"/>
      <c r="K551" s="341"/>
      <c r="L551" s="980"/>
    </row>
    <row r="552" spans="4:12" ht="12.75">
      <c r="D552" s="267"/>
      <c r="E552" s="341"/>
      <c r="F552" s="341"/>
      <c r="G552" s="984"/>
      <c r="H552" s="341"/>
      <c r="I552" s="341"/>
      <c r="J552" s="341"/>
      <c r="K552" s="341"/>
      <c r="L552" s="980"/>
    </row>
    <row r="553" spans="4:12" ht="12.75">
      <c r="D553" s="267"/>
      <c r="E553" s="341"/>
      <c r="F553" s="341"/>
      <c r="G553" s="984"/>
      <c r="H553" s="341"/>
      <c r="I553" s="341"/>
      <c r="J553" s="341"/>
      <c r="K553" s="341"/>
      <c r="L553" s="980"/>
    </row>
    <row r="554" spans="4:12" ht="12.75">
      <c r="D554" s="267"/>
      <c r="E554" s="341"/>
      <c r="F554" s="341"/>
      <c r="G554" s="984"/>
      <c r="H554" s="341"/>
      <c r="I554" s="341"/>
      <c r="J554" s="341"/>
      <c r="K554" s="341"/>
      <c r="L554" s="980"/>
    </row>
    <row r="555" spans="4:12" ht="12.75">
      <c r="D555" s="267"/>
      <c r="E555" s="341"/>
      <c r="F555" s="341"/>
      <c r="G555" s="984"/>
      <c r="H555" s="341"/>
      <c r="I555" s="341"/>
      <c r="J555" s="341"/>
      <c r="K555" s="341"/>
      <c r="L555" s="980"/>
    </row>
    <row r="556" spans="4:12" ht="12.75">
      <c r="D556" s="267"/>
      <c r="E556" s="341"/>
      <c r="F556" s="341"/>
      <c r="G556" s="984"/>
      <c r="H556" s="341"/>
      <c r="I556" s="341"/>
      <c r="J556" s="341"/>
      <c r="K556" s="341"/>
      <c r="L556" s="980"/>
    </row>
    <row r="557" spans="4:12" ht="12.75">
      <c r="D557" s="267"/>
      <c r="E557" s="341"/>
      <c r="F557" s="341"/>
      <c r="G557" s="984"/>
      <c r="H557" s="341"/>
      <c r="I557" s="341"/>
      <c r="J557" s="341"/>
      <c r="K557" s="341"/>
      <c r="L557" s="980"/>
    </row>
    <row r="558" spans="4:12" ht="12.75">
      <c r="D558" s="267"/>
      <c r="E558" s="341"/>
      <c r="F558" s="341"/>
      <c r="G558" s="984"/>
      <c r="H558" s="341"/>
      <c r="I558" s="341"/>
      <c r="J558" s="341"/>
      <c r="K558" s="341"/>
      <c r="L558" s="980"/>
    </row>
    <row r="559" spans="4:12" ht="12.75">
      <c r="D559" s="267"/>
      <c r="E559" s="341"/>
      <c r="F559" s="341"/>
      <c r="G559" s="984"/>
      <c r="H559" s="341"/>
      <c r="I559" s="341"/>
      <c r="J559" s="341"/>
      <c r="K559" s="341"/>
      <c r="L559" s="980"/>
    </row>
    <row r="560" spans="4:12" ht="12.75">
      <c r="D560" s="267"/>
      <c r="E560" s="341"/>
      <c r="F560" s="341"/>
      <c r="G560" s="984"/>
      <c r="H560" s="341"/>
      <c r="I560" s="341"/>
      <c r="J560" s="341"/>
      <c r="K560" s="341"/>
      <c r="L560" s="980"/>
    </row>
    <row r="561" spans="4:12" ht="12.75">
      <c r="D561" s="267"/>
      <c r="E561" s="341"/>
      <c r="F561" s="341"/>
      <c r="G561" s="984"/>
      <c r="H561" s="341"/>
      <c r="I561" s="341"/>
      <c r="J561" s="341"/>
      <c r="K561" s="341"/>
      <c r="L561" s="980"/>
    </row>
    <row r="562" spans="4:12" ht="12.75">
      <c r="D562" s="267"/>
      <c r="E562" s="341"/>
      <c r="F562" s="341"/>
      <c r="G562" s="984"/>
      <c r="H562" s="341"/>
      <c r="I562" s="341"/>
      <c r="J562" s="341"/>
      <c r="K562" s="341"/>
      <c r="L562" s="980"/>
    </row>
    <row r="563" spans="4:12" ht="12.75">
      <c r="D563" s="267"/>
      <c r="E563" s="341"/>
      <c r="F563" s="341"/>
      <c r="G563" s="984"/>
      <c r="H563" s="341"/>
      <c r="I563" s="341"/>
      <c r="J563" s="341"/>
      <c r="K563" s="341"/>
      <c r="L563" s="980"/>
    </row>
    <row r="564" spans="4:12" ht="12.75">
      <c r="D564" s="267"/>
      <c r="E564" s="341"/>
      <c r="F564" s="341"/>
      <c r="G564" s="984"/>
      <c r="H564" s="341"/>
      <c r="I564" s="341"/>
      <c r="J564" s="341"/>
      <c r="K564" s="341"/>
      <c r="L564" s="980"/>
    </row>
    <row r="565" spans="4:12" ht="12.75">
      <c r="D565" s="267"/>
      <c r="E565" s="341"/>
      <c r="F565" s="341"/>
      <c r="G565" s="984"/>
      <c r="H565" s="341"/>
      <c r="I565" s="341"/>
      <c r="J565" s="341"/>
      <c r="K565" s="341"/>
      <c r="L565" s="980"/>
    </row>
    <row r="566" spans="4:12" ht="12.75">
      <c r="D566" s="267"/>
      <c r="E566" s="341"/>
      <c r="F566" s="341"/>
      <c r="G566" s="984"/>
      <c r="H566" s="341"/>
      <c r="I566" s="341"/>
      <c r="J566" s="341"/>
      <c r="K566" s="341"/>
      <c r="L566" s="980"/>
    </row>
    <row r="567" spans="4:12" ht="12.75">
      <c r="D567" s="267"/>
      <c r="E567" s="341"/>
      <c r="F567" s="341"/>
      <c r="G567" s="984"/>
      <c r="H567" s="341"/>
      <c r="I567" s="341"/>
      <c r="J567" s="341"/>
      <c r="K567" s="341"/>
      <c r="L567" s="980"/>
    </row>
    <row r="568" spans="4:12" ht="12.75">
      <c r="D568" s="267"/>
      <c r="E568" s="341"/>
      <c r="F568" s="341"/>
      <c r="G568" s="984"/>
      <c r="H568" s="341"/>
      <c r="I568" s="341"/>
      <c r="J568" s="341"/>
      <c r="K568" s="341"/>
      <c r="L568" s="980"/>
    </row>
    <row r="569" spans="4:12" ht="12.75">
      <c r="D569" s="267"/>
      <c r="E569" s="341"/>
      <c r="F569" s="341"/>
      <c r="G569" s="984"/>
      <c r="H569" s="341"/>
      <c r="I569" s="341"/>
      <c r="J569" s="341"/>
      <c r="K569" s="341"/>
      <c r="L569" s="980"/>
    </row>
    <row r="570" spans="4:12" ht="12.75">
      <c r="D570" s="267"/>
      <c r="E570" s="341"/>
      <c r="F570" s="341"/>
      <c r="G570" s="984"/>
      <c r="H570" s="341"/>
      <c r="I570" s="341"/>
      <c r="J570" s="341"/>
      <c r="K570" s="341"/>
      <c r="L570" s="980"/>
    </row>
    <row r="571" spans="4:12" ht="12.75">
      <c r="D571" s="267"/>
      <c r="E571" s="341"/>
      <c r="F571" s="341"/>
      <c r="G571" s="984"/>
      <c r="H571" s="341"/>
      <c r="I571" s="341"/>
      <c r="J571" s="341"/>
      <c r="K571" s="341"/>
      <c r="L571" s="980"/>
    </row>
    <row r="572" spans="4:12" ht="12.75">
      <c r="D572" s="267"/>
      <c r="E572" s="341"/>
      <c r="F572" s="341"/>
      <c r="G572" s="984"/>
      <c r="H572" s="341"/>
      <c r="I572" s="341"/>
      <c r="J572" s="341"/>
      <c r="K572" s="341"/>
      <c r="L572" s="980"/>
    </row>
    <row r="573" spans="4:12" ht="12.75">
      <c r="D573" s="267"/>
      <c r="E573" s="341"/>
      <c r="F573" s="341"/>
      <c r="G573" s="984"/>
      <c r="H573" s="341"/>
      <c r="I573" s="341"/>
      <c r="J573" s="341"/>
      <c r="K573" s="341"/>
      <c r="L573" s="980"/>
    </row>
    <row r="574" spans="4:12" ht="12.75">
      <c r="D574" s="267"/>
      <c r="E574" s="341"/>
      <c r="F574" s="341"/>
      <c r="G574" s="984"/>
      <c r="H574" s="341"/>
      <c r="I574" s="341"/>
      <c r="J574" s="341"/>
      <c r="K574" s="341"/>
      <c r="L574" s="980"/>
    </row>
    <row r="575" spans="4:12" ht="12.75">
      <c r="D575" s="267"/>
      <c r="E575" s="341"/>
      <c r="F575" s="341"/>
      <c r="G575" s="984"/>
      <c r="H575" s="341"/>
      <c r="I575" s="341"/>
      <c r="J575" s="341"/>
      <c r="K575" s="341"/>
      <c r="L575" s="980"/>
    </row>
    <row r="576" spans="4:12" ht="12.75">
      <c r="D576" s="267"/>
      <c r="E576" s="341"/>
      <c r="F576" s="341"/>
      <c r="G576" s="984"/>
      <c r="H576" s="341"/>
      <c r="I576" s="341"/>
      <c r="J576" s="341"/>
      <c r="K576" s="341"/>
      <c r="L576" s="980"/>
    </row>
    <row r="577" spans="4:12" ht="12.75">
      <c r="D577" s="267"/>
      <c r="E577" s="341"/>
      <c r="F577" s="341"/>
      <c r="G577" s="984"/>
      <c r="H577" s="341"/>
      <c r="I577" s="341"/>
      <c r="J577" s="341"/>
      <c r="K577" s="341"/>
      <c r="L577" s="980"/>
    </row>
    <row r="578" spans="4:12" ht="12.75">
      <c r="D578" s="267"/>
      <c r="E578" s="341"/>
      <c r="F578" s="341"/>
      <c r="G578" s="984"/>
      <c r="H578" s="341"/>
      <c r="I578" s="341"/>
      <c r="J578" s="341"/>
      <c r="K578" s="341"/>
      <c r="L578" s="980"/>
    </row>
    <row r="579" spans="4:12" ht="12.75">
      <c r="D579" s="267"/>
      <c r="E579" s="341"/>
      <c r="F579" s="341"/>
      <c r="G579" s="984"/>
      <c r="H579" s="341"/>
      <c r="I579" s="341"/>
      <c r="J579" s="341"/>
      <c r="K579" s="341"/>
      <c r="L579" s="980"/>
    </row>
    <row r="580" spans="4:12" ht="12.75">
      <c r="D580" s="267"/>
      <c r="E580" s="341"/>
      <c r="F580" s="341"/>
      <c r="G580" s="984"/>
      <c r="H580" s="341"/>
      <c r="I580" s="341"/>
      <c r="J580" s="341"/>
      <c r="K580" s="341"/>
      <c r="L580" s="980"/>
    </row>
    <row r="581" spans="4:12" ht="12.75">
      <c r="D581" s="267"/>
      <c r="E581" s="341"/>
      <c r="F581" s="341"/>
      <c r="G581" s="984"/>
      <c r="H581" s="341"/>
      <c r="I581" s="341"/>
      <c r="J581" s="341"/>
      <c r="K581" s="341"/>
      <c r="L581" s="980"/>
    </row>
    <row r="582" spans="4:12" ht="12.75">
      <c r="D582" s="267"/>
      <c r="E582" s="341"/>
      <c r="F582" s="341"/>
      <c r="G582" s="984"/>
      <c r="H582" s="341"/>
      <c r="I582" s="341"/>
      <c r="J582" s="341"/>
      <c r="K582" s="341"/>
      <c r="L582" s="980"/>
    </row>
    <row r="583" spans="4:12" ht="12.75">
      <c r="D583" s="267"/>
      <c r="E583" s="341"/>
      <c r="F583" s="341"/>
      <c r="G583" s="984"/>
      <c r="H583" s="341"/>
      <c r="I583" s="341"/>
      <c r="J583" s="341"/>
      <c r="K583" s="341"/>
      <c r="L583" s="980"/>
    </row>
    <row r="584" spans="4:12" ht="12.75">
      <c r="D584" s="267"/>
      <c r="E584" s="341"/>
      <c r="F584" s="341"/>
      <c r="G584" s="984"/>
      <c r="H584" s="341"/>
      <c r="I584" s="341"/>
      <c r="J584" s="341"/>
      <c r="K584" s="341"/>
      <c r="L584" s="980"/>
    </row>
    <row r="585" spans="4:12" ht="12.75">
      <c r="D585" s="267"/>
      <c r="E585" s="341"/>
      <c r="F585" s="341"/>
      <c r="G585" s="984"/>
      <c r="H585" s="341"/>
      <c r="I585" s="341"/>
      <c r="J585" s="341"/>
      <c r="K585" s="341"/>
      <c r="L585" s="980"/>
    </row>
    <row r="586" spans="4:12" ht="12.75">
      <c r="D586" s="267"/>
      <c r="E586" s="341"/>
      <c r="F586" s="341"/>
      <c r="G586" s="984"/>
      <c r="H586" s="341"/>
      <c r="I586" s="341"/>
      <c r="J586" s="341"/>
      <c r="K586" s="341"/>
      <c r="L586" s="980"/>
    </row>
    <row r="587" spans="4:12" ht="12.75">
      <c r="D587" s="267"/>
      <c r="E587" s="341"/>
      <c r="F587" s="341"/>
      <c r="G587" s="984"/>
      <c r="H587" s="341"/>
      <c r="I587" s="341"/>
      <c r="J587" s="341"/>
      <c r="K587" s="341"/>
      <c r="L587" s="980"/>
    </row>
    <row r="588" spans="4:12" ht="12.75">
      <c r="D588" s="267"/>
      <c r="E588" s="341"/>
      <c r="F588" s="341"/>
      <c r="G588" s="984"/>
      <c r="H588" s="341"/>
      <c r="I588" s="341"/>
      <c r="J588" s="341"/>
      <c r="K588" s="341"/>
      <c r="L588" s="980"/>
    </row>
    <row r="589" spans="4:12" ht="12.75">
      <c r="D589" s="267"/>
      <c r="E589" s="341"/>
      <c r="F589" s="341"/>
      <c r="G589" s="984"/>
      <c r="H589" s="341"/>
      <c r="I589" s="341"/>
      <c r="J589" s="341"/>
      <c r="K589" s="341"/>
      <c r="L589" s="980"/>
    </row>
    <row r="590" spans="4:12" ht="12.75">
      <c r="D590" s="267"/>
      <c r="E590" s="341"/>
      <c r="F590" s="341"/>
      <c r="G590" s="984"/>
      <c r="H590" s="341"/>
      <c r="I590" s="341"/>
      <c r="J590" s="341"/>
      <c r="K590" s="341"/>
      <c r="L590" s="980"/>
    </row>
    <row r="591" spans="4:12" ht="12.75">
      <c r="D591" s="267"/>
      <c r="E591" s="341"/>
      <c r="F591" s="341"/>
      <c r="G591" s="984"/>
      <c r="H591" s="341"/>
      <c r="I591" s="341"/>
      <c r="J591" s="341"/>
      <c r="K591" s="341"/>
      <c r="L591" s="980"/>
    </row>
    <row r="592" spans="4:12" ht="12.75">
      <c r="D592" s="267"/>
      <c r="E592" s="341"/>
      <c r="F592" s="341"/>
      <c r="G592" s="984"/>
      <c r="H592" s="341"/>
      <c r="I592" s="341"/>
      <c r="J592" s="341"/>
      <c r="K592" s="341"/>
      <c r="L592" s="980"/>
    </row>
    <row r="593" spans="4:12" ht="12.75">
      <c r="D593" s="267"/>
      <c r="E593" s="341"/>
      <c r="F593" s="341"/>
      <c r="G593" s="984"/>
      <c r="H593" s="341"/>
      <c r="I593" s="341"/>
      <c r="J593" s="341"/>
      <c r="K593" s="341"/>
      <c r="L593" s="980"/>
    </row>
    <row r="594" spans="4:12" ht="12.75">
      <c r="D594" s="267"/>
      <c r="E594" s="341"/>
      <c r="F594" s="341"/>
      <c r="G594" s="984"/>
      <c r="H594" s="341"/>
      <c r="I594" s="341"/>
      <c r="J594" s="341"/>
      <c r="K594" s="341"/>
      <c r="L594" s="980"/>
    </row>
    <row r="595" spans="4:12" ht="12.75">
      <c r="D595" s="267"/>
      <c r="E595" s="341"/>
      <c r="F595" s="341"/>
      <c r="G595" s="984"/>
      <c r="H595" s="341"/>
      <c r="I595" s="341"/>
      <c r="J595" s="341"/>
      <c r="K595" s="341"/>
      <c r="L595" s="980"/>
    </row>
    <row r="596" spans="4:12" ht="12.75">
      <c r="D596" s="267"/>
      <c r="E596" s="341"/>
      <c r="F596" s="341"/>
      <c r="G596" s="984"/>
      <c r="H596" s="341"/>
      <c r="I596" s="341"/>
      <c r="J596" s="341"/>
      <c r="K596" s="341"/>
      <c r="L596" s="980"/>
    </row>
    <row r="597" spans="4:12" ht="12.75">
      <c r="D597" s="267"/>
      <c r="E597" s="341"/>
      <c r="F597" s="341"/>
      <c r="G597" s="984"/>
      <c r="H597" s="341"/>
      <c r="I597" s="341"/>
      <c r="J597" s="341"/>
      <c r="K597" s="341"/>
      <c r="L597" s="980"/>
    </row>
    <row r="598" spans="4:12" ht="12.75">
      <c r="D598" s="267"/>
      <c r="E598" s="341"/>
      <c r="F598" s="341"/>
      <c r="G598" s="984"/>
      <c r="H598" s="341"/>
      <c r="I598" s="341"/>
      <c r="J598" s="341"/>
      <c r="K598" s="341"/>
      <c r="L598" s="980"/>
    </row>
    <row r="599" spans="4:12" ht="12.75">
      <c r="D599" s="267"/>
      <c r="E599" s="341"/>
      <c r="F599" s="341"/>
      <c r="G599" s="984"/>
      <c r="H599" s="341"/>
      <c r="I599" s="341"/>
      <c r="J599" s="341"/>
      <c r="K599" s="341"/>
      <c r="L599" s="980"/>
    </row>
    <row r="600" spans="4:12" ht="12.75">
      <c r="D600" s="267"/>
      <c r="E600" s="341"/>
      <c r="F600" s="341"/>
      <c r="G600" s="984"/>
      <c r="H600" s="341"/>
      <c r="I600" s="341"/>
      <c r="J600" s="341"/>
      <c r="K600" s="341"/>
      <c r="L600" s="980"/>
    </row>
    <row r="601" spans="4:12" ht="12.75">
      <c r="D601" s="267"/>
      <c r="E601" s="341"/>
      <c r="F601" s="341"/>
      <c r="G601" s="984"/>
      <c r="H601" s="341"/>
      <c r="I601" s="341"/>
      <c r="J601" s="341"/>
      <c r="K601" s="341"/>
      <c r="L601" s="980"/>
    </row>
    <row r="602" spans="4:12" ht="12.75">
      <c r="D602" s="267"/>
      <c r="E602" s="341"/>
      <c r="F602" s="341"/>
      <c r="G602" s="984"/>
      <c r="H602" s="341"/>
      <c r="I602" s="341"/>
      <c r="J602" s="341"/>
      <c r="K602" s="341"/>
      <c r="L602" s="980"/>
    </row>
    <row r="603" spans="4:12" ht="12.75">
      <c r="D603" s="267"/>
      <c r="E603" s="341"/>
      <c r="F603" s="341"/>
      <c r="G603" s="984"/>
      <c r="H603" s="341"/>
      <c r="I603" s="341"/>
      <c r="J603" s="341"/>
      <c r="K603" s="341"/>
      <c r="L603" s="980"/>
    </row>
    <row r="604" spans="4:12" ht="12.75">
      <c r="D604" s="267"/>
      <c r="E604" s="341"/>
      <c r="F604" s="341"/>
      <c r="G604" s="984"/>
      <c r="H604" s="341"/>
      <c r="I604" s="341"/>
      <c r="J604" s="341"/>
      <c r="K604" s="341"/>
      <c r="L604" s="980"/>
    </row>
    <row r="605" spans="4:12" ht="12.75">
      <c r="D605" s="267"/>
      <c r="E605" s="341"/>
      <c r="F605" s="341"/>
      <c r="G605" s="984"/>
      <c r="H605" s="341"/>
      <c r="I605" s="341"/>
      <c r="J605" s="341"/>
      <c r="K605" s="341"/>
      <c r="L605" s="980"/>
    </row>
    <row r="606" spans="4:12" ht="12.75">
      <c r="D606" s="267"/>
      <c r="E606" s="341"/>
      <c r="F606" s="341"/>
      <c r="G606" s="984"/>
      <c r="H606" s="341"/>
      <c r="I606" s="341"/>
      <c r="J606" s="341"/>
      <c r="K606" s="341"/>
      <c r="L606" s="980"/>
    </row>
    <row r="607" spans="4:12" ht="12.75">
      <c r="D607" s="267"/>
      <c r="E607" s="341"/>
      <c r="F607" s="341"/>
      <c r="G607" s="984"/>
      <c r="H607" s="341"/>
      <c r="I607" s="341"/>
      <c r="J607" s="341"/>
      <c r="K607" s="341"/>
      <c r="L607" s="980"/>
    </row>
    <row r="608" spans="4:12" ht="12.75">
      <c r="D608" s="267"/>
      <c r="E608" s="341"/>
      <c r="F608" s="341"/>
      <c r="G608" s="984"/>
      <c r="H608" s="341"/>
      <c r="I608" s="341"/>
      <c r="J608" s="341"/>
      <c r="K608" s="341"/>
      <c r="L608" s="980"/>
    </row>
    <row r="609" spans="4:12" ht="12.75">
      <c r="D609" s="267"/>
      <c r="E609" s="341"/>
      <c r="F609" s="341"/>
      <c r="G609" s="984"/>
      <c r="H609" s="341"/>
      <c r="I609" s="341"/>
      <c r="J609" s="341"/>
      <c r="K609" s="341"/>
      <c r="L609" s="980"/>
    </row>
    <row r="610" spans="4:12" ht="12.75">
      <c r="D610" s="267"/>
      <c r="E610" s="341"/>
      <c r="F610" s="341"/>
      <c r="G610" s="984"/>
      <c r="H610" s="341"/>
      <c r="I610" s="341"/>
      <c r="J610" s="341"/>
      <c r="K610" s="341"/>
      <c r="L610" s="980"/>
    </row>
    <row r="611" spans="4:12" ht="12.75">
      <c r="D611" s="267"/>
      <c r="E611" s="341"/>
      <c r="F611" s="341"/>
      <c r="G611" s="984"/>
      <c r="H611" s="341"/>
      <c r="I611" s="341"/>
      <c r="J611" s="341"/>
      <c r="K611" s="341"/>
      <c r="L611" s="980"/>
    </row>
    <row r="612" spans="4:12" ht="12.75">
      <c r="D612" s="267"/>
      <c r="E612" s="341"/>
      <c r="F612" s="341"/>
      <c r="G612" s="984"/>
      <c r="H612" s="341"/>
      <c r="I612" s="341"/>
      <c r="J612" s="341"/>
      <c r="K612" s="341"/>
      <c r="L612" s="980"/>
    </row>
    <row r="613" spans="4:12" ht="12.75">
      <c r="D613" s="267"/>
      <c r="E613" s="341"/>
      <c r="F613" s="341"/>
      <c r="G613" s="984"/>
      <c r="H613" s="341"/>
      <c r="I613" s="341"/>
      <c r="J613" s="341"/>
      <c r="K613" s="341"/>
      <c r="L613" s="980"/>
    </row>
    <row r="614" spans="4:12" ht="12.75">
      <c r="D614" s="267"/>
      <c r="E614" s="341"/>
      <c r="F614" s="341"/>
      <c r="G614" s="984"/>
      <c r="H614" s="341"/>
      <c r="I614" s="341"/>
      <c r="J614" s="341"/>
      <c r="K614" s="341"/>
      <c r="L614" s="980"/>
    </row>
    <row r="615" spans="4:12" ht="12.75">
      <c r="D615" s="267"/>
      <c r="E615" s="341"/>
      <c r="F615" s="341"/>
      <c r="G615" s="984"/>
      <c r="H615" s="341"/>
      <c r="I615" s="341"/>
      <c r="J615" s="341"/>
      <c r="K615" s="341"/>
      <c r="L615" s="980"/>
    </row>
    <row r="616" spans="4:12" ht="12.75">
      <c r="D616" s="267"/>
      <c r="E616" s="341"/>
      <c r="F616" s="341"/>
      <c r="G616" s="984"/>
      <c r="H616" s="341"/>
      <c r="I616" s="341"/>
      <c r="J616" s="341"/>
      <c r="K616" s="341"/>
      <c r="L616" s="980"/>
    </row>
    <row r="617" spans="4:12" ht="12.75">
      <c r="D617" s="267"/>
      <c r="E617" s="341"/>
      <c r="F617" s="341"/>
      <c r="G617" s="984"/>
      <c r="H617" s="341"/>
      <c r="I617" s="341"/>
      <c r="J617" s="341"/>
      <c r="K617" s="341"/>
      <c r="L617" s="980"/>
    </row>
    <row r="618" spans="4:12" ht="12.75">
      <c r="D618" s="267"/>
      <c r="E618" s="341"/>
      <c r="F618" s="341"/>
      <c r="G618" s="984"/>
      <c r="H618" s="341"/>
      <c r="I618" s="341"/>
      <c r="J618" s="341"/>
      <c r="K618" s="341"/>
      <c r="L618" s="980"/>
    </row>
    <row r="619" spans="4:12" ht="12.75">
      <c r="D619" s="267"/>
      <c r="E619" s="341"/>
      <c r="F619" s="341"/>
      <c r="G619" s="984"/>
      <c r="H619" s="341"/>
      <c r="I619" s="341"/>
      <c r="J619" s="341"/>
      <c r="K619" s="341"/>
      <c r="L619" s="980"/>
    </row>
    <row r="620" spans="4:12" ht="12.75">
      <c r="D620" s="267"/>
      <c r="E620" s="341"/>
      <c r="F620" s="341"/>
      <c r="G620" s="984"/>
      <c r="H620" s="341"/>
      <c r="I620" s="341"/>
      <c r="J620" s="341"/>
      <c r="K620" s="341"/>
      <c r="L620" s="980"/>
    </row>
    <row r="621" spans="4:12" ht="12.75">
      <c r="D621" s="267"/>
      <c r="E621" s="341"/>
      <c r="F621" s="341"/>
      <c r="G621" s="984"/>
      <c r="H621" s="341"/>
      <c r="I621" s="341"/>
      <c r="J621" s="341"/>
      <c r="K621" s="341"/>
      <c r="L621" s="980"/>
    </row>
    <row r="622" spans="4:12" ht="12.75">
      <c r="D622" s="267"/>
      <c r="E622" s="341"/>
      <c r="F622" s="341"/>
      <c r="G622" s="984"/>
      <c r="H622" s="341"/>
      <c r="I622" s="341"/>
      <c r="J622" s="341"/>
      <c r="K622" s="341"/>
      <c r="L622" s="980"/>
    </row>
    <row r="623" spans="4:12" ht="12.75">
      <c r="D623" s="267"/>
      <c r="E623" s="341"/>
      <c r="F623" s="341"/>
      <c r="G623" s="984"/>
      <c r="H623" s="341"/>
      <c r="I623" s="341"/>
      <c r="J623" s="341"/>
      <c r="K623" s="341"/>
      <c r="L623" s="980"/>
    </row>
    <row r="624" spans="4:12" ht="12.75">
      <c r="D624" s="267"/>
      <c r="E624" s="341"/>
      <c r="F624" s="341"/>
      <c r="G624" s="984"/>
      <c r="H624" s="341"/>
      <c r="I624" s="341"/>
      <c r="J624" s="341"/>
      <c r="K624" s="341"/>
      <c r="L624" s="980"/>
    </row>
    <row r="625" spans="4:12" ht="12.75">
      <c r="D625" s="267"/>
      <c r="E625" s="341"/>
      <c r="F625" s="341"/>
      <c r="G625" s="984"/>
      <c r="H625" s="341"/>
      <c r="I625" s="341"/>
      <c r="J625" s="341"/>
      <c r="K625" s="341"/>
      <c r="L625" s="980"/>
    </row>
    <row r="626" spans="4:12" ht="12.75">
      <c r="D626" s="267"/>
      <c r="E626" s="341"/>
      <c r="F626" s="341"/>
      <c r="G626" s="984"/>
      <c r="H626" s="341"/>
      <c r="I626" s="341"/>
      <c r="J626" s="341"/>
      <c r="K626" s="341"/>
      <c r="L626" s="980"/>
    </row>
    <row r="627" spans="4:12" ht="12.75">
      <c r="D627" s="267"/>
      <c r="E627" s="341"/>
      <c r="F627" s="341"/>
      <c r="G627" s="984"/>
      <c r="H627" s="341"/>
      <c r="I627" s="341"/>
      <c r="J627" s="341"/>
      <c r="K627" s="341"/>
      <c r="L627" s="980"/>
    </row>
    <row r="628" spans="4:12" ht="12.75">
      <c r="D628" s="267"/>
      <c r="E628" s="341"/>
      <c r="F628" s="341"/>
      <c r="G628" s="984"/>
      <c r="H628" s="341"/>
      <c r="I628" s="341"/>
      <c r="J628" s="341"/>
      <c r="K628" s="341"/>
      <c r="L628" s="980"/>
    </row>
    <row r="629" spans="4:12" ht="12.75">
      <c r="D629" s="267"/>
      <c r="E629" s="341"/>
      <c r="F629" s="341"/>
      <c r="G629" s="984"/>
      <c r="H629" s="341"/>
      <c r="I629" s="341"/>
      <c r="J629" s="341"/>
      <c r="K629" s="341"/>
      <c r="L629" s="980"/>
    </row>
    <row r="630" spans="4:12" ht="12.75">
      <c r="D630" s="267"/>
      <c r="E630" s="341"/>
      <c r="F630" s="341"/>
      <c r="G630" s="984"/>
      <c r="H630" s="341"/>
      <c r="I630" s="341"/>
      <c r="J630" s="341"/>
      <c r="K630" s="341"/>
      <c r="L630" s="980"/>
    </row>
    <row r="631" spans="4:12" ht="12.75">
      <c r="D631" s="267"/>
      <c r="E631" s="341"/>
      <c r="F631" s="341"/>
      <c r="G631" s="984"/>
      <c r="H631" s="341"/>
      <c r="I631" s="341"/>
      <c r="J631" s="341"/>
      <c r="K631" s="341"/>
      <c r="L631" s="980"/>
    </row>
    <row r="632" spans="4:12" ht="12.75">
      <c r="D632" s="267"/>
      <c r="E632" s="341"/>
      <c r="F632" s="341"/>
      <c r="G632" s="984"/>
      <c r="H632" s="341"/>
      <c r="I632" s="341"/>
      <c r="J632" s="341"/>
      <c r="K632" s="341"/>
      <c r="L632" s="980"/>
    </row>
    <row r="633" spans="4:12" ht="12.75">
      <c r="D633" s="267"/>
      <c r="E633" s="341"/>
      <c r="F633" s="341"/>
      <c r="G633" s="984"/>
      <c r="H633" s="341"/>
      <c r="I633" s="341"/>
      <c r="J633" s="341"/>
      <c r="K633" s="341"/>
      <c r="L633" s="980"/>
    </row>
    <row r="634" spans="4:12" ht="12.75">
      <c r="D634" s="267"/>
      <c r="E634" s="341"/>
      <c r="F634" s="341"/>
      <c r="G634" s="984"/>
      <c r="H634" s="341"/>
      <c r="I634" s="341"/>
      <c r="J634" s="341"/>
      <c r="K634" s="341"/>
      <c r="L634" s="980"/>
    </row>
    <row r="635" spans="4:12" ht="12.75">
      <c r="D635" s="267"/>
      <c r="E635" s="341"/>
      <c r="F635" s="341"/>
      <c r="G635" s="984"/>
      <c r="H635" s="341"/>
      <c r="I635" s="341"/>
      <c r="J635" s="341"/>
      <c r="K635" s="341"/>
      <c r="L635" s="980"/>
    </row>
    <row r="636" spans="4:12" ht="12.75">
      <c r="D636" s="267"/>
      <c r="E636" s="341"/>
      <c r="F636" s="341"/>
      <c r="G636" s="984"/>
      <c r="H636" s="341"/>
      <c r="I636" s="341"/>
      <c r="J636" s="341"/>
      <c r="K636" s="341"/>
      <c r="L636" s="980"/>
    </row>
    <row r="637" spans="4:12" ht="12.75">
      <c r="D637" s="267"/>
      <c r="E637" s="341"/>
      <c r="F637" s="341"/>
      <c r="G637" s="984"/>
      <c r="H637" s="341"/>
      <c r="I637" s="341"/>
      <c r="J637" s="341"/>
      <c r="K637" s="341"/>
      <c r="L637" s="980"/>
    </row>
    <row r="638" spans="4:12" ht="12.75">
      <c r="D638" s="267"/>
      <c r="E638" s="341"/>
      <c r="F638" s="341"/>
      <c r="G638" s="984"/>
      <c r="H638" s="341"/>
      <c r="I638" s="341"/>
      <c r="J638" s="341"/>
      <c r="K638" s="341"/>
      <c r="L638" s="980"/>
    </row>
    <row r="639" spans="4:12" ht="12.75">
      <c r="D639" s="267"/>
      <c r="E639" s="341"/>
      <c r="F639" s="341"/>
      <c r="G639" s="984"/>
      <c r="H639" s="341"/>
      <c r="I639" s="341"/>
      <c r="J639" s="341"/>
      <c r="K639" s="341"/>
      <c r="L639" s="980"/>
    </row>
    <row r="640" spans="4:12" ht="12.75">
      <c r="D640" s="267"/>
      <c r="E640" s="341"/>
      <c r="F640" s="341"/>
      <c r="G640" s="984"/>
      <c r="H640" s="341"/>
      <c r="I640" s="341"/>
      <c r="J640" s="341"/>
      <c r="K640" s="341"/>
      <c r="L640" s="980"/>
    </row>
    <row r="641" spans="4:12" ht="12.75">
      <c r="D641" s="267"/>
      <c r="E641" s="341"/>
      <c r="F641" s="341"/>
      <c r="G641" s="984"/>
      <c r="H641" s="341"/>
      <c r="I641" s="341"/>
      <c r="J641" s="341"/>
      <c r="K641" s="341"/>
      <c r="L641" s="980"/>
    </row>
    <row r="642" spans="4:12" ht="12.75">
      <c r="D642" s="267"/>
      <c r="E642" s="341"/>
      <c r="F642" s="341"/>
      <c r="G642" s="984"/>
      <c r="H642" s="341"/>
      <c r="I642" s="341"/>
      <c r="J642" s="341"/>
      <c r="K642" s="341"/>
      <c r="L642" s="980"/>
    </row>
    <row r="643" spans="4:12" ht="12.75">
      <c r="D643" s="267"/>
      <c r="E643" s="341"/>
      <c r="F643" s="341"/>
      <c r="G643" s="984"/>
      <c r="H643" s="341"/>
      <c r="I643" s="341"/>
      <c r="J643" s="341"/>
      <c r="K643" s="341"/>
      <c r="L643" s="980"/>
    </row>
    <row r="644" spans="4:12" ht="12.75">
      <c r="D644" s="267"/>
      <c r="E644" s="341"/>
      <c r="F644" s="341"/>
      <c r="G644" s="984"/>
      <c r="H644" s="341"/>
      <c r="I644" s="341"/>
      <c r="J644" s="341"/>
      <c r="K644" s="341"/>
      <c r="L644" s="980"/>
    </row>
    <row r="645" spans="4:12" ht="12.75">
      <c r="D645" s="267"/>
      <c r="E645" s="341"/>
      <c r="F645" s="341"/>
      <c r="G645" s="984"/>
      <c r="H645" s="341"/>
      <c r="I645" s="341"/>
      <c r="J645" s="341"/>
      <c r="K645" s="341"/>
      <c r="L645" s="980"/>
    </row>
    <row r="646" spans="4:12" ht="12.75">
      <c r="D646" s="267"/>
      <c r="E646" s="341"/>
      <c r="F646" s="341"/>
      <c r="G646" s="984"/>
      <c r="H646" s="341"/>
      <c r="I646" s="341"/>
      <c r="J646" s="341"/>
      <c r="K646" s="341"/>
      <c r="L646" s="980"/>
    </row>
    <row r="647" spans="4:12" ht="12.75">
      <c r="D647" s="267"/>
      <c r="E647" s="341"/>
      <c r="F647" s="341"/>
      <c r="G647" s="984"/>
      <c r="H647" s="341"/>
      <c r="I647" s="341"/>
      <c r="J647" s="341"/>
      <c r="K647" s="341"/>
      <c r="L647" s="980"/>
    </row>
    <row r="648" spans="4:12" ht="12.75">
      <c r="D648" s="267"/>
      <c r="E648" s="341"/>
      <c r="F648" s="341"/>
      <c r="G648" s="984"/>
      <c r="H648" s="341"/>
      <c r="I648" s="341"/>
      <c r="J648" s="341"/>
      <c r="K648" s="341"/>
      <c r="L648" s="980"/>
    </row>
    <row r="649" spans="4:12" ht="12.75">
      <c r="D649" s="267"/>
      <c r="E649" s="341"/>
      <c r="F649" s="341"/>
      <c r="G649" s="984"/>
      <c r="H649" s="341"/>
      <c r="I649" s="341"/>
      <c r="J649" s="341"/>
      <c r="K649" s="341"/>
      <c r="L649" s="980"/>
    </row>
    <row r="650" spans="4:12" ht="12.75">
      <c r="D650" s="267"/>
      <c r="E650" s="341"/>
      <c r="F650" s="341"/>
      <c r="G650" s="984"/>
      <c r="H650" s="341"/>
      <c r="I650" s="341"/>
      <c r="J650" s="341"/>
      <c r="K650" s="341"/>
      <c r="L650" s="980"/>
    </row>
    <row r="651" spans="4:12" ht="12.75">
      <c r="D651" s="267"/>
      <c r="E651" s="341"/>
      <c r="F651" s="341"/>
      <c r="G651" s="984"/>
      <c r="H651" s="341"/>
      <c r="I651" s="341"/>
      <c r="J651" s="341"/>
      <c r="K651" s="341"/>
      <c r="L651" s="980"/>
    </row>
    <row r="652" spans="4:12" ht="12.75">
      <c r="D652" s="267"/>
      <c r="E652" s="341"/>
      <c r="F652" s="341"/>
      <c r="G652" s="984"/>
      <c r="H652" s="341"/>
      <c r="I652" s="341"/>
      <c r="J652" s="341"/>
      <c r="K652" s="341"/>
      <c r="L652" s="980"/>
    </row>
    <row r="653" spans="4:12" ht="12.75">
      <c r="D653" s="267"/>
      <c r="E653" s="341"/>
      <c r="F653" s="341"/>
      <c r="G653" s="984"/>
      <c r="H653" s="341"/>
      <c r="I653" s="341"/>
      <c r="J653" s="341"/>
      <c r="K653" s="341"/>
      <c r="L653" s="980"/>
    </row>
    <row r="654" spans="4:12" ht="12.75">
      <c r="D654" s="267"/>
      <c r="E654" s="341"/>
      <c r="F654" s="341"/>
      <c r="G654" s="984"/>
      <c r="H654" s="341"/>
      <c r="I654" s="341"/>
      <c r="J654" s="341"/>
      <c r="K654" s="341"/>
      <c r="L654" s="980"/>
    </row>
    <row r="655" spans="4:12" ht="12.75">
      <c r="D655" s="267"/>
      <c r="E655" s="341"/>
      <c r="F655" s="341"/>
      <c r="G655" s="984"/>
      <c r="H655" s="341"/>
      <c r="I655" s="341"/>
      <c r="J655" s="341"/>
      <c r="K655" s="341"/>
      <c r="L655" s="980"/>
    </row>
    <row r="656" spans="4:12" ht="12.75">
      <c r="D656" s="267"/>
      <c r="E656" s="341"/>
      <c r="F656" s="341"/>
      <c r="G656" s="984"/>
      <c r="H656" s="341"/>
      <c r="I656" s="341"/>
      <c r="J656" s="341"/>
      <c r="K656" s="341"/>
      <c r="L656" s="980"/>
    </row>
    <row r="657" spans="4:12" ht="12.75">
      <c r="D657" s="267"/>
      <c r="E657" s="341"/>
      <c r="F657" s="341"/>
      <c r="G657" s="984"/>
      <c r="H657" s="341"/>
      <c r="I657" s="341"/>
      <c r="J657" s="341"/>
      <c r="K657" s="341"/>
      <c r="L657" s="980"/>
    </row>
    <row r="658" spans="4:12" ht="12.75">
      <c r="D658" s="267"/>
      <c r="E658" s="341"/>
      <c r="F658" s="341"/>
      <c r="G658" s="984"/>
      <c r="H658" s="341"/>
      <c r="I658" s="341"/>
      <c r="J658" s="341"/>
      <c r="K658" s="341"/>
      <c r="L658" s="980"/>
    </row>
    <row r="659" spans="4:12" ht="12.75">
      <c r="D659" s="267"/>
      <c r="E659" s="341"/>
      <c r="F659" s="341"/>
      <c r="G659" s="984"/>
      <c r="H659" s="341"/>
      <c r="I659" s="341"/>
      <c r="J659" s="341"/>
      <c r="K659" s="341"/>
      <c r="L659" s="980"/>
    </row>
    <row r="660" spans="4:12" ht="12.75">
      <c r="D660" s="267"/>
      <c r="E660" s="341"/>
      <c r="F660" s="341"/>
      <c r="G660" s="984"/>
      <c r="H660" s="341"/>
      <c r="I660" s="341"/>
      <c r="J660" s="341"/>
      <c r="K660" s="341"/>
      <c r="L660" s="980"/>
    </row>
    <row r="661" spans="4:12" ht="12.75">
      <c r="D661" s="267"/>
      <c r="E661" s="341"/>
      <c r="F661" s="341"/>
      <c r="G661" s="984"/>
      <c r="H661" s="341"/>
      <c r="I661" s="341"/>
      <c r="J661" s="341"/>
      <c r="K661" s="341"/>
      <c r="L661" s="980"/>
    </row>
    <row r="662" spans="4:12" ht="12.75">
      <c r="D662" s="267"/>
      <c r="E662" s="341"/>
      <c r="F662" s="341"/>
      <c r="G662" s="984"/>
      <c r="H662" s="341"/>
      <c r="I662" s="341"/>
      <c r="J662" s="341"/>
      <c r="K662" s="341"/>
      <c r="L662" s="980"/>
    </row>
    <row r="663" spans="4:12" ht="12.75">
      <c r="D663" s="267"/>
      <c r="E663" s="341"/>
      <c r="F663" s="341"/>
      <c r="G663" s="984"/>
      <c r="H663" s="341"/>
      <c r="I663" s="341"/>
      <c r="J663" s="341"/>
      <c r="K663" s="341"/>
      <c r="L663" s="980"/>
    </row>
    <row r="664" spans="4:12" ht="12.75">
      <c r="D664" s="267"/>
      <c r="E664" s="341"/>
      <c r="F664" s="341"/>
      <c r="G664" s="984"/>
      <c r="H664" s="341"/>
      <c r="I664" s="341"/>
      <c r="J664" s="341"/>
      <c r="K664" s="341"/>
      <c r="L664" s="980"/>
    </row>
    <row r="665" spans="4:12" ht="12.75">
      <c r="D665" s="267"/>
      <c r="E665" s="341"/>
      <c r="F665" s="341"/>
      <c r="G665" s="984"/>
      <c r="H665" s="341"/>
      <c r="I665" s="341"/>
      <c r="J665" s="341"/>
      <c r="K665" s="341"/>
      <c r="L665" s="980"/>
    </row>
    <row r="666" spans="4:12" ht="12.75">
      <c r="D666" s="267"/>
      <c r="E666" s="341"/>
      <c r="F666" s="341"/>
      <c r="G666" s="984"/>
      <c r="H666" s="341"/>
      <c r="I666" s="341"/>
      <c r="J666" s="341"/>
      <c r="K666" s="341"/>
      <c r="L666" s="980"/>
    </row>
    <row r="667" spans="4:12" ht="12.75">
      <c r="D667" s="267"/>
      <c r="E667" s="341"/>
      <c r="F667" s="341"/>
      <c r="G667" s="984"/>
      <c r="H667" s="341"/>
      <c r="I667" s="341"/>
      <c r="J667" s="341"/>
      <c r="K667" s="341"/>
      <c r="L667" s="980"/>
    </row>
    <row r="668" spans="4:12" ht="12.75">
      <c r="D668" s="267"/>
      <c r="E668" s="341"/>
      <c r="F668" s="341"/>
      <c r="G668" s="984"/>
      <c r="H668" s="341"/>
      <c r="I668" s="341"/>
      <c r="J668" s="341"/>
      <c r="K668" s="341"/>
      <c r="L668" s="980"/>
    </row>
    <row r="669" spans="4:12" ht="12.75">
      <c r="D669" s="267"/>
      <c r="E669" s="341"/>
      <c r="F669" s="341"/>
      <c r="G669" s="984"/>
      <c r="H669" s="341"/>
      <c r="I669" s="341"/>
      <c r="J669" s="341"/>
      <c r="K669" s="341"/>
      <c r="L669" s="980"/>
    </row>
    <row r="670" spans="4:12" ht="12.75">
      <c r="D670" s="267"/>
      <c r="E670" s="341"/>
      <c r="F670" s="341"/>
      <c r="G670" s="984"/>
      <c r="H670" s="341"/>
      <c r="I670" s="341"/>
      <c r="J670" s="341"/>
      <c r="K670" s="341"/>
      <c r="L670" s="980"/>
    </row>
    <row r="671" spans="4:12" ht="12.75">
      <c r="D671" s="267"/>
      <c r="E671" s="341"/>
      <c r="F671" s="341"/>
      <c r="G671" s="984"/>
      <c r="H671" s="341"/>
      <c r="I671" s="341"/>
      <c r="J671" s="341"/>
      <c r="K671" s="341"/>
      <c r="L671" s="980"/>
    </row>
    <row r="672" spans="4:12" ht="12.75">
      <c r="D672" s="267"/>
      <c r="E672" s="341"/>
      <c r="F672" s="341"/>
      <c r="G672" s="984"/>
      <c r="H672" s="341"/>
      <c r="I672" s="341"/>
      <c r="J672" s="341"/>
      <c r="K672" s="341"/>
      <c r="L672" s="980"/>
    </row>
    <row r="673" spans="4:12" ht="12.75">
      <c r="D673" s="267"/>
      <c r="E673" s="341"/>
      <c r="F673" s="341"/>
      <c r="G673" s="984"/>
      <c r="H673" s="341"/>
      <c r="I673" s="341"/>
      <c r="J673" s="341"/>
      <c r="K673" s="341"/>
      <c r="L673" s="980"/>
    </row>
    <row r="674" spans="4:12" ht="12.75">
      <c r="D674" s="267"/>
      <c r="E674" s="341"/>
      <c r="F674" s="341"/>
      <c r="G674" s="984"/>
      <c r="H674" s="341"/>
      <c r="I674" s="341"/>
      <c r="J674" s="341"/>
      <c r="K674" s="341"/>
      <c r="L674" s="980"/>
    </row>
    <row r="675" spans="4:12" ht="12.75">
      <c r="D675" s="267"/>
      <c r="E675" s="341"/>
      <c r="F675" s="341"/>
      <c r="G675" s="984"/>
      <c r="H675" s="341"/>
      <c r="I675" s="341"/>
      <c r="J675" s="341"/>
      <c r="K675" s="341"/>
      <c r="L675" s="980"/>
    </row>
    <row r="676" spans="4:12" ht="12.75">
      <c r="D676" s="267"/>
      <c r="E676" s="341"/>
      <c r="F676" s="341"/>
      <c r="G676" s="984"/>
      <c r="H676" s="341"/>
      <c r="I676" s="341"/>
      <c r="J676" s="341"/>
      <c r="K676" s="341"/>
      <c r="L676" s="980"/>
    </row>
    <row r="677" spans="4:12" ht="12.75">
      <c r="D677" s="267"/>
      <c r="E677" s="341"/>
      <c r="F677" s="341"/>
      <c r="G677" s="984"/>
      <c r="H677" s="341"/>
      <c r="I677" s="341"/>
      <c r="J677" s="341"/>
      <c r="K677" s="341"/>
      <c r="L677" s="980"/>
    </row>
    <row r="678" spans="4:12" ht="12.75">
      <c r="D678" s="267"/>
      <c r="E678" s="341"/>
      <c r="F678" s="341"/>
      <c r="G678" s="984"/>
      <c r="H678" s="341"/>
      <c r="I678" s="341"/>
      <c r="J678" s="341"/>
      <c r="K678" s="341"/>
      <c r="L678" s="980"/>
    </row>
    <row r="679" spans="4:12" ht="12.75">
      <c r="D679" s="267"/>
      <c r="E679" s="341"/>
      <c r="F679" s="341"/>
      <c r="G679" s="984"/>
      <c r="H679" s="341"/>
      <c r="I679" s="341"/>
      <c r="J679" s="341"/>
      <c r="K679" s="341"/>
      <c r="L679" s="980"/>
    </row>
    <row r="680" spans="4:12" ht="12.75">
      <c r="D680" s="267"/>
      <c r="E680" s="341"/>
      <c r="F680" s="341"/>
      <c r="G680" s="984"/>
      <c r="H680" s="341"/>
      <c r="I680" s="341"/>
      <c r="J680" s="341"/>
      <c r="K680" s="341"/>
      <c r="L680" s="980"/>
    </row>
    <row r="681" spans="4:12" ht="12.75">
      <c r="D681" s="267"/>
      <c r="E681" s="341"/>
      <c r="F681" s="341"/>
      <c r="G681" s="984"/>
      <c r="H681" s="341"/>
      <c r="I681" s="341"/>
      <c r="J681" s="341"/>
      <c r="K681" s="341"/>
      <c r="L681" s="980"/>
    </row>
    <row r="682" spans="4:12" ht="12.75">
      <c r="D682" s="267"/>
      <c r="E682" s="341"/>
      <c r="F682" s="341"/>
      <c r="G682" s="984"/>
      <c r="H682" s="341"/>
      <c r="I682" s="341"/>
      <c r="J682" s="341"/>
      <c r="K682" s="341"/>
      <c r="L682" s="980"/>
    </row>
    <row r="683" spans="4:12" ht="12.75">
      <c r="D683" s="267"/>
      <c r="E683" s="341"/>
      <c r="F683" s="341"/>
      <c r="G683" s="984"/>
      <c r="H683" s="341"/>
      <c r="I683" s="341"/>
      <c r="J683" s="341"/>
      <c r="K683" s="341"/>
      <c r="L683" s="980"/>
    </row>
    <row r="684" spans="4:12" ht="12.75">
      <c r="D684" s="267"/>
      <c r="E684" s="341"/>
      <c r="F684" s="341"/>
      <c r="G684" s="984"/>
      <c r="H684" s="341"/>
      <c r="I684" s="341"/>
      <c r="J684" s="341"/>
      <c r="K684" s="341"/>
      <c r="L684" s="980"/>
    </row>
    <row r="685" spans="4:12" ht="12.75">
      <c r="D685" s="267"/>
      <c r="E685" s="341"/>
      <c r="F685" s="341"/>
      <c r="G685" s="984"/>
      <c r="H685" s="341"/>
      <c r="I685" s="341"/>
      <c r="J685" s="341"/>
      <c r="K685" s="341"/>
      <c r="L685" s="980"/>
    </row>
    <row r="686" spans="4:12" ht="12.75">
      <c r="D686" s="267"/>
      <c r="E686" s="341"/>
      <c r="F686" s="341"/>
      <c r="G686" s="984"/>
      <c r="H686" s="341"/>
      <c r="I686" s="341"/>
      <c r="J686" s="341"/>
      <c r="K686" s="341"/>
      <c r="L686" s="980"/>
    </row>
    <row r="687" spans="4:12" ht="12.75">
      <c r="D687" s="267"/>
      <c r="E687" s="341"/>
      <c r="F687" s="341"/>
      <c r="G687" s="984"/>
      <c r="H687" s="341"/>
      <c r="I687" s="341"/>
      <c r="J687" s="341"/>
      <c r="K687" s="341"/>
      <c r="L687" s="980"/>
    </row>
    <row r="688" spans="4:12" ht="12.75">
      <c r="D688" s="267"/>
      <c r="E688" s="341"/>
      <c r="F688" s="341"/>
      <c r="G688" s="984"/>
      <c r="H688" s="341"/>
      <c r="I688" s="341"/>
      <c r="J688" s="341"/>
      <c r="K688" s="341"/>
      <c r="L688" s="980"/>
    </row>
    <row r="689" spans="4:12" ht="12.75">
      <c r="D689" s="267"/>
      <c r="E689" s="341"/>
      <c r="F689" s="341"/>
      <c r="G689" s="984"/>
      <c r="H689" s="341"/>
      <c r="I689" s="341"/>
      <c r="J689" s="341"/>
      <c r="K689" s="341"/>
      <c r="L689" s="980"/>
    </row>
    <row r="690" spans="4:12" ht="12.75">
      <c r="D690" s="267"/>
      <c r="E690" s="341"/>
      <c r="F690" s="341"/>
      <c r="G690" s="984"/>
      <c r="H690" s="341"/>
      <c r="I690" s="341"/>
      <c r="J690" s="341"/>
      <c r="K690" s="341"/>
      <c r="L690" s="980"/>
    </row>
    <row r="691" spans="4:12" ht="12.75">
      <c r="D691" s="267"/>
      <c r="E691" s="341"/>
      <c r="F691" s="341"/>
      <c r="G691" s="984"/>
      <c r="H691" s="341"/>
      <c r="I691" s="341"/>
      <c r="J691" s="341"/>
      <c r="K691" s="341"/>
      <c r="L691" s="980"/>
    </row>
    <row r="692" spans="4:12" ht="12.75">
      <c r="D692" s="267"/>
      <c r="E692" s="341"/>
      <c r="F692" s="341"/>
      <c r="G692" s="984"/>
      <c r="H692" s="341"/>
      <c r="I692" s="341"/>
      <c r="J692" s="341"/>
      <c r="K692" s="341"/>
      <c r="L692" s="980"/>
    </row>
    <row r="693" spans="4:12" ht="12.75">
      <c r="D693" s="267"/>
      <c r="E693" s="341"/>
      <c r="F693" s="341"/>
      <c r="G693" s="984"/>
      <c r="H693" s="341"/>
      <c r="I693" s="341"/>
      <c r="J693" s="341"/>
      <c r="K693" s="341"/>
      <c r="L693" s="980"/>
    </row>
    <row r="694" spans="4:12" ht="12.75">
      <c r="D694" s="267"/>
      <c r="E694" s="341"/>
      <c r="F694" s="341"/>
      <c r="G694" s="984"/>
      <c r="H694" s="341"/>
      <c r="I694" s="341"/>
      <c r="J694" s="341"/>
      <c r="K694" s="341"/>
      <c r="L694" s="980"/>
    </row>
    <row r="695" spans="4:12" ht="12.75">
      <c r="D695" s="267"/>
      <c r="E695" s="341"/>
      <c r="F695" s="341"/>
      <c r="G695" s="984"/>
      <c r="H695" s="341"/>
      <c r="I695" s="341"/>
      <c r="J695" s="341"/>
      <c r="K695" s="341"/>
      <c r="L695" s="980"/>
    </row>
    <row r="696" spans="4:12" ht="12.75">
      <c r="D696" s="267"/>
      <c r="E696" s="341"/>
      <c r="F696" s="341"/>
      <c r="G696" s="984"/>
      <c r="H696" s="341"/>
      <c r="I696" s="341"/>
      <c r="J696" s="341"/>
      <c r="K696" s="341"/>
      <c r="L696" s="980"/>
    </row>
    <row r="697" spans="4:12" ht="12.75">
      <c r="D697" s="267"/>
      <c r="E697" s="341"/>
      <c r="F697" s="341"/>
      <c r="G697" s="984"/>
      <c r="H697" s="341"/>
      <c r="I697" s="341"/>
      <c r="J697" s="341"/>
      <c r="K697" s="341"/>
      <c r="L697" s="980"/>
    </row>
    <row r="698" spans="4:12" ht="12.75">
      <c r="D698" s="267"/>
      <c r="E698" s="341"/>
      <c r="F698" s="341"/>
      <c r="G698" s="984"/>
      <c r="H698" s="341"/>
      <c r="I698" s="341"/>
      <c r="J698" s="341"/>
      <c r="K698" s="341"/>
      <c r="L698" s="980"/>
    </row>
    <row r="699" spans="4:12" ht="12.75">
      <c r="D699" s="267"/>
      <c r="E699" s="341"/>
      <c r="F699" s="341"/>
      <c r="G699" s="984"/>
      <c r="H699" s="341"/>
      <c r="I699" s="341"/>
      <c r="J699" s="341"/>
      <c r="K699" s="341"/>
      <c r="L699" s="980"/>
    </row>
    <row r="700" spans="4:12" ht="12.75">
      <c r="D700" s="267"/>
      <c r="E700" s="341"/>
      <c r="F700" s="341"/>
      <c r="G700" s="984"/>
      <c r="H700" s="341"/>
      <c r="I700" s="341"/>
      <c r="J700" s="341"/>
      <c r="K700" s="341"/>
      <c r="L700" s="980"/>
    </row>
    <row r="701" spans="4:12" ht="12.75">
      <c r="D701" s="267"/>
      <c r="E701" s="341"/>
      <c r="F701" s="341"/>
      <c r="G701" s="984"/>
      <c r="H701" s="341"/>
      <c r="I701" s="341"/>
      <c r="J701" s="341"/>
      <c r="K701" s="341"/>
      <c r="L701" s="980"/>
    </row>
    <row r="702" spans="4:12" ht="12.75">
      <c r="D702" s="267"/>
      <c r="E702" s="341"/>
      <c r="F702" s="341"/>
      <c r="G702" s="984"/>
      <c r="H702" s="341"/>
      <c r="I702" s="341"/>
      <c r="J702" s="341"/>
      <c r="K702" s="341"/>
      <c r="L702" s="980"/>
    </row>
    <row r="703" spans="4:12" ht="12.75">
      <c r="D703" s="267"/>
      <c r="E703" s="341"/>
      <c r="F703" s="341"/>
      <c r="G703" s="984"/>
      <c r="H703" s="341"/>
      <c r="I703" s="341"/>
      <c r="J703" s="341"/>
      <c r="K703" s="341"/>
      <c r="L703" s="980"/>
    </row>
    <row r="704" spans="4:12" ht="12.75">
      <c r="D704" s="267"/>
      <c r="E704" s="341"/>
      <c r="F704" s="341"/>
      <c r="G704" s="984"/>
      <c r="H704" s="341"/>
      <c r="I704" s="341"/>
      <c r="J704" s="341"/>
      <c r="K704" s="341"/>
      <c r="L704" s="980"/>
    </row>
    <row r="705" spans="4:12" ht="12.75">
      <c r="D705" s="267"/>
      <c r="E705" s="341"/>
      <c r="F705" s="341"/>
      <c r="G705" s="984"/>
      <c r="H705" s="341"/>
      <c r="I705" s="341"/>
      <c r="J705" s="341"/>
      <c r="K705" s="341"/>
      <c r="L705" s="980"/>
    </row>
    <row r="706" spans="4:12" ht="12.75">
      <c r="D706" s="267"/>
      <c r="E706" s="341"/>
      <c r="F706" s="341"/>
      <c r="G706" s="984"/>
      <c r="H706" s="341"/>
      <c r="I706" s="341"/>
      <c r="J706" s="341"/>
      <c r="K706" s="341"/>
      <c r="L706" s="980"/>
    </row>
    <row r="707" spans="4:12" ht="12.75">
      <c r="D707" s="267"/>
      <c r="E707" s="341"/>
      <c r="F707" s="341"/>
      <c r="G707" s="984"/>
      <c r="H707" s="341"/>
      <c r="I707" s="341"/>
      <c r="J707" s="341"/>
      <c r="K707" s="341"/>
      <c r="L707" s="980"/>
    </row>
    <row r="708" spans="4:12" ht="12.75">
      <c r="D708" s="267"/>
      <c r="E708" s="341"/>
      <c r="F708" s="341"/>
      <c r="G708" s="984"/>
      <c r="H708" s="341"/>
      <c r="I708" s="341"/>
      <c r="J708" s="341"/>
      <c r="K708" s="341"/>
      <c r="L708" s="980"/>
    </row>
    <row r="709" spans="4:12" ht="12.75">
      <c r="D709" s="267"/>
      <c r="E709" s="341"/>
      <c r="F709" s="341"/>
      <c r="G709" s="984"/>
      <c r="H709" s="341"/>
      <c r="I709" s="341"/>
      <c r="J709" s="341"/>
      <c r="K709" s="341"/>
      <c r="L709" s="980"/>
    </row>
    <row r="710" spans="4:12" ht="12.75">
      <c r="D710" s="267"/>
      <c r="E710" s="341"/>
      <c r="F710" s="341"/>
      <c r="G710" s="984"/>
      <c r="H710" s="341"/>
      <c r="I710" s="341"/>
      <c r="J710" s="341"/>
      <c r="K710" s="341"/>
      <c r="L710" s="980"/>
    </row>
    <row r="711" spans="4:12" ht="12.75">
      <c r="D711" s="267"/>
      <c r="E711" s="341"/>
      <c r="F711" s="341"/>
      <c r="G711" s="984"/>
      <c r="H711" s="341"/>
      <c r="I711" s="341"/>
      <c r="J711" s="341"/>
      <c r="K711" s="341"/>
      <c r="L711" s="980"/>
    </row>
    <row r="712" spans="4:12" ht="12.75">
      <c r="D712" s="267"/>
      <c r="E712" s="341"/>
      <c r="F712" s="341"/>
      <c r="G712" s="984"/>
      <c r="H712" s="341"/>
      <c r="I712" s="341"/>
      <c r="J712" s="341"/>
      <c r="K712" s="341"/>
      <c r="L712" s="980"/>
    </row>
    <row r="713" spans="4:12" ht="12.75">
      <c r="D713" s="267"/>
      <c r="E713" s="341"/>
      <c r="F713" s="341"/>
      <c r="G713" s="984"/>
      <c r="H713" s="341"/>
      <c r="I713" s="341"/>
      <c r="J713" s="341"/>
      <c r="K713" s="341"/>
      <c r="L713" s="980"/>
    </row>
    <row r="714" spans="4:12" ht="12.75">
      <c r="D714" s="267"/>
      <c r="E714" s="341"/>
      <c r="F714" s="341"/>
      <c r="G714" s="984"/>
      <c r="H714" s="341"/>
      <c r="I714" s="341"/>
      <c r="J714" s="341"/>
      <c r="K714" s="341"/>
      <c r="L714" s="980"/>
    </row>
    <row r="715" spans="4:12" ht="12.75">
      <c r="D715" s="267"/>
      <c r="E715" s="341"/>
      <c r="F715" s="341"/>
      <c r="G715" s="984"/>
      <c r="H715" s="341"/>
      <c r="I715" s="341"/>
      <c r="J715" s="341"/>
      <c r="K715" s="341"/>
      <c r="L715" s="980"/>
    </row>
    <row r="716" spans="4:12" ht="12.75">
      <c r="D716" s="267"/>
      <c r="E716" s="341"/>
      <c r="F716" s="341"/>
      <c r="G716" s="984"/>
      <c r="H716" s="341"/>
      <c r="I716" s="341"/>
      <c r="J716" s="341"/>
      <c r="K716" s="341"/>
      <c r="L716" s="980"/>
    </row>
    <row r="717" spans="4:12" ht="12.75">
      <c r="D717" s="267"/>
      <c r="E717" s="341"/>
      <c r="F717" s="341"/>
      <c r="G717" s="984"/>
      <c r="H717" s="341"/>
      <c r="I717" s="341"/>
      <c r="J717" s="341"/>
      <c r="K717" s="341"/>
      <c r="L717" s="980"/>
    </row>
    <row r="718" spans="4:12" ht="12.75">
      <c r="D718" s="267"/>
      <c r="E718" s="341"/>
      <c r="F718" s="341"/>
      <c r="G718" s="984"/>
      <c r="H718" s="341"/>
      <c r="I718" s="341"/>
      <c r="J718" s="341"/>
      <c r="K718" s="341"/>
      <c r="L718" s="980"/>
    </row>
    <row r="719" spans="4:12" ht="12.75">
      <c r="D719" s="267"/>
      <c r="E719" s="341"/>
      <c r="F719" s="341"/>
      <c r="G719" s="984"/>
      <c r="H719" s="341"/>
      <c r="I719" s="341"/>
      <c r="J719" s="341"/>
      <c r="K719" s="341"/>
      <c r="L719" s="980"/>
    </row>
    <row r="720" spans="4:12" ht="12.75">
      <c r="D720" s="267"/>
      <c r="E720" s="341"/>
      <c r="F720" s="341"/>
      <c r="G720" s="984"/>
      <c r="H720" s="341"/>
      <c r="I720" s="341"/>
      <c r="J720" s="341"/>
      <c r="K720" s="341"/>
      <c r="L720" s="980"/>
    </row>
    <row r="721" spans="4:12" ht="12.75">
      <c r="D721" s="267"/>
      <c r="E721" s="341"/>
      <c r="F721" s="341"/>
      <c r="G721" s="984"/>
      <c r="H721" s="341"/>
      <c r="I721" s="341"/>
      <c r="J721" s="341"/>
      <c r="K721" s="341"/>
      <c r="L721" s="980"/>
    </row>
    <row r="722" spans="4:12" ht="12.75">
      <c r="D722" s="267"/>
      <c r="E722" s="341"/>
      <c r="F722" s="341"/>
      <c r="G722" s="984"/>
      <c r="H722" s="341"/>
      <c r="I722" s="341"/>
      <c r="J722" s="341"/>
      <c r="K722" s="341"/>
      <c r="L722" s="980"/>
    </row>
    <row r="723" spans="4:12" ht="12.75">
      <c r="D723" s="267"/>
      <c r="E723" s="341"/>
      <c r="F723" s="341"/>
      <c r="G723" s="984"/>
      <c r="H723" s="341"/>
      <c r="I723" s="341"/>
      <c r="J723" s="341"/>
      <c r="K723" s="341"/>
      <c r="L723" s="980"/>
    </row>
    <row r="724" spans="4:12" ht="12.75">
      <c r="D724" s="267"/>
      <c r="E724" s="341"/>
      <c r="F724" s="341"/>
      <c r="G724" s="984"/>
      <c r="H724" s="341"/>
      <c r="I724" s="341"/>
      <c r="J724" s="341"/>
      <c r="K724" s="341"/>
      <c r="L724" s="980"/>
    </row>
    <row r="725" spans="4:12" ht="12.75">
      <c r="D725" s="267"/>
      <c r="E725" s="341"/>
      <c r="F725" s="341"/>
      <c r="G725" s="984"/>
      <c r="H725" s="341"/>
      <c r="I725" s="341"/>
      <c r="J725" s="341"/>
      <c r="K725" s="341"/>
      <c r="L725" s="980"/>
    </row>
    <row r="726" spans="4:12" ht="12.75">
      <c r="D726" s="267"/>
      <c r="E726" s="341"/>
      <c r="F726" s="341"/>
      <c r="G726" s="984"/>
      <c r="H726" s="341"/>
      <c r="I726" s="341"/>
      <c r="J726" s="341"/>
      <c r="K726" s="341"/>
      <c r="L726" s="980"/>
    </row>
    <row r="727" spans="4:12" ht="12.75">
      <c r="D727" s="267"/>
      <c r="E727" s="341"/>
      <c r="F727" s="341"/>
      <c r="G727" s="984"/>
      <c r="H727" s="341"/>
      <c r="I727" s="341"/>
      <c r="J727" s="341"/>
      <c r="K727" s="341"/>
      <c r="L727" s="980"/>
    </row>
    <row r="728" spans="4:12" ht="12.75">
      <c r="D728" s="267"/>
      <c r="E728" s="341"/>
      <c r="F728" s="341"/>
      <c r="G728" s="984"/>
      <c r="H728" s="341"/>
      <c r="I728" s="341"/>
      <c r="J728" s="341"/>
      <c r="K728" s="341"/>
      <c r="L728" s="980"/>
    </row>
    <row r="729" spans="4:12" ht="12.75">
      <c r="D729" s="267"/>
      <c r="E729" s="341"/>
      <c r="F729" s="341"/>
      <c r="G729" s="984"/>
      <c r="H729" s="341"/>
      <c r="I729" s="341"/>
      <c r="J729" s="341"/>
      <c r="K729" s="341"/>
      <c r="L729" s="980"/>
    </row>
    <row r="730" spans="4:12" ht="12.75">
      <c r="D730" s="267"/>
      <c r="E730" s="341"/>
      <c r="F730" s="341"/>
      <c r="G730" s="984"/>
      <c r="H730" s="341"/>
      <c r="I730" s="341"/>
      <c r="J730" s="341"/>
      <c r="K730" s="341"/>
      <c r="L730" s="980"/>
    </row>
    <row r="731" spans="4:12" ht="12.75">
      <c r="D731" s="267"/>
      <c r="E731" s="341"/>
      <c r="F731" s="341"/>
      <c r="G731" s="984"/>
      <c r="H731" s="341"/>
      <c r="I731" s="341"/>
      <c r="J731" s="341"/>
      <c r="K731" s="341"/>
      <c r="L731" s="980"/>
    </row>
    <row r="732" spans="4:12" ht="12.75">
      <c r="D732" s="267"/>
      <c r="E732" s="341"/>
      <c r="F732" s="341"/>
      <c r="G732" s="984"/>
      <c r="H732" s="341"/>
      <c r="I732" s="341"/>
      <c r="J732" s="341"/>
      <c r="K732" s="341"/>
      <c r="L732" s="980"/>
    </row>
    <row r="733" spans="4:12" ht="12.75">
      <c r="D733" s="267"/>
      <c r="E733" s="341"/>
      <c r="F733" s="341"/>
      <c r="G733" s="984"/>
      <c r="H733" s="341"/>
      <c r="I733" s="341"/>
      <c r="J733" s="341"/>
      <c r="K733" s="341"/>
      <c r="L733" s="980"/>
    </row>
    <row r="734" spans="4:12" ht="12.75">
      <c r="D734" s="267"/>
      <c r="E734" s="341"/>
      <c r="F734" s="341"/>
      <c r="G734" s="984"/>
      <c r="H734" s="341"/>
      <c r="I734" s="341"/>
      <c r="J734" s="341"/>
      <c r="K734" s="341"/>
      <c r="L734" s="980"/>
    </row>
    <row r="735" spans="4:12" ht="12.75">
      <c r="D735" s="267"/>
      <c r="E735" s="341"/>
      <c r="F735" s="341"/>
      <c r="G735" s="984"/>
      <c r="H735" s="341"/>
      <c r="I735" s="341"/>
      <c r="J735" s="341"/>
      <c r="K735" s="341"/>
      <c r="L735" s="980"/>
    </row>
    <row r="736" spans="4:12" ht="12.75">
      <c r="D736" s="267"/>
      <c r="E736" s="341"/>
      <c r="F736" s="341"/>
      <c r="G736" s="984"/>
      <c r="H736" s="341"/>
      <c r="I736" s="341"/>
      <c r="J736" s="341"/>
      <c r="K736" s="341"/>
      <c r="L736" s="980"/>
    </row>
    <row r="737" spans="4:12" ht="12.75">
      <c r="D737" s="267"/>
      <c r="E737" s="341"/>
      <c r="F737" s="341"/>
      <c r="G737" s="984"/>
      <c r="H737" s="341"/>
      <c r="I737" s="341"/>
      <c r="J737" s="341"/>
      <c r="K737" s="341"/>
      <c r="L737" s="980"/>
    </row>
    <row r="738" spans="4:12" ht="12.75">
      <c r="D738" s="267"/>
      <c r="E738" s="341"/>
      <c r="F738" s="341"/>
      <c r="G738" s="984"/>
      <c r="H738" s="341"/>
      <c r="I738" s="341"/>
      <c r="J738" s="341"/>
      <c r="K738" s="341"/>
      <c r="L738" s="980"/>
    </row>
    <row r="739" spans="4:12" ht="12.75">
      <c r="D739" s="267"/>
      <c r="E739" s="341"/>
      <c r="F739" s="341"/>
      <c r="G739" s="984"/>
      <c r="H739" s="341"/>
      <c r="I739" s="341"/>
      <c r="J739" s="341"/>
      <c r="K739" s="341"/>
      <c r="L739" s="980"/>
    </row>
    <row r="740" spans="4:12" ht="12.75">
      <c r="D740" s="267"/>
      <c r="E740" s="341"/>
      <c r="F740" s="341"/>
      <c r="G740" s="984"/>
      <c r="H740" s="341"/>
      <c r="I740" s="341"/>
      <c r="J740" s="341"/>
      <c r="K740" s="341"/>
      <c r="L740" s="980"/>
    </row>
    <row r="741" spans="4:12" ht="12.75">
      <c r="D741" s="267"/>
      <c r="E741" s="341"/>
      <c r="F741" s="341"/>
      <c r="G741" s="984"/>
      <c r="H741" s="341"/>
      <c r="I741" s="341"/>
      <c r="J741" s="341"/>
      <c r="K741" s="341"/>
      <c r="L741" s="980"/>
    </row>
    <row r="742" spans="4:12" ht="12.75">
      <c r="D742" s="267"/>
      <c r="E742" s="341"/>
      <c r="F742" s="341"/>
      <c r="G742" s="984"/>
      <c r="H742" s="341"/>
      <c r="I742" s="341"/>
      <c r="J742" s="341"/>
      <c r="K742" s="341"/>
      <c r="L742" s="980"/>
    </row>
    <row r="743" spans="4:12" ht="12.75">
      <c r="D743" s="267"/>
      <c r="E743" s="341"/>
      <c r="F743" s="341"/>
      <c r="G743" s="984"/>
      <c r="H743" s="341"/>
      <c r="I743" s="341"/>
      <c r="J743" s="341"/>
      <c r="K743" s="341"/>
      <c r="L743" s="980"/>
    </row>
    <row r="744" spans="4:12" ht="12.75">
      <c r="D744" s="267"/>
      <c r="E744" s="341"/>
      <c r="F744" s="341"/>
      <c r="G744" s="984"/>
      <c r="H744" s="341"/>
      <c r="I744" s="341"/>
      <c r="J744" s="341"/>
      <c r="K744" s="341"/>
      <c r="L744" s="980"/>
    </row>
    <row r="745" spans="4:12" ht="12.75">
      <c r="D745" s="267"/>
      <c r="E745" s="341"/>
      <c r="F745" s="341"/>
      <c r="G745" s="984"/>
      <c r="H745" s="341"/>
      <c r="I745" s="341"/>
      <c r="J745" s="341"/>
      <c r="K745" s="341"/>
      <c r="L745" s="980"/>
    </row>
    <row r="746" spans="4:12" ht="12.75">
      <c r="D746" s="267"/>
      <c r="E746" s="341"/>
      <c r="F746" s="341"/>
      <c r="G746" s="984"/>
      <c r="H746" s="341"/>
      <c r="I746" s="341"/>
      <c r="J746" s="341"/>
      <c r="K746" s="341"/>
      <c r="L746" s="980"/>
    </row>
    <row r="747" spans="4:12" ht="12.75">
      <c r="D747" s="267"/>
      <c r="E747" s="341"/>
      <c r="F747" s="341"/>
      <c r="G747" s="984"/>
      <c r="H747" s="341"/>
      <c r="I747" s="341"/>
      <c r="J747" s="341"/>
      <c r="K747" s="341"/>
      <c r="L747" s="980"/>
    </row>
    <row r="748" spans="4:12" ht="12.75">
      <c r="D748" s="267"/>
      <c r="E748" s="341"/>
      <c r="F748" s="341"/>
      <c r="G748" s="984"/>
      <c r="H748" s="341"/>
      <c r="I748" s="341"/>
      <c r="J748" s="341"/>
      <c r="K748" s="341"/>
      <c r="L748" s="980"/>
    </row>
    <row r="749" spans="4:12" ht="12.75">
      <c r="D749" s="267"/>
      <c r="E749" s="341"/>
      <c r="F749" s="341"/>
      <c r="G749" s="984"/>
      <c r="H749" s="341"/>
      <c r="I749" s="341"/>
      <c r="J749" s="341"/>
      <c r="K749" s="341"/>
      <c r="L749" s="980"/>
    </row>
    <row r="750" spans="4:12" ht="12.75">
      <c r="D750" s="267"/>
      <c r="E750" s="341"/>
      <c r="F750" s="341"/>
      <c r="G750" s="984"/>
      <c r="H750" s="341"/>
      <c r="I750" s="341"/>
      <c r="J750" s="341"/>
      <c r="K750" s="341"/>
      <c r="L750" s="980"/>
    </row>
    <row r="751" spans="4:12" ht="12.75">
      <c r="D751" s="267"/>
      <c r="E751" s="341"/>
      <c r="F751" s="341"/>
      <c r="G751" s="984"/>
      <c r="H751" s="341"/>
      <c r="I751" s="341"/>
      <c r="J751" s="341"/>
      <c r="K751" s="341"/>
      <c r="L751" s="980"/>
    </row>
    <row r="752" spans="4:12" ht="12.75">
      <c r="D752" s="267"/>
      <c r="E752" s="341"/>
      <c r="F752" s="341"/>
      <c r="G752" s="984"/>
      <c r="H752" s="341"/>
      <c r="I752" s="341"/>
      <c r="J752" s="341"/>
      <c r="K752" s="341"/>
      <c r="L752" s="980"/>
    </row>
    <row r="753" spans="4:12" ht="12.75">
      <c r="D753" s="267"/>
      <c r="E753" s="341"/>
      <c r="F753" s="341"/>
      <c r="G753" s="984"/>
      <c r="H753" s="341"/>
      <c r="I753" s="341"/>
      <c r="J753" s="341"/>
      <c r="K753" s="341"/>
      <c r="L753" s="980"/>
    </row>
    <row r="754" spans="4:12" ht="12.75">
      <c r="D754" s="267"/>
      <c r="E754" s="341"/>
      <c r="F754" s="341"/>
      <c r="G754" s="984"/>
      <c r="H754" s="341"/>
      <c r="I754" s="341"/>
      <c r="J754" s="341"/>
      <c r="K754" s="341"/>
      <c r="L754" s="980"/>
    </row>
    <row r="755" spans="4:12" ht="12.75">
      <c r="D755" s="267"/>
      <c r="E755" s="341"/>
      <c r="F755" s="341"/>
      <c r="G755" s="984"/>
      <c r="H755" s="341"/>
      <c r="I755" s="341"/>
      <c r="J755" s="341"/>
      <c r="K755" s="341"/>
      <c r="L755" s="980"/>
    </row>
    <row r="756" spans="4:12" ht="12.75">
      <c r="D756" s="267"/>
      <c r="E756" s="341"/>
      <c r="F756" s="341"/>
      <c r="G756" s="984"/>
      <c r="H756" s="341"/>
      <c r="I756" s="341"/>
      <c r="J756" s="341"/>
      <c r="K756" s="341"/>
      <c r="L756" s="980"/>
    </row>
    <row r="757" spans="4:12" ht="12.75">
      <c r="D757" s="267"/>
      <c r="E757" s="341"/>
      <c r="F757" s="341"/>
      <c r="G757" s="984"/>
      <c r="H757" s="341"/>
      <c r="I757" s="341"/>
      <c r="J757" s="341"/>
      <c r="K757" s="341"/>
      <c r="L757" s="980"/>
    </row>
    <row r="758" spans="4:12" ht="12.75">
      <c r="D758" s="267"/>
      <c r="E758" s="341"/>
      <c r="F758" s="341"/>
      <c r="G758" s="984"/>
      <c r="H758" s="341"/>
      <c r="I758" s="341"/>
      <c r="J758" s="341"/>
      <c r="K758" s="341"/>
      <c r="L758" s="980"/>
    </row>
    <row r="759" spans="4:12" ht="12.75">
      <c r="D759" s="267"/>
      <c r="E759" s="341"/>
      <c r="F759" s="341"/>
      <c r="G759" s="984"/>
      <c r="H759" s="341"/>
      <c r="I759" s="341"/>
      <c r="J759" s="341"/>
      <c r="K759" s="341"/>
      <c r="L759" s="980"/>
    </row>
    <row r="760" spans="4:12" ht="12.75">
      <c r="D760" s="267"/>
      <c r="E760" s="341"/>
      <c r="F760" s="341"/>
      <c r="G760" s="984"/>
      <c r="H760" s="341"/>
      <c r="I760" s="341"/>
      <c r="J760" s="341"/>
      <c r="K760" s="341"/>
      <c r="L760" s="980"/>
    </row>
    <row r="761" spans="4:12" ht="12.75">
      <c r="D761" s="267"/>
      <c r="E761" s="341"/>
      <c r="F761" s="341"/>
      <c r="G761" s="984"/>
      <c r="H761" s="341"/>
      <c r="I761" s="341"/>
      <c r="J761" s="341"/>
      <c r="K761" s="341"/>
      <c r="L761" s="980"/>
    </row>
    <row r="762" spans="4:12" ht="12.75">
      <c r="D762" s="267"/>
      <c r="E762" s="341"/>
      <c r="F762" s="341"/>
      <c r="G762" s="984"/>
      <c r="H762" s="341"/>
      <c r="I762" s="341"/>
      <c r="J762" s="341"/>
      <c r="K762" s="341"/>
      <c r="L762" s="980"/>
    </row>
    <row r="763" spans="4:12" ht="12.75">
      <c r="D763" s="267"/>
      <c r="E763" s="341"/>
      <c r="F763" s="341"/>
      <c r="G763" s="984"/>
      <c r="H763" s="341"/>
      <c r="I763" s="341"/>
      <c r="J763" s="341"/>
      <c r="K763" s="341"/>
      <c r="L763" s="980"/>
    </row>
    <row r="764" spans="4:12" ht="12.75">
      <c r="D764" s="267"/>
      <c r="E764" s="341"/>
      <c r="F764" s="341"/>
      <c r="G764" s="984"/>
      <c r="H764" s="341"/>
      <c r="I764" s="341"/>
      <c r="J764" s="341"/>
      <c r="K764" s="341"/>
      <c r="L764" s="980"/>
    </row>
    <row r="765" spans="4:12" ht="12.75">
      <c r="D765" s="267"/>
      <c r="E765" s="341"/>
      <c r="F765" s="341"/>
      <c r="G765" s="984"/>
      <c r="H765" s="341"/>
      <c r="I765" s="341"/>
      <c r="J765" s="341"/>
      <c r="K765" s="341"/>
      <c r="L765" s="980"/>
    </row>
    <row r="766" spans="4:12" ht="12.75">
      <c r="D766" s="267"/>
      <c r="E766" s="341"/>
      <c r="F766" s="341"/>
      <c r="G766" s="984"/>
      <c r="H766" s="341"/>
      <c r="I766" s="341"/>
      <c r="J766" s="341"/>
      <c r="K766" s="341"/>
      <c r="L766" s="980"/>
    </row>
    <row r="767" spans="4:12" ht="12.75">
      <c r="D767" s="267"/>
      <c r="E767" s="341"/>
      <c r="F767" s="341"/>
      <c r="G767" s="984"/>
      <c r="H767" s="341"/>
      <c r="I767" s="341"/>
      <c r="J767" s="341"/>
      <c r="K767" s="341"/>
      <c r="L767" s="980"/>
    </row>
    <row r="768" spans="4:12" ht="12.75">
      <c r="D768" s="267"/>
      <c r="E768" s="341"/>
      <c r="F768" s="341"/>
      <c r="G768" s="984"/>
      <c r="H768" s="341"/>
      <c r="I768" s="341"/>
      <c r="J768" s="341"/>
      <c r="K768" s="341"/>
      <c r="L768" s="980"/>
    </row>
    <row r="769" spans="4:12" ht="12.75">
      <c r="D769" s="267"/>
      <c r="E769" s="341"/>
      <c r="F769" s="341"/>
      <c r="G769" s="984"/>
      <c r="H769" s="341"/>
      <c r="I769" s="341"/>
      <c r="J769" s="341"/>
      <c r="K769" s="341"/>
      <c r="L769" s="980"/>
    </row>
    <row r="770" spans="4:12" ht="12.75">
      <c r="D770" s="267"/>
      <c r="E770" s="341"/>
      <c r="F770" s="341"/>
      <c r="G770" s="984"/>
      <c r="H770" s="341"/>
      <c r="I770" s="341"/>
      <c r="J770" s="341"/>
      <c r="K770" s="341"/>
      <c r="L770" s="980"/>
    </row>
    <row r="771" spans="4:12" ht="12.75">
      <c r="D771" s="267"/>
      <c r="E771" s="341"/>
      <c r="F771" s="341"/>
      <c r="G771" s="984"/>
      <c r="H771" s="341"/>
      <c r="I771" s="341"/>
      <c r="J771" s="341"/>
      <c r="K771" s="341"/>
      <c r="L771" s="980"/>
    </row>
    <row r="772" spans="4:12" ht="12.75">
      <c r="D772" s="267"/>
      <c r="E772" s="341"/>
      <c r="F772" s="341"/>
      <c r="G772" s="984"/>
      <c r="H772" s="341"/>
      <c r="I772" s="341"/>
      <c r="J772" s="341"/>
      <c r="K772" s="341"/>
      <c r="L772" s="980"/>
    </row>
    <row r="773" spans="4:12" ht="12.75">
      <c r="D773" s="267"/>
      <c r="E773" s="341"/>
      <c r="F773" s="341"/>
      <c r="G773" s="984"/>
      <c r="H773" s="341"/>
      <c r="I773" s="341"/>
      <c r="J773" s="341"/>
      <c r="K773" s="341"/>
      <c r="L773" s="980"/>
    </row>
    <row r="774" spans="4:12" ht="12.75">
      <c r="D774" s="267"/>
      <c r="E774" s="341"/>
      <c r="F774" s="341"/>
      <c r="G774" s="984"/>
      <c r="H774" s="341"/>
      <c r="I774" s="341"/>
      <c r="J774" s="341"/>
      <c r="K774" s="341"/>
      <c r="L774" s="980"/>
    </row>
    <row r="775" spans="4:12" ht="12.75">
      <c r="D775" s="267"/>
      <c r="E775" s="341"/>
      <c r="F775" s="341"/>
      <c r="G775" s="984"/>
      <c r="H775" s="341"/>
      <c r="I775" s="341"/>
      <c r="J775" s="341"/>
      <c r="K775" s="341"/>
      <c r="L775" s="980"/>
    </row>
    <row r="776" spans="4:12" ht="12.75">
      <c r="D776" s="267"/>
      <c r="E776" s="341"/>
      <c r="F776" s="341"/>
      <c r="G776" s="984"/>
      <c r="H776" s="341"/>
      <c r="I776" s="341"/>
      <c r="J776" s="341"/>
      <c r="K776" s="341"/>
      <c r="L776" s="980"/>
    </row>
    <row r="777" spans="4:12" ht="12.75">
      <c r="D777" s="267"/>
      <c r="E777" s="341"/>
      <c r="F777" s="341"/>
      <c r="G777" s="984"/>
      <c r="H777" s="341"/>
      <c r="I777" s="341"/>
      <c r="J777" s="341"/>
      <c r="K777" s="341"/>
      <c r="L777" s="980"/>
    </row>
    <row r="778" spans="4:12" ht="12.75">
      <c r="D778" s="267"/>
      <c r="E778" s="341"/>
      <c r="F778" s="341"/>
      <c r="G778" s="984"/>
      <c r="H778" s="341"/>
      <c r="I778" s="341"/>
      <c r="J778" s="341"/>
      <c r="K778" s="341"/>
      <c r="L778" s="980"/>
    </row>
    <row r="779" spans="4:12" ht="12.75">
      <c r="D779" s="267"/>
      <c r="E779" s="341"/>
      <c r="F779" s="341"/>
      <c r="G779" s="984"/>
      <c r="H779" s="341"/>
      <c r="I779" s="341"/>
      <c r="J779" s="341"/>
      <c r="K779" s="341"/>
      <c r="L779" s="980"/>
    </row>
    <row r="780" spans="4:12" ht="12.75">
      <c r="D780" s="267"/>
      <c r="E780" s="341"/>
      <c r="F780" s="341"/>
      <c r="G780" s="984"/>
      <c r="H780" s="341"/>
      <c r="I780" s="341"/>
      <c r="J780" s="341"/>
      <c r="K780" s="341"/>
      <c r="L780" s="980"/>
    </row>
    <row r="781" spans="4:12" ht="12.75">
      <c r="D781" s="267"/>
      <c r="E781" s="341"/>
      <c r="F781" s="341"/>
      <c r="G781" s="984"/>
      <c r="H781" s="341"/>
      <c r="I781" s="341"/>
      <c r="J781" s="341"/>
      <c r="K781" s="341"/>
      <c r="L781" s="980"/>
    </row>
    <row r="782" spans="4:12" ht="12.75">
      <c r="D782" s="267"/>
      <c r="E782" s="341"/>
      <c r="F782" s="341"/>
      <c r="G782" s="984"/>
      <c r="H782" s="341"/>
      <c r="I782" s="341"/>
      <c r="J782" s="341"/>
      <c r="K782" s="341"/>
      <c r="L782" s="980"/>
    </row>
    <row r="783" spans="4:12" ht="12.75">
      <c r="D783" s="267"/>
      <c r="E783" s="341"/>
      <c r="F783" s="341"/>
      <c r="G783" s="984"/>
      <c r="H783" s="341"/>
      <c r="I783" s="341"/>
      <c r="J783" s="341"/>
      <c r="K783" s="341"/>
      <c r="L783" s="980"/>
    </row>
    <row r="784" spans="4:12" ht="12.75">
      <c r="D784" s="267"/>
      <c r="E784" s="341"/>
      <c r="F784" s="341"/>
      <c r="G784" s="984"/>
      <c r="H784" s="341"/>
      <c r="I784" s="341"/>
      <c r="J784" s="341"/>
      <c r="K784" s="341"/>
      <c r="L784" s="980"/>
    </row>
    <row r="785" spans="4:12" ht="12.75">
      <c r="D785" s="267"/>
      <c r="E785" s="341"/>
      <c r="F785" s="341"/>
      <c r="G785" s="984"/>
      <c r="H785" s="341"/>
      <c r="I785" s="341"/>
      <c r="J785" s="341"/>
      <c r="K785" s="341"/>
      <c r="L785" s="980"/>
    </row>
    <row r="786" spans="4:12" ht="12.75">
      <c r="D786" s="267"/>
      <c r="E786" s="341"/>
      <c r="F786" s="341"/>
      <c r="G786" s="984"/>
      <c r="H786" s="341"/>
      <c r="I786" s="341"/>
      <c r="J786" s="341"/>
      <c r="K786" s="341"/>
      <c r="L786" s="980"/>
    </row>
    <row r="787" spans="4:12" ht="12.75">
      <c r="D787" s="267"/>
      <c r="E787" s="341"/>
      <c r="F787" s="341"/>
      <c r="G787" s="984"/>
      <c r="H787" s="341"/>
      <c r="I787" s="341"/>
      <c r="J787" s="341"/>
      <c r="K787" s="341"/>
      <c r="L787" s="980"/>
    </row>
    <row r="788" spans="4:12" ht="12.75">
      <c r="D788" s="267"/>
      <c r="E788" s="341"/>
      <c r="F788" s="341"/>
      <c r="G788" s="984"/>
      <c r="H788" s="341"/>
      <c r="I788" s="341"/>
      <c r="J788" s="341"/>
      <c r="K788" s="341"/>
      <c r="L788" s="980"/>
    </row>
    <row r="789" spans="4:12" ht="12.75">
      <c r="D789" s="267"/>
      <c r="E789" s="341"/>
      <c r="F789" s="341"/>
      <c r="G789" s="984"/>
      <c r="H789" s="341"/>
      <c r="I789" s="341"/>
      <c r="J789" s="341"/>
      <c r="K789" s="341"/>
      <c r="L789" s="980"/>
    </row>
    <row r="790" spans="4:12" ht="12.75">
      <c r="D790" s="267"/>
      <c r="E790" s="341"/>
      <c r="F790" s="341"/>
      <c r="G790" s="984"/>
      <c r="H790" s="341"/>
      <c r="I790" s="341"/>
      <c r="J790" s="341"/>
      <c r="K790" s="341"/>
      <c r="L790" s="980"/>
    </row>
    <row r="791" spans="4:12" ht="12.75">
      <c r="D791" s="267"/>
      <c r="E791" s="341"/>
      <c r="F791" s="341"/>
      <c r="G791" s="984"/>
      <c r="H791" s="341"/>
      <c r="I791" s="341"/>
      <c r="J791" s="341"/>
      <c r="K791" s="341"/>
      <c r="L791" s="980"/>
    </row>
    <row r="792" spans="4:12" ht="12.75">
      <c r="D792" s="267"/>
      <c r="E792" s="341"/>
      <c r="F792" s="341"/>
      <c r="G792" s="984"/>
      <c r="H792" s="341"/>
      <c r="I792" s="341"/>
      <c r="J792" s="341"/>
      <c r="K792" s="341"/>
      <c r="L792" s="980"/>
    </row>
    <row r="793" spans="4:12" ht="12.75">
      <c r="D793" s="267"/>
      <c r="E793" s="341"/>
      <c r="F793" s="341"/>
      <c r="G793" s="984"/>
      <c r="H793" s="341"/>
      <c r="I793" s="341"/>
      <c r="J793" s="341"/>
      <c r="K793" s="341"/>
      <c r="L793" s="980"/>
    </row>
    <row r="794" spans="4:12" ht="12.75">
      <c r="D794" s="267"/>
      <c r="E794" s="341"/>
      <c r="F794" s="341"/>
      <c r="G794" s="984"/>
      <c r="H794" s="341"/>
      <c r="I794" s="341"/>
      <c r="J794" s="341"/>
      <c r="K794" s="341"/>
      <c r="L794" s="980"/>
    </row>
    <row r="795" spans="4:12" ht="12.75">
      <c r="D795" s="267"/>
      <c r="E795" s="341"/>
      <c r="F795" s="341"/>
      <c r="G795" s="984"/>
      <c r="H795" s="341"/>
      <c r="I795" s="341"/>
      <c r="J795" s="341"/>
      <c r="K795" s="341"/>
      <c r="L795" s="980"/>
    </row>
    <row r="796" spans="4:12" ht="12.75">
      <c r="D796" s="267"/>
      <c r="E796" s="341"/>
      <c r="F796" s="341"/>
      <c r="G796" s="984"/>
      <c r="H796" s="341"/>
      <c r="I796" s="341"/>
      <c r="J796" s="341"/>
      <c r="K796" s="341"/>
      <c r="L796" s="980"/>
    </row>
    <row r="797" spans="4:12" ht="12.75">
      <c r="D797" s="267"/>
      <c r="E797" s="341"/>
      <c r="F797" s="341"/>
      <c r="G797" s="984"/>
      <c r="H797" s="341"/>
      <c r="I797" s="341"/>
      <c r="J797" s="341"/>
      <c r="K797" s="341"/>
      <c r="L797" s="980"/>
    </row>
    <row r="798" spans="4:12" ht="12.75">
      <c r="D798" s="267"/>
      <c r="E798" s="341"/>
      <c r="F798" s="341"/>
      <c r="G798" s="984"/>
      <c r="H798" s="341"/>
      <c r="I798" s="341"/>
      <c r="J798" s="341"/>
      <c r="K798" s="341"/>
      <c r="L798" s="980"/>
    </row>
    <row r="799" spans="4:12" ht="12.75">
      <c r="D799" s="267"/>
      <c r="E799" s="341"/>
      <c r="F799" s="341"/>
      <c r="G799" s="984"/>
      <c r="H799" s="341"/>
      <c r="I799" s="341"/>
      <c r="J799" s="341"/>
      <c r="K799" s="341"/>
      <c r="L799" s="980"/>
    </row>
    <row r="800" spans="4:12" ht="12.75">
      <c r="D800" s="267"/>
      <c r="E800" s="341"/>
      <c r="F800" s="341"/>
      <c r="G800" s="984"/>
      <c r="H800" s="341"/>
      <c r="I800" s="341"/>
      <c r="J800" s="341"/>
      <c r="K800" s="341"/>
      <c r="L800" s="980"/>
    </row>
    <row r="801" spans="4:12" ht="12.75">
      <c r="D801" s="267"/>
      <c r="E801" s="341"/>
      <c r="F801" s="341"/>
      <c r="G801" s="984"/>
      <c r="H801" s="341"/>
      <c r="I801" s="341"/>
      <c r="J801" s="341"/>
      <c r="K801" s="341"/>
      <c r="L801" s="980"/>
    </row>
    <row r="802" spans="4:12" ht="12.75">
      <c r="D802" s="267"/>
      <c r="E802" s="341"/>
      <c r="F802" s="341"/>
      <c r="G802" s="984"/>
      <c r="H802" s="341"/>
      <c r="I802" s="341"/>
      <c r="J802" s="341"/>
      <c r="K802" s="341"/>
      <c r="L802" s="980"/>
    </row>
    <row r="803" spans="4:12" ht="12.75">
      <c r="D803" s="267"/>
      <c r="E803" s="341"/>
      <c r="F803" s="341"/>
      <c r="G803" s="984"/>
      <c r="H803" s="341"/>
      <c r="I803" s="341"/>
      <c r="J803" s="341"/>
      <c r="K803" s="341"/>
      <c r="L803" s="980"/>
    </row>
    <row r="804" spans="4:12" ht="12.75">
      <c r="D804" s="267"/>
      <c r="E804" s="341"/>
      <c r="F804" s="341"/>
      <c r="G804" s="984"/>
      <c r="H804" s="341"/>
      <c r="I804" s="341"/>
      <c r="J804" s="341"/>
      <c r="K804" s="341"/>
      <c r="L804" s="980"/>
    </row>
    <row r="805" spans="4:12" ht="12.75">
      <c r="D805" s="267"/>
      <c r="E805" s="341"/>
      <c r="F805" s="341"/>
      <c r="G805" s="984"/>
      <c r="H805" s="341"/>
      <c r="I805" s="341"/>
      <c r="J805" s="341"/>
      <c r="K805" s="341"/>
      <c r="L805" s="980"/>
    </row>
    <row r="806" spans="4:12" ht="12.75">
      <c r="D806" s="267"/>
      <c r="E806" s="341"/>
      <c r="F806" s="341"/>
      <c r="G806" s="984"/>
      <c r="H806" s="341"/>
      <c r="I806" s="341"/>
      <c r="J806" s="341"/>
      <c r="K806" s="341"/>
      <c r="L806" s="980"/>
    </row>
    <row r="807" spans="4:12" ht="12.75">
      <c r="D807" s="267"/>
      <c r="E807" s="341"/>
      <c r="F807" s="341"/>
      <c r="G807" s="984"/>
      <c r="H807" s="341"/>
      <c r="I807" s="341"/>
      <c r="J807" s="341"/>
      <c r="K807" s="341"/>
      <c r="L807" s="980"/>
    </row>
    <row r="808" spans="4:12" ht="12.75">
      <c r="D808" s="267"/>
      <c r="E808" s="341"/>
      <c r="F808" s="341"/>
      <c r="G808" s="984"/>
      <c r="H808" s="341"/>
      <c r="I808" s="341"/>
      <c r="J808" s="341"/>
      <c r="K808" s="341"/>
      <c r="L808" s="980"/>
    </row>
    <row r="809" spans="4:12" ht="12.75">
      <c r="D809" s="267"/>
      <c r="E809" s="341"/>
      <c r="F809" s="341"/>
      <c r="G809" s="984"/>
      <c r="H809" s="341"/>
      <c r="I809" s="341"/>
      <c r="J809" s="341"/>
      <c r="K809" s="341"/>
      <c r="L809" s="980"/>
    </row>
    <row r="810" spans="4:12" ht="12.75">
      <c r="D810" s="267"/>
      <c r="E810" s="341"/>
      <c r="F810" s="341"/>
      <c r="G810" s="984"/>
      <c r="H810" s="341"/>
      <c r="I810" s="341"/>
      <c r="J810" s="341"/>
      <c r="K810" s="341"/>
      <c r="L810" s="980"/>
    </row>
    <row r="811" spans="4:12" ht="12.75">
      <c r="D811" s="267"/>
      <c r="E811" s="341"/>
      <c r="F811" s="341"/>
      <c r="G811" s="984"/>
      <c r="H811" s="341"/>
      <c r="I811" s="341"/>
      <c r="J811" s="341"/>
      <c r="K811" s="341"/>
      <c r="L811" s="980"/>
    </row>
    <row r="812" spans="4:12" ht="12.75">
      <c r="D812" s="267"/>
      <c r="E812" s="341"/>
      <c r="F812" s="341"/>
      <c r="G812" s="984"/>
      <c r="H812" s="341"/>
      <c r="I812" s="341"/>
      <c r="J812" s="341"/>
      <c r="K812" s="341"/>
      <c r="L812" s="980"/>
    </row>
    <row r="813" spans="4:12" ht="12.75">
      <c r="D813" s="267"/>
      <c r="E813" s="341"/>
      <c r="F813" s="341"/>
      <c r="G813" s="984"/>
      <c r="H813" s="341"/>
      <c r="I813" s="341"/>
      <c r="J813" s="341"/>
      <c r="K813" s="341"/>
      <c r="L813" s="980"/>
    </row>
    <row r="814" spans="4:12" ht="12.75">
      <c r="D814" s="267"/>
      <c r="E814" s="341"/>
      <c r="F814" s="341"/>
      <c r="G814" s="984"/>
      <c r="H814" s="341"/>
      <c r="I814" s="341"/>
      <c r="J814" s="341"/>
      <c r="K814" s="341"/>
      <c r="L814" s="980"/>
    </row>
    <row r="815" spans="4:12" ht="12.75">
      <c r="D815" s="267"/>
      <c r="E815" s="341"/>
      <c r="F815" s="341"/>
      <c r="G815" s="984"/>
      <c r="H815" s="341"/>
      <c r="I815" s="341"/>
      <c r="J815" s="341"/>
      <c r="K815" s="341"/>
      <c r="L815" s="980"/>
    </row>
    <row r="816" spans="4:12" ht="12.75">
      <c r="D816" s="267"/>
      <c r="E816" s="341"/>
      <c r="F816" s="341"/>
      <c r="G816" s="984"/>
      <c r="H816" s="341"/>
      <c r="I816" s="341"/>
      <c r="J816" s="341"/>
      <c r="K816" s="341"/>
      <c r="L816" s="980"/>
    </row>
    <row r="817" spans="4:12" ht="12.75">
      <c r="D817" s="267"/>
      <c r="E817" s="341"/>
      <c r="F817" s="341"/>
      <c r="G817" s="984"/>
      <c r="H817" s="341"/>
      <c r="I817" s="341"/>
      <c r="J817" s="341"/>
      <c r="K817" s="341"/>
      <c r="L817" s="980"/>
    </row>
    <row r="818" spans="4:12" ht="12.75">
      <c r="D818" s="267"/>
      <c r="E818" s="341"/>
      <c r="F818" s="341"/>
      <c r="G818" s="984"/>
      <c r="H818" s="341"/>
      <c r="I818" s="341"/>
      <c r="J818" s="341"/>
      <c r="K818" s="341"/>
      <c r="L818" s="980"/>
    </row>
    <row r="819" spans="4:12" ht="12.75">
      <c r="D819" s="267"/>
      <c r="E819" s="341"/>
      <c r="F819" s="341"/>
      <c r="G819" s="984"/>
      <c r="H819" s="341"/>
      <c r="I819" s="341"/>
      <c r="J819" s="341"/>
      <c r="K819" s="341"/>
      <c r="L819" s="980"/>
    </row>
    <row r="820" spans="4:12" ht="12.75">
      <c r="D820" s="267"/>
      <c r="E820" s="341"/>
      <c r="F820" s="341"/>
      <c r="G820" s="984"/>
      <c r="H820" s="341"/>
      <c r="I820" s="341"/>
      <c r="J820" s="341"/>
      <c r="K820" s="341"/>
      <c r="L820" s="980"/>
    </row>
    <row r="821" spans="4:12" ht="12.75">
      <c r="D821" s="267"/>
      <c r="E821" s="341"/>
      <c r="F821" s="341"/>
      <c r="G821" s="984"/>
      <c r="H821" s="341"/>
      <c r="I821" s="341"/>
      <c r="J821" s="341"/>
      <c r="K821" s="341"/>
      <c r="L821" s="980"/>
    </row>
    <row r="822" spans="4:12" ht="12.75">
      <c r="D822" s="267"/>
      <c r="E822" s="341"/>
      <c r="F822" s="341"/>
      <c r="G822" s="984"/>
      <c r="H822" s="341"/>
      <c r="I822" s="341"/>
      <c r="J822" s="341"/>
      <c r="K822" s="341"/>
      <c r="L822" s="980"/>
    </row>
    <row r="823" spans="4:12" ht="12.75">
      <c r="D823" s="267"/>
      <c r="E823" s="341"/>
      <c r="F823" s="341"/>
      <c r="G823" s="984"/>
      <c r="H823" s="341"/>
      <c r="I823" s="341"/>
      <c r="J823" s="341"/>
      <c r="K823" s="341"/>
      <c r="L823" s="980"/>
    </row>
    <row r="824" spans="4:12" ht="12.75">
      <c r="D824" s="267"/>
      <c r="E824" s="341"/>
      <c r="F824" s="341"/>
      <c r="G824" s="984"/>
      <c r="H824" s="341"/>
      <c r="I824" s="341"/>
      <c r="J824" s="341"/>
      <c r="K824" s="341"/>
      <c r="L824" s="980"/>
    </row>
    <row r="825" spans="4:12" ht="12.75">
      <c r="D825" s="267"/>
      <c r="E825" s="341"/>
      <c r="F825" s="341"/>
      <c r="G825" s="984"/>
      <c r="H825" s="341"/>
      <c r="I825" s="341"/>
      <c r="J825" s="341"/>
      <c r="K825" s="341"/>
      <c r="L825" s="980"/>
    </row>
    <row r="826" spans="4:12" ht="12.75">
      <c r="D826" s="267"/>
      <c r="E826" s="341"/>
      <c r="F826" s="341"/>
      <c r="G826" s="984"/>
      <c r="H826" s="341"/>
      <c r="I826" s="341"/>
      <c r="J826" s="341"/>
      <c r="K826" s="341"/>
      <c r="L826" s="980"/>
    </row>
    <row r="827" spans="4:12" ht="12.75">
      <c r="D827" s="267"/>
      <c r="E827" s="341"/>
      <c r="F827" s="341"/>
      <c r="G827" s="984"/>
      <c r="H827" s="341"/>
      <c r="I827" s="341"/>
      <c r="J827" s="341"/>
      <c r="K827" s="341"/>
      <c r="L827" s="980"/>
    </row>
    <row r="828" spans="4:12" ht="12.75">
      <c r="D828" s="267"/>
      <c r="E828" s="341"/>
      <c r="F828" s="341"/>
      <c r="G828" s="984"/>
      <c r="H828" s="341"/>
      <c r="I828" s="341"/>
      <c r="J828" s="341"/>
      <c r="K828" s="341"/>
      <c r="L828" s="980"/>
    </row>
    <row r="829" spans="4:12" ht="12.75">
      <c r="D829" s="267"/>
      <c r="E829" s="341"/>
      <c r="F829" s="341"/>
      <c r="G829" s="984"/>
      <c r="H829" s="341"/>
      <c r="I829" s="341"/>
      <c r="J829" s="341"/>
      <c r="K829" s="341"/>
      <c r="L829" s="980"/>
    </row>
    <row r="830" spans="4:12" ht="12.75">
      <c r="D830" s="267"/>
      <c r="E830" s="341"/>
      <c r="F830" s="341"/>
      <c r="G830" s="984"/>
      <c r="H830" s="341"/>
      <c r="I830" s="341"/>
      <c r="J830" s="341"/>
      <c r="K830" s="341"/>
      <c r="L830" s="980"/>
    </row>
    <row r="831" spans="4:12" ht="12.75">
      <c r="D831" s="267"/>
      <c r="E831" s="341"/>
      <c r="F831" s="341"/>
      <c r="G831" s="984"/>
      <c r="H831" s="341"/>
      <c r="I831" s="341"/>
      <c r="J831" s="341"/>
      <c r="K831" s="341"/>
      <c r="L831" s="980"/>
    </row>
    <row r="832" spans="4:12" ht="12.75">
      <c r="D832" s="267"/>
      <c r="E832" s="341"/>
      <c r="F832" s="341"/>
      <c r="G832" s="984"/>
      <c r="H832" s="341"/>
      <c r="I832" s="341"/>
      <c r="J832" s="341"/>
      <c r="K832" s="341"/>
      <c r="L832" s="980"/>
    </row>
    <row r="833" spans="4:12" ht="12.75">
      <c r="D833" s="267"/>
      <c r="E833" s="341"/>
      <c r="F833" s="341"/>
      <c r="G833" s="984"/>
      <c r="H833" s="341"/>
      <c r="I833" s="341"/>
      <c r="J833" s="341"/>
      <c r="K833" s="341"/>
      <c r="L833" s="980"/>
    </row>
    <row r="834" spans="4:12" ht="12.75">
      <c r="D834" s="267"/>
      <c r="E834" s="341"/>
      <c r="F834" s="341"/>
      <c r="G834" s="984"/>
      <c r="H834" s="341"/>
      <c r="I834" s="341"/>
      <c r="J834" s="341"/>
      <c r="K834" s="341"/>
      <c r="L834" s="980"/>
    </row>
    <row r="835" spans="4:12" ht="12.75">
      <c r="D835" s="267"/>
      <c r="E835" s="341"/>
      <c r="F835" s="341"/>
      <c r="G835" s="984"/>
      <c r="H835" s="341"/>
      <c r="I835" s="341"/>
      <c r="J835" s="341"/>
      <c r="K835" s="341"/>
      <c r="L835" s="980"/>
    </row>
    <row r="836" spans="4:12" ht="12.75">
      <c r="D836" s="267"/>
      <c r="E836" s="341"/>
      <c r="F836" s="341"/>
      <c r="G836" s="984"/>
      <c r="H836" s="341"/>
      <c r="I836" s="341"/>
      <c r="J836" s="341"/>
      <c r="K836" s="341"/>
      <c r="L836" s="980"/>
    </row>
    <row r="837" spans="4:12" ht="12.75">
      <c r="D837" s="267"/>
      <c r="E837" s="341"/>
      <c r="F837" s="341"/>
      <c r="G837" s="984"/>
      <c r="H837" s="341"/>
      <c r="I837" s="341"/>
      <c r="J837" s="341"/>
      <c r="K837" s="341"/>
      <c r="L837" s="980"/>
    </row>
    <row r="838" spans="4:12" ht="12.75">
      <c r="D838" s="267"/>
      <c r="E838" s="341"/>
      <c r="F838" s="341"/>
      <c r="G838" s="984"/>
      <c r="H838" s="341"/>
      <c r="I838" s="341"/>
      <c r="J838" s="341"/>
      <c r="K838" s="341"/>
      <c r="L838" s="980"/>
    </row>
    <row r="839" spans="4:12" ht="12.75">
      <c r="D839" s="267"/>
      <c r="E839" s="341"/>
      <c r="F839" s="341"/>
      <c r="G839" s="984"/>
      <c r="H839" s="341"/>
      <c r="I839" s="341"/>
      <c r="J839" s="341"/>
      <c r="K839" s="341"/>
      <c r="L839" s="980"/>
    </row>
    <row r="840" spans="4:12" ht="12.75">
      <c r="D840" s="267"/>
      <c r="E840" s="341"/>
      <c r="F840" s="341"/>
      <c r="G840" s="984"/>
      <c r="H840" s="341"/>
      <c r="I840" s="341"/>
      <c r="J840" s="341"/>
      <c r="K840" s="341"/>
      <c r="L840" s="980"/>
    </row>
    <row r="841" spans="4:12" ht="12.75">
      <c r="D841" s="267"/>
      <c r="E841" s="341"/>
      <c r="F841" s="341"/>
      <c r="G841" s="984"/>
      <c r="H841" s="341"/>
      <c r="I841" s="341"/>
      <c r="J841" s="341"/>
      <c r="K841" s="341"/>
      <c r="L841" s="980"/>
    </row>
    <row r="842" spans="4:12" ht="12.75">
      <c r="D842" s="267"/>
      <c r="E842" s="341"/>
      <c r="F842" s="341"/>
      <c r="G842" s="984"/>
      <c r="H842" s="341"/>
      <c r="I842" s="341"/>
      <c r="J842" s="341"/>
      <c r="K842" s="341"/>
      <c r="L842" s="980"/>
    </row>
    <row r="843" spans="4:12" ht="12.75">
      <c r="D843" s="267"/>
      <c r="E843" s="341"/>
      <c r="F843" s="341"/>
      <c r="G843" s="984"/>
      <c r="H843" s="341"/>
      <c r="I843" s="341"/>
      <c r="J843" s="341"/>
      <c r="K843" s="341"/>
      <c r="L843" s="980"/>
    </row>
    <row r="844" spans="4:12" ht="12.75">
      <c r="D844" s="267"/>
      <c r="E844" s="341"/>
      <c r="F844" s="341"/>
      <c r="G844" s="984"/>
      <c r="H844" s="341"/>
      <c r="I844" s="341"/>
      <c r="J844" s="341"/>
      <c r="K844" s="341"/>
      <c r="L844" s="980"/>
    </row>
    <row r="845" spans="4:12" ht="12.75">
      <c r="D845" s="267"/>
      <c r="E845" s="341"/>
      <c r="F845" s="341"/>
      <c r="G845" s="984"/>
      <c r="H845" s="341"/>
      <c r="I845" s="341"/>
      <c r="J845" s="341"/>
      <c r="K845" s="341"/>
      <c r="L845" s="980"/>
    </row>
    <row r="846" spans="4:12" ht="12.75">
      <c r="D846" s="267"/>
      <c r="E846" s="341"/>
      <c r="F846" s="341"/>
      <c r="G846" s="984"/>
      <c r="H846" s="341"/>
      <c r="I846" s="341"/>
      <c r="J846" s="341"/>
      <c r="K846" s="341"/>
      <c r="L846" s="980"/>
    </row>
    <row r="847" spans="4:12" ht="12.75">
      <c r="D847" s="267"/>
      <c r="E847" s="341"/>
      <c r="F847" s="341"/>
      <c r="G847" s="984"/>
      <c r="H847" s="341"/>
      <c r="I847" s="341"/>
      <c r="J847" s="341"/>
      <c r="K847" s="341"/>
      <c r="L847" s="980"/>
    </row>
    <row r="848" spans="4:12" ht="12.75">
      <c r="D848" s="267"/>
      <c r="E848" s="341"/>
      <c r="F848" s="341"/>
      <c r="G848" s="984"/>
      <c r="H848" s="341"/>
      <c r="I848" s="341"/>
      <c r="J848" s="341"/>
      <c r="K848" s="341"/>
      <c r="L848" s="980"/>
    </row>
    <row r="849" spans="4:12" ht="12.75">
      <c r="D849" s="267"/>
      <c r="E849" s="341"/>
      <c r="F849" s="341"/>
      <c r="G849" s="984"/>
      <c r="H849" s="341"/>
      <c r="I849" s="341"/>
      <c r="J849" s="341"/>
      <c r="K849" s="341"/>
      <c r="L849" s="980"/>
    </row>
    <row r="850" spans="4:12" ht="12.75">
      <c r="D850" s="267"/>
      <c r="E850" s="341"/>
      <c r="F850" s="341"/>
      <c r="G850" s="984"/>
      <c r="H850" s="341"/>
      <c r="I850" s="341"/>
      <c r="J850" s="341"/>
      <c r="K850" s="341"/>
      <c r="L850" s="980"/>
    </row>
    <row r="851" spans="4:12" ht="12.75">
      <c r="D851" s="267"/>
      <c r="E851" s="341"/>
      <c r="F851" s="341"/>
      <c r="G851" s="984"/>
      <c r="H851" s="341"/>
      <c r="I851" s="341"/>
      <c r="J851" s="341"/>
      <c r="K851" s="341"/>
      <c r="L851" s="980"/>
    </row>
    <row r="852" spans="4:12" ht="12.75">
      <c r="D852" s="267"/>
      <c r="E852" s="341"/>
      <c r="F852" s="341"/>
      <c r="G852" s="984"/>
      <c r="H852" s="341"/>
      <c r="I852" s="341"/>
      <c r="J852" s="341"/>
      <c r="K852" s="341"/>
      <c r="L852" s="980"/>
    </row>
    <row r="853" spans="4:12" ht="12.75">
      <c r="D853" s="267"/>
      <c r="E853" s="341"/>
      <c r="F853" s="341"/>
      <c r="G853" s="984"/>
      <c r="H853" s="341"/>
      <c r="I853" s="341"/>
      <c r="J853" s="341"/>
      <c r="K853" s="341"/>
      <c r="L853" s="980"/>
    </row>
    <row r="854" spans="4:12" ht="12.75">
      <c r="D854" s="267"/>
      <c r="E854" s="341"/>
      <c r="F854" s="341"/>
      <c r="G854" s="984"/>
      <c r="H854" s="341"/>
      <c r="I854" s="341"/>
      <c r="J854" s="341"/>
      <c r="K854" s="341"/>
      <c r="L854" s="980"/>
    </row>
    <row r="855" spans="4:12" ht="12.75">
      <c r="D855" s="267"/>
      <c r="E855" s="341"/>
      <c r="F855" s="341"/>
      <c r="G855" s="984"/>
      <c r="H855" s="341"/>
      <c r="I855" s="341"/>
      <c r="J855" s="341"/>
      <c r="K855" s="341"/>
      <c r="L855" s="980"/>
    </row>
    <row r="856" spans="4:12" ht="12.75">
      <c r="D856" s="267"/>
      <c r="E856" s="341"/>
      <c r="F856" s="341"/>
      <c r="G856" s="984"/>
      <c r="H856" s="341"/>
      <c r="I856" s="341"/>
      <c r="J856" s="341"/>
      <c r="K856" s="341"/>
      <c r="L856" s="980"/>
    </row>
    <row r="857" spans="4:12" ht="12.75">
      <c r="D857" s="267"/>
      <c r="E857" s="341"/>
      <c r="F857" s="341"/>
      <c r="G857" s="984"/>
      <c r="H857" s="341"/>
      <c r="I857" s="341"/>
      <c r="J857" s="341"/>
      <c r="K857" s="341"/>
      <c r="L857" s="980"/>
    </row>
    <row r="858" spans="4:12" ht="12.75">
      <c r="D858" s="267"/>
      <c r="E858" s="341"/>
      <c r="F858" s="341"/>
      <c r="G858" s="984"/>
      <c r="H858" s="341"/>
      <c r="I858" s="341"/>
      <c r="J858" s="341"/>
      <c r="K858" s="341"/>
      <c r="L858" s="980"/>
    </row>
    <row r="859" spans="4:12" ht="12.75">
      <c r="D859" s="267"/>
      <c r="E859" s="341"/>
      <c r="F859" s="341"/>
      <c r="G859" s="984"/>
      <c r="H859" s="341"/>
      <c r="I859" s="341"/>
      <c r="J859" s="341"/>
      <c r="K859" s="341"/>
      <c r="L859" s="980"/>
    </row>
    <row r="860" spans="4:12" ht="12.75">
      <c r="D860" s="267"/>
      <c r="E860" s="341"/>
      <c r="F860" s="341"/>
      <c r="G860" s="984"/>
      <c r="H860" s="341"/>
      <c r="I860" s="341"/>
      <c r="J860" s="341"/>
      <c r="K860" s="341"/>
      <c r="L860" s="980"/>
    </row>
    <row r="861" spans="4:12" ht="12.75">
      <c r="D861" s="267"/>
      <c r="E861" s="341"/>
      <c r="F861" s="341"/>
      <c r="G861" s="984"/>
      <c r="H861" s="341"/>
      <c r="I861" s="341"/>
      <c r="J861" s="341"/>
      <c r="K861" s="341"/>
      <c r="L861" s="980"/>
    </row>
    <row r="862" spans="4:12" ht="12.75">
      <c r="D862" s="267"/>
      <c r="E862" s="341"/>
      <c r="F862" s="341"/>
      <c r="G862" s="984"/>
      <c r="H862" s="341"/>
      <c r="I862" s="341"/>
      <c r="J862" s="341"/>
      <c r="K862" s="341"/>
      <c r="L862" s="980"/>
    </row>
    <row r="863" spans="4:12" ht="12.75">
      <c r="D863" s="267"/>
      <c r="E863" s="341"/>
      <c r="F863" s="341"/>
      <c r="G863" s="984"/>
      <c r="H863" s="341"/>
      <c r="I863" s="341"/>
      <c r="J863" s="341"/>
      <c r="K863" s="341"/>
      <c r="L863" s="980"/>
    </row>
    <row r="864" spans="4:12" ht="12.75">
      <c r="D864" s="267"/>
      <c r="E864" s="341"/>
      <c r="F864" s="341"/>
      <c r="G864" s="984"/>
      <c r="H864" s="341"/>
      <c r="I864" s="341"/>
      <c r="J864" s="341"/>
      <c r="K864" s="341"/>
      <c r="L864" s="980"/>
    </row>
    <row r="865" spans="4:12" ht="12.75">
      <c r="D865" s="267"/>
      <c r="E865" s="341"/>
      <c r="F865" s="341"/>
      <c r="G865" s="984"/>
      <c r="H865" s="341"/>
      <c r="I865" s="341"/>
      <c r="J865" s="341"/>
      <c r="K865" s="341"/>
      <c r="L865" s="980"/>
    </row>
    <row r="866" spans="4:12" ht="12.75">
      <c r="D866" s="267"/>
      <c r="E866" s="341"/>
      <c r="F866" s="341"/>
      <c r="G866" s="984"/>
      <c r="H866" s="341"/>
      <c r="I866" s="341"/>
      <c r="J866" s="341"/>
      <c r="K866" s="341"/>
      <c r="L866" s="980"/>
    </row>
    <row r="867" spans="4:12" ht="12.75">
      <c r="D867" s="267"/>
      <c r="E867" s="341"/>
      <c r="F867" s="341"/>
      <c r="G867" s="984"/>
      <c r="H867" s="341"/>
      <c r="I867" s="341"/>
      <c r="J867" s="341"/>
      <c r="K867" s="341"/>
      <c r="L867" s="980"/>
    </row>
    <row r="868" spans="4:12" ht="12.75">
      <c r="D868" s="267"/>
      <c r="E868" s="341"/>
      <c r="F868" s="341"/>
      <c r="G868" s="984"/>
      <c r="H868" s="341"/>
      <c r="I868" s="341"/>
      <c r="J868" s="341"/>
      <c r="K868" s="341"/>
      <c r="L868" s="980"/>
    </row>
    <row r="869" spans="4:12" ht="12.75">
      <c r="D869" s="267"/>
      <c r="E869" s="341"/>
      <c r="F869" s="341"/>
      <c r="G869" s="984"/>
      <c r="H869" s="341"/>
      <c r="I869" s="341"/>
      <c r="J869" s="341"/>
      <c r="K869" s="341"/>
      <c r="L869" s="980"/>
    </row>
    <row r="870" spans="4:12" ht="12.75">
      <c r="D870" s="267"/>
      <c r="E870" s="341"/>
      <c r="F870" s="341"/>
      <c r="G870" s="984"/>
      <c r="H870" s="341"/>
      <c r="I870" s="341"/>
      <c r="J870" s="341"/>
      <c r="K870" s="341"/>
      <c r="L870" s="980"/>
    </row>
    <row r="871" spans="4:12" ht="12.75">
      <c r="D871" s="267"/>
      <c r="E871" s="341"/>
      <c r="F871" s="341"/>
      <c r="G871" s="984"/>
      <c r="H871" s="341"/>
      <c r="I871" s="341"/>
      <c r="J871" s="341"/>
      <c r="K871" s="341"/>
      <c r="L871" s="980"/>
    </row>
    <row r="872" spans="4:12" ht="12.75">
      <c r="D872" s="267"/>
      <c r="E872" s="341"/>
      <c r="F872" s="341"/>
      <c r="G872" s="984"/>
      <c r="H872" s="341"/>
      <c r="I872" s="341"/>
      <c r="J872" s="341"/>
      <c r="K872" s="341"/>
      <c r="L872" s="980"/>
    </row>
    <row r="873" spans="4:12" ht="12.75">
      <c r="D873" s="267"/>
      <c r="E873" s="341"/>
      <c r="F873" s="341"/>
      <c r="G873" s="984"/>
      <c r="H873" s="341"/>
      <c r="I873" s="341"/>
      <c r="J873" s="341"/>
      <c r="K873" s="341"/>
      <c r="L873" s="980"/>
    </row>
    <row r="874" spans="4:12" ht="12.75">
      <c r="D874" s="267"/>
      <c r="E874" s="341"/>
      <c r="F874" s="341"/>
      <c r="G874" s="984"/>
      <c r="H874" s="341"/>
      <c r="I874" s="341"/>
      <c r="J874" s="341"/>
      <c r="K874" s="341"/>
      <c r="L874" s="980"/>
    </row>
    <row r="875" spans="4:12" ht="12.75">
      <c r="D875" s="267"/>
      <c r="E875" s="341"/>
      <c r="F875" s="341"/>
      <c r="G875" s="984"/>
      <c r="H875" s="341"/>
      <c r="I875" s="341"/>
      <c r="J875" s="341"/>
      <c r="K875" s="341"/>
      <c r="L875" s="980"/>
    </row>
    <row r="876" spans="4:12" ht="12.75">
      <c r="D876" s="267"/>
      <c r="E876" s="341"/>
      <c r="F876" s="341"/>
      <c r="G876" s="984"/>
      <c r="H876" s="341"/>
      <c r="I876" s="341"/>
      <c r="J876" s="341"/>
      <c r="K876" s="341"/>
      <c r="L876" s="980"/>
    </row>
    <row r="877" spans="4:12" ht="12.75">
      <c r="D877" s="267"/>
      <c r="E877" s="341"/>
      <c r="F877" s="341"/>
      <c r="G877" s="984"/>
      <c r="H877" s="341"/>
      <c r="I877" s="341"/>
      <c r="J877" s="341"/>
      <c r="K877" s="341"/>
      <c r="L877" s="980"/>
    </row>
    <row r="878" spans="4:12" ht="12.75">
      <c r="D878" s="267"/>
      <c r="E878" s="341"/>
      <c r="F878" s="341"/>
      <c r="G878" s="984"/>
      <c r="H878" s="341"/>
      <c r="I878" s="341"/>
      <c r="J878" s="341"/>
      <c r="K878" s="341"/>
      <c r="L878" s="980"/>
    </row>
    <row r="879" spans="4:12" ht="12.75">
      <c r="D879" s="267"/>
      <c r="E879" s="341"/>
      <c r="F879" s="341"/>
      <c r="G879" s="984"/>
      <c r="H879" s="341"/>
      <c r="I879" s="341"/>
      <c r="J879" s="341"/>
      <c r="K879" s="341"/>
      <c r="L879" s="980"/>
    </row>
    <row r="880" spans="4:12" ht="12.75">
      <c r="D880" s="267"/>
      <c r="E880" s="341"/>
      <c r="F880" s="341"/>
      <c r="G880" s="984"/>
      <c r="H880" s="341"/>
      <c r="I880" s="341"/>
      <c r="J880" s="341"/>
      <c r="K880" s="341"/>
      <c r="L880" s="980"/>
    </row>
    <row r="881" spans="4:12" ht="12.75">
      <c r="D881" s="267"/>
      <c r="E881" s="341"/>
      <c r="F881" s="341"/>
      <c r="G881" s="984"/>
      <c r="H881" s="341"/>
      <c r="I881" s="341"/>
      <c r="J881" s="341"/>
      <c r="K881" s="341"/>
      <c r="L881" s="980"/>
    </row>
    <row r="882" spans="4:12" ht="12.75">
      <c r="D882" s="267"/>
      <c r="E882" s="341"/>
      <c r="F882" s="341"/>
      <c r="G882" s="984"/>
      <c r="H882" s="341"/>
      <c r="I882" s="341"/>
      <c r="J882" s="341"/>
      <c r="K882" s="341"/>
      <c r="L882" s="980"/>
    </row>
    <row r="883" spans="4:12" ht="12.75">
      <c r="D883" s="267"/>
      <c r="E883" s="341"/>
      <c r="F883" s="341"/>
      <c r="G883" s="984"/>
      <c r="H883" s="341"/>
      <c r="I883" s="341"/>
      <c r="J883" s="341"/>
      <c r="K883" s="341"/>
      <c r="L883" s="980"/>
    </row>
    <row r="884" spans="4:12" ht="12.75">
      <c r="D884" s="267"/>
      <c r="E884" s="341"/>
      <c r="F884" s="341"/>
      <c r="G884" s="984"/>
      <c r="H884" s="341"/>
      <c r="I884" s="341"/>
      <c r="J884" s="341"/>
      <c r="K884" s="341"/>
      <c r="L884" s="980"/>
    </row>
    <row r="885" spans="4:12" ht="12.75">
      <c r="D885" s="267"/>
      <c r="E885" s="341"/>
      <c r="F885" s="341"/>
      <c r="G885" s="984"/>
      <c r="H885" s="341"/>
      <c r="I885" s="341"/>
      <c r="J885" s="341"/>
      <c r="K885" s="341"/>
      <c r="L885" s="980"/>
    </row>
    <row r="886" spans="4:12" ht="12.75">
      <c r="D886" s="267"/>
      <c r="E886" s="341"/>
      <c r="F886" s="341"/>
      <c r="G886" s="984"/>
      <c r="H886" s="341"/>
      <c r="I886" s="341"/>
      <c r="J886" s="341"/>
      <c r="K886" s="341"/>
      <c r="L886" s="980"/>
    </row>
    <row r="887" spans="4:12" ht="12.75">
      <c r="D887" s="267"/>
      <c r="E887" s="341"/>
      <c r="F887" s="341"/>
      <c r="G887" s="984"/>
      <c r="H887" s="341"/>
      <c r="I887" s="341"/>
      <c r="J887" s="341"/>
      <c r="K887" s="341"/>
      <c r="L887" s="980"/>
    </row>
    <row r="888" spans="4:12" ht="12.75">
      <c r="D888" s="267"/>
      <c r="E888" s="341"/>
      <c r="F888" s="341"/>
      <c r="G888" s="984"/>
      <c r="H888" s="341"/>
      <c r="I888" s="341"/>
      <c r="J888" s="341"/>
      <c r="K888" s="341"/>
      <c r="L888" s="980"/>
    </row>
    <row r="889" spans="4:12" ht="12.75">
      <c r="D889" s="267"/>
      <c r="E889" s="341"/>
      <c r="F889" s="341"/>
      <c r="G889" s="984"/>
      <c r="H889" s="341"/>
      <c r="I889" s="341"/>
      <c r="J889" s="341"/>
      <c r="K889" s="341"/>
      <c r="L889" s="980"/>
    </row>
    <row r="890" spans="4:12" ht="12.75">
      <c r="D890" s="267"/>
      <c r="E890" s="341"/>
      <c r="F890" s="341"/>
      <c r="G890" s="984"/>
      <c r="H890" s="341"/>
      <c r="I890" s="341"/>
      <c r="J890" s="341"/>
      <c r="K890" s="341"/>
      <c r="L890" s="980"/>
    </row>
    <row r="891" spans="4:12" ht="12.75">
      <c r="D891" s="267"/>
      <c r="E891" s="341"/>
      <c r="F891" s="341"/>
      <c r="G891" s="984"/>
      <c r="H891" s="341"/>
      <c r="I891" s="341"/>
      <c r="J891" s="341"/>
      <c r="K891" s="341"/>
      <c r="L891" s="980"/>
    </row>
    <row r="892" spans="4:12" ht="12.75">
      <c r="D892" s="267"/>
      <c r="E892" s="341"/>
      <c r="F892" s="341"/>
      <c r="G892" s="984"/>
      <c r="H892" s="341"/>
      <c r="I892" s="341"/>
      <c r="J892" s="341"/>
      <c r="K892" s="341"/>
      <c r="L892" s="980"/>
    </row>
    <row r="893" spans="4:12" ht="12.75">
      <c r="D893" s="267"/>
      <c r="E893" s="341"/>
      <c r="F893" s="341"/>
      <c r="G893" s="984"/>
      <c r="H893" s="341"/>
      <c r="I893" s="341"/>
      <c r="J893" s="341"/>
      <c r="K893" s="341"/>
      <c r="L893" s="980"/>
    </row>
    <row r="894" spans="4:12" ht="12.75">
      <c r="D894" s="267"/>
      <c r="E894" s="341"/>
      <c r="F894" s="341"/>
      <c r="G894" s="984"/>
      <c r="H894" s="341"/>
      <c r="I894" s="341"/>
      <c r="J894" s="341"/>
      <c r="K894" s="341"/>
      <c r="L894" s="980"/>
    </row>
    <row r="895" spans="4:12" ht="12.75">
      <c r="D895" s="267"/>
      <c r="E895" s="341"/>
      <c r="F895" s="341"/>
      <c r="G895" s="984"/>
      <c r="H895" s="341"/>
      <c r="I895" s="341"/>
      <c r="J895" s="341"/>
      <c r="K895" s="341"/>
      <c r="L895" s="980"/>
    </row>
    <row r="896" spans="4:12" ht="12.75">
      <c r="D896" s="267"/>
      <c r="E896" s="341"/>
      <c r="F896" s="341"/>
      <c r="G896" s="984"/>
      <c r="H896" s="341"/>
      <c r="I896" s="341"/>
      <c r="J896" s="341"/>
      <c r="K896" s="341"/>
      <c r="L896" s="980"/>
    </row>
    <row r="897" spans="4:12" ht="12.75">
      <c r="D897" s="267"/>
      <c r="E897" s="341"/>
      <c r="F897" s="341"/>
      <c r="G897" s="984"/>
      <c r="H897" s="341"/>
      <c r="I897" s="341"/>
      <c r="J897" s="341"/>
      <c r="K897" s="341"/>
      <c r="L897" s="980"/>
    </row>
    <row r="898" spans="4:12" ht="12.75">
      <c r="D898" s="267"/>
      <c r="E898" s="341"/>
      <c r="F898" s="341"/>
      <c r="G898" s="984"/>
      <c r="H898" s="341"/>
      <c r="I898" s="341"/>
      <c r="J898" s="341"/>
      <c r="K898" s="341"/>
      <c r="L898" s="980"/>
    </row>
    <row r="899" spans="4:12" ht="12.75">
      <c r="D899" s="267"/>
      <c r="E899" s="341"/>
      <c r="F899" s="341"/>
      <c r="G899" s="984"/>
      <c r="H899" s="341"/>
      <c r="I899" s="341"/>
      <c r="J899" s="341"/>
      <c r="K899" s="341"/>
      <c r="L899" s="980"/>
    </row>
    <row r="900" spans="4:12" ht="12.75">
      <c r="D900" s="267"/>
      <c r="E900" s="341"/>
      <c r="F900" s="341"/>
      <c r="G900" s="984"/>
      <c r="H900" s="341"/>
      <c r="I900" s="341"/>
      <c r="J900" s="341"/>
      <c r="K900" s="341"/>
      <c r="L900" s="980"/>
    </row>
    <row r="901" spans="4:12" ht="12.75">
      <c r="D901" s="267"/>
      <c r="E901" s="341"/>
      <c r="F901" s="341"/>
      <c r="G901" s="984"/>
      <c r="H901" s="341"/>
      <c r="I901" s="341"/>
      <c r="J901" s="341"/>
      <c r="K901" s="341"/>
      <c r="L901" s="980"/>
    </row>
    <row r="902" spans="4:12" ht="12.75">
      <c r="D902" s="267"/>
      <c r="E902" s="341"/>
      <c r="F902" s="341"/>
      <c r="G902" s="984"/>
      <c r="H902" s="341"/>
      <c r="I902" s="341"/>
      <c r="J902" s="341"/>
      <c r="K902" s="341"/>
      <c r="L902" s="980"/>
    </row>
    <row r="903" spans="4:12" ht="12.75">
      <c r="D903" s="267"/>
      <c r="E903" s="341"/>
      <c r="F903" s="341"/>
      <c r="G903" s="984"/>
      <c r="H903" s="341"/>
      <c r="I903" s="341"/>
      <c r="J903" s="341"/>
      <c r="K903" s="341"/>
      <c r="L903" s="980"/>
    </row>
    <row r="904" spans="4:12" ht="12.75">
      <c r="D904" s="267"/>
      <c r="E904" s="341"/>
      <c r="F904" s="341"/>
      <c r="G904" s="984"/>
      <c r="H904" s="341"/>
      <c r="I904" s="341"/>
      <c r="J904" s="341"/>
      <c r="K904" s="341"/>
      <c r="L904" s="980"/>
    </row>
    <row r="905" spans="4:12" ht="12.75">
      <c r="D905" s="267"/>
      <c r="E905" s="341"/>
      <c r="F905" s="341"/>
      <c r="G905" s="984"/>
      <c r="H905" s="341"/>
      <c r="I905" s="341"/>
      <c r="J905" s="341"/>
      <c r="K905" s="341"/>
      <c r="L905" s="980"/>
    </row>
    <row r="906" spans="4:12" ht="12.75">
      <c r="D906" s="267"/>
      <c r="E906" s="341"/>
      <c r="F906" s="341"/>
      <c r="G906" s="984"/>
      <c r="H906" s="341"/>
      <c r="I906" s="341"/>
      <c r="J906" s="341"/>
      <c r="K906" s="341"/>
      <c r="L906" s="980"/>
    </row>
    <row r="907" spans="4:12" ht="12.75">
      <c r="D907" s="267"/>
      <c r="E907" s="341"/>
      <c r="F907" s="341"/>
      <c r="G907" s="984"/>
      <c r="H907" s="341"/>
      <c r="I907" s="341"/>
      <c r="J907" s="341"/>
      <c r="K907" s="341"/>
      <c r="L907" s="980"/>
    </row>
    <row r="908" spans="4:12" ht="12.75">
      <c r="D908" s="267"/>
      <c r="E908" s="341"/>
      <c r="F908" s="341"/>
      <c r="G908" s="984"/>
      <c r="H908" s="341"/>
      <c r="I908" s="341"/>
      <c r="J908" s="341"/>
      <c r="K908" s="341"/>
      <c r="L908" s="980"/>
    </row>
    <row r="909" spans="4:12" ht="12.75">
      <c r="D909" s="267"/>
      <c r="E909" s="341"/>
      <c r="F909" s="341"/>
      <c r="G909" s="984"/>
      <c r="H909" s="341"/>
      <c r="I909" s="341"/>
      <c r="J909" s="341"/>
      <c r="K909" s="341"/>
      <c r="L909" s="980"/>
    </row>
    <row r="910" spans="4:12" ht="12.75">
      <c r="D910" s="267"/>
      <c r="E910" s="341"/>
      <c r="F910" s="341"/>
      <c r="G910" s="984"/>
      <c r="H910" s="341"/>
      <c r="I910" s="341"/>
      <c r="J910" s="341"/>
      <c r="K910" s="341"/>
      <c r="L910" s="980"/>
    </row>
    <row r="911" spans="4:12" ht="12.75">
      <c r="D911" s="267"/>
      <c r="E911" s="341"/>
      <c r="F911" s="341"/>
      <c r="G911" s="984"/>
      <c r="H911" s="341"/>
      <c r="I911" s="341"/>
      <c r="J911" s="341"/>
      <c r="K911" s="341"/>
      <c r="L911" s="980"/>
    </row>
    <row r="912" spans="4:12" ht="12.75">
      <c r="D912" s="267"/>
      <c r="E912" s="341"/>
      <c r="F912" s="341"/>
      <c r="G912" s="984"/>
      <c r="H912" s="341"/>
      <c r="I912" s="341"/>
      <c r="J912" s="341"/>
      <c r="K912" s="341"/>
      <c r="L912" s="980"/>
    </row>
    <row r="913" spans="4:12" ht="12.75">
      <c r="D913" s="267"/>
      <c r="E913" s="341"/>
      <c r="F913" s="341"/>
      <c r="G913" s="984"/>
      <c r="H913" s="341"/>
      <c r="I913" s="341"/>
      <c r="J913" s="341"/>
      <c r="K913" s="341"/>
      <c r="L913" s="980"/>
    </row>
    <row r="914" spans="4:12" ht="12.75">
      <c r="D914" s="267"/>
      <c r="E914" s="341"/>
      <c r="F914" s="341"/>
      <c r="G914" s="984"/>
      <c r="H914" s="341"/>
      <c r="I914" s="341"/>
      <c r="J914" s="341"/>
      <c r="K914" s="341"/>
      <c r="L914" s="980"/>
    </row>
    <row r="915" spans="4:12" ht="12.75">
      <c r="D915" s="267"/>
      <c r="E915" s="341"/>
      <c r="F915" s="341"/>
      <c r="G915" s="984"/>
      <c r="H915" s="341"/>
      <c r="I915" s="341"/>
      <c r="J915" s="341"/>
      <c r="K915" s="341"/>
      <c r="L915" s="980"/>
    </row>
    <row r="916" spans="4:12" ht="12.75">
      <c r="D916" s="267"/>
      <c r="E916" s="341"/>
      <c r="F916" s="341"/>
      <c r="G916" s="984"/>
      <c r="H916" s="341"/>
      <c r="I916" s="341"/>
      <c r="J916" s="341"/>
      <c r="K916" s="341"/>
      <c r="L916" s="980"/>
    </row>
    <row r="917" spans="4:12" ht="12.75">
      <c r="D917" s="267"/>
      <c r="E917" s="341"/>
      <c r="F917" s="341"/>
      <c r="G917" s="984"/>
      <c r="H917" s="341"/>
      <c r="I917" s="341"/>
      <c r="J917" s="341"/>
      <c r="K917" s="341"/>
      <c r="L917" s="980"/>
    </row>
    <row r="918" spans="4:12" ht="12.75">
      <c r="D918" s="267"/>
      <c r="E918" s="341"/>
      <c r="F918" s="341"/>
      <c r="G918" s="984"/>
      <c r="H918" s="341"/>
      <c r="I918" s="341"/>
      <c r="J918" s="341"/>
      <c r="K918" s="341"/>
      <c r="L918" s="980"/>
    </row>
    <row r="919" spans="4:12" ht="12.75">
      <c r="D919" s="267"/>
      <c r="E919" s="341"/>
      <c r="F919" s="341"/>
      <c r="G919" s="984"/>
      <c r="H919" s="341"/>
      <c r="I919" s="341"/>
      <c r="J919" s="341"/>
      <c r="K919" s="341"/>
      <c r="L919" s="980"/>
    </row>
    <row r="920" spans="4:12" ht="12.75">
      <c r="D920" s="267"/>
      <c r="E920" s="341"/>
      <c r="F920" s="341"/>
      <c r="G920" s="984"/>
      <c r="H920" s="341"/>
      <c r="I920" s="341"/>
      <c r="J920" s="341"/>
      <c r="K920" s="341"/>
      <c r="L920" s="980"/>
    </row>
    <row r="921" spans="4:12" ht="12.75">
      <c r="D921" s="267"/>
      <c r="E921" s="341"/>
      <c r="F921" s="341"/>
      <c r="G921" s="984"/>
      <c r="H921" s="341"/>
      <c r="I921" s="341"/>
      <c r="J921" s="341"/>
      <c r="K921" s="341"/>
      <c r="L921" s="980"/>
    </row>
    <row r="922" spans="4:12" ht="12.75">
      <c r="D922" s="267"/>
      <c r="E922" s="341"/>
      <c r="F922" s="341"/>
      <c r="G922" s="984"/>
      <c r="H922" s="341"/>
      <c r="I922" s="341"/>
      <c r="J922" s="341"/>
      <c r="K922" s="341"/>
      <c r="L922" s="980"/>
    </row>
    <row r="923" spans="4:12" ht="12.75">
      <c r="D923" s="267"/>
      <c r="E923" s="341"/>
      <c r="F923" s="341"/>
      <c r="G923" s="984"/>
      <c r="H923" s="341"/>
      <c r="I923" s="341"/>
      <c r="J923" s="341"/>
      <c r="K923" s="341"/>
      <c r="L923" s="980"/>
    </row>
    <row r="924" spans="4:12" ht="12.75">
      <c r="D924" s="267"/>
      <c r="E924" s="341"/>
      <c r="F924" s="341"/>
      <c r="G924" s="984"/>
      <c r="H924" s="341"/>
      <c r="I924" s="341"/>
      <c r="J924" s="341"/>
      <c r="K924" s="341"/>
      <c r="L924" s="980"/>
    </row>
    <row r="925" spans="4:12" ht="12.75">
      <c r="D925" s="267"/>
      <c r="E925" s="341"/>
      <c r="F925" s="341"/>
      <c r="G925" s="984"/>
      <c r="H925" s="341"/>
      <c r="I925" s="341"/>
      <c r="J925" s="341"/>
      <c r="K925" s="341"/>
      <c r="L925" s="980"/>
    </row>
    <row r="926" spans="4:12" ht="12.75">
      <c r="D926" s="267"/>
      <c r="E926" s="341"/>
      <c r="F926" s="341"/>
      <c r="G926" s="984"/>
      <c r="H926" s="341"/>
      <c r="I926" s="341"/>
      <c r="J926" s="341"/>
      <c r="K926" s="341"/>
      <c r="L926" s="980"/>
    </row>
    <row r="927" spans="4:12" ht="12.75">
      <c r="D927" s="267"/>
      <c r="E927" s="341"/>
      <c r="F927" s="341"/>
      <c r="G927" s="984"/>
      <c r="H927" s="341"/>
      <c r="I927" s="341"/>
      <c r="J927" s="341"/>
      <c r="K927" s="341"/>
      <c r="L927" s="980"/>
    </row>
    <row r="928" spans="4:12" ht="12.75">
      <c r="D928" s="267"/>
      <c r="E928" s="341"/>
      <c r="F928" s="341"/>
      <c r="G928" s="984"/>
      <c r="H928" s="341"/>
      <c r="I928" s="341"/>
      <c r="J928" s="341"/>
      <c r="K928" s="341"/>
      <c r="L928" s="980"/>
    </row>
    <row r="929" spans="4:12" ht="12.75">
      <c r="D929" s="267"/>
      <c r="E929" s="341"/>
      <c r="F929" s="341"/>
      <c r="G929" s="984"/>
      <c r="H929" s="341"/>
      <c r="I929" s="341"/>
      <c r="J929" s="341"/>
      <c r="K929" s="341"/>
      <c r="L929" s="980"/>
    </row>
    <row r="930" spans="4:12" ht="12.75">
      <c r="D930" s="267"/>
      <c r="E930" s="341"/>
      <c r="F930" s="341"/>
      <c r="G930" s="984"/>
      <c r="H930" s="341"/>
      <c r="I930" s="341"/>
      <c r="J930" s="341"/>
      <c r="K930" s="341"/>
      <c r="L930" s="980"/>
    </row>
    <row r="931" spans="4:12" ht="12.75">
      <c r="D931" s="267"/>
      <c r="E931" s="341"/>
      <c r="F931" s="341"/>
      <c r="G931" s="984"/>
      <c r="H931" s="341"/>
      <c r="I931" s="341"/>
      <c r="J931" s="341"/>
      <c r="K931" s="341"/>
      <c r="L931" s="980"/>
    </row>
    <row r="932" spans="4:12" ht="12.75">
      <c r="D932" s="267"/>
      <c r="E932" s="341"/>
      <c r="F932" s="341"/>
      <c r="G932" s="984"/>
      <c r="H932" s="341"/>
      <c r="I932" s="341"/>
      <c r="J932" s="341"/>
      <c r="K932" s="341"/>
      <c r="L932" s="980"/>
    </row>
    <row r="933" spans="4:12" ht="12.75">
      <c r="D933" s="267"/>
      <c r="E933" s="341"/>
      <c r="F933" s="341"/>
      <c r="G933" s="984"/>
      <c r="H933" s="341"/>
      <c r="I933" s="341"/>
      <c r="J933" s="341"/>
      <c r="K933" s="341"/>
      <c r="L933" s="980"/>
    </row>
    <row r="934" spans="4:12" ht="12.75">
      <c r="D934" s="267"/>
      <c r="E934" s="341"/>
      <c r="F934" s="341"/>
      <c r="G934" s="984"/>
      <c r="H934" s="341"/>
      <c r="I934" s="341"/>
      <c r="J934" s="341"/>
      <c r="K934" s="341"/>
      <c r="L934" s="980"/>
    </row>
    <row r="935" spans="4:12" ht="12.75">
      <c r="D935" s="267"/>
      <c r="E935" s="341"/>
      <c r="F935" s="341"/>
      <c r="G935" s="984"/>
      <c r="H935" s="341"/>
      <c r="I935" s="341"/>
      <c r="J935" s="341"/>
      <c r="K935" s="341"/>
      <c r="L935" s="980"/>
    </row>
    <row r="936" spans="4:12" ht="12.75">
      <c r="D936" s="267"/>
      <c r="E936" s="341"/>
      <c r="F936" s="341"/>
      <c r="G936" s="984"/>
      <c r="H936" s="341"/>
      <c r="I936" s="341"/>
      <c r="J936" s="341"/>
      <c r="K936" s="341"/>
      <c r="L936" s="980"/>
    </row>
    <row r="937" spans="4:12" ht="12.75">
      <c r="D937" s="267"/>
      <c r="E937" s="341"/>
      <c r="F937" s="341"/>
      <c r="G937" s="984"/>
      <c r="H937" s="341"/>
      <c r="I937" s="341"/>
      <c r="J937" s="341"/>
      <c r="K937" s="341"/>
      <c r="L937" s="980"/>
    </row>
    <row r="938" spans="4:12" ht="12.75">
      <c r="D938" s="267"/>
      <c r="E938" s="341"/>
      <c r="F938" s="341"/>
      <c r="G938" s="984"/>
      <c r="H938" s="341"/>
      <c r="I938" s="341"/>
      <c r="J938" s="341"/>
      <c r="K938" s="341"/>
      <c r="L938" s="980"/>
    </row>
    <row r="939" spans="4:12" ht="12.75">
      <c r="D939" s="267"/>
      <c r="E939" s="341"/>
      <c r="F939" s="341"/>
      <c r="G939" s="984"/>
      <c r="H939" s="341"/>
      <c r="I939" s="341"/>
      <c r="J939" s="341"/>
      <c r="K939" s="341"/>
      <c r="L939" s="980"/>
    </row>
    <row r="940" spans="4:12" ht="12.75">
      <c r="D940" s="267"/>
      <c r="E940" s="341"/>
      <c r="F940" s="341"/>
      <c r="G940" s="984"/>
      <c r="H940" s="341"/>
      <c r="I940" s="341"/>
      <c r="J940" s="341"/>
      <c r="K940" s="341"/>
      <c r="L940" s="980"/>
    </row>
    <row r="941" spans="4:12" ht="12.75">
      <c r="D941" s="267"/>
      <c r="E941" s="341"/>
      <c r="F941" s="341"/>
      <c r="G941" s="984"/>
      <c r="H941" s="341"/>
      <c r="I941" s="341"/>
      <c r="J941" s="341"/>
      <c r="K941" s="341"/>
      <c r="L941" s="980"/>
    </row>
    <row r="942" spans="4:12" ht="12.75">
      <c r="D942" s="267"/>
      <c r="E942" s="341"/>
      <c r="F942" s="341"/>
      <c r="G942" s="984"/>
      <c r="H942" s="341"/>
      <c r="I942" s="341"/>
      <c r="J942" s="341"/>
      <c r="K942" s="341"/>
      <c r="L942" s="980"/>
    </row>
    <row r="943" spans="4:12" ht="12.75">
      <c r="D943" s="267"/>
      <c r="E943" s="341"/>
      <c r="F943" s="341"/>
      <c r="G943" s="984"/>
      <c r="H943" s="341"/>
      <c r="I943" s="341"/>
      <c r="J943" s="341"/>
      <c r="K943" s="341"/>
      <c r="L943" s="980"/>
    </row>
    <row r="944" spans="4:12" ht="12.75">
      <c r="D944" s="267"/>
      <c r="E944" s="341"/>
      <c r="F944" s="341"/>
      <c r="G944" s="984"/>
      <c r="H944" s="341"/>
      <c r="I944" s="341"/>
      <c r="J944" s="341"/>
      <c r="K944" s="341"/>
      <c r="L944" s="980"/>
    </row>
    <row r="945" spans="4:12" ht="12.75">
      <c r="D945" s="267"/>
      <c r="E945" s="341"/>
      <c r="F945" s="341"/>
      <c r="G945" s="984"/>
      <c r="H945" s="341"/>
      <c r="I945" s="341"/>
      <c r="J945" s="341"/>
      <c r="K945" s="341"/>
      <c r="L945" s="980"/>
    </row>
    <row r="946" spans="4:12" ht="12.75">
      <c r="D946" s="267"/>
      <c r="E946" s="341"/>
      <c r="F946" s="341"/>
      <c r="G946" s="984"/>
      <c r="H946" s="341"/>
      <c r="I946" s="341"/>
      <c r="J946" s="341"/>
      <c r="K946" s="341"/>
      <c r="L946" s="980"/>
    </row>
    <row r="947" spans="4:12" ht="12.75">
      <c r="D947" s="267"/>
      <c r="E947" s="341"/>
      <c r="F947" s="341"/>
      <c r="G947" s="984"/>
      <c r="H947" s="341"/>
      <c r="I947" s="341"/>
      <c r="J947" s="341"/>
      <c r="K947" s="341"/>
      <c r="L947" s="980"/>
    </row>
    <row r="948" spans="4:12" ht="12.75">
      <c r="D948" s="267"/>
      <c r="E948" s="341"/>
      <c r="F948" s="341"/>
      <c r="G948" s="984"/>
      <c r="H948" s="341"/>
      <c r="I948" s="341"/>
      <c r="J948" s="341"/>
      <c r="K948" s="341"/>
      <c r="L948" s="980"/>
    </row>
    <row r="949" spans="4:12" ht="12.75">
      <c r="D949" s="267"/>
      <c r="E949" s="341"/>
      <c r="F949" s="341"/>
      <c r="G949" s="984"/>
      <c r="H949" s="341"/>
      <c r="I949" s="341"/>
      <c r="J949" s="341"/>
      <c r="K949" s="341"/>
      <c r="L949" s="980"/>
    </row>
    <row r="950" spans="4:12" ht="12.75">
      <c r="D950" s="267"/>
      <c r="E950" s="341"/>
      <c r="F950" s="341"/>
      <c r="G950" s="984"/>
      <c r="H950" s="341"/>
      <c r="I950" s="341"/>
      <c r="J950" s="341"/>
      <c r="K950" s="341"/>
      <c r="L950" s="980"/>
    </row>
    <row r="951" spans="4:12" ht="12.75">
      <c r="D951" s="267"/>
      <c r="E951" s="341"/>
      <c r="F951" s="341"/>
      <c r="G951" s="984"/>
      <c r="H951" s="341"/>
      <c r="I951" s="341"/>
      <c r="J951" s="341"/>
      <c r="K951" s="341"/>
      <c r="L951" s="980"/>
    </row>
    <row r="952" spans="4:12" ht="12.75">
      <c r="D952" s="267"/>
      <c r="E952" s="341"/>
      <c r="F952" s="341"/>
      <c r="G952" s="984"/>
      <c r="H952" s="341"/>
      <c r="I952" s="341"/>
      <c r="J952" s="341"/>
      <c r="K952" s="341"/>
      <c r="L952" s="980"/>
    </row>
    <row r="953" spans="4:12" ht="12.75">
      <c r="D953" s="267"/>
      <c r="E953" s="341"/>
      <c r="F953" s="341"/>
      <c r="G953" s="984"/>
      <c r="H953" s="341"/>
      <c r="I953" s="341"/>
      <c r="J953" s="341"/>
      <c r="K953" s="341"/>
      <c r="L953" s="980"/>
    </row>
    <row r="954" spans="4:12" ht="12.75">
      <c r="D954" s="267"/>
      <c r="E954" s="341"/>
      <c r="F954" s="341"/>
      <c r="G954" s="984"/>
      <c r="H954" s="341"/>
      <c r="I954" s="341"/>
      <c r="J954" s="341"/>
      <c r="K954" s="341"/>
      <c r="L954" s="980"/>
    </row>
    <row r="955" spans="4:12" ht="12.75">
      <c r="D955" s="267"/>
      <c r="E955" s="341"/>
      <c r="F955" s="341"/>
      <c r="G955" s="984"/>
      <c r="H955" s="341"/>
      <c r="I955" s="341"/>
      <c r="J955" s="341"/>
      <c r="K955" s="341"/>
      <c r="L955" s="980"/>
    </row>
    <row r="956" spans="4:12" ht="12.75">
      <c r="D956" s="267"/>
      <c r="E956" s="341"/>
      <c r="F956" s="341"/>
      <c r="G956" s="984"/>
      <c r="H956" s="341"/>
      <c r="I956" s="341"/>
      <c r="J956" s="341"/>
      <c r="K956" s="341"/>
      <c r="L956" s="980"/>
    </row>
    <row r="957" spans="4:12" ht="12.75">
      <c r="D957" s="267"/>
      <c r="E957" s="341"/>
      <c r="F957" s="341"/>
      <c r="G957" s="984"/>
      <c r="H957" s="341"/>
      <c r="I957" s="341"/>
      <c r="J957" s="341"/>
      <c r="K957" s="341"/>
      <c r="L957" s="980"/>
    </row>
    <row r="958" spans="4:12" ht="12.75">
      <c r="D958" s="267"/>
      <c r="E958" s="341"/>
      <c r="F958" s="341"/>
      <c r="G958" s="984"/>
      <c r="H958" s="341"/>
      <c r="I958" s="341"/>
      <c r="J958" s="341"/>
      <c r="K958" s="341"/>
      <c r="L958" s="980"/>
    </row>
    <row r="959" spans="4:12" ht="12.75">
      <c r="D959" s="267"/>
      <c r="E959" s="341"/>
      <c r="F959" s="341"/>
      <c r="G959" s="984"/>
      <c r="H959" s="341"/>
      <c r="I959" s="341"/>
      <c r="J959" s="341"/>
      <c r="K959" s="341"/>
      <c r="L959" s="980"/>
    </row>
    <row r="960" spans="4:12" ht="12.75">
      <c r="D960" s="267"/>
      <c r="E960" s="341"/>
      <c r="F960" s="341"/>
      <c r="G960" s="984"/>
      <c r="H960" s="341"/>
      <c r="I960" s="341"/>
      <c r="J960" s="341"/>
      <c r="K960" s="341"/>
      <c r="L960" s="980"/>
    </row>
    <row r="961" spans="4:12" ht="12.75">
      <c r="D961" s="267"/>
      <c r="E961" s="341"/>
      <c r="F961" s="341"/>
      <c r="G961" s="984"/>
      <c r="H961" s="341"/>
      <c r="I961" s="341"/>
      <c r="J961" s="341"/>
      <c r="K961" s="341"/>
      <c r="L961" s="980"/>
    </row>
    <row r="962" spans="4:12" ht="12.75">
      <c r="D962" s="267"/>
      <c r="E962" s="341"/>
      <c r="F962" s="341"/>
      <c r="G962" s="984"/>
      <c r="H962" s="341"/>
      <c r="I962" s="341"/>
      <c r="J962" s="341"/>
      <c r="K962" s="341"/>
      <c r="L962" s="980"/>
    </row>
    <row r="963" spans="4:12" ht="12.75">
      <c r="D963" s="267"/>
      <c r="E963" s="341"/>
      <c r="F963" s="341"/>
      <c r="G963" s="984"/>
      <c r="H963" s="341"/>
      <c r="I963" s="341"/>
      <c r="J963" s="341"/>
      <c r="K963" s="341"/>
      <c r="L963" s="980"/>
    </row>
    <row r="964" spans="4:12" ht="12.75">
      <c r="D964" s="267"/>
      <c r="E964" s="341"/>
      <c r="F964" s="341"/>
      <c r="G964" s="984"/>
      <c r="H964" s="341"/>
      <c r="I964" s="341"/>
      <c r="J964" s="341"/>
      <c r="K964" s="341"/>
      <c r="L964" s="980"/>
    </row>
    <row r="965" spans="4:12" ht="12.75">
      <c r="D965" s="267"/>
      <c r="E965" s="341"/>
      <c r="F965" s="341"/>
      <c r="G965" s="984"/>
      <c r="H965" s="341"/>
      <c r="I965" s="341"/>
      <c r="J965" s="341"/>
      <c r="K965" s="341"/>
      <c r="L965" s="980"/>
    </row>
    <row r="966" spans="4:12" ht="12.75">
      <c r="D966" s="267"/>
      <c r="E966" s="341"/>
      <c r="F966" s="341"/>
      <c r="G966" s="984"/>
      <c r="H966" s="341"/>
      <c r="I966" s="341"/>
      <c r="J966" s="341"/>
      <c r="K966" s="341"/>
      <c r="L966" s="980"/>
    </row>
    <row r="967" spans="4:12" ht="12.75">
      <c r="D967" s="267"/>
      <c r="E967" s="341"/>
      <c r="F967" s="341"/>
      <c r="G967" s="984"/>
      <c r="H967" s="341"/>
      <c r="I967" s="341"/>
      <c r="J967" s="341"/>
      <c r="K967" s="341"/>
      <c r="L967" s="980"/>
    </row>
    <row r="968" spans="4:12" ht="12.75">
      <c r="D968" s="267"/>
      <c r="E968" s="341"/>
      <c r="F968" s="341"/>
      <c r="G968" s="984"/>
      <c r="H968" s="341"/>
      <c r="I968" s="341"/>
      <c r="J968" s="341"/>
      <c r="K968" s="341"/>
      <c r="L968" s="980"/>
    </row>
    <row r="969" spans="4:12" ht="12.75">
      <c r="D969" s="267"/>
      <c r="E969" s="341"/>
      <c r="F969" s="341"/>
      <c r="G969" s="984"/>
      <c r="H969" s="341"/>
      <c r="I969" s="341"/>
      <c r="J969" s="341"/>
      <c r="K969" s="341"/>
      <c r="L969" s="980"/>
    </row>
    <row r="970" spans="4:12" ht="12.75">
      <c r="D970" s="267"/>
      <c r="E970" s="341"/>
      <c r="F970" s="341"/>
      <c r="G970" s="984"/>
      <c r="H970" s="341"/>
      <c r="I970" s="341"/>
      <c r="J970" s="341"/>
      <c r="K970" s="341"/>
      <c r="L970" s="980"/>
    </row>
    <row r="971" spans="4:12" ht="12.75">
      <c r="D971" s="267"/>
      <c r="E971" s="341"/>
      <c r="F971" s="341"/>
      <c r="G971" s="984"/>
      <c r="H971" s="341"/>
      <c r="I971" s="341"/>
      <c r="J971" s="341"/>
      <c r="K971" s="341"/>
      <c r="L971" s="980"/>
    </row>
    <row r="972" spans="4:12" ht="12.75">
      <c r="D972" s="267"/>
      <c r="E972" s="341"/>
      <c r="F972" s="341"/>
      <c r="G972" s="984"/>
      <c r="H972" s="341"/>
      <c r="I972" s="341"/>
      <c r="J972" s="341"/>
      <c r="K972" s="341"/>
      <c r="L972" s="980"/>
    </row>
    <row r="973" spans="4:12" ht="12.75">
      <c r="D973" s="267"/>
      <c r="E973" s="341"/>
      <c r="F973" s="341"/>
      <c r="G973" s="984"/>
      <c r="H973" s="341"/>
      <c r="I973" s="341"/>
      <c r="J973" s="341"/>
      <c r="K973" s="341"/>
      <c r="L973" s="980"/>
    </row>
    <row r="974" spans="4:12" ht="12.75">
      <c r="D974" s="267"/>
      <c r="E974" s="341"/>
      <c r="F974" s="341"/>
      <c r="G974" s="984"/>
      <c r="H974" s="341"/>
      <c r="I974" s="341"/>
      <c r="J974" s="341"/>
      <c r="K974" s="341"/>
      <c r="L974" s="980"/>
    </row>
    <row r="975" spans="4:12" ht="12.75">
      <c r="D975" s="267"/>
      <c r="E975" s="341"/>
      <c r="F975" s="341"/>
      <c r="G975" s="984"/>
      <c r="H975" s="341"/>
      <c r="I975" s="341"/>
      <c r="J975" s="341"/>
      <c r="K975" s="341"/>
      <c r="L975" s="980"/>
    </row>
    <row r="976" spans="4:12" ht="12.75">
      <c r="D976" s="267"/>
      <c r="E976" s="341"/>
      <c r="F976" s="341"/>
      <c r="G976" s="984"/>
      <c r="H976" s="341"/>
      <c r="I976" s="341"/>
      <c r="J976" s="341"/>
      <c r="K976" s="341"/>
      <c r="L976" s="980"/>
    </row>
    <row r="977" spans="4:12" ht="12.75">
      <c r="D977" s="267"/>
      <c r="E977" s="341"/>
      <c r="F977" s="341"/>
      <c r="G977" s="984"/>
      <c r="H977" s="341"/>
      <c r="I977" s="341"/>
      <c r="J977" s="341"/>
      <c r="K977" s="341"/>
      <c r="L977" s="980"/>
    </row>
    <row r="978" spans="4:12" ht="12.75">
      <c r="D978" s="267"/>
      <c r="E978" s="341"/>
      <c r="F978" s="341"/>
      <c r="G978" s="984"/>
      <c r="H978" s="341"/>
      <c r="I978" s="341"/>
      <c r="J978" s="341"/>
      <c r="K978" s="341"/>
      <c r="L978" s="980"/>
    </row>
    <row r="979" spans="4:12" ht="12.75">
      <c r="D979" s="267"/>
      <c r="E979" s="341"/>
      <c r="F979" s="341"/>
      <c r="G979" s="984"/>
      <c r="H979" s="341"/>
      <c r="I979" s="341"/>
      <c r="J979" s="341"/>
      <c r="K979" s="341"/>
      <c r="L979" s="980"/>
    </row>
    <row r="980" spans="4:12" ht="12.75">
      <c r="D980" s="267"/>
      <c r="E980" s="341"/>
      <c r="F980" s="341"/>
      <c r="G980" s="984"/>
      <c r="H980" s="341"/>
      <c r="I980" s="341"/>
      <c r="J980" s="341"/>
      <c r="K980" s="341"/>
      <c r="L980" s="980"/>
    </row>
    <row r="981" spans="4:12" ht="12.75">
      <c r="D981" s="267"/>
      <c r="E981" s="341"/>
      <c r="F981" s="341"/>
      <c r="G981" s="984"/>
      <c r="H981" s="341"/>
      <c r="I981" s="341"/>
      <c r="J981" s="341"/>
      <c r="K981" s="341"/>
      <c r="L981" s="980"/>
    </row>
    <row r="982" spans="4:12" ht="12.75">
      <c r="D982" s="267"/>
      <c r="E982" s="341"/>
      <c r="F982" s="341"/>
      <c r="G982" s="984"/>
      <c r="H982" s="341"/>
      <c r="I982" s="341"/>
      <c r="J982" s="341"/>
      <c r="K982" s="341"/>
      <c r="L982" s="980"/>
    </row>
    <row r="983" spans="4:12" ht="12.75">
      <c r="D983" s="267"/>
      <c r="E983" s="341"/>
      <c r="F983" s="341"/>
      <c r="G983" s="984"/>
      <c r="H983" s="341"/>
      <c r="I983" s="341"/>
      <c r="J983" s="341"/>
      <c r="K983" s="341"/>
      <c r="L983" s="980"/>
    </row>
    <row r="984" spans="4:12" ht="12.75">
      <c r="D984" s="267"/>
      <c r="E984" s="341"/>
      <c r="F984" s="341"/>
      <c r="G984" s="984"/>
      <c r="H984" s="341"/>
      <c r="I984" s="341"/>
      <c r="J984" s="341"/>
      <c r="K984" s="341"/>
      <c r="L984" s="980"/>
    </row>
    <row r="985" spans="4:12" ht="12.75">
      <c r="D985" s="267"/>
      <c r="E985" s="341"/>
      <c r="F985" s="341"/>
      <c r="G985" s="984"/>
      <c r="H985" s="341"/>
      <c r="I985" s="341"/>
      <c r="J985" s="341"/>
      <c r="K985" s="341"/>
      <c r="L985" s="980"/>
    </row>
    <row r="986" spans="4:12" ht="12.75">
      <c r="D986" s="267"/>
      <c r="E986" s="341"/>
      <c r="F986" s="341"/>
      <c r="G986" s="984"/>
      <c r="H986" s="341"/>
      <c r="I986" s="341"/>
      <c r="J986" s="341"/>
      <c r="K986" s="341"/>
      <c r="L986" s="980"/>
    </row>
    <row r="987" spans="4:12" ht="12.75">
      <c r="D987" s="267"/>
      <c r="E987" s="341"/>
      <c r="F987" s="341"/>
      <c r="G987" s="984"/>
      <c r="H987" s="341"/>
      <c r="I987" s="341"/>
      <c r="J987" s="341"/>
      <c r="K987" s="341"/>
      <c r="L987" s="980"/>
    </row>
    <row r="988" spans="4:12" ht="12.75">
      <c r="D988" s="267"/>
      <c r="E988" s="341"/>
      <c r="F988" s="341"/>
      <c r="G988" s="984"/>
      <c r="H988" s="341"/>
      <c r="I988" s="341"/>
      <c r="J988" s="341"/>
      <c r="K988" s="341"/>
      <c r="L988" s="980"/>
    </row>
    <row r="989" spans="4:12" ht="12.75">
      <c r="D989" s="267"/>
      <c r="E989" s="341"/>
      <c r="F989" s="341"/>
      <c r="G989" s="984"/>
      <c r="H989" s="341"/>
      <c r="I989" s="341"/>
      <c r="J989" s="341"/>
      <c r="K989" s="341"/>
      <c r="L989" s="980"/>
    </row>
    <row r="990" spans="4:12" ht="12.75">
      <c r="D990" s="267"/>
      <c r="E990" s="341"/>
      <c r="F990" s="341"/>
      <c r="G990" s="984"/>
      <c r="H990" s="341"/>
      <c r="I990" s="341"/>
      <c r="J990" s="341"/>
      <c r="K990" s="341"/>
      <c r="L990" s="980"/>
    </row>
    <row r="991" spans="4:12" ht="12.75">
      <c r="D991" s="267"/>
      <c r="E991" s="341"/>
      <c r="F991" s="341"/>
      <c r="G991" s="984"/>
      <c r="H991" s="341"/>
      <c r="I991" s="341"/>
      <c r="J991" s="341"/>
      <c r="K991" s="341"/>
      <c r="L991" s="980"/>
    </row>
    <row r="992" spans="4:12" ht="12.75">
      <c r="D992" s="267"/>
      <c r="E992" s="341"/>
      <c r="F992" s="341"/>
      <c r="G992" s="984"/>
      <c r="H992" s="341"/>
      <c r="I992" s="341"/>
      <c r="J992" s="341"/>
      <c r="K992" s="341"/>
      <c r="L992" s="980"/>
    </row>
    <row r="993" spans="4:12" ht="12.75">
      <c r="D993" s="267"/>
      <c r="E993" s="341"/>
      <c r="F993" s="341"/>
      <c r="G993" s="984"/>
      <c r="H993" s="341"/>
      <c r="I993" s="341"/>
      <c r="J993" s="341"/>
      <c r="K993" s="341"/>
      <c r="L993" s="980"/>
    </row>
    <row r="994" spans="4:12" ht="12.75">
      <c r="D994" s="267"/>
      <c r="E994" s="341"/>
      <c r="F994" s="341"/>
      <c r="G994" s="984"/>
      <c r="H994" s="341"/>
      <c r="I994" s="341"/>
      <c r="J994" s="341"/>
      <c r="K994" s="341"/>
      <c r="L994" s="980"/>
    </row>
    <row r="995" spans="4:12" ht="12.75">
      <c r="D995" s="267"/>
      <c r="E995" s="341"/>
      <c r="F995" s="341"/>
      <c r="G995" s="984"/>
      <c r="H995" s="341"/>
      <c r="I995" s="341"/>
      <c r="J995" s="341"/>
      <c r="K995" s="341"/>
      <c r="L995" s="980"/>
    </row>
    <row r="996" spans="4:12" ht="12.75">
      <c r="D996" s="267"/>
      <c r="E996" s="341"/>
      <c r="F996" s="341"/>
      <c r="G996" s="984"/>
      <c r="H996" s="341"/>
      <c r="I996" s="341"/>
      <c r="J996" s="341"/>
      <c r="K996" s="341"/>
      <c r="L996" s="980"/>
    </row>
    <row r="997" spans="4:12" ht="12.75">
      <c r="D997" s="267"/>
      <c r="E997" s="341"/>
      <c r="F997" s="341"/>
      <c r="G997" s="984"/>
      <c r="H997" s="341"/>
      <c r="I997" s="341"/>
      <c r="J997" s="341"/>
      <c r="K997" s="341"/>
      <c r="L997" s="980"/>
    </row>
    <row r="998" spans="4:12" ht="12.75">
      <c r="D998" s="267"/>
      <c r="E998" s="341"/>
      <c r="F998" s="341"/>
      <c r="G998" s="984"/>
      <c r="H998" s="341"/>
      <c r="I998" s="341"/>
      <c r="J998" s="341"/>
      <c r="K998" s="341"/>
      <c r="L998" s="980"/>
    </row>
    <row r="999" spans="4:12" ht="12.75">
      <c r="D999" s="267"/>
      <c r="E999" s="341"/>
      <c r="F999" s="341"/>
      <c r="G999" s="984"/>
      <c r="H999" s="341"/>
      <c r="I999" s="341"/>
      <c r="J999" s="341"/>
      <c r="K999" s="341"/>
      <c r="L999" s="980"/>
    </row>
    <row r="1000" spans="4:12" ht="12.75">
      <c r="D1000" s="267"/>
      <c r="E1000" s="341"/>
      <c r="F1000" s="341"/>
      <c r="G1000" s="984"/>
      <c r="H1000" s="341"/>
      <c r="I1000" s="341"/>
      <c r="J1000" s="341"/>
      <c r="K1000" s="341"/>
      <c r="L1000" s="980"/>
    </row>
    <row r="1001" spans="4:12" ht="12.75">
      <c r="D1001" s="267"/>
      <c r="E1001" s="341"/>
      <c r="F1001" s="341"/>
      <c r="G1001" s="984"/>
      <c r="H1001" s="341"/>
      <c r="I1001" s="341"/>
      <c r="J1001" s="341"/>
      <c r="K1001" s="341"/>
      <c r="L1001" s="980"/>
    </row>
  </sheetData>
  <pageMargins left="0.7" right="0.7" top="0.75" bottom="0.75" header="0.3" footer="0.3"/>
  <pageSetup orientation="portrait" horizontalDpi="1200" verticalDpi="12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outlinePr summaryBelow="0" summaryRight="0"/>
  </sheetPr>
  <dimension ref="A1:AB11"/>
  <sheetViews>
    <sheetView workbookViewId="0"/>
  </sheetViews>
  <sheetFormatPr defaultColWidth="12.5703125" defaultRowHeight="15.75" customHeight="1"/>
  <cols>
    <col min="1" max="1" width="24.5703125" customWidth="1"/>
    <col min="2" max="2" width="19.42578125" customWidth="1"/>
    <col min="3" max="3" width="8.42578125" customWidth="1"/>
    <col min="4" max="4" width="19.42578125" customWidth="1"/>
    <col min="5" max="5" width="21.42578125" customWidth="1"/>
    <col min="6" max="6" width="92.42578125" customWidth="1"/>
  </cols>
  <sheetData>
    <row r="1" spans="1:28" ht="15.75" customHeight="1">
      <c r="A1" s="344" t="s">
        <v>3078</v>
      </c>
      <c r="B1" s="344" t="s">
        <v>75</v>
      </c>
      <c r="C1" s="344" t="s">
        <v>77</v>
      </c>
      <c r="D1" s="344" t="s">
        <v>3079</v>
      </c>
      <c r="E1" s="344" t="s">
        <v>3080</v>
      </c>
      <c r="F1" s="344" t="s">
        <v>76</v>
      </c>
    </row>
    <row r="2" spans="1:28" ht="15.75" customHeight="1">
      <c r="A2" s="116" t="s">
        <v>3081</v>
      </c>
      <c r="B2" s="116" t="s">
        <v>2570</v>
      </c>
      <c r="C2" s="116">
        <v>4</v>
      </c>
      <c r="D2" s="345" t="s">
        <v>3082</v>
      </c>
      <c r="E2" s="346" t="s">
        <v>7</v>
      </c>
      <c r="F2" s="116" t="s">
        <v>3083</v>
      </c>
    </row>
    <row r="3" spans="1:28" ht="15.75" customHeight="1">
      <c r="A3" s="116" t="s">
        <v>3084</v>
      </c>
      <c r="B3" s="116" t="s">
        <v>2570</v>
      </c>
      <c r="C3" s="116">
        <v>4</v>
      </c>
      <c r="D3" s="347" t="s">
        <v>155</v>
      </c>
      <c r="E3" s="348" t="s">
        <v>16</v>
      </c>
      <c r="F3" s="116" t="s">
        <v>93</v>
      </c>
    </row>
    <row r="4" spans="1:28" ht="15.75" customHeight="1">
      <c r="A4" s="349" t="s">
        <v>3085</v>
      </c>
      <c r="B4" s="349" t="s">
        <v>2570</v>
      </c>
      <c r="C4" s="350">
        <v>7</v>
      </c>
      <c r="D4" s="351" t="s">
        <v>10</v>
      </c>
      <c r="E4" s="350" t="s">
        <v>3086</v>
      </c>
      <c r="F4" s="349" t="s">
        <v>3087</v>
      </c>
      <c r="G4" s="352"/>
      <c r="H4" s="352"/>
      <c r="I4" s="352"/>
      <c r="J4" s="352"/>
      <c r="K4" s="352"/>
      <c r="L4" s="352"/>
      <c r="M4" s="352"/>
      <c r="N4" s="352"/>
      <c r="O4" s="352"/>
      <c r="P4" s="352"/>
      <c r="Q4" s="352"/>
      <c r="R4" s="352"/>
      <c r="S4" s="352"/>
      <c r="T4" s="352"/>
      <c r="U4" s="352"/>
      <c r="V4" s="352"/>
      <c r="W4" s="352"/>
      <c r="X4" s="352"/>
      <c r="Y4" s="352"/>
      <c r="Z4" s="352"/>
      <c r="AA4" s="352"/>
      <c r="AB4" s="352"/>
    </row>
    <row r="5" spans="1:28" ht="15.75" customHeight="1">
      <c r="A5" s="349" t="s">
        <v>3088</v>
      </c>
      <c r="B5" s="349" t="s">
        <v>2570</v>
      </c>
      <c r="C5" s="349">
        <v>5</v>
      </c>
      <c r="D5" s="349" t="s">
        <v>10</v>
      </c>
      <c r="E5" s="351" t="s">
        <v>4</v>
      </c>
      <c r="F5" s="352"/>
      <c r="G5" s="352"/>
      <c r="H5" s="352"/>
      <c r="I5" s="352"/>
      <c r="J5" s="352"/>
      <c r="K5" s="352"/>
      <c r="L5" s="352"/>
      <c r="M5" s="352"/>
      <c r="N5" s="352"/>
      <c r="O5" s="352"/>
      <c r="P5" s="352"/>
      <c r="Q5" s="352"/>
      <c r="R5" s="352"/>
      <c r="S5" s="352"/>
      <c r="T5" s="352"/>
      <c r="U5" s="352"/>
      <c r="V5" s="352"/>
      <c r="W5" s="352"/>
      <c r="X5" s="352"/>
      <c r="Y5" s="352"/>
      <c r="Z5" s="352"/>
      <c r="AA5" s="352"/>
      <c r="AB5" s="352"/>
    </row>
    <row r="6" spans="1:28" ht="15.75" customHeight="1">
      <c r="A6" s="349" t="s">
        <v>3089</v>
      </c>
      <c r="B6" s="349" t="s">
        <v>2570</v>
      </c>
      <c r="C6" s="349">
        <v>2</v>
      </c>
      <c r="D6" s="349" t="s">
        <v>7</v>
      </c>
      <c r="E6" s="351" t="s">
        <v>22</v>
      </c>
      <c r="F6" s="352"/>
      <c r="G6" s="352"/>
      <c r="H6" s="352"/>
      <c r="I6" s="352"/>
      <c r="J6" s="352"/>
      <c r="K6" s="352"/>
      <c r="L6" s="352"/>
      <c r="M6" s="352"/>
      <c r="N6" s="352"/>
      <c r="O6" s="352"/>
      <c r="P6" s="352"/>
      <c r="Q6" s="352"/>
      <c r="R6" s="352"/>
      <c r="S6" s="352"/>
      <c r="T6" s="352"/>
      <c r="U6" s="352"/>
      <c r="V6" s="352"/>
      <c r="W6" s="352"/>
      <c r="X6" s="352"/>
      <c r="Y6" s="352"/>
      <c r="Z6" s="352"/>
      <c r="AA6" s="352"/>
      <c r="AB6" s="352"/>
    </row>
    <row r="7" spans="1:28" ht="15.75" customHeight="1">
      <c r="A7" s="349" t="s">
        <v>3090</v>
      </c>
      <c r="B7" s="349" t="s">
        <v>2570</v>
      </c>
      <c r="C7" s="349">
        <v>2</v>
      </c>
      <c r="D7" s="349" t="s">
        <v>12</v>
      </c>
      <c r="E7" s="351" t="s">
        <v>11</v>
      </c>
      <c r="F7" s="352"/>
      <c r="G7" s="352"/>
      <c r="H7" s="352"/>
      <c r="I7" s="352"/>
      <c r="J7" s="352"/>
      <c r="K7" s="352"/>
      <c r="L7" s="352"/>
      <c r="M7" s="352"/>
      <c r="N7" s="352"/>
      <c r="O7" s="352"/>
      <c r="P7" s="352"/>
      <c r="Q7" s="352"/>
      <c r="R7" s="352"/>
      <c r="S7" s="352"/>
      <c r="T7" s="352"/>
      <c r="U7" s="352"/>
      <c r="V7" s="352"/>
      <c r="W7" s="352"/>
      <c r="X7" s="352"/>
      <c r="Y7" s="352"/>
      <c r="Z7" s="352"/>
      <c r="AA7" s="352"/>
      <c r="AB7" s="352"/>
    </row>
    <row r="8" spans="1:28" ht="15.75" customHeight="1">
      <c r="A8" s="349" t="s">
        <v>3091</v>
      </c>
      <c r="B8" s="349" t="s">
        <v>2570</v>
      </c>
      <c r="C8" s="349">
        <v>5</v>
      </c>
      <c r="D8" s="349" t="s">
        <v>12</v>
      </c>
      <c r="E8" s="349" t="s">
        <v>3092</v>
      </c>
      <c r="F8" s="352"/>
      <c r="G8" s="352"/>
      <c r="H8" s="352"/>
      <c r="I8" s="352"/>
      <c r="J8" s="352"/>
      <c r="K8" s="352"/>
      <c r="L8" s="352"/>
      <c r="M8" s="352"/>
      <c r="N8" s="352"/>
      <c r="O8" s="352"/>
      <c r="P8" s="352"/>
      <c r="Q8" s="352"/>
      <c r="R8" s="352"/>
      <c r="S8" s="352"/>
      <c r="T8" s="352"/>
      <c r="U8" s="352"/>
      <c r="V8" s="352"/>
      <c r="W8" s="352"/>
      <c r="X8" s="352"/>
      <c r="Y8" s="352"/>
      <c r="Z8" s="352"/>
      <c r="AA8" s="352"/>
      <c r="AB8" s="352"/>
    </row>
    <row r="9" spans="1:28" ht="15.75" customHeight="1">
      <c r="A9" s="349" t="s">
        <v>3093</v>
      </c>
      <c r="B9" s="349" t="s">
        <v>2570</v>
      </c>
      <c r="C9" s="349">
        <v>4</v>
      </c>
      <c r="D9" s="349" t="s">
        <v>12</v>
      </c>
      <c r="E9" s="351" t="s">
        <v>3094</v>
      </c>
      <c r="F9" s="352"/>
      <c r="G9" s="352"/>
      <c r="H9" s="352"/>
      <c r="I9" s="352"/>
      <c r="J9" s="352"/>
      <c r="K9" s="352"/>
      <c r="L9" s="352"/>
      <c r="M9" s="352"/>
      <c r="N9" s="352"/>
      <c r="O9" s="352"/>
      <c r="P9" s="352"/>
      <c r="Q9" s="352"/>
      <c r="R9" s="352"/>
      <c r="S9" s="352"/>
      <c r="T9" s="352"/>
      <c r="U9" s="352"/>
      <c r="V9" s="352"/>
      <c r="W9" s="352"/>
      <c r="X9" s="352"/>
      <c r="Y9" s="352"/>
      <c r="Z9" s="352"/>
      <c r="AA9" s="352"/>
      <c r="AB9" s="352"/>
    </row>
    <row r="10" spans="1:28" ht="15.75" customHeight="1">
      <c r="A10" s="349" t="s">
        <v>3095</v>
      </c>
      <c r="B10" s="349" t="s">
        <v>2570</v>
      </c>
      <c r="C10" s="349">
        <v>3</v>
      </c>
      <c r="D10" s="349" t="s">
        <v>12</v>
      </c>
      <c r="E10" s="349" t="s">
        <v>3094</v>
      </c>
      <c r="F10" s="352"/>
      <c r="G10" s="352"/>
      <c r="H10" s="352"/>
      <c r="I10" s="352"/>
      <c r="J10" s="352"/>
      <c r="K10" s="352"/>
      <c r="L10" s="352"/>
      <c r="M10" s="352"/>
      <c r="N10" s="352"/>
      <c r="O10" s="352"/>
      <c r="P10" s="352"/>
      <c r="Q10" s="352"/>
      <c r="R10" s="352"/>
      <c r="S10" s="352"/>
      <c r="T10" s="352"/>
      <c r="U10" s="352"/>
      <c r="V10" s="352"/>
      <c r="W10" s="352"/>
      <c r="X10" s="352"/>
      <c r="Y10" s="352"/>
      <c r="Z10" s="352"/>
      <c r="AA10" s="352"/>
      <c r="AB10" s="352"/>
    </row>
    <row r="11" spans="1:28" ht="15.75" customHeight="1">
      <c r="A11" s="116" t="s">
        <v>3096</v>
      </c>
      <c r="B11" s="116" t="s">
        <v>3097</v>
      </c>
      <c r="D11" s="348" t="s">
        <v>3098</v>
      </c>
      <c r="F11" s="19"/>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outlinePr summaryBelow="0" summaryRight="0"/>
  </sheetPr>
  <dimension ref="A1:AC1165"/>
  <sheetViews>
    <sheetView workbookViewId="0">
      <pane ySplit="1" topLeftCell="A2" activePane="bottomLeft" state="frozen"/>
      <selection pane="bottomLeft" activeCell="B3" sqref="B3"/>
    </sheetView>
  </sheetViews>
  <sheetFormatPr defaultColWidth="12.5703125" defaultRowHeight="15.75" customHeight="1"/>
  <cols>
    <col min="3" max="3" width="14.85546875" customWidth="1"/>
    <col min="4" max="4" width="14.140625" customWidth="1"/>
    <col min="6" max="6" width="13.5703125" customWidth="1"/>
    <col min="11" max="11" width="97.42578125" customWidth="1"/>
  </cols>
  <sheetData>
    <row r="1" spans="1:29" ht="15.75" customHeight="1">
      <c r="A1" s="363" t="s">
        <v>3105</v>
      </c>
      <c r="B1" s="363" t="s">
        <v>3106</v>
      </c>
      <c r="C1" s="363" t="s">
        <v>3107</v>
      </c>
      <c r="D1" s="363" t="s">
        <v>3108</v>
      </c>
      <c r="E1" s="363" t="s">
        <v>3109</v>
      </c>
      <c r="F1" s="364" t="s">
        <v>3110</v>
      </c>
      <c r="G1" s="363" t="s">
        <v>3111</v>
      </c>
      <c r="H1" s="363" t="s">
        <v>3112</v>
      </c>
      <c r="I1" s="363" t="s">
        <v>3113</v>
      </c>
      <c r="J1" s="364" t="s">
        <v>3114</v>
      </c>
      <c r="K1" s="363" t="s">
        <v>2711</v>
      </c>
    </row>
    <row r="2" spans="1:29" ht="15.75" customHeight="1">
      <c r="A2" s="284">
        <v>1</v>
      </c>
      <c r="B2" s="284">
        <v>10</v>
      </c>
      <c r="C2" s="268">
        <v>10</v>
      </c>
      <c r="D2" s="268" t="s">
        <v>3115</v>
      </c>
      <c r="E2" s="365">
        <v>43970</v>
      </c>
      <c r="F2" s="366">
        <v>1.75</v>
      </c>
      <c r="G2" s="268">
        <v>10</v>
      </c>
      <c r="H2" s="268" t="s">
        <v>8</v>
      </c>
      <c r="I2" s="365">
        <v>43973</v>
      </c>
      <c r="J2" s="366">
        <v>0.25</v>
      </c>
      <c r="K2" s="268" t="s">
        <v>3116</v>
      </c>
      <c r="L2" s="219"/>
      <c r="M2" s="219"/>
      <c r="N2" s="219"/>
      <c r="O2" s="219"/>
      <c r="P2" s="219"/>
      <c r="Q2" s="219"/>
      <c r="R2" s="219"/>
      <c r="S2" s="219"/>
      <c r="T2" s="219"/>
      <c r="U2" s="219"/>
      <c r="V2" s="219"/>
      <c r="W2" s="219"/>
      <c r="X2" s="219"/>
      <c r="Y2" s="219"/>
      <c r="Z2" s="219"/>
      <c r="AA2" s="219"/>
      <c r="AB2" s="219"/>
      <c r="AC2" s="219"/>
    </row>
    <row r="3" spans="1:29" ht="15.75" customHeight="1">
      <c r="A3" s="268"/>
      <c r="B3" s="268"/>
      <c r="C3" s="219"/>
      <c r="D3" s="268" t="s">
        <v>3115</v>
      </c>
      <c r="E3" s="367">
        <v>43975</v>
      </c>
      <c r="F3" s="366">
        <v>0.5</v>
      </c>
      <c r="G3" s="268">
        <v>5</v>
      </c>
      <c r="H3" s="268" t="s">
        <v>8</v>
      </c>
      <c r="I3" s="365">
        <v>43990</v>
      </c>
      <c r="J3" s="366" t="s">
        <v>3117</v>
      </c>
      <c r="K3" s="219"/>
      <c r="L3" s="219"/>
      <c r="M3" s="219"/>
      <c r="N3" s="219"/>
      <c r="O3" s="219"/>
      <c r="P3" s="219"/>
      <c r="Q3" s="219"/>
      <c r="R3" s="219"/>
      <c r="S3" s="219"/>
      <c r="T3" s="219"/>
      <c r="U3" s="219"/>
      <c r="V3" s="219"/>
      <c r="W3" s="219"/>
      <c r="X3" s="219"/>
      <c r="Y3" s="219"/>
      <c r="Z3" s="219"/>
      <c r="AA3" s="219"/>
      <c r="AB3" s="219"/>
      <c r="AC3" s="219"/>
    </row>
    <row r="4" spans="1:29" ht="15.75" customHeight="1">
      <c r="A4" s="116"/>
      <c r="B4" s="116"/>
      <c r="E4" s="17"/>
      <c r="F4" s="17"/>
      <c r="H4">
        <f>SUM(G3,G6,G10,G18,G22,G26,G30,G34,G38,G42,G46,G50,G54,G58,G66,G70,G74,G79,G83,G87,G91,G94,G98,G102,G106,G110,G111,G115,G120)</f>
        <v>1679</v>
      </c>
      <c r="J4" s="17"/>
    </row>
    <row r="5" spans="1:29" ht="15.75" customHeight="1">
      <c r="A5" s="116"/>
      <c r="B5" s="116"/>
      <c r="E5" s="17"/>
      <c r="F5" s="17"/>
      <c r="J5" s="17"/>
    </row>
    <row r="6" spans="1:29" ht="15.75" customHeight="1">
      <c r="A6" s="284">
        <v>2</v>
      </c>
      <c r="B6" s="284">
        <v>28</v>
      </c>
      <c r="C6" s="268">
        <v>28</v>
      </c>
      <c r="D6" s="268" t="s">
        <v>3115</v>
      </c>
      <c r="E6" s="367">
        <v>43976</v>
      </c>
      <c r="F6" s="366">
        <v>0.5</v>
      </c>
      <c r="G6" s="268">
        <v>28</v>
      </c>
      <c r="H6" s="268" t="s">
        <v>8</v>
      </c>
      <c r="I6" s="365">
        <v>43990</v>
      </c>
      <c r="J6" s="366" t="s">
        <v>3118</v>
      </c>
      <c r="K6" s="268" t="s">
        <v>3116</v>
      </c>
      <c r="L6" s="219"/>
      <c r="M6" s="219"/>
      <c r="N6" s="219"/>
      <c r="O6" s="219"/>
      <c r="P6" s="219"/>
      <c r="Q6" s="219"/>
      <c r="R6" s="219"/>
      <c r="S6" s="219"/>
      <c r="T6" s="219"/>
      <c r="U6" s="219"/>
      <c r="V6" s="219"/>
      <c r="W6" s="219"/>
      <c r="X6" s="219"/>
      <c r="Y6" s="219"/>
      <c r="Z6" s="219"/>
      <c r="AA6" s="219"/>
      <c r="AB6" s="219"/>
      <c r="AC6" s="219"/>
    </row>
    <row r="7" spans="1:29" ht="15.75" customHeight="1">
      <c r="A7" s="284"/>
      <c r="B7" s="284"/>
      <c r="C7" s="219"/>
      <c r="D7" s="268" t="s">
        <v>3115</v>
      </c>
      <c r="E7" s="367">
        <v>44000</v>
      </c>
      <c r="F7" s="366">
        <v>0</v>
      </c>
      <c r="G7" s="268">
        <v>1</v>
      </c>
      <c r="H7" s="268" t="s">
        <v>8</v>
      </c>
      <c r="I7" s="365">
        <v>44005</v>
      </c>
      <c r="J7" s="366" t="s">
        <v>3119</v>
      </c>
      <c r="K7" s="219"/>
      <c r="L7" s="219"/>
      <c r="M7" s="219"/>
      <c r="N7" s="219"/>
      <c r="O7" s="219"/>
      <c r="P7" s="219"/>
      <c r="Q7" s="219"/>
      <c r="R7" s="219"/>
      <c r="S7" s="219"/>
      <c r="T7" s="219"/>
      <c r="U7" s="219"/>
      <c r="V7" s="219"/>
      <c r="W7" s="219"/>
      <c r="X7" s="219"/>
      <c r="Y7" s="219"/>
      <c r="Z7" s="219"/>
      <c r="AA7" s="219"/>
      <c r="AB7" s="219"/>
      <c r="AC7" s="219"/>
    </row>
    <row r="8" spans="1:29" ht="15.75" customHeight="1">
      <c r="A8" s="19"/>
      <c r="B8" s="19"/>
      <c r="E8" s="17"/>
      <c r="F8" s="17"/>
      <c r="J8" s="17"/>
    </row>
    <row r="9" spans="1:29" ht="15.75" customHeight="1">
      <c r="A9" s="19"/>
      <c r="B9" s="19"/>
      <c r="E9" s="17"/>
      <c r="F9" s="17"/>
      <c r="J9" s="17"/>
    </row>
    <row r="10" spans="1:29" ht="15.75" customHeight="1">
      <c r="A10" s="284">
        <v>3</v>
      </c>
      <c r="B10" s="284">
        <v>1</v>
      </c>
      <c r="C10" s="268">
        <v>1</v>
      </c>
      <c r="D10" s="368" t="s">
        <v>3115</v>
      </c>
      <c r="E10" s="369">
        <v>43976</v>
      </c>
      <c r="F10" s="366">
        <v>0</v>
      </c>
      <c r="G10" s="268">
        <v>1</v>
      </c>
      <c r="H10" s="268" t="s">
        <v>8</v>
      </c>
      <c r="I10" s="365">
        <v>43990</v>
      </c>
      <c r="J10" s="366" t="s">
        <v>3120</v>
      </c>
      <c r="K10" s="219"/>
      <c r="L10" s="219"/>
      <c r="M10" s="219"/>
      <c r="N10" s="219"/>
      <c r="O10" s="219"/>
      <c r="P10" s="219"/>
      <c r="Q10" s="219"/>
      <c r="R10" s="219"/>
      <c r="S10" s="219"/>
      <c r="T10" s="219"/>
      <c r="U10" s="219"/>
      <c r="V10" s="219"/>
      <c r="W10" s="219"/>
      <c r="X10" s="219"/>
      <c r="Y10" s="219"/>
      <c r="Z10" s="219"/>
      <c r="AA10" s="219"/>
      <c r="AB10" s="219"/>
      <c r="AC10" s="219"/>
    </row>
    <row r="11" spans="1:29" ht="15.75" customHeight="1">
      <c r="A11" s="19"/>
      <c r="B11" s="19"/>
      <c r="E11" s="17"/>
      <c r="F11" s="17"/>
      <c r="J11" s="17"/>
    </row>
    <row r="12" spans="1:29" ht="15.75" customHeight="1">
      <c r="A12" s="19"/>
      <c r="B12" s="19"/>
      <c r="E12" s="17"/>
      <c r="F12" s="17"/>
      <c r="J12" s="17"/>
    </row>
    <row r="13" spans="1:29" ht="15.75" customHeight="1">
      <c r="A13" s="19"/>
      <c r="B13" s="19"/>
      <c r="E13" s="17"/>
      <c r="F13" s="17"/>
      <c r="J13" s="17"/>
    </row>
    <row r="14" spans="1:29" ht="15.75" customHeight="1">
      <c r="A14" s="284">
        <v>4</v>
      </c>
      <c r="B14" s="284">
        <v>0</v>
      </c>
      <c r="C14" s="268">
        <v>0</v>
      </c>
      <c r="D14" s="368" t="s">
        <v>3115</v>
      </c>
      <c r="E14" s="369">
        <v>43976</v>
      </c>
      <c r="F14" s="366">
        <v>0</v>
      </c>
      <c r="G14" s="268">
        <v>0</v>
      </c>
      <c r="H14" s="268" t="s">
        <v>8</v>
      </c>
      <c r="I14" s="365">
        <v>43990</v>
      </c>
      <c r="J14" s="366" t="s">
        <v>3120</v>
      </c>
      <c r="K14" s="219"/>
      <c r="L14" s="219"/>
      <c r="M14" s="219"/>
      <c r="N14" s="219"/>
      <c r="O14" s="219"/>
      <c r="P14" s="219"/>
      <c r="Q14" s="219"/>
      <c r="R14" s="219"/>
      <c r="S14" s="219"/>
      <c r="T14" s="219"/>
      <c r="U14" s="219"/>
      <c r="V14" s="219"/>
      <c r="W14" s="219"/>
      <c r="X14" s="219"/>
      <c r="Y14" s="219"/>
      <c r="Z14" s="219"/>
      <c r="AA14" s="219"/>
      <c r="AB14" s="219"/>
      <c r="AC14" s="219"/>
    </row>
    <row r="15" spans="1:29" ht="15.75" customHeight="1">
      <c r="A15" s="19"/>
      <c r="B15" s="19"/>
      <c r="E15" s="17"/>
      <c r="F15" s="17"/>
      <c r="J15" s="17"/>
    </row>
    <row r="16" spans="1:29" ht="15.75" customHeight="1">
      <c r="A16" s="19"/>
      <c r="B16" s="19"/>
      <c r="E16" s="17"/>
      <c r="F16" s="17"/>
      <c r="J16" s="17"/>
    </row>
    <row r="17" spans="1:29" ht="15.75" customHeight="1">
      <c r="A17" s="19"/>
      <c r="B17" s="19"/>
      <c r="E17" s="17"/>
      <c r="F17" s="17"/>
      <c r="J17" s="17"/>
    </row>
    <row r="18" spans="1:29" ht="15.75" customHeight="1">
      <c r="A18" s="284">
        <v>5</v>
      </c>
      <c r="B18" s="284">
        <v>47</v>
      </c>
      <c r="C18" s="268">
        <v>47</v>
      </c>
      <c r="D18" s="368" t="s">
        <v>3115</v>
      </c>
      <c r="E18" s="369">
        <v>43976</v>
      </c>
      <c r="F18" s="366">
        <v>0.75</v>
      </c>
      <c r="G18" s="268">
        <v>47</v>
      </c>
      <c r="H18" s="268" t="s">
        <v>8</v>
      </c>
      <c r="I18" s="365">
        <v>43990</v>
      </c>
      <c r="J18" s="366">
        <v>0.75</v>
      </c>
      <c r="K18" s="219"/>
      <c r="L18" s="219"/>
      <c r="M18" s="219"/>
      <c r="N18" s="219"/>
      <c r="O18" s="219"/>
      <c r="P18" s="219"/>
      <c r="Q18" s="219"/>
      <c r="R18" s="219"/>
      <c r="S18" s="219"/>
      <c r="T18" s="219"/>
      <c r="U18" s="219"/>
      <c r="V18" s="219"/>
      <c r="W18" s="219"/>
      <c r="X18" s="219"/>
      <c r="Y18" s="219"/>
      <c r="Z18" s="219"/>
      <c r="AA18" s="219"/>
      <c r="AB18" s="219"/>
      <c r="AC18" s="219"/>
    </row>
    <row r="19" spans="1:29" ht="15.75" customHeight="1">
      <c r="A19" s="284"/>
      <c r="B19" s="284"/>
      <c r="C19" s="219"/>
      <c r="D19" s="368" t="s">
        <v>3115</v>
      </c>
      <c r="E19" s="367">
        <v>44000</v>
      </c>
      <c r="F19" s="366">
        <v>0.25</v>
      </c>
      <c r="G19" s="268">
        <v>4</v>
      </c>
      <c r="H19" s="268" t="s">
        <v>8</v>
      </c>
      <c r="I19" s="365">
        <v>44005</v>
      </c>
      <c r="J19" s="366">
        <v>0.25</v>
      </c>
      <c r="K19" s="268" t="s">
        <v>3121</v>
      </c>
      <c r="L19" s="219"/>
      <c r="M19" s="219"/>
      <c r="N19" s="219"/>
      <c r="O19" s="219"/>
      <c r="P19" s="219"/>
      <c r="Q19" s="219"/>
      <c r="R19" s="219"/>
      <c r="S19" s="219"/>
      <c r="T19" s="219"/>
      <c r="U19" s="219"/>
      <c r="V19" s="219"/>
      <c r="W19" s="219"/>
      <c r="X19" s="219"/>
      <c r="Y19" s="219"/>
      <c r="Z19" s="219"/>
      <c r="AA19" s="219"/>
      <c r="AB19" s="219"/>
      <c r="AC19" s="219"/>
    </row>
    <row r="20" spans="1:29" ht="15.75" customHeight="1">
      <c r="A20" s="284"/>
      <c r="B20" s="284"/>
      <c r="C20" s="219"/>
      <c r="D20" s="368" t="s">
        <v>3115</v>
      </c>
      <c r="E20" s="367">
        <v>44008</v>
      </c>
      <c r="F20" s="366" t="s">
        <v>3117</v>
      </c>
      <c r="G20" s="268">
        <v>1</v>
      </c>
      <c r="H20" s="268" t="s">
        <v>8</v>
      </c>
      <c r="I20" s="365">
        <v>44008</v>
      </c>
      <c r="J20" s="366" t="s">
        <v>3122</v>
      </c>
      <c r="K20" s="219"/>
      <c r="L20" s="219"/>
      <c r="M20" s="219"/>
      <c r="N20" s="219"/>
      <c r="O20" s="219"/>
      <c r="P20" s="219"/>
      <c r="Q20" s="219"/>
      <c r="R20" s="219"/>
      <c r="S20" s="219"/>
      <c r="T20" s="219"/>
      <c r="U20" s="219"/>
      <c r="V20" s="219"/>
      <c r="W20" s="219"/>
      <c r="X20" s="219"/>
      <c r="Y20" s="219"/>
      <c r="Z20" s="219"/>
      <c r="AA20" s="219"/>
      <c r="AB20" s="219"/>
      <c r="AC20" s="219"/>
    </row>
    <row r="21" spans="1:29" ht="15.75" customHeight="1">
      <c r="A21" s="19"/>
      <c r="B21" s="19"/>
      <c r="E21" s="17"/>
      <c r="F21" s="17"/>
      <c r="J21" s="17"/>
    </row>
    <row r="22" spans="1:29" ht="15.75" customHeight="1">
      <c r="A22" s="284">
        <v>6</v>
      </c>
      <c r="B22" s="284">
        <v>58</v>
      </c>
      <c r="C22" s="268">
        <v>58</v>
      </c>
      <c r="D22" s="368" t="s">
        <v>3115</v>
      </c>
      <c r="E22" s="367">
        <v>43976</v>
      </c>
      <c r="F22" s="366">
        <v>1</v>
      </c>
      <c r="G22" s="268">
        <v>58</v>
      </c>
      <c r="H22" s="268" t="s">
        <v>8</v>
      </c>
      <c r="I22" s="365">
        <v>43990</v>
      </c>
      <c r="J22" s="366">
        <v>0.25</v>
      </c>
      <c r="K22" s="219"/>
      <c r="L22" s="219"/>
      <c r="M22" s="219"/>
      <c r="N22" s="219"/>
      <c r="O22" s="219"/>
      <c r="P22" s="219"/>
      <c r="Q22" s="219"/>
      <c r="R22" s="219"/>
      <c r="S22" s="219"/>
      <c r="T22" s="219"/>
      <c r="U22" s="219"/>
      <c r="V22" s="219"/>
      <c r="W22" s="219"/>
      <c r="X22" s="219"/>
      <c r="Y22" s="219"/>
      <c r="Z22" s="219"/>
      <c r="AA22" s="219"/>
      <c r="AB22" s="219"/>
      <c r="AC22" s="219"/>
    </row>
    <row r="23" spans="1:29" ht="15.75" customHeight="1">
      <c r="A23" s="284"/>
      <c r="B23" s="284"/>
      <c r="C23" s="219"/>
      <c r="D23" s="368" t="s">
        <v>3115</v>
      </c>
      <c r="E23" s="367">
        <v>44000</v>
      </c>
      <c r="F23" s="370"/>
      <c r="G23" s="268">
        <v>1</v>
      </c>
      <c r="H23" s="268" t="s">
        <v>8</v>
      </c>
      <c r="I23" s="365">
        <v>44005</v>
      </c>
      <c r="J23" s="366" t="s">
        <v>3122</v>
      </c>
      <c r="K23" s="219"/>
      <c r="L23" s="219"/>
      <c r="M23" s="219"/>
      <c r="N23" s="219"/>
      <c r="O23" s="219"/>
      <c r="P23" s="219"/>
      <c r="Q23" s="219"/>
      <c r="R23" s="219"/>
      <c r="S23" s="219"/>
      <c r="T23" s="219"/>
      <c r="U23" s="219"/>
      <c r="V23" s="219"/>
      <c r="W23" s="219"/>
      <c r="X23" s="219"/>
      <c r="Y23" s="219"/>
      <c r="Z23" s="219"/>
      <c r="AA23" s="219"/>
      <c r="AB23" s="219"/>
      <c r="AC23" s="219"/>
    </row>
    <row r="24" spans="1:29" ht="15.75" customHeight="1">
      <c r="A24" s="19"/>
      <c r="B24" s="19"/>
      <c r="E24" s="17"/>
      <c r="F24" s="17"/>
      <c r="J24" s="17"/>
    </row>
    <row r="25" spans="1:29" ht="15.75" customHeight="1">
      <c r="A25" s="19"/>
      <c r="B25" s="19"/>
      <c r="E25" s="17"/>
      <c r="F25" s="17"/>
      <c r="J25" s="17"/>
    </row>
    <row r="26" spans="1:29" ht="15.75" customHeight="1">
      <c r="A26" s="284">
        <v>7</v>
      </c>
      <c r="B26" s="284">
        <v>18</v>
      </c>
      <c r="C26" s="268">
        <v>18</v>
      </c>
      <c r="D26" s="368" t="s">
        <v>3115</v>
      </c>
      <c r="E26" s="369">
        <v>43976</v>
      </c>
      <c r="F26" s="366">
        <v>0.25</v>
      </c>
      <c r="G26" s="268">
        <v>18</v>
      </c>
      <c r="H26" s="268" t="s">
        <v>8</v>
      </c>
      <c r="I26" s="365">
        <v>43990</v>
      </c>
      <c r="J26" s="366">
        <v>0.25</v>
      </c>
      <c r="K26" s="219"/>
      <c r="L26" s="219"/>
      <c r="M26" s="219"/>
      <c r="N26" s="219"/>
      <c r="O26" s="219"/>
      <c r="P26" s="219"/>
      <c r="Q26" s="219"/>
      <c r="R26" s="219"/>
      <c r="S26" s="219"/>
      <c r="T26" s="219"/>
      <c r="U26" s="219"/>
      <c r="V26" s="219"/>
      <c r="W26" s="219"/>
      <c r="X26" s="219"/>
      <c r="Y26" s="219"/>
      <c r="Z26" s="219"/>
      <c r="AA26" s="219"/>
      <c r="AB26" s="219"/>
      <c r="AC26" s="219"/>
    </row>
    <row r="27" spans="1:29" ht="15.75" customHeight="1">
      <c r="A27" s="284"/>
      <c r="B27" s="284"/>
      <c r="C27" s="219"/>
      <c r="D27" s="368" t="s">
        <v>3115</v>
      </c>
      <c r="E27" s="367">
        <v>44000</v>
      </c>
      <c r="F27" s="366">
        <v>0</v>
      </c>
      <c r="G27" s="268">
        <v>1</v>
      </c>
      <c r="H27" s="268" t="s">
        <v>8</v>
      </c>
      <c r="I27" s="365">
        <v>44005</v>
      </c>
      <c r="J27" s="366" t="s">
        <v>3122</v>
      </c>
      <c r="K27" s="219"/>
      <c r="L27" s="219"/>
      <c r="M27" s="219"/>
      <c r="N27" s="219"/>
      <c r="O27" s="219"/>
      <c r="P27" s="219"/>
      <c r="Q27" s="219"/>
      <c r="R27" s="219"/>
      <c r="S27" s="219"/>
      <c r="T27" s="219"/>
      <c r="U27" s="219"/>
      <c r="V27" s="219"/>
      <c r="W27" s="219"/>
      <c r="X27" s="219"/>
      <c r="Y27" s="219"/>
      <c r="Z27" s="219"/>
      <c r="AA27" s="219"/>
      <c r="AB27" s="219"/>
      <c r="AC27" s="219"/>
    </row>
    <row r="28" spans="1:29" ht="15.75" customHeight="1">
      <c r="A28" s="19"/>
      <c r="B28" s="19"/>
      <c r="E28" s="17"/>
      <c r="F28" s="17"/>
      <c r="J28" s="17"/>
    </row>
    <row r="29" spans="1:29" ht="15.75" customHeight="1">
      <c r="A29" s="19"/>
      <c r="B29" s="19"/>
      <c r="E29" s="17"/>
      <c r="F29" s="17"/>
      <c r="J29" s="17"/>
    </row>
    <row r="30" spans="1:29" ht="12.75">
      <c r="A30" s="284">
        <v>8</v>
      </c>
      <c r="B30" s="284">
        <v>1</v>
      </c>
      <c r="C30" s="268">
        <v>1</v>
      </c>
      <c r="D30" s="368" t="s">
        <v>3115</v>
      </c>
      <c r="E30" s="369">
        <v>43976</v>
      </c>
      <c r="F30" s="366">
        <v>0</v>
      </c>
      <c r="G30" s="268">
        <v>1</v>
      </c>
      <c r="H30" s="268" t="s">
        <v>8</v>
      </c>
      <c r="I30" s="365">
        <v>43990</v>
      </c>
      <c r="J30" s="366" t="s">
        <v>3120</v>
      </c>
      <c r="K30" s="219"/>
      <c r="L30" s="219"/>
      <c r="M30" s="219"/>
      <c r="N30" s="219"/>
      <c r="O30" s="219"/>
      <c r="P30" s="219"/>
      <c r="Q30" s="219"/>
      <c r="R30" s="219"/>
      <c r="S30" s="219"/>
      <c r="T30" s="219"/>
      <c r="U30" s="219"/>
      <c r="V30" s="219"/>
      <c r="W30" s="219"/>
      <c r="X30" s="219"/>
      <c r="Y30" s="219"/>
      <c r="Z30" s="219"/>
      <c r="AA30" s="219"/>
      <c r="AB30" s="219"/>
      <c r="AC30" s="219"/>
    </row>
    <row r="31" spans="1:29" ht="12.75">
      <c r="A31" s="371"/>
      <c r="B31" s="371"/>
      <c r="C31" s="372"/>
      <c r="D31" s="372"/>
      <c r="E31" s="373"/>
      <c r="F31" s="373"/>
      <c r="G31" s="372"/>
      <c r="H31" s="372"/>
      <c r="I31" s="374"/>
      <c r="J31" s="375"/>
      <c r="K31" s="372"/>
      <c r="L31" s="372"/>
      <c r="M31" s="372"/>
      <c r="N31" s="372"/>
      <c r="O31" s="372"/>
      <c r="P31" s="372"/>
      <c r="Q31" s="372"/>
      <c r="R31" s="372"/>
      <c r="S31" s="372"/>
      <c r="T31" s="372"/>
      <c r="U31" s="372"/>
      <c r="V31" s="372"/>
      <c r="W31" s="372"/>
      <c r="X31" s="372"/>
      <c r="Y31" s="372"/>
      <c r="Z31" s="372"/>
      <c r="AA31" s="372"/>
      <c r="AB31" s="372"/>
      <c r="AC31" s="372"/>
    </row>
    <row r="32" spans="1:29" ht="12.75">
      <c r="A32" s="19"/>
      <c r="B32" s="19"/>
      <c r="E32" s="17"/>
      <c r="F32" s="17"/>
      <c r="H32" s="17"/>
      <c r="J32" s="17"/>
    </row>
    <row r="33" spans="1:29" ht="12.75">
      <c r="A33" s="19"/>
      <c r="B33" s="19"/>
      <c r="E33" s="17"/>
      <c r="F33" s="17"/>
      <c r="J33" s="17"/>
    </row>
    <row r="34" spans="1:29" ht="12.75">
      <c r="A34" s="284">
        <v>9</v>
      </c>
      <c r="B34" s="284">
        <v>3</v>
      </c>
      <c r="C34" s="268">
        <v>3</v>
      </c>
      <c r="D34" s="268" t="s">
        <v>3115</v>
      </c>
      <c r="E34" s="367">
        <v>43975</v>
      </c>
      <c r="F34" s="366">
        <v>0.25</v>
      </c>
      <c r="G34" s="268">
        <v>3</v>
      </c>
      <c r="H34" s="268" t="s">
        <v>8</v>
      </c>
      <c r="I34" s="365">
        <v>43990</v>
      </c>
      <c r="J34" s="366" t="s">
        <v>3123</v>
      </c>
      <c r="K34" s="219"/>
      <c r="L34" s="219"/>
      <c r="M34" s="219"/>
      <c r="N34" s="219"/>
      <c r="O34" s="219"/>
      <c r="P34" s="219"/>
      <c r="Q34" s="219"/>
      <c r="R34" s="219"/>
      <c r="S34" s="219"/>
      <c r="T34" s="219"/>
      <c r="U34" s="219"/>
      <c r="V34" s="219"/>
      <c r="W34" s="219"/>
      <c r="X34" s="219"/>
      <c r="Y34" s="219"/>
      <c r="Z34" s="219"/>
      <c r="AA34" s="219"/>
      <c r="AB34" s="219"/>
      <c r="AC34" s="219"/>
    </row>
    <row r="35" spans="1:29" ht="12.75">
      <c r="A35" s="284"/>
      <c r="B35" s="284"/>
      <c r="C35" s="219"/>
      <c r="D35" s="368" t="s">
        <v>3115</v>
      </c>
      <c r="E35" s="367">
        <v>44000</v>
      </c>
      <c r="F35" s="366">
        <v>0.25</v>
      </c>
      <c r="G35" s="268">
        <v>2</v>
      </c>
      <c r="H35" s="268" t="s">
        <v>8</v>
      </c>
      <c r="I35" s="365">
        <v>44005</v>
      </c>
      <c r="J35" s="366" t="s">
        <v>3117</v>
      </c>
      <c r="K35" s="219"/>
      <c r="L35" s="219"/>
      <c r="M35" s="219"/>
      <c r="N35" s="219"/>
      <c r="O35" s="219"/>
      <c r="P35" s="219"/>
      <c r="Q35" s="219"/>
      <c r="R35" s="219"/>
      <c r="S35" s="219"/>
      <c r="T35" s="219"/>
      <c r="U35" s="219"/>
      <c r="V35" s="219"/>
      <c r="W35" s="219"/>
      <c r="X35" s="219"/>
      <c r="Y35" s="219"/>
      <c r="Z35" s="219"/>
      <c r="AA35" s="219"/>
      <c r="AB35" s="219"/>
      <c r="AC35" s="219"/>
    </row>
    <row r="36" spans="1:29" ht="12.75">
      <c r="A36" s="19"/>
      <c r="B36" s="19"/>
      <c r="E36" s="17"/>
      <c r="F36" s="17"/>
      <c r="J36" s="17"/>
    </row>
    <row r="37" spans="1:29" ht="12.75">
      <c r="A37" s="19"/>
      <c r="B37" s="19"/>
      <c r="E37" s="17"/>
      <c r="F37" s="17"/>
      <c r="J37" s="17"/>
    </row>
    <row r="38" spans="1:29" ht="12.75">
      <c r="A38" s="284">
        <v>10</v>
      </c>
      <c r="B38" s="284">
        <v>104</v>
      </c>
      <c r="C38" s="268">
        <v>104</v>
      </c>
      <c r="D38" s="368" t="s">
        <v>3115</v>
      </c>
      <c r="E38" s="369">
        <v>43976</v>
      </c>
      <c r="F38" s="366">
        <v>2</v>
      </c>
      <c r="G38" s="268">
        <v>104</v>
      </c>
      <c r="H38" s="268" t="s">
        <v>8</v>
      </c>
      <c r="I38" s="365">
        <v>43990</v>
      </c>
      <c r="J38" s="366">
        <v>2</v>
      </c>
      <c r="K38" s="219"/>
      <c r="L38" s="219"/>
      <c r="M38" s="219"/>
      <c r="N38" s="219"/>
      <c r="O38" s="219"/>
      <c r="P38" s="219"/>
      <c r="Q38" s="219"/>
      <c r="R38" s="219"/>
      <c r="S38" s="219"/>
      <c r="T38" s="219"/>
      <c r="U38" s="219"/>
      <c r="V38" s="219"/>
      <c r="W38" s="219"/>
      <c r="X38" s="219"/>
      <c r="Y38" s="219"/>
      <c r="Z38" s="219"/>
      <c r="AA38" s="219"/>
      <c r="AB38" s="219"/>
      <c r="AC38" s="219"/>
    </row>
    <row r="39" spans="1:29" ht="12.75">
      <c r="A39" s="284"/>
      <c r="B39" s="284"/>
      <c r="C39" s="219"/>
      <c r="D39" s="368" t="s">
        <v>3115</v>
      </c>
      <c r="E39" s="367">
        <v>44000</v>
      </c>
      <c r="F39" s="366">
        <v>0.25</v>
      </c>
      <c r="G39" s="268">
        <v>4</v>
      </c>
      <c r="H39" s="268" t="s">
        <v>8</v>
      </c>
      <c r="I39" s="365">
        <v>44005</v>
      </c>
      <c r="J39" s="366" t="s">
        <v>3117</v>
      </c>
      <c r="K39" s="219"/>
      <c r="L39" s="219"/>
      <c r="M39" s="219"/>
      <c r="N39" s="219"/>
      <c r="O39" s="219"/>
      <c r="P39" s="219"/>
      <c r="Q39" s="219"/>
      <c r="R39" s="219"/>
      <c r="S39" s="219"/>
      <c r="T39" s="219"/>
      <c r="U39" s="219"/>
      <c r="V39" s="219"/>
      <c r="W39" s="219"/>
      <c r="X39" s="219"/>
      <c r="Y39" s="219"/>
      <c r="Z39" s="219"/>
      <c r="AA39" s="219"/>
      <c r="AB39" s="219"/>
      <c r="AC39" s="219"/>
    </row>
    <row r="40" spans="1:29" ht="12.75">
      <c r="A40" s="19"/>
      <c r="B40" s="19"/>
      <c r="E40" s="17"/>
      <c r="F40" s="17"/>
      <c r="J40" s="17"/>
    </row>
    <row r="41" spans="1:29" ht="12.75">
      <c r="A41" s="19"/>
      <c r="B41" s="19"/>
      <c r="E41" s="17"/>
      <c r="F41" s="17"/>
      <c r="J41" s="17"/>
    </row>
    <row r="42" spans="1:29" ht="12.75">
      <c r="A42" s="284">
        <v>11</v>
      </c>
      <c r="B42" s="284">
        <v>14</v>
      </c>
      <c r="C42" s="268">
        <v>14</v>
      </c>
      <c r="D42" s="368" t="s">
        <v>3115</v>
      </c>
      <c r="E42" s="369">
        <v>43976</v>
      </c>
      <c r="F42" s="366">
        <v>0.25</v>
      </c>
      <c r="G42" s="268">
        <v>14</v>
      </c>
      <c r="H42" s="268" t="s">
        <v>8</v>
      </c>
      <c r="I42" s="365">
        <v>43990</v>
      </c>
      <c r="J42" s="366" t="s">
        <v>3124</v>
      </c>
      <c r="K42" s="219"/>
      <c r="L42" s="219"/>
      <c r="M42" s="219"/>
      <c r="N42" s="219"/>
      <c r="O42" s="219"/>
      <c r="P42" s="219"/>
      <c r="Q42" s="219"/>
      <c r="R42" s="219"/>
      <c r="S42" s="219"/>
      <c r="T42" s="219"/>
      <c r="U42" s="219"/>
      <c r="V42" s="219"/>
      <c r="W42" s="219"/>
      <c r="X42" s="219"/>
      <c r="Y42" s="219"/>
      <c r="Z42" s="219"/>
      <c r="AA42" s="219"/>
      <c r="AB42" s="219"/>
      <c r="AC42" s="219"/>
    </row>
    <row r="43" spans="1:29" ht="12.75">
      <c r="A43" s="284"/>
      <c r="B43" s="284"/>
      <c r="C43" s="219"/>
      <c r="D43" s="368" t="s">
        <v>3115</v>
      </c>
      <c r="E43" s="367">
        <v>44000</v>
      </c>
      <c r="F43" s="366">
        <v>0</v>
      </c>
      <c r="G43" s="268">
        <v>1</v>
      </c>
      <c r="H43" s="268" t="s">
        <v>8</v>
      </c>
      <c r="I43" s="365">
        <v>44005</v>
      </c>
      <c r="J43" s="366" t="s">
        <v>3122</v>
      </c>
      <c r="K43" s="219"/>
      <c r="L43" s="219"/>
      <c r="M43" s="219"/>
      <c r="N43" s="219"/>
      <c r="O43" s="219"/>
      <c r="P43" s="219"/>
      <c r="Q43" s="219"/>
      <c r="R43" s="219"/>
      <c r="S43" s="219"/>
      <c r="T43" s="219"/>
      <c r="U43" s="219"/>
      <c r="V43" s="219"/>
      <c r="W43" s="219"/>
      <c r="X43" s="219"/>
      <c r="Y43" s="219"/>
      <c r="Z43" s="219"/>
      <c r="AA43" s="219"/>
      <c r="AB43" s="219"/>
      <c r="AC43" s="219"/>
    </row>
    <row r="44" spans="1:29" ht="12.75">
      <c r="A44" s="19"/>
      <c r="B44" s="19"/>
      <c r="E44" s="17"/>
      <c r="F44" s="17"/>
      <c r="J44" s="17"/>
    </row>
    <row r="45" spans="1:29" ht="12.75">
      <c r="A45" s="19"/>
      <c r="B45" s="19"/>
      <c r="E45" s="17"/>
      <c r="F45" s="17"/>
      <c r="J45" s="17"/>
    </row>
    <row r="46" spans="1:29" ht="12.75">
      <c r="A46" s="284">
        <v>12</v>
      </c>
      <c r="B46" s="284">
        <v>132</v>
      </c>
      <c r="C46" s="268">
        <v>132</v>
      </c>
      <c r="D46" s="368" t="s">
        <v>3115</v>
      </c>
      <c r="E46" s="369">
        <v>43976</v>
      </c>
      <c r="F46" s="366">
        <v>3</v>
      </c>
      <c r="G46" s="268">
        <v>132</v>
      </c>
      <c r="H46" s="268" t="s">
        <v>8</v>
      </c>
      <c r="I46" s="365">
        <v>43990</v>
      </c>
      <c r="J46" s="366">
        <v>3</v>
      </c>
      <c r="K46" s="219"/>
      <c r="L46" s="219"/>
      <c r="M46" s="219"/>
      <c r="N46" s="219"/>
      <c r="O46" s="219"/>
      <c r="P46" s="219"/>
      <c r="Q46" s="219"/>
      <c r="R46" s="219"/>
      <c r="S46" s="219"/>
      <c r="T46" s="219"/>
      <c r="U46" s="219"/>
      <c r="V46" s="219"/>
      <c r="W46" s="219"/>
      <c r="X46" s="219"/>
      <c r="Y46" s="219"/>
      <c r="Z46" s="219"/>
      <c r="AA46" s="219"/>
      <c r="AB46" s="219"/>
      <c r="AC46" s="219"/>
    </row>
    <row r="47" spans="1:29" ht="12.75">
      <c r="A47" s="284"/>
      <c r="B47" s="284"/>
      <c r="C47" s="219"/>
      <c r="D47" s="368" t="s">
        <v>3115</v>
      </c>
      <c r="E47" s="367">
        <v>44000</v>
      </c>
      <c r="F47" s="366">
        <v>1</v>
      </c>
      <c r="G47" s="268">
        <v>16</v>
      </c>
      <c r="H47" s="268" t="s">
        <v>8</v>
      </c>
      <c r="I47" s="365">
        <v>44005</v>
      </c>
      <c r="J47" s="366">
        <v>0.5</v>
      </c>
      <c r="K47" s="219"/>
      <c r="L47" s="219"/>
      <c r="M47" s="219"/>
      <c r="N47" s="219"/>
      <c r="O47" s="219"/>
      <c r="P47" s="219"/>
      <c r="Q47" s="219"/>
      <c r="R47" s="219"/>
      <c r="S47" s="219"/>
      <c r="T47" s="219"/>
      <c r="U47" s="219"/>
      <c r="V47" s="219"/>
      <c r="W47" s="219"/>
      <c r="X47" s="219"/>
      <c r="Y47" s="219"/>
      <c r="Z47" s="219"/>
      <c r="AA47" s="219"/>
      <c r="AB47" s="219"/>
      <c r="AC47" s="219"/>
    </row>
    <row r="48" spans="1:29" ht="12.75">
      <c r="A48" s="19"/>
      <c r="B48" s="19"/>
      <c r="F48" s="17"/>
      <c r="J48" s="17"/>
    </row>
    <row r="49" spans="1:29" ht="12.75">
      <c r="A49" s="19"/>
      <c r="B49" s="19"/>
      <c r="F49" s="17"/>
      <c r="J49" s="17"/>
    </row>
    <row r="50" spans="1:29" ht="12.75">
      <c r="A50" s="284">
        <v>13</v>
      </c>
      <c r="B50" s="284">
        <v>90</v>
      </c>
      <c r="C50" s="268">
        <v>90</v>
      </c>
      <c r="D50" s="368" t="s">
        <v>3115</v>
      </c>
      <c r="E50" s="376">
        <v>43977</v>
      </c>
      <c r="F50" s="366">
        <v>1.25</v>
      </c>
      <c r="G50" s="268">
        <v>90</v>
      </c>
      <c r="H50" s="268" t="s">
        <v>8</v>
      </c>
      <c r="I50" s="365">
        <v>43992</v>
      </c>
      <c r="J50" s="366">
        <v>2.5</v>
      </c>
      <c r="K50" s="219"/>
      <c r="L50" s="219"/>
      <c r="M50" s="219"/>
      <c r="N50" s="219"/>
      <c r="O50" s="219"/>
      <c r="P50" s="219"/>
      <c r="Q50" s="219"/>
      <c r="R50" s="219"/>
      <c r="S50" s="219"/>
      <c r="T50" s="219"/>
      <c r="U50" s="219"/>
      <c r="V50" s="219"/>
      <c r="W50" s="219"/>
      <c r="X50" s="219"/>
      <c r="Y50" s="219"/>
      <c r="Z50" s="219"/>
      <c r="AA50" s="219"/>
      <c r="AB50" s="219"/>
      <c r="AC50" s="219"/>
    </row>
    <row r="51" spans="1:29" ht="12.75">
      <c r="A51" s="284"/>
      <c r="B51" s="284"/>
      <c r="C51" s="219"/>
      <c r="D51" s="368" t="s">
        <v>3115</v>
      </c>
      <c r="E51" s="367">
        <v>44000</v>
      </c>
      <c r="F51" s="366">
        <v>0.5</v>
      </c>
      <c r="G51" s="268">
        <v>11</v>
      </c>
      <c r="H51" s="268" t="s">
        <v>8</v>
      </c>
      <c r="I51" s="365">
        <v>44005</v>
      </c>
      <c r="J51" s="366">
        <v>0.25</v>
      </c>
      <c r="K51" s="268" t="s">
        <v>3125</v>
      </c>
      <c r="L51" s="219"/>
      <c r="M51" s="219"/>
      <c r="N51" s="219"/>
      <c r="O51" s="219"/>
      <c r="P51" s="219"/>
      <c r="Q51" s="219"/>
      <c r="R51" s="219"/>
      <c r="S51" s="219"/>
      <c r="T51" s="219"/>
      <c r="U51" s="219"/>
      <c r="V51" s="219"/>
      <c r="W51" s="219"/>
      <c r="X51" s="219"/>
      <c r="Y51" s="219"/>
      <c r="Z51" s="219"/>
      <c r="AA51" s="219"/>
      <c r="AB51" s="219"/>
      <c r="AC51" s="219"/>
    </row>
    <row r="52" spans="1:29" ht="12.75">
      <c r="A52" s="284"/>
      <c r="B52" s="284"/>
      <c r="C52" s="219"/>
      <c r="D52" s="377" t="s">
        <v>3115</v>
      </c>
      <c r="E52" s="378">
        <v>44008</v>
      </c>
      <c r="F52" s="366">
        <v>0.25</v>
      </c>
      <c r="G52" s="268">
        <v>4</v>
      </c>
      <c r="H52" s="268" t="s">
        <v>8</v>
      </c>
      <c r="I52" s="365">
        <v>44008</v>
      </c>
      <c r="J52" s="366" t="s">
        <v>3117</v>
      </c>
      <c r="K52" s="219"/>
      <c r="L52" s="219"/>
      <c r="M52" s="219"/>
      <c r="N52" s="219"/>
      <c r="O52" s="219"/>
      <c r="P52" s="219"/>
      <c r="Q52" s="219"/>
      <c r="R52" s="219"/>
      <c r="S52" s="219"/>
      <c r="T52" s="219"/>
      <c r="U52" s="219"/>
      <c r="V52" s="219"/>
      <c r="W52" s="219"/>
      <c r="X52" s="219"/>
      <c r="Y52" s="219"/>
      <c r="Z52" s="219"/>
      <c r="AA52" s="219"/>
      <c r="AB52" s="219"/>
      <c r="AC52" s="219"/>
    </row>
    <row r="53" spans="1:29" ht="12.75">
      <c r="A53" s="19"/>
      <c r="B53" s="19"/>
      <c r="F53" s="17"/>
      <c r="J53" s="17"/>
    </row>
    <row r="54" spans="1:29" ht="12.75">
      <c r="A54" s="284">
        <v>14</v>
      </c>
      <c r="B54" s="284">
        <v>84</v>
      </c>
      <c r="C54" s="268">
        <v>84</v>
      </c>
      <c r="D54" s="368" t="s">
        <v>3115</v>
      </c>
      <c r="E54" s="376">
        <v>43977</v>
      </c>
      <c r="F54" s="366">
        <v>1.25</v>
      </c>
      <c r="G54" s="268">
        <v>84</v>
      </c>
      <c r="H54" s="268" t="s">
        <v>8</v>
      </c>
      <c r="I54" s="365">
        <v>43992</v>
      </c>
      <c r="J54" s="366">
        <v>1</v>
      </c>
      <c r="K54" s="219"/>
      <c r="L54" s="219"/>
      <c r="M54" s="219"/>
      <c r="N54" s="219"/>
      <c r="O54" s="219"/>
      <c r="P54" s="219"/>
      <c r="Q54" s="219"/>
      <c r="R54" s="219"/>
      <c r="S54" s="219"/>
      <c r="T54" s="219"/>
      <c r="U54" s="219"/>
      <c r="V54" s="219"/>
      <c r="W54" s="219"/>
      <c r="X54" s="219"/>
      <c r="Y54" s="219"/>
      <c r="Z54" s="219"/>
      <c r="AA54" s="219"/>
      <c r="AB54" s="219"/>
      <c r="AC54" s="219"/>
    </row>
    <row r="55" spans="1:29" ht="12.75">
      <c r="A55" s="284"/>
      <c r="B55" s="284"/>
      <c r="C55" s="219"/>
      <c r="D55" s="368" t="s">
        <v>3115</v>
      </c>
      <c r="E55" s="367">
        <v>44000</v>
      </c>
      <c r="F55" s="366">
        <v>0.5</v>
      </c>
      <c r="G55" s="268">
        <v>7</v>
      </c>
      <c r="H55" s="268" t="s">
        <v>8</v>
      </c>
      <c r="I55" s="365">
        <v>44005</v>
      </c>
      <c r="J55" s="366">
        <v>0.25</v>
      </c>
      <c r="K55" s="268" t="s">
        <v>3125</v>
      </c>
      <c r="L55" s="219"/>
      <c r="M55" s="219"/>
      <c r="N55" s="219"/>
      <c r="O55" s="219"/>
      <c r="P55" s="219"/>
      <c r="Q55" s="219"/>
      <c r="R55" s="219"/>
      <c r="S55" s="219"/>
      <c r="T55" s="219"/>
      <c r="U55" s="219"/>
      <c r="V55" s="219"/>
      <c r="W55" s="219"/>
      <c r="X55" s="219"/>
      <c r="Y55" s="219"/>
      <c r="Z55" s="219"/>
      <c r="AA55" s="219"/>
      <c r="AB55" s="219"/>
      <c r="AC55" s="219"/>
    </row>
    <row r="56" spans="1:29" ht="12.75">
      <c r="A56" s="284"/>
      <c r="B56" s="284"/>
      <c r="C56" s="219"/>
      <c r="D56" s="377" t="s">
        <v>3115</v>
      </c>
      <c r="E56" s="378">
        <v>44008</v>
      </c>
      <c r="F56" s="366">
        <v>0.25</v>
      </c>
      <c r="G56" s="268">
        <v>2</v>
      </c>
      <c r="H56" s="268" t="s">
        <v>8</v>
      </c>
      <c r="I56" s="365">
        <v>44008</v>
      </c>
      <c r="J56" s="366" t="s">
        <v>3122</v>
      </c>
      <c r="K56" s="219"/>
      <c r="L56" s="219"/>
      <c r="M56" s="219"/>
      <c r="N56" s="219"/>
      <c r="O56" s="219"/>
      <c r="P56" s="219"/>
      <c r="Q56" s="219"/>
      <c r="R56" s="219"/>
      <c r="S56" s="219"/>
      <c r="T56" s="219"/>
      <c r="U56" s="219"/>
      <c r="V56" s="219"/>
      <c r="W56" s="219"/>
      <c r="X56" s="219"/>
      <c r="Y56" s="219"/>
      <c r="Z56" s="219"/>
      <c r="AA56" s="219"/>
      <c r="AB56" s="219"/>
      <c r="AC56" s="219"/>
    </row>
    <row r="57" spans="1:29" ht="12.75">
      <c r="A57" s="19"/>
      <c r="B57" s="19"/>
      <c r="F57" s="17"/>
      <c r="J57" s="17"/>
    </row>
    <row r="58" spans="1:29" ht="12.75">
      <c r="A58" s="284">
        <v>15</v>
      </c>
      <c r="B58" s="284">
        <v>20</v>
      </c>
      <c r="C58" s="268">
        <v>20</v>
      </c>
      <c r="D58" s="368" t="s">
        <v>3115</v>
      </c>
      <c r="E58" s="376">
        <v>43977</v>
      </c>
      <c r="F58" s="366">
        <v>0.25</v>
      </c>
      <c r="G58" s="268">
        <v>20</v>
      </c>
      <c r="H58" s="268" t="s">
        <v>8</v>
      </c>
      <c r="I58" s="365">
        <v>43992</v>
      </c>
      <c r="J58" s="366">
        <v>0.25</v>
      </c>
      <c r="K58" s="219"/>
      <c r="L58" s="219"/>
      <c r="M58" s="219"/>
      <c r="N58" s="219"/>
      <c r="O58" s="219"/>
      <c r="P58" s="219"/>
      <c r="Q58" s="219"/>
      <c r="R58" s="219"/>
      <c r="S58" s="219"/>
      <c r="T58" s="219"/>
      <c r="U58" s="219"/>
      <c r="V58" s="219"/>
      <c r="W58" s="219"/>
      <c r="X58" s="219"/>
      <c r="Y58" s="219"/>
      <c r="Z58" s="219"/>
      <c r="AA58" s="219"/>
      <c r="AB58" s="219"/>
      <c r="AC58" s="219"/>
    </row>
    <row r="59" spans="1:29" ht="12.75">
      <c r="A59" s="19"/>
      <c r="B59" s="19"/>
      <c r="F59" s="17"/>
      <c r="J59" s="17"/>
    </row>
    <row r="60" spans="1:29" ht="12.75">
      <c r="A60" s="19"/>
      <c r="B60" s="19"/>
      <c r="F60" s="17"/>
      <c r="J60" s="17"/>
    </row>
    <row r="61" spans="1:29" ht="12.75">
      <c r="A61" s="19"/>
      <c r="B61" s="19"/>
      <c r="F61" s="17"/>
      <c r="J61" s="17"/>
    </row>
    <row r="62" spans="1:29" ht="12.75">
      <c r="A62" s="284">
        <v>16</v>
      </c>
      <c r="B62" s="284">
        <v>0</v>
      </c>
      <c r="C62" s="268">
        <v>0</v>
      </c>
      <c r="D62" s="368" t="s">
        <v>3115</v>
      </c>
      <c r="E62" s="376">
        <v>43977</v>
      </c>
      <c r="F62" s="366">
        <v>0</v>
      </c>
      <c r="G62" s="268">
        <v>0</v>
      </c>
      <c r="H62" s="268" t="s">
        <v>8</v>
      </c>
      <c r="I62" s="365">
        <v>43992</v>
      </c>
      <c r="J62" s="366" t="s">
        <v>3120</v>
      </c>
      <c r="K62" s="219"/>
      <c r="L62" s="219"/>
      <c r="M62" s="219"/>
      <c r="N62" s="219"/>
      <c r="O62" s="219"/>
      <c r="P62" s="219"/>
      <c r="Q62" s="219"/>
      <c r="R62" s="219"/>
      <c r="S62" s="219"/>
      <c r="T62" s="219"/>
      <c r="U62" s="219"/>
      <c r="V62" s="219"/>
      <c r="W62" s="219"/>
      <c r="X62" s="219"/>
      <c r="Y62" s="219"/>
      <c r="Z62" s="219"/>
      <c r="AA62" s="219"/>
      <c r="AB62" s="219"/>
      <c r="AC62" s="219"/>
    </row>
    <row r="63" spans="1:29" ht="12.75">
      <c r="A63" s="19"/>
      <c r="B63" s="19"/>
      <c r="F63" s="17"/>
      <c r="J63" s="17"/>
    </row>
    <row r="64" spans="1:29" ht="12.75">
      <c r="A64" s="19"/>
      <c r="B64" s="19"/>
      <c r="F64" s="17"/>
      <c r="J64" s="17"/>
    </row>
    <row r="65" spans="1:29" ht="12.75">
      <c r="A65" s="19"/>
      <c r="B65" s="19"/>
      <c r="F65" s="17"/>
      <c r="J65" s="17"/>
    </row>
    <row r="66" spans="1:29" ht="12.75">
      <c r="A66" s="284">
        <v>17</v>
      </c>
      <c r="B66" s="284">
        <v>26</v>
      </c>
      <c r="C66" s="268">
        <v>26</v>
      </c>
      <c r="D66" s="268" t="s">
        <v>3115</v>
      </c>
      <c r="E66" s="376">
        <v>43975</v>
      </c>
      <c r="F66" s="366">
        <v>1</v>
      </c>
      <c r="G66" s="268">
        <v>26</v>
      </c>
      <c r="H66" s="268" t="s">
        <v>8</v>
      </c>
      <c r="I66" s="365">
        <v>43992</v>
      </c>
      <c r="J66" s="366">
        <v>0.5</v>
      </c>
      <c r="K66" s="219"/>
      <c r="L66" s="219"/>
      <c r="M66" s="219"/>
      <c r="N66" s="219"/>
      <c r="O66" s="219"/>
      <c r="P66" s="219"/>
      <c r="Q66" s="219"/>
      <c r="R66" s="219"/>
      <c r="S66" s="219"/>
      <c r="T66" s="219"/>
      <c r="U66" s="219"/>
      <c r="V66" s="219"/>
      <c r="W66" s="219"/>
      <c r="X66" s="219"/>
      <c r="Y66" s="219"/>
      <c r="Z66" s="219"/>
      <c r="AA66" s="219"/>
      <c r="AB66" s="219"/>
      <c r="AC66" s="219"/>
    </row>
    <row r="67" spans="1:29" ht="12.75">
      <c r="A67" s="284"/>
      <c r="B67" s="284"/>
      <c r="C67" s="219"/>
      <c r="D67" s="268" t="s">
        <v>3115</v>
      </c>
      <c r="E67" s="367">
        <v>44000</v>
      </c>
      <c r="F67" s="366">
        <v>0.25</v>
      </c>
      <c r="G67" s="268">
        <v>4</v>
      </c>
      <c r="H67" s="268" t="s">
        <v>8</v>
      </c>
      <c r="I67" s="365">
        <v>44005</v>
      </c>
      <c r="J67" s="366" t="s">
        <v>3117</v>
      </c>
      <c r="K67" s="219"/>
      <c r="L67" s="219"/>
      <c r="M67" s="219"/>
      <c r="N67" s="219"/>
      <c r="O67" s="219"/>
      <c r="P67" s="219"/>
      <c r="Q67" s="219"/>
      <c r="R67" s="219"/>
      <c r="S67" s="219"/>
      <c r="T67" s="219"/>
      <c r="U67" s="219"/>
      <c r="V67" s="219"/>
      <c r="W67" s="219"/>
      <c r="X67" s="219"/>
      <c r="Y67" s="219"/>
      <c r="Z67" s="219"/>
      <c r="AA67" s="219"/>
      <c r="AB67" s="219"/>
      <c r="AC67" s="219"/>
    </row>
    <row r="68" spans="1:29" ht="12.75">
      <c r="A68" s="19"/>
      <c r="B68" s="19"/>
      <c r="F68" s="17"/>
      <c r="J68" s="17"/>
    </row>
    <row r="69" spans="1:29" ht="12.75">
      <c r="A69" s="19"/>
      <c r="B69" s="19"/>
      <c r="F69" s="17"/>
      <c r="J69" s="17"/>
    </row>
    <row r="70" spans="1:29" ht="12.75">
      <c r="A70" s="284">
        <v>18</v>
      </c>
      <c r="B70" s="284">
        <v>74</v>
      </c>
      <c r="C70" s="268">
        <v>74</v>
      </c>
      <c r="D70" s="268" t="s">
        <v>3115</v>
      </c>
      <c r="E70" s="376">
        <v>43975</v>
      </c>
      <c r="F70" s="366">
        <v>2.5</v>
      </c>
      <c r="G70" s="268">
        <v>74</v>
      </c>
      <c r="H70" s="268" t="s">
        <v>8</v>
      </c>
      <c r="I70" s="365">
        <v>43992</v>
      </c>
      <c r="J70" s="366">
        <v>1.25</v>
      </c>
      <c r="K70" s="219"/>
      <c r="L70" s="219"/>
      <c r="M70" s="219"/>
      <c r="N70" s="219"/>
      <c r="O70" s="219"/>
      <c r="P70" s="219"/>
      <c r="Q70" s="219"/>
      <c r="R70" s="219"/>
      <c r="S70" s="219"/>
      <c r="T70" s="219"/>
      <c r="U70" s="219"/>
      <c r="V70" s="219"/>
      <c r="W70" s="219"/>
      <c r="X70" s="219"/>
      <c r="Y70" s="219"/>
      <c r="Z70" s="219"/>
      <c r="AA70" s="219"/>
      <c r="AB70" s="219"/>
      <c r="AC70" s="219"/>
    </row>
    <row r="71" spans="1:29" ht="12.75">
      <c r="A71" s="284"/>
      <c r="B71" s="284"/>
      <c r="C71" s="219"/>
      <c r="D71" s="268" t="s">
        <v>3115</v>
      </c>
      <c r="E71" s="367">
        <v>44001</v>
      </c>
      <c r="F71" s="366" t="s">
        <v>3118</v>
      </c>
      <c r="G71" s="268">
        <v>3</v>
      </c>
      <c r="H71" s="268" t="s">
        <v>8</v>
      </c>
      <c r="I71" s="365">
        <v>44005</v>
      </c>
      <c r="J71" s="366" t="s">
        <v>3117</v>
      </c>
      <c r="K71" s="219"/>
      <c r="L71" s="219"/>
      <c r="M71" s="219"/>
      <c r="N71" s="219"/>
      <c r="O71" s="219"/>
      <c r="P71" s="219"/>
      <c r="Q71" s="219"/>
      <c r="R71" s="219"/>
      <c r="S71" s="219"/>
      <c r="T71" s="219"/>
      <c r="U71" s="219"/>
      <c r="V71" s="219"/>
      <c r="W71" s="219"/>
      <c r="X71" s="219"/>
      <c r="Y71" s="219"/>
      <c r="Z71" s="219"/>
      <c r="AA71" s="219"/>
      <c r="AB71" s="219"/>
      <c r="AC71" s="219"/>
    </row>
    <row r="72" spans="1:29" ht="12.75">
      <c r="A72" s="19"/>
      <c r="B72" s="19"/>
      <c r="F72" s="17"/>
      <c r="J72" s="17"/>
    </row>
    <row r="73" spans="1:29" ht="12.75">
      <c r="A73" s="19"/>
      <c r="B73" s="19"/>
      <c r="F73" s="17"/>
      <c r="J73" s="17"/>
    </row>
    <row r="74" spans="1:29" ht="12.75">
      <c r="A74" s="284">
        <v>19</v>
      </c>
      <c r="B74" s="284">
        <v>18</v>
      </c>
      <c r="C74" s="268">
        <v>18</v>
      </c>
      <c r="D74" s="268" t="s">
        <v>3115</v>
      </c>
      <c r="E74" s="376">
        <v>43975</v>
      </c>
      <c r="F74" s="366">
        <v>1</v>
      </c>
      <c r="G74" s="268">
        <v>18</v>
      </c>
      <c r="H74" s="268" t="s">
        <v>8</v>
      </c>
      <c r="I74" s="365">
        <v>43992</v>
      </c>
      <c r="J74" s="366" t="s">
        <v>3123</v>
      </c>
      <c r="K74" s="219"/>
      <c r="L74" s="219"/>
      <c r="M74" s="219"/>
      <c r="N74" s="219"/>
      <c r="O74" s="219"/>
      <c r="P74" s="219"/>
      <c r="Q74" s="219"/>
      <c r="R74" s="219"/>
      <c r="S74" s="219"/>
      <c r="T74" s="219"/>
      <c r="U74" s="219"/>
      <c r="V74" s="219"/>
      <c r="W74" s="219"/>
      <c r="X74" s="219"/>
      <c r="Y74" s="219"/>
      <c r="Z74" s="219"/>
      <c r="AA74" s="219"/>
      <c r="AB74" s="219"/>
      <c r="AC74" s="219"/>
    </row>
    <row r="75" spans="1:29" ht="12.75">
      <c r="A75" s="284"/>
      <c r="B75" s="284"/>
      <c r="C75" s="219"/>
      <c r="D75" s="268" t="s">
        <v>3115</v>
      </c>
      <c r="E75" s="367">
        <v>44001</v>
      </c>
      <c r="F75" s="366" t="s">
        <v>3120</v>
      </c>
      <c r="G75" s="268">
        <v>1</v>
      </c>
      <c r="H75" s="268" t="s">
        <v>8</v>
      </c>
      <c r="I75" s="365">
        <v>44005</v>
      </c>
      <c r="J75" s="366" t="s">
        <v>3120</v>
      </c>
      <c r="K75" s="219"/>
      <c r="L75" s="219"/>
      <c r="M75" s="219"/>
      <c r="N75" s="219"/>
      <c r="O75" s="219"/>
      <c r="P75" s="219"/>
      <c r="Q75" s="219"/>
      <c r="R75" s="219"/>
      <c r="S75" s="219"/>
      <c r="T75" s="219"/>
      <c r="U75" s="219"/>
      <c r="V75" s="219"/>
      <c r="W75" s="219"/>
      <c r="X75" s="219"/>
      <c r="Y75" s="219"/>
      <c r="Z75" s="219"/>
      <c r="AA75" s="219"/>
      <c r="AB75" s="219"/>
      <c r="AC75" s="219"/>
    </row>
    <row r="76" spans="1:29" ht="12.75">
      <c r="A76" s="19"/>
      <c r="B76" s="19"/>
      <c r="F76" s="17"/>
      <c r="J76" s="17"/>
    </row>
    <row r="77" spans="1:29" ht="12.75">
      <c r="A77" s="19"/>
      <c r="B77" s="19"/>
      <c r="F77" s="17"/>
      <c r="J77" s="17"/>
    </row>
    <row r="78" spans="1:29" ht="12.75">
      <c r="A78" s="379">
        <v>20</v>
      </c>
      <c r="B78" s="284">
        <v>180</v>
      </c>
      <c r="C78" s="268">
        <v>180</v>
      </c>
      <c r="D78" s="268" t="s">
        <v>3115</v>
      </c>
      <c r="E78" s="376">
        <v>43970</v>
      </c>
      <c r="F78" s="366">
        <v>8</v>
      </c>
      <c r="G78" s="268">
        <v>180</v>
      </c>
      <c r="H78" s="268" t="s">
        <v>8</v>
      </c>
      <c r="I78" s="365">
        <v>43972</v>
      </c>
      <c r="J78" s="366">
        <v>4</v>
      </c>
      <c r="K78" s="268"/>
      <c r="L78" s="219"/>
      <c r="M78" s="219"/>
      <c r="N78" s="219"/>
      <c r="O78" s="219"/>
      <c r="P78" s="219"/>
      <c r="Q78" s="219"/>
      <c r="R78" s="219"/>
      <c r="S78" s="219"/>
      <c r="T78" s="219"/>
      <c r="U78" s="219"/>
      <c r="V78" s="219"/>
      <c r="W78" s="219"/>
      <c r="X78" s="219"/>
      <c r="Y78" s="219"/>
      <c r="Z78" s="219"/>
      <c r="AA78" s="219"/>
      <c r="AB78" s="219"/>
      <c r="AC78" s="219"/>
    </row>
    <row r="79" spans="1:29" ht="12.75">
      <c r="A79" s="379"/>
      <c r="B79" s="284"/>
      <c r="C79" s="268"/>
      <c r="D79" s="268" t="s">
        <v>3115</v>
      </c>
      <c r="E79" s="376">
        <v>43975</v>
      </c>
      <c r="F79" s="366">
        <v>1</v>
      </c>
      <c r="G79" s="268">
        <v>30</v>
      </c>
      <c r="H79" s="268" t="s">
        <v>8</v>
      </c>
      <c r="I79" s="365">
        <v>43992</v>
      </c>
      <c r="J79" s="366">
        <v>0.75</v>
      </c>
      <c r="K79" s="268" t="s">
        <v>3126</v>
      </c>
      <c r="L79" s="219"/>
      <c r="M79" s="219"/>
      <c r="N79" s="219"/>
      <c r="O79" s="219"/>
      <c r="P79" s="219"/>
      <c r="Q79" s="219"/>
      <c r="R79" s="219"/>
      <c r="S79" s="219"/>
      <c r="T79" s="219"/>
      <c r="U79" s="219"/>
      <c r="V79" s="219"/>
      <c r="W79" s="219"/>
      <c r="X79" s="219"/>
      <c r="Y79" s="219"/>
      <c r="Z79" s="219"/>
      <c r="AA79" s="219"/>
      <c r="AB79" s="219"/>
      <c r="AC79" s="219"/>
    </row>
    <row r="80" spans="1:29" ht="12.75">
      <c r="A80" s="379"/>
      <c r="B80" s="284"/>
      <c r="C80" s="219"/>
      <c r="D80" s="268" t="s">
        <v>3115</v>
      </c>
      <c r="E80" s="367">
        <v>44001</v>
      </c>
      <c r="F80" s="366" t="s">
        <v>3117</v>
      </c>
      <c r="G80" s="268">
        <v>1</v>
      </c>
      <c r="H80" s="268" t="s">
        <v>8</v>
      </c>
      <c r="I80" s="365">
        <v>44005</v>
      </c>
      <c r="J80" s="366" t="s">
        <v>3120</v>
      </c>
      <c r="K80" s="366" t="s">
        <v>3120</v>
      </c>
      <c r="L80" s="219"/>
      <c r="M80" s="219"/>
      <c r="N80" s="219"/>
      <c r="O80" s="219"/>
      <c r="P80" s="219"/>
      <c r="Q80" s="219"/>
      <c r="R80" s="219"/>
      <c r="S80" s="219"/>
      <c r="T80" s="219"/>
      <c r="U80" s="219"/>
      <c r="V80" s="219"/>
      <c r="W80" s="219"/>
      <c r="X80" s="219"/>
      <c r="Y80" s="219"/>
      <c r="Z80" s="219"/>
      <c r="AA80" s="219"/>
      <c r="AB80" s="219"/>
      <c r="AC80" s="219"/>
    </row>
    <row r="81" spans="1:29" ht="12.75">
      <c r="A81" s="380"/>
      <c r="B81" s="19"/>
      <c r="F81" s="17"/>
      <c r="J81" s="17"/>
    </row>
    <row r="82" spans="1:29" ht="12.75">
      <c r="A82" s="379">
        <v>21</v>
      </c>
      <c r="B82" s="284">
        <v>144</v>
      </c>
      <c r="C82" s="268">
        <v>144</v>
      </c>
      <c r="D82" s="268" t="s">
        <v>3115</v>
      </c>
      <c r="E82" s="376">
        <v>43971</v>
      </c>
      <c r="F82" s="366">
        <v>4.75</v>
      </c>
      <c r="G82" s="268">
        <v>144</v>
      </c>
      <c r="H82" s="268" t="s">
        <v>8</v>
      </c>
      <c r="I82" s="365">
        <v>43973</v>
      </c>
      <c r="J82" s="366">
        <v>3.5</v>
      </c>
      <c r="K82" s="268"/>
      <c r="L82" s="219"/>
      <c r="M82" s="219"/>
      <c r="N82" s="219"/>
      <c r="O82" s="219"/>
      <c r="P82" s="219"/>
      <c r="Q82" s="219"/>
      <c r="R82" s="219"/>
      <c r="S82" s="219"/>
      <c r="T82" s="219"/>
      <c r="U82" s="219"/>
      <c r="V82" s="219"/>
      <c r="W82" s="219"/>
      <c r="X82" s="219"/>
      <c r="Y82" s="219"/>
      <c r="Z82" s="219"/>
      <c r="AA82" s="219"/>
      <c r="AB82" s="219"/>
      <c r="AC82" s="219"/>
    </row>
    <row r="83" spans="1:29" ht="12.75">
      <c r="A83" s="379"/>
      <c r="B83" s="284"/>
      <c r="C83" s="219"/>
      <c r="D83" s="268" t="s">
        <v>3115</v>
      </c>
      <c r="E83" s="369">
        <v>43975</v>
      </c>
      <c r="F83" s="366">
        <v>0.75</v>
      </c>
      <c r="G83" s="268">
        <v>20</v>
      </c>
      <c r="H83" s="268" t="s">
        <v>8</v>
      </c>
      <c r="I83" s="365">
        <v>43993</v>
      </c>
      <c r="J83" s="366">
        <v>0.75</v>
      </c>
      <c r="K83" s="268" t="s">
        <v>3127</v>
      </c>
      <c r="L83" s="219"/>
      <c r="M83" s="219"/>
      <c r="N83" s="219"/>
      <c r="O83" s="219"/>
      <c r="P83" s="219"/>
      <c r="Q83" s="219"/>
      <c r="R83" s="219"/>
      <c r="S83" s="219"/>
      <c r="T83" s="219"/>
      <c r="U83" s="219"/>
      <c r="V83" s="219"/>
      <c r="W83" s="219"/>
      <c r="X83" s="219"/>
      <c r="Y83" s="219"/>
      <c r="Z83" s="219"/>
      <c r="AA83" s="219"/>
      <c r="AB83" s="219"/>
      <c r="AC83" s="219"/>
    </row>
    <row r="84" spans="1:29" ht="12.75">
      <c r="A84" s="379"/>
      <c r="B84" s="284"/>
      <c r="C84" s="219"/>
      <c r="D84" s="268" t="s">
        <v>3115</v>
      </c>
      <c r="E84" s="367">
        <v>44001</v>
      </c>
      <c r="F84" s="366" t="s">
        <v>3123</v>
      </c>
      <c r="G84" s="268">
        <v>3</v>
      </c>
      <c r="H84" s="268" t="s">
        <v>8</v>
      </c>
      <c r="I84" s="365">
        <v>44005</v>
      </c>
      <c r="J84" s="366" t="s">
        <v>3122</v>
      </c>
      <c r="K84" s="219"/>
      <c r="L84" s="219"/>
      <c r="M84" s="219"/>
      <c r="N84" s="219"/>
      <c r="O84" s="219"/>
      <c r="P84" s="219"/>
      <c r="Q84" s="219"/>
      <c r="R84" s="219"/>
      <c r="S84" s="219"/>
      <c r="T84" s="219"/>
      <c r="U84" s="219"/>
      <c r="V84" s="219"/>
      <c r="W84" s="219"/>
      <c r="X84" s="219"/>
      <c r="Y84" s="219"/>
      <c r="Z84" s="219"/>
      <c r="AA84" s="219"/>
      <c r="AB84" s="219"/>
      <c r="AC84" s="219"/>
    </row>
    <row r="85" spans="1:29" ht="12.75">
      <c r="A85" s="380"/>
      <c r="B85" s="19"/>
      <c r="F85" s="17"/>
      <c r="J85" s="17"/>
    </row>
    <row r="86" spans="1:29" ht="12.75">
      <c r="A86" s="379">
        <v>22</v>
      </c>
      <c r="B86" s="284">
        <v>46</v>
      </c>
      <c r="C86" s="268">
        <v>46</v>
      </c>
      <c r="D86" s="268" t="s">
        <v>3115</v>
      </c>
      <c r="E86" s="376">
        <v>43971</v>
      </c>
      <c r="F86" s="366">
        <v>1.25</v>
      </c>
      <c r="G86" s="268">
        <v>46</v>
      </c>
      <c r="H86" s="268" t="s">
        <v>8</v>
      </c>
      <c r="I86" s="365">
        <v>43973</v>
      </c>
      <c r="J86" s="366">
        <v>0.5</v>
      </c>
      <c r="K86" s="268" t="s">
        <v>3116</v>
      </c>
      <c r="L86" s="219"/>
      <c r="M86" s="219"/>
      <c r="N86" s="219"/>
      <c r="O86" s="219"/>
      <c r="P86" s="219"/>
      <c r="Q86" s="219"/>
      <c r="R86" s="219"/>
      <c r="S86" s="219"/>
      <c r="T86" s="219"/>
      <c r="U86" s="219"/>
      <c r="V86" s="219"/>
      <c r="W86" s="219"/>
      <c r="X86" s="219"/>
      <c r="Y86" s="219"/>
      <c r="Z86" s="219"/>
      <c r="AA86" s="219"/>
      <c r="AB86" s="219"/>
      <c r="AC86" s="219"/>
    </row>
    <row r="87" spans="1:29" ht="12.75">
      <c r="A87" s="379"/>
      <c r="B87" s="284"/>
      <c r="C87" s="219"/>
      <c r="D87" s="368" t="s">
        <v>3115</v>
      </c>
      <c r="E87" s="369">
        <v>43975</v>
      </c>
      <c r="F87" s="366">
        <v>0.25</v>
      </c>
      <c r="G87" s="268">
        <v>4</v>
      </c>
      <c r="H87" s="268" t="s">
        <v>8</v>
      </c>
      <c r="I87" s="365">
        <v>43993</v>
      </c>
      <c r="J87" s="366" t="s">
        <v>3117</v>
      </c>
      <c r="K87" s="219"/>
      <c r="L87" s="219"/>
      <c r="M87" s="219"/>
      <c r="N87" s="219"/>
      <c r="O87" s="219"/>
      <c r="P87" s="219"/>
      <c r="Q87" s="219"/>
      <c r="R87" s="219"/>
      <c r="S87" s="219"/>
      <c r="T87" s="219"/>
      <c r="U87" s="219"/>
      <c r="V87" s="219"/>
      <c r="W87" s="219"/>
      <c r="X87" s="219"/>
      <c r="Y87" s="219"/>
      <c r="Z87" s="219"/>
      <c r="AA87" s="219"/>
      <c r="AB87" s="219"/>
      <c r="AC87" s="219"/>
    </row>
    <row r="88" spans="1:29" ht="12.75">
      <c r="A88" s="380"/>
      <c r="B88" s="19"/>
      <c r="F88" s="17"/>
      <c r="J88" s="17"/>
    </row>
    <row r="89" spans="1:29" ht="12.75">
      <c r="A89" s="380"/>
      <c r="B89" s="19"/>
      <c r="F89" s="17"/>
      <c r="J89" s="17"/>
    </row>
    <row r="90" spans="1:29" ht="12.75">
      <c r="A90" s="379">
        <v>23</v>
      </c>
      <c r="B90" s="284">
        <v>142</v>
      </c>
      <c r="C90" s="268">
        <v>142</v>
      </c>
      <c r="D90" s="268" t="s">
        <v>3115</v>
      </c>
      <c r="E90" s="376">
        <v>43971</v>
      </c>
      <c r="F90" s="366">
        <v>3.5</v>
      </c>
      <c r="G90" s="268">
        <v>142</v>
      </c>
      <c r="H90" s="268" t="s">
        <v>8</v>
      </c>
      <c r="I90" s="365">
        <v>43973</v>
      </c>
      <c r="J90" s="366">
        <v>2</v>
      </c>
      <c r="K90" s="268"/>
      <c r="L90" s="219"/>
      <c r="M90" s="219"/>
      <c r="N90" s="219"/>
      <c r="O90" s="219"/>
      <c r="P90" s="219"/>
      <c r="Q90" s="219"/>
      <c r="R90" s="219"/>
      <c r="S90" s="219"/>
      <c r="T90" s="219"/>
      <c r="U90" s="219"/>
      <c r="V90" s="219"/>
      <c r="W90" s="219"/>
      <c r="X90" s="219"/>
      <c r="Y90" s="219"/>
      <c r="Z90" s="219"/>
      <c r="AA90" s="219"/>
      <c r="AB90" s="219"/>
      <c r="AC90" s="219"/>
    </row>
    <row r="91" spans="1:29" ht="12.75">
      <c r="A91" s="284"/>
      <c r="B91" s="284"/>
      <c r="C91" s="219"/>
      <c r="D91" s="268" t="s">
        <v>3115</v>
      </c>
      <c r="E91" s="369">
        <v>43975</v>
      </c>
      <c r="F91" s="366">
        <v>0.75</v>
      </c>
      <c r="G91" s="268">
        <v>24</v>
      </c>
      <c r="H91" s="268" t="s">
        <v>8</v>
      </c>
      <c r="I91" s="365">
        <v>43993</v>
      </c>
      <c r="J91" s="366">
        <v>0.5</v>
      </c>
      <c r="K91" s="268" t="s">
        <v>3127</v>
      </c>
      <c r="L91" s="219"/>
      <c r="M91" s="219"/>
      <c r="N91" s="219"/>
      <c r="O91" s="219"/>
      <c r="P91" s="219"/>
      <c r="Q91" s="219"/>
      <c r="R91" s="219"/>
      <c r="S91" s="219"/>
      <c r="T91" s="219"/>
      <c r="U91" s="219"/>
      <c r="V91" s="219"/>
      <c r="W91" s="219"/>
      <c r="X91" s="219"/>
      <c r="Y91" s="219"/>
      <c r="Z91" s="219"/>
      <c r="AA91" s="219"/>
      <c r="AB91" s="219"/>
      <c r="AC91" s="219"/>
    </row>
    <row r="92" spans="1:29" ht="12.75">
      <c r="A92" s="284"/>
      <c r="B92" s="284"/>
      <c r="C92" s="219"/>
      <c r="D92" s="268" t="s">
        <v>3115</v>
      </c>
      <c r="E92" s="367">
        <v>44001</v>
      </c>
      <c r="F92" s="366">
        <v>0.25</v>
      </c>
      <c r="G92" s="268">
        <v>6</v>
      </c>
      <c r="H92" s="268" t="s">
        <v>8</v>
      </c>
      <c r="I92" s="365">
        <v>44005</v>
      </c>
      <c r="J92" s="366" t="s">
        <v>3117</v>
      </c>
      <c r="K92" s="219"/>
      <c r="L92" s="219"/>
      <c r="M92" s="219"/>
      <c r="N92" s="219"/>
      <c r="O92" s="219"/>
      <c r="P92" s="219"/>
      <c r="Q92" s="219"/>
      <c r="R92" s="219"/>
      <c r="S92" s="219"/>
      <c r="T92" s="219"/>
      <c r="U92" s="219"/>
      <c r="V92" s="219"/>
      <c r="W92" s="219"/>
      <c r="X92" s="219"/>
      <c r="Y92" s="219"/>
      <c r="Z92" s="219"/>
      <c r="AA92" s="219"/>
      <c r="AB92" s="219"/>
      <c r="AC92" s="219"/>
    </row>
    <row r="93" spans="1:29" ht="12.75">
      <c r="A93" s="19"/>
      <c r="B93" s="19"/>
      <c r="F93" s="17"/>
      <c r="J93" s="17"/>
    </row>
    <row r="94" spans="1:29" ht="12.75">
      <c r="A94" s="284">
        <v>24</v>
      </c>
      <c r="B94" s="284">
        <v>41</v>
      </c>
      <c r="C94" s="268">
        <v>41</v>
      </c>
      <c r="D94" s="268" t="s">
        <v>3115</v>
      </c>
      <c r="E94" s="376">
        <v>43977</v>
      </c>
      <c r="F94" s="366">
        <v>0.75</v>
      </c>
      <c r="G94" s="268">
        <v>41</v>
      </c>
      <c r="H94" s="268" t="s">
        <v>8</v>
      </c>
      <c r="I94" s="365">
        <v>43993</v>
      </c>
      <c r="J94" s="366">
        <v>0.5</v>
      </c>
      <c r="K94" s="219"/>
      <c r="L94" s="219"/>
      <c r="M94" s="219"/>
      <c r="N94" s="219"/>
      <c r="O94" s="219"/>
      <c r="P94" s="219"/>
      <c r="Q94" s="219"/>
      <c r="R94" s="219"/>
      <c r="S94" s="219"/>
      <c r="T94" s="219"/>
      <c r="U94" s="219"/>
      <c r="V94" s="219"/>
      <c r="W94" s="219"/>
      <c r="X94" s="219"/>
      <c r="Y94" s="219"/>
      <c r="Z94" s="219"/>
      <c r="AA94" s="219"/>
      <c r="AB94" s="219"/>
      <c r="AC94" s="219"/>
    </row>
    <row r="95" spans="1:29" ht="12.75">
      <c r="A95" s="284"/>
      <c r="B95" s="284"/>
      <c r="C95" s="219"/>
      <c r="D95" s="268" t="s">
        <v>3115</v>
      </c>
      <c r="E95" s="367">
        <v>44001</v>
      </c>
      <c r="F95" s="366">
        <v>0.25</v>
      </c>
      <c r="G95" s="268">
        <v>3</v>
      </c>
      <c r="H95" s="268" t="s">
        <v>8</v>
      </c>
      <c r="I95" s="365">
        <v>44005</v>
      </c>
      <c r="J95" s="366" t="s">
        <v>3122</v>
      </c>
      <c r="K95" s="219"/>
      <c r="L95" s="219"/>
      <c r="M95" s="219"/>
      <c r="N95" s="219"/>
      <c r="O95" s="219"/>
      <c r="P95" s="219"/>
      <c r="Q95" s="219"/>
      <c r="R95" s="219"/>
      <c r="S95" s="219"/>
      <c r="T95" s="219"/>
      <c r="U95" s="219"/>
      <c r="V95" s="219"/>
      <c r="W95" s="219"/>
      <c r="X95" s="219"/>
      <c r="Y95" s="219"/>
      <c r="Z95" s="219"/>
      <c r="AA95" s="219"/>
      <c r="AB95" s="219"/>
      <c r="AC95" s="219"/>
    </row>
    <row r="96" spans="1:29" ht="12.75">
      <c r="A96" s="19"/>
      <c r="B96" s="19"/>
      <c r="F96" s="17"/>
      <c r="J96" s="17"/>
    </row>
    <row r="97" spans="1:29" ht="12.75">
      <c r="A97" s="19"/>
      <c r="B97" s="19"/>
      <c r="F97" s="17"/>
      <c r="J97" s="17"/>
    </row>
    <row r="98" spans="1:29" ht="12.75">
      <c r="A98" s="284">
        <v>25</v>
      </c>
      <c r="B98" s="284">
        <v>21</v>
      </c>
      <c r="C98" s="268">
        <v>21</v>
      </c>
      <c r="D98" s="268" t="s">
        <v>3115</v>
      </c>
      <c r="E98" s="376">
        <v>43977</v>
      </c>
      <c r="F98" s="366">
        <v>0.25</v>
      </c>
      <c r="G98" s="268">
        <v>21</v>
      </c>
      <c r="H98" s="268" t="s">
        <v>8</v>
      </c>
      <c r="I98" s="365">
        <v>43993</v>
      </c>
      <c r="J98" s="366" t="s">
        <v>3124</v>
      </c>
      <c r="K98" s="219"/>
      <c r="L98" s="219"/>
      <c r="M98" s="219"/>
      <c r="N98" s="219"/>
      <c r="O98" s="219"/>
      <c r="P98" s="219"/>
      <c r="Q98" s="219"/>
      <c r="R98" s="219"/>
      <c r="S98" s="219"/>
      <c r="T98" s="219"/>
      <c r="U98" s="219"/>
      <c r="V98" s="219"/>
      <c r="W98" s="219"/>
      <c r="X98" s="219"/>
      <c r="Y98" s="219"/>
      <c r="Z98" s="219"/>
      <c r="AA98" s="219"/>
      <c r="AB98" s="219"/>
      <c r="AC98" s="219"/>
    </row>
    <row r="99" spans="1:29" ht="12.75">
      <c r="A99" s="19"/>
      <c r="B99" s="19"/>
      <c r="E99" s="17"/>
      <c r="F99" s="17"/>
      <c r="J99" s="17"/>
    </row>
    <row r="100" spans="1:29" ht="12.75">
      <c r="A100" s="19"/>
      <c r="B100" s="19"/>
      <c r="E100" s="17"/>
      <c r="F100" s="17"/>
      <c r="J100" s="17"/>
    </row>
    <row r="101" spans="1:29" ht="12.75">
      <c r="A101" s="19"/>
      <c r="B101" s="19"/>
      <c r="E101" s="17"/>
      <c r="F101" s="17"/>
      <c r="J101" s="17"/>
    </row>
    <row r="102" spans="1:29" ht="12.75">
      <c r="A102" s="284">
        <v>26</v>
      </c>
      <c r="B102" s="284">
        <v>18</v>
      </c>
      <c r="C102" s="268">
        <v>18</v>
      </c>
      <c r="D102" s="268" t="s">
        <v>3115</v>
      </c>
      <c r="E102" s="369">
        <v>43977</v>
      </c>
      <c r="F102" s="366">
        <v>0.25</v>
      </c>
      <c r="G102" s="268">
        <v>18</v>
      </c>
      <c r="H102" s="268" t="s">
        <v>8</v>
      </c>
      <c r="I102" s="365">
        <v>43993</v>
      </c>
      <c r="J102" s="366">
        <v>0.25</v>
      </c>
      <c r="K102" s="219"/>
      <c r="L102" s="219"/>
      <c r="M102" s="219"/>
      <c r="N102" s="219"/>
      <c r="O102" s="219"/>
      <c r="P102" s="219"/>
      <c r="Q102" s="219"/>
      <c r="R102" s="219"/>
      <c r="S102" s="219"/>
      <c r="T102" s="219"/>
      <c r="U102" s="219"/>
      <c r="V102" s="219"/>
      <c r="W102" s="219"/>
      <c r="X102" s="219"/>
      <c r="Y102" s="219"/>
      <c r="Z102" s="219"/>
      <c r="AA102" s="219"/>
      <c r="AB102" s="219"/>
      <c r="AC102" s="219"/>
    </row>
    <row r="103" spans="1:29" ht="12.75">
      <c r="A103" s="19"/>
      <c r="B103" s="19"/>
      <c r="E103" s="17"/>
      <c r="F103" s="17"/>
      <c r="J103" s="17"/>
    </row>
    <row r="104" spans="1:29" ht="12.75">
      <c r="A104" s="19"/>
      <c r="B104" s="19"/>
      <c r="E104" s="17"/>
      <c r="F104" s="17"/>
      <c r="J104" s="17"/>
    </row>
    <row r="105" spans="1:29" ht="12.75">
      <c r="A105" s="19"/>
      <c r="B105" s="19"/>
      <c r="E105" s="17"/>
      <c r="F105" s="17"/>
      <c r="J105" s="17"/>
    </row>
    <row r="106" spans="1:29" ht="12.75">
      <c r="A106" s="284">
        <v>27</v>
      </c>
      <c r="B106" s="284">
        <v>60</v>
      </c>
      <c r="C106" s="268">
        <v>60</v>
      </c>
      <c r="D106" s="368" t="s">
        <v>3115</v>
      </c>
      <c r="E106" s="367">
        <v>43977</v>
      </c>
      <c r="F106" s="366">
        <v>1</v>
      </c>
      <c r="G106" s="268">
        <v>60</v>
      </c>
      <c r="H106" s="268" t="s">
        <v>8</v>
      </c>
      <c r="I106" s="365">
        <v>43993</v>
      </c>
      <c r="J106" s="366">
        <v>0.75</v>
      </c>
      <c r="K106" s="219"/>
      <c r="L106" s="219"/>
      <c r="M106" s="219"/>
      <c r="N106" s="219"/>
      <c r="O106" s="219"/>
      <c r="P106" s="219"/>
      <c r="Q106" s="219"/>
      <c r="R106" s="219"/>
      <c r="S106" s="219"/>
      <c r="T106" s="219"/>
      <c r="U106" s="219"/>
      <c r="V106" s="219"/>
      <c r="W106" s="219"/>
      <c r="X106" s="219"/>
      <c r="Y106" s="219"/>
      <c r="Z106" s="219"/>
      <c r="AA106" s="219"/>
      <c r="AB106" s="219"/>
      <c r="AC106" s="219"/>
    </row>
    <row r="107" spans="1:29" ht="12.75">
      <c r="A107" s="284"/>
      <c r="B107" s="284"/>
      <c r="C107" s="219"/>
      <c r="D107" s="268" t="s">
        <v>3115</v>
      </c>
      <c r="E107" s="367">
        <v>44001</v>
      </c>
      <c r="F107" s="366" t="s">
        <v>3117</v>
      </c>
      <c r="G107" s="268">
        <v>1</v>
      </c>
      <c r="H107" s="268" t="s">
        <v>8</v>
      </c>
      <c r="I107" s="365">
        <v>44005</v>
      </c>
      <c r="J107" s="366" t="s">
        <v>3122</v>
      </c>
      <c r="K107" s="268" t="s">
        <v>3128</v>
      </c>
      <c r="L107" s="219"/>
      <c r="M107" s="219"/>
      <c r="N107" s="219"/>
      <c r="O107" s="219"/>
      <c r="P107" s="219"/>
      <c r="Q107" s="219"/>
      <c r="R107" s="219"/>
      <c r="S107" s="219"/>
      <c r="T107" s="219"/>
      <c r="U107" s="219"/>
      <c r="V107" s="219"/>
      <c r="W107" s="219"/>
      <c r="X107" s="219"/>
      <c r="Y107" s="219"/>
      <c r="Z107" s="219"/>
      <c r="AA107" s="219"/>
      <c r="AB107" s="219"/>
      <c r="AC107" s="219"/>
    </row>
    <row r="108" spans="1:29" ht="12.75">
      <c r="A108" s="284"/>
      <c r="B108" s="284"/>
      <c r="C108" s="219"/>
      <c r="D108" s="377" t="s">
        <v>3115</v>
      </c>
      <c r="E108" s="378">
        <v>44008</v>
      </c>
      <c r="F108" s="366" t="s">
        <v>3117</v>
      </c>
      <c r="G108" s="268">
        <v>1</v>
      </c>
      <c r="H108" s="268" t="s">
        <v>8</v>
      </c>
      <c r="I108" s="365">
        <v>44008</v>
      </c>
      <c r="J108" s="366" t="s">
        <v>3120</v>
      </c>
      <c r="K108" s="219"/>
      <c r="L108" s="219"/>
      <c r="M108" s="219"/>
      <c r="N108" s="219"/>
      <c r="O108" s="219"/>
      <c r="P108" s="219"/>
      <c r="Q108" s="219"/>
      <c r="R108" s="219"/>
      <c r="S108" s="219"/>
      <c r="T108" s="219"/>
      <c r="U108" s="219"/>
      <c r="V108" s="219"/>
      <c r="W108" s="219"/>
      <c r="X108" s="219"/>
      <c r="Y108" s="219"/>
      <c r="Z108" s="219"/>
      <c r="AA108" s="219"/>
      <c r="AB108" s="219"/>
      <c r="AC108" s="219"/>
    </row>
    <row r="109" spans="1:29" ht="12.75">
      <c r="A109" s="19"/>
      <c r="B109" s="19"/>
      <c r="E109" s="17"/>
      <c r="F109" s="17"/>
      <c r="J109" s="17"/>
    </row>
    <row r="110" spans="1:29" ht="12.75">
      <c r="A110" s="284">
        <v>28</v>
      </c>
      <c r="B110" s="284">
        <v>301</v>
      </c>
      <c r="C110" s="268">
        <v>250</v>
      </c>
      <c r="D110" s="268" t="s">
        <v>3115</v>
      </c>
      <c r="E110" s="367">
        <v>43977</v>
      </c>
      <c r="F110" s="366">
        <v>3</v>
      </c>
      <c r="G110" s="268">
        <v>270</v>
      </c>
      <c r="H110" s="268" t="s">
        <v>8</v>
      </c>
      <c r="I110" s="365">
        <v>43993</v>
      </c>
      <c r="J110" s="366">
        <v>5</v>
      </c>
      <c r="K110" s="219"/>
      <c r="L110" s="219"/>
      <c r="M110" s="219"/>
      <c r="N110" s="219"/>
      <c r="O110" s="219"/>
      <c r="P110" s="219"/>
      <c r="Q110" s="219"/>
      <c r="R110" s="219"/>
      <c r="S110" s="219"/>
      <c r="T110" s="219"/>
      <c r="U110" s="219"/>
      <c r="V110" s="219"/>
      <c r="W110" s="219"/>
      <c r="X110" s="219"/>
      <c r="Y110" s="219"/>
      <c r="Z110" s="219"/>
      <c r="AA110" s="219"/>
      <c r="AB110" s="219"/>
      <c r="AC110" s="219"/>
    </row>
    <row r="111" spans="1:29" ht="12.75">
      <c r="A111" s="284"/>
      <c r="B111" s="284"/>
      <c r="C111" s="268">
        <v>51</v>
      </c>
      <c r="D111" s="268" t="s">
        <v>3115</v>
      </c>
      <c r="E111" s="367">
        <v>43981</v>
      </c>
      <c r="F111" s="366">
        <v>1.25</v>
      </c>
      <c r="G111" s="268">
        <v>31</v>
      </c>
      <c r="H111" s="268" t="s">
        <v>8</v>
      </c>
      <c r="I111" s="365">
        <v>43994</v>
      </c>
      <c r="J111" s="366">
        <v>0.5</v>
      </c>
      <c r="K111" s="219"/>
      <c r="L111" s="219"/>
      <c r="M111" s="219"/>
      <c r="N111" s="219"/>
      <c r="O111" s="219"/>
      <c r="P111" s="219"/>
      <c r="Q111" s="219"/>
      <c r="R111" s="219"/>
      <c r="S111" s="219"/>
      <c r="T111" s="219"/>
      <c r="U111" s="219"/>
      <c r="V111" s="219"/>
      <c r="W111" s="219"/>
      <c r="X111" s="219"/>
      <c r="Y111" s="219"/>
      <c r="Z111" s="219"/>
      <c r="AA111" s="219"/>
      <c r="AB111" s="219"/>
      <c r="AC111" s="219"/>
    </row>
    <row r="112" spans="1:29" ht="12.75">
      <c r="A112" s="284"/>
      <c r="B112" s="284"/>
      <c r="C112" s="219"/>
      <c r="D112" s="268" t="s">
        <v>3115</v>
      </c>
      <c r="E112" s="367">
        <v>44004</v>
      </c>
      <c r="F112" s="366">
        <v>1.5</v>
      </c>
      <c r="G112" s="268">
        <v>32</v>
      </c>
      <c r="H112" s="268" t="s">
        <v>8</v>
      </c>
      <c r="I112" s="365">
        <v>44005</v>
      </c>
      <c r="J112" s="366">
        <v>0.75</v>
      </c>
      <c r="K112" s="268" t="s">
        <v>3129</v>
      </c>
      <c r="L112" s="219"/>
      <c r="M112" s="219"/>
      <c r="N112" s="219"/>
      <c r="O112" s="219"/>
      <c r="P112" s="219"/>
      <c r="Q112" s="219"/>
      <c r="R112" s="219"/>
      <c r="S112" s="219"/>
      <c r="T112" s="219"/>
      <c r="U112" s="219"/>
      <c r="V112" s="219"/>
      <c r="W112" s="219"/>
      <c r="X112" s="219"/>
      <c r="Y112" s="219"/>
      <c r="Z112" s="219"/>
      <c r="AA112" s="219"/>
      <c r="AB112" s="219"/>
      <c r="AC112" s="219"/>
    </row>
    <row r="113" spans="1:29" ht="12.75">
      <c r="A113" s="284"/>
      <c r="B113" s="284"/>
      <c r="C113" s="219"/>
      <c r="D113" s="377" t="s">
        <v>3115</v>
      </c>
      <c r="E113" s="378">
        <v>44008</v>
      </c>
      <c r="F113" s="366">
        <v>0.25</v>
      </c>
      <c r="G113" s="268">
        <v>3</v>
      </c>
      <c r="H113" s="268" t="s">
        <v>8</v>
      </c>
      <c r="I113" s="365">
        <v>44008</v>
      </c>
      <c r="J113" s="366" t="s">
        <v>3122</v>
      </c>
      <c r="K113" s="219"/>
      <c r="L113" s="219"/>
      <c r="M113" s="219"/>
      <c r="N113" s="219"/>
      <c r="O113" s="219"/>
      <c r="P113" s="219"/>
      <c r="Q113" s="219"/>
      <c r="R113" s="219"/>
      <c r="S113" s="219"/>
      <c r="T113" s="219"/>
      <c r="U113" s="219"/>
      <c r="V113" s="219"/>
      <c r="W113" s="219"/>
      <c r="X113" s="219"/>
      <c r="Y113" s="219"/>
      <c r="Z113" s="219"/>
      <c r="AA113" s="219"/>
      <c r="AB113" s="219"/>
      <c r="AC113" s="219"/>
    </row>
    <row r="114" spans="1:29" ht="12.75">
      <c r="A114" s="371"/>
      <c r="B114" s="371"/>
      <c r="C114" s="381"/>
      <c r="D114" s="381"/>
      <c r="E114" s="382"/>
      <c r="F114" s="375"/>
      <c r="G114" s="381"/>
      <c r="H114" s="381"/>
      <c r="I114" s="374"/>
      <c r="J114" s="375"/>
      <c r="K114" s="372"/>
      <c r="L114" s="372"/>
      <c r="M114" s="372"/>
      <c r="N114" s="372"/>
      <c r="O114" s="372"/>
      <c r="P114" s="372"/>
      <c r="Q114" s="372"/>
      <c r="R114" s="372"/>
      <c r="S114" s="372"/>
      <c r="T114" s="372"/>
      <c r="U114" s="372"/>
      <c r="V114" s="372"/>
      <c r="W114" s="372"/>
      <c r="X114" s="372"/>
      <c r="Y114" s="372"/>
      <c r="Z114" s="372"/>
      <c r="AA114" s="372"/>
      <c r="AB114" s="372"/>
      <c r="AC114" s="372"/>
    </row>
    <row r="115" spans="1:29" ht="12.75">
      <c r="A115" s="284">
        <v>29</v>
      </c>
      <c r="B115" s="284">
        <v>357</v>
      </c>
      <c r="C115" s="268">
        <v>200</v>
      </c>
      <c r="D115" s="268" t="s">
        <v>3115</v>
      </c>
      <c r="E115" s="367">
        <v>43987</v>
      </c>
      <c r="F115" s="366">
        <v>3.5</v>
      </c>
      <c r="G115" s="268">
        <v>357</v>
      </c>
      <c r="H115" s="268" t="s">
        <v>8</v>
      </c>
      <c r="I115" s="365">
        <v>43994</v>
      </c>
      <c r="J115" s="366">
        <v>5.5</v>
      </c>
      <c r="K115" s="219"/>
      <c r="L115" s="219"/>
      <c r="M115" s="219"/>
      <c r="N115" s="219"/>
      <c r="O115" s="219"/>
      <c r="P115" s="219"/>
      <c r="Q115" s="219"/>
      <c r="R115" s="219"/>
      <c r="S115" s="219"/>
      <c r="T115" s="219"/>
      <c r="U115" s="219"/>
      <c r="V115" s="219"/>
      <c r="W115" s="219"/>
      <c r="X115" s="219"/>
      <c r="Y115" s="219"/>
      <c r="Z115" s="219"/>
      <c r="AA115" s="219"/>
      <c r="AB115" s="219"/>
      <c r="AC115" s="219"/>
    </row>
    <row r="116" spans="1:29" ht="12.75">
      <c r="A116" s="284"/>
      <c r="B116" s="284"/>
      <c r="C116" s="268">
        <v>157</v>
      </c>
      <c r="D116" s="268" t="s">
        <v>3115</v>
      </c>
      <c r="E116" s="367">
        <v>43990</v>
      </c>
      <c r="F116" s="366">
        <v>2</v>
      </c>
      <c r="G116" s="219"/>
      <c r="H116" s="219"/>
      <c r="I116" s="219"/>
      <c r="J116" s="370"/>
      <c r="K116" s="219"/>
      <c r="L116" s="219"/>
      <c r="M116" s="219"/>
      <c r="N116" s="219"/>
      <c r="O116" s="219"/>
      <c r="P116" s="219"/>
      <c r="Q116" s="219"/>
      <c r="R116" s="219"/>
      <c r="S116" s="219"/>
      <c r="T116" s="219"/>
      <c r="U116" s="219"/>
      <c r="V116" s="219"/>
      <c r="W116" s="219"/>
      <c r="X116" s="219"/>
      <c r="Y116" s="219"/>
      <c r="Z116" s="219"/>
      <c r="AA116" s="219"/>
      <c r="AB116" s="219"/>
      <c r="AC116" s="219"/>
    </row>
    <row r="117" spans="1:29" ht="12.75">
      <c r="A117" s="284"/>
      <c r="B117" s="284"/>
      <c r="C117" s="219"/>
      <c r="D117" s="268" t="s">
        <v>3115</v>
      </c>
      <c r="E117" s="367">
        <v>44004</v>
      </c>
      <c r="F117" s="366">
        <v>2.25</v>
      </c>
      <c r="G117" s="268">
        <v>49</v>
      </c>
      <c r="H117" s="268" t="s">
        <v>8</v>
      </c>
      <c r="I117" s="365">
        <v>44005</v>
      </c>
      <c r="J117" s="366">
        <v>0.75</v>
      </c>
      <c r="K117" s="268" t="s">
        <v>3128</v>
      </c>
      <c r="L117" s="219"/>
      <c r="M117" s="219"/>
      <c r="N117" s="219"/>
      <c r="O117" s="219"/>
      <c r="P117" s="219"/>
      <c r="Q117" s="219"/>
      <c r="R117" s="219"/>
      <c r="S117" s="219"/>
      <c r="T117" s="219"/>
      <c r="U117" s="219"/>
      <c r="V117" s="219"/>
      <c r="W117" s="219"/>
      <c r="X117" s="219"/>
      <c r="Y117" s="219"/>
      <c r="Z117" s="219"/>
      <c r="AA117" s="219"/>
      <c r="AB117" s="219"/>
      <c r="AC117" s="219"/>
    </row>
    <row r="118" spans="1:29" ht="12.75">
      <c r="A118" s="284"/>
      <c r="B118" s="284"/>
      <c r="C118" s="219"/>
      <c r="D118" s="377" t="s">
        <v>3115</v>
      </c>
      <c r="E118" s="378">
        <v>44008</v>
      </c>
      <c r="F118" s="366" t="s">
        <v>3117</v>
      </c>
      <c r="G118" s="268">
        <v>1</v>
      </c>
      <c r="H118" s="268" t="s">
        <v>8</v>
      </c>
      <c r="I118" s="365">
        <v>44008</v>
      </c>
      <c r="J118" s="366" t="s">
        <v>3120</v>
      </c>
      <c r="K118" s="219"/>
      <c r="L118" s="219"/>
      <c r="M118" s="219"/>
      <c r="N118" s="219"/>
      <c r="O118" s="219"/>
      <c r="P118" s="219"/>
      <c r="Q118" s="219"/>
      <c r="R118" s="219"/>
      <c r="S118" s="219"/>
      <c r="T118" s="219"/>
      <c r="U118" s="219"/>
      <c r="V118" s="219"/>
      <c r="W118" s="219"/>
      <c r="X118" s="219"/>
      <c r="Y118" s="219"/>
      <c r="Z118" s="219"/>
      <c r="AA118" s="219"/>
      <c r="AB118" s="219"/>
      <c r="AC118" s="219"/>
    </row>
    <row r="119" spans="1:29" ht="12.75">
      <c r="A119" s="371"/>
      <c r="B119" s="371"/>
      <c r="C119" s="381"/>
      <c r="D119" s="381"/>
      <c r="E119" s="382"/>
      <c r="F119" s="375"/>
      <c r="G119" s="381"/>
      <c r="H119" s="381"/>
      <c r="I119" s="374"/>
      <c r="J119" s="375"/>
      <c r="K119" s="372"/>
      <c r="L119" s="372"/>
      <c r="M119" s="372"/>
      <c r="N119" s="372"/>
      <c r="O119" s="372"/>
      <c r="P119" s="372"/>
      <c r="Q119" s="372"/>
      <c r="R119" s="372"/>
      <c r="S119" s="372"/>
      <c r="T119" s="372"/>
      <c r="U119" s="372"/>
      <c r="V119" s="372"/>
      <c r="W119" s="372"/>
      <c r="X119" s="372"/>
      <c r="Y119" s="372"/>
      <c r="Z119" s="372"/>
      <c r="AA119" s="372"/>
      <c r="AB119" s="372"/>
      <c r="AC119" s="372"/>
    </row>
    <row r="120" spans="1:29" ht="12.75">
      <c r="A120" s="284">
        <v>30</v>
      </c>
      <c r="B120" s="284">
        <v>95</v>
      </c>
      <c r="C120" s="268">
        <v>95</v>
      </c>
      <c r="D120" s="268" t="s">
        <v>3115</v>
      </c>
      <c r="E120" s="367">
        <v>43981</v>
      </c>
      <c r="F120" s="366">
        <v>2</v>
      </c>
      <c r="G120" s="268">
        <v>80</v>
      </c>
      <c r="H120" s="268" t="s">
        <v>8</v>
      </c>
      <c r="I120" s="365">
        <v>43994</v>
      </c>
      <c r="J120" s="366">
        <v>1.25</v>
      </c>
      <c r="K120" s="219"/>
      <c r="L120" s="219"/>
      <c r="M120" s="219"/>
      <c r="N120" s="219"/>
      <c r="O120" s="219"/>
      <c r="P120" s="219"/>
      <c r="Q120" s="219"/>
      <c r="R120" s="219"/>
      <c r="S120" s="219"/>
      <c r="T120" s="219"/>
      <c r="U120" s="219"/>
      <c r="V120" s="219"/>
      <c r="W120" s="219"/>
      <c r="X120" s="219"/>
      <c r="Y120" s="219"/>
      <c r="Z120" s="219"/>
      <c r="AA120" s="219"/>
      <c r="AB120" s="219"/>
      <c r="AC120" s="219"/>
    </row>
    <row r="121" spans="1:29" ht="12.75">
      <c r="A121" s="284"/>
      <c r="B121" s="284"/>
      <c r="C121" s="219"/>
      <c r="D121" s="219"/>
      <c r="E121" s="370"/>
      <c r="F121" s="370"/>
      <c r="G121" s="268">
        <v>15</v>
      </c>
      <c r="H121" s="268" t="s">
        <v>8</v>
      </c>
      <c r="I121" s="365">
        <v>43997</v>
      </c>
      <c r="J121" s="366">
        <v>0.25</v>
      </c>
      <c r="K121" s="219"/>
      <c r="L121" s="219"/>
      <c r="M121" s="219"/>
      <c r="N121" s="219"/>
      <c r="O121" s="219"/>
      <c r="P121" s="219"/>
      <c r="Q121" s="219"/>
      <c r="R121" s="219"/>
      <c r="S121" s="219"/>
      <c r="T121" s="219"/>
      <c r="U121" s="219"/>
      <c r="V121" s="219"/>
      <c r="W121" s="219"/>
      <c r="X121" s="219"/>
      <c r="Y121" s="219"/>
      <c r="Z121" s="219"/>
      <c r="AA121" s="219"/>
      <c r="AB121" s="219"/>
      <c r="AC121" s="219"/>
    </row>
    <row r="122" spans="1:29" ht="12.75">
      <c r="A122" s="284"/>
      <c r="B122" s="284"/>
      <c r="C122" s="219"/>
      <c r="D122" s="268" t="s">
        <v>3115</v>
      </c>
      <c r="E122" s="367">
        <v>44004</v>
      </c>
      <c r="F122" s="366">
        <v>0.5</v>
      </c>
      <c r="G122" s="268">
        <v>7</v>
      </c>
      <c r="H122" s="268" t="s">
        <v>8</v>
      </c>
      <c r="I122" s="365">
        <v>44005</v>
      </c>
      <c r="J122" s="366" t="s">
        <v>3123</v>
      </c>
      <c r="K122" s="219"/>
      <c r="L122" s="219"/>
      <c r="M122" s="219"/>
      <c r="N122" s="219"/>
      <c r="O122" s="219"/>
      <c r="P122" s="219"/>
      <c r="Q122" s="219"/>
      <c r="R122" s="219"/>
      <c r="S122" s="219"/>
      <c r="T122" s="219"/>
      <c r="U122" s="219"/>
      <c r="V122" s="219"/>
      <c r="W122" s="219"/>
      <c r="X122" s="219"/>
      <c r="Y122" s="219"/>
      <c r="Z122" s="219"/>
      <c r="AA122" s="219"/>
      <c r="AB122" s="219"/>
      <c r="AC122" s="219"/>
    </row>
    <row r="123" spans="1:29" ht="12.75">
      <c r="A123" s="19"/>
      <c r="B123" s="19"/>
      <c r="E123" s="17"/>
      <c r="F123" s="17"/>
      <c r="J123" s="17"/>
    </row>
    <row r="124" spans="1:29" ht="12.75">
      <c r="A124" s="284">
        <v>31</v>
      </c>
      <c r="B124" s="284">
        <v>52</v>
      </c>
      <c r="C124" s="268">
        <v>52</v>
      </c>
      <c r="D124" s="268" t="s">
        <v>3115</v>
      </c>
      <c r="E124" s="369">
        <v>43981</v>
      </c>
      <c r="F124" s="366">
        <v>1.25</v>
      </c>
      <c r="G124" s="268">
        <v>52</v>
      </c>
      <c r="H124" s="268" t="s">
        <v>8</v>
      </c>
      <c r="I124" s="365">
        <v>43997</v>
      </c>
      <c r="J124" s="366">
        <v>1</v>
      </c>
      <c r="K124" s="219"/>
      <c r="L124" s="219"/>
      <c r="M124" s="219"/>
      <c r="N124" s="219"/>
      <c r="O124" s="219"/>
      <c r="P124" s="219"/>
      <c r="Q124" s="219"/>
      <c r="R124" s="219"/>
      <c r="S124" s="219"/>
      <c r="T124" s="219"/>
      <c r="U124" s="219"/>
      <c r="V124" s="219"/>
      <c r="W124" s="219"/>
      <c r="X124" s="219"/>
      <c r="Y124" s="219"/>
      <c r="Z124" s="219"/>
      <c r="AA124" s="219"/>
      <c r="AB124" s="219"/>
      <c r="AC124" s="219"/>
    </row>
    <row r="125" spans="1:29" ht="12.75">
      <c r="A125" s="284"/>
      <c r="B125" s="284"/>
      <c r="C125" s="219"/>
      <c r="D125" s="268" t="s">
        <v>3115</v>
      </c>
      <c r="E125" s="367">
        <v>44004</v>
      </c>
      <c r="F125" s="366">
        <v>0.25</v>
      </c>
      <c r="G125" s="268">
        <v>5</v>
      </c>
      <c r="H125" s="268" t="s">
        <v>8</v>
      </c>
      <c r="I125" s="365">
        <v>44005</v>
      </c>
      <c r="J125" s="366" t="s">
        <v>3130</v>
      </c>
      <c r="K125" s="219"/>
      <c r="L125" s="219"/>
      <c r="M125" s="219"/>
      <c r="N125" s="219"/>
      <c r="O125" s="219"/>
      <c r="P125" s="219"/>
      <c r="Q125" s="219"/>
      <c r="R125" s="219"/>
      <c r="S125" s="219"/>
      <c r="T125" s="219"/>
      <c r="U125" s="219"/>
      <c r="V125" s="219"/>
      <c r="W125" s="219"/>
      <c r="X125" s="219"/>
      <c r="Y125" s="219"/>
      <c r="Z125" s="219"/>
      <c r="AA125" s="219"/>
      <c r="AB125" s="219"/>
      <c r="AC125" s="219"/>
    </row>
    <row r="126" spans="1:29" ht="12.75">
      <c r="A126" s="19"/>
      <c r="B126" s="19"/>
      <c r="E126" s="17"/>
      <c r="F126" s="17"/>
      <c r="J126" s="17"/>
    </row>
    <row r="127" spans="1:29" ht="12.75">
      <c r="A127" s="19"/>
      <c r="B127" s="19"/>
      <c r="E127" s="17"/>
      <c r="F127" s="17"/>
      <c r="J127" s="17"/>
    </row>
    <row r="128" spans="1:29" ht="12.75">
      <c r="A128" s="284">
        <v>32</v>
      </c>
      <c r="B128" s="284">
        <v>71</v>
      </c>
      <c r="C128" s="268">
        <v>71</v>
      </c>
      <c r="D128" s="268" t="s">
        <v>3115</v>
      </c>
      <c r="E128" s="369">
        <v>43981</v>
      </c>
      <c r="F128" s="366">
        <v>1.5</v>
      </c>
      <c r="G128" s="268">
        <v>71</v>
      </c>
      <c r="H128" s="268" t="s">
        <v>8</v>
      </c>
      <c r="I128" s="365">
        <v>43997</v>
      </c>
      <c r="J128" s="366">
        <v>1</v>
      </c>
      <c r="K128" s="219"/>
      <c r="L128" s="219"/>
      <c r="M128" s="219"/>
      <c r="N128" s="219"/>
      <c r="O128" s="219"/>
      <c r="P128" s="219"/>
      <c r="Q128" s="219"/>
      <c r="R128" s="219"/>
      <c r="S128" s="219"/>
      <c r="T128" s="219"/>
      <c r="U128" s="219"/>
      <c r="V128" s="219"/>
      <c r="W128" s="219"/>
      <c r="X128" s="219"/>
      <c r="Y128" s="219"/>
      <c r="Z128" s="219"/>
      <c r="AA128" s="219"/>
      <c r="AB128" s="219"/>
      <c r="AC128" s="219"/>
    </row>
    <row r="129" spans="1:29" ht="12.75">
      <c r="A129" s="284"/>
      <c r="B129" s="284"/>
      <c r="C129" s="219"/>
      <c r="D129" s="268" t="s">
        <v>3115</v>
      </c>
      <c r="E129" s="367">
        <v>44004</v>
      </c>
      <c r="F129" s="366">
        <v>0.5</v>
      </c>
      <c r="G129" s="268">
        <v>11</v>
      </c>
      <c r="H129" s="268" t="s">
        <v>8</v>
      </c>
      <c r="I129" s="365">
        <v>44005</v>
      </c>
      <c r="J129" s="366" t="s">
        <v>3123</v>
      </c>
      <c r="K129" s="219"/>
      <c r="L129" s="219"/>
      <c r="M129" s="219"/>
      <c r="N129" s="219"/>
      <c r="O129" s="219"/>
      <c r="P129" s="219"/>
      <c r="Q129" s="219"/>
      <c r="R129" s="219"/>
      <c r="S129" s="219"/>
      <c r="T129" s="219"/>
      <c r="U129" s="219"/>
      <c r="V129" s="219"/>
      <c r="W129" s="219"/>
      <c r="X129" s="219"/>
      <c r="Y129" s="219"/>
      <c r="Z129" s="219"/>
      <c r="AA129" s="219"/>
      <c r="AB129" s="219"/>
      <c r="AC129" s="219"/>
    </row>
    <row r="130" spans="1:29" ht="12.75">
      <c r="A130" s="19"/>
      <c r="B130" s="19"/>
      <c r="E130" s="17"/>
      <c r="F130" s="17"/>
      <c r="J130" s="17"/>
    </row>
    <row r="131" spans="1:29" ht="12.75">
      <c r="A131" s="19"/>
      <c r="B131" s="19"/>
      <c r="E131" s="17"/>
      <c r="F131" s="17"/>
      <c r="J131" s="17"/>
    </row>
    <row r="132" spans="1:29" ht="12.75">
      <c r="A132" s="284">
        <v>33</v>
      </c>
      <c r="B132" s="284">
        <v>0</v>
      </c>
      <c r="C132" s="268">
        <v>0</v>
      </c>
      <c r="D132" s="268" t="s">
        <v>3115</v>
      </c>
      <c r="E132" s="369">
        <v>43981</v>
      </c>
      <c r="F132" s="366">
        <v>0</v>
      </c>
      <c r="G132" s="268">
        <v>0</v>
      </c>
      <c r="H132" s="268" t="s">
        <v>8</v>
      </c>
      <c r="I132" s="365">
        <v>43997</v>
      </c>
      <c r="J132" s="366" t="s">
        <v>3120</v>
      </c>
      <c r="K132" s="219"/>
      <c r="L132" s="219"/>
      <c r="M132" s="219"/>
      <c r="N132" s="219"/>
      <c r="O132" s="219"/>
      <c r="P132" s="219"/>
      <c r="Q132" s="219"/>
      <c r="R132" s="219"/>
      <c r="S132" s="219"/>
      <c r="T132" s="219"/>
      <c r="U132" s="219"/>
      <c r="V132" s="219"/>
      <c r="W132" s="219"/>
      <c r="X132" s="219"/>
      <c r="Y132" s="219"/>
      <c r="Z132" s="219"/>
      <c r="AA132" s="219"/>
      <c r="AB132" s="219"/>
      <c r="AC132" s="219"/>
    </row>
    <row r="133" spans="1:29" ht="12.75">
      <c r="A133" s="19"/>
      <c r="B133" s="19"/>
      <c r="E133" s="17"/>
      <c r="F133" s="17"/>
      <c r="J133" s="17"/>
    </row>
    <row r="134" spans="1:29" ht="12.75">
      <c r="A134" s="19"/>
      <c r="B134" s="19"/>
      <c r="E134" s="17"/>
      <c r="F134" s="17"/>
      <c r="J134" s="17"/>
    </row>
    <row r="135" spans="1:29" ht="12.75">
      <c r="A135" s="19"/>
      <c r="B135" s="19"/>
      <c r="E135" s="17"/>
      <c r="F135" s="17"/>
      <c r="J135" s="17"/>
    </row>
    <row r="136" spans="1:29" ht="12.75">
      <c r="A136" s="284">
        <v>34</v>
      </c>
      <c r="B136" s="284">
        <v>16</v>
      </c>
      <c r="C136" s="268">
        <v>16</v>
      </c>
      <c r="D136" s="268" t="s">
        <v>3115</v>
      </c>
      <c r="E136" s="367">
        <v>43982</v>
      </c>
      <c r="F136" s="366">
        <v>0.5</v>
      </c>
      <c r="G136" s="268">
        <v>16</v>
      </c>
      <c r="H136" s="268" t="s">
        <v>8</v>
      </c>
      <c r="I136" s="365">
        <v>43997</v>
      </c>
      <c r="J136" s="366" t="s">
        <v>3123</v>
      </c>
      <c r="K136" s="219"/>
      <c r="L136" s="219"/>
      <c r="M136" s="219"/>
      <c r="N136" s="219"/>
      <c r="O136" s="219"/>
      <c r="P136" s="219"/>
      <c r="Q136" s="219"/>
      <c r="R136" s="219"/>
      <c r="S136" s="219"/>
      <c r="T136" s="219"/>
      <c r="U136" s="219"/>
      <c r="V136" s="219"/>
      <c r="W136" s="219"/>
      <c r="X136" s="219"/>
      <c r="Y136" s="219"/>
      <c r="Z136" s="219"/>
      <c r="AA136" s="219"/>
      <c r="AB136" s="219"/>
      <c r="AC136" s="219"/>
    </row>
    <row r="137" spans="1:29" ht="12.75">
      <c r="A137" s="19"/>
      <c r="B137" s="19"/>
      <c r="E137" s="17"/>
      <c r="F137" s="17"/>
      <c r="J137" s="17"/>
    </row>
    <row r="138" spans="1:29" ht="12.75">
      <c r="A138" s="19"/>
      <c r="B138" s="19"/>
      <c r="E138" s="17"/>
      <c r="F138" s="17"/>
      <c r="J138" s="17"/>
    </row>
    <row r="139" spans="1:29" ht="12.75">
      <c r="A139" s="19"/>
      <c r="B139" s="19"/>
      <c r="E139" s="17"/>
      <c r="F139" s="17"/>
      <c r="J139" s="17"/>
    </row>
    <row r="140" spans="1:29" ht="12.75">
      <c r="A140" s="284">
        <v>35</v>
      </c>
      <c r="B140" s="284">
        <v>214</v>
      </c>
      <c r="C140" s="268">
        <v>214</v>
      </c>
      <c r="D140" s="268" t="s">
        <v>3115</v>
      </c>
      <c r="E140" s="369">
        <v>43982</v>
      </c>
      <c r="F140" s="366">
        <v>3.5</v>
      </c>
      <c r="G140" s="268">
        <v>179</v>
      </c>
      <c r="H140" s="268" t="s">
        <v>8</v>
      </c>
      <c r="I140" s="365">
        <v>43997</v>
      </c>
      <c r="J140" s="366">
        <v>3.5</v>
      </c>
      <c r="K140" s="219"/>
      <c r="L140" s="219"/>
      <c r="M140" s="219"/>
      <c r="N140" s="219"/>
      <c r="O140" s="219"/>
      <c r="P140" s="219"/>
      <c r="Q140" s="219"/>
      <c r="R140" s="219"/>
      <c r="S140" s="219"/>
      <c r="T140" s="219"/>
      <c r="U140" s="219"/>
      <c r="V140" s="219"/>
      <c r="W140" s="219"/>
      <c r="X140" s="219"/>
      <c r="Y140" s="219"/>
      <c r="Z140" s="219"/>
      <c r="AA140" s="219"/>
      <c r="AB140" s="219"/>
      <c r="AC140" s="219"/>
    </row>
    <row r="141" spans="1:29" ht="12.75">
      <c r="A141" s="284"/>
      <c r="B141" s="284"/>
      <c r="C141" s="219"/>
      <c r="D141" s="219"/>
      <c r="E141" s="370"/>
      <c r="F141" s="370"/>
      <c r="G141" s="268">
        <v>35</v>
      </c>
      <c r="H141" s="268" t="s">
        <v>8</v>
      </c>
      <c r="I141" s="365">
        <v>43998</v>
      </c>
      <c r="J141" s="366">
        <v>1</v>
      </c>
      <c r="K141" s="219"/>
      <c r="L141" s="219"/>
      <c r="M141" s="219"/>
      <c r="N141" s="219"/>
      <c r="O141" s="219"/>
      <c r="P141" s="219"/>
      <c r="Q141" s="219"/>
      <c r="R141" s="219"/>
      <c r="S141" s="219"/>
      <c r="T141" s="219"/>
      <c r="U141" s="219"/>
      <c r="V141" s="219"/>
      <c r="W141" s="219"/>
      <c r="X141" s="219"/>
      <c r="Y141" s="219"/>
      <c r="Z141" s="219"/>
      <c r="AA141" s="219"/>
      <c r="AB141" s="219"/>
      <c r="AC141" s="219"/>
    </row>
    <row r="142" spans="1:29" ht="12.75">
      <c r="A142" s="284"/>
      <c r="B142" s="284"/>
      <c r="C142" s="219"/>
      <c r="D142" s="268" t="s">
        <v>3115</v>
      </c>
      <c r="E142" s="367">
        <v>44004</v>
      </c>
      <c r="F142" s="366">
        <v>1.5</v>
      </c>
      <c r="G142" s="268">
        <v>28</v>
      </c>
      <c r="H142" s="268" t="s">
        <v>8</v>
      </c>
      <c r="I142" s="365">
        <v>44006</v>
      </c>
      <c r="J142" s="366">
        <v>0.5</v>
      </c>
      <c r="K142" s="268" t="s">
        <v>3128</v>
      </c>
      <c r="L142" s="219"/>
      <c r="M142" s="219"/>
      <c r="N142" s="219"/>
      <c r="O142" s="219"/>
      <c r="P142" s="219"/>
      <c r="Q142" s="219"/>
      <c r="R142" s="219"/>
      <c r="S142" s="219"/>
      <c r="T142" s="219"/>
      <c r="U142" s="219"/>
      <c r="V142" s="219"/>
      <c r="W142" s="219"/>
      <c r="X142" s="219"/>
      <c r="Y142" s="219"/>
      <c r="Z142" s="219"/>
      <c r="AA142" s="219"/>
      <c r="AB142" s="219"/>
      <c r="AC142" s="219"/>
    </row>
    <row r="143" spans="1:29" ht="12.75">
      <c r="A143" s="284"/>
      <c r="B143" s="284"/>
      <c r="C143" s="219"/>
      <c r="D143" s="377" t="s">
        <v>3115</v>
      </c>
      <c r="E143" s="378">
        <v>44008</v>
      </c>
      <c r="F143" s="366" t="s">
        <v>3117</v>
      </c>
      <c r="G143" s="268">
        <v>1</v>
      </c>
      <c r="H143" s="268" t="s">
        <v>8</v>
      </c>
      <c r="I143" s="365">
        <v>44008</v>
      </c>
      <c r="J143" s="366" t="s">
        <v>3120</v>
      </c>
      <c r="K143" s="219"/>
      <c r="L143" s="219"/>
      <c r="M143" s="219"/>
      <c r="N143" s="219"/>
      <c r="O143" s="219"/>
      <c r="P143" s="219"/>
      <c r="Q143" s="219"/>
      <c r="R143" s="219"/>
      <c r="S143" s="219"/>
      <c r="T143" s="219"/>
      <c r="U143" s="219"/>
      <c r="V143" s="219"/>
      <c r="W143" s="219"/>
      <c r="X143" s="219"/>
      <c r="Y143" s="219"/>
      <c r="Z143" s="219"/>
      <c r="AA143" s="219"/>
      <c r="AB143" s="219"/>
      <c r="AC143" s="219"/>
    </row>
    <row r="144" spans="1:29" ht="12.75">
      <c r="A144" s="371"/>
      <c r="B144" s="371"/>
      <c r="C144" s="381"/>
      <c r="D144" s="381"/>
      <c r="E144" s="383"/>
      <c r="F144" s="375"/>
      <c r="G144" s="381"/>
      <c r="H144" s="381"/>
      <c r="I144" s="374"/>
      <c r="J144" s="375"/>
      <c r="K144" s="372"/>
      <c r="L144" s="372"/>
      <c r="M144" s="372"/>
      <c r="N144" s="372"/>
      <c r="O144" s="372"/>
      <c r="P144" s="372"/>
      <c r="Q144" s="372"/>
      <c r="R144" s="372"/>
      <c r="S144" s="372"/>
      <c r="T144" s="372"/>
      <c r="U144" s="372"/>
      <c r="V144" s="372"/>
      <c r="W144" s="372"/>
      <c r="X144" s="372"/>
      <c r="Y144" s="372"/>
      <c r="Z144" s="372"/>
      <c r="AA144" s="372"/>
      <c r="AB144" s="372"/>
      <c r="AC144" s="372"/>
    </row>
    <row r="145" spans="1:29" ht="12.75">
      <c r="A145" s="284">
        <v>36</v>
      </c>
      <c r="B145" s="284">
        <v>93</v>
      </c>
      <c r="C145" s="268">
        <v>93</v>
      </c>
      <c r="D145" s="268" t="s">
        <v>3115</v>
      </c>
      <c r="E145" s="369">
        <v>43982</v>
      </c>
      <c r="F145" s="366">
        <v>2</v>
      </c>
      <c r="G145" s="268">
        <v>93</v>
      </c>
      <c r="H145" s="268" t="s">
        <v>8</v>
      </c>
      <c r="I145" s="365">
        <v>43998</v>
      </c>
      <c r="J145" s="366">
        <v>2</v>
      </c>
      <c r="K145" s="219"/>
      <c r="L145" s="219"/>
      <c r="M145" s="219"/>
      <c r="N145" s="219"/>
      <c r="O145" s="219"/>
      <c r="P145" s="219"/>
      <c r="Q145" s="219"/>
      <c r="R145" s="219"/>
      <c r="S145" s="219"/>
      <c r="T145" s="219"/>
      <c r="U145" s="219"/>
      <c r="V145" s="219"/>
      <c r="W145" s="219"/>
      <c r="X145" s="219"/>
      <c r="Y145" s="219"/>
      <c r="Z145" s="219"/>
      <c r="AA145" s="219"/>
      <c r="AB145" s="219"/>
      <c r="AC145" s="219"/>
    </row>
    <row r="146" spans="1:29" ht="12.75">
      <c r="A146" s="284"/>
      <c r="B146" s="284"/>
      <c r="C146" s="219"/>
      <c r="D146" s="268" t="s">
        <v>3115</v>
      </c>
      <c r="E146" s="367">
        <v>44004</v>
      </c>
      <c r="F146" s="366">
        <v>1</v>
      </c>
      <c r="G146" s="268">
        <v>9</v>
      </c>
      <c r="H146" s="268" t="s">
        <v>8</v>
      </c>
      <c r="I146" s="365">
        <v>44006</v>
      </c>
      <c r="J146" s="366">
        <v>0.25</v>
      </c>
      <c r="K146" s="219"/>
      <c r="L146" s="219"/>
      <c r="M146" s="219"/>
      <c r="N146" s="219"/>
      <c r="O146" s="219"/>
      <c r="P146" s="219"/>
      <c r="Q146" s="219"/>
      <c r="R146" s="219"/>
      <c r="S146" s="219"/>
      <c r="T146" s="219"/>
      <c r="U146" s="219"/>
      <c r="V146" s="219"/>
      <c r="W146" s="219"/>
      <c r="X146" s="219"/>
      <c r="Y146" s="219"/>
      <c r="Z146" s="219"/>
      <c r="AA146" s="219"/>
      <c r="AB146" s="219"/>
      <c r="AC146" s="219"/>
    </row>
    <row r="147" spans="1:29" ht="12.75">
      <c r="A147" s="19"/>
      <c r="B147" s="19"/>
      <c r="E147" s="17"/>
      <c r="F147" s="17"/>
      <c r="J147" s="17"/>
    </row>
    <row r="148" spans="1:29" ht="12.75">
      <c r="A148" s="19"/>
      <c r="B148" s="19"/>
      <c r="E148" s="17"/>
      <c r="F148" s="17"/>
      <c r="J148" s="17"/>
    </row>
    <row r="149" spans="1:29" ht="12.75">
      <c r="A149" s="284">
        <v>37</v>
      </c>
      <c r="B149" s="284">
        <v>42</v>
      </c>
      <c r="C149" s="268">
        <v>42</v>
      </c>
      <c r="D149" s="268" t="s">
        <v>3115</v>
      </c>
      <c r="E149" s="369">
        <v>43982</v>
      </c>
      <c r="F149" s="366">
        <v>0.25</v>
      </c>
      <c r="G149" s="268">
        <v>42</v>
      </c>
      <c r="H149" s="268" t="s">
        <v>8</v>
      </c>
      <c r="I149" s="365">
        <v>43998</v>
      </c>
      <c r="J149" s="366" t="s">
        <v>3123</v>
      </c>
      <c r="K149" s="219"/>
      <c r="L149" s="219"/>
      <c r="M149" s="219"/>
      <c r="N149" s="219"/>
      <c r="O149" s="219"/>
      <c r="P149" s="219"/>
      <c r="Q149" s="219"/>
      <c r="R149" s="219"/>
      <c r="S149" s="219"/>
      <c r="T149" s="219"/>
      <c r="U149" s="219"/>
      <c r="V149" s="219"/>
      <c r="W149" s="219"/>
      <c r="X149" s="219"/>
      <c r="Y149" s="219"/>
      <c r="Z149" s="219"/>
      <c r="AA149" s="219"/>
      <c r="AB149" s="219"/>
      <c r="AC149" s="219"/>
    </row>
    <row r="150" spans="1:29" ht="12.75">
      <c r="A150" s="19"/>
      <c r="B150" s="19"/>
      <c r="F150" s="17"/>
      <c r="J150" s="17"/>
    </row>
    <row r="151" spans="1:29" ht="12.75">
      <c r="A151" s="19"/>
      <c r="B151" s="19"/>
      <c r="E151" s="17"/>
      <c r="F151" s="17"/>
      <c r="J151" s="17"/>
    </row>
    <row r="152" spans="1:29" ht="12.75">
      <c r="A152" s="19"/>
      <c r="B152" s="19"/>
      <c r="E152" s="17"/>
      <c r="F152" s="17"/>
      <c r="J152" s="17"/>
    </row>
    <row r="153" spans="1:29" ht="12.75">
      <c r="A153" s="284">
        <v>38</v>
      </c>
      <c r="B153" s="284">
        <v>50</v>
      </c>
      <c r="C153" s="268">
        <v>50</v>
      </c>
      <c r="D153" s="268" t="s">
        <v>3115</v>
      </c>
      <c r="E153" s="369">
        <v>43982</v>
      </c>
      <c r="F153" s="366">
        <v>0.75</v>
      </c>
      <c r="G153" s="268">
        <v>50</v>
      </c>
      <c r="H153" s="268" t="s">
        <v>8</v>
      </c>
      <c r="I153" s="365">
        <v>43998</v>
      </c>
      <c r="J153" s="366">
        <v>0.25</v>
      </c>
      <c r="K153" s="219"/>
      <c r="L153" s="219"/>
      <c r="M153" s="219"/>
      <c r="N153" s="219"/>
      <c r="O153" s="219"/>
      <c r="P153" s="219"/>
      <c r="Q153" s="219"/>
      <c r="R153" s="219"/>
      <c r="S153" s="219"/>
      <c r="T153" s="219"/>
      <c r="U153" s="219"/>
      <c r="V153" s="219"/>
      <c r="W153" s="219"/>
      <c r="X153" s="219"/>
      <c r="Y153" s="219"/>
      <c r="Z153" s="219"/>
      <c r="AA153" s="219"/>
      <c r="AB153" s="219"/>
      <c r="AC153" s="219"/>
    </row>
    <row r="154" spans="1:29" ht="12.75">
      <c r="A154" s="284"/>
      <c r="B154" s="284"/>
      <c r="C154" s="219"/>
      <c r="D154" s="268" t="s">
        <v>3115</v>
      </c>
      <c r="E154" s="367">
        <v>44004</v>
      </c>
      <c r="F154" s="366" t="s">
        <v>3120</v>
      </c>
      <c r="G154" s="268">
        <v>1</v>
      </c>
      <c r="H154" s="268" t="s">
        <v>8</v>
      </c>
      <c r="I154" s="365">
        <v>44006</v>
      </c>
      <c r="J154" s="366" t="s">
        <v>3120</v>
      </c>
      <c r="K154" s="219"/>
      <c r="L154" s="219"/>
      <c r="M154" s="219"/>
      <c r="N154" s="219"/>
      <c r="O154" s="219"/>
      <c r="P154" s="219"/>
      <c r="Q154" s="219"/>
      <c r="R154" s="219"/>
      <c r="S154" s="219"/>
      <c r="T154" s="219"/>
      <c r="U154" s="219"/>
      <c r="V154" s="219"/>
      <c r="W154" s="219"/>
      <c r="X154" s="219"/>
      <c r="Y154" s="219"/>
      <c r="Z154" s="219"/>
      <c r="AA154" s="219"/>
      <c r="AB154" s="219"/>
      <c r="AC154" s="219"/>
    </row>
    <row r="155" spans="1:29" ht="12.75">
      <c r="A155" s="19"/>
      <c r="B155" s="19"/>
      <c r="E155" s="17"/>
      <c r="F155" s="17"/>
      <c r="J155" s="17"/>
    </row>
    <row r="156" spans="1:29" ht="12.75">
      <c r="A156" s="19"/>
      <c r="B156" s="19"/>
      <c r="E156" s="17"/>
      <c r="F156" s="17"/>
      <c r="J156" s="17"/>
    </row>
    <row r="157" spans="1:29" ht="12.75">
      <c r="A157" s="284">
        <v>39</v>
      </c>
      <c r="B157" s="284">
        <v>76</v>
      </c>
      <c r="C157" s="268">
        <v>76</v>
      </c>
      <c r="D157" s="268" t="s">
        <v>3115</v>
      </c>
      <c r="E157" s="369">
        <v>43982</v>
      </c>
      <c r="F157" s="366">
        <v>1</v>
      </c>
      <c r="G157" s="268">
        <v>76</v>
      </c>
      <c r="H157" s="268" t="s">
        <v>8</v>
      </c>
      <c r="I157" s="365">
        <v>43998</v>
      </c>
      <c r="J157" s="366">
        <v>1.25</v>
      </c>
      <c r="K157" s="219"/>
      <c r="L157" s="219"/>
      <c r="M157" s="219"/>
      <c r="N157" s="219"/>
      <c r="O157" s="219"/>
      <c r="P157" s="219"/>
      <c r="Q157" s="219"/>
      <c r="R157" s="219"/>
      <c r="S157" s="219"/>
      <c r="T157" s="219"/>
      <c r="U157" s="219"/>
      <c r="V157" s="219"/>
      <c r="W157" s="219"/>
      <c r="X157" s="219"/>
      <c r="Y157" s="219"/>
      <c r="Z157" s="219"/>
      <c r="AA157" s="219"/>
      <c r="AB157" s="219"/>
      <c r="AC157" s="219"/>
    </row>
    <row r="158" spans="1:29" ht="12.75">
      <c r="A158" s="284"/>
      <c r="B158" s="284"/>
      <c r="C158" s="219"/>
      <c r="D158" s="268" t="s">
        <v>3115</v>
      </c>
      <c r="E158" s="367">
        <v>44005</v>
      </c>
      <c r="F158" s="366">
        <v>1</v>
      </c>
      <c r="G158" s="268">
        <v>13</v>
      </c>
      <c r="H158" s="268" t="s">
        <v>8</v>
      </c>
      <c r="I158" s="365">
        <v>44006</v>
      </c>
      <c r="J158" s="366">
        <v>0.25</v>
      </c>
      <c r="K158" s="219"/>
      <c r="L158" s="219"/>
      <c r="M158" s="219"/>
      <c r="N158" s="219"/>
      <c r="O158" s="219"/>
      <c r="P158" s="219"/>
      <c r="Q158" s="219"/>
      <c r="R158" s="219"/>
      <c r="S158" s="219"/>
      <c r="T158" s="219"/>
      <c r="U158" s="219"/>
      <c r="V158" s="219"/>
      <c r="W158" s="219"/>
      <c r="X158" s="219"/>
      <c r="Y158" s="219"/>
      <c r="Z158" s="219"/>
      <c r="AA158" s="219"/>
      <c r="AB158" s="219"/>
      <c r="AC158" s="219"/>
    </row>
    <row r="159" spans="1:29" ht="12.75">
      <c r="A159" s="19"/>
      <c r="B159" s="19"/>
      <c r="E159" s="17"/>
      <c r="F159" s="17"/>
      <c r="J159" s="17"/>
    </row>
    <row r="160" spans="1:29" ht="12.75">
      <c r="A160" s="19"/>
      <c r="B160" s="19"/>
      <c r="E160" s="17"/>
      <c r="F160" s="17"/>
      <c r="J160" s="17"/>
    </row>
    <row r="161" spans="1:29" ht="12.75">
      <c r="A161" s="284">
        <v>40</v>
      </c>
      <c r="B161" s="284">
        <v>54</v>
      </c>
      <c r="C161" s="268">
        <v>54</v>
      </c>
      <c r="D161" s="268" t="s">
        <v>3115</v>
      </c>
      <c r="E161" s="367">
        <v>43983</v>
      </c>
      <c r="F161" s="366">
        <v>0.75</v>
      </c>
      <c r="G161" s="268">
        <v>54</v>
      </c>
      <c r="H161" s="268" t="s">
        <v>8</v>
      </c>
      <c r="I161" s="365">
        <v>43998</v>
      </c>
      <c r="J161" s="366">
        <v>0.75</v>
      </c>
      <c r="K161" s="219"/>
      <c r="L161" s="219"/>
      <c r="M161" s="219"/>
      <c r="N161" s="219"/>
      <c r="O161" s="219"/>
      <c r="P161" s="219"/>
      <c r="Q161" s="219"/>
      <c r="R161" s="219"/>
      <c r="S161" s="219"/>
      <c r="T161" s="219"/>
      <c r="U161" s="219"/>
      <c r="V161" s="219"/>
      <c r="W161" s="219"/>
      <c r="X161" s="219"/>
      <c r="Y161" s="219"/>
      <c r="Z161" s="219"/>
      <c r="AA161" s="219"/>
      <c r="AB161" s="219"/>
      <c r="AC161" s="219"/>
    </row>
    <row r="162" spans="1:29" ht="12.75">
      <c r="A162" s="284"/>
      <c r="B162" s="284"/>
      <c r="C162" s="219"/>
      <c r="D162" s="268" t="s">
        <v>3115</v>
      </c>
      <c r="E162" s="367">
        <v>44005</v>
      </c>
      <c r="F162" s="366">
        <v>0.5</v>
      </c>
      <c r="G162" s="268">
        <v>5</v>
      </c>
      <c r="H162" s="268" t="s">
        <v>8</v>
      </c>
      <c r="I162" s="365">
        <v>44006</v>
      </c>
      <c r="J162" s="366" t="s">
        <v>3117</v>
      </c>
      <c r="K162" s="219"/>
      <c r="L162" s="219"/>
      <c r="M162" s="219"/>
      <c r="N162" s="219"/>
      <c r="O162" s="219"/>
      <c r="P162" s="219"/>
      <c r="Q162" s="219"/>
      <c r="R162" s="219"/>
      <c r="S162" s="219"/>
      <c r="T162" s="219"/>
      <c r="U162" s="219"/>
      <c r="V162" s="219"/>
      <c r="W162" s="219"/>
      <c r="X162" s="219"/>
      <c r="Y162" s="219"/>
      <c r="Z162" s="219"/>
      <c r="AA162" s="219"/>
      <c r="AB162" s="219"/>
      <c r="AC162" s="219"/>
    </row>
    <row r="163" spans="1:29" ht="12.75">
      <c r="A163" s="19"/>
      <c r="B163" s="19"/>
      <c r="E163" s="17"/>
      <c r="F163" s="17"/>
      <c r="J163" s="17"/>
    </row>
    <row r="164" spans="1:29" ht="12.75">
      <c r="A164" s="19"/>
      <c r="B164" s="19"/>
      <c r="E164" s="17"/>
      <c r="F164" s="17"/>
      <c r="J164" s="17"/>
    </row>
    <row r="165" spans="1:29" ht="12.75">
      <c r="A165" s="284">
        <v>41</v>
      </c>
      <c r="B165" s="284">
        <v>176</v>
      </c>
      <c r="C165" s="268">
        <v>176</v>
      </c>
      <c r="D165" s="268" t="s">
        <v>3115</v>
      </c>
      <c r="E165" s="367">
        <v>43983</v>
      </c>
      <c r="F165" s="366">
        <v>3.5</v>
      </c>
      <c r="G165" s="268">
        <v>77</v>
      </c>
      <c r="H165" s="268" t="s">
        <v>8</v>
      </c>
      <c r="I165" s="365">
        <v>43998</v>
      </c>
      <c r="J165" s="366">
        <v>1.25</v>
      </c>
      <c r="K165" s="219"/>
      <c r="L165" s="219"/>
      <c r="M165" s="219"/>
      <c r="N165" s="219"/>
      <c r="O165" s="219"/>
      <c r="P165" s="219"/>
      <c r="Q165" s="219"/>
      <c r="R165" s="219"/>
      <c r="S165" s="219"/>
      <c r="T165" s="219"/>
      <c r="U165" s="219"/>
      <c r="V165" s="219"/>
      <c r="W165" s="219"/>
      <c r="X165" s="219"/>
      <c r="Y165" s="219"/>
      <c r="Z165" s="219"/>
      <c r="AA165" s="219"/>
      <c r="AB165" s="219"/>
      <c r="AC165" s="219"/>
    </row>
    <row r="166" spans="1:29" ht="12.75">
      <c r="A166" s="284"/>
      <c r="B166" s="284"/>
      <c r="C166" s="219"/>
      <c r="D166" s="219"/>
      <c r="E166" s="370"/>
      <c r="F166" s="370"/>
      <c r="G166" s="219"/>
      <c r="H166" s="268" t="s">
        <v>8</v>
      </c>
      <c r="I166" s="365">
        <v>43999</v>
      </c>
      <c r="J166" s="366">
        <v>1.75</v>
      </c>
      <c r="K166" s="219"/>
      <c r="L166" s="219"/>
      <c r="M166" s="219"/>
      <c r="N166" s="219"/>
      <c r="O166" s="219"/>
      <c r="P166" s="219"/>
      <c r="Q166" s="219"/>
      <c r="R166" s="219"/>
      <c r="S166" s="219"/>
      <c r="T166" s="219"/>
      <c r="U166" s="219"/>
      <c r="V166" s="219"/>
      <c r="W166" s="219"/>
      <c r="X166" s="219"/>
      <c r="Y166" s="219"/>
      <c r="Z166" s="219"/>
      <c r="AA166" s="219"/>
      <c r="AB166" s="219"/>
      <c r="AC166" s="219"/>
    </row>
    <row r="167" spans="1:29" ht="12.75">
      <c r="A167" s="284"/>
      <c r="B167" s="284"/>
      <c r="C167" s="219"/>
      <c r="D167" s="268" t="s">
        <v>3115</v>
      </c>
      <c r="E167" s="367">
        <v>44005</v>
      </c>
      <c r="F167" s="366">
        <v>1.5</v>
      </c>
      <c r="G167" s="268">
        <v>25</v>
      </c>
      <c r="H167" s="268" t="s">
        <v>8</v>
      </c>
      <c r="I167" s="365">
        <v>44006</v>
      </c>
      <c r="J167" s="366">
        <v>0.25</v>
      </c>
      <c r="K167" s="268" t="s">
        <v>3128</v>
      </c>
      <c r="L167" s="219"/>
      <c r="M167" s="219"/>
      <c r="N167" s="219"/>
      <c r="O167" s="219"/>
      <c r="P167" s="219"/>
      <c r="Q167" s="219"/>
      <c r="R167" s="219"/>
      <c r="S167" s="219"/>
      <c r="T167" s="219"/>
      <c r="U167" s="219"/>
      <c r="V167" s="219"/>
      <c r="W167" s="219"/>
      <c r="X167" s="219"/>
      <c r="Y167" s="219"/>
      <c r="Z167" s="219"/>
      <c r="AA167" s="219"/>
      <c r="AB167" s="219"/>
      <c r="AC167" s="219"/>
    </row>
    <row r="168" spans="1:29" ht="12.75">
      <c r="A168" s="284"/>
      <c r="B168" s="284"/>
      <c r="C168" s="219"/>
      <c r="D168" s="377" t="s">
        <v>3115</v>
      </c>
      <c r="E168" s="378">
        <v>44008</v>
      </c>
      <c r="F168" s="366" t="s">
        <v>3117</v>
      </c>
      <c r="G168" s="268">
        <v>1</v>
      </c>
      <c r="H168" s="268" t="s">
        <v>8</v>
      </c>
      <c r="I168" s="365">
        <v>44008</v>
      </c>
      <c r="J168" s="366" t="s">
        <v>3120</v>
      </c>
      <c r="K168" s="219"/>
      <c r="L168" s="219"/>
      <c r="M168" s="219"/>
      <c r="N168" s="219"/>
      <c r="O168" s="219"/>
      <c r="P168" s="219"/>
      <c r="Q168" s="219"/>
      <c r="R168" s="219"/>
      <c r="S168" s="219"/>
      <c r="T168" s="219"/>
      <c r="U168" s="219"/>
      <c r="V168" s="219"/>
      <c r="W168" s="219"/>
      <c r="X168" s="219"/>
      <c r="Y168" s="219"/>
      <c r="Z168" s="219"/>
      <c r="AA168" s="219"/>
      <c r="AB168" s="219"/>
      <c r="AC168" s="219"/>
    </row>
    <row r="169" spans="1:29" ht="12.75">
      <c r="A169" s="371"/>
      <c r="B169" s="371"/>
      <c r="C169" s="381"/>
      <c r="D169" s="381"/>
      <c r="E169" s="382"/>
      <c r="F169" s="375"/>
      <c r="G169" s="381"/>
      <c r="H169" s="381"/>
      <c r="I169" s="374"/>
      <c r="J169" s="375"/>
      <c r="K169" s="372"/>
      <c r="L169" s="372"/>
      <c r="M169" s="372"/>
      <c r="N169" s="372"/>
      <c r="O169" s="372"/>
      <c r="P169" s="372"/>
      <c r="Q169" s="372"/>
      <c r="R169" s="372"/>
      <c r="S169" s="372"/>
      <c r="T169" s="372"/>
      <c r="U169" s="372"/>
      <c r="V169" s="372"/>
      <c r="W169" s="372"/>
      <c r="X169" s="372"/>
      <c r="Y169" s="372"/>
      <c r="Z169" s="372"/>
      <c r="AA169" s="372"/>
      <c r="AB169" s="372"/>
      <c r="AC169" s="372"/>
    </row>
    <row r="170" spans="1:29" ht="12.75">
      <c r="A170" s="284">
        <v>42</v>
      </c>
      <c r="B170" s="284">
        <v>40</v>
      </c>
      <c r="C170" s="268">
        <v>40</v>
      </c>
      <c r="D170" s="268" t="s">
        <v>3115</v>
      </c>
      <c r="E170" s="367">
        <v>43983</v>
      </c>
      <c r="F170" s="366">
        <v>0.75</v>
      </c>
      <c r="G170" s="268">
        <v>40</v>
      </c>
      <c r="H170" s="268" t="s">
        <v>8</v>
      </c>
      <c r="I170" s="365">
        <v>43999</v>
      </c>
      <c r="J170" s="366">
        <v>0.5</v>
      </c>
      <c r="K170" s="219"/>
      <c r="L170" s="219"/>
      <c r="M170" s="219"/>
      <c r="N170" s="219"/>
      <c r="O170" s="219"/>
      <c r="P170" s="219"/>
      <c r="Q170" s="219"/>
      <c r="R170" s="219"/>
      <c r="S170" s="219"/>
      <c r="T170" s="219"/>
      <c r="U170" s="219"/>
      <c r="V170" s="219"/>
      <c r="W170" s="219"/>
      <c r="X170" s="219"/>
      <c r="Y170" s="219"/>
      <c r="Z170" s="219"/>
      <c r="AA170" s="219"/>
      <c r="AB170" s="219"/>
      <c r="AC170" s="219"/>
    </row>
    <row r="171" spans="1:29" ht="12.75">
      <c r="A171" s="284"/>
      <c r="B171" s="284"/>
      <c r="C171" s="219"/>
      <c r="D171" s="268" t="s">
        <v>3115</v>
      </c>
      <c r="E171" s="367">
        <v>44005</v>
      </c>
      <c r="F171" s="366">
        <v>0.25</v>
      </c>
      <c r="G171" s="268">
        <v>4</v>
      </c>
      <c r="H171" s="268" t="s">
        <v>8</v>
      </c>
      <c r="I171" s="365">
        <v>44006</v>
      </c>
      <c r="J171" s="366" t="s">
        <v>3131</v>
      </c>
      <c r="K171" s="219"/>
      <c r="L171" s="219"/>
      <c r="M171" s="219"/>
      <c r="N171" s="219"/>
      <c r="O171" s="219"/>
      <c r="P171" s="219"/>
      <c r="Q171" s="219"/>
      <c r="R171" s="219"/>
      <c r="S171" s="219"/>
      <c r="T171" s="219"/>
      <c r="U171" s="219"/>
      <c r="V171" s="219"/>
      <c r="W171" s="219"/>
      <c r="X171" s="219"/>
      <c r="Y171" s="219"/>
      <c r="Z171" s="219"/>
      <c r="AA171" s="219"/>
      <c r="AB171" s="219"/>
      <c r="AC171" s="219"/>
    </row>
    <row r="172" spans="1:29" ht="12.75">
      <c r="A172" s="19"/>
      <c r="B172" s="19"/>
      <c r="E172" s="17"/>
      <c r="F172" s="17"/>
      <c r="J172" s="17"/>
    </row>
    <row r="173" spans="1:29" ht="12.75">
      <c r="A173" s="19"/>
      <c r="B173" s="19"/>
      <c r="E173" s="17"/>
      <c r="F173" s="17"/>
      <c r="J173" s="17"/>
    </row>
    <row r="174" spans="1:29" ht="12.75">
      <c r="A174" s="284">
        <v>43</v>
      </c>
      <c r="B174" s="284">
        <v>15</v>
      </c>
      <c r="C174" s="268">
        <v>15</v>
      </c>
      <c r="D174" s="268" t="s">
        <v>3115</v>
      </c>
      <c r="E174" s="367">
        <v>43983</v>
      </c>
      <c r="F174" s="366">
        <v>0</v>
      </c>
      <c r="G174" s="268">
        <v>15</v>
      </c>
      <c r="H174" s="268" t="s">
        <v>8</v>
      </c>
      <c r="I174" s="365">
        <v>43999</v>
      </c>
      <c r="J174" s="366" t="s">
        <v>3122</v>
      </c>
      <c r="K174" s="219"/>
      <c r="L174" s="219"/>
      <c r="M174" s="219"/>
      <c r="N174" s="219"/>
      <c r="O174" s="219"/>
      <c r="P174" s="219"/>
      <c r="Q174" s="219"/>
      <c r="R174" s="219"/>
      <c r="S174" s="219"/>
      <c r="T174" s="219"/>
      <c r="U174" s="219"/>
      <c r="V174" s="219"/>
      <c r="W174" s="219"/>
      <c r="X174" s="219"/>
      <c r="Y174" s="219"/>
      <c r="Z174" s="219"/>
      <c r="AA174" s="219"/>
      <c r="AB174" s="219"/>
      <c r="AC174" s="219"/>
    </row>
    <row r="175" spans="1:29" ht="12.75">
      <c r="A175" s="19"/>
      <c r="B175" s="19"/>
      <c r="E175" s="17"/>
      <c r="F175" s="17"/>
      <c r="J175" s="17"/>
    </row>
    <row r="176" spans="1:29" ht="12.75">
      <c r="A176" s="19"/>
      <c r="B176" s="19"/>
      <c r="E176" s="17"/>
      <c r="F176" s="17"/>
      <c r="J176" s="17"/>
    </row>
    <row r="177" spans="1:29" ht="12.75">
      <c r="A177" s="19"/>
      <c r="B177" s="19"/>
      <c r="E177" s="17"/>
      <c r="F177" s="17"/>
      <c r="J177" s="17"/>
    </row>
    <row r="178" spans="1:29" ht="12.75">
      <c r="A178" s="284">
        <v>44</v>
      </c>
      <c r="B178" s="284">
        <v>233</v>
      </c>
      <c r="C178" s="268">
        <v>100</v>
      </c>
      <c r="D178" s="268" t="s">
        <v>3115</v>
      </c>
      <c r="E178" s="367">
        <v>43983</v>
      </c>
      <c r="F178" s="366">
        <v>2</v>
      </c>
      <c r="G178" s="268">
        <v>233</v>
      </c>
      <c r="H178" s="268" t="s">
        <v>8</v>
      </c>
      <c r="I178" s="365">
        <v>43999</v>
      </c>
      <c r="J178" s="366">
        <v>2.75</v>
      </c>
      <c r="K178" s="219"/>
      <c r="L178" s="219"/>
      <c r="M178" s="219"/>
      <c r="N178" s="219"/>
      <c r="O178" s="219"/>
      <c r="P178" s="219"/>
      <c r="Q178" s="219"/>
      <c r="R178" s="219"/>
      <c r="S178" s="219"/>
      <c r="T178" s="219"/>
      <c r="U178" s="219"/>
      <c r="V178" s="219"/>
      <c r="W178" s="219"/>
      <c r="X178" s="219"/>
      <c r="Y178" s="219"/>
      <c r="Z178" s="219"/>
      <c r="AA178" s="219"/>
      <c r="AB178" s="219"/>
      <c r="AC178" s="219"/>
    </row>
    <row r="179" spans="1:29" ht="12.75">
      <c r="A179" s="284"/>
      <c r="B179" s="284"/>
      <c r="C179" s="268">
        <v>133</v>
      </c>
      <c r="D179" s="268" t="s">
        <v>3115</v>
      </c>
      <c r="E179" s="367">
        <v>43984</v>
      </c>
      <c r="F179" s="366">
        <v>3</v>
      </c>
      <c r="G179" s="219"/>
      <c r="H179" s="219"/>
      <c r="I179" s="219"/>
      <c r="J179" s="370"/>
      <c r="K179" s="219"/>
      <c r="L179" s="219"/>
      <c r="M179" s="219"/>
      <c r="N179" s="219"/>
      <c r="O179" s="219"/>
      <c r="P179" s="219"/>
      <c r="Q179" s="219"/>
      <c r="R179" s="219"/>
      <c r="S179" s="219"/>
      <c r="T179" s="219"/>
      <c r="U179" s="219"/>
      <c r="V179" s="219"/>
      <c r="W179" s="219"/>
      <c r="X179" s="219"/>
      <c r="Y179" s="219"/>
      <c r="Z179" s="219"/>
      <c r="AA179" s="219"/>
      <c r="AB179" s="219"/>
      <c r="AC179" s="219"/>
    </row>
    <row r="180" spans="1:29" ht="12.75">
      <c r="A180" s="284"/>
      <c r="B180" s="284"/>
      <c r="C180" s="219"/>
      <c r="D180" s="268" t="s">
        <v>3115</v>
      </c>
      <c r="E180" s="367">
        <v>44005</v>
      </c>
      <c r="F180" s="366">
        <v>0.75</v>
      </c>
      <c r="G180" s="268">
        <v>20</v>
      </c>
      <c r="H180" s="268" t="s">
        <v>8</v>
      </c>
      <c r="I180" s="365">
        <v>44006</v>
      </c>
      <c r="J180" s="366">
        <v>0.25</v>
      </c>
      <c r="K180" s="268" t="s">
        <v>3129</v>
      </c>
      <c r="L180" s="219"/>
      <c r="M180" s="219"/>
      <c r="N180" s="219"/>
      <c r="O180" s="219"/>
      <c r="P180" s="219"/>
      <c r="Q180" s="219"/>
      <c r="R180" s="219"/>
      <c r="S180" s="219"/>
      <c r="T180" s="219"/>
      <c r="U180" s="219"/>
      <c r="V180" s="219"/>
      <c r="W180" s="219"/>
      <c r="X180" s="219"/>
      <c r="Y180" s="219"/>
      <c r="Z180" s="219"/>
      <c r="AA180" s="219"/>
      <c r="AB180" s="219"/>
      <c r="AC180" s="219"/>
    </row>
    <row r="181" spans="1:29" ht="12.75">
      <c r="A181" s="284"/>
      <c r="B181" s="284"/>
      <c r="C181" s="219"/>
      <c r="D181" s="377" t="s">
        <v>3115</v>
      </c>
      <c r="E181" s="378">
        <v>44008</v>
      </c>
      <c r="F181" s="366" t="s">
        <v>3123</v>
      </c>
      <c r="G181" s="268">
        <v>2</v>
      </c>
      <c r="H181" s="268" t="s">
        <v>8</v>
      </c>
      <c r="I181" s="365">
        <v>44008</v>
      </c>
      <c r="J181" s="366" t="s">
        <v>3130</v>
      </c>
      <c r="K181" s="219"/>
      <c r="L181" s="219"/>
      <c r="M181" s="219"/>
      <c r="N181" s="219"/>
      <c r="O181" s="219"/>
      <c r="P181" s="219"/>
      <c r="Q181" s="219"/>
      <c r="R181" s="219"/>
      <c r="S181" s="219"/>
      <c r="T181" s="219"/>
      <c r="U181" s="219"/>
      <c r="V181" s="219"/>
      <c r="W181" s="219"/>
      <c r="X181" s="219"/>
      <c r="Y181" s="219"/>
      <c r="Z181" s="219"/>
      <c r="AA181" s="219"/>
      <c r="AB181" s="219"/>
      <c r="AC181" s="219"/>
    </row>
    <row r="182" spans="1:29" ht="12.75">
      <c r="A182" s="371"/>
      <c r="B182" s="371"/>
      <c r="C182" s="381"/>
      <c r="D182" s="381"/>
      <c r="E182" s="382"/>
      <c r="F182" s="375"/>
      <c r="G182" s="381"/>
      <c r="H182" s="381"/>
      <c r="I182" s="374"/>
      <c r="J182" s="375"/>
      <c r="K182" s="372"/>
      <c r="L182" s="372"/>
      <c r="M182" s="372"/>
      <c r="N182" s="372"/>
      <c r="O182" s="372"/>
      <c r="P182" s="372"/>
      <c r="Q182" s="372"/>
      <c r="R182" s="372"/>
      <c r="S182" s="372"/>
      <c r="T182" s="372"/>
      <c r="U182" s="372"/>
      <c r="V182" s="372"/>
      <c r="W182" s="372"/>
      <c r="X182" s="372"/>
      <c r="Y182" s="372"/>
      <c r="Z182" s="372"/>
      <c r="AA182" s="372"/>
      <c r="AB182" s="372"/>
      <c r="AC182" s="372"/>
    </row>
    <row r="183" spans="1:29" ht="12.75">
      <c r="A183" s="284">
        <v>45</v>
      </c>
      <c r="B183" s="284">
        <v>167</v>
      </c>
      <c r="C183" s="268">
        <v>167</v>
      </c>
      <c r="D183" s="268" t="s">
        <v>3115</v>
      </c>
      <c r="E183" s="367">
        <v>43984</v>
      </c>
      <c r="F183" s="366">
        <v>1.25</v>
      </c>
      <c r="G183" s="268">
        <v>167</v>
      </c>
      <c r="H183" s="268" t="s">
        <v>8</v>
      </c>
      <c r="I183" s="365">
        <v>43999</v>
      </c>
      <c r="J183" s="366">
        <v>1</v>
      </c>
      <c r="K183" s="219"/>
      <c r="L183" s="219"/>
      <c r="M183" s="219"/>
      <c r="N183" s="219"/>
      <c r="O183" s="219"/>
      <c r="P183" s="219"/>
      <c r="Q183" s="219"/>
      <c r="R183" s="219"/>
      <c r="S183" s="219"/>
      <c r="T183" s="219"/>
      <c r="U183" s="219"/>
      <c r="V183" s="219"/>
      <c r="W183" s="219"/>
      <c r="X183" s="219"/>
      <c r="Y183" s="219"/>
      <c r="Z183" s="219"/>
      <c r="AA183" s="219"/>
      <c r="AB183" s="219"/>
      <c r="AC183" s="219"/>
    </row>
    <row r="184" spans="1:29" ht="12.75">
      <c r="A184" s="284"/>
      <c r="B184" s="284"/>
      <c r="C184" s="219"/>
      <c r="D184" s="268" t="s">
        <v>3115</v>
      </c>
      <c r="E184" s="367">
        <v>44004</v>
      </c>
      <c r="F184" s="366">
        <v>0.5</v>
      </c>
      <c r="G184" s="268">
        <v>6</v>
      </c>
      <c r="H184" s="268" t="s">
        <v>8</v>
      </c>
      <c r="I184" s="365">
        <v>44006</v>
      </c>
      <c r="J184" s="366" t="s">
        <v>3123</v>
      </c>
      <c r="K184" s="268" t="s">
        <v>3128</v>
      </c>
      <c r="L184" s="219"/>
      <c r="M184" s="219"/>
      <c r="N184" s="219"/>
      <c r="O184" s="219"/>
      <c r="P184" s="219"/>
      <c r="Q184" s="219"/>
      <c r="R184" s="219"/>
      <c r="S184" s="219"/>
      <c r="T184" s="219"/>
      <c r="U184" s="219"/>
      <c r="V184" s="219"/>
      <c r="W184" s="219"/>
      <c r="X184" s="219"/>
      <c r="Y184" s="219"/>
      <c r="Z184" s="219"/>
      <c r="AA184" s="219"/>
      <c r="AB184" s="219"/>
      <c r="AC184" s="219"/>
    </row>
    <row r="185" spans="1:29" ht="12.75">
      <c r="A185" s="284"/>
      <c r="B185" s="284"/>
      <c r="C185" s="219"/>
      <c r="D185" s="377" t="s">
        <v>3115</v>
      </c>
      <c r="E185" s="378">
        <v>44008</v>
      </c>
      <c r="F185" s="366" t="s">
        <v>3117</v>
      </c>
      <c r="G185" s="268">
        <v>1</v>
      </c>
      <c r="H185" s="268" t="s">
        <v>8</v>
      </c>
      <c r="I185" s="365">
        <v>44008</v>
      </c>
      <c r="J185" s="366" t="s">
        <v>3120</v>
      </c>
      <c r="K185" s="219"/>
      <c r="L185" s="219"/>
      <c r="M185" s="219"/>
      <c r="N185" s="219"/>
      <c r="O185" s="219"/>
      <c r="P185" s="219"/>
      <c r="Q185" s="219"/>
      <c r="R185" s="219"/>
      <c r="S185" s="219"/>
      <c r="T185" s="219"/>
      <c r="U185" s="219"/>
      <c r="V185" s="219"/>
      <c r="W185" s="219"/>
      <c r="X185" s="219"/>
      <c r="Y185" s="219"/>
      <c r="Z185" s="219"/>
      <c r="AA185" s="219"/>
      <c r="AB185" s="219"/>
      <c r="AC185" s="219"/>
    </row>
    <row r="186" spans="1:29" ht="12.75">
      <c r="A186" s="19"/>
      <c r="B186" s="19"/>
      <c r="E186" s="17"/>
      <c r="F186" s="17"/>
      <c r="J186" s="17"/>
    </row>
    <row r="187" spans="1:29" ht="12.75">
      <c r="A187" s="284">
        <v>46</v>
      </c>
      <c r="B187" s="284">
        <v>0</v>
      </c>
      <c r="C187" s="268">
        <v>0</v>
      </c>
      <c r="D187" s="268" t="s">
        <v>3115</v>
      </c>
      <c r="E187" s="367">
        <v>43984</v>
      </c>
      <c r="F187" s="366">
        <v>0</v>
      </c>
      <c r="G187" s="268">
        <v>0</v>
      </c>
      <c r="H187" s="268" t="s">
        <v>8</v>
      </c>
      <c r="I187" s="365">
        <v>43999</v>
      </c>
      <c r="J187" s="366">
        <v>0</v>
      </c>
      <c r="K187" s="219"/>
      <c r="L187" s="219"/>
      <c r="M187" s="219"/>
      <c r="N187" s="219"/>
      <c r="O187" s="219"/>
      <c r="P187" s="219"/>
      <c r="Q187" s="219"/>
      <c r="R187" s="219"/>
      <c r="S187" s="219"/>
      <c r="T187" s="219"/>
      <c r="U187" s="219"/>
      <c r="V187" s="219"/>
      <c r="W187" s="219"/>
      <c r="X187" s="219"/>
      <c r="Y187" s="219"/>
      <c r="Z187" s="219"/>
      <c r="AA187" s="219"/>
      <c r="AB187" s="219"/>
      <c r="AC187" s="219"/>
    </row>
    <row r="188" spans="1:29" ht="12.75">
      <c r="A188" s="19"/>
      <c r="B188" s="19"/>
      <c r="E188" s="17"/>
      <c r="F188" s="17"/>
      <c r="J188" s="17"/>
    </row>
    <row r="189" spans="1:29" ht="12.75">
      <c r="A189" s="19"/>
      <c r="B189" s="19"/>
      <c r="E189" s="17"/>
      <c r="F189" s="17"/>
      <c r="J189" s="17"/>
    </row>
    <row r="190" spans="1:29" ht="12.75">
      <c r="A190" s="19"/>
      <c r="B190" s="19"/>
      <c r="E190" s="17"/>
      <c r="F190" s="17"/>
      <c r="J190" s="17"/>
    </row>
    <row r="191" spans="1:29" ht="12.75">
      <c r="A191" s="284">
        <v>47</v>
      </c>
      <c r="B191" s="284">
        <v>10</v>
      </c>
      <c r="C191" s="268">
        <v>10</v>
      </c>
      <c r="D191" s="268" t="s">
        <v>3115</v>
      </c>
      <c r="E191" s="367">
        <v>43984</v>
      </c>
      <c r="F191" s="366">
        <v>0.25</v>
      </c>
      <c r="G191" s="268">
        <v>10</v>
      </c>
      <c r="H191" s="268" t="s">
        <v>8</v>
      </c>
      <c r="I191" s="365">
        <v>44006</v>
      </c>
      <c r="J191" s="366">
        <v>0.25</v>
      </c>
      <c r="K191" s="219"/>
      <c r="L191" s="219"/>
      <c r="M191" s="219"/>
      <c r="N191" s="219"/>
      <c r="O191" s="219"/>
      <c r="P191" s="219"/>
      <c r="Q191" s="219"/>
      <c r="R191" s="219"/>
      <c r="S191" s="219"/>
      <c r="T191" s="219"/>
      <c r="U191" s="219"/>
      <c r="V191" s="219"/>
      <c r="W191" s="219"/>
      <c r="X191" s="219"/>
      <c r="Y191" s="219"/>
      <c r="Z191" s="219"/>
      <c r="AA191" s="219"/>
      <c r="AB191" s="219"/>
      <c r="AC191" s="219"/>
    </row>
    <row r="192" spans="1:29" ht="12.75">
      <c r="A192" s="284"/>
      <c r="B192" s="284"/>
      <c r="C192" s="219"/>
      <c r="D192" s="377" t="s">
        <v>3115</v>
      </c>
      <c r="E192" s="378">
        <v>44008</v>
      </c>
      <c r="F192" s="366" t="s">
        <v>3117</v>
      </c>
      <c r="G192" s="268">
        <v>1</v>
      </c>
      <c r="H192" s="268" t="s">
        <v>8</v>
      </c>
      <c r="I192" s="365">
        <v>44008</v>
      </c>
      <c r="J192" s="366" t="s">
        <v>3120</v>
      </c>
      <c r="K192" s="219"/>
      <c r="L192" s="219"/>
      <c r="M192" s="219"/>
      <c r="N192" s="219"/>
      <c r="O192" s="219"/>
      <c r="P192" s="219"/>
      <c r="Q192" s="219"/>
      <c r="R192" s="219"/>
      <c r="S192" s="219"/>
      <c r="T192" s="219"/>
      <c r="U192" s="219"/>
      <c r="V192" s="219"/>
      <c r="W192" s="219"/>
      <c r="X192" s="219"/>
      <c r="Y192" s="219"/>
      <c r="Z192" s="219"/>
      <c r="AA192" s="219"/>
      <c r="AB192" s="219"/>
      <c r="AC192" s="219"/>
    </row>
    <row r="193" spans="1:29" ht="12.75">
      <c r="A193" s="19"/>
      <c r="B193" s="19"/>
      <c r="E193" s="17"/>
      <c r="F193" s="17"/>
      <c r="J193" s="17"/>
    </row>
    <row r="194" spans="1:29" ht="12.75">
      <c r="A194" s="19"/>
      <c r="B194" s="19"/>
      <c r="E194" s="17"/>
      <c r="F194" s="17"/>
      <c r="J194" s="17"/>
    </row>
    <row r="195" spans="1:29" ht="12.75">
      <c r="A195" s="284">
        <v>48</v>
      </c>
      <c r="B195" s="284">
        <v>12</v>
      </c>
      <c r="C195" s="268">
        <v>12</v>
      </c>
      <c r="D195" s="268" t="s">
        <v>3115</v>
      </c>
      <c r="E195" s="367">
        <v>43984</v>
      </c>
      <c r="F195" s="366">
        <v>0.25</v>
      </c>
      <c r="G195" s="268">
        <v>12</v>
      </c>
      <c r="H195" s="268" t="s">
        <v>8</v>
      </c>
      <c r="I195" s="365">
        <v>44006</v>
      </c>
      <c r="J195" s="366">
        <v>0.25</v>
      </c>
      <c r="K195" s="219"/>
      <c r="L195" s="219"/>
      <c r="M195" s="219"/>
      <c r="N195" s="219"/>
      <c r="O195" s="219"/>
      <c r="P195" s="219"/>
      <c r="Q195" s="219"/>
      <c r="R195" s="219"/>
      <c r="S195" s="219"/>
      <c r="T195" s="219"/>
      <c r="U195" s="219"/>
      <c r="V195" s="219"/>
      <c r="W195" s="219"/>
      <c r="X195" s="219"/>
      <c r="Y195" s="219"/>
      <c r="Z195" s="219"/>
      <c r="AA195" s="219"/>
      <c r="AB195" s="219"/>
      <c r="AC195" s="219"/>
    </row>
    <row r="196" spans="1:29" ht="12.75">
      <c r="A196" s="284"/>
      <c r="B196" s="284"/>
      <c r="C196" s="219"/>
      <c r="D196" s="377" t="s">
        <v>3115</v>
      </c>
      <c r="E196" s="378">
        <v>44008</v>
      </c>
      <c r="F196" s="366" t="s">
        <v>3117</v>
      </c>
      <c r="G196" s="268">
        <v>2</v>
      </c>
      <c r="H196" s="268" t="s">
        <v>8</v>
      </c>
      <c r="I196" s="365">
        <v>44008</v>
      </c>
      <c r="J196" s="366" t="s">
        <v>3119</v>
      </c>
      <c r="K196" s="219"/>
      <c r="L196" s="219"/>
      <c r="M196" s="219"/>
      <c r="N196" s="219"/>
      <c r="O196" s="219"/>
      <c r="P196" s="219"/>
      <c r="Q196" s="219"/>
      <c r="R196" s="219"/>
      <c r="S196" s="219"/>
      <c r="T196" s="219"/>
      <c r="U196" s="219"/>
      <c r="V196" s="219"/>
      <c r="W196" s="219"/>
      <c r="X196" s="219"/>
      <c r="Y196" s="219"/>
      <c r="Z196" s="219"/>
      <c r="AA196" s="219"/>
      <c r="AB196" s="219"/>
      <c r="AC196" s="219"/>
    </row>
    <row r="197" spans="1:29" ht="12.75">
      <c r="A197" s="19"/>
      <c r="B197" s="19"/>
      <c r="E197" s="17"/>
      <c r="F197" s="17"/>
      <c r="J197" s="17"/>
    </row>
    <row r="198" spans="1:29" ht="12.75">
      <c r="A198" s="19"/>
      <c r="B198" s="19"/>
      <c r="E198" s="17"/>
      <c r="F198" s="17"/>
      <c r="J198" s="17"/>
    </row>
    <row r="199" spans="1:29" ht="12.75">
      <c r="A199" s="284">
        <v>49</v>
      </c>
      <c r="B199" s="284">
        <v>198</v>
      </c>
      <c r="C199" s="268">
        <v>98</v>
      </c>
      <c r="D199" s="268" t="s">
        <v>3115</v>
      </c>
      <c r="E199" s="367">
        <v>43984</v>
      </c>
      <c r="F199" s="366">
        <v>1.25</v>
      </c>
      <c r="G199" s="268">
        <v>198</v>
      </c>
      <c r="H199" s="268" t="s">
        <v>8</v>
      </c>
      <c r="I199" s="365">
        <v>44006</v>
      </c>
      <c r="J199" s="366">
        <v>2.5</v>
      </c>
      <c r="K199" s="219"/>
      <c r="L199" s="219"/>
      <c r="M199" s="219"/>
      <c r="N199" s="219"/>
      <c r="O199" s="219"/>
      <c r="P199" s="219"/>
      <c r="Q199" s="219"/>
      <c r="R199" s="219"/>
      <c r="S199" s="219"/>
      <c r="T199" s="219"/>
      <c r="U199" s="219"/>
      <c r="V199" s="219"/>
      <c r="W199" s="219"/>
      <c r="X199" s="219"/>
      <c r="Y199" s="219"/>
      <c r="Z199" s="219"/>
      <c r="AA199" s="219"/>
      <c r="AB199" s="219"/>
      <c r="AC199" s="219"/>
    </row>
    <row r="200" spans="1:29" ht="12.75">
      <c r="A200" s="284"/>
      <c r="B200" s="284"/>
      <c r="C200" s="268">
        <v>90</v>
      </c>
      <c r="D200" s="268" t="s">
        <v>3115</v>
      </c>
      <c r="E200" s="367">
        <v>43985</v>
      </c>
      <c r="F200" s="366">
        <v>2.25</v>
      </c>
      <c r="G200" s="219"/>
      <c r="H200" s="219"/>
      <c r="I200" s="219"/>
      <c r="J200" s="370"/>
      <c r="K200" s="219"/>
      <c r="L200" s="219"/>
      <c r="M200" s="219"/>
      <c r="N200" s="219"/>
      <c r="O200" s="219"/>
      <c r="P200" s="219"/>
      <c r="Q200" s="219"/>
      <c r="R200" s="219"/>
      <c r="S200" s="219"/>
      <c r="T200" s="219"/>
      <c r="U200" s="219"/>
      <c r="V200" s="219"/>
      <c r="W200" s="219"/>
      <c r="X200" s="219"/>
      <c r="Y200" s="219"/>
      <c r="Z200" s="219"/>
      <c r="AA200" s="219"/>
      <c r="AB200" s="219"/>
      <c r="AC200" s="219"/>
    </row>
    <row r="201" spans="1:29" ht="12.75">
      <c r="A201" s="284"/>
      <c r="B201" s="284"/>
      <c r="C201" s="268">
        <v>10</v>
      </c>
      <c r="D201" s="268" t="s">
        <v>3115</v>
      </c>
      <c r="E201" s="367">
        <v>43986</v>
      </c>
      <c r="F201" s="366">
        <v>0.25</v>
      </c>
      <c r="G201" s="219"/>
      <c r="H201" s="219"/>
      <c r="I201" s="219"/>
      <c r="J201" s="370"/>
      <c r="K201" s="219"/>
      <c r="L201" s="219"/>
      <c r="M201" s="219"/>
      <c r="N201" s="219"/>
      <c r="O201" s="219"/>
      <c r="P201" s="219"/>
      <c r="Q201" s="219"/>
      <c r="R201" s="219"/>
      <c r="S201" s="219"/>
      <c r="T201" s="219"/>
      <c r="U201" s="219"/>
      <c r="V201" s="219"/>
      <c r="W201" s="219"/>
      <c r="X201" s="219"/>
      <c r="Y201" s="219"/>
      <c r="Z201" s="219"/>
      <c r="AA201" s="219"/>
      <c r="AB201" s="219"/>
      <c r="AC201" s="219"/>
    </row>
    <row r="202" spans="1:29" ht="12.75">
      <c r="A202" s="284"/>
      <c r="B202" s="284"/>
      <c r="C202" s="219"/>
      <c r="D202" s="377" t="s">
        <v>3115</v>
      </c>
      <c r="E202" s="378">
        <v>44008</v>
      </c>
      <c r="F202" s="366">
        <v>0.75</v>
      </c>
      <c r="G202" s="268">
        <v>21</v>
      </c>
      <c r="H202" s="268" t="s">
        <v>8</v>
      </c>
      <c r="I202" s="365">
        <v>44008</v>
      </c>
      <c r="J202" s="366">
        <v>0.25</v>
      </c>
      <c r="K202" s="219"/>
      <c r="L202" s="219"/>
      <c r="M202" s="219"/>
      <c r="N202" s="219"/>
      <c r="O202" s="219"/>
      <c r="P202" s="219"/>
      <c r="Q202" s="219"/>
      <c r="R202" s="219"/>
      <c r="S202" s="219"/>
      <c r="T202" s="219"/>
      <c r="U202" s="219"/>
      <c r="V202" s="219"/>
      <c r="W202" s="219"/>
      <c r="X202" s="219"/>
      <c r="Y202" s="219"/>
      <c r="Z202" s="219"/>
      <c r="AA202" s="219"/>
      <c r="AB202" s="219"/>
      <c r="AC202" s="219"/>
    </row>
    <row r="203" spans="1:29" ht="12.75">
      <c r="A203" s="371"/>
      <c r="B203" s="371"/>
      <c r="C203" s="381"/>
      <c r="D203" s="381"/>
      <c r="E203" s="382"/>
      <c r="F203" s="375"/>
      <c r="G203" s="381"/>
      <c r="H203" s="381"/>
      <c r="I203" s="374"/>
      <c r="J203" s="375"/>
      <c r="K203" s="372"/>
      <c r="L203" s="372"/>
      <c r="M203" s="372"/>
      <c r="N203" s="372"/>
      <c r="O203" s="372"/>
      <c r="P203" s="372"/>
      <c r="Q203" s="372"/>
      <c r="R203" s="372"/>
      <c r="S203" s="372"/>
      <c r="T203" s="372"/>
      <c r="U203" s="372"/>
      <c r="V203" s="372"/>
      <c r="W203" s="372"/>
      <c r="X203" s="372"/>
      <c r="Y203" s="372"/>
      <c r="Z203" s="372"/>
      <c r="AA203" s="372"/>
      <c r="AB203" s="372"/>
      <c r="AC203" s="372"/>
    </row>
    <row r="204" spans="1:29" ht="12.75">
      <c r="A204" s="284">
        <v>50</v>
      </c>
      <c r="B204" s="284">
        <v>7</v>
      </c>
      <c r="C204" s="268">
        <v>7</v>
      </c>
      <c r="D204" s="268" t="s">
        <v>3115</v>
      </c>
      <c r="E204" s="367">
        <v>43985</v>
      </c>
      <c r="F204" s="366">
        <v>0.25</v>
      </c>
      <c r="G204" s="268">
        <v>7</v>
      </c>
      <c r="H204" s="268" t="s">
        <v>8</v>
      </c>
      <c r="I204" s="365">
        <v>44006</v>
      </c>
      <c r="J204" s="366">
        <v>0.25</v>
      </c>
      <c r="K204" s="219"/>
      <c r="L204" s="219"/>
      <c r="M204" s="219"/>
      <c r="N204" s="219"/>
      <c r="O204" s="219"/>
      <c r="P204" s="219"/>
      <c r="Q204" s="219"/>
      <c r="R204" s="219"/>
      <c r="S204" s="219"/>
      <c r="T204" s="219"/>
      <c r="U204" s="219"/>
      <c r="V204" s="219"/>
      <c r="W204" s="219"/>
      <c r="X204" s="219"/>
      <c r="Y204" s="219"/>
      <c r="Z204" s="219"/>
      <c r="AA204" s="219"/>
      <c r="AB204" s="219"/>
      <c r="AC204" s="219"/>
    </row>
    <row r="205" spans="1:29" ht="12.75">
      <c r="A205" s="284"/>
      <c r="B205" s="284"/>
      <c r="C205" s="219"/>
      <c r="D205" s="377" t="s">
        <v>3115</v>
      </c>
      <c r="E205" s="378">
        <v>44008</v>
      </c>
      <c r="F205" s="366" t="s">
        <v>3117</v>
      </c>
      <c r="G205" s="268">
        <v>1</v>
      </c>
      <c r="H205" s="268" t="s">
        <v>8</v>
      </c>
      <c r="I205" s="365">
        <v>44008</v>
      </c>
      <c r="J205" s="366" t="s">
        <v>3120</v>
      </c>
      <c r="K205" s="219"/>
      <c r="L205" s="219"/>
      <c r="M205" s="219"/>
      <c r="N205" s="219"/>
      <c r="O205" s="219"/>
      <c r="P205" s="219"/>
      <c r="Q205" s="219"/>
      <c r="R205" s="219"/>
      <c r="S205" s="219"/>
      <c r="T205" s="219"/>
      <c r="U205" s="219"/>
      <c r="V205" s="219"/>
      <c r="W205" s="219"/>
      <c r="X205" s="219"/>
      <c r="Y205" s="219"/>
      <c r="Z205" s="219"/>
      <c r="AA205" s="219"/>
      <c r="AB205" s="219"/>
      <c r="AC205" s="219"/>
    </row>
    <row r="206" spans="1:29" ht="12.75">
      <c r="A206" s="19"/>
      <c r="B206" s="19"/>
      <c r="E206" s="17"/>
      <c r="F206" s="17"/>
      <c r="J206" s="17"/>
    </row>
    <row r="207" spans="1:29" ht="12.75">
      <c r="A207" s="19"/>
      <c r="B207" s="19"/>
      <c r="E207" s="17"/>
      <c r="F207" s="17"/>
      <c r="J207" s="17"/>
    </row>
    <row r="208" spans="1:29" ht="12.75">
      <c r="A208" s="284">
        <v>51</v>
      </c>
      <c r="B208" s="284">
        <v>43</v>
      </c>
      <c r="C208" s="268">
        <v>40</v>
      </c>
      <c r="D208" s="268" t="s">
        <v>3115</v>
      </c>
      <c r="E208" s="367">
        <v>43985</v>
      </c>
      <c r="F208" s="366">
        <v>1</v>
      </c>
      <c r="G208" s="268">
        <v>43</v>
      </c>
      <c r="H208" s="268" t="s">
        <v>8</v>
      </c>
      <c r="I208" s="365">
        <v>44006</v>
      </c>
      <c r="J208" s="366">
        <v>0.5</v>
      </c>
      <c r="K208" s="219"/>
      <c r="L208" s="219"/>
      <c r="M208" s="219"/>
      <c r="N208" s="219"/>
      <c r="O208" s="219"/>
      <c r="P208" s="219"/>
      <c r="Q208" s="219"/>
      <c r="R208" s="219"/>
      <c r="S208" s="219"/>
      <c r="T208" s="219"/>
      <c r="U208" s="219"/>
      <c r="V208" s="219"/>
      <c r="W208" s="219"/>
      <c r="X208" s="219"/>
      <c r="Y208" s="219"/>
      <c r="Z208" s="219"/>
      <c r="AA208" s="219"/>
      <c r="AB208" s="219"/>
      <c r="AC208" s="219"/>
    </row>
    <row r="209" spans="1:29" ht="12.75">
      <c r="A209" s="284"/>
      <c r="B209" s="284"/>
      <c r="C209" s="219"/>
      <c r="D209" s="377" t="s">
        <v>3115</v>
      </c>
      <c r="E209" s="378">
        <v>44008</v>
      </c>
      <c r="F209" s="366">
        <v>0.5</v>
      </c>
      <c r="G209" s="268">
        <v>8</v>
      </c>
      <c r="H209" s="268" t="s">
        <v>8</v>
      </c>
      <c r="I209" s="365">
        <v>44008</v>
      </c>
      <c r="J209" s="366" t="s">
        <v>3123</v>
      </c>
      <c r="K209" s="219"/>
      <c r="L209" s="219"/>
      <c r="M209" s="219"/>
      <c r="N209" s="219"/>
      <c r="O209" s="219"/>
      <c r="P209" s="219"/>
      <c r="Q209" s="219"/>
      <c r="R209" s="219"/>
      <c r="S209" s="219"/>
      <c r="T209" s="219"/>
      <c r="U209" s="219"/>
      <c r="V209" s="219"/>
      <c r="W209" s="219"/>
      <c r="X209" s="219"/>
      <c r="Y209" s="219"/>
      <c r="Z209" s="219"/>
      <c r="AA209" s="219"/>
      <c r="AB209" s="219"/>
      <c r="AC209" s="219"/>
    </row>
    <row r="210" spans="1:29" ht="12.75">
      <c r="A210" s="19"/>
      <c r="B210" s="19"/>
      <c r="E210" s="17"/>
      <c r="F210" s="17"/>
      <c r="J210" s="17"/>
    </row>
    <row r="211" spans="1:29" ht="12.75">
      <c r="A211" s="19"/>
      <c r="B211" s="19"/>
      <c r="E211" s="17"/>
      <c r="F211" s="17"/>
      <c r="J211" s="17"/>
    </row>
    <row r="212" spans="1:29" ht="12.75">
      <c r="A212" s="284">
        <v>52</v>
      </c>
      <c r="B212" s="284">
        <v>3</v>
      </c>
      <c r="C212" s="268">
        <v>3</v>
      </c>
      <c r="D212" s="268" t="s">
        <v>3115</v>
      </c>
      <c r="E212" s="367">
        <v>43985</v>
      </c>
      <c r="F212" s="366">
        <v>0</v>
      </c>
      <c r="G212" s="268">
        <v>3</v>
      </c>
      <c r="H212" s="268" t="s">
        <v>8</v>
      </c>
      <c r="I212" s="365">
        <v>44006</v>
      </c>
      <c r="J212" s="366" t="s">
        <v>3117</v>
      </c>
      <c r="K212" s="219"/>
      <c r="L212" s="219"/>
      <c r="M212" s="219"/>
      <c r="N212" s="219"/>
      <c r="O212" s="219"/>
      <c r="P212" s="219"/>
      <c r="Q212" s="219"/>
      <c r="R212" s="219"/>
      <c r="S212" s="219"/>
      <c r="T212" s="219"/>
      <c r="U212" s="219"/>
      <c r="V212" s="219"/>
      <c r="W212" s="219"/>
      <c r="X212" s="219"/>
      <c r="Y212" s="219"/>
      <c r="Z212" s="219"/>
      <c r="AA212" s="219"/>
      <c r="AB212" s="219"/>
      <c r="AC212" s="219"/>
    </row>
    <row r="213" spans="1:29" ht="12.75">
      <c r="A213" s="19"/>
      <c r="B213" s="19"/>
      <c r="E213" s="17"/>
      <c r="F213" s="17"/>
      <c r="J213" s="17"/>
    </row>
    <row r="214" spans="1:29" ht="12.75">
      <c r="A214" s="19"/>
      <c r="B214" s="19"/>
      <c r="E214" s="17"/>
      <c r="F214" s="17"/>
      <c r="J214" s="17"/>
    </row>
    <row r="215" spans="1:29" ht="12.75">
      <c r="A215" s="19"/>
      <c r="B215" s="19"/>
      <c r="E215" s="17"/>
      <c r="F215" s="17"/>
      <c r="J215" s="17"/>
    </row>
    <row r="216" spans="1:29" ht="12.75">
      <c r="A216" s="284">
        <v>53</v>
      </c>
      <c r="B216" s="284">
        <v>119</v>
      </c>
      <c r="C216" s="268">
        <v>119</v>
      </c>
      <c r="D216" s="268" t="s">
        <v>3115</v>
      </c>
      <c r="E216" s="367">
        <v>43987</v>
      </c>
      <c r="F216" s="366">
        <v>2.5</v>
      </c>
      <c r="G216" s="268">
        <v>119</v>
      </c>
      <c r="H216" s="268" t="s">
        <v>8</v>
      </c>
      <c r="I216" s="365">
        <v>44007</v>
      </c>
      <c r="J216" s="366">
        <v>1.75</v>
      </c>
      <c r="K216" s="219"/>
      <c r="L216" s="219"/>
      <c r="M216" s="219"/>
      <c r="N216" s="219"/>
      <c r="O216" s="219"/>
      <c r="P216" s="219"/>
      <c r="Q216" s="219"/>
      <c r="R216" s="219"/>
      <c r="S216" s="219"/>
      <c r="T216" s="219"/>
      <c r="U216" s="219"/>
      <c r="V216" s="219"/>
      <c r="W216" s="219"/>
      <c r="X216" s="219"/>
      <c r="Y216" s="219"/>
      <c r="Z216" s="219"/>
      <c r="AA216" s="219"/>
      <c r="AB216" s="219"/>
      <c r="AC216" s="219"/>
    </row>
    <row r="217" spans="1:29" ht="12.75">
      <c r="A217" s="284"/>
      <c r="B217" s="284"/>
      <c r="C217" s="219"/>
      <c r="D217" s="377" t="s">
        <v>3115</v>
      </c>
      <c r="E217" s="378">
        <v>44008</v>
      </c>
      <c r="F217" s="366">
        <v>0.75</v>
      </c>
      <c r="G217" s="268">
        <v>11</v>
      </c>
      <c r="H217" s="268" t="s">
        <v>8</v>
      </c>
      <c r="I217" s="365">
        <v>44008</v>
      </c>
      <c r="J217" s="366" t="s">
        <v>3123</v>
      </c>
      <c r="K217" s="219"/>
      <c r="L217" s="219"/>
      <c r="M217" s="219"/>
      <c r="N217" s="219"/>
      <c r="O217" s="219"/>
      <c r="P217" s="219"/>
      <c r="Q217" s="219"/>
      <c r="R217" s="219"/>
      <c r="S217" s="219"/>
      <c r="T217" s="219"/>
      <c r="U217" s="219"/>
      <c r="V217" s="219"/>
      <c r="W217" s="219"/>
      <c r="X217" s="219"/>
      <c r="Y217" s="219"/>
      <c r="Z217" s="219"/>
      <c r="AA217" s="219"/>
      <c r="AB217" s="219"/>
      <c r="AC217" s="219"/>
    </row>
    <row r="218" spans="1:29" ht="12.75">
      <c r="A218" s="19"/>
      <c r="B218" s="19"/>
      <c r="E218" s="17"/>
      <c r="F218" s="17"/>
      <c r="J218" s="17"/>
    </row>
    <row r="219" spans="1:29" ht="12.75">
      <c r="A219" s="19"/>
      <c r="B219" s="19"/>
      <c r="E219" s="17"/>
      <c r="F219" s="17"/>
      <c r="J219" s="17"/>
    </row>
    <row r="220" spans="1:29" ht="12.75">
      <c r="A220" s="284">
        <v>54</v>
      </c>
      <c r="B220" s="284">
        <v>17</v>
      </c>
      <c r="C220" s="268">
        <v>17</v>
      </c>
      <c r="D220" s="268" t="s">
        <v>3115</v>
      </c>
      <c r="E220" s="367">
        <v>43987</v>
      </c>
      <c r="F220" s="366">
        <v>0.25</v>
      </c>
      <c r="G220" s="268">
        <v>17</v>
      </c>
      <c r="H220" s="268" t="s">
        <v>8</v>
      </c>
      <c r="I220" s="365">
        <v>44007</v>
      </c>
      <c r="J220" s="366">
        <v>0.25</v>
      </c>
      <c r="K220" s="219"/>
      <c r="L220" s="219"/>
      <c r="M220" s="219"/>
      <c r="N220" s="219"/>
      <c r="O220" s="219"/>
      <c r="P220" s="219"/>
      <c r="Q220" s="219"/>
      <c r="R220" s="219"/>
      <c r="S220" s="219"/>
      <c r="T220" s="219"/>
      <c r="U220" s="219"/>
      <c r="V220" s="219"/>
      <c r="W220" s="219"/>
      <c r="X220" s="219"/>
      <c r="Y220" s="219"/>
      <c r="Z220" s="219"/>
      <c r="AA220" s="219"/>
      <c r="AB220" s="219"/>
      <c r="AC220" s="219"/>
    </row>
    <row r="221" spans="1:29" ht="12.75">
      <c r="F221" s="17"/>
      <c r="J221" s="17"/>
    </row>
    <row r="222" spans="1:29" ht="12.75">
      <c r="F222" s="17"/>
      <c r="J222" s="17"/>
    </row>
    <row r="223" spans="1:29" ht="12.75">
      <c r="F223" s="17"/>
      <c r="J223" s="17"/>
    </row>
    <row r="224" spans="1:29" ht="12.75">
      <c r="F224" s="17"/>
      <c r="J224" s="17"/>
    </row>
    <row r="225" spans="2:10" ht="12.75">
      <c r="B225">
        <f>SUM(B1:B220)</f>
        <v>3841</v>
      </c>
      <c r="C225" s="116">
        <v>1868</v>
      </c>
      <c r="F225" s="17"/>
      <c r="J225" s="17"/>
    </row>
    <row r="226" spans="2:10" ht="12.75">
      <c r="C226">
        <f>C225/B225</f>
        <v>0.48633168445717262</v>
      </c>
      <c r="F226" s="17"/>
      <c r="J226" s="17"/>
    </row>
    <row r="227" spans="2:10" ht="12.75">
      <c r="F227" s="17"/>
      <c r="J227" s="17"/>
    </row>
    <row r="228" spans="2:10" ht="12.75">
      <c r="F228" s="17"/>
      <c r="J228" s="17"/>
    </row>
    <row r="229" spans="2:10" ht="12.75">
      <c r="C229">
        <f>SUM(C2:C220)</f>
        <v>3838</v>
      </c>
      <c r="F229" s="17"/>
      <c r="J229" s="17"/>
    </row>
    <row r="230" spans="2:10" ht="12.75">
      <c r="C230">
        <f>C229/B225</f>
        <v>0.99921895339755273</v>
      </c>
      <c r="F230" s="17"/>
      <c r="J230" s="17"/>
    </row>
    <row r="231" spans="2:10" ht="12.75">
      <c r="F231" s="17"/>
      <c r="J231" s="17"/>
    </row>
    <row r="232" spans="2:10" ht="12.75">
      <c r="F232" s="17"/>
      <c r="J232" s="17"/>
    </row>
    <row r="233" spans="2:10" ht="12.75">
      <c r="F233" s="17"/>
      <c r="J233" s="17"/>
    </row>
    <row r="234" spans="2:10" ht="12.75">
      <c r="F234" s="17"/>
      <c r="J234" s="17"/>
    </row>
    <row r="235" spans="2:10" ht="12.75">
      <c r="F235" s="17"/>
      <c r="J235" s="17"/>
    </row>
    <row r="236" spans="2:10" ht="12.75">
      <c r="F236" s="17"/>
      <c r="J236" s="17"/>
    </row>
    <row r="237" spans="2:10" ht="12.75">
      <c r="F237" s="17"/>
      <c r="J237" s="17"/>
    </row>
    <row r="238" spans="2:10" ht="12.75">
      <c r="F238" s="17"/>
      <c r="J238" s="17"/>
    </row>
    <row r="239" spans="2:10" ht="12.75">
      <c r="F239" s="17"/>
      <c r="J239" s="17"/>
    </row>
    <row r="240" spans="2:10" ht="12.75">
      <c r="F240" s="17"/>
      <c r="J240" s="17"/>
    </row>
    <row r="241" spans="6:10" ht="12.75">
      <c r="F241" s="17"/>
      <c r="J241" s="17"/>
    </row>
    <row r="242" spans="6:10" ht="12.75">
      <c r="F242" s="17"/>
      <c r="J242" s="17"/>
    </row>
    <row r="243" spans="6:10" ht="12.75">
      <c r="F243" s="17"/>
      <c r="J243" s="17"/>
    </row>
    <row r="244" spans="6:10" ht="12.75">
      <c r="F244" s="17"/>
      <c r="J244" s="17"/>
    </row>
    <row r="245" spans="6:10" ht="12.75">
      <c r="F245" s="17"/>
      <c r="J245" s="17"/>
    </row>
    <row r="246" spans="6:10" ht="12.75">
      <c r="F246" s="17"/>
      <c r="J246" s="17"/>
    </row>
    <row r="247" spans="6:10" ht="12.75">
      <c r="F247" s="17"/>
      <c r="J247" s="17"/>
    </row>
    <row r="248" spans="6:10" ht="12.75">
      <c r="F248" s="17"/>
      <c r="J248" s="17"/>
    </row>
    <row r="249" spans="6:10" ht="12.75">
      <c r="F249" s="17"/>
      <c r="J249" s="17"/>
    </row>
    <row r="250" spans="6:10" ht="12.75">
      <c r="F250" s="17"/>
      <c r="J250" s="17"/>
    </row>
    <row r="251" spans="6:10" ht="12.75">
      <c r="F251" s="17"/>
      <c r="J251" s="17"/>
    </row>
    <row r="252" spans="6:10" ht="12.75">
      <c r="F252" s="17"/>
      <c r="J252" s="17"/>
    </row>
    <row r="253" spans="6:10" ht="12.75">
      <c r="F253" s="17"/>
      <c r="J253" s="17"/>
    </row>
    <row r="254" spans="6:10" ht="12.75">
      <c r="F254" s="17"/>
      <c r="J254" s="17"/>
    </row>
    <row r="255" spans="6:10" ht="12.75">
      <c r="F255" s="17"/>
      <c r="J255" s="17"/>
    </row>
    <row r="256" spans="6:10" ht="12.75">
      <c r="F256" s="17"/>
      <c r="J256" s="17"/>
    </row>
    <row r="257" spans="6:10" ht="12.75">
      <c r="F257" s="17"/>
      <c r="J257" s="17"/>
    </row>
    <row r="258" spans="6:10" ht="12.75">
      <c r="F258" s="17"/>
      <c r="J258" s="17"/>
    </row>
    <row r="259" spans="6:10" ht="12.75">
      <c r="F259" s="17"/>
      <c r="J259" s="17"/>
    </row>
    <row r="260" spans="6:10" ht="12.75">
      <c r="F260" s="17"/>
      <c r="J260" s="17"/>
    </row>
    <row r="261" spans="6:10" ht="12.75">
      <c r="F261" s="17"/>
      <c r="J261" s="17"/>
    </row>
    <row r="262" spans="6:10" ht="12.75">
      <c r="F262" s="17"/>
      <c r="J262" s="17"/>
    </row>
    <row r="263" spans="6:10" ht="12.75">
      <c r="F263" s="17"/>
      <c r="J263" s="17"/>
    </row>
    <row r="264" spans="6:10" ht="12.75">
      <c r="F264" s="17"/>
      <c r="J264" s="17"/>
    </row>
    <row r="265" spans="6:10" ht="12.75">
      <c r="F265" s="17"/>
      <c r="J265" s="17"/>
    </row>
    <row r="266" spans="6:10" ht="12.75">
      <c r="F266" s="17"/>
      <c r="J266" s="17"/>
    </row>
    <row r="267" spans="6:10" ht="12.75">
      <c r="F267" s="17"/>
      <c r="J267" s="17"/>
    </row>
    <row r="268" spans="6:10" ht="12.75">
      <c r="F268" s="17"/>
      <c r="J268" s="17"/>
    </row>
    <row r="269" spans="6:10" ht="12.75">
      <c r="F269" s="17"/>
      <c r="J269" s="17"/>
    </row>
    <row r="270" spans="6:10" ht="12.75">
      <c r="F270" s="17"/>
      <c r="J270" s="17"/>
    </row>
    <row r="271" spans="6:10" ht="12.75">
      <c r="F271" s="17"/>
      <c r="J271" s="17"/>
    </row>
    <row r="272" spans="6:10" ht="12.75">
      <c r="F272" s="17"/>
      <c r="J272" s="17"/>
    </row>
    <row r="273" spans="6:10" ht="12.75">
      <c r="F273" s="17"/>
      <c r="J273" s="17"/>
    </row>
    <row r="274" spans="6:10" ht="12.75">
      <c r="F274" s="17"/>
      <c r="J274" s="17"/>
    </row>
    <row r="275" spans="6:10" ht="12.75">
      <c r="F275" s="17"/>
      <c r="J275" s="17"/>
    </row>
    <row r="276" spans="6:10" ht="12.75">
      <c r="F276" s="17"/>
      <c r="J276" s="17"/>
    </row>
    <row r="277" spans="6:10" ht="12.75">
      <c r="F277" s="17"/>
      <c r="J277" s="17"/>
    </row>
    <row r="278" spans="6:10" ht="12.75">
      <c r="F278" s="17"/>
      <c r="J278" s="17"/>
    </row>
    <row r="279" spans="6:10" ht="12.75">
      <c r="F279" s="17"/>
      <c r="J279" s="17"/>
    </row>
    <row r="280" spans="6:10" ht="12.75">
      <c r="F280" s="17"/>
      <c r="J280" s="17"/>
    </row>
    <row r="281" spans="6:10" ht="12.75">
      <c r="F281" s="17"/>
      <c r="J281" s="17"/>
    </row>
    <row r="282" spans="6:10" ht="12.75">
      <c r="F282" s="17"/>
      <c r="J282" s="17"/>
    </row>
    <row r="283" spans="6:10" ht="12.75">
      <c r="F283" s="17"/>
      <c r="J283" s="17"/>
    </row>
    <row r="284" spans="6:10" ht="12.75">
      <c r="F284" s="17"/>
      <c r="J284" s="17"/>
    </row>
    <row r="285" spans="6:10" ht="12.75">
      <c r="F285" s="17"/>
      <c r="J285" s="17"/>
    </row>
    <row r="286" spans="6:10" ht="12.75">
      <c r="F286" s="17"/>
      <c r="J286" s="17"/>
    </row>
    <row r="287" spans="6:10" ht="12.75">
      <c r="F287" s="17"/>
      <c r="J287" s="17"/>
    </row>
    <row r="288" spans="6:10" ht="12.75">
      <c r="F288" s="17"/>
      <c r="J288" s="17"/>
    </row>
    <row r="289" spans="6:10" ht="12.75">
      <c r="F289" s="17"/>
      <c r="J289" s="17"/>
    </row>
    <row r="290" spans="6:10" ht="12.75">
      <c r="F290" s="17"/>
      <c r="J290" s="17"/>
    </row>
    <row r="291" spans="6:10" ht="12.75">
      <c r="F291" s="17"/>
      <c r="J291" s="17"/>
    </row>
    <row r="292" spans="6:10" ht="12.75">
      <c r="F292" s="17"/>
      <c r="J292" s="17"/>
    </row>
    <row r="293" spans="6:10" ht="12.75">
      <c r="F293" s="17"/>
      <c r="J293" s="17"/>
    </row>
    <row r="294" spans="6:10" ht="12.75">
      <c r="F294" s="17"/>
      <c r="J294" s="17"/>
    </row>
    <row r="295" spans="6:10" ht="12.75">
      <c r="F295" s="17"/>
      <c r="J295" s="17"/>
    </row>
    <row r="296" spans="6:10" ht="12.75">
      <c r="F296" s="17"/>
      <c r="J296" s="17"/>
    </row>
    <row r="297" spans="6:10" ht="12.75">
      <c r="F297" s="17"/>
      <c r="J297" s="17"/>
    </row>
    <row r="298" spans="6:10" ht="12.75">
      <c r="F298" s="17"/>
      <c r="J298" s="17"/>
    </row>
    <row r="299" spans="6:10" ht="12.75">
      <c r="F299" s="17"/>
      <c r="J299" s="17"/>
    </row>
    <row r="300" spans="6:10" ht="12.75">
      <c r="F300" s="17"/>
      <c r="J300" s="17"/>
    </row>
    <row r="301" spans="6:10" ht="12.75">
      <c r="F301" s="17"/>
      <c r="J301" s="17"/>
    </row>
    <row r="302" spans="6:10" ht="12.75">
      <c r="F302" s="17"/>
      <c r="J302" s="17"/>
    </row>
    <row r="303" spans="6:10" ht="12.75">
      <c r="F303" s="17"/>
      <c r="J303" s="17"/>
    </row>
    <row r="304" spans="6:10" ht="12.75">
      <c r="F304" s="17"/>
      <c r="J304" s="17"/>
    </row>
    <row r="305" spans="6:10" ht="12.75">
      <c r="F305" s="17"/>
      <c r="J305" s="17"/>
    </row>
    <row r="306" spans="6:10" ht="12.75">
      <c r="F306" s="17"/>
      <c r="J306" s="17"/>
    </row>
    <row r="307" spans="6:10" ht="12.75">
      <c r="F307" s="17"/>
      <c r="J307" s="17"/>
    </row>
    <row r="308" spans="6:10" ht="12.75">
      <c r="F308" s="17"/>
      <c r="J308" s="17"/>
    </row>
    <row r="309" spans="6:10" ht="12.75">
      <c r="F309" s="17"/>
      <c r="J309" s="17"/>
    </row>
    <row r="310" spans="6:10" ht="12.75">
      <c r="F310" s="17"/>
      <c r="J310" s="17"/>
    </row>
    <row r="311" spans="6:10" ht="12.75">
      <c r="F311" s="17"/>
      <c r="J311" s="17"/>
    </row>
    <row r="312" spans="6:10" ht="12.75">
      <c r="F312" s="17"/>
      <c r="J312" s="17"/>
    </row>
    <row r="313" spans="6:10" ht="12.75">
      <c r="F313" s="17"/>
      <c r="J313" s="17"/>
    </row>
    <row r="314" spans="6:10" ht="12.75">
      <c r="F314" s="17"/>
      <c r="J314" s="17"/>
    </row>
    <row r="315" spans="6:10" ht="12.75">
      <c r="F315" s="17"/>
      <c r="J315" s="17"/>
    </row>
    <row r="316" spans="6:10" ht="12.75">
      <c r="F316" s="17"/>
      <c r="J316" s="17"/>
    </row>
    <row r="317" spans="6:10" ht="12.75">
      <c r="F317" s="17"/>
      <c r="J317" s="17"/>
    </row>
    <row r="318" spans="6:10" ht="12.75">
      <c r="F318" s="17"/>
      <c r="J318" s="17"/>
    </row>
    <row r="319" spans="6:10" ht="12.75">
      <c r="F319" s="17"/>
      <c r="J319" s="17"/>
    </row>
    <row r="320" spans="6:10" ht="12.75">
      <c r="F320" s="17"/>
      <c r="J320" s="17"/>
    </row>
    <row r="321" spans="6:10" ht="12.75">
      <c r="F321" s="17"/>
      <c r="J321" s="17"/>
    </row>
    <row r="322" spans="6:10" ht="12.75">
      <c r="F322" s="17"/>
      <c r="J322" s="17"/>
    </row>
    <row r="323" spans="6:10" ht="12.75">
      <c r="F323" s="17"/>
      <c r="J323" s="17"/>
    </row>
    <row r="324" spans="6:10" ht="12.75">
      <c r="F324" s="17"/>
      <c r="J324" s="17"/>
    </row>
    <row r="325" spans="6:10" ht="12.75">
      <c r="F325" s="17"/>
      <c r="J325" s="17"/>
    </row>
    <row r="326" spans="6:10" ht="12.75">
      <c r="F326" s="17"/>
      <c r="J326" s="17"/>
    </row>
    <row r="327" spans="6:10" ht="12.75">
      <c r="F327" s="17"/>
      <c r="J327" s="17"/>
    </row>
    <row r="328" spans="6:10" ht="12.75">
      <c r="F328" s="17"/>
      <c r="J328" s="17"/>
    </row>
    <row r="329" spans="6:10" ht="12.75">
      <c r="F329" s="17"/>
      <c r="J329" s="17"/>
    </row>
    <row r="330" spans="6:10" ht="12.75">
      <c r="F330" s="17"/>
      <c r="J330" s="17"/>
    </row>
    <row r="331" spans="6:10" ht="12.75">
      <c r="F331" s="17"/>
      <c r="J331" s="17"/>
    </row>
    <row r="332" spans="6:10" ht="12.75">
      <c r="F332" s="17"/>
      <c r="J332" s="17"/>
    </row>
    <row r="333" spans="6:10" ht="12.75">
      <c r="F333" s="17"/>
      <c r="J333" s="17"/>
    </row>
    <row r="334" spans="6:10" ht="12.75">
      <c r="F334" s="17"/>
      <c r="J334" s="17"/>
    </row>
    <row r="335" spans="6:10" ht="12.75">
      <c r="F335" s="17"/>
      <c r="J335" s="17"/>
    </row>
    <row r="336" spans="6:10" ht="12.75">
      <c r="F336" s="17"/>
      <c r="J336" s="17"/>
    </row>
    <row r="337" spans="6:10" ht="12.75">
      <c r="F337" s="17"/>
      <c r="J337" s="17"/>
    </row>
    <row r="338" spans="6:10" ht="12.75">
      <c r="F338" s="17"/>
      <c r="J338" s="17"/>
    </row>
    <row r="339" spans="6:10" ht="12.75">
      <c r="F339" s="17"/>
      <c r="J339" s="17"/>
    </row>
    <row r="340" spans="6:10" ht="12.75">
      <c r="F340" s="17"/>
      <c r="J340" s="17"/>
    </row>
    <row r="341" spans="6:10" ht="12.75">
      <c r="F341" s="17"/>
      <c r="J341" s="17"/>
    </row>
    <row r="342" spans="6:10" ht="12.75">
      <c r="F342" s="17"/>
      <c r="J342" s="17"/>
    </row>
    <row r="343" spans="6:10" ht="12.75">
      <c r="F343" s="17"/>
      <c r="J343" s="17"/>
    </row>
    <row r="344" spans="6:10" ht="12.75">
      <c r="F344" s="17"/>
      <c r="J344" s="17"/>
    </row>
    <row r="345" spans="6:10" ht="12.75">
      <c r="F345" s="17"/>
      <c r="J345" s="17"/>
    </row>
    <row r="346" spans="6:10" ht="12.75">
      <c r="F346" s="17"/>
      <c r="J346" s="17"/>
    </row>
    <row r="347" spans="6:10" ht="12.75">
      <c r="F347" s="17"/>
      <c r="J347" s="17"/>
    </row>
    <row r="348" spans="6:10" ht="12.75">
      <c r="F348" s="17"/>
      <c r="J348" s="17"/>
    </row>
    <row r="349" spans="6:10" ht="12.75">
      <c r="F349" s="17"/>
      <c r="J349" s="17"/>
    </row>
    <row r="350" spans="6:10" ht="12.75">
      <c r="F350" s="17"/>
      <c r="J350" s="17"/>
    </row>
    <row r="351" spans="6:10" ht="12.75">
      <c r="F351" s="17"/>
      <c r="J351" s="17"/>
    </row>
    <row r="352" spans="6:10" ht="12.75">
      <c r="F352" s="17"/>
      <c r="J352" s="17"/>
    </row>
    <row r="353" spans="6:10" ht="12.75">
      <c r="F353" s="17"/>
      <c r="J353" s="17"/>
    </row>
    <row r="354" spans="6:10" ht="12.75">
      <c r="F354" s="17"/>
      <c r="J354" s="17"/>
    </row>
    <row r="355" spans="6:10" ht="12.75">
      <c r="F355" s="17"/>
      <c r="J355" s="17"/>
    </row>
    <row r="356" spans="6:10" ht="12.75">
      <c r="F356" s="17"/>
      <c r="J356" s="17"/>
    </row>
    <row r="357" spans="6:10" ht="12.75">
      <c r="F357" s="17"/>
      <c r="J357" s="17"/>
    </row>
    <row r="358" spans="6:10" ht="12.75">
      <c r="F358" s="17"/>
      <c r="J358" s="17"/>
    </row>
    <row r="359" spans="6:10" ht="12.75">
      <c r="F359" s="17"/>
      <c r="J359" s="17"/>
    </row>
    <row r="360" spans="6:10" ht="12.75">
      <c r="F360" s="17"/>
      <c r="J360" s="17"/>
    </row>
    <row r="361" spans="6:10" ht="12.75">
      <c r="F361" s="17"/>
      <c r="J361" s="17"/>
    </row>
    <row r="362" spans="6:10" ht="12.75">
      <c r="F362" s="17"/>
      <c r="J362" s="17"/>
    </row>
    <row r="363" spans="6:10" ht="12.75">
      <c r="F363" s="17"/>
      <c r="J363" s="17"/>
    </row>
    <row r="364" spans="6:10" ht="12.75">
      <c r="F364" s="17"/>
      <c r="J364" s="17"/>
    </row>
    <row r="365" spans="6:10" ht="12.75">
      <c r="F365" s="17"/>
      <c r="J365" s="17"/>
    </row>
    <row r="366" spans="6:10" ht="12.75">
      <c r="F366" s="17"/>
      <c r="J366" s="17"/>
    </row>
    <row r="367" spans="6:10" ht="12.75">
      <c r="F367" s="17"/>
      <c r="J367" s="17"/>
    </row>
    <row r="368" spans="6:10" ht="12.75">
      <c r="F368" s="17"/>
      <c r="J368" s="17"/>
    </row>
    <row r="369" spans="6:10" ht="12.75">
      <c r="F369" s="17"/>
      <c r="J369" s="17"/>
    </row>
    <row r="370" spans="6:10" ht="12.75">
      <c r="F370" s="17"/>
      <c r="J370" s="17"/>
    </row>
    <row r="371" spans="6:10" ht="12.75">
      <c r="F371" s="17"/>
      <c r="J371" s="17"/>
    </row>
    <row r="372" spans="6:10" ht="12.75">
      <c r="F372" s="17"/>
      <c r="J372" s="17"/>
    </row>
    <row r="373" spans="6:10" ht="12.75">
      <c r="F373" s="17"/>
      <c r="J373" s="17"/>
    </row>
    <row r="374" spans="6:10" ht="12.75">
      <c r="F374" s="17"/>
      <c r="J374" s="17"/>
    </row>
    <row r="375" spans="6:10" ht="12.75">
      <c r="F375" s="17"/>
      <c r="J375" s="17"/>
    </row>
    <row r="376" spans="6:10" ht="12.75">
      <c r="F376" s="17"/>
      <c r="J376" s="17"/>
    </row>
    <row r="377" spans="6:10" ht="12.75">
      <c r="F377" s="17"/>
      <c r="J377" s="17"/>
    </row>
    <row r="378" spans="6:10" ht="12.75">
      <c r="F378" s="17"/>
      <c r="J378" s="17"/>
    </row>
    <row r="379" spans="6:10" ht="12.75">
      <c r="F379" s="17"/>
      <c r="J379" s="17"/>
    </row>
    <row r="380" spans="6:10" ht="12.75">
      <c r="F380" s="17"/>
      <c r="J380" s="17"/>
    </row>
    <row r="381" spans="6:10" ht="12.75">
      <c r="F381" s="17"/>
      <c r="J381" s="17"/>
    </row>
    <row r="382" spans="6:10" ht="12.75">
      <c r="F382" s="17"/>
      <c r="J382" s="17"/>
    </row>
    <row r="383" spans="6:10" ht="12.75">
      <c r="F383" s="17"/>
      <c r="J383" s="17"/>
    </row>
    <row r="384" spans="6:10" ht="12.75">
      <c r="F384" s="17"/>
      <c r="J384" s="17"/>
    </row>
    <row r="385" spans="6:10" ht="12.75">
      <c r="F385" s="17"/>
      <c r="J385" s="17"/>
    </row>
    <row r="386" spans="6:10" ht="12.75">
      <c r="F386" s="17"/>
      <c r="J386" s="17"/>
    </row>
    <row r="387" spans="6:10" ht="12.75">
      <c r="F387" s="17"/>
      <c r="J387" s="17"/>
    </row>
    <row r="388" spans="6:10" ht="12.75">
      <c r="F388" s="17"/>
      <c r="J388" s="17"/>
    </row>
    <row r="389" spans="6:10" ht="12.75">
      <c r="F389" s="17"/>
      <c r="J389" s="17"/>
    </row>
    <row r="390" spans="6:10" ht="12.75">
      <c r="F390" s="17"/>
      <c r="J390" s="17"/>
    </row>
    <row r="391" spans="6:10" ht="12.75">
      <c r="F391" s="17"/>
      <c r="J391" s="17"/>
    </row>
    <row r="392" spans="6:10" ht="12.75">
      <c r="F392" s="17"/>
      <c r="J392" s="17"/>
    </row>
    <row r="393" spans="6:10" ht="12.75">
      <c r="F393" s="17"/>
      <c r="J393" s="17"/>
    </row>
    <row r="394" spans="6:10" ht="12.75">
      <c r="F394" s="17"/>
      <c r="J394" s="17"/>
    </row>
    <row r="395" spans="6:10" ht="12.75">
      <c r="F395" s="17"/>
      <c r="J395" s="17"/>
    </row>
    <row r="396" spans="6:10" ht="12.75">
      <c r="F396" s="17"/>
      <c r="J396" s="17"/>
    </row>
    <row r="397" spans="6:10" ht="12.75">
      <c r="F397" s="17"/>
      <c r="J397" s="17"/>
    </row>
    <row r="398" spans="6:10" ht="12.75">
      <c r="F398" s="17"/>
      <c r="J398" s="17"/>
    </row>
    <row r="399" spans="6:10" ht="12.75">
      <c r="F399" s="17"/>
      <c r="J399" s="17"/>
    </row>
    <row r="400" spans="6:10" ht="12.75">
      <c r="F400" s="17"/>
      <c r="J400" s="17"/>
    </row>
    <row r="401" spans="6:10" ht="12.75">
      <c r="F401" s="17"/>
      <c r="J401" s="17"/>
    </row>
    <row r="402" spans="6:10" ht="12.75">
      <c r="F402" s="17"/>
      <c r="J402" s="17"/>
    </row>
    <row r="403" spans="6:10" ht="12.75">
      <c r="F403" s="17"/>
      <c r="J403" s="17"/>
    </row>
    <row r="404" spans="6:10" ht="12.75">
      <c r="F404" s="17"/>
      <c r="J404" s="17"/>
    </row>
    <row r="405" spans="6:10" ht="12.75">
      <c r="F405" s="17"/>
      <c r="J405" s="17"/>
    </row>
    <row r="406" spans="6:10" ht="12.75">
      <c r="F406" s="17"/>
      <c r="J406" s="17"/>
    </row>
    <row r="407" spans="6:10" ht="12.75">
      <c r="F407" s="17"/>
      <c r="J407" s="17"/>
    </row>
    <row r="408" spans="6:10" ht="12.75">
      <c r="F408" s="17"/>
      <c r="J408" s="17"/>
    </row>
    <row r="409" spans="6:10" ht="12.75">
      <c r="F409" s="17"/>
      <c r="J409" s="17"/>
    </row>
    <row r="410" spans="6:10" ht="12.75">
      <c r="F410" s="17"/>
      <c r="J410" s="17"/>
    </row>
    <row r="411" spans="6:10" ht="12.75">
      <c r="F411" s="17"/>
      <c r="J411" s="17"/>
    </row>
    <row r="412" spans="6:10" ht="12.75">
      <c r="F412" s="17"/>
      <c r="J412" s="17"/>
    </row>
    <row r="413" spans="6:10" ht="12.75">
      <c r="F413" s="17"/>
      <c r="J413" s="17"/>
    </row>
    <row r="414" spans="6:10" ht="12.75">
      <c r="F414" s="17"/>
      <c r="J414" s="17"/>
    </row>
    <row r="415" spans="6:10" ht="12.75">
      <c r="F415" s="17"/>
      <c r="J415" s="17"/>
    </row>
    <row r="416" spans="6:10" ht="12.75">
      <c r="F416" s="17"/>
      <c r="J416" s="17"/>
    </row>
    <row r="417" spans="6:10" ht="12.75">
      <c r="F417" s="17"/>
      <c r="J417" s="17"/>
    </row>
    <row r="418" spans="6:10" ht="12.75">
      <c r="F418" s="17"/>
      <c r="J418" s="17"/>
    </row>
    <row r="419" spans="6:10" ht="12.75">
      <c r="F419" s="17"/>
      <c r="J419" s="17"/>
    </row>
    <row r="420" spans="6:10" ht="12.75">
      <c r="F420" s="17"/>
      <c r="J420" s="17"/>
    </row>
    <row r="421" spans="6:10" ht="12.75">
      <c r="F421" s="17"/>
      <c r="J421" s="17"/>
    </row>
    <row r="422" spans="6:10" ht="12.75">
      <c r="F422" s="17"/>
      <c r="J422" s="17"/>
    </row>
    <row r="423" spans="6:10" ht="12.75">
      <c r="F423" s="17"/>
      <c r="J423" s="17"/>
    </row>
    <row r="424" spans="6:10" ht="12.75">
      <c r="F424" s="17"/>
      <c r="J424" s="17"/>
    </row>
    <row r="425" spans="6:10" ht="12.75">
      <c r="F425" s="17"/>
      <c r="J425" s="17"/>
    </row>
    <row r="426" spans="6:10" ht="12.75">
      <c r="F426" s="17"/>
      <c r="J426" s="17"/>
    </row>
    <row r="427" spans="6:10" ht="12.75">
      <c r="F427" s="17"/>
      <c r="J427" s="17"/>
    </row>
    <row r="428" spans="6:10" ht="12.75">
      <c r="F428" s="17"/>
      <c r="J428" s="17"/>
    </row>
    <row r="429" spans="6:10" ht="12.75">
      <c r="F429" s="17"/>
      <c r="J429" s="17"/>
    </row>
    <row r="430" spans="6:10" ht="12.75">
      <c r="F430" s="17"/>
      <c r="J430" s="17"/>
    </row>
    <row r="431" spans="6:10" ht="12.75">
      <c r="F431" s="17"/>
      <c r="J431" s="17"/>
    </row>
    <row r="432" spans="6:10" ht="12.75">
      <c r="F432" s="17"/>
      <c r="J432" s="17"/>
    </row>
    <row r="433" spans="6:10" ht="12.75">
      <c r="F433" s="17"/>
      <c r="J433" s="17"/>
    </row>
    <row r="434" spans="6:10" ht="12.75">
      <c r="F434" s="17"/>
      <c r="J434" s="17"/>
    </row>
    <row r="435" spans="6:10" ht="12.75">
      <c r="F435" s="17"/>
      <c r="J435" s="17"/>
    </row>
    <row r="436" spans="6:10" ht="12.75">
      <c r="F436" s="17"/>
      <c r="J436" s="17"/>
    </row>
    <row r="437" spans="6:10" ht="12.75">
      <c r="F437" s="17"/>
      <c r="J437" s="17"/>
    </row>
    <row r="438" spans="6:10" ht="12.75">
      <c r="F438" s="17"/>
      <c r="J438" s="17"/>
    </row>
    <row r="439" spans="6:10" ht="12.75">
      <c r="F439" s="17"/>
      <c r="J439" s="17"/>
    </row>
    <row r="440" spans="6:10" ht="12.75">
      <c r="F440" s="17"/>
      <c r="J440" s="17"/>
    </row>
    <row r="441" spans="6:10" ht="12.75">
      <c r="F441" s="17"/>
      <c r="J441" s="17"/>
    </row>
    <row r="442" spans="6:10" ht="12.75">
      <c r="F442" s="17"/>
      <c r="J442" s="17"/>
    </row>
    <row r="443" spans="6:10" ht="12.75">
      <c r="F443" s="17"/>
      <c r="J443" s="17"/>
    </row>
    <row r="444" spans="6:10" ht="12.75">
      <c r="F444" s="17"/>
      <c r="J444" s="17"/>
    </row>
    <row r="445" spans="6:10" ht="12.75">
      <c r="F445" s="17"/>
      <c r="J445" s="17"/>
    </row>
    <row r="446" spans="6:10" ht="12.75">
      <c r="F446" s="17"/>
      <c r="J446" s="17"/>
    </row>
    <row r="447" spans="6:10" ht="12.75">
      <c r="F447" s="17"/>
      <c r="J447" s="17"/>
    </row>
    <row r="448" spans="6:10" ht="12.75">
      <c r="F448" s="17"/>
      <c r="J448" s="17"/>
    </row>
    <row r="449" spans="6:10" ht="12.75">
      <c r="F449" s="17"/>
      <c r="J449" s="17"/>
    </row>
    <row r="450" spans="6:10" ht="12.75">
      <c r="F450" s="17"/>
      <c r="J450" s="17"/>
    </row>
    <row r="451" spans="6:10" ht="12.75">
      <c r="F451" s="17"/>
      <c r="J451" s="17"/>
    </row>
    <row r="452" spans="6:10" ht="12.75">
      <c r="F452" s="17"/>
      <c r="J452" s="17"/>
    </row>
    <row r="453" spans="6:10" ht="12.75">
      <c r="F453" s="17"/>
      <c r="J453" s="17"/>
    </row>
    <row r="454" spans="6:10" ht="12.75">
      <c r="F454" s="17"/>
      <c r="J454" s="17"/>
    </row>
    <row r="455" spans="6:10" ht="12.75">
      <c r="F455" s="17"/>
      <c r="J455" s="17"/>
    </row>
    <row r="456" spans="6:10" ht="12.75">
      <c r="F456" s="17"/>
      <c r="J456" s="17"/>
    </row>
    <row r="457" spans="6:10" ht="12.75">
      <c r="F457" s="17"/>
      <c r="J457" s="17"/>
    </row>
    <row r="458" spans="6:10" ht="12.75">
      <c r="F458" s="17"/>
      <c r="J458" s="17"/>
    </row>
    <row r="459" spans="6:10" ht="12.75">
      <c r="F459" s="17"/>
      <c r="J459" s="17"/>
    </row>
    <row r="460" spans="6:10" ht="12.75">
      <c r="F460" s="17"/>
      <c r="J460" s="17"/>
    </row>
    <row r="461" spans="6:10" ht="12.75">
      <c r="F461" s="17"/>
      <c r="J461" s="17"/>
    </row>
    <row r="462" spans="6:10" ht="12.75">
      <c r="F462" s="17"/>
      <c r="J462" s="17"/>
    </row>
    <row r="463" spans="6:10" ht="12.75">
      <c r="F463" s="17"/>
      <c r="J463" s="17"/>
    </row>
    <row r="464" spans="6:10" ht="12.75">
      <c r="F464" s="17"/>
      <c r="J464" s="17"/>
    </row>
    <row r="465" spans="6:10" ht="12.75">
      <c r="F465" s="17"/>
      <c r="J465" s="17"/>
    </row>
    <row r="466" spans="6:10" ht="12.75">
      <c r="F466" s="17"/>
      <c r="J466" s="17"/>
    </row>
    <row r="467" spans="6:10" ht="12.75">
      <c r="F467" s="17"/>
      <c r="J467" s="17"/>
    </row>
    <row r="468" spans="6:10" ht="12.75">
      <c r="F468" s="17"/>
      <c r="J468" s="17"/>
    </row>
    <row r="469" spans="6:10" ht="12.75">
      <c r="F469" s="17"/>
      <c r="J469" s="17"/>
    </row>
    <row r="470" spans="6:10" ht="12.75">
      <c r="F470" s="17"/>
      <c r="J470" s="17"/>
    </row>
    <row r="471" spans="6:10" ht="12.75">
      <c r="F471" s="17"/>
      <c r="J471" s="17"/>
    </row>
    <row r="472" spans="6:10" ht="12.75">
      <c r="F472" s="17"/>
      <c r="J472" s="17"/>
    </row>
    <row r="473" spans="6:10" ht="12.75">
      <c r="F473" s="17"/>
      <c r="J473" s="17"/>
    </row>
    <row r="474" spans="6:10" ht="12.75">
      <c r="F474" s="17"/>
      <c r="J474" s="17"/>
    </row>
    <row r="475" spans="6:10" ht="12.75">
      <c r="F475" s="17"/>
      <c r="J475" s="17"/>
    </row>
    <row r="476" spans="6:10" ht="12.75">
      <c r="F476" s="17"/>
      <c r="J476" s="17"/>
    </row>
    <row r="477" spans="6:10" ht="12.75">
      <c r="F477" s="17"/>
      <c r="J477" s="17"/>
    </row>
    <row r="478" spans="6:10" ht="12.75">
      <c r="F478" s="17"/>
      <c r="J478" s="17"/>
    </row>
    <row r="479" spans="6:10" ht="12.75">
      <c r="F479" s="17"/>
      <c r="J479" s="17"/>
    </row>
    <row r="480" spans="6:10" ht="12.75">
      <c r="F480" s="17"/>
      <c r="J480" s="17"/>
    </row>
    <row r="481" spans="6:10" ht="12.75">
      <c r="F481" s="17"/>
      <c r="J481" s="17"/>
    </row>
    <row r="482" spans="6:10" ht="12.75">
      <c r="F482" s="17"/>
      <c r="J482" s="17"/>
    </row>
    <row r="483" spans="6:10" ht="12.75">
      <c r="F483" s="17"/>
      <c r="J483" s="17"/>
    </row>
    <row r="484" spans="6:10" ht="12.75">
      <c r="F484" s="17"/>
      <c r="J484" s="17"/>
    </row>
    <row r="485" spans="6:10" ht="12.75">
      <c r="F485" s="17"/>
      <c r="J485" s="17"/>
    </row>
    <row r="486" spans="6:10" ht="12.75">
      <c r="F486" s="17"/>
      <c r="J486" s="17"/>
    </row>
    <row r="487" spans="6:10" ht="12.75">
      <c r="F487" s="17"/>
      <c r="J487" s="17"/>
    </row>
    <row r="488" spans="6:10" ht="12.75">
      <c r="F488" s="17"/>
      <c r="J488" s="17"/>
    </row>
    <row r="489" spans="6:10" ht="12.75">
      <c r="F489" s="17"/>
      <c r="J489" s="17"/>
    </row>
    <row r="490" spans="6:10" ht="12.75">
      <c r="F490" s="17"/>
      <c r="J490" s="17"/>
    </row>
    <row r="491" spans="6:10" ht="12.75">
      <c r="F491" s="17"/>
      <c r="J491" s="17"/>
    </row>
    <row r="492" spans="6:10" ht="12.75">
      <c r="F492" s="17"/>
      <c r="J492" s="17"/>
    </row>
    <row r="493" spans="6:10" ht="12.75">
      <c r="F493" s="17"/>
      <c r="J493" s="17"/>
    </row>
    <row r="494" spans="6:10" ht="12.75">
      <c r="F494" s="17"/>
      <c r="J494" s="17"/>
    </row>
    <row r="495" spans="6:10" ht="12.75">
      <c r="F495" s="17"/>
      <c r="J495" s="17"/>
    </row>
    <row r="496" spans="6:10" ht="12.75">
      <c r="F496" s="17"/>
      <c r="J496" s="17"/>
    </row>
    <row r="497" spans="6:10" ht="12.75">
      <c r="F497" s="17"/>
      <c r="J497" s="17"/>
    </row>
    <row r="498" spans="6:10" ht="12.75">
      <c r="F498" s="17"/>
      <c r="J498" s="17"/>
    </row>
    <row r="499" spans="6:10" ht="12.75">
      <c r="F499" s="17"/>
      <c r="J499" s="17"/>
    </row>
    <row r="500" spans="6:10" ht="12.75">
      <c r="F500" s="17"/>
      <c r="J500" s="17"/>
    </row>
    <row r="501" spans="6:10" ht="12.75">
      <c r="F501" s="17"/>
      <c r="J501" s="17"/>
    </row>
    <row r="502" spans="6:10" ht="12.75">
      <c r="F502" s="17"/>
      <c r="J502" s="17"/>
    </row>
    <row r="503" spans="6:10" ht="12.75">
      <c r="F503" s="17"/>
      <c r="J503" s="17"/>
    </row>
    <row r="504" spans="6:10" ht="12.75">
      <c r="F504" s="17"/>
      <c r="J504" s="17"/>
    </row>
    <row r="505" spans="6:10" ht="12.75">
      <c r="F505" s="17"/>
      <c r="J505" s="17"/>
    </row>
    <row r="506" spans="6:10" ht="12.75">
      <c r="F506" s="17"/>
      <c r="J506" s="17"/>
    </row>
    <row r="507" spans="6:10" ht="12.75">
      <c r="F507" s="17"/>
      <c r="J507" s="17"/>
    </row>
    <row r="508" spans="6:10" ht="12.75">
      <c r="F508" s="17"/>
      <c r="J508" s="17"/>
    </row>
    <row r="509" spans="6:10" ht="12.75">
      <c r="F509" s="17"/>
      <c r="J509" s="17"/>
    </row>
    <row r="510" spans="6:10" ht="12.75">
      <c r="F510" s="17"/>
      <c r="J510" s="17"/>
    </row>
    <row r="511" spans="6:10" ht="12.75">
      <c r="F511" s="17"/>
      <c r="J511" s="17"/>
    </row>
    <row r="512" spans="6:10" ht="12.75">
      <c r="F512" s="17"/>
      <c r="J512" s="17"/>
    </row>
    <row r="513" spans="6:10" ht="12.75">
      <c r="F513" s="17"/>
      <c r="J513" s="17"/>
    </row>
    <row r="514" spans="6:10" ht="12.75">
      <c r="F514" s="17"/>
      <c r="J514" s="17"/>
    </row>
    <row r="515" spans="6:10" ht="12.75">
      <c r="F515" s="17"/>
      <c r="J515" s="17"/>
    </row>
    <row r="516" spans="6:10" ht="12.75">
      <c r="F516" s="17"/>
      <c r="J516" s="17"/>
    </row>
    <row r="517" spans="6:10" ht="12.75">
      <c r="F517" s="17"/>
      <c r="J517" s="17"/>
    </row>
    <row r="518" spans="6:10" ht="12.75">
      <c r="F518" s="17"/>
      <c r="J518" s="17"/>
    </row>
    <row r="519" spans="6:10" ht="12.75">
      <c r="F519" s="17"/>
      <c r="J519" s="17"/>
    </row>
    <row r="520" spans="6:10" ht="12.75">
      <c r="F520" s="17"/>
      <c r="J520" s="17"/>
    </row>
    <row r="521" spans="6:10" ht="12.75">
      <c r="F521" s="17"/>
      <c r="J521" s="17"/>
    </row>
    <row r="522" spans="6:10" ht="12.75">
      <c r="F522" s="17"/>
      <c r="J522" s="17"/>
    </row>
    <row r="523" spans="6:10" ht="12.75">
      <c r="F523" s="17"/>
      <c r="J523" s="17"/>
    </row>
    <row r="524" spans="6:10" ht="12.75">
      <c r="F524" s="17"/>
      <c r="J524" s="17"/>
    </row>
    <row r="525" spans="6:10" ht="12.75">
      <c r="F525" s="17"/>
      <c r="J525" s="17"/>
    </row>
    <row r="526" spans="6:10" ht="12.75">
      <c r="F526" s="17"/>
      <c r="J526" s="17"/>
    </row>
    <row r="527" spans="6:10" ht="12.75">
      <c r="F527" s="17"/>
      <c r="J527" s="17"/>
    </row>
    <row r="528" spans="6:10" ht="12.75">
      <c r="F528" s="17"/>
      <c r="J528" s="17"/>
    </row>
    <row r="529" spans="6:10" ht="12.75">
      <c r="F529" s="17"/>
      <c r="J529" s="17"/>
    </row>
    <row r="530" spans="6:10" ht="12.75">
      <c r="F530" s="17"/>
      <c r="J530" s="17"/>
    </row>
    <row r="531" spans="6:10" ht="12.75">
      <c r="F531" s="17"/>
      <c r="J531" s="17"/>
    </row>
    <row r="532" spans="6:10" ht="12.75">
      <c r="F532" s="17"/>
      <c r="J532" s="17"/>
    </row>
    <row r="533" spans="6:10" ht="12.75">
      <c r="F533" s="17"/>
      <c r="J533" s="17"/>
    </row>
    <row r="534" spans="6:10" ht="12.75">
      <c r="F534" s="17"/>
      <c r="J534" s="17"/>
    </row>
    <row r="535" spans="6:10" ht="12.75">
      <c r="F535" s="17"/>
      <c r="J535" s="17"/>
    </row>
    <row r="536" spans="6:10" ht="12.75">
      <c r="F536" s="17"/>
      <c r="J536" s="17"/>
    </row>
    <row r="537" spans="6:10" ht="12.75">
      <c r="F537" s="17"/>
      <c r="J537" s="17"/>
    </row>
    <row r="538" spans="6:10" ht="12.75">
      <c r="F538" s="17"/>
      <c r="J538" s="17"/>
    </row>
    <row r="539" spans="6:10" ht="12.75">
      <c r="F539" s="17"/>
      <c r="J539" s="17"/>
    </row>
    <row r="540" spans="6:10" ht="12.75">
      <c r="F540" s="17"/>
      <c r="J540" s="17"/>
    </row>
    <row r="541" spans="6:10" ht="12.75">
      <c r="F541" s="17"/>
      <c r="J541" s="17"/>
    </row>
    <row r="542" spans="6:10" ht="12.75">
      <c r="F542" s="17"/>
      <c r="J542" s="17"/>
    </row>
    <row r="543" spans="6:10" ht="12.75">
      <c r="F543" s="17"/>
      <c r="J543" s="17"/>
    </row>
    <row r="544" spans="6:10" ht="12.75">
      <c r="F544" s="17"/>
      <c r="J544" s="17"/>
    </row>
    <row r="545" spans="6:10" ht="12.75">
      <c r="F545" s="17"/>
      <c r="J545" s="17"/>
    </row>
    <row r="546" spans="6:10" ht="12.75">
      <c r="F546" s="17"/>
      <c r="J546" s="17"/>
    </row>
    <row r="547" spans="6:10" ht="12.75">
      <c r="F547" s="17"/>
      <c r="J547" s="17"/>
    </row>
    <row r="548" spans="6:10" ht="12.75">
      <c r="F548" s="17"/>
      <c r="J548" s="17"/>
    </row>
    <row r="549" spans="6:10" ht="12.75">
      <c r="F549" s="17"/>
      <c r="J549" s="17"/>
    </row>
    <row r="550" spans="6:10" ht="12.75">
      <c r="F550" s="17"/>
      <c r="J550" s="17"/>
    </row>
    <row r="551" spans="6:10" ht="12.75">
      <c r="F551" s="17"/>
      <c r="J551" s="17"/>
    </row>
    <row r="552" spans="6:10" ht="12.75">
      <c r="F552" s="17"/>
      <c r="J552" s="17"/>
    </row>
    <row r="553" spans="6:10" ht="12.75">
      <c r="F553" s="17"/>
      <c r="J553" s="17"/>
    </row>
    <row r="554" spans="6:10" ht="12.75">
      <c r="F554" s="17"/>
      <c r="J554" s="17"/>
    </row>
    <row r="555" spans="6:10" ht="12.75">
      <c r="F555" s="17"/>
      <c r="J555" s="17"/>
    </row>
    <row r="556" spans="6:10" ht="12.75">
      <c r="F556" s="17"/>
      <c r="J556" s="17"/>
    </row>
    <row r="557" spans="6:10" ht="12.75">
      <c r="F557" s="17"/>
      <c r="J557" s="17"/>
    </row>
    <row r="558" spans="6:10" ht="12.75">
      <c r="F558" s="17"/>
      <c r="J558" s="17"/>
    </row>
    <row r="559" spans="6:10" ht="12.75">
      <c r="F559" s="17"/>
      <c r="J559" s="17"/>
    </row>
    <row r="560" spans="6:10" ht="12.75">
      <c r="F560" s="17"/>
      <c r="J560" s="17"/>
    </row>
    <row r="561" spans="6:10" ht="12.75">
      <c r="F561" s="17"/>
      <c r="J561" s="17"/>
    </row>
    <row r="562" spans="6:10" ht="12.75">
      <c r="F562" s="17"/>
      <c r="J562" s="17"/>
    </row>
    <row r="563" spans="6:10" ht="12.75">
      <c r="F563" s="17"/>
      <c r="J563" s="17"/>
    </row>
    <row r="564" spans="6:10" ht="12.75">
      <c r="F564" s="17"/>
      <c r="J564" s="17"/>
    </row>
    <row r="565" spans="6:10" ht="12.75">
      <c r="F565" s="17"/>
      <c r="J565" s="17"/>
    </row>
    <row r="566" spans="6:10" ht="12.75">
      <c r="F566" s="17"/>
      <c r="J566" s="17"/>
    </row>
    <row r="567" spans="6:10" ht="12.75">
      <c r="F567" s="17"/>
      <c r="J567" s="17"/>
    </row>
    <row r="568" spans="6:10" ht="12.75">
      <c r="F568" s="17"/>
      <c r="J568" s="17"/>
    </row>
    <row r="569" spans="6:10" ht="12.75">
      <c r="F569" s="17"/>
      <c r="J569" s="17"/>
    </row>
    <row r="570" spans="6:10" ht="12.75">
      <c r="F570" s="17"/>
      <c r="J570" s="17"/>
    </row>
    <row r="571" spans="6:10" ht="12.75">
      <c r="F571" s="17"/>
      <c r="J571" s="17"/>
    </row>
    <row r="572" spans="6:10" ht="12.75">
      <c r="F572" s="17"/>
      <c r="J572" s="17"/>
    </row>
    <row r="573" spans="6:10" ht="12.75">
      <c r="F573" s="17"/>
      <c r="J573" s="17"/>
    </row>
    <row r="574" spans="6:10" ht="12.75">
      <c r="F574" s="17"/>
      <c r="J574" s="17"/>
    </row>
    <row r="575" spans="6:10" ht="12.75">
      <c r="F575" s="17"/>
      <c r="J575" s="17"/>
    </row>
    <row r="576" spans="6:10" ht="12.75">
      <c r="F576" s="17"/>
      <c r="J576" s="17"/>
    </row>
    <row r="577" spans="6:10" ht="12.75">
      <c r="F577" s="17"/>
      <c r="J577" s="17"/>
    </row>
    <row r="578" spans="6:10" ht="12.75">
      <c r="F578" s="17"/>
      <c r="J578" s="17"/>
    </row>
    <row r="579" spans="6:10" ht="12.75">
      <c r="F579" s="17"/>
      <c r="J579" s="17"/>
    </row>
    <row r="580" spans="6:10" ht="12.75">
      <c r="F580" s="17"/>
      <c r="J580" s="17"/>
    </row>
    <row r="581" spans="6:10" ht="12.75">
      <c r="F581" s="17"/>
      <c r="J581" s="17"/>
    </row>
    <row r="582" spans="6:10" ht="12.75">
      <c r="F582" s="17"/>
      <c r="J582" s="17"/>
    </row>
    <row r="583" spans="6:10" ht="12.75">
      <c r="F583" s="17"/>
      <c r="J583" s="17"/>
    </row>
    <row r="584" spans="6:10" ht="12.75">
      <c r="F584" s="17"/>
      <c r="J584" s="17"/>
    </row>
    <row r="585" spans="6:10" ht="12.75">
      <c r="F585" s="17"/>
      <c r="J585" s="17"/>
    </row>
    <row r="586" spans="6:10" ht="12.75">
      <c r="F586" s="17"/>
      <c r="J586" s="17"/>
    </row>
    <row r="587" spans="6:10" ht="12.75">
      <c r="F587" s="17"/>
      <c r="J587" s="17"/>
    </row>
    <row r="588" spans="6:10" ht="12.75">
      <c r="F588" s="17"/>
      <c r="J588" s="17"/>
    </row>
    <row r="589" spans="6:10" ht="12.75">
      <c r="F589" s="17"/>
      <c r="J589" s="17"/>
    </row>
    <row r="590" spans="6:10" ht="12.75">
      <c r="F590" s="17"/>
      <c r="J590" s="17"/>
    </row>
    <row r="591" spans="6:10" ht="12.75">
      <c r="F591" s="17"/>
      <c r="J591" s="17"/>
    </row>
    <row r="592" spans="6:10" ht="12.75">
      <c r="F592" s="17"/>
      <c r="J592" s="17"/>
    </row>
    <row r="593" spans="6:10" ht="12.75">
      <c r="F593" s="17"/>
      <c r="J593" s="17"/>
    </row>
    <row r="594" spans="6:10" ht="12.75">
      <c r="F594" s="17"/>
      <c r="J594" s="17"/>
    </row>
    <row r="595" spans="6:10" ht="12.75">
      <c r="F595" s="17"/>
      <c r="J595" s="17"/>
    </row>
    <row r="596" spans="6:10" ht="12.75">
      <c r="F596" s="17"/>
      <c r="J596" s="17"/>
    </row>
    <row r="597" spans="6:10" ht="12.75">
      <c r="F597" s="17"/>
      <c r="J597" s="17"/>
    </row>
    <row r="598" spans="6:10" ht="12.75">
      <c r="F598" s="17"/>
      <c r="J598" s="17"/>
    </row>
    <row r="599" spans="6:10" ht="12.75">
      <c r="F599" s="17"/>
      <c r="J599" s="17"/>
    </row>
    <row r="600" spans="6:10" ht="12.75">
      <c r="F600" s="17"/>
      <c r="J600" s="17"/>
    </row>
    <row r="601" spans="6:10" ht="12.75">
      <c r="F601" s="17"/>
      <c r="J601" s="17"/>
    </row>
    <row r="602" spans="6:10" ht="12.75">
      <c r="F602" s="17"/>
      <c r="J602" s="17"/>
    </row>
    <row r="603" spans="6:10" ht="12.75">
      <c r="F603" s="17"/>
      <c r="J603" s="17"/>
    </row>
    <row r="604" spans="6:10" ht="12.75">
      <c r="F604" s="17"/>
      <c r="J604" s="17"/>
    </row>
    <row r="605" spans="6:10" ht="12.75">
      <c r="F605" s="17"/>
      <c r="J605" s="17"/>
    </row>
    <row r="606" spans="6:10" ht="12.75">
      <c r="F606" s="17"/>
      <c r="J606" s="17"/>
    </row>
    <row r="607" spans="6:10" ht="12.75">
      <c r="F607" s="17"/>
      <c r="J607" s="17"/>
    </row>
    <row r="608" spans="6:10" ht="12.75">
      <c r="F608" s="17"/>
      <c r="J608" s="17"/>
    </row>
    <row r="609" spans="6:10" ht="12.75">
      <c r="F609" s="17"/>
      <c r="J609" s="17"/>
    </row>
    <row r="610" spans="6:10" ht="12.75">
      <c r="F610" s="17"/>
      <c r="J610" s="17"/>
    </row>
    <row r="611" spans="6:10" ht="12.75">
      <c r="F611" s="17"/>
      <c r="J611" s="17"/>
    </row>
    <row r="612" spans="6:10" ht="12.75">
      <c r="F612" s="17"/>
      <c r="J612" s="17"/>
    </row>
    <row r="613" spans="6:10" ht="12.75">
      <c r="F613" s="17"/>
      <c r="J613" s="17"/>
    </row>
    <row r="614" spans="6:10" ht="12.75">
      <c r="F614" s="17"/>
      <c r="J614" s="17"/>
    </row>
    <row r="615" spans="6:10" ht="12.75">
      <c r="F615" s="17"/>
      <c r="J615" s="17"/>
    </row>
    <row r="616" spans="6:10" ht="12.75">
      <c r="F616" s="17"/>
      <c r="J616" s="17"/>
    </row>
    <row r="617" spans="6:10" ht="12.75">
      <c r="F617" s="17"/>
      <c r="J617" s="17"/>
    </row>
    <row r="618" spans="6:10" ht="12.75">
      <c r="F618" s="17"/>
      <c r="J618" s="17"/>
    </row>
    <row r="619" spans="6:10" ht="12.75">
      <c r="F619" s="17"/>
      <c r="J619" s="17"/>
    </row>
    <row r="620" spans="6:10" ht="12.75">
      <c r="F620" s="17"/>
      <c r="J620" s="17"/>
    </row>
    <row r="621" spans="6:10" ht="12.75">
      <c r="F621" s="17"/>
      <c r="J621" s="17"/>
    </row>
    <row r="622" spans="6:10" ht="12.75">
      <c r="F622" s="17"/>
      <c r="J622" s="17"/>
    </row>
    <row r="623" spans="6:10" ht="12.75">
      <c r="F623" s="17"/>
      <c r="J623" s="17"/>
    </row>
    <row r="624" spans="6:10" ht="12.75">
      <c r="F624" s="17"/>
      <c r="J624" s="17"/>
    </row>
    <row r="625" spans="6:10" ht="12.75">
      <c r="F625" s="17"/>
      <c r="J625" s="17"/>
    </row>
    <row r="626" spans="6:10" ht="12.75">
      <c r="F626" s="17"/>
      <c r="J626" s="17"/>
    </row>
    <row r="627" spans="6:10" ht="12.75">
      <c r="F627" s="17"/>
      <c r="J627" s="17"/>
    </row>
    <row r="628" spans="6:10" ht="12.75">
      <c r="F628" s="17"/>
      <c r="J628" s="17"/>
    </row>
    <row r="629" spans="6:10" ht="12.75">
      <c r="F629" s="17"/>
      <c r="J629" s="17"/>
    </row>
    <row r="630" spans="6:10" ht="12.75">
      <c r="F630" s="17"/>
      <c r="J630" s="17"/>
    </row>
    <row r="631" spans="6:10" ht="12.75">
      <c r="F631" s="17"/>
      <c r="J631" s="17"/>
    </row>
    <row r="632" spans="6:10" ht="12.75">
      <c r="F632" s="17"/>
      <c r="J632" s="17"/>
    </row>
    <row r="633" spans="6:10" ht="12.75">
      <c r="F633" s="17"/>
      <c r="J633" s="17"/>
    </row>
    <row r="634" spans="6:10" ht="12.75">
      <c r="F634" s="17"/>
      <c r="J634" s="17"/>
    </row>
    <row r="635" spans="6:10" ht="12.75">
      <c r="F635" s="17"/>
      <c r="J635" s="17"/>
    </row>
    <row r="636" spans="6:10" ht="12.75">
      <c r="F636" s="17"/>
      <c r="J636" s="17"/>
    </row>
    <row r="637" spans="6:10" ht="12.75">
      <c r="F637" s="17"/>
      <c r="J637" s="17"/>
    </row>
    <row r="638" spans="6:10" ht="12.75">
      <c r="F638" s="17"/>
      <c r="J638" s="17"/>
    </row>
    <row r="639" spans="6:10" ht="12.75">
      <c r="F639" s="17"/>
      <c r="J639" s="17"/>
    </row>
    <row r="640" spans="6:10" ht="12.75">
      <c r="F640" s="17"/>
      <c r="J640" s="17"/>
    </row>
    <row r="641" spans="6:10" ht="12.75">
      <c r="F641" s="17"/>
      <c r="J641" s="17"/>
    </row>
    <row r="642" spans="6:10" ht="12.75">
      <c r="F642" s="17"/>
      <c r="J642" s="17"/>
    </row>
    <row r="643" spans="6:10" ht="12.75">
      <c r="F643" s="17"/>
      <c r="J643" s="17"/>
    </row>
    <row r="644" spans="6:10" ht="12.75">
      <c r="F644" s="17"/>
      <c r="J644" s="17"/>
    </row>
    <row r="645" spans="6:10" ht="12.75">
      <c r="F645" s="17"/>
      <c r="J645" s="17"/>
    </row>
    <row r="646" spans="6:10" ht="12.75">
      <c r="F646" s="17"/>
      <c r="J646" s="17"/>
    </row>
    <row r="647" spans="6:10" ht="12.75">
      <c r="F647" s="17"/>
      <c r="J647" s="17"/>
    </row>
    <row r="648" spans="6:10" ht="12.75">
      <c r="F648" s="17"/>
      <c r="J648" s="17"/>
    </row>
    <row r="649" spans="6:10" ht="12.75">
      <c r="F649" s="17"/>
      <c r="J649" s="17"/>
    </row>
    <row r="650" spans="6:10" ht="12.75">
      <c r="F650" s="17"/>
      <c r="J650" s="17"/>
    </row>
    <row r="651" spans="6:10" ht="12.75">
      <c r="F651" s="17"/>
      <c r="J651" s="17"/>
    </row>
    <row r="652" spans="6:10" ht="12.75">
      <c r="F652" s="17"/>
      <c r="J652" s="17"/>
    </row>
    <row r="653" spans="6:10" ht="12.75">
      <c r="F653" s="17"/>
      <c r="J653" s="17"/>
    </row>
    <row r="654" spans="6:10" ht="12.75">
      <c r="F654" s="17"/>
      <c r="J654" s="17"/>
    </row>
    <row r="655" spans="6:10" ht="12.75">
      <c r="F655" s="17"/>
      <c r="J655" s="17"/>
    </row>
    <row r="656" spans="6:10" ht="12.75">
      <c r="F656" s="17"/>
      <c r="J656" s="17"/>
    </row>
    <row r="657" spans="6:10" ht="12.75">
      <c r="F657" s="17"/>
      <c r="J657" s="17"/>
    </row>
    <row r="658" spans="6:10" ht="12.75">
      <c r="F658" s="17"/>
      <c r="J658" s="17"/>
    </row>
    <row r="659" spans="6:10" ht="12.75">
      <c r="F659" s="17"/>
      <c r="J659" s="17"/>
    </row>
    <row r="660" spans="6:10" ht="12.75">
      <c r="F660" s="17"/>
      <c r="J660" s="17"/>
    </row>
    <row r="661" spans="6:10" ht="12.75">
      <c r="F661" s="17"/>
      <c r="J661" s="17"/>
    </row>
    <row r="662" spans="6:10" ht="12.75">
      <c r="F662" s="17"/>
      <c r="J662" s="17"/>
    </row>
    <row r="663" spans="6:10" ht="12.75">
      <c r="F663" s="17"/>
      <c r="J663" s="17"/>
    </row>
    <row r="664" spans="6:10" ht="12.75">
      <c r="F664" s="17"/>
      <c r="J664" s="17"/>
    </row>
    <row r="665" spans="6:10" ht="12.75">
      <c r="F665" s="17"/>
      <c r="J665" s="17"/>
    </row>
    <row r="666" spans="6:10" ht="12.75">
      <c r="F666" s="17"/>
      <c r="J666" s="17"/>
    </row>
    <row r="667" spans="6:10" ht="12.75">
      <c r="F667" s="17"/>
      <c r="J667" s="17"/>
    </row>
    <row r="668" spans="6:10" ht="12.75">
      <c r="F668" s="17"/>
      <c r="J668" s="17"/>
    </row>
    <row r="669" spans="6:10" ht="12.75">
      <c r="F669" s="17"/>
      <c r="J669" s="17"/>
    </row>
    <row r="670" spans="6:10" ht="12.75">
      <c r="F670" s="17"/>
      <c r="J670" s="17"/>
    </row>
    <row r="671" spans="6:10" ht="12.75">
      <c r="F671" s="17"/>
      <c r="J671" s="17"/>
    </row>
    <row r="672" spans="6:10" ht="12.75">
      <c r="F672" s="17"/>
      <c r="J672" s="17"/>
    </row>
    <row r="673" spans="6:10" ht="12.75">
      <c r="F673" s="17"/>
      <c r="J673" s="17"/>
    </row>
    <row r="674" spans="6:10" ht="12.75">
      <c r="F674" s="17"/>
      <c r="J674" s="17"/>
    </row>
    <row r="675" spans="6:10" ht="12.75">
      <c r="F675" s="17"/>
      <c r="J675" s="17"/>
    </row>
    <row r="676" spans="6:10" ht="12.75">
      <c r="F676" s="17"/>
      <c r="J676" s="17"/>
    </row>
    <row r="677" spans="6:10" ht="12.75">
      <c r="F677" s="17"/>
      <c r="J677" s="17"/>
    </row>
    <row r="678" spans="6:10" ht="12.75">
      <c r="F678" s="17"/>
      <c r="J678" s="17"/>
    </row>
    <row r="679" spans="6:10" ht="12.75">
      <c r="F679" s="17"/>
      <c r="J679" s="17"/>
    </row>
    <row r="680" spans="6:10" ht="12.75">
      <c r="F680" s="17"/>
      <c r="J680" s="17"/>
    </row>
    <row r="681" spans="6:10" ht="12.75">
      <c r="F681" s="17"/>
      <c r="J681" s="17"/>
    </row>
    <row r="682" spans="6:10" ht="12.75">
      <c r="F682" s="17"/>
      <c r="J682" s="17"/>
    </row>
    <row r="683" spans="6:10" ht="12.75">
      <c r="F683" s="17"/>
      <c r="J683" s="17"/>
    </row>
    <row r="684" spans="6:10" ht="12.75">
      <c r="F684" s="17"/>
      <c r="J684" s="17"/>
    </row>
    <row r="685" spans="6:10" ht="12.75">
      <c r="F685" s="17"/>
      <c r="J685" s="17"/>
    </row>
    <row r="686" spans="6:10" ht="12.75">
      <c r="F686" s="17"/>
      <c r="J686" s="17"/>
    </row>
    <row r="687" spans="6:10" ht="12.75">
      <c r="F687" s="17"/>
      <c r="J687" s="17"/>
    </row>
    <row r="688" spans="6:10" ht="12.75">
      <c r="F688" s="17"/>
      <c r="J688" s="17"/>
    </row>
    <row r="689" spans="6:10" ht="12.75">
      <c r="F689" s="17"/>
      <c r="J689" s="17"/>
    </row>
    <row r="690" spans="6:10" ht="12.75">
      <c r="F690" s="17"/>
      <c r="J690" s="17"/>
    </row>
    <row r="691" spans="6:10" ht="12.75">
      <c r="F691" s="17"/>
      <c r="J691" s="17"/>
    </row>
    <row r="692" spans="6:10" ht="12.75">
      <c r="F692" s="17"/>
      <c r="J692" s="17"/>
    </row>
    <row r="693" spans="6:10" ht="12.75">
      <c r="F693" s="17"/>
      <c r="J693" s="17"/>
    </row>
    <row r="694" spans="6:10" ht="12.75">
      <c r="F694" s="17"/>
      <c r="J694" s="17"/>
    </row>
    <row r="695" spans="6:10" ht="12.75">
      <c r="F695" s="17"/>
      <c r="J695" s="17"/>
    </row>
    <row r="696" spans="6:10" ht="12.75">
      <c r="F696" s="17"/>
      <c r="J696" s="17"/>
    </row>
    <row r="697" spans="6:10" ht="12.75">
      <c r="F697" s="17"/>
      <c r="J697" s="17"/>
    </row>
    <row r="698" spans="6:10" ht="12.75">
      <c r="F698" s="17"/>
      <c r="J698" s="17"/>
    </row>
    <row r="699" spans="6:10" ht="12.75">
      <c r="F699" s="17"/>
      <c r="J699" s="17"/>
    </row>
    <row r="700" spans="6:10" ht="12.75">
      <c r="F700" s="17"/>
      <c r="J700" s="17"/>
    </row>
    <row r="701" spans="6:10" ht="12.75">
      <c r="F701" s="17"/>
      <c r="J701" s="17"/>
    </row>
    <row r="702" spans="6:10" ht="12.75">
      <c r="F702" s="17"/>
      <c r="J702" s="17"/>
    </row>
    <row r="703" spans="6:10" ht="12.75">
      <c r="F703" s="17"/>
      <c r="J703" s="17"/>
    </row>
    <row r="704" spans="6:10" ht="12.75">
      <c r="F704" s="17"/>
      <c r="J704" s="17"/>
    </row>
    <row r="705" spans="6:10" ht="12.75">
      <c r="F705" s="17"/>
      <c r="J705" s="17"/>
    </row>
    <row r="706" spans="6:10" ht="12.75">
      <c r="F706" s="17"/>
      <c r="J706" s="17"/>
    </row>
    <row r="707" spans="6:10" ht="12.75">
      <c r="F707" s="17"/>
      <c r="J707" s="17"/>
    </row>
    <row r="708" spans="6:10" ht="12.75">
      <c r="F708" s="17"/>
      <c r="J708" s="17"/>
    </row>
    <row r="709" spans="6:10" ht="12.75">
      <c r="F709" s="17"/>
      <c r="J709" s="17"/>
    </row>
    <row r="710" spans="6:10" ht="12.75">
      <c r="F710" s="17"/>
      <c r="J710" s="17"/>
    </row>
    <row r="711" spans="6:10" ht="12.75">
      <c r="F711" s="17"/>
      <c r="J711" s="17"/>
    </row>
    <row r="712" spans="6:10" ht="12.75">
      <c r="F712" s="17"/>
      <c r="J712" s="17"/>
    </row>
    <row r="713" spans="6:10" ht="12.75">
      <c r="F713" s="17"/>
      <c r="J713" s="17"/>
    </row>
    <row r="714" spans="6:10" ht="12.75">
      <c r="F714" s="17"/>
      <c r="J714" s="17"/>
    </row>
    <row r="715" spans="6:10" ht="12.75">
      <c r="F715" s="17"/>
      <c r="J715" s="17"/>
    </row>
    <row r="716" spans="6:10" ht="12.75">
      <c r="F716" s="17"/>
      <c r="J716" s="17"/>
    </row>
    <row r="717" spans="6:10" ht="12.75">
      <c r="F717" s="17"/>
      <c r="J717" s="17"/>
    </row>
    <row r="718" spans="6:10" ht="12.75">
      <c r="F718" s="17"/>
      <c r="J718" s="17"/>
    </row>
    <row r="719" spans="6:10" ht="12.75">
      <c r="F719" s="17"/>
      <c r="J719" s="17"/>
    </row>
    <row r="720" spans="6:10" ht="12.75">
      <c r="F720" s="17"/>
      <c r="J720" s="17"/>
    </row>
    <row r="721" spans="6:10" ht="12.75">
      <c r="F721" s="17"/>
      <c r="J721" s="17"/>
    </row>
    <row r="722" spans="6:10" ht="12.75">
      <c r="F722" s="17"/>
      <c r="J722" s="17"/>
    </row>
    <row r="723" spans="6:10" ht="12.75">
      <c r="F723" s="17"/>
      <c r="J723" s="17"/>
    </row>
    <row r="724" spans="6:10" ht="12.75">
      <c r="F724" s="17"/>
      <c r="J724" s="17"/>
    </row>
    <row r="725" spans="6:10" ht="12.75">
      <c r="F725" s="17"/>
      <c r="J725" s="17"/>
    </row>
    <row r="726" spans="6:10" ht="12.75">
      <c r="F726" s="17"/>
      <c r="J726" s="17"/>
    </row>
    <row r="727" spans="6:10" ht="12.75">
      <c r="F727" s="17"/>
      <c r="J727" s="17"/>
    </row>
    <row r="728" spans="6:10" ht="12.75">
      <c r="F728" s="17"/>
      <c r="J728" s="17"/>
    </row>
    <row r="729" spans="6:10" ht="12.75">
      <c r="F729" s="17"/>
      <c r="J729" s="17"/>
    </row>
    <row r="730" spans="6:10" ht="12.75">
      <c r="F730" s="17"/>
      <c r="J730" s="17"/>
    </row>
    <row r="731" spans="6:10" ht="12.75">
      <c r="F731" s="17"/>
      <c r="J731" s="17"/>
    </row>
    <row r="732" spans="6:10" ht="12.75">
      <c r="F732" s="17"/>
      <c r="J732" s="17"/>
    </row>
    <row r="733" spans="6:10" ht="12.75">
      <c r="F733" s="17"/>
      <c r="J733" s="17"/>
    </row>
    <row r="734" spans="6:10" ht="12.75">
      <c r="F734" s="17"/>
      <c r="J734" s="17"/>
    </row>
    <row r="735" spans="6:10" ht="12.75">
      <c r="F735" s="17"/>
      <c r="J735" s="17"/>
    </row>
    <row r="736" spans="6:10" ht="12.75">
      <c r="F736" s="17"/>
      <c r="J736" s="17"/>
    </row>
    <row r="737" spans="6:10" ht="12.75">
      <c r="F737" s="17"/>
      <c r="J737" s="17"/>
    </row>
    <row r="738" spans="6:10" ht="12.75">
      <c r="F738" s="17"/>
      <c r="J738" s="17"/>
    </row>
    <row r="739" spans="6:10" ht="12.75">
      <c r="F739" s="17"/>
      <c r="J739" s="17"/>
    </row>
    <row r="740" spans="6:10" ht="12.75">
      <c r="F740" s="17"/>
      <c r="J740" s="17"/>
    </row>
    <row r="741" spans="6:10" ht="12.75">
      <c r="F741" s="17"/>
      <c r="J741" s="17"/>
    </row>
    <row r="742" spans="6:10" ht="12.75">
      <c r="F742" s="17"/>
      <c r="J742" s="17"/>
    </row>
    <row r="743" spans="6:10" ht="12.75">
      <c r="F743" s="17"/>
      <c r="J743" s="17"/>
    </row>
    <row r="744" spans="6:10" ht="12.75">
      <c r="F744" s="17"/>
      <c r="J744" s="17"/>
    </row>
    <row r="745" spans="6:10" ht="12.75">
      <c r="F745" s="17"/>
      <c r="J745" s="17"/>
    </row>
    <row r="746" spans="6:10" ht="12.75">
      <c r="F746" s="17"/>
      <c r="J746" s="17"/>
    </row>
    <row r="747" spans="6:10" ht="12.75">
      <c r="F747" s="17"/>
      <c r="J747" s="17"/>
    </row>
    <row r="748" spans="6:10" ht="12.75">
      <c r="F748" s="17"/>
      <c r="J748" s="17"/>
    </row>
    <row r="749" spans="6:10" ht="12.75">
      <c r="F749" s="17"/>
      <c r="J749" s="17"/>
    </row>
    <row r="750" spans="6:10" ht="12.75">
      <c r="F750" s="17"/>
      <c r="J750" s="17"/>
    </row>
    <row r="751" spans="6:10" ht="12.75">
      <c r="F751" s="17"/>
      <c r="J751" s="17"/>
    </row>
    <row r="752" spans="6:10" ht="12.75">
      <c r="F752" s="17"/>
      <c r="J752" s="17"/>
    </row>
    <row r="753" spans="6:10" ht="12.75">
      <c r="F753" s="17"/>
      <c r="J753" s="17"/>
    </row>
    <row r="754" spans="6:10" ht="12.75">
      <c r="F754" s="17"/>
      <c r="J754" s="17"/>
    </row>
    <row r="755" spans="6:10" ht="12.75">
      <c r="F755" s="17"/>
      <c r="J755" s="17"/>
    </row>
    <row r="756" spans="6:10" ht="12.75">
      <c r="F756" s="17"/>
      <c r="J756" s="17"/>
    </row>
    <row r="757" spans="6:10" ht="12.75">
      <c r="F757" s="17"/>
      <c r="J757" s="17"/>
    </row>
    <row r="758" spans="6:10" ht="12.75">
      <c r="F758" s="17"/>
      <c r="J758" s="17"/>
    </row>
    <row r="759" spans="6:10" ht="12.75">
      <c r="F759" s="17"/>
      <c r="J759" s="17"/>
    </row>
    <row r="760" spans="6:10" ht="12.75">
      <c r="F760" s="17"/>
      <c r="J760" s="17"/>
    </row>
    <row r="761" spans="6:10" ht="12.75">
      <c r="F761" s="17"/>
      <c r="J761" s="17"/>
    </row>
    <row r="762" spans="6:10" ht="12.75">
      <c r="F762" s="17"/>
      <c r="J762" s="17"/>
    </row>
    <row r="763" spans="6:10" ht="12.75">
      <c r="F763" s="17"/>
      <c r="J763" s="17"/>
    </row>
    <row r="764" spans="6:10" ht="12.75">
      <c r="F764" s="17"/>
      <c r="J764" s="17"/>
    </row>
    <row r="765" spans="6:10" ht="12.75">
      <c r="F765" s="17"/>
      <c r="J765" s="17"/>
    </row>
    <row r="766" spans="6:10" ht="12.75">
      <c r="F766" s="17"/>
      <c r="J766" s="17"/>
    </row>
    <row r="767" spans="6:10" ht="12.75">
      <c r="F767" s="17"/>
      <c r="J767" s="17"/>
    </row>
    <row r="768" spans="6:10" ht="12.75">
      <c r="F768" s="17"/>
      <c r="J768" s="17"/>
    </row>
    <row r="769" spans="6:10" ht="12.75">
      <c r="F769" s="17"/>
      <c r="J769" s="17"/>
    </row>
    <row r="770" spans="6:10" ht="12.75">
      <c r="F770" s="17"/>
      <c r="J770" s="17"/>
    </row>
    <row r="771" spans="6:10" ht="12.75">
      <c r="F771" s="17"/>
      <c r="J771" s="17"/>
    </row>
    <row r="772" spans="6:10" ht="12.75">
      <c r="F772" s="17"/>
      <c r="J772" s="17"/>
    </row>
    <row r="773" spans="6:10" ht="12.75">
      <c r="F773" s="17"/>
      <c r="J773" s="17"/>
    </row>
    <row r="774" spans="6:10" ht="12.75">
      <c r="F774" s="17"/>
      <c r="J774" s="17"/>
    </row>
    <row r="775" spans="6:10" ht="12.75">
      <c r="F775" s="17"/>
      <c r="J775" s="17"/>
    </row>
    <row r="776" spans="6:10" ht="12.75">
      <c r="F776" s="17"/>
      <c r="J776" s="17"/>
    </row>
    <row r="777" spans="6:10" ht="12.75">
      <c r="F777" s="17"/>
      <c r="J777" s="17"/>
    </row>
    <row r="778" spans="6:10" ht="12.75">
      <c r="F778" s="17"/>
      <c r="J778" s="17"/>
    </row>
    <row r="779" spans="6:10" ht="12.75">
      <c r="F779" s="17"/>
      <c r="J779" s="17"/>
    </row>
    <row r="780" spans="6:10" ht="12.75">
      <c r="F780" s="17"/>
      <c r="J780" s="17"/>
    </row>
    <row r="781" spans="6:10" ht="12.75">
      <c r="F781" s="17"/>
      <c r="J781" s="17"/>
    </row>
    <row r="782" spans="6:10" ht="12.75">
      <c r="F782" s="17"/>
      <c r="J782" s="17"/>
    </row>
    <row r="783" spans="6:10" ht="12.75">
      <c r="F783" s="17"/>
      <c r="J783" s="17"/>
    </row>
    <row r="784" spans="6:10" ht="12.75">
      <c r="F784" s="17"/>
      <c r="J784" s="17"/>
    </row>
    <row r="785" spans="6:10" ht="12.75">
      <c r="F785" s="17"/>
      <c r="J785" s="17"/>
    </row>
    <row r="786" spans="6:10" ht="12.75">
      <c r="F786" s="17"/>
      <c r="J786" s="17"/>
    </row>
    <row r="787" spans="6:10" ht="12.75">
      <c r="F787" s="17"/>
      <c r="J787" s="17"/>
    </row>
    <row r="788" spans="6:10" ht="12.75">
      <c r="F788" s="17"/>
      <c r="J788" s="17"/>
    </row>
    <row r="789" spans="6:10" ht="12.75">
      <c r="F789" s="17"/>
      <c r="J789" s="17"/>
    </row>
    <row r="790" spans="6:10" ht="12.75">
      <c r="F790" s="17"/>
      <c r="J790" s="17"/>
    </row>
    <row r="791" spans="6:10" ht="12.75">
      <c r="F791" s="17"/>
      <c r="J791" s="17"/>
    </row>
    <row r="792" spans="6:10" ht="12.75">
      <c r="F792" s="17"/>
      <c r="J792" s="17"/>
    </row>
    <row r="793" spans="6:10" ht="12.75">
      <c r="F793" s="17"/>
      <c r="J793" s="17"/>
    </row>
    <row r="794" spans="6:10" ht="12.75">
      <c r="F794" s="17"/>
      <c r="J794" s="17"/>
    </row>
    <row r="795" spans="6:10" ht="12.75">
      <c r="F795" s="17"/>
      <c r="J795" s="17"/>
    </row>
    <row r="796" spans="6:10" ht="12.75">
      <c r="F796" s="17"/>
      <c r="J796" s="17"/>
    </row>
    <row r="797" spans="6:10" ht="12.75">
      <c r="F797" s="17"/>
      <c r="J797" s="17"/>
    </row>
    <row r="798" spans="6:10" ht="12.75">
      <c r="F798" s="17"/>
      <c r="J798" s="17"/>
    </row>
    <row r="799" spans="6:10" ht="12.75">
      <c r="F799" s="17"/>
      <c r="J799" s="17"/>
    </row>
    <row r="800" spans="6:10" ht="12.75">
      <c r="F800" s="17"/>
      <c r="J800" s="17"/>
    </row>
    <row r="801" spans="6:10" ht="12.75">
      <c r="F801" s="17"/>
      <c r="J801" s="17"/>
    </row>
    <row r="802" spans="6:10" ht="12.75">
      <c r="F802" s="17"/>
      <c r="J802" s="17"/>
    </row>
    <row r="803" spans="6:10" ht="12.75">
      <c r="F803" s="17"/>
      <c r="J803" s="17"/>
    </row>
    <row r="804" spans="6:10" ht="12.75">
      <c r="F804" s="17"/>
      <c r="J804" s="17"/>
    </row>
    <row r="805" spans="6:10" ht="12.75">
      <c r="F805" s="17"/>
      <c r="J805" s="17"/>
    </row>
    <row r="806" spans="6:10" ht="12.75">
      <c r="F806" s="17"/>
      <c r="J806" s="17"/>
    </row>
    <row r="807" spans="6:10" ht="12.75">
      <c r="F807" s="17"/>
      <c r="J807" s="17"/>
    </row>
    <row r="808" spans="6:10" ht="12.75">
      <c r="F808" s="17"/>
      <c r="J808" s="17"/>
    </row>
    <row r="809" spans="6:10" ht="12.75">
      <c r="F809" s="17"/>
      <c r="J809" s="17"/>
    </row>
    <row r="810" spans="6:10" ht="12.75">
      <c r="F810" s="17"/>
      <c r="J810" s="17"/>
    </row>
    <row r="811" spans="6:10" ht="12.75">
      <c r="F811" s="17"/>
      <c r="J811" s="17"/>
    </row>
    <row r="812" spans="6:10" ht="12.75">
      <c r="F812" s="17"/>
      <c r="J812" s="17"/>
    </row>
    <row r="813" spans="6:10" ht="12.75">
      <c r="F813" s="17"/>
      <c r="J813" s="17"/>
    </row>
    <row r="814" spans="6:10" ht="12.75">
      <c r="F814" s="17"/>
      <c r="J814" s="17"/>
    </row>
    <row r="815" spans="6:10" ht="12.75">
      <c r="F815" s="17"/>
      <c r="J815" s="17"/>
    </row>
    <row r="816" spans="6:10" ht="12.75">
      <c r="F816" s="17"/>
      <c r="J816" s="17"/>
    </row>
    <row r="817" spans="6:10" ht="12.75">
      <c r="F817" s="17"/>
      <c r="J817" s="17"/>
    </row>
    <row r="818" spans="6:10" ht="12.75">
      <c r="F818" s="17"/>
      <c r="J818" s="17"/>
    </row>
    <row r="819" spans="6:10" ht="12.75">
      <c r="F819" s="17"/>
      <c r="J819" s="17"/>
    </row>
    <row r="820" spans="6:10" ht="12.75">
      <c r="F820" s="17"/>
      <c r="J820" s="17"/>
    </row>
    <row r="821" spans="6:10" ht="12.75">
      <c r="F821" s="17"/>
      <c r="J821" s="17"/>
    </row>
    <row r="822" spans="6:10" ht="12.75">
      <c r="F822" s="17"/>
      <c r="J822" s="17"/>
    </row>
    <row r="823" spans="6:10" ht="12.75">
      <c r="F823" s="17"/>
      <c r="J823" s="17"/>
    </row>
    <row r="824" spans="6:10" ht="12.75">
      <c r="F824" s="17"/>
      <c r="J824" s="17"/>
    </row>
    <row r="825" spans="6:10" ht="12.75">
      <c r="F825" s="17"/>
      <c r="J825" s="17"/>
    </row>
    <row r="826" spans="6:10" ht="12.75">
      <c r="F826" s="17"/>
      <c r="J826" s="17"/>
    </row>
    <row r="827" spans="6:10" ht="12.75">
      <c r="F827" s="17"/>
      <c r="J827" s="17"/>
    </row>
    <row r="828" spans="6:10" ht="12.75">
      <c r="F828" s="17"/>
      <c r="J828" s="17"/>
    </row>
    <row r="829" spans="6:10" ht="12.75">
      <c r="F829" s="17"/>
      <c r="J829" s="17"/>
    </row>
    <row r="830" spans="6:10" ht="12.75">
      <c r="F830" s="17"/>
      <c r="J830" s="17"/>
    </row>
    <row r="831" spans="6:10" ht="12.75">
      <c r="F831" s="17"/>
      <c r="J831" s="17"/>
    </row>
    <row r="832" spans="6:10" ht="12.75">
      <c r="F832" s="17"/>
      <c r="J832" s="17"/>
    </row>
    <row r="833" spans="6:10" ht="12.75">
      <c r="F833" s="17"/>
      <c r="J833" s="17"/>
    </row>
    <row r="834" spans="6:10" ht="12.75">
      <c r="F834" s="17"/>
      <c r="J834" s="17"/>
    </row>
    <row r="835" spans="6:10" ht="12.75">
      <c r="F835" s="17"/>
      <c r="J835" s="17"/>
    </row>
    <row r="836" spans="6:10" ht="12.75">
      <c r="F836" s="17"/>
      <c r="J836" s="17"/>
    </row>
    <row r="837" spans="6:10" ht="12.75">
      <c r="F837" s="17"/>
      <c r="J837" s="17"/>
    </row>
    <row r="838" spans="6:10" ht="12.75">
      <c r="F838" s="17"/>
      <c r="J838" s="17"/>
    </row>
    <row r="839" spans="6:10" ht="12.75">
      <c r="F839" s="17"/>
      <c r="J839" s="17"/>
    </row>
    <row r="840" spans="6:10" ht="12.75">
      <c r="F840" s="17"/>
      <c r="J840" s="17"/>
    </row>
    <row r="841" spans="6:10" ht="12.75">
      <c r="F841" s="17"/>
      <c r="J841" s="17"/>
    </row>
    <row r="842" spans="6:10" ht="12.75">
      <c r="F842" s="17"/>
      <c r="J842" s="17"/>
    </row>
    <row r="843" spans="6:10" ht="12.75">
      <c r="F843" s="17"/>
      <c r="J843" s="17"/>
    </row>
    <row r="844" spans="6:10" ht="12.75">
      <c r="F844" s="17"/>
      <c r="J844" s="17"/>
    </row>
    <row r="845" spans="6:10" ht="12.75">
      <c r="F845" s="17"/>
      <c r="J845" s="17"/>
    </row>
    <row r="846" spans="6:10" ht="12.75">
      <c r="F846" s="17"/>
      <c r="J846" s="17"/>
    </row>
    <row r="847" spans="6:10" ht="12.75">
      <c r="F847" s="17"/>
      <c r="J847" s="17"/>
    </row>
    <row r="848" spans="6:10" ht="12.75">
      <c r="F848" s="17"/>
      <c r="J848" s="17"/>
    </row>
    <row r="849" spans="6:10" ht="12.75">
      <c r="F849" s="17"/>
      <c r="J849" s="17"/>
    </row>
    <row r="850" spans="6:10" ht="12.75">
      <c r="F850" s="17"/>
      <c r="J850" s="17"/>
    </row>
    <row r="851" spans="6:10" ht="12.75">
      <c r="F851" s="17"/>
      <c r="J851" s="17"/>
    </row>
    <row r="852" spans="6:10" ht="12.75">
      <c r="F852" s="17"/>
      <c r="J852" s="17"/>
    </row>
    <row r="853" spans="6:10" ht="12.75">
      <c r="F853" s="17"/>
      <c r="J853" s="17"/>
    </row>
    <row r="854" spans="6:10" ht="12.75">
      <c r="F854" s="17"/>
      <c r="J854" s="17"/>
    </row>
    <row r="855" spans="6:10" ht="12.75">
      <c r="F855" s="17"/>
      <c r="J855" s="17"/>
    </row>
    <row r="856" spans="6:10" ht="12.75">
      <c r="F856" s="17"/>
      <c r="J856" s="17"/>
    </row>
    <row r="857" spans="6:10" ht="12.75">
      <c r="F857" s="17"/>
      <c r="J857" s="17"/>
    </row>
    <row r="858" spans="6:10" ht="12.75">
      <c r="F858" s="17"/>
      <c r="J858" s="17"/>
    </row>
    <row r="859" spans="6:10" ht="12.75">
      <c r="F859" s="17"/>
      <c r="J859" s="17"/>
    </row>
    <row r="860" spans="6:10" ht="12.75">
      <c r="F860" s="17"/>
      <c r="J860" s="17"/>
    </row>
    <row r="861" spans="6:10" ht="12.75">
      <c r="F861" s="17"/>
      <c r="J861" s="17"/>
    </row>
    <row r="862" spans="6:10" ht="12.75">
      <c r="F862" s="17"/>
      <c r="J862" s="17"/>
    </row>
    <row r="863" spans="6:10" ht="12.75">
      <c r="F863" s="17"/>
      <c r="J863" s="17"/>
    </row>
    <row r="864" spans="6:10" ht="12.75">
      <c r="F864" s="17"/>
      <c r="J864" s="17"/>
    </row>
    <row r="865" spans="6:10" ht="12.75">
      <c r="F865" s="17"/>
      <c r="J865" s="17"/>
    </row>
    <row r="866" spans="6:10" ht="12.75">
      <c r="F866" s="17"/>
      <c r="J866" s="17"/>
    </row>
    <row r="867" spans="6:10" ht="12.75">
      <c r="F867" s="17"/>
      <c r="J867" s="17"/>
    </row>
    <row r="868" spans="6:10" ht="12.75">
      <c r="F868" s="17"/>
      <c r="J868" s="17"/>
    </row>
    <row r="869" spans="6:10" ht="12.75">
      <c r="F869" s="17"/>
      <c r="J869" s="17"/>
    </row>
    <row r="870" spans="6:10" ht="12.75">
      <c r="F870" s="17"/>
      <c r="J870" s="17"/>
    </row>
    <row r="871" spans="6:10" ht="12.75">
      <c r="F871" s="17"/>
      <c r="J871" s="17"/>
    </row>
    <row r="872" spans="6:10" ht="12.75">
      <c r="F872" s="17"/>
      <c r="J872" s="17"/>
    </row>
    <row r="873" spans="6:10" ht="12.75">
      <c r="F873" s="17"/>
      <c r="J873" s="17"/>
    </row>
    <row r="874" spans="6:10" ht="12.75">
      <c r="F874" s="17"/>
      <c r="J874" s="17"/>
    </row>
    <row r="875" spans="6:10" ht="12.75">
      <c r="F875" s="17"/>
      <c r="J875" s="17"/>
    </row>
    <row r="876" spans="6:10" ht="12.75">
      <c r="F876" s="17"/>
      <c r="J876" s="17"/>
    </row>
    <row r="877" spans="6:10" ht="12.75">
      <c r="F877" s="17"/>
      <c r="J877" s="17"/>
    </row>
    <row r="878" spans="6:10" ht="12.75">
      <c r="F878" s="17"/>
      <c r="J878" s="17"/>
    </row>
    <row r="879" spans="6:10" ht="12.75">
      <c r="F879" s="17"/>
      <c r="J879" s="17"/>
    </row>
    <row r="880" spans="6:10" ht="12.75">
      <c r="F880" s="17"/>
      <c r="J880" s="17"/>
    </row>
    <row r="881" spans="6:10" ht="12.75">
      <c r="F881" s="17"/>
      <c r="J881" s="17"/>
    </row>
    <row r="882" spans="6:10" ht="12.75">
      <c r="F882" s="17"/>
      <c r="J882" s="17"/>
    </row>
    <row r="883" spans="6:10" ht="12.75">
      <c r="F883" s="17"/>
      <c r="J883" s="17"/>
    </row>
    <row r="884" spans="6:10" ht="12.75">
      <c r="F884" s="17"/>
      <c r="J884" s="17"/>
    </row>
    <row r="885" spans="6:10" ht="12.75">
      <c r="F885" s="17"/>
      <c r="J885" s="17"/>
    </row>
    <row r="886" spans="6:10" ht="12.75">
      <c r="F886" s="17"/>
      <c r="J886" s="17"/>
    </row>
    <row r="887" spans="6:10" ht="12.75">
      <c r="F887" s="17"/>
      <c r="J887" s="17"/>
    </row>
    <row r="888" spans="6:10" ht="12.75">
      <c r="F888" s="17"/>
      <c r="J888" s="17"/>
    </row>
    <row r="889" spans="6:10" ht="12.75">
      <c r="F889" s="17"/>
      <c r="J889" s="17"/>
    </row>
    <row r="890" spans="6:10" ht="12.75">
      <c r="F890" s="17"/>
      <c r="J890" s="17"/>
    </row>
    <row r="891" spans="6:10" ht="12.75">
      <c r="F891" s="17"/>
      <c r="J891" s="17"/>
    </row>
    <row r="892" spans="6:10" ht="12.75">
      <c r="F892" s="17"/>
      <c r="J892" s="17"/>
    </row>
    <row r="893" spans="6:10" ht="12.75">
      <c r="F893" s="17"/>
      <c r="J893" s="17"/>
    </row>
    <row r="894" spans="6:10" ht="12.75">
      <c r="F894" s="17"/>
      <c r="J894" s="17"/>
    </row>
    <row r="895" spans="6:10" ht="12.75">
      <c r="F895" s="17"/>
      <c r="J895" s="17"/>
    </row>
    <row r="896" spans="6:10" ht="12.75">
      <c r="F896" s="17"/>
      <c r="J896" s="17"/>
    </row>
    <row r="897" spans="6:10" ht="12.75">
      <c r="F897" s="17"/>
      <c r="J897" s="17"/>
    </row>
    <row r="898" spans="6:10" ht="12.75">
      <c r="F898" s="17"/>
      <c r="J898" s="17"/>
    </row>
    <row r="899" spans="6:10" ht="12.75">
      <c r="F899" s="17"/>
      <c r="J899" s="17"/>
    </row>
    <row r="900" spans="6:10" ht="12.75">
      <c r="F900" s="17"/>
      <c r="J900" s="17"/>
    </row>
    <row r="901" spans="6:10" ht="12.75">
      <c r="F901" s="17"/>
      <c r="J901" s="17"/>
    </row>
    <row r="902" spans="6:10" ht="12.75">
      <c r="F902" s="17"/>
      <c r="J902" s="17"/>
    </row>
    <row r="903" spans="6:10" ht="12.75">
      <c r="F903" s="17"/>
      <c r="J903" s="17"/>
    </row>
    <row r="904" spans="6:10" ht="12.75">
      <c r="F904" s="17"/>
      <c r="J904" s="17"/>
    </row>
    <row r="905" spans="6:10" ht="12.75">
      <c r="F905" s="17"/>
      <c r="J905" s="17"/>
    </row>
    <row r="906" spans="6:10" ht="12.75">
      <c r="F906" s="17"/>
      <c r="J906" s="17"/>
    </row>
    <row r="907" spans="6:10" ht="12.75">
      <c r="F907" s="17"/>
      <c r="J907" s="17"/>
    </row>
    <row r="908" spans="6:10" ht="12.75">
      <c r="F908" s="17"/>
      <c r="J908" s="17"/>
    </row>
    <row r="909" spans="6:10" ht="12.75">
      <c r="F909" s="17"/>
      <c r="J909" s="17"/>
    </row>
    <row r="910" spans="6:10" ht="12.75">
      <c r="F910" s="17"/>
      <c r="J910" s="17"/>
    </row>
    <row r="911" spans="6:10" ht="12.75">
      <c r="F911" s="17"/>
      <c r="J911" s="17"/>
    </row>
    <row r="912" spans="6:10" ht="12.75">
      <c r="F912" s="17"/>
      <c r="J912" s="17"/>
    </row>
    <row r="913" spans="6:10" ht="12.75">
      <c r="F913" s="17"/>
      <c r="J913" s="17"/>
    </row>
    <row r="914" spans="6:10" ht="12.75">
      <c r="F914" s="17"/>
      <c r="J914" s="17"/>
    </row>
    <row r="915" spans="6:10" ht="12.75">
      <c r="F915" s="17"/>
      <c r="J915" s="17"/>
    </row>
    <row r="916" spans="6:10" ht="12.75">
      <c r="F916" s="17"/>
      <c r="J916" s="17"/>
    </row>
    <row r="917" spans="6:10" ht="12.75">
      <c r="F917" s="17"/>
      <c r="J917" s="17"/>
    </row>
    <row r="918" spans="6:10" ht="12.75">
      <c r="F918" s="17"/>
      <c r="J918" s="17"/>
    </row>
    <row r="919" spans="6:10" ht="12.75">
      <c r="F919" s="17"/>
      <c r="J919" s="17"/>
    </row>
    <row r="920" spans="6:10" ht="12.75">
      <c r="F920" s="17"/>
      <c r="J920" s="17"/>
    </row>
    <row r="921" spans="6:10" ht="12.75">
      <c r="F921" s="17"/>
      <c r="J921" s="17"/>
    </row>
    <row r="922" spans="6:10" ht="12.75">
      <c r="F922" s="17"/>
      <c r="J922" s="17"/>
    </row>
    <row r="923" spans="6:10" ht="12.75">
      <c r="F923" s="17"/>
      <c r="J923" s="17"/>
    </row>
    <row r="924" spans="6:10" ht="12.75">
      <c r="F924" s="17"/>
      <c r="J924" s="17"/>
    </row>
    <row r="925" spans="6:10" ht="12.75">
      <c r="F925" s="17"/>
      <c r="J925" s="17"/>
    </row>
    <row r="926" spans="6:10" ht="12.75">
      <c r="F926" s="17"/>
      <c r="J926" s="17"/>
    </row>
    <row r="927" spans="6:10" ht="12.75">
      <c r="F927" s="17"/>
      <c r="J927" s="17"/>
    </row>
    <row r="928" spans="6:10" ht="12.75">
      <c r="F928" s="17"/>
      <c r="J928" s="17"/>
    </row>
    <row r="929" spans="6:10" ht="12.75">
      <c r="F929" s="17"/>
      <c r="J929" s="17"/>
    </row>
    <row r="930" spans="6:10" ht="12.75">
      <c r="F930" s="17"/>
      <c r="J930" s="17"/>
    </row>
    <row r="931" spans="6:10" ht="12.75">
      <c r="F931" s="17"/>
      <c r="J931" s="17"/>
    </row>
    <row r="932" spans="6:10" ht="12.75">
      <c r="F932" s="17"/>
      <c r="J932" s="17"/>
    </row>
    <row r="933" spans="6:10" ht="12.75">
      <c r="F933" s="17"/>
      <c r="J933" s="17"/>
    </row>
    <row r="934" spans="6:10" ht="12.75">
      <c r="F934" s="17"/>
      <c r="J934" s="17"/>
    </row>
    <row r="935" spans="6:10" ht="12.75">
      <c r="F935" s="17"/>
      <c r="J935" s="17"/>
    </row>
    <row r="936" spans="6:10" ht="12.75">
      <c r="F936" s="17"/>
      <c r="J936" s="17"/>
    </row>
    <row r="937" spans="6:10" ht="12.75">
      <c r="F937" s="17"/>
      <c r="J937" s="17"/>
    </row>
    <row r="938" spans="6:10" ht="12.75">
      <c r="F938" s="17"/>
      <c r="J938" s="17"/>
    </row>
    <row r="939" spans="6:10" ht="12.75">
      <c r="F939" s="17"/>
      <c r="J939" s="17"/>
    </row>
    <row r="940" spans="6:10" ht="12.75">
      <c r="F940" s="17"/>
      <c r="J940" s="17"/>
    </row>
    <row r="941" spans="6:10" ht="12.75">
      <c r="F941" s="17"/>
      <c r="J941" s="17"/>
    </row>
    <row r="942" spans="6:10" ht="12.75">
      <c r="F942" s="17"/>
      <c r="J942" s="17"/>
    </row>
    <row r="943" spans="6:10" ht="12.75">
      <c r="F943" s="17"/>
      <c r="J943" s="17"/>
    </row>
    <row r="944" spans="6:10" ht="12.75">
      <c r="F944" s="17"/>
      <c r="J944" s="17"/>
    </row>
    <row r="945" spans="6:10" ht="12.75">
      <c r="F945" s="17"/>
      <c r="J945" s="17"/>
    </row>
    <row r="946" spans="6:10" ht="12.75">
      <c r="F946" s="17"/>
      <c r="J946" s="17"/>
    </row>
    <row r="947" spans="6:10" ht="12.75">
      <c r="F947" s="17"/>
      <c r="J947" s="17"/>
    </row>
    <row r="948" spans="6:10" ht="12.75">
      <c r="F948" s="17"/>
      <c r="J948" s="17"/>
    </row>
    <row r="949" spans="6:10" ht="12.75">
      <c r="F949" s="17"/>
      <c r="J949" s="17"/>
    </row>
    <row r="950" spans="6:10" ht="12.75">
      <c r="F950" s="17"/>
      <c r="J950" s="17"/>
    </row>
    <row r="951" spans="6:10" ht="12.75">
      <c r="F951" s="17"/>
      <c r="J951" s="17"/>
    </row>
    <row r="952" spans="6:10" ht="12.75">
      <c r="F952" s="17"/>
      <c r="J952" s="17"/>
    </row>
    <row r="953" spans="6:10" ht="12.75">
      <c r="F953" s="17"/>
      <c r="J953" s="17"/>
    </row>
    <row r="954" spans="6:10" ht="12.75">
      <c r="F954" s="17"/>
      <c r="J954" s="17"/>
    </row>
    <row r="955" spans="6:10" ht="12.75">
      <c r="F955" s="17"/>
      <c r="J955" s="17"/>
    </row>
    <row r="956" spans="6:10" ht="12.75">
      <c r="F956" s="17"/>
      <c r="J956" s="17"/>
    </row>
    <row r="957" spans="6:10" ht="12.75">
      <c r="F957" s="17"/>
      <c r="J957" s="17"/>
    </row>
    <row r="958" spans="6:10" ht="12.75">
      <c r="F958" s="17"/>
      <c r="J958" s="17"/>
    </row>
    <row r="959" spans="6:10" ht="12.75">
      <c r="F959" s="17"/>
      <c r="J959" s="17"/>
    </row>
    <row r="960" spans="6:10" ht="12.75">
      <c r="F960" s="17"/>
      <c r="J960" s="17"/>
    </row>
    <row r="961" spans="6:10" ht="12.75">
      <c r="F961" s="17"/>
      <c r="J961" s="17"/>
    </row>
    <row r="962" spans="6:10" ht="12.75">
      <c r="F962" s="17"/>
      <c r="J962" s="17"/>
    </row>
    <row r="963" spans="6:10" ht="12.75">
      <c r="F963" s="17"/>
      <c r="J963" s="17"/>
    </row>
    <row r="964" spans="6:10" ht="12.75">
      <c r="F964" s="17"/>
      <c r="J964" s="17"/>
    </row>
    <row r="965" spans="6:10" ht="12.75">
      <c r="F965" s="17"/>
      <c r="J965" s="17"/>
    </row>
    <row r="966" spans="6:10" ht="12.75">
      <c r="F966" s="17"/>
      <c r="J966" s="17"/>
    </row>
    <row r="967" spans="6:10" ht="12.75">
      <c r="F967" s="17"/>
      <c r="J967" s="17"/>
    </row>
    <row r="968" spans="6:10" ht="12.75">
      <c r="F968" s="17"/>
      <c r="J968" s="17"/>
    </row>
    <row r="969" spans="6:10" ht="12.75">
      <c r="F969" s="17"/>
      <c r="J969" s="17"/>
    </row>
    <row r="970" spans="6:10" ht="12.75">
      <c r="F970" s="17"/>
      <c r="J970" s="17"/>
    </row>
    <row r="971" spans="6:10" ht="12.75">
      <c r="F971" s="17"/>
      <c r="J971" s="17"/>
    </row>
    <row r="972" spans="6:10" ht="12.75">
      <c r="F972" s="17"/>
      <c r="J972" s="17"/>
    </row>
    <row r="973" spans="6:10" ht="12.75">
      <c r="F973" s="17"/>
      <c r="J973" s="17"/>
    </row>
    <row r="974" spans="6:10" ht="12.75">
      <c r="F974" s="17"/>
      <c r="J974" s="17"/>
    </row>
    <row r="975" spans="6:10" ht="12.75">
      <c r="F975" s="17"/>
      <c r="J975" s="17"/>
    </row>
    <row r="976" spans="6:10" ht="12.75">
      <c r="F976" s="17"/>
      <c r="J976" s="17"/>
    </row>
    <row r="977" spans="6:10" ht="12.75">
      <c r="F977" s="17"/>
      <c r="J977" s="17"/>
    </row>
    <row r="978" spans="6:10" ht="12.75">
      <c r="F978" s="17"/>
      <c r="J978" s="17"/>
    </row>
    <row r="979" spans="6:10" ht="12.75">
      <c r="F979" s="17"/>
      <c r="J979" s="17"/>
    </row>
    <row r="980" spans="6:10" ht="12.75">
      <c r="F980" s="17"/>
      <c r="J980" s="17"/>
    </row>
    <row r="981" spans="6:10" ht="12.75">
      <c r="F981" s="17"/>
      <c r="J981" s="17"/>
    </row>
    <row r="982" spans="6:10" ht="12.75">
      <c r="F982" s="17"/>
      <c r="J982" s="17"/>
    </row>
    <row r="983" spans="6:10" ht="12.75">
      <c r="F983" s="17"/>
      <c r="J983" s="17"/>
    </row>
    <row r="984" spans="6:10" ht="12.75">
      <c r="F984" s="17"/>
      <c r="J984" s="17"/>
    </row>
    <row r="985" spans="6:10" ht="12.75">
      <c r="F985" s="17"/>
      <c r="J985" s="17"/>
    </row>
    <row r="986" spans="6:10" ht="12.75">
      <c r="F986" s="17"/>
      <c r="J986" s="17"/>
    </row>
    <row r="987" spans="6:10" ht="12.75">
      <c r="F987" s="17"/>
      <c r="J987" s="17"/>
    </row>
    <row r="988" spans="6:10" ht="12.75">
      <c r="F988" s="17"/>
      <c r="J988" s="17"/>
    </row>
    <row r="989" spans="6:10" ht="12.75">
      <c r="F989" s="17"/>
      <c r="J989" s="17"/>
    </row>
    <row r="990" spans="6:10" ht="12.75">
      <c r="F990" s="17"/>
      <c r="J990" s="17"/>
    </row>
    <row r="991" spans="6:10" ht="12.75">
      <c r="F991" s="17"/>
      <c r="J991" s="17"/>
    </row>
    <row r="992" spans="6:10" ht="12.75">
      <c r="F992" s="17"/>
      <c r="J992" s="17"/>
    </row>
    <row r="993" spans="6:10" ht="12.75">
      <c r="F993" s="17"/>
      <c r="J993" s="17"/>
    </row>
    <row r="994" spans="6:10" ht="12.75">
      <c r="F994" s="17"/>
      <c r="J994" s="17"/>
    </row>
    <row r="995" spans="6:10" ht="12.75">
      <c r="F995" s="17"/>
      <c r="J995" s="17"/>
    </row>
    <row r="996" spans="6:10" ht="12.75">
      <c r="F996" s="17"/>
      <c r="J996" s="17"/>
    </row>
    <row r="997" spans="6:10" ht="12.75">
      <c r="F997" s="17"/>
      <c r="J997" s="17"/>
    </row>
    <row r="998" spans="6:10" ht="12.75">
      <c r="F998" s="17"/>
      <c r="J998" s="17"/>
    </row>
    <row r="999" spans="6:10" ht="12.75">
      <c r="F999" s="17"/>
      <c r="J999" s="17"/>
    </row>
    <row r="1000" spans="6:10" ht="12.75">
      <c r="F1000" s="17"/>
      <c r="J1000" s="17"/>
    </row>
    <row r="1001" spans="6:10" ht="12.75">
      <c r="F1001" s="17"/>
      <c r="J1001" s="17"/>
    </row>
    <row r="1002" spans="6:10" ht="12.75">
      <c r="F1002" s="17"/>
      <c r="J1002" s="17"/>
    </row>
    <row r="1003" spans="6:10" ht="12.75">
      <c r="F1003" s="17"/>
      <c r="J1003" s="17"/>
    </row>
    <row r="1004" spans="6:10" ht="12.75">
      <c r="F1004" s="17"/>
      <c r="J1004" s="17"/>
    </row>
    <row r="1005" spans="6:10" ht="12.75">
      <c r="F1005" s="17"/>
      <c r="J1005" s="17"/>
    </row>
    <row r="1006" spans="6:10" ht="12.75">
      <c r="F1006" s="17"/>
      <c r="J1006" s="17"/>
    </row>
    <row r="1007" spans="6:10" ht="12.75">
      <c r="F1007" s="17"/>
      <c r="J1007" s="17"/>
    </row>
    <row r="1008" spans="6:10" ht="12.75">
      <c r="F1008" s="17"/>
      <c r="J1008" s="17"/>
    </row>
    <row r="1009" spans="6:10" ht="12.75">
      <c r="F1009" s="17"/>
      <c r="J1009" s="17"/>
    </row>
    <row r="1010" spans="6:10" ht="12.75">
      <c r="F1010" s="17"/>
      <c r="J1010" s="17"/>
    </row>
    <row r="1011" spans="6:10" ht="12.75">
      <c r="F1011" s="17"/>
      <c r="J1011" s="17"/>
    </row>
    <row r="1012" spans="6:10" ht="12.75">
      <c r="F1012" s="17"/>
      <c r="J1012" s="17"/>
    </row>
    <row r="1013" spans="6:10" ht="12.75">
      <c r="F1013" s="17"/>
      <c r="J1013" s="17"/>
    </row>
    <row r="1014" spans="6:10" ht="12.75">
      <c r="F1014" s="17"/>
      <c r="J1014" s="17"/>
    </row>
    <row r="1015" spans="6:10" ht="12.75">
      <c r="F1015" s="17"/>
      <c r="J1015" s="17"/>
    </row>
    <row r="1016" spans="6:10" ht="12.75">
      <c r="F1016" s="17"/>
      <c r="J1016" s="17"/>
    </row>
    <row r="1017" spans="6:10" ht="12.75">
      <c r="F1017" s="17"/>
      <c r="J1017" s="17"/>
    </row>
    <row r="1018" spans="6:10" ht="12.75">
      <c r="F1018" s="17"/>
      <c r="J1018" s="17"/>
    </row>
    <row r="1019" spans="6:10" ht="12.75">
      <c r="F1019" s="17"/>
      <c r="J1019" s="17"/>
    </row>
    <row r="1020" spans="6:10" ht="12.75">
      <c r="F1020" s="17"/>
      <c r="J1020" s="17"/>
    </row>
    <row r="1021" spans="6:10" ht="12.75">
      <c r="F1021" s="17"/>
      <c r="J1021" s="17"/>
    </row>
    <row r="1022" spans="6:10" ht="12.75">
      <c r="F1022" s="17"/>
      <c r="J1022" s="17"/>
    </row>
    <row r="1023" spans="6:10" ht="12.75">
      <c r="F1023" s="17"/>
      <c r="J1023" s="17"/>
    </row>
    <row r="1024" spans="6:10" ht="12.75">
      <c r="F1024" s="17"/>
      <c r="J1024" s="17"/>
    </row>
    <row r="1025" spans="6:10" ht="12.75">
      <c r="F1025" s="17"/>
      <c r="J1025" s="17"/>
    </row>
    <row r="1026" spans="6:10" ht="12.75">
      <c r="F1026" s="17"/>
      <c r="J1026" s="17"/>
    </row>
    <row r="1027" spans="6:10" ht="12.75">
      <c r="F1027" s="17"/>
      <c r="J1027" s="17"/>
    </row>
    <row r="1028" spans="6:10" ht="12.75">
      <c r="F1028" s="17"/>
      <c r="J1028" s="17"/>
    </row>
    <row r="1029" spans="6:10" ht="12.75">
      <c r="F1029" s="17"/>
      <c r="J1029" s="17"/>
    </row>
    <row r="1030" spans="6:10" ht="12.75">
      <c r="F1030" s="17"/>
      <c r="J1030" s="17"/>
    </row>
    <row r="1031" spans="6:10" ht="12.75">
      <c r="F1031" s="17"/>
      <c r="J1031" s="17"/>
    </row>
    <row r="1032" spans="6:10" ht="12.75">
      <c r="F1032" s="17"/>
      <c r="J1032" s="17"/>
    </row>
    <row r="1033" spans="6:10" ht="12.75">
      <c r="F1033" s="17"/>
      <c r="J1033" s="17"/>
    </row>
    <row r="1034" spans="6:10" ht="12.75">
      <c r="F1034" s="17"/>
      <c r="J1034" s="17"/>
    </row>
    <row r="1035" spans="6:10" ht="12.75">
      <c r="F1035" s="17"/>
      <c r="J1035" s="17"/>
    </row>
    <row r="1036" spans="6:10" ht="12.75">
      <c r="F1036" s="17"/>
      <c r="J1036" s="17"/>
    </row>
    <row r="1037" spans="6:10" ht="12.75">
      <c r="F1037" s="17"/>
      <c r="J1037" s="17"/>
    </row>
    <row r="1038" spans="6:10" ht="12.75">
      <c r="F1038" s="17"/>
      <c r="J1038" s="17"/>
    </row>
    <row r="1039" spans="6:10" ht="12.75">
      <c r="F1039" s="17"/>
      <c r="J1039" s="17"/>
    </row>
    <row r="1040" spans="6:10" ht="12.75">
      <c r="F1040" s="17"/>
      <c r="J1040" s="17"/>
    </row>
    <row r="1041" spans="6:10" ht="12.75">
      <c r="F1041" s="17"/>
      <c r="J1041" s="17"/>
    </row>
    <row r="1042" spans="6:10" ht="12.75">
      <c r="F1042" s="17"/>
      <c r="J1042" s="17"/>
    </row>
    <row r="1043" spans="6:10" ht="12.75">
      <c r="F1043" s="17"/>
      <c r="J1043" s="17"/>
    </row>
    <row r="1044" spans="6:10" ht="12.75">
      <c r="F1044" s="17"/>
      <c r="J1044" s="17"/>
    </row>
    <row r="1045" spans="6:10" ht="12.75">
      <c r="F1045" s="17"/>
      <c r="J1045" s="17"/>
    </row>
    <row r="1046" spans="6:10" ht="12.75">
      <c r="F1046" s="17"/>
      <c r="J1046" s="17"/>
    </row>
    <row r="1047" spans="6:10" ht="12.75">
      <c r="F1047" s="17"/>
      <c r="J1047" s="17"/>
    </row>
    <row r="1048" spans="6:10" ht="12.75">
      <c r="F1048" s="17"/>
      <c r="J1048" s="17"/>
    </row>
    <row r="1049" spans="6:10" ht="12.75">
      <c r="F1049" s="17"/>
      <c r="J1049" s="17"/>
    </row>
    <row r="1050" spans="6:10" ht="12.75">
      <c r="F1050" s="17"/>
      <c r="J1050" s="17"/>
    </row>
    <row r="1051" spans="6:10" ht="12.75">
      <c r="F1051" s="17"/>
      <c r="J1051" s="17"/>
    </row>
    <row r="1052" spans="6:10" ht="12.75">
      <c r="F1052" s="17"/>
      <c r="J1052" s="17"/>
    </row>
    <row r="1053" spans="6:10" ht="12.75">
      <c r="F1053" s="17"/>
      <c r="J1053" s="17"/>
    </row>
    <row r="1054" spans="6:10" ht="12.75">
      <c r="F1054" s="17"/>
      <c r="J1054" s="17"/>
    </row>
    <row r="1055" spans="6:10" ht="12.75">
      <c r="F1055" s="17"/>
      <c r="J1055" s="17"/>
    </row>
    <row r="1056" spans="6:10" ht="12.75">
      <c r="F1056" s="17"/>
      <c r="J1056" s="17"/>
    </row>
    <row r="1057" spans="6:10" ht="12.75">
      <c r="F1057" s="17"/>
      <c r="J1057" s="17"/>
    </row>
    <row r="1058" spans="6:10" ht="12.75">
      <c r="F1058" s="17"/>
      <c r="J1058" s="17"/>
    </row>
    <row r="1059" spans="6:10" ht="12.75">
      <c r="F1059" s="17"/>
      <c r="J1059" s="17"/>
    </row>
    <row r="1060" spans="6:10" ht="12.75">
      <c r="F1060" s="17"/>
      <c r="J1060" s="17"/>
    </row>
    <row r="1061" spans="6:10" ht="12.75">
      <c r="F1061" s="17"/>
      <c r="J1061" s="17"/>
    </row>
    <row r="1062" spans="6:10" ht="12.75">
      <c r="F1062" s="17"/>
      <c r="J1062" s="17"/>
    </row>
    <row r="1063" spans="6:10" ht="12.75">
      <c r="F1063" s="17"/>
      <c r="J1063" s="17"/>
    </row>
    <row r="1064" spans="6:10" ht="12.75">
      <c r="F1064" s="17"/>
      <c r="J1064" s="17"/>
    </row>
    <row r="1065" spans="6:10" ht="12.75">
      <c r="F1065" s="17"/>
      <c r="J1065" s="17"/>
    </row>
    <row r="1066" spans="6:10" ht="12.75">
      <c r="F1066" s="17"/>
      <c r="J1066" s="17"/>
    </row>
    <row r="1067" spans="6:10" ht="12.75">
      <c r="F1067" s="17"/>
      <c r="J1067" s="17"/>
    </row>
    <row r="1068" spans="6:10" ht="12.75">
      <c r="F1068" s="17"/>
      <c r="J1068" s="17"/>
    </row>
    <row r="1069" spans="6:10" ht="12.75">
      <c r="F1069" s="17"/>
      <c r="J1069" s="17"/>
    </row>
    <row r="1070" spans="6:10" ht="12.75">
      <c r="F1070" s="17"/>
      <c r="J1070" s="17"/>
    </row>
    <row r="1071" spans="6:10" ht="12.75">
      <c r="F1071" s="17"/>
      <c r="J1071" s="17"/>
    </row>
    <row r="1072" spans="6:10" ht="12.75">
      <c r="F1072" s="17"/>
      <c r="J1072" s="17"/>
    </row>
    <row r="1073" spans="6:10" ht="12.75">
      <c r="F1073" s="17"/>
      <c r="J1073" s="17"/>
    </row>
    <row r="1074" spans="6:10" ht="12.75">
      <c r="F1074" s="17"/>
      <c r="J1074" s="17"/>
    </row>
    <row r="1075" spans="6:10" ht="12.75">
      <c r="F1075" s="17"/>
      <c r="J1075" s="17"/>
    </row>
    <row r="1076" spans="6:10" ht="12.75">
      <c r="F1076" s="17"/>
      <c r="J1076" s="17"/>
    </row>
    <row r="1077" spans="6:10" ht="12.75">
      <c r="F1077" s="17"/>
      <c r="J1077" s="17"/>
    </row>
    <row r="1078" spans="6:10" ht="12.75">
      <c r="F1078" s="17"/>
      <c r="J1078" s="17"/>
    </row>
    <row r="1079" spans="6:10" ht="12.75">
      <c r="F1079" s="17"/>
      <c r="J1079" s="17"/>
    </row>
    <row r="1080" spans="6:10" ht="12.75">
      <c r="F1080" s="17"/>
      <c r="J1080" s="17"/>
    </row>
    <row r="1081" spans="6:10" ht="12.75">
      <c r="F1081" s="17"/>
      <c r="J1081" s="17"/>
    </row>
    <row r="1082" spans="6:10" ht="12.75">
      <c r="F1082" s="17"/>
      <c r="J1082" s="17"/>
    </row>
    <row r="1083" spans="6:10" ht="12.75">
      <c r="F1083" s="17"/>
      <c r="J1083" s="17"/>
    </row>
    <row r="1084" spans="6:10" ht="12.75">
      <c r="F1084" s="17"/>
      <c r="J1084" s="17"/>
    </row>
    <row r="1085" spans="6:10" ht="12.75">
      <c r="F1085" s="17"/>
      <c r="J1085" s="17"/>
    </row>
    <row r="1086" spans="6:10" ht="12.75">
      <c r="F1086" s="17"/>
      <c r="J1086" s="17"/>
    </row>
    <row r="1087" spans="6:10" ht="12.75">
      <c r="F1087" s="17"/>
      <c r="J1087" s="17"/>
    </row>
    <row r="1088" spans="6:10" ht="12.75">
      <c r="F1088" s="17"/>
      <c r="J1088" s="17"/>
    </row>
    <row r="1089" spans="6:10" ht="12.75">
      <c r="F1089" s="17"/>
      <c r="J1089" s="17"/>
    </row>
    <row r="1090" spans="6:10" ht="12.75">
      <c r="F1090" s="17"/>
      <c r="J1090" s="17"/>
    </row>
    <row r="1091" spans="6:10" ht="12.75">
      <c r="F1091" s="17"/>
      <c r="J1091" s="17"/>
    </row>
    <row r="1092" spans="6:10" ht="12.75">
      <c r="F1092" s="17"/>
      <c r="J1092" s="17"/>
    </row>
    <row r="1093" spans="6:10" ht="12.75">
      <c r="F1093" s="17"/>
      <c r="J1093" s="17"/>
    </row>
    <row r="1094" spans="6:10" ht="12.75">
      <c r="F1094" s="17"/>
      <c r="J1094" s="17"/>
    </row>
    <row r="1095" spans="6:10" ht="12.75">
      <c r="F1095" s="17"/>
      <c r="J1095" s="17"/>
    </row>
    <row r="1096" spans="6:10" ht="12.75">
      <c r="F1096" s="17"/>
      <c r="J1096" s="17"/>
    </row>
    <row r="1097" spans="6:10" ht="12.75">
      <c r="F1097" s="17"/>
      <c r="J1097" s="17"/>
    </row>
    <row r="1098" spans="6:10" ht="12.75">
      <c r="F1098" s="17"/>
      <c r="J1098" s="17"/>
    </row>
    <row r="1099" spans="6:10" ht="12.75">
      <c r="F1099" s="17"/>
      <c r="J1099" s="17"/>
    </row>
    <row r="1100" spans="6:10" ht="12.75">
      <c r="F1100" s="17"/>
      <c r="J1100" s="17"/>
    </row>
    <row r="1101" spans="6:10" ht="12.75">
      <c r="F1101" s="17"/>
      <c r="J1101" s="17"/>
    </row>
    <row r="1102" spans="6:10" ht="12.75">
      <c r="F1102" s="17"/>
      <c r="J1102" s="17"/>
    </row>
    <row r="1103" spans="6:10" ht="12.75">
      <c r="F1103" s="17"/>
      <c r="J1103" s="17"/>
    </row>
    <row r="1104" spans="6:10" ht="12.75">
      <c r="F1104" s="17"/>
      <c r="J1104" s="17"/>
    </row>
    <row r="1105" spans="6:10" ht="12.75">
      <c r="F1105" s="17"/>
      <c r="J1105" s="17"/>
    </row>
    <row r="1106" spans="6:10" ht="12.75">
      <c r="F1106" s="17"/>
      <c r="J1106" s="17"/>
    </row>
    <row r="1107" spans="6:10" ht="12.75">
      <c r="F1107" s="17"/>
      <c r="J1107" s="17"/>
    </row>
    <row r="1108" spans="6:10" ht="12.75">
      <c r="F1108" s="17"/>
      <c r="J1108" s="17"/>
    </row>
    <row r="1109" spans="6:10" ht="12.75">
      <c r="F1109" s="17"/>
      <c r="J1109" s="17"/>
    </row>
    <row r="1110" spans="6:10" ht="12.75">
      <c r="F1110" s="17"/>
      <c r="J1110" s="17"/>
    </row>
    <row r="1111" spans="6:10" ht="12.75">
      <c r="F1111" s="17"/>
      <c r="J1111" s="17"/>
    </row>
    <row r="1112" spans="6:10" ht="12.75">
      <c r="F1112" s="17"/>
      <c r="J1112" s="17"/>
    </row>
    <row r="1113" spans="6:10" ht="12.75">
      <c r="F1113" s="17"/>
      <c r="J1113" s="17"/>
    </row>
    <row r="1114" spans="6:10" ht="12.75">
      <c r="F1114" s="17"/>
      <c r="J1114" s="17"/>
    </row>
    <row r="1115" spans="6:10" ht="12.75">
      <c r="F1115" s="17"/>
      <c r="J1115" s="17"/>
    </row>
    <row r="1116" spans="6:10" ht="12.75">
      <c r="F1116" s="17"/>
      <c r="J1116" s="17"/>
    </row>
    <row r="1117" spans="6:10" ht="12.75">
      <c r="F1117" s="17"/>
      <c r="J1117" s="17"/>
    </row>
    <row r="1118" spans="6:10" ht="12.75">
      <c r="F1118" s="17"/>
      <c r="J1118" s="17"/>
    </row>
    <row r="1119" spans="6:10" ht="12.75">
      <c r="F1119" s="17"/>
      <c r="J1119" s="17"/>
    </row>
    <row r="1120" spans="6:10" ht="12.75">
      <c r="F1120" s="17"/>
      <c r="J1120" s="17"/>
    </row>
    <row r="1121" spans="6:10" ht="12.75">
      <c r="F1121" s="17"/>
      <c r="J1121" s="17"/>
    </row>
    <row r="1122" spans="6:10" ht="12.75">
      <c r="F1122" s="17"/>
      <c r="J1122" s="17"/>
    </row>
    <row r="1123" spans="6:10" ht="12.75">
      <c r="F1123" s="17"/>
      <c r="J1123" s="17"/>
    </row>
    <row r="1124" spans="6:10" ht="12.75">
      <c r="F1124" s="17"/>
      <c r="J1124" s="17"/>
    </row>
    <row r="1125" spans="6:10" ht="12.75">
      <c r="F1125" s="17"/>
      <c r="J1125" s="17"/>
    </row>
    <row r="1126" spans="6:10" ht="12.75">
      <c r="F1126" s="17"/>
      <c r="J1126" s="17"/>
    </row>
    <row r="1127" spans="6:10" ht="12.75">
      <c r="F1127" s="17"/>
      <c r="J1127" s="17"/>
    </row>
    <row r="1128" spans="6:10" ht="12.75">
      <c r="F1128" s="17"/>
      <c r="J1128" s="17"/>
    </row>
    <row r="1129" spans="6:10" ht="12.75">
      <c r="F1129" s="17"/>
      <c r="J1129" s="17"/>
    </row>
    <row r="1130" spans="6:10" ht="12.75">
      <c r="F1130" s="17"/>
      <c r="J1130" s="17"/>
    </row>
    <row r="1131" spans="6:10" ht="12.75">
      <c r="F1131" s="17"/>
      <c r="J1131" s="17"/>
    </row>
    <row r="1132" spans="6:10" ht="12.75">
      <c r="F1132" s="17"/>
      <c r="J1132" s="17"/>
    </row>
    <row r="1133" spans="6:10" ht="12.75">
      <c r="F1133" s="17"/>
      <c r="J1133" s="17"/>
    </row>
    <row r="1134" spans="6:10" ht="12.75">
      <c r="F1134" s="17"/>
      <c r="J1134" s="17"/>
    </row>
    <row r="1135" spans="6:10" ht="12.75">
      <c r="F1135" s="17"/>
      <c r="J1135" s="17"/>
    </row>
    <row r="1136" spans="6:10" ht="12.75">
      <c r="F1136" s="17"/>
      <c r="J1136" s="17"/>
    </row>
    <row r="1137" spans="6:10" ht="12.75">
      <c r="F1137" s="17"/>
      <c r="J1137" s="17"/>
    </row>
    <row r="1138" spans="6:10" ht="12.75">
      <c r="F1138" s="17"/>
      <c r="J1138" s="17"/>
    </row>
    <row r="1139" spans="6:10" ht="12.75">
      <c r="F1139" s="17"/>
      <c r="J1139" s="17"/>
    </row>
    <row r="1140" spans="6:10" ht="12.75">
      <c r="F1140" s="17"/>
      <c r="J1140" s="17"/>
    </row>
    <row r="1141" spans="6:10" ht="12.75">
      <c r="F1141" s="17"/>
      <c r="J1141" s="17"/>
    </row>
    <row r="1142" spans="6:10" ht="12.75">
      <c r="F1142" s="17"/>
      <c r="J1142" s="17"/>
    </row>
    <row r="1143" spans="6:10" ht="12.75">
      <c r="F1143" s="17"/>
      <c r="J1143" s="17"/>
    </row>
    <row r="1144" spans="6:10" ht="12.75">
      <c r="F1144" s="17"/>
      <c r="J1144" s="17"/>
    </row>
    <row r="1145" spans="6:10" ht="12.75">
      <c r="F1145" s="17"/>
      <c r="J1145" s="17"/>
    </row>
    <row r="1146" spans="6:10" ht="12.75">
      <c r="F1146" s="17"/>
      <c r="J1146" s="17"/>
    </row>
    <row r="1147" spans="6:10" ht="12.75">
      <c r="F1147" s="17"/>
      <c r="J1147" s="17"/>
    </row>
    <row r="1148" spans="6:10" ht="12.75">
      <c r="F1148" s="17"/>
      <c r="J1148" s="17"/>
    </row>
    <row r="1149" spans="6:10" ht="12.75">
      <c r="F1149" s="17"/>
      <c r="J1149" s="17"/>
    </row>
    <row r="1150" spans="6:10" ht="12.75">
      <c r="F1150" s="17"/>
      <c r="J1150" s="17"/>
    </row>
    <row r="1151" spans="6:10" ht="12.75">
      <c r="F1151" s="17"/>
      <c r="J1151" s="17"/>
    </row>
    <row r="1152" spans="6:10" ht="12.75">
      <c r="F1152" s="17"/>
      <c r="J1152" s="17"/>
    </row>
    <row r="1153" spans="6:10" ht="12.75">
      <c r="F1153" s="17"/>
      <c r="J1153" s="17"/>
    </row>
    <row r="1154" spans="6:10" ht="12.75">
      <c r="F1154" s="17"/>
      <c r="J1154" s="17"/>
    </row>
    <row r="1155" spans="6:10" ht="12.75">
      <c r="F1155" s="17"/>
      <c r="J1155" s="17"/>
    </row>
    <row r="1156" spans="6:10" ht="12.75">
      <c r="F1156" s="17"/>
      <c r="J1156" s="17"/>
    </row>
    <row r="1157" spans="6:10" ht="12.75">
      <c r="F1157" s="17"/>
      <c r="J1157" s="17"/>
    </row>
    <row r="1158" spans="6:10" ht="12.75">
      <c r="F1158" s="17"/>
      <c r="J1158" s="17"/>
    </row>
    <row r="1159" spans="6:10" ht="12.75">
      <c r="F1159" s="17"/>
      <c r="J1159" s="17"/>
    </row>
    <row r="1160" spans="6:10" ht="12.75">
      <c r="F1160" s="17"/>
      <c r="J1160" s="17"/>
    </row>
    <row r="1161" spans="6:10" ht="12.75">
      <c r="F1161" s="17"/>
      <c r="J1161" s="17"/>
    </row>
    <row r="1162" spans="6:10" ht="12.75">
      <c r="F1162" s="17"/>
      <c r="J1162" s="17"/>
    </row>
    <row r="1163" spans="6:10" ht="12.75">
      <c r="F1163" s="17"/>
      <c r="J1163" s="17"/>
    </row>
    <row r="1164" spans="6:10" ht="12.75">
      <c r="F1164" s="17"/>
      <c r="J1164" s="17"/>
    </row>
    <row r="1165" spans="6:10" ht="12.75">
      <c r="F1165" s="17"/>
      <c r="J1165" s="17"/>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65</vt:i4>
      </vt:variant>
    </vt:vector>
  </HeadingPairs>
  <TitlesOfParts>
    <vt:vector size="65" baseType="lpstr">
      <vt:lpstr>County Overview Table</vt:lpstr>
      <vt:lpstr>Community Engagement Tracker</vt:lpstr>
      <vt:lpstr>Building Inventory Issues</vt:lpstr>
      <vt:lpstr>SummerFall Estimates</vt:lpstr>
      <vt:lpstr>FEMA County Status</vt:lpstr>
      <vt:lpstr>Community Feedback</vt:lpstr>
      <vt:lpstr>SFHA Change Letters</vt:lpstr>
      <vt:lpstr>Kanawha QC Tracker</vt:lpstr>
      <vt:lpstr>Barbour</vt:lpstr>
      <vt:lpstr>Berkeley</vt:lpstr>
      <vt:lpstr>Braxton</vt:lpstr>
      <vt:lpstr>Brooke</vt:lpstr>
      <vt:lpstr>Boone</vt:lpstr>
      <vt:lpstr>Cabell</vt:lpstr>
      <vt:lpstr>Calhoun</vt:lpstr>
      <vt:lpstr>Clay</vt:lpstr>
      <vt:lpstr>Doddridge</vt:lpstr>
      <vt:lpstr>Fayette</vt:lpstr>
      <vt:lpstr>Gilmer</vt:lpstr>
      <vt:lpstr>Grant</vt:lpstr>
      <vt:lpstr>Greenbrier</vt:lpstr>
      <vt:lpstr>Hampshire</vt:lpstr>
      <vt:lpstr>Hancock</vt:lpstr>
      <vt:lpstr>Hardy</vt:lpstr>
      <vt:lpstr>Harrison</vt:lpstr>
      <vt:lpstr>Jackson</vt:lpstr>
      <vt:lpstr>Jefferson</vt:lpstr>
      <vt:lpstr>Kanawha</vt:lpstr>
      <vt:lpstr>Lewis</vt:lpstr>
      <vt:lpstr>Lincoln</vt:lpstr>
      <vt:lpstr>Logan</vt:lpstr>
      <vt:lpstr>Mason</vt:lpstr>
      <vt:lpstr>Marion</vt:lpstr>
      <vt:lpstr>Marshall</vt:lpstr>
      <vt:lpstr>McDowell</vt:lpstr>
      <vt:lpstr>Mercer</vt:lpstr>
      <vt:lpstr>Mineral</vt:lpstr>
      <vt:lpstr>Mingo</vt:lpstr>
      <vt:lpstr>Monongalia</vt:lpstr>
      <vt:lpstr>Monroe</vt:lpstr>
      <vt:lpstr>Morgan</vt:lpstr>
      <vt:lpstr>Nicholas</vt:lpstr>
      <vt:lpstr>Ohio</vt:lpstr>
      <vt:lpstr>Pendleton</vt:lpstr>
      <vt:lpstr>Pleasants</vt:lpstr>
      <vt:lpstr>Pocahontas</vt:lpstr>
      <vt:lpstr>Preston</vt:lpstr>
      <vt:lpstr>Putnam</vt:lpstr>
      <vt:lpstr>Raleigh</vt:lpstr>
      <vt:lpstr>Randolph</vt:lpstr>
      <vt:lpstr>Ritchie</vt:lpstr>
      <vt:lpstr>Roane</vt:lpstr>
      <vt:lpstr>Summers</vt:lpstr>
      <vt:lpstr>Taylor</vt:lpstr>
      <vt:lpstr>Tucker</vt:lpstr>
      <vt:lpstr>Tyler</vt:lpstr>
      <vt:lpstr>Upshur</vt:lpstr>
      <vt:lpstr>Wayne</vt:lpstr>
      <vt:lpstr>Webster</vt:lpstr>
      <vt:lpstr>Wetzel</vt:lpstr>
      <vt:lpstr>Wirt</vt:lpstr>
      <vt:lpstr>Wood</vt:lpstr>
      <vt:lpstr>Wyoming</vt:lpstr>
      <vt:lpstr>Phase 1 OverView Table </vt:lpstr>
      <vt:lpstr>Phase 2 OverView Table </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Behrang Bidadian </cp:lastModifiedBy>
  <dcterms:modified xsi:type="dcterms:W3CDTF">2023-07-17T19:10:26Z</dcterms:modified>
</cp:coreProperties>
</file>